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excel stat books/to publish/"/>
    </mc:Choice>
  </mc:AlternateContent>
  <bookViews>
    <workbookView xWindow="0" yWindow="0" windowWidth="9570" windowHeight="4590" tabRatio="745" firstSheet="4" activeTab="4"/>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all seed values" sheetId="12" state="hidden" r:id="rId8"/>
    <sheet name="seed values sorted" sheetId="2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rankings" sheetId="25" r:id="rId16"/>
    <sheet name="predicted rankings sorted" sheetId="16" state="hidden" r:id="rId17"/>
    <sheet name="predicted rankings" sheetId="8" state="hidden" r:id="rId18"/>
    <sheet name="simulation results" sheetId="10" state="hidden" r:id="rId19"/>
  </sheets>
  <functionGroups builtInGroupCount="18"/>
  <definedNames>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5" hidden="1">rankings!$A$2:$E$2</definedName>
    <definedName name="_xlnm._FilterDatabase" localSheetId="9" hidden="1">'seed values'!$A$2:$BA$2</definedName>
    <definedName name="q_match_data">'data import sorted'!$B$6:$SF$86</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8" i="6" l="1"/>
  <c r="I48" i="6"/>
  <c r="L48" i="6"/>
  <c r="M48" i="6" s="1"/>
  <c r="AW11" i="6" l="1"/>
  <c r="BQ11" i="6" l="1"/>
  <c r="BQ10" i="6"/>
  <c r="M7" i="7" l="1"/>
  <c r="L7" i="7"/>
  <c r="K7"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Y13" i="7" l="1"/>
  <c r="J28" i="7" s="1"/>
  <c r="B28" i="7" s="1"/>
  <c r="BU13" i="7"/>
  <c r="BQ13" i="7"/>
  <c r="BM13" i="7"/>
  <c r="BI13" i="7"/>
  <c r="BE13" i="7"/>
  <c r="BA13" i="7"/>
  <c r="AW13" i="7"/>
  <c r="AS13" i="7"/>
  <c r="AO13" i="7"/>
  <c r="AK13" i="7"/>
  <c r="AG13" i="7"/>
  <c r="BZ12" i="7"/>
  <c r="BV12" i="7"/>
  <c r="BR12" i="7"/>
  <c r="BN12" i="7"/>
  <c r="BJ12" i="7"/>
  <c r="BF12" i="7"/>
  <c r="BB12" i="7"/>
  <c r="AX12" i="7"/>
  <c r="AT12" i="7"/>
  <c r="AP12" i="7"/>
  <c r="AL12" i="7"/>
  <c r="AH12" i="7"/>
  <c r="AE12" i="7"/>
  <c r="BX13" i="7"/>
  <c r="BT13" i="7"/>
  <c r="BP13" i="7"/>
  <c r="BL13" i="7"/>
  <c r="BH13" i="7"/>
  <c r="BD13" i="7"/>
  <c r="AZ13" i="7"/>
  <c r="AV13" i="7"/>
  <c r="AR13" i="7"/>
  <c r="AN13" i="7"/>
  <c r="AJ13" i="7"/>
  <c r="AF13" i="7"/>
  <c r="BY12" i="7"/>
  <c r="BU12" i="7"/>
  <c r="BQ12" i="7"/>
  <c r="BM12" i="7"/>
  <c r="BI12" i="7"/>
  <c r="BE12" i="7"/>
  <c r="BA12" i="7"/>
  <c r="AW12" i="7"/>
  <c r="AS12" i="7"/>
  <c r="AO12" i="7"/>
  <c r="AK12" i="7"/>
  <c r="AG12" i="7"/>
  <c r="BW13" i="7"/>
  <c r="BS13" i="7"/>
  <c r="BO13" i="7"/>
  <c r="BK13" i="7"/>
  <c r="BG13" i="7"/>
  <c r="BC13" i="7"/>
  <c r="AY13" i="7"/>
  <c r="AU13" i="7"/>
  <c r="AQ13" i="7"/>
  <c r="AM13" i="7"/>
  <c r="AI13" i="7"/>
  <c r="AE13" i="7"/>
  <c r="BX12" i="7"/>
  <c r="BT12" i="7"/>
  <c r="BP12" i="7"/>
  <c r="BL12" i="7"/>
  <c r="BH12" i="7"/>
  <c r="BD12" i="7"/>
  <c r="AZ12" i="7"/>
  <c r="AV12" i="7"/>
  <c r="AR12" i="7"/>
  <c r="AN12" i="7"/>
  <c r="AJ12" i="7"/>
  <c r="AF12" i="7"/>
  <c r="BZ13" i="7"/>
  <c r="BV13" i="7"/>
  <c r="BR13" i="7"/>
  <c r="BN13" i="7"/>
  <c r="BJ13" i="7"/>
  <c r="BF13" i="7"/>
  <c r="BB13" i="7"/>
  <c r="AX13" i="7"/>
  <c r="AT13" i="7"/>
  <c r="AP13" i="7"/>
  <c r="AL13" i="7"/>
  <c r="AH13" i="7"/>
  <c r="AD13" i="7"/>
  <c r="BW12" i="7"/>
  <c r="BS12" i="7"/>
  <c r="BO12" i="7"/>
  <c r="BK12" i="7"/>
  <c r="BG12" i="7"/>
  <c r="BC12" i="7"/>
  <c r="AY12" i="7"/>
  <c r="AU12" i="7"/>
  <c r="AQ12" i="7"/>
  <c r="AM12" i="7"/>
  <c r="AI12" i="7"/>
  <c r="AD12" i="7"/>
  <c r="BX15" i="7"/>
  <c r="AV15" i="7"/>
  <c r="AJ15" i="7"/>
  <c r="BY14" i="7"/>
  <c r="BQ14" i="7"/>
  <c r="BI14" i="7"/>
  <c r="AW14" i="7"/>
  <c r="AK14" i="7"/>
  <c r="BW15" i="7"/>
  <c r="BS15" i="7"/>
  <c r="BO15" i="7"/>
  <c r="BK15" i="7"/>
  <c r="BG15" i="7"/>
  <c r="BC15" i="7"/>
  <c r="AY15" i="7"/>
  <c r="AU15" i="7"/>
  <c r="AQ15" i="7"/>
  <c r="AM15" i="7"/>
  <c r="AI15" i="7"/>
  <c r="AE15" i="7"/>
  <c r="BX14" i="7"/>
  <c r="BT14" i="7"/>
  <c r="BP14" i="7"/>
  <c r="BL14" i="7"/>
  <c r="BH14" i="7"/>
  <c r="BD14" i="7"/>
  <c r="AZ14" i="7"/>
  <c r="AV14" i="7"/>
  <c r="AR14" i="7"/>
  <c r="AN14" i="7"/>
  <c r="AJ14" i="7"/>
  <c r="AF14" i="7"/>
  <c r="BZ15" i="7"/>
  <c r="BV15" i="7"/>
  <c r="BR15" i="7"/>
  <c r="BN15" i="7"/>
  <c r="BF15" i="7"/>
  <c r="BB15" i="7"/>
  <c r="AX15" i="7"/>
  <c r="AT15" i="7"/>
  <c r="AP15" i="7"/>
  <c r="AL15" i="7"/>
  <c r="AH15" i="7"/>
  <c r="BW14" i="7"/>
  <c r="BS14" i="7"/>
  <c r="BO14" i="7"/>
  <c r="BK14" i="7"/>
  <c r="BC14" i="7"/>
  <c r="AY14" i="7"/>
  <c r="AQ14" i="7"/>
  <c r="AM14" i="7"/>
  <c r="AE14" i="7"/>
  <c r="AS14" i="7"/>
  <c r="BJ15" i="7"/>
  <c r="AD15" i="7"/>
  <c r="BG14" i="7"/>
  <c r="AU14" i="7"/>
  <c r="AI14" i="7"/>
  <c r="BY15" i="7"/>
  <c r="BU15" i="7"/>
  <c r="BQ15" i="7"/>
  <c r="BM15" i="7"/>
  <c r="BI15" i="7"/>
  <c r="K10" i="7" s="1"/>
  <c r="BE15" i="7"/>
  <c r="BA15" i="7"/>
  <c r="AW15" i="7"/>
  <c r="AS15" i="7"/>
  <c r="AO15" i="7"/>
  <c r="AK15" i="7"/>
  <c r="AG15" i="7"/>
  <c r="BZ14" i="7"/>
  <c r="BV14" i="7"/>
  <c r="BR14" i="7"/>
  <c r="BN14" i="7"/>
  <c r="BJ14" i="7"/>
  <c r="D10" i="7" s="1"/>
  <c r="BF14" i="7"/>
  <c r="BB14" i="7"/>
  <c r="AX14" i="7"/>
  <c r="AT14" i="7"/>
  <c r="AP14" i="7"/>
  <c r="AL14" i="7"/>
  <c r="AH14" i="7"/>
  <c r="AD14" i="7"/>
  <c r="BT15" i="7"/>
  <c r="BP15" i="7"/>
  <c r="BL15" i="7"/>
  <c r="BH15" i="7"/>
  <c r="BD15" i="7"/>
  <c r="AZ15" i="7"/>
  <c r="AR15" i="7"/>
  <c r="AN15" i="7"/>
  <c r="AF15" i="7"/>
  <c r="BU14" i="7"/>
  <c r="BM14" i="7"/>
  <c r="BE14" i="7"/>
  <c r="BA14" i="7"/>
  <c r="AO14" i="7"/>
  <c r="AG14" i="7"/>
  <c r="BU12" i="6"/>
  <c r="L10"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AB6" i="7"/>
  <c r="CA6" i="7" s="1"/>
  <c r="AB11" i="7"/>
  <c r="CA11" i="7" s="1"/>
  <c r="AB10" i="7"/>
  <c r="CA10" i="7" s="1"/>
  <c r="AB9" i="7"/>
  <c r="CA9" i="7" s="1"/>
  <c r="AB8" i="7"/>
  <c r="CA8" i="7" s="1"/>
  <c r="AB7" i="7"/>
  <c r="CA7" i="7" s="1"/>
  <c r="BU14" i="6"/>
  <c r="CA13" i="7" l="1"/>
  <c r="CA12" i="7"/>
  <c r="A14" i="6"/>
  <c r="B13" i="6"/>
  <c r="C13" i="6"/>
  <c r="B10" i="6"/>
  <c r="C10" i="6"/>
  <c r="AD7" i="7"/>
  <c r="AH7" i="7"/>
  <c r="AL7" i="7"/>
  <c r="AP7" i="7"/>
  <c r="AT7" i="7"/>
  <c r="AX7" i="7"/>
  <c r="BB7" i="7"/>
  <c r="BF7" i="7"/>
  <c r="BJ7" i="7"/>
  <c r="BN7" i="7"/>
  <c r="BR7" i="7"/>
  <c r="BV7" i="7"/>
  <c r="BZ7" i="7"/>
  <c r="AE7" i="7"/>
  <c r="AI7" i="7"/>
  <c r="AM7" i="7"/>
  <c r="AQ7" i="7"/>
  <c r="AU7" i="7"/>
  <c r="AY7" i="7"/>
  <c r="BC7" i="7"/>
  <c r="BG7" i="7"/>
  <c r="BK7" i="7"/>
  <c r="BO7" i="7"/>
  <c r="BS7" i="7"/>
  <c r="AF7" i="7"/>
  <c r="AN7" i="7"/>
  <c r="AV7" i="7"/>
  <c r="BD7" i="7"/>
  <c r="BL7" i="7"/>
  <c r="BT7" i="7"/>
  <c r="BY7" i="7"/>
  <c r="AG7" i="7"/>
  <c r="AO7" i="7"/>
  <c r="AW7" i="7"/>
  <c r="BE7" i="7"/>
  <c r="BM7" i="7"/>
  <c r="BU7" i="7"/>
  <c r="AJ7" i="7"/>
  <c r="AR7" i="7"/>
  <c r="AZ7" i="7"/>
  <c r="BH7" i="7"/>
  <c r="BP7" i="7"/>
  <c r="BW7" i="7"/>
  <c r="AK7" i="7"/>
  <c r="AS7" i="7"/>
  <c r="BA7" i="7"/>
  <c r="BI7" i="7"/>
  <c r="BQ7" i="7"/>
  <c r="BX7" i="7"/>
  <c r="AD11" i="7"/>
  <c r="AH11" i="7"/>
  <c r="AL11" i="7"/>
  <c r="AP11" i="7"/>
  <c r="AT11" i="7"/>
  <c r="AX11" i="7"/>
  <c r="BB11" i="7"/>
  <c r="BF11" i="7"/>
  <c r="BJ11" i="7"/>
  <c r="BN11" i="7"/>
  <c r="BR11" i="7"/>
  <c r="BV11" i="7"/>
  <c r="BZ11" i="7"/>
  <c r="AE11" i="7"/>
  <c r="AJ11" i="7"/>
  <c r="AO11" i="7"/>
  <c r="AU11" i="7"/>
  <c r="AZ11" i="7"/>
  <c r="BE11" i="7"/>
  <c r="BK11" i="7"/>
  <c r="BP11" i="7"/>
  <c r="BU11" i="7"/>
  <c r="AF11" i="7"/>
  <c r="AK11" i="7"/>
  <c r="AQ11" i="7"/>
  <c r="AV11" i="7"/>
  <c r="BA11" i="7"/>
  <c r="BG11" i="7"/>
  <c r="BL11" i="7"/>
  <c r="BQ11" i="7"/>
  <c r="BW11" i="7"/>
  <c r="AG11" i="7"/>
  <c r="AM11" i="7"/>
  <c r="AR11" i="7"/>
  <c r="AW11" i="7"/>
  <c r="BC11" i="7"/>
  <c r="BH11" i="7"/>
  <c r="BM11" i="7"/>
  <c r="BS11" i="7"/>
  <c r="BX11" i="7"/>
  <c r="AY11" i="7"/>
  <c r="BT11" i="7"/>
  <c r="AI11" i="7"/>
  <c r="BD11" i="7"/>
  <c r="BY11" i="7"/>
  <c r="AN11" i="7"/>
  <c r="BI11" i="7"/>
  <c r="AS11" i="7"/>
  <c r="BO11" i="7"/>
  <c r="AG8" i="7"/>
  <c r="AK8" i="7"/>
  <c r="AO8" i="7"/>
  <c r="AS8" i="7"/>
  <c r="AW8" i="7"/>
  <c r="BA8" i="7"/>
  <c r="BE8" i="7"/>
  <c r="BI8" i="7"/>
  <c r="BM8" i="7"/>
  <c r="BQ8" i="7"/>
  <c r="BU8" i="7"/>
  <c r="BY8" i="7"/>
  <c r="AH8" i="7"/>
  <c r="AM8" i="7"/>
  <c r="AR8" i="7"/>
  <c r="AX8" i="7"/>
  <c r="BC8" i="7"/>
  <c r="BH8" i="7"/>
  <c r="BN8" i="7"/>
  <c r="BS8" i="7"/>
  <c r="BX8" i="7"/>
  <c r="AD8" i="7"/>
  <c r="AI8" i="7"/>
  <c r="AN8" i="7"/>
  <c r="AT8" i="7"/>
  <c r="AY8" i="7"/>
  <c r="BD8" i="7"/>
  <c r="BJ8" i="7"/>
  <c r="BO8" i="7"/>
  <c r="BT8" i="7"/>
  <c r="BZ8" i="7"/>
  <c r="AE8" i="7"/>
  <c r="AJ8" i="7"/>
  <c r="AP8" i="7"/>
  <c r="AU8" i="7"/>
  <c r="AZ8" i="7"/>
  <c r="BF8" i="7"/>
  <c r="BK8" i="7"/>
  <c r="BP8" i="7"/>
  <c r="BV8" i="7"/>
  <c r="AF8" i="7"/>
  <c r="AL8" i="7"/>
  <c r="AQ8" i="7"/>
  <c r="AV8" i="7"/>
  <c r="BB8" i="7"/>
  <c r="BG8" i="7"/>
  <c r="BL8" i="7"/>
  <c r="BR8" i="7"/>
  <c r="BW8" i="7"/>
  <c r="BW6" i="7"/>
  <c r="BS6" i="7"/>
  <c r="BO6" i="7"/>
  <c r="BK6" i="7"/>
  <c r="BG6" i="7"/>
  <c r="BC6" i="7"/>
  <c r="AY6" i="7"/>
  <c r="AU6" i="7"/>
  <c r="AQ6" i="7"/>
  <c r="AM6" i="7"/>
  <c r="AI6" i="7"/>
  <c r="AE6" i="7"/>
  <c r="BZ6" i="7"/>
  <c r="BU6" i="7"/>
  <c r="BP6" i="7"/>
  <c r="BJ6" i="7"/>
  <c r="BE6" i="7"/>
  <c r="AZ6" i="7"/>
  <c r="AT6" i="7"/>
  <c r="AO6" i="7"/>
  <c r="AJ6" i="7"/>
  <c r="AD6" i="7"/>
  <c r="BY6" i="7"/>
  <c r="BT6" i="7"/>
  <c r="BN6" i="7"/>
  <c r="BI6" i="7"/>
  <c r="BD6" i="7"/>
  <c r="AX6" i="7"/>
  <c r="AS6" i="7"/>
  <c r="AN6" i="7"/>
  <c r="AH6" i="7"/>
  <c r="BX6" i="7"/>
  <c r="BR6" i="7"/>
  <c r="BM6" i="7"/>
  <c r="BH6" i="7"/>
  <c r="BB6" i="7"/>
  <c r="AW6" i="7"/>
  <c r="AR6" i="7"/>
  <c r="AL6" i="7"/>
  <c r="AG6" i="7"/>
  <c r="BL6" i="7"/>
  <c r="AP6" i="7"/>
  <c r="BF6" i="7"/>
  <c r="AK6" i="7"/>
  <c r="BV6" i="7"/>
  <c r="BA6" i="7"/>
  <c r="AF6" i="7"/>
  <c r="BQ6" i="7"/>
  <c r="AV6" i="7"/>
  <c r="AF9" i="7"/>
  <c r="AJ9" i="7"/>
  <c r="AN9" i="7"/>
  <c r="AR9" i="7"/>
  <c r="AV9" i="7"/>
  <c r="AZ9" i="7"/>
  <c r="BD9" i="7"/>
  <c r="BH9" i="7"/>
  <c r="BL9" i="7"/>
  <c r="BP9" i="7"/>
  <c r="BT9" i="7"/>
  <c r="BX9" i="7"/>
  <c r="AG9" i="7"/>
  <c r="AL9" i="7"/>
  <c r="AQ9" i="7"/>
  <c r="AW9" i="7"/>
  <c r="BB9" i="7"/>
  <c r="BG9" i="7"/>
  <c r="BM9" i="7"/>
  <c r="BR9" i="7"/>
  <c r="BW9" i="7"/>
  <c r="AH9" i="7"/>
  <c r="AM9" i="7"/>
  <c r="AS9" i="7"/>
  <c r="AX9" i="7"/>
  <c r="BC9" i="7"/>
  <c r="BI9" i="7"/>
  <c r="BN9" i="7"/>
  <c r="BS9" i="7"/>
  <c r="BY9" i="7"/>
  <c r="AD9" i="7"/>
  <c r="AI9" i="7"/>
  <c r="AO9" i="7"/>
  <c r="AT9" i="7"/>
  <c r="AY9" i="7"/>
  <c r="BE9" i="7"/>
  <c r="BJ9" i="7"/>
  <c r="BO9" i="7"/>
  <c r="BU9" i="7"/>
  <c r="BZ9" i="7"/>
  <c r="AP9" i="7"/>
  <c r="BK9" i="7"/>
  <c r="AU9" i="7"/>
  <c r="BQ9" i="7"/>
  <c r="AE9" i="7"/>
  <c r="BA9" i="7"/>
  <c r="BV9" i="7"/>
  <c r="AK9" i="7"/>
  <c r="BF9" i="7"/>
  <c r="AE10" i="7"/>
  <c r="AI10" i="7"/>
  <c r="AM10" i="7"/>
  <c r="AQ10" i="7"/>
  <c r="AU10" i="7"/>
  <c r="AY10" i="7"/>
  <c r="BC10" i="7"/>
  <c r="BG10" i="7"/>
  <c r="BK10" i="7"/>
  <c r="BO10" i="7"/>
  <c r="BS10" i="7"/>
  <c r="BW10" i="7"/>
  <c r="AF10" i="7"/>
  <c r="AK10" i="7"/>
  <c r="AP10" i="7"/>
  <c r="AV10" i="7"/>
  <c r="BA10" i="7"/>
  <c r="BF10" i="7"/>
  <c r="BL10" i="7"/>
  <c r="BQ10" i="7"/>
  <c r="BV10" i="7"/>
  <c r="AG10" i="7"/>
  <c r="AL10" i="7"/>
  <c r="AR10" i="7"/>
  <c r="AW10" i="7"/>
  <c r="BB10" i="7"/>
  <c r="BH10" i="7"/>
  <c r="BM10" i="7"/>
  <c r="BR10" i="7"/>
  <c r="BX10" i="7"/>
  <c r="AH10" i="7"/>
  <c r="AN10" i="7"/>
  <c r="AS10" i="7"/>
  <c r="AX10" i="7"/>
  <c r="BD10" i="7"/>
  <c r="BI10" i="7"/>
  <c r="BN10" i="7"/>
  <c r="BT10" i="7"/>
  <c r="BY10" i="7"/>
  <c r="AJ10" i="7"/>
  <c r="BE10" i="7"/>
  <c r="BZ10" i="7"/>
  <c r="AO10" i="7"/>
  <c r="BJ10" i="7"/>
  <c r="AT10" i="7"/>
  <c r="BP10" i="7"/>
  <c r="AD10" i="7"/>
  <c r="AZ10" i="7"/>
  <c r="BU10" i="7"/>
  <c r="AC7" i="7"/>
  <c r="AC11" i="7"/>
  <c r="AC8" i="7"/>
  <c r="AC6" i="7"/>
  <c r="AC9" i="7"/>
  <c r="AC10" i="7"/>
  <c r="BU15" i="6"/>
  <c r="J25" i="7" l="1"/>
  <c r="J10" i="7" s="1"/>
  <c r="F10" i="6"/>
  <c r="J10" i="6"/>
  <c r="G10" i="6"/>
  <c r="K10" i="6"/>
  <c r="H10" i="6"/>
  <c r="L10" i="6"/>
  <c r="I10" i="6"/>
  <c r="M10" i="6"/>
  <c r="I13" i="6"/>
  <c r="M13" i="6"/>
  <c r="F13" i="6"/>
  <c r="J13" i="6"/>
  <c r="L13" i="6"/>
  <c r="H13" i="6"/>
  <c r="G13" i="6"/>
  <c r="K13" i="6"/>
  <c r="A15" i="6"/>
  <c r="E13" i="6"/>
  <c r="D13" i="6"/>
  <c r="C14" i="6"/>
  <c r="B14" i="6"/>
  <c r="E10" i="6"/>
  <c r="D10" i="6"/>
  <c r="A11" i="6"/>
  <c r="C11" i="6" s="1"/>
  <c r="BU16" i="6"/>
  <c r="B25" i="7" l="1"/>
  <c r="B10" i="7" s="1"/>
  <c r="M22" i="7"/>
  <c r="N13" i="6"/>
  <c r="N10" i="6"/>
  <c r="H14" i="6"/>
  <c r="L14" i="6"/>
  <c r="M14" i="6"/>
  <c r="G14" i="6"/>
  <c r="I14" i="6"/>
  <c r="K14" i="6"/>
  <c r="F14" i="6"/>
  <c r="J14" i="6"/>
  <c r="A16" i="6"/>
  <c r="D14" i="6"/>
  <c r="E14" i="6"/>
  <c r="B15" i="6"/>
  <c r="C15" i="6"/>
  <c r="B11" i="6"/>
  <c r="D22" i="7"/>
  <c r="E22" i="7"/>
  <c r="C22" i="7"/>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5" i="6"/>
  <c r="B56" i="6"/>
  <c r="B57" i="6"/>
  <c r="B58" i="6"/>
  <c r="B59" i="6"/>
  <c r="B60" i="6"/>
  <c r="B54" i="6"/>
  <c r="B53" i="6"/>
  <c r="B52" i="6"/>
  <c r="B51" i="6"/>
  <c r="B50" i="6"/>
  <c r="BU17" i="6"/>
  <c r="K22" i="7" l="1"/>
  <c r="L22" i="7"/>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J30" i="6" s="1"/>
  <c r="I25" i="6"/>
  <c r="G25" i="6"/>
  <c r="J25" i="6"/>
  <c r="L25" i="6"/>
  <c r="M25" i="6"/>
  <c r="K25" i="6"/>
  <c r="F25" i="6"/>
  <c r="H25" i="6"/>
  <c r="N24" i="6"/>
  <c r="C26" i="6"/>
  <c r="B26" i="6"/>
  <c r="E25" i="6"/>
  <c r="D25" i="6"/>
  <c r="BU28" i="6"/>
  <c r="I30" i="6" l="1"/>
  <c r="L30" i="6"/>
  <c r="N30" i="6"/>
  <c r="O30" i="6"/>
  <c r="H30" i="6"/>
  <c r="F30" i="6"/>
  <c r="G30" i="6"/>
  <c r="H26" i="6"/>
  <c r="J26" i="6"/>
  <c r="G26" i="6"/>
  <c r="K26" i="6"/>
  <c r="L26" i="6"/>
  <c r="M26" i="6"/>
  <c r="I26" i="6"/>
  <c r="F26" i="6"/>
  <c r="C31" i="6"/>
  <c r="A32" i="6"/>
  <c r="B31" i="6"/>
  <c r="J31" i="6" s="1"/>
  <c r="E26" i="6"/>
  <c r="D26" i="6"/>
  <c r="N25" i="6"/>
  <c r="E30" i="6"/>
  <c r="D30" i="6"/>
  <c r="L31" i="6" l="1"/>
  <c r="I31" i="6"/>
  <c r="N31" i="6"/>
  <c r="O31" i="6"/>
  <c r="K30" i="6"/>
  <c r="M30" i="6" s="1"/>
  <c r="N26" i="6"/>
  <c r="H31" i="6"/>
  <c r="F31" i="6"/>
  <c r="G31" i="6"/>
  <c r="D31" i="6"/>
  <c r="E31" i="6"/>
  <c r="B32" i="6"/>
  <c r="J32" i="6" s="1"/>
  <c r="C32" i="6"/>
  <c r="A33" i="6"/>
  <c r="L32" i="6" l="1"/>
  <c r="I32" i="6"/>
  <c r="N32" i="6"/>
  <c r="O32" i="6"/>
  <c r="K31" i="6"/>
  <c r="M31" i="6" s="1"/>
  <c r="H32" i="6"/>
  <c r="F32" i="6"/>
  <c r="G32" i="6"/>
  <c r="D32" i="6"/>
  <c r="E32" i="6"/>
  <c r="C33" i="6"/>
  <c r="A34" i="6"/>
  <c r="B33" i="6"/>
  <c r="J33" i="6" s="1"/>
  <c r="L33" i="6" l="1"/>
  <c r="I33" i="6"/>
  <c r="N33" i="6"/>
  <c r="O33" i="6"/>
  <c r="K32" i="6"/>
  <c r="M32" i="6" s="1"/>
  <c r="C34" i="6"/>
  <c r="A35" i="6"/>
  <c r="B34" i="6"/>
  <c r="J34" i="6" s="1"/>
  <c r="D33" i="6"/>
  <c r="E33" i="6"/>
  <c r="F33" i="6"/>
  <c r="H33" i="6"/>
  <c r="G33" i="6"/>
  <c r="L34" i="6" l="1"/>
  <c r="I34" i="6"/>
  <c r="N34" i="6"/>
  <c r="O34" i="6"/>
  <c r="K33" i="6"/>
  <c r="M33" i="6" s="1"/>
  <c r="F34" i="6"/>
  <c r="G34" i="6"/>
  <c r="H34" i="6"/>
  <c r="B35" i="6"/>
  <c r="J35" i="6" s="1"/>
  <c r="A36" i="6"/>
  <c r="C35" i="6"/>
  <c r="E34" i="6"/>
  <c r="D34" i="6"/>
  <c r="L35" i="6" l="1"/>
  <c r="I35" i="6"/>
  <c r="N35" i="6"/>
  <c r="O35" i="6"/>
  <c r="K34" i="6"/>
  <c r="M34" i="6" s="1"/>
  <c r="E35" i="6"/>
  <c r="D35" i="6"/>
  <c r="F35" i="6"/>
  <c r="H35" i="6"/>
  <c r="G35" i="6"/>
  <c r="A37" i="6"/>
  <c r="B36" i="6"/>
  <c r="J36" i="6" s="1"/>
  <c r="C36" i="6"/>
  <c r="L36" i="6" l="1"/>
  <c r="I36" i="6"/>
  <c r="N36" i="6"/>
  <c r="O36" i="6"/>
  <c r="K35" i="6"/>
  <c r="M35" i="6" s="1"/>
  <c r="G36" i="6"/>
  <c r="H36" i="6"/>
  <c r="F36" i="6"/>
  <c r="E36" i="6"/>
  <c r="D36" i="6"/>
  <c r="C37" i="6"/>
  <c r="A38" i="6"/>
  <c r="B37" i="6"/>
  <c r="J37" i="6" s="1"/>
  <c r="L37" i="6" l="1"/>
  <c r="I37" i="6"/>
  <c r="N37" i="6"/>
  <c r="O37" i="6"/>
  <c r="K36" i="6"/>
  <c r="M36" i="6" s="1"/>
  <c r="A39" i="6"/>
  <c r="C38" i="6"/>
  <c r="B38" i="6"/>
  <c r="J38" i="6" s="1"/>
  <c r="F37" i="6"/>
  <c r="G37" i="6"/>
  <c r="H37" i="6"/>
  <c r="E37" i="6"/>
  <c r="D37" i="6"/>
  <c r="L38" i="6" l="1"/>
  <c r="I38" i="6"/>
  <c r="N38" i="6"/>
  <c r="O38" i="6"/>
  <c r="K37" i="6"/>
  <c r="M37" i="6" s="1"/>
  <c r="F38" i="6"/>
  <c r="G38" i="6"/>
  <c r="H38" i="6"/>
  <c r="D38" i="6"/>
  <c r="E38" i="6"/>
  <c r="B39" i="6"/>
  <c r="J39" i="6" s="1"/>
  <c r="C39" i="6"/>
  <c r="A40" i="6"/>
  <c r="L39" i="6" l="1"/>
  <c r="I39" i="6"/>
  <c r="N39" i="6"/>
  <c r="O39" i="6"/>
  <c r="K38" i="6"/>
  <c r="M38" i="6" s="1"/>
  <c r="B40" i="6"/>
  <c r="J40" i="6" s="1"/>
  <c r="C40" i="6"/>
  <c r="A41" i="6"/>
  <c r="D39" i="6"/>
  <c r="E39" i="6"/>
  <c r="H39" i="6"/>
  <c r="G39" i="6"/>
  <c r="F39" i="6"/>
  <c r="L40" i="6" l="1"/>
  <c r="I40" i="6"/>
  <c r="N40" i="6"/>
  <c r="O40" i="6"/>
  <c r="K39" i="6"/>
  <c r="M39" i="6" s="1"/>
  <c r="B41" i="6"/>
  <c r="J41" i="6" s="1"/>
  <c r="C41" i="6"/>
  <c r="A42" i="6"/>
  <c r="E40" i="6"/>
  <c r="D40" i="6"/>
  <c r="F40" i="6"/>
  <c r="G40" i="6"/>
  <c r="H40" i="6"/>
  <c r="L41" i="6" l="1"/>
  <c r="I41" i="6"/>
  <c r="N41" i="6"/>
  <c r="O41" i="6"/>
  <c r="K40" i="6"/>
  <c r="M40" i="6" s="1"/>
  <c r="C42" i="6"/>
  <c r="A43" i="6"/>
  <c r="B42" i="6"/>
  <c r="J42" i="6" s="1"/>
  <c r="D41" i="6"/>
  <c r="E41" i="6"/>
  <c r="F41" i="6"/>
  <c r="G41" i="6"/>
  <c r="H41" i="6"/>
  <c r="L42" i="6" l="1"/>
  <c r="I42" i="6"/>
  <c r="N42" i="6"/>
  <c r="O42" i="6"/>
  <c r="K41" i="6"/>
  <c r="M41" i="6" s="1"/>
  <c r="G42" i="6"/>
  <c r="H42" i="6"/>
  <c r="F42" i="6"/>
  <c r="C43" i="6"/>
  <c r="B43" i="6"/>
  <c r="J43" i="6" s="1"/>
  <c r="A44" i="6"/>
  <c r="D42" i="6"/>
  <c r="E42" i="6"/>
  <c r="L43" i="6" l="1"/>
  <c r="M43" i="6" s="1"/>
  <c r="I43" i="6"/>
  <c r="N43" i="6"/>
  <c r="O43" i="6"/>
  <c r="K42" i="6"/>
  <c r="M42" i="6" s="1"/>
  <c r="E43" i="6"/>
  <c r="D43" i="6"/>
  <c r="C44" i="6"/>
  <c r="B44" i="6"/>
  <c r="J44" i="6" s="1"/>
  <c r="A45" i="6"/>
  <c r="H43" i="6"/>
  <c r="F43" i="6"/>
  <c r="G43" i="6"/>
  <c r="L44" i="6" l="1"/>
  <c r="I44" i="6"/>
  <c r="N44" i="6"/>
  <c r="O44" i="6"/>
  <c r="H44" i="6"/>
  <c r="G44" i="6"/>
  <c r="F44" i="6"/>
  <c r="E44" i="6"/>
  <c r="D44" i="6"/>
  <c r="B45" i="6"/>
  <c r="J45" i="6" s="1"/>
  <c r="C45" i="6"/>
  <c r="A46" i="6"/>
  <c r="L45" i="6" l="1"/>
  <c r="I45" i="6"/>
  <c r="N45" i="6"/>
  <c r="O45" i="6"/>
  <c r="K44" i="6"/>
  <c r="M44" i="6" s="1"/>
  <c r="F45" i="6"/>
  <c r="G45" i="6"/>
  <c r="H45" i="6"/>
  <c r="C46" i="6"/>
  <c r="A47" i="6"/>
  <c r="B46" i="6"/>
  <c r="J46" i="6" s="1"/>
  <c r="D45" i="6"/>
  <c r="E45" i="6"/>
  <c r="L46" i="6" l="1"/>
  <c r="I46" i="6"/>
  <c r="N46" i="6"/>
  <c r="O46" i="6"/>
  <c r="K45" i="6"/>
  <c r="M45" i="6" s="1"/>
  <c r="D46" i="6"/>
  <c r="E46" i="6"/>
  <c r="F46" i="6"/>
  <c r="G46" i="6"/>
  <c r="H46" i="6"/>
  <c r="B47" i="6"/>
  <c r="J47" i="6" s="1"/>
  <c r="C47" i="6"/>
  <c r="L47" i="6" l="1"/>
  <c r="I47" i="6"/>
  <c r="N47" i="6"/>
  <c r="O47" i="6"/>
  <c r="K46" i="6"/>
  <c r="M46" i="6" s="1"/>
  <c r="G47" i="6"/>
  <c r="H47" i="6"/>
  <c r="F47" i="6"/>
  <c r="D47" i="6"/>
  <c r="E47" i="6"/>
  <c r="K47" i="6" l="1"/>
  <c r="M47" i="6" s="1"/>
</calcChain>
</file>

<file path=xl/sharedStrings.xml><?xml version="1.0" encoding="utf-8"?>
<sst xmlns="http://schemas.openxmlformats.org/spreadsheetml/2006/main" count="5521" uniqueCount="3699">
  <si>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</si>
  <si>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</si>
  <si>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</si>
  <si>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</si>
  <si>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</si>
  <si>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</si>
  <si>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</si>
  <si>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</si>
  <si>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</si>
  <si>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</si>
  <si>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</si>
  <si>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</si>
  <si>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</si>
  <si>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</si>
  <si>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</si>
  <si>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</si>
  <si>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</si>
  <si>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</si>
  <si>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</si>
  <si>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</si>
  <si>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</si>
  <si>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</si>
  <si>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</si>
  <si>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</si>
  <si>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</si>
  <si>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</si>
  <si>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</si>
  <si>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</si>
  <si>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</si>
  <si>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</si>
  <si>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</si>
  <si>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</si>
  <si>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</si>
  <si>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</si>
  <si>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</si>
  <si>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</si>
  <si>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</si>
  <si>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</si>
  <si>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</si>
  <si>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</si>
  <si>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</si>
  <si>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</si>
  <si>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</si>
  <si>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</si>
  <si>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</si>
  <si>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</si>
  <si>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</si>
  <si>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</si>
  <si>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</si>
  <si>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</si>
  <si>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</si>
  <si>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</si>
  <si>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</si>
  <si>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</si>
  <si>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</si>
  <si>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</si>
  <si>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</si>
  <si>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</si>
  <si>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</si>
  <si>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</si>
  <si>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</si>
  <si>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</si>
  <si>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</si>
  <si>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</si>
  <si>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</si>
  <si>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</si>
  <si>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</si>
  <si>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</si>
  <si>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</si>
  <si>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</si>
  <si>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</si>
  <si>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</si>
  <si>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</si>
  <si>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</si>
  <si>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</si>
  <si>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</si>
  <si>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</si>
  <si>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</si>
  <si>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</si>
  <si>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</si>
  <si>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</si>
  <si>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</si>
  <si>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</si>
  <si>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</si>
  <si>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</si>
  <si>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</si>
  <si>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</si>
  <si>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</si>
  <si>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</si>
  <si>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</si>
  <si>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</si>
  <si>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</si>
  <si>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</si>
  <si>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</si>
  <si>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</si>
  <si>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</si>
  <si>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</si>
  <si>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</si>
  <si>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</si>
  <si>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</si>
  <si>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</si>
  <si>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</si>
  <si>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</si>
  <si>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</si>
  <si>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</si>
  <si>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</si>
  <si>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</si>
  <si>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</si>
  <si>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</si>
  <si>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</si>
  <si>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</si>
  <si>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</si>
  <si>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</si>
  <si>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</si>
  <si>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</si>
  <si>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</si>
  <si>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</si>
  <si>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</si>
  <si>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</si>
  <si>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</si>
  <si>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</si>
  <si>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</si>
  <si>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</si>
  <si>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</si>
  <si>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</si>
  <si>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</si>
  <si>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</si>
  <si>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</si>
  <si>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</si>
  <si>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</si>
  <si>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</si>
  <si>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</si>
  <si>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</si>
  <si>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</si>
  <si>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</si>
  <si>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</si>
  <si>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</si>
  <si>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</si>
  <si>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</si>
  <si>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</si>
  <si>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</si>
  <si>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</si>
  <si>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</si>
  <si>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</si>
  <si>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</si>
  <si>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</si>
  <si>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</si>
  <si>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</si>
  <si>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</si>
  <si>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</si>
  <si>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</si>
  <si>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</si>
  <si>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</si>
  <si>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</si>
  <si>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</si>
  <si>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</si>
  <si>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</si>
  <si>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</si>
  <si>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</si>
  <si>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</si>
  <si>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</si>
  <si>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</si>
  <si>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</si>
  <si>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</si>
  <si>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</si>
  <si>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</si>
  <si>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</si>
  <si>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</si>
  <si>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</si>
  <si>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</si>
  <si>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</si>
  <si>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</si>
  <si>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</si>
  <si>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</si>
  <si>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</si>
  <si>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</si>
  <si>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</si>
  <si>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</si>
  <si>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</si>
  <si>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</si>
  <si>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</si>
  <si>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</si>
  <si>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</si>
  <si>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</si>
  <si>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</si>
  <si>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</si>
  <si>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</si>
  <si>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</si>
  <si>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</si>
  <si>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</si>
  <si>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</si>
  <si>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</si>
  <si>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</si>
  <si>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</si>
  <si>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</si>
  <si>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</si>
  <si>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</si>
  <si>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</si>
  <si>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</si>
  <si>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</si>
  <si>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</si>
  <si>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</si>
  <si>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</si>
  <si>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</si>
  <si>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</si>
  <si>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</si>
  <si>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</si>
  <si>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</si>
  <si>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</si>
  <si>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</si>
  <si>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</si>
  <si>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</si>
  <si>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</si>
  <si>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</si>
  <si>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</si>
  <si>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</si>
  <si>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</si>
  <si>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</si>
  <si>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</si>
  <si>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</si>
  <si>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</si>
  <si>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</si>
  <si>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</si>
  <si>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</si>
  <si>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</si>
  <si>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</si>
  <si>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</si>
  <si>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</si>
  <si>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</si>
  <si>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</si>
  <si>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</si>
  <si>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</si>
  <si>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</si>
  <si>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</si>
  <si>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</si>
  <si>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</si>
  <si>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</si>
  <si>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</si>
  <si>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</si>
  <si>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</si>
  <si>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</si>
  <si>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</si>
  <si>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</si>
  <si>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</si>
  <si>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</si>
  <si>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</si>
  <si>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</si>
  <si>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</si>
  <si>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</si>
  <si>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</si>
  <si>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</si>
  <si>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</si>
  <si>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</si>
  <si>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</si>
  <si>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</si>
  <si>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</si>
  <si>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</si>
  <si>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</si>
  <si>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</si>
  <si>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</si>
  <si>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</si>
  <si>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</si>
  <si>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</si>
  <si>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</si>
  <si>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</si>
  <si>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</si>
  <si>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</si>
  <si>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</si>
  <si>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</si>
  <si>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</si>
  <si>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</si>
  <si>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</si>
  <si>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</si>
  <si>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</si>
  <si>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</si>
  <si>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</si>
  <si>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</si>
  <si>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</si>
  <si>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</si>
  <si>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</si>
  <si>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</si>
  <si>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</si>
  <si>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</si>
  <si>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</si>
  <si>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</si>
  <si>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</si>
  <si>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</si>
  <si>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</si>
  <si>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</si>
  <si>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</si>
  <si>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</si>
  <si>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</si>
  <si>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</si>
  <si>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</si>
  <si>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</si>
  <si>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</si>
  <si>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</si>
  <si>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</si>
  <si>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</si>
  <si>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</si>
  <si>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</si>
  <si>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</si>
  <si>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</si>
  <si>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</si>
  <si>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</si>
  <si>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</si>
  <si>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</si>
  <si>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</si>
  <si>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</si>
  <si>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</si>
  <si>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</si>
  <si>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</si>
  <si>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</si>
  <si>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</si>
  <si>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</si>
  <si>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</si>
  <si>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</si>
  <si>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</si>
  <si>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</si>
  <si>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</si>
  <si>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</si>
  <si>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</si>
  <si>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</si>
  <si>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</si>
  <si>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</si>
  <si>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</si>
  <si>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</si>
  <si>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</si>
  <si>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</si>
  <si>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</si>
  <si>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</si>
  <si>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</si>
  <si>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</si>
  <si>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</si>
  <si>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</si>
  <si>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</si>
  <si>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</si>
  <si>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</si>
  <si>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</si>
  <si>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</si>
  <si>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</si>
  <si>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</si>
  <si>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</si>
  <si>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</si>
  <si>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</si>
  <si>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</si>
  <si>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</si>
  <si>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</si>
  <si>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</si>
  <si>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</si>
  <si>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</si>
  <si>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</si>
  <si>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</si>
  <si>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</si>
  <si>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</si>
  <si>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</si>
  <si>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</si>
  <si>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</si>
  <si>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</si>
  <si>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</si>
  <si>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</si>
  <si>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</si>
  <si>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</si>
  <si>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</si>
  <si>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</si>
  <si>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</si>
  <si>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</si>
  <si>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</si>
  <si>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</si>
  <si>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</si>
  <si>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</si>
  <si>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</si>
  <si>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</si>
  <si>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</si>
  <si>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</si>
  <si>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</si>
  <si>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</si>
  <si>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</si>
  <si>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</si>
  <si>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</si>
  <si>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</si>
  <si>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</si>
  <si>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</si>
  <si>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</si>
  <si>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</si>
  <si>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</si>
  <si>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</si>
  <si>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</si>
  <si>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</si>
  <si>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</si>
  <si>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</si>
  <si>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</si>
  <si>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</si>
  <si>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</si>
  <si>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</si>
  <si>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</si>
  <si>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</si>
  <si>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</si>
  <si>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</si>
  <si>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</si>
  <si>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</si>
  <si>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</si>
  <si>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</si>
  <si>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</si>
  <si>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</si>
  <si>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</si>
  <si>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</si>
  <si>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</si>
  <si>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</si>
  <si>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</si>
  <si>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</si>
  <si>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</si>
  <si>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</si>
  <si>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</si>
  <si>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</si>
  <si>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</si>
  <si>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</si>
  <si>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</si>
  <si>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</si>
  <si>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</si>
  <si>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</si>
  <si>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</si>
  <si>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</si>
  <si>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</si>
  <si>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</si>
  <si>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</si>
  <si>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 xml:space="preserve">Enter the event key of the event you wish to simulate into cell A2 of this sheet and click the "Update" button. 2017 event keys can be found in the "Event keys" sheet. Matches can be sorted by using the filter buttons on each column. </t>
  </si>
  <si>
    <t>Team nickname</t>
  </si>
  <si>
    <t>Predicted Total Blue</t>
  </si>
  <si>
    <t>Predicted Total Red</t>
  </si>
  <si>
    <t>Win probability</t>
  </si>
  <si>
    <t>kPa ranking point</t>
  </si>
  <si>
    <t>rotor ranking point</t>
  </si>
  <si>
    <t>YES</t>
  </si>
  <si>
    <t>NO</t>
  </si>
  <si>
    <t>Average Ranking Points</t>
  </si>
  <si>
    <t>Predicted Contribution win probability</t>
  </si>
  <si>
    <t>Median Ranking Points</t>
  </si>
  <si>
    <t>Modal Ranking Points</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</si>
  <si>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</si>
  <si>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</si>
  <si>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</si>
  <si>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</si>
  <si>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</si>
  <si>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</si>
  <si>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</si>
  <si>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</si>
  <si>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</si>
  <si>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</si>
  <si>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</si>
  <si>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</si>
  <si>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</si>
  <si>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</si>
  <si>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</si>
  <si>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</si>
  <si>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</si>
  <si>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</si>
  <si>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</si>
  <si>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</si>
  <si>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</si>
  <si>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</si>
  <si>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</si>
  <si>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</si>
  <si>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</si>
  <si>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</si>
  <si>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</si>
  <si>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</si>
  <si>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</si>
  <si>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</si>
  <si>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</si>
  <si>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</si>
  <si>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</si>
  <si>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</si>
  <si>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</si>
  <si>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</si>
  <si>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</si>
  <si>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</si>
  <si>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</si>
  <si>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</si>
  <si>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</si>
  <si>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</si>
  <si>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</si>
  <si>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</si>
  <si>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</si>
  <si>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</si>
  <si>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</si>
  <si>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</si>
  <si>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</si>
  <si>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</si>
  <si>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</si>
  <si>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</si>
  <si>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</si>
  <si>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</si>
  <si>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</si>
  <si>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</si>
  <si>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</si>
  <si>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</si>
  <si>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</si>
  <si>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</si>
  <si>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</si>
  <si>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</si>
  <si>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</si>
  <si>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</si>
  <si>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</si>
  <si>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</si>
  <si>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</si>
  <si>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</si>
  <si>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</si>
  <si>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</si>
  <si>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</si>
  <si>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</si>
  <si>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</si>
  <si>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</si>
  <si>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</si>
  <si>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</si>
  <si>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</si>
  <si>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</si>
  <si>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</si>
  <si>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</si>
  <si>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</si>
  <si>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</si>
  <si>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</si>
  <si>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</si>
  <si>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</si>
  <si>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</si>
  <si>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</si>
  <si>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</si>
  <si>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</si>
  <si>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</si>
  <si>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</si>
  <si>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</si>
  <si>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</si>
  <si>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</si>
  <si>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</si>
  <si>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</si>
  <si>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</si>
  <si>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</si>
  <si>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</si>
  <si>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</si>
  <si>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</si>
  <si>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</si>
  <si>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</si>
  <si>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</si>
  <si>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</si>
  <si>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</si>
  <si>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</si>
  <si>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</si>
  <si>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</si>
  <si>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</si>
  <si>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</si>
  <si>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</si>
  <si>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</si>
  <si>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</si>
  <si>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</si>
  <si>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</si>
  <si>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</si>
  <si>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</si>
  <si>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</si>
  <si>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</si>
  <si>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</si>
  <si>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</si>
  <si>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</si>
  <si>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</si>
  <si>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</si>
  <si>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</si>
  <si>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</si>
  <si>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</si>
  <si>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</si>
  <si>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</si>
  <si>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</si>
  <si>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</si>
  <si>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</si>
  <si>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</si>
  <si>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</si>
  <si>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</si>
  <si>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</si>
  <si>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</si>
  <si>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</si>
  <si>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</si>
  <si>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</si>
  <si>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</si>
  <si>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</si>
  <si>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</si>
  <si>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</si>
  <si>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</si>
  <si>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</si>
  <si>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</si>
  <si>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</si>
  <si>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</si>
  <si>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</si>
  <si>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</si>
  <si>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</si>
  <si>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</si>
  <si>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</si>
  <si>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</si>
  <si>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</si>
  <si>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</si>
  <si>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</si>
  <si>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</si>
  <si>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</si>
  <si>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</si>
  <si>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</si>
  <si>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</si>
  <si>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</si>
  <si>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</si>
  <si>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</si>
  <si>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</si>
  <si>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</si>
  <si>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</si>
  <si>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</si>
  <si>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</si>
  <si>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</si>
  <si>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</si>
  <si>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</si>
  <si>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</si>
  <si>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</si>
  <si>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</si>
  <si>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</si>
  <si>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</si>
  <si>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</si>
  <si>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</si>
  <si>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</si>
  <si>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</si>
  <si>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</si>
  <si>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</si>
  <si>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</si>
  <si>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</si>
  <si>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</si>
  <si>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</si>
  <si>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</si>
  <si>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</si>
  <si>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</si>
  <si>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</si>
  <si>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</si>
  <si>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</si>
  <si>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</si>
  <si>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</si>
  <si>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</si>
  <si>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</si>
  <si>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</si>
  <si>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</si>
  <si>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</si>
  <si>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</si>
  <si>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</si>
  <si>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</si>
  <si>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</si>
  <si>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</si>
  <si>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</si>
  <si>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</si>
  <si>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</si>
  <si>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</si>
  <si>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</si>
  <si>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</si>
  <si>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</si>
  <si>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</si>
  <si>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</si>
  <si>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</si>
  <si>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</si>
  <si>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</si>
  <si>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</si>
  <si>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</si>
  <si>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</si>
  <si>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</si>
  <si>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</si>
  <si>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</si>
  <si>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</si>
  <si>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</si>
  <si>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</si>
  <si>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</si>
  <si>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</si>
  <si>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</si>
  <si>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</si>
  <si>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</si>
  <si>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</si>
  <si>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</si>
  <si>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</si>
  <si>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</si>
  <si>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</si>
  <si>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</si>
  <si>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</si>
  <si>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</si>
  <si>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</si>
  <si>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</si>
  <si>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</si>
  <si>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</si>
  <si>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</si>
  <si>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</si>
  <si>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</si>
  <si>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</si>
  <si>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</si>
  <si>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</si>
  <si>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</si>
  <si>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</si>
  <si>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</si>
  <si>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</si>
  <si>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</si>
  <si>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</si>
  <si>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</si>
  <si>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</si>
  <si>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</si>
  <si>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</si>
  <si>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</si>
  <si>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</si>
  <si>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</si>
  <si>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</si>
  <si>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</si>
  <si>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</si>
  <si>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</si>
  <si>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</si>
  <si>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</si>
  <si>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</si>
  <si>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</si>
  <si>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</si>
  <si>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</si>
  <si>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</si>
  <si>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</si>
  <si>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</si>
  <si>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</si>
  <si>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</si>
  <si>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</si>
  <si>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</si>
  <si>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</si>
  <si>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</si>
  <si>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</si>
  <si>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</si>
  <si>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</si>
  <si>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</si>
  <si>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</si>
  <si>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</si>
  <si>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</si>
  <si>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</si>
  <si>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</si>
  <si>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</si>
  <si>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</si>
  <si>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</si>
  <si>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</si>
  <si>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</si>
  <si>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</si>
  <si>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</si>
  <si>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</si>
  <si>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</si>
  <si>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</si>
  <si>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</si>
  <si>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</si>
  <si>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</si>
  <si>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</si>
  <si>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</si>
  <si>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</si>
  <si>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</si>
  <si>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</si>
  <si>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</si>
  <si>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</si>
  <si>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</si>
  <si>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</si>
  <si>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</si>
  <si>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</si>
  <si>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</si>
  <si>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</si>
  <si>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</si>
  <si>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</si>
  <si>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</si>
  <si>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</si>
  <si>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</si>
  <si>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</si>
  <si>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</si>
  <si>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</si>
  <si>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</si>
  <si>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</si>
  <si>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</si>
  <si>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</si>
  <si>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</si>
  <si>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</si>
  <si>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</si>
  <si>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</si>
  <si>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</si>
  <si>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</si>
  <si>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</si>
  <si>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</si>
  <si>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</si>
  <si>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</si>
  <si>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</si>
  <si>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</si>
  <si>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</si>
  <si>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</si>
  <si>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</si>
  <si>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</si>
  <si>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</si>
  <si>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</si>
  <si>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</si>
  <si>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</si>
  <si>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</si>
  <si>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</si>
  <si>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</si>
  <si>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</si>
  <si>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</si>
  <si>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</si>
  <si>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</si>
  <si>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</si>
  <si>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</si>
  <si>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</si>
  <si>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</si>
  <si>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</si>
  <si>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</si>
  <si>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</si>
  <si>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</si>
  <si>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</si>
  <si>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</si>
  <si>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</si>
  <si>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</si>
  <si>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</si>
  <si>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</si>
  <si>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</si>
  <si>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</si>
  <si>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</si>
  <si>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</si>
  <si>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</si>
  <si>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</si>
  <si>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</si>
  <si>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</si>
  <si>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</si>
  <si>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</si>
  <si>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</si>
  <si>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</si>
  <si>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</si>
  <si>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</si>
  <si>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</si>
  <si>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</si>
  <si>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</si>
  <si>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</si>
  <si>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</si>
  <si>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</si>
  <si>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</si>
  <si>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</si>
  <si>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</si>
  <si>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</si>
  <si>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</si>
  <si>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</si>
  <si>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</si>
  <si>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</si>
  <si>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</si>
  <si>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</si>
  <si>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</si>
  <si>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</si>
  <si>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</si>
  <si>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</si>
  <si>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</si>
  <si>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</si>
  <si>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</si>
  <si>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</si>
  <si>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</si>
  <si>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</si>
  <si>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</si>
  <si>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</si>
  <si>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</si>
  <si>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</si>
  <si>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</si>
  <si>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</si>
  <si>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</si>
  <si>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</si>
  <si>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</si>
  <si>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</si>
  <si>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</si>
  <si>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</si>
  <si>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</si>
  <si>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</si>
  <si>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</si>
  <si>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</si>
  <si>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</si>
  <si>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</si>
  <si>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</si>
  <si>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</si>
  <si>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</si>
  <si>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</si>
  <si>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</si>
  <si>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</si>
  <si>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</si>
  <si>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</si>
  <si>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</si>
  <si>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</si>
  <si>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</si>
  <si>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</si>
  <si>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</si>
  <si>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</si>
  <si>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</si>
  <si>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</si>
  <si>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</si>
  <si>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</si>
  <si>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</si>
  <si>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</si>
  <si>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</si>
  <si>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</si>
  <si>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</si>
  <si>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</si>
  <si>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</si>
  <si>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</si>
  <si>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</si>
  <si>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</si>
  <si>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</si>
  <si>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</si>
  <si>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</si>
  <si>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</si>
  <si>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</si>
  <si>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</si>
  <si>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</si>
  <si>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</si>
  <si>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</si>
  <si>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</si>
  <si>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</si>
  <si>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</si>
  <si>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</si>
  <si>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</si>
  <si>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</si>
  <si>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</si>
  <si>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</si>
  <si>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</si>
  <si>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</si>
  <si>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</si>
  <si>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</si>
  <si>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</si>
  <si>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</si>
  <si>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</si>
  <si>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</si>
  <si>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</si>
  <si>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</si>
  <si>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</si>
  <si>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</si>
  <si>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</si>
  <si>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</si>
  <si>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</si>
  <si>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</si>
  <si>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</si>
  <si>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</si>
  <si>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</si>
  <si>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</si>
  <si>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</si>
  <si>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</si>
  <si>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</si>
  <si>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</si>
  <si>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</si>
  <si>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</si>
  <si>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</si>
  <si>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</si>
  <si>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</si>
  <si>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</si>
  <si>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</si>
  <si>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</si>
  <si>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</si>
  <si>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</si>
  <si>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</si>
  <si>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</si>
  <si>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</si>
  <si>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</si>
  <si>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</si>
  <si>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</si>
  <si>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</si>
  <si>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</si>
  <si>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</si>
  <si>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</si>
  <si>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</si>
  <si>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</si>
  <si>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</si>
  <si>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</si>
  <si>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</si>
  <si>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</si>
  <si>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</si>
  <si>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</si>
  <si>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</si>
  <si>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</si>
  <si>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</si>
  <si>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</si>
  <si>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</si>
  <si>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</si>
  <si>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</si>
  <si>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</si>
  <si>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</si>
  <si>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</si>
  <si>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</si>
  <si>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</si>
  <si>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</si>
  <si>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</si>
  <si>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</si>
  <si>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</si>
  <si>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</si>
  <si>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</si>
  <si>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</si>
  <si>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</si>
  <si>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</si>
  <si>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</si>
  <si>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</si>
  <si>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</si>
  <si>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</si>
  <si>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</si>
  <si>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</si>
  <si>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</si>
  <si>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</si>
  <si>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</si>
  <si>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</si>
  <si>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</si>
  <si>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</si>
  <si>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</si>
  <si>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</si>
  <si>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</si>
  <si>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</si>
  <si>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</si>
  <si>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</si>
  <si>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</si>
  <si>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</si>
  <si>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</si>
  <si>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</si>
  <si>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</si>
  <si>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</si>
  <si>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</si>
  <si>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</si>
  <si>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</si>
  <si>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</si>
  <si>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</si>
  <si>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</si>
  <si>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</si>
  <si>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</si>
  <si>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</si>
  <si>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</si>
  <si>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</si>
  <si>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</si>
  <si>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</si>
  <si>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</si>
  <si>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</si>
  <si>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</si>
  <si>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</si>
  <si>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</si>
  <si>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</si>
  <si>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</si>
  <si>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</si>
  <si>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</si>
  <si>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</si>
  <si>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</si>
  <si>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</si>
  <si>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</si>
  <si>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</si>
  <si>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</si>
  <si>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</si>
  <si>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</si>
  <si>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</si>
  <si>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</si>
  <si>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</si>
  <si>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</si>
  <si>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</si>
  <si>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</si>
  <si>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</si>
  <si>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</si>
  <si>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</si>
  <si>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</si>
  <si>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</si>
  <si>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</si>
  <si>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</si>
  <si>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</si>
  <si>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</si>
  <si>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</si>
  <si>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</si>
  <si>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</si>
  <si>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</si>
  <si>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</si>
  <si>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</si>
  <si>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</si>
  <si>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</si>
  <si>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</si>
  <si>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</si>
  <si>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</si>
  <si>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</si>
  <si>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</si>
  <si>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</si>
  <si>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</si>
  <si>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</si>
  <si>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</si>
  <si>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</si>
  <si>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</si>
  <si>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</si>
  <si>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</si>
  <si>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</si>
  <si>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</si>
  <si>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</si>
  <si>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</si>
  <si>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</si>
  <si>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</si>
  <si>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</si>
  <si>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</si>
  <si>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</si>
  <si>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</si>
  <si>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</si>
  <si>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</si>
  <si>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</si>
  <si>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</si>
  <si>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</si>
  <si>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</si>
  <si>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</si>
  <si>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</si>
  <si>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</si>
  <si>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</si>
  <si>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</si>
  <si>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</si>
  <si>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</si>
  <si>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</si>
  <si>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</si>
  <si>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</si>
  <si>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</si>
  <si>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</si>
  <si>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</si>
  <si>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</si>
  <si>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</si>
  <si>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</si>
  <si>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</si>
  <si>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</si>
  <si>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</si>
  <si>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</si>
  <si>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</si>
  <si>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</si>
  <si>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</si>
  <si>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</si>
  <si>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</si>
  <si>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</si>
  <si>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</si>
  <si>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</si>
  <si>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</si>
  <si>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</si>
  <si>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</si>
  <si>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</si>
  <si>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</si>
  <si>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</si>
  <si>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</si>
  <si>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</si>
  <si>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</si>
  <si>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</si>
  <si>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</si>
  <si>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</si>
  <si>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</si>
  <si>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</si>
  <si>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</si>
  <si>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</si>
  <si>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</si>
  <si>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</si>
  <si>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</si>
  <si>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</si>
  <si>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</si>
  <si>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</si>
  <si>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</si>
  <si>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</si>
  <si>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</si>
  <si>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</si>
  <si>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</si>
  <si>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</si>
  <si>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</si>
  <si>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</si>
  <si>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</si>
  <si>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</si>
  <si>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</si>
  <si>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</si>
  <si>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</si>
  <si>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</si>
  <si>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</si>
  <si>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</si>
  <si>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</si>
  <si>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</si>
  <si>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</si>
  <si>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</si>
  <si>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</si>
  <si>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</si>
  <si>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</si>
  <si>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</si>
  <si>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</si>
  <si>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</si>
  <si>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</si>
  <si>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</si>
  <si>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</si>
  <si>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</si>
  <si>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</si>
  <si>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</si>
  <si>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</si>
  <si>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</si>
  <si>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</si>
  <si>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</si>
  <si>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</si>
  <si>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</si>
  <si>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</si>
  <si>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</si>
  <si>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</si>
  <si>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</si>
  <si>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</si>
  <si>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</si>
  <si>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</si>
  <si>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</si>
  <si>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</si>
  <si>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</si>
  <si>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</si>
  <si>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</si>
  <si>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</si>
  <si>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</si>
  <si>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</si>
  <si>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</si>
  <si>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</si>
  <si>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</si>
  <si>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</si>
  <si>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</si>
  <si>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</si>
  <si>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</si>
  <si>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</si>
  <si>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</si>
  <si>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</si>
  <si>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</si>
  <si>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</si>
  <si>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</si>
  <si>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</si>
  <si>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</si>
  <si>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</si>
  <si>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</si>
  <si>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</si>
  <si>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</si>
  <si>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</si>
  <si>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</si>
  <si>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</si>
  <si>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</si>
  <si>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</si>
  <si>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</si>
  <si>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</si>
  <si>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</si>
  <si>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</si>
  <si>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</si>
  <si>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</si>
  <si>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</si>
  <si>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</si>
  <si>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</si>
  <si>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</si>
  <si>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</si>
  <si>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</si>
  <si>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</si>
  <si>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</si>
  <si>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</si>
  <si>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</si>
  <si>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</si>
  <si>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</si>
  <si>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</si>
  <si>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</si>
  <si>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</si>
  <si>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</si>
  <si>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</si>
  <si>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</si>
  <si>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</si>
  <si>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</si>
  <si>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</si>
  <si>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</si>
  <si>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</si>
  <si>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</si>
  <si>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</si>
  <si>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</si>
  <si>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</si>
  <si>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</si>
  <si>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</si>
  <si>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</si>
  <si>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</si>
  <si>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</si>
  <si>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</si>
  <si>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</si>
  <si>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</si>
  <si>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</si>
  <si>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</si>
  <si>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</si>
  <si>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</si>
  <si>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</si>
  <si>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</si>
  <si>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</si>
  <si>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</si>
  <si>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</si>
  <si>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</si>
  <si>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</si>
  <si>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</si>
  <si>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</si>
  <si>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</si>
  <si>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</si>
  <si>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</si>
  <si>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</si>
  <si>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</si>
  <si>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</si>
  <si>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</si>
  <si>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</si>
  <si>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</si>
  <si>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</si>
  <si>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</si>
  <si>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</si>
  <si>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</si>
  <si>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</si>
  <si>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</si>
  <si>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</si>
  <si>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</si>
  <si>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</si>
  <si>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</si>
  <si>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</si>
  <si>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</si>
  <si>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</si>
  <si>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</si>
  <si>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</si>
  <si>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</si>
  <si>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</si>
  <si>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</si>
  <si>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</si>
  <si>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</si>
  <si>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</si>
  <si>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</si>
  <si>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</si>
  <si>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</si>
  <si>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</si>
  <si>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</si>
  <si>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</si>
  <si>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</si>
  <si>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</si>
  <si>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</si>
  <si>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</si>
  <si>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</si>
  <si>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</si>
  <si>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</si>
  <si>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</si>
  <si>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</si>
  <si>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</si>
  <si>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</si>
  <si>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</si>
  <si>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</si>
  <si>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</si>
  <si>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</si>
  <si>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</si>
  <si>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</si>
  <si>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</si>
  <si>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</si>
  <si>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</si>
  <si>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</si>
  <si>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</si>
  <si>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</si>
  <si>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</si>
  <si>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</si>
  <si>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</si>
  <si>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</si>
  <si>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</si>
  <si>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</si>
  <si>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</si>
  <si>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</si>
  <si>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</si>
  <si>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</si>
  <si>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</si>
  <si>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</si>
  <si>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</si>
  <si>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</si>
  <si>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</si>
  <si>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</si>
  <si>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</si>
  <si>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</si>
  <si>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</si>
  <si>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</si>
  <si>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</si>
  <si>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</si>
  <si>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</si>
  <si>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</si>
  <si>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</si>
  <si>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</si>
  <si>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</si>
  <si>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</si>
  <si>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</si>
  <si>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</si>
  <si>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</si>
  <si>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</si>
  <si>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</si>
  <si>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</si>
  <si>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</si>
  <si>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</si>
  <si>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</si>
  <si>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</si>
  <si>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</si>
  <si>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</si>
  <si>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</si>
  <si>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</si>
  <si>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</si>
  <si>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</si>
  <si>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</si>
  <si>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</si>
  <si>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</si>
  <si>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</si>
  <si>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</si>
  <si>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</si>
  <si>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</si>
  <si>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</si>
  <si>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</si>
  <si>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</si>
  <si>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</si>
  <si>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</si>
  <si>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</si>
  <si>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</si>
  <si>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</si>
  <si>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</si>
  <si>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</si>
  <si>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</si>
  <si>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</si>
  <si>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</si>
  <si>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</si>
  <si>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</si>
  <si>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</si>
  <si>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</si>
  <si>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</si>
  <si>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</si>
  <si>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</si>
  <si>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</si>
  <si>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</si>
  <si>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</si>
  <si>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</si>
  <si>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</si>
  <si>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</si>
  <si>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</si>
  <si>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</si>
  <si>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</si>
  <si>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</si>
  <si>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</si>
  <si>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</si>
  <si>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</si>
  <si>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</si>
  <si>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</si>
  <si>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</si>
  <si>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</si>
  <si>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</si>
  <si>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</si>
  <si>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</si>
  <si>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</si>
  <si>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</si>
  <si>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</si>
  <si>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</si>
  <si>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</si>
  <si>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</si>
  <si>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</si>
  <si>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</si>
  <si>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</si>
  <si>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</si>
  <si>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</si>
  <si>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</si>
  <si>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</si>
  <si>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</si>
  <si>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</si>
  <si>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</si>
  <si>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</si>
  <si>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</si>
  <si>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</si>
  <si>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</si>
  <si>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</si>
  <si>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</si>
  <si>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</si>
  <si>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</si>
  <si>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</si>
  <si>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</si>
  <si>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</si>
  <si>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</si>
  <si>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</si>
  <si>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</si>
  <si>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</si>
  <si>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</si>
  <si>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</si>
  <si>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</si>
  <si>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</si>
  <si>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</si>
  <si>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</si>
  <si>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</si>
  <si>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</si>
  <si>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</si>
  <si>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</si>
  <si>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</si>
  <si>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</si>
  <si>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</si>
  <si>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</si>
  <si>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</si>
  <si>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</si>
  <si>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</si>
  <si>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</si>
  <si>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</si>
  <si>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</si>
  <si>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</si>
  <si>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</si>
  <si>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</si>
  <si>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</si>
  <si>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</si>
  <si>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</si>
  <si>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</si>
  <si>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</si>
  <si>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</si>
  <si>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</si>
  <si>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</si>
  <si>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</si>
  <si>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</si>
  <si>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</si>
  <si>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</si>
  <si>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</si>
  <si>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</si>
  <si>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</si>
  <si>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</si>
  <si>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</si>
  <si>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</si>
  <si>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</si>
  <si>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</si>
  <si>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</si>
  <si>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</si>
  <si>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</si>
  <si>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</si>
  <si>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</si>
  <si>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</si>
  <si>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</si>
  <si>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</si>
  <si>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</si>
  <si>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</si>
  <si>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</si>
  <si>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</si>
  <si>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</si>
  <si>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</si>
  <si>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</si>
  <si>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</si>
  <si>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</si>
  <si>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</si>
  <si>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</si>
  <si>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</si>
  <si>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</si>
  <si>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</si>
  <si>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</si>
  <si>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</si>
  <si>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</si>
  <si>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</si>
  <si>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</si>
  <si>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</si>
  <si>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</si>
  <si>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</si>
  <si>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</si>
  <si>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</si>
  <si>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</si>
  <si>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</si>
  <si>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</si>
  <si>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</si>
  <si>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</si>
  <si>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</si>
  <si>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</si>
  <si>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</si>
  <si>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</si>
  <si>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</si>
  <si>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</si>
  <si>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</si>
  <si>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</si>
  <si>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</si>
  <si>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</si>
  <si>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</si>
  <si>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</si>
  <si>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</si>
  <si>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</si>
  <si>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</si>
  <si>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</si>
  <si>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</si>
  <si>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</si>
  <si>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</si>
  <si>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</si>
  <si>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</si>
  <si>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</si>
  <si>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</si>
  <si>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</si>
  <si>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</si>
  <si>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</si>
  <si>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</si>
  <si>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</si>
  <si>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</si>
  <si>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</si>
  <si>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</si>
  <si>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</si>
  <si>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</si>
  <si>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</si>
  <si>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</si>
  <si>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</si>
  <si>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</si>
  <si>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</si>
  <si>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</si>
  <si>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</si>
  <si>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</si>
  <si>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</si>
  <si>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</si>
  <si>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</si>
  <si>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</si>
  <si>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</si>
  <si>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</si>
  <si>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</si>
  <si>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</si>
  <si>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</si>
  <si>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</si>
  <si>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</si>
  <si>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</si>
  <si>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</si>
  <si>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</si>
  <si>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</si>
  <si>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</si>
  <si>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</si>
  <si>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</si>
  <si>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</si>
  <si>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</si>
  <si>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</si>
  <si>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</si>
  <si>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</si>
  <si>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</si>
  <si>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</si>
  <si>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</si>
  <si>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</si>
  <si>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</si>
  <si>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</si>
  <si>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</si>
  <si>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</si>
  <si>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</si>
  <si>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</si>
  <si>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</si>
  <si>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</si>
  <si>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</si>
  <si>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</si>
  <si>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</si>
  <si>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</si>
  <si>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</si>
  <si>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</si>
  <si>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</si>
  <si>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</si>
  <si>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</si>
  <si>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</si>
  <si>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</si>
  <si>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</si>
  <si>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</si>
  <si>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</si>
  <si>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</si>
  <si>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</si>
  <si>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</si>
  <si>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</si>
  <si>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</si>
  <si>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</si>
  <si>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</si>
  <si>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</si>
  <si>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</si>
  <si>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</si>
  <si>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</si>
  <si>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</si>
  <si>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</si>
  <si>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</si>
  <si>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</si>
  <si>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</si>
  <si>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</si>
  <si>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</si>
  <si>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</si>
  <si>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</si>
  <si>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</si>
  <si>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</si>
  <si>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</si>
  <si>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</si>
  <si>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</si>
  <si>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</si>
  <si>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</si>
  <si>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</si>
  <si>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</si>
  <si>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</si>
  <si>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</si>
  <si>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</si>
  <si>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</si>
  <si>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</si>
  <si>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</si>
  <si>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</si>
  <si>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</si>
  <si>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</si>
  <si>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</si>
  <si>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</si>
  <si>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</si>
  <si>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</si>
  <si>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</si>
  <si>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</si>
  <si>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</si>
  <si>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</si>
  <si>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</si>
  <si>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</si>
  <si>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</si>
  <si>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</si>
  <si>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</si>
  <si>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</si>
  <si>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</si>
  <si>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</si>
  <si>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</si>
  <si>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</si>
  <si>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</si>
  <si>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</si>
  <si>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</si>
  <si>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</si>
  <si>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</si>
  <si>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</si>
  <si>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</si>
  <si>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</si>
  <si>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</si>
  <si>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</si>
  <si>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</si>
  <si>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</si>
  <si>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</si>
  <si>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</si>
  <si>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</si>
  <si>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</si>
  <si>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</si>
  <si>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</si>
  <si>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</si>
  <si>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</si>
  <si>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</si>
  <si>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</si>
  <si>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</si>
  <si>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</si>
  <si>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</si>
  <si>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</si>
  <si>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</si>
  <si>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</si>
  <si>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</si>
  <si>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</si>
  <si>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</si>
  <si>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</si>
  <si>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</si>
  <si>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</si>
  <si>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</si>
  <si>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</si>
  <si>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</si>
  <si>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</si>
  <si>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</si>
  <si>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</si>
  <si>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</si>
  <si>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</si>
  <si>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</si>
  <si>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</si>
  <si>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</si>
  <si>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</si>
  <si>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</si>
  <si>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</si>
  <si>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</si>
  <si>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</si>
  <si>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</si>
  <si>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</si>
  <si>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</si>
  <si>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</si>
  <si>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</si>
  <si>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</si>
  <si>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</si>
  <si>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</si>
  <si>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</si>
  <si>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</si>
  <si>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</si>
  <si>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</si>
  <si>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</si>
  <si>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</si>
  <si>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</si>
  <si>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</si>
  <si>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</si>
  <si>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</si>
  <si>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</si>
  <si>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</si>
  <si>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</si>
  <si>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</si>
  <si>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</si>
  <si>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</si>
  <si>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</si>
  <si>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</si>
  <si>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</si>
  <si>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</si>
  <si>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</si>
  <si>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</si>
  <si>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</si>
  <si>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</si>
  <si>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</si>
  <si>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</si>
  <si>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</si>
  <si>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</si>
  <si>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</si>
  <si>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</si>
  <si>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</si>
  <si>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</si>
  <si>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</si>
  <si>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</si>
  <si>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</si>
  <si>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</si>
  <si>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</si>
  <si>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</si>
  <si>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</si>
  <si>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</si>
  <si>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</si>
  <si>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</si>
  <si>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</si>
  <si>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</si>
  <si>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</si>
  <si>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</si>
  <si>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</si>
  <si>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</si>
  <si>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</si>
  <si>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</si>
  <si>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</si>
  <si>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</si>
  <si>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</si>
  <si>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</si>
  <si>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</si>
  <si>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</si>
  <si>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</si>
  <si>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</si>
  <si>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</si>
  <si>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</si>
  <si>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</si>
  <si>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</si>
  <si>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</si>
  <si>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</si>
  <si>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</si>
  <si>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</si>
  <si>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</si>
  <si>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</si>
  <si>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</si>
  <si>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</si>
  <si>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</si>
  <si>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</si>
  <si>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</si>
  <si>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</si>
  <si>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</si>
  <si>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</si>
  <si>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</si>
  <si>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</si>
  <si>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</si>
  <si>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</si>
  <si>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</si>
  <si>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</si>
  <si>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</si>
  <si>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</si>
  <si>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</si>
  <si>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</si>
  <si>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</si>
  <si>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</si>
  <si>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</si>
  <si>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</si>
  <si>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</si>
  <si>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</si>
  <si>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</si>
  <si>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</si>
  <si>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</si>
  <si>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</si>
  <si>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</si>
  <si>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</si>
  <si>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</si>
  <si>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</si>
  <si>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</si>
  <si>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</si>
  <si>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</si>
  <si>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</si>
  <si>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</si>
  <si>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</si>
  <si>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</si>
  <si>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</si>
  <si>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</si>
  <si>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</si>
  <si>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</si>
  <si>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</si>
  <si>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</si>
  <si>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</si>
  <si>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</si>
  <si>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</si>
  <si>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</si>
  <si>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</si>
  <si>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</si>
  <si>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</si>
  <si>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</si>
  <si>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</si>
  <si>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</si>
  <si>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</si>
  <si>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</si>
  <si>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</si>
  <si>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</si>
  <si>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</si>
  <si>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</si>
  <si>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</si>
  <si>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</si>
  <si>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</si>
  <si>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</si>
  <si>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</si>
  <si>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</si>
  <si>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</si>
  <si>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</si>
  <si>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</si>
  <si>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</si>
  <si>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</si>
  <si>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</si>
  <si>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</si>
  <si>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</si>
  <si>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</si>
  <si>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</si>
  <si>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</si>
  <si>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</si>
  <si>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</si>
  <si>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</si>
  <si>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</si>
  <si>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</si>
  <si>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</si>
  <si>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</si>
  <si>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</si>
  <si>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</si>
  <si>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</si>
  <si>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</si>
  <si>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</si>
  <si>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</si>
  <si>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</si>
  <si>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</si>
  <si>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</si>
  <si>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</si>
  <si>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</si>
  <si>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</si>
  <si>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</si>
  <si>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</si>
  <si>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</si>
  <si>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</si>
  <si>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</si>
  <si>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</si>
  <si>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</si>
  <si>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</si>
  <si>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</si>
  <si>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</si>
  <si>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</si>
  <si>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</si>
  <si>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</si>
  <si>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</si>
  <si>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</si>
  <si>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</si>
  <si>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</si>
  <si>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</si>
  <si>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</si>
  <si>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</si>
  <si>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</si>
  <si>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</si>
  <si>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</si>
  <si>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</si>
  <si>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</si>
  <si>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</si>
  <si>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</si>
  <si>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</si>
  <si>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</si>
  <si>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</si>
  <si>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</si>
  <si>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</si>
  <si>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</si>
  <si>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</si>
  <si>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</si>
  <si>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</si>
  <si>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</si>
  <si>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</si>
  <si>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</si>
  <si>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</si>
  <si>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</si>
  <si>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</si>
  <si>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</si>
  <si>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</si>
  <si>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</si>
  <si>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</si>
  <si>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</si>
  <si>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</si>
  <si>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</si>
  <si>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</si>
  <si>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</si>
  <si>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</si>
  <si>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</si>
  <si>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</si>
  <si>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</si>
  <si>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</si>
  <si>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</si>
  <si>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</si>
  <si>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</si>
  <si>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</si>
  <si>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</si>
  <si>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</si>
  <si>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</si>
  <si>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</si>
  <si>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</si>
  <si>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</si>
  <si>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</si>
  <si>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</si>
  <si>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</si>
  <si>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</si>
  <si>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</si>
  <si>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</si>
  <si>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</si>
  <si>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</si>
  <si>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</si>
  <si>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</si>
  <si>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</si>
  <si>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</si>
  <si>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</si>
  <si>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</si>
  <si>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</si>
  <si>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</si>
  <si>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</si>
  <si>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</si>
  <si>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</si>
  <si>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</si>
  <si>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</si>
  <si>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</si>
  <si>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</si>
  <si>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</si>
  <si>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</si>
  <si>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</si>
  <si>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</si>
  <si>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</si>
  <si>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</si>
  <si>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</si>
  <si>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</si>
  <si>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</si>
  <si>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</si>
  <si>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</si>
  <si>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</si>
  <si>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</si>
  <si>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</si>
  <si>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</si>
  <si>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</si>
  <si>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</si>
  <si>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</si>
  <si>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</si>
  <si>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</si>
  <si>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</si>
  <si>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</si>
  <si>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</si>
  <si>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</si>
  <si>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</si>
  <si>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</si>
  <si>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</si>
  <si>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</si>
  <si>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</si>
  <si>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</si>
  <si>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</si>
  <si>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</si>
  <si>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</si>
  <si>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</si>
  <si>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</si>
  <si>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</si>
  <si>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</si>
  <si>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</si>
  <si>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</si>
  <si>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</si>
  <si>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</si>
  <si>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</si>
  <si>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</si>
  <si>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</si>
  <si>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</si>
  <si>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</si>
  <si>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</si>
  <si>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</si>
  <si>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</si>
  <si>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</si>
  <si>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</si>
  <si>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</si>
  <si>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</si>
  <si>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</si>
  <si>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</si>
  <si>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</si>
  <si>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</si>
  <si>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</si>
  <si>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</si>
  <si>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</si>
  <si>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</si>
  <si>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</si>
  <si>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</si>
  <si>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</si>
  <si>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</si>
  <si>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</si>
  <si>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</si>
  <si>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</si>
  <si>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</si>
  <si>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</si>
  <si>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</si>
  <si>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</si>
  <si>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</si>
  <si>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</si>
  <si>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</si>
  <si>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</si>
  <si>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</si>
  <si>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</si>
  <si>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</si>
  <si>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</si>
  <si>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</si>
  <si>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</si>
  <si>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</si>
  <si>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</si>
  <si>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</si>
  <si>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</si>
  <si>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</si>
  <si>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</si>
  <si>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</si>
  <si>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</si>
  <si>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</si>
  <si>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</si>
  <si>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</si>
  <si>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</si>
  <si>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</si>
  <si>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</si>
  <si>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</si>
  <si>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</si>
  <si>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</si>
  <si>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</si>
  <si>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</si>
  <si>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</si>
  <si>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</si>
  <si>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</si>
  <si>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</si>
  <si>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</si>
  <si>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</si>
  <si>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</si>
  <si>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</si>
  <si>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</si>
  <si>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</si>
  <si>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</si>
  <si>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</si>
  <si>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</si>
  <si>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</si>
  <si>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</si>
  <si>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</si>
  <si>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</si>
  <si>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</si>
  <si>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</si>
  <si>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</si>
  <si>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</si>
  <si>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</si>
  <si>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</si>
  <si>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</si>
  <si>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</si>
  <si>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</si>
  <si>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</si>
  <si>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</si>
  <si>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</si>
  <si>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</si>
  <si>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</si>
  <si>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</si>
  <si>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</si>
  <si>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</si>
  <si>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</si>
  <si>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</si>
  <si>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</si>
  <si>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</si>
  <si>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</si>
  <si>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</si>
  <si>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</si>
  <si>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</si>
  <si>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</si>
  <si>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</si>
  <si>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</si>
  <si>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</si>
  <si>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</si>
  <si>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</si>
  <si>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</si>
  <si>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</si>
  <si>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</si>
  <si>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</si>
  <si>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</si>
  <si>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</si>
  <si>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</si>
  <si>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</si>
  <si>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</si>
  <si>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</si>
  <si>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</si>
  <si>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</si>
  <si>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</si>
  <si>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</si>
  <si>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</si>
  <si>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</si>
  <si>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</si>
  <si>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</si>
  <si>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</si>
  <si>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</si>
  <si>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</si>
  <si>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</si>
  <si>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</si>
  <si>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</si>
  <si>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</si>
  <si>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</si>
  <si>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</si>
  <si>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</si>
  <si>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</si>
  <si>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</si>
  <si>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</si>
  <si>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</si>
  <si>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</si>
  <si>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</si>
  <si>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</si>
  <si>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</si>
  <si>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</si>
  <si>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</si>
  <si>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</si>
  <si>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</si>
  <si>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</si>
  <si>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</si>
  <si>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</si>
  <si>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</si>
  <si>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</si>
  <si>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</si>
  <si>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</si>
  <si>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</si>
  <si>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</si>
  <si>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</si>
  <si>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</si>
  <si>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</si>
  <si>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</si>
  <si>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</si>
  <si>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</si>
  <si>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</si>
  <si>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</si>
  <si>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</si>
  <si>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</si>
  <si>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</si>
  <si>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</si>
  <si>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</si>
  <si>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</si>
  <si>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</si>
  <si>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</si>
  <si>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</si>
  <si>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</si>
  <si>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</si>
  <si>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</si>
  <si>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</si>
  <si>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</si>
  <si>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</si>
  <si>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</si>
  <si>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</si>
  <si>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</si>
  <si>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</si>
  <si>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</si>
  <si>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</si>
  <si>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</si>
  <si>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</si>
  <si>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</si>
  <si>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</si>
  <si>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</si>
  <si>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</si>
  <si>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</si>
  <si>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</si>
  <si>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</si>
  <si>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</si>
  <si>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</si>
  <si>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</si>
  <si>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</si>
  <si>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</si>
  <si>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</si>
  <si>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</si>
  <si>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</si>
  <si>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</si>
  <si>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</si>
  <si>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</si>
  <si>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</si>
  <si>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</si>
  <si>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</si>
  <si>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</si>
  <si>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</si>
  <si>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</si>
  <si>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</si>
  <si>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</si>
  <si>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</si>
  <si>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</si>
  <si>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</si>
  <si>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</si>
  <si>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</si>
  <si>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</si>
  <si>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</si>
  <si>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</si>
  <si>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</si>
  <si>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</si>
  <si>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</si>
  <si>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</si>
  <si>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</si>
  <si>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</si>
  <si>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</si>
  <si>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</si>
  <si>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</si>
  <si>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</si>
  <si>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</si>
  <si>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</si>
  <si>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</si>
  <si>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</si>
  <si>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</si>
  <si>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</si>
  <si>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</si>
  <si>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</si>
  <si>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</si>
  <si>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</si>
  <si>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</si>
  <si>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</si>
  <si>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</si>
  <si>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</si>
  <si>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</si>
  <si>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</si>
  <si>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</si>
  <si>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</si>
  <si>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</si>
  <si>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</si>
  <si>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</si>
  <si>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</si>
  <si>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</si>
  <si>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</si>
  <si>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</si>
  <si>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</si>
  <si>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</si>
  <si>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</si>
  <si>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</si>
  <si>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</si>
  <si>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</si>
  <si>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</si>
  <si>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</si>
  <si>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</si>
  <si>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</si>
  <si>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</si>
  <si>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</si>
  <si>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</si>
  <si>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</si>
  <si>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</si>
  <si>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</si>
  <si>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</si>
  <si>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</si>
  <si>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</si>
  <si>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</si>
  <si>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</si>
  <si>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</si>
  <si>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</si>
  <si>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</si>
  <si>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</si>
  <si>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</si>
  <si>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</si>
  <si>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</si>
  <si>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</si>
  <si>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</si>
  <si>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</si>
  <si>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</si>
  <si>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</si>
  <si>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</si>
  <si>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</si>
  <si>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</si>
  <si>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</si>
  <si>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</si>
  <si>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</si>
  <si>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</si>
  <si>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</si>
  <si>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</si>
  <si>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</si>
  <si>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</si>
  <si>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</si>
  <si>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</si>
  <si>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</si>
  <si>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</si>
  <si>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</si>
  <si>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</si>
  <si>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</si>
  <si>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</si>
  <si>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</si>
  <si>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</si>
  <si>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</si>
  <si>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</si>
  <si>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</si>
  <si>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</si>
  <si>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</si>
  <si>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</si>
  <si>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</si>
  <si>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</si>
  <si>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</si>
  <si>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</si>
  <si>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</si>
  <si>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</si>
  <si>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</si>
  <si>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</si>
  <si>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</si>
  <si>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</si>
  <si>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</si>
  <si>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</si>
  <si>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</si>
  <si>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</si>
  <si>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</si>
  <si>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</si>
  <si>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</si>
  <si>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</si>
  <si>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</si>
  <si>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</si>
  <si>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</si>
  <si>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</si>
  <si>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</si>
  <si>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</si>
  <si>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</si>
  <si>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</si>
  <si>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</si>
  <si>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</si>
  <si>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</si>
  <si>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</si>
  <si>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</si>
  <si>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</si>
  <si>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</si>
  <si>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</si>
  <si>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</si>
  <si>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</si>
  <si>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</si>
  <si>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</si>
  <si>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</si>
  <si>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</si>
  <si>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</si>
  <si>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</si>
  <si>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</si>
  <si>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</si>
  <si>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</si>
  <si>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</si>
  <si>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</si>
  <si>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</si>
  <si>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</si>
  <si>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</si>
  <si>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</si>
  <si>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</si>
  <si>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</si>
  <si>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</si>
  <si>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</si>
  <si>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</si>
  <si>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</si>
  <si>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</si>
  <si>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</si>
  <si>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</si>
  <si>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</si>
  <si>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</si>
  <si>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</si>
  <si>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</si>
  <si>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</si>
  <si>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</si>
  <si>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</si>
  <si>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</si>
  <si>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</si>
  <si>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</si>
  <si>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</si>
  <si>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</si>
  <si>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</si>
  <si>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</si>
  <si>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</si>
  <si>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</si>
  <si>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</si>
  <si>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</si>
  <si>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</si>
  <si>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</si>
  <si>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</si>
  <si>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</si>
  <si>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</si>
  <si>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</si>
  <si>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</si>
  <si>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</si>
  <si>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</si>
  <si>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</si>
  <si>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</si>
  <si>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</si>
  <si>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</si>
  <si>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</si>
  <si>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</si>
  <si>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</si>
  <si>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</si>
  <si>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</si>
  <si>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</si>
  <si>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</si>
  <si>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</si>
  <si>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</si>
  <si>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</si>
  <si>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</si>
  <si>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</si>
  <si>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</si>
  <si>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</si>
  <si>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</si>
  <si>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</si>
  <si>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</si>
  <si>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</si>
  <si>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</si>
  <si>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</si>
  <si>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</si>
  <si>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</si>
  <si>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</si>
  <si>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</si>
  <si>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</si>
  <si>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</si>
  <si>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</si>
  <si>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</si>
  <si>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</si>
  <si>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</si>
  <si>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</si>
  <si>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</si>
  <si>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</si>
  <si>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</si>
  <si>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</si>
  <si>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</si>
  <si>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</si>
  <si>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</si>
  <si>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</si>
  <si>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</si>
  <si>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</si>
  <si>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</si>
  <si>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</si>
  <si>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</si>
  <si>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</si>
  <si>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</si>
  <si>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</si>
  <si>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</si>
  <si>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</si>
  <si>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</si>
  <si>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</si>
  <si>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</si>
  <si>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</si>
  <si>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</si>
  <si>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</si>
  <si>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</si>
  <si>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</si>
  <si>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</si>
  <si>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</si>
  <si>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</si>
  <si>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</si>
  <si>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</si>
  <si>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</si>
  <si>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</si>
  <si>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</si>
  <si>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</si>
  <si>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</si>
  <si>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</si>
  <si>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</si>
  <si>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</si>
  <si>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</si>
  <si>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</si>
  <si>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</si>
  <si>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</si>
  <si>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</si>
  <si>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</si>
  <si>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</si>
  <si>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</si>
  <si>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</si>
  <si>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</si>
  <si>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</si>
  <si>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</si>
  <si>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</si>
  <si>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</si>
  <si>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</si>
  <si>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</si>
  <si>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</si>
  <si>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</si>
  <si>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</si>
  <si>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</si>
  <si>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</si>
  <si>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</si>
  <si>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</si>
  <si>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</si>
  <si>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</si>
  <si>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</si>
  <si>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</si>
  <si>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</si>
  <si>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</si>
  <si>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</si>
  <si>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</si>
  <si>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</si>
  <si>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</si>
  <si>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</si>
  <si>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</si>
  <si>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</si>
  <si>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</si>
  <si>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</si>
  <si>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</si>
  <si>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</si>
  <si>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</si>
  <si>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</si>
  <si>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</si>
  <si>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</si>
  <si>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</si>
  <si>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</si>
  <si>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</si>
  <si>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</si>
  <si>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</si>
  <si>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</si>
  <si>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</si>
  <si>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</si>
  <si>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</si>
  <si>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</si>
  <si>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</si>
  <si>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</si>
  <si>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</si>
  <si>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</si>
  <si>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</si>
  <si>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</si>
  <si>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</si>
  <si>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</si>
  <si>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</si>
  <si>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</si>
  <si>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</si>
  <si>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</si>
  <si>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</si>
  <si>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</si>
  <si>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</si>
  <si>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</si>
  <si>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</si>
  <si>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</si>
  <si>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</si>
  <si>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</si>
  <si>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</si>
  <si>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</si>
  <si>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</si>
  <si>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</si>
  <si>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</si>
  <si>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</si>
  <si>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</si>
  <si>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</si>
  <si>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</si>
  <si>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</si>
  <si>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</si>
  <si>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</si>
  <si>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</si>
  <si>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</si>
  <si>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</si>
  <si>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</si>
  <si>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</si>
  <si>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</si>
  <si>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</si>
  <si>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</si>
  <si>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</si>
  <si>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</si>
  <si>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</si>
  <si>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</si>
  <si>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</si>
  <si>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</si>
  <si>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</si>
  <si>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</si>
  <si>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</si>
  <si>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</si>
  <si>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</si>
  <si>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</si>
  <si>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</si>
  <si>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</si>
  <si>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</si>
  <si>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</si>
  <si>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</si>
  <si>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</si>
  <si>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</si>
  <si>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</si>
  <si>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</si>
  <si>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</si>
  <si>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</si>
  <si>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</si>
  <si>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</si>
  <si>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</si>
  <si>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</si>
  <si>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</si>
  <si>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</si>
  <si>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</si>
  <si>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</si>
  <si>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</si>
  <si>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</si>
  <si>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</si>
  <si>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</si>
  <si>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</si>
  <si>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</si>
  <si>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</si>
  <si>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</si>
  <si>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</si>
  <si>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</si>
  <si>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</si>
  <si>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</si>
  <si>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</si>
  <si>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</si>
  <si>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</si>
  <si>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</si>
  <si>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</si>
  <si>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</si>
  <si>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</si>
  <si>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</si>
  <si>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</si>
  <si>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</si>
  <si>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</si>
  <si>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</si>
  <si>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</si>
  <si>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</si>
  <si>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</si>
  <si>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</si>
  <si>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</si>
  <si>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</si>
  <si>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</si>
  <si>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</si>
  <si>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</si>
  <si>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</si>
  <si>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</si>
  <si>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</si>
  <si>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</si>
  <si>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</si>
  <si>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</si>
  <si>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</si>
  <si>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</si>
  <si>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</si>
  <si>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</si>
  <si>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</si>
  <si>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</si>
  <si>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</si>
  <si>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</si>
  <si>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</si>
  <si>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</si>
  <si>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</si>
  <si>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</si>
  <si>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</si>
  <si>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</si>
  <si>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</si>
  <si>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</si>
  <si>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</si>
  <si>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</si>
  <si>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</si>
  <si>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</si>
  <si>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</si>
  <si>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</si>
  <si>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</si>
  <si>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</si>
  <si>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</si>
  <si>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</si>
  <si>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</si>
  <si>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</si>
  <si>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</si>
  <si>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</si>
  <si>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</si>
  <si>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</si>
  <si>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</si>
  <si>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</si>
  <si>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</si>
  <si>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</si>
  <si>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</si>
  <si>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</si>
  <si>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</si>
  <si>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</si>
  <si>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</si>
  <si>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</si>
  <si>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</si>
  <si>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</si>
  <si>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</si>
  <si>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</si>
  <si>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</si>
  <si>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</si>
  <si>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</si>
  <si>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</si>
  <si>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</si>
  <si>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</si>
  <si>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</si>
  <si>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</si>
  <si>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</si>
  <si>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</si>
  <si>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</si>
  <si>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</si>
  <si>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</si>
  <si>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</si>
  <si>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</si>
  <si>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</si>
  <si>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</si>
  <si>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</si>
  <si>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</si>
  <si>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</si>
  <si>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</si>
  <si>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</si>
  <si>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</si>
  <si>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</si>
  <si>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</si>
  <si>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</si>
  <si>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</si>
  <si>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</si>
  <si>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</si>
  <si>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</si>
  <si>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</si>
  <si>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</si>
  <si>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</si>
  <si>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</si>
  <si>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</si>
  <si>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</si>
  <si>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</si>
  <si>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</si>
  <si>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</si>
  <si>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</si>
  <si>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</si>
  <si>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</si>
  <si>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</si>
  <si>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</si>
  <si>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</si>
  <si>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</si>
  <si>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</si>
  <si>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</si>
  <si>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</si>
  <si>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</si>
  <si>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</si>
  <si>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</si>
  <si>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</si>
  <si>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</si>
  <si>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</si>
  <si>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</si>
  <si>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</si>
  <si>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</si>
  <si>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</si>
  <si>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</si>
  <si>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</si>
  <si>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</si>
  <si>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</si>
  <si>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</si>
  <si>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</si>
  <si>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</si>
  <si>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</si>
  <si>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</si>
  <si>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</si>
  <si>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</si>
  <si>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</si>
  <si>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</si>
  <si>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</si>
  <si>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</si>
  <si>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</si>
  <si>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</si>
  <si>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</si>
  <si>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</si>
  <si>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</si>
  <si>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</si>
  <si>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</si>
  <si>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</si>
  <si>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</si>
  <si>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</si>
  <si>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</si>
  <si>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</si>
  <si>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</si>
  <si>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</si>
  <si>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</si>
  <si>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</si>
  <si>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</si>
  <si>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</si>
  <si>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</si>
  <si>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</si>
  <si>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</si>
  <si>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</si>
  <si>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</si>
  <si>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</si>
  <si>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</si>
  <si>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</si>
  <si>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</si>
  <si>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</si>
  <si>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</si>
  <si>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</si>
  <si>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</si>
  <si>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</si>
  <si>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</si>
  <si>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</si>
  <si>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</si>
  <si>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</si>
  <si>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</si>
  <si>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</si>
  <si>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</si>
  <si>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</si>
  <si>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</si>
  <si>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</si>
  <si>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</si>
  <si>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</si>
  <si>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</si>
  <si>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</si>
  <si>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</si>
  <si>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</si>
  <si>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</si>
  <si>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</si>
  <si>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</si>
  <si>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</si>
  <si>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</si>
  <si>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</si>
  <si>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</si>
  <si>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</si>
  <si>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</si>
  <si>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</si>
  <si>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</si>
  <si>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</si>
  <si>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</si>
  <si>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</si>
  <si>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</si>
  <si>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</si>
  <si>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</si>
  <si>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</si>
  <si>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</si>
  <si>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</si>
  <si>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</si>
  <si>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</si>
  <si>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</si>
  <si>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</si>
  <si>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</si>
  <si>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</si>
  <si>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</si>
  <si>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</si>
  <si>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</si>
  <si>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</si>
  <si>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</si>
  <si>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</si>
  <si>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</si>
  <si>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</si>
  <si>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</si>
  <si>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</si>
  <si>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</si>
  <si>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</si>
  <si>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</si>
  <si>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</si>
  <si>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</si>
  <si>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</si>
  <si>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</si>
  <si>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</si>
  <si>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</si>
  <si>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</si>
  <si>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</si>
  <si>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</si>
  <si>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</si>
  <si>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</si>
  <si>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</si>
  <si>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</si>
  <si>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</si>
  <si>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</si>
  <si>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</si>
  <si>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</si>
  <si>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</si>
  <si>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</si>
  <si>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</si>
  <si>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</si>
  <si>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</si>
  <si>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</si>
  <si>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</si>
  <si>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</si>
  <si>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</si>
  <si>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</si>
  <si>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</si>
  <si>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</si>
  <si>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</si>
  <si>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</si>
  <si>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</si>
  <si>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</si>
  <si>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</si>
  <si>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</si>
  <si>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</si>
  <si>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</si>
  <si>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</si>
  <si>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</si>
  <si>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</si>
  <si>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</si>
  <si>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</si>
  <si>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</si>
  <si>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</si>
  <si>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</si>
  <si>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</si>
  <si>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</si>
  <si>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</si>
  <si>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</si>
  <si>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</si>
  <si>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</si>
  <si>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</si>
  <si>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</si>
  <si>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</si>
  <si>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</si>
  <si>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</si>
  <si>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</si>
  <si>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</si>
  <si>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</si>
  <si>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</si>
  <si>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</si>
  <si>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</si>
  <si>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</si>
  <si>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</si>
  <si>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</si>
  <si>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</si>
  <si>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</si>
  <si>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</si>
  <si>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</si>
  <si>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</si>
  <si>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</si>
  <si>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</si>
  <si>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</si>
  <si>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</si>
  <si>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</si>
  <si>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</si>
  <si>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</si>
  <si>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</si>
  <si>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</si>
  <si>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</si>
  <si>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</si>
  <si>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</si>
  <si>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</si>
  <si>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</si>
  <si>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</si>
  <si>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</si>
  <si>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</si>
  <si>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</si>
  <si>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</si>
  <si>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</si>
  <si>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</si>
  <si>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</si>
  <si>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</si>
  <si>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</si>
  <si>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</si>
  <si>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</si>
  <si>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</si>
  <si>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</si>
  <si>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</si>
  <si>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</si>
  <si>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</si>
  <si>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</si>
  <si>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</si>
  <si>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</si>
  <si>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</si>
  <si>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</si>
  <si>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</si>
  <si>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</si>
  <si>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</si>
  <si>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</si>
  <si>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</si>
  <si>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</si>
  <si>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</si>
  <si>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</si>
  <si>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</si>
  <si>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</si>
  <si>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</si>
  <si>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</si>
  <si>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</si>
  <si>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</si>
  <si>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</si>
  <si>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</si>
  <si>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</si>
  <si>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</si>
  <si>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</si>
  <si>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</si>
  <si>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</si>
  <si>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</si>
  <si>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</si>
  <si>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</si>
  <si>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</si>
  <si>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</si>
  <si>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</si>
  <si>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</si>
  <si>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</si>
  <si>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</si>
  <si>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</si>
  <si>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</si>
  <si>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</si>
  <si>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</si>
  <si>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</si>
  <si>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</si>
  <si>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</si>
  <si>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</si>
  <si>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</si>
  <si>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</si>
  <si>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</si>
  <si>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</si>
  <si>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</si>
  <si>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</si>
  <si>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</si>
  <si>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</si>
  <si>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</si>
  <si>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</si>
  <si>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</si>
  <si>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</si>
  <si>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</si>
  <si>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</si>
  <si>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</si>
  <si>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</si>
  <si>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</si>
  <si>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</si>
  <si>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</si>
  <si>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</si>
  <si>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</si>
  <si>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</si>
  <si>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</si>
  <si>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</si>
  <si>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</si>
  <si>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</si>
  <si>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</si>
  <si>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</si>
  <si>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</si>
  <si>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</si>
  <si>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</si>
  <si>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</si>
  <si>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</si>
  <si>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</si>
  <si>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</si>
  <si>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</si>
  <si>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</si>
  <si>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</si>
  <si>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</si>
  <si>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</si>
  <si>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</si>
  <si>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</si>
  <si>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</si>
  <si>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</si>
  <si>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</si>
  <si>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</si>
  <si>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</si>
  <si>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</si>
  <si>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</si>
  <si>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</si>
  <si>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</si>
  <si>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</si>
  <si>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</si>
  <si>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</si>
  <si>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</si>
  <si>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</si>
  <si>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</si>
  <si>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</si>
  <si>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</si>
  <si>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</si>
  <si>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</si>
  <si>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</si>
  <si>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</si>
  <si>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</si>
  <si>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</si>
  <si>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</si>
  <si>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</si>
  <si>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</si>
  <si>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</si>
  <si>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</si>
  <si>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</si>
  <si>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</si>
  <si>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</si>
  <si>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</si>
  <si>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</si>
  <si>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</si>
  <si>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</si>
  <si>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</si>
  <si>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</si>
  <si>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</si>
  <si>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</si>
  <si>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</si>
  <si>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</si>
  <si>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</si>
  <si>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</si>
  <si>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</si>
  <si>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</si>
  <si>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</si>
  <si>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</si>
  <si>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</si>
  <si>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</si>
  <si>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</si>
  <si>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</si>
  <si>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</si>
  <si>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</si>
  <si>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</si>
  <si>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</si>
  <si>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</si>
  <si>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</si>
  <si>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</si>
  <si>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</si>
  <si>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</si>
  <si>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</si>
  <si>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</si>
  <si>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</si>
  <si>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</si>
  <si>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</si>
  <si>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</si>
  <si>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</si>
  <si>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</si>
  <si>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</si>
  <si>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</si>
  <si>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</si>
  <si>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</si>
  <si>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</si>
  <si>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</si>
  <si>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</si>
  <si>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</si>
  <si>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</si>
  <si>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</si>
  <si>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</si>
  <si>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</si>
  <si>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</si>
  <si>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</si>
  <si>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</si>
  <si>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</si>
  <si>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</si>
  <si>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</si>
  <si>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</si>
  <si>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</si>
  <si>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</si>
  <si>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</si>
  <si>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</si>
  <si>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</si>
  <si>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</si>
  <si>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</si>
  <si>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</si>
  <si>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</si>
  <si>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</si>
  <si>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</si>
  <si>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</si>
  <si>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</si>
  <si>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</si>
  <si>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</si>
  <si>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</si>
  <si>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</si>
  <si>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</si>
  <si>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</si>
  <si>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</si>
  <si>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</si>
  <si>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</si>
  <si>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</si>
  <si>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</si>
  <si>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</si>
  <si>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</si>
  <si>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</si>
  <si>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</si>
  <si>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</si>
  <si>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</si>
  <si>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</si>
  <si>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</si>
  <si>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</si>
  <si>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</si>
  <si>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</si>
  <si>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</si>
  <si>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</si>
  <si>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</si>
  <si>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</si>
  <si>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</si>
  <si>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</si>
  <si>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</si>
  <si>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</si>
  <si>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</si>
  <si>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</si>
  <si>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</si>
  <si>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</si>
  <si>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</si>
  <si>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</si>
  <si>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</si>
  <si>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</si>
  <si>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</si>
  <si>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</si>
  <si>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</si>
  <si>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</si>
  <si>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</si>
  <si>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</si>
  <si>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</si>
  <si>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</si>
  <si>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</si>
  <si>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</si>
  <si>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</si>
  <si>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</si>
  <si>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</si>
  <si>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</si>
  <si>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</si>
  <si>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</si>
  <si>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</si>
  <si>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</si>
  <si>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</si>
  <si>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</si>
  <si>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</si>
  <si>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</si>
  <si>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</si>
  <si>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</si>
  <si>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</si>
  <si>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</si>
  <si>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</si>
  <si>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</si>
  <si>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</si>
  <si>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</si>
  <si>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</si>
  <si>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</si>
  <si>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</si>
  <si>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</si>
  <si>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</si>
  <si>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</si>
  <si>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</si>
  <si>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</si>
  <si>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</si>
  <si>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</si>
  <si>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</si>
  <si>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</si>
  <si>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</si>
  <si>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</si>
  <si>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</si>
  <si>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</si>
  <si>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</si>
  <si>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</si>
  <si>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</si>
  <si>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</si>
  <si>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</si>
  <si>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</si>
  <si>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</si>
  <si>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</si>
  <si>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</si>
  <si>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</si>
  <si>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</si>
  <si>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</si>
  <si>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</si>
  <si>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</si>
  <si>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</si>
  <si>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</si>
  <si>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</si>
  <si>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</si>
  <si>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</si>
  <si>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</si>
  <si>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</si>
  <si>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</si>
  <si>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</si>
  <si>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</si>
  <si>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</si>
  <si>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</si>
  <si>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</si>
  <si>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</si>
  <si>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</si>
  <si>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</si>
  <si>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</si>
  <si>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</si>
  <si>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</si>
  <si>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</si>
  <si>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</si>
  <si>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</si>
  <si>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</si>
  <si>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</si>
  <si>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</si>
  <si>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</si>
  <si>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</si>
  <si>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</si>
  <si>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</si>
  <si>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</si>
  <si>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</si>
  <si>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</si>
  <si>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</si>
  <si>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</si>
  <si>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</si>
  <si>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</si>
  <si>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</si>
  <si>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</si>
  <si>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</si>
  <si>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</si>
  <si>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</si>
  <si>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</si>
  <si>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</si>
  <si>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</si>
  <si>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</si>
  <si>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</si>
  <si>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</si>
  <si>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</si>
  <si>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</si>
  <si>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</si>
  <si>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</si>
  <si>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</si>
  <si>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</si>
  <si>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</si>
  <si>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</si>
  <si>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</si>
  <si>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</si>
  <si>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</si>
  <si>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</si>
  <si>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</si>
  <si>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</si>
  <si>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</si>
  <si>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</si>
  <si>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</si>
  <si>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</si>
  <si>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</si>
  <si>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</si>
  <si>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</si>
  <si>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</si>
  <si>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</si>
  <si>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</si>
  <si>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</si>
  <si>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</si>
  <si>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</si>
  <si>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</si>
  <si>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</si>
  <si>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</si>
  <si>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</si>
  <si>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</si>
  <si>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</si>
  <si>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</si>
  <si>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</si>
  <si>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</si>
  <si>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</si>
  <si>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</si>
  <si>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</si>
  <si>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</si>
  <si>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</si>
  <si>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</si>
  <si>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</si>
  <si>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</si>
  <si>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</si>
  <si>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</si>
  <si>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</si>
  <si>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</si>
  <si>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</si>
  <si>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</si>
  <si>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</si>
  <si>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</si>
  <si>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</si>
  <si>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</si>
  <si>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</si>
  <si>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</si>
  <si>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</si>
  <si>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</si>
  <si>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</si>
  <si>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</si>
  <si>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</si>
  <si>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</si>
  <si>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</si>
  <si>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</si>
  <si>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</si>
  <si>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</si>
  <si>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</si>
  <si>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</si>
  <si>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</si>
  <si>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</si>
  <si>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</si>
  <si>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</si>
  <si>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</si>
  <si>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</si>
  <si>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</si>
  <si>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</si>
  <si>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</si>
  <si>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</si>
  <si>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</si>
  <si>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</si>
  <si>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</si>
  <si>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</si>
  <si>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</si>
  <si>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</si>
  <si>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</si>
  <si>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</si>
  <si>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</si>
  <si>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</si>
  <si>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</si>
  <si>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</si>
  <si>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</si>
  <si>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</si>
  <si>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</si>
  <si>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</si>
  <si>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</si>
  <si>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</si>
  <si>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</si>
  <si>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</si>
  <si>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</si>
  <si>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</si>
  <si>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</si>
  <si>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</si>
  <si>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</si>
  <si>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</si>
  <si>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</si>
  <si>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</si>
  <si>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</si>
  <si>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</si>
  <si>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</si>
  <si>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</si>
  <si>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</si>
  <si>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</si>
  <si>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</si>
  <si>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</si>
  <si>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</si>
  <si>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</si>
  <si>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</si>
  <si>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</si>
  <si>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</si>
  <si>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</si>
  <si>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</si>
  <si>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</si>
  <si>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</si>
  <si>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</si>
  <si>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</si>
  <si>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</si>
  <si>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</si>
  <si>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</si>
  <si>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</si>
  <si>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</si>
  <si>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</si>
  <si>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</si>
  <si>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</si>
  <si>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</si>
  <si>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</si>
  <si>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</si>
  <si>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</si>
  <si>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</si>
  <si>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</si>
  <si>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</si>
  <si>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</si>
  <si>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</si>
  <si>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</si>
  <si>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</si>
  <si>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</si>
  <si>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</si>
  <si>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</si>
  <si>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</si>
  <si>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</si>
  <si>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</si>
  <si>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</si>
  <si>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</si>
  <si>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</si>
  <si>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</si>
  <si>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</si>
  <si>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</si>
  <si>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</si>
  <si>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</si>
  <si>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</si>
  <si>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</si>
  <si>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</si>
  <si>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</si>
  <si>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</si>
  <si>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</si>
  <si>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</si>
  <si>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</si>
  <si>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</si>
  <si>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</si>
  <si>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</si>
  <si>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</si>
  <si>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</si>
  <si>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</si>
  <si>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</si>
  <si>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</si>
  <si>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</si>
  <si>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</si>
  <si>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</si>
  <si>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</si>
  <si>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</si>
  <si>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</si>
  <si>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</si>
  <si>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</si>
  <si>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</si>
  <si>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</si>
  <si>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</si>
  <si>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</si>
  <si>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</si>
  <si>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</si>
  <si>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</si>
  <si>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</si>
  <si>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</si>
  <si>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</si>
  <si>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</si>
  <si>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</si>
  <si>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</si>
  <si>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</si>
  <si>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</si>
  <si>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</si>
  <si>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</si>
  <si>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</si>
  <si>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</si>
  <si>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</si>
  <si>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</si>
  <si>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</si>
  <si>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</si>
  <si>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</si>
  <si>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</si>
  <si>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</si>
  <si>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</si>
  <si>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</si>
  <si>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</si>
  <si>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</si>
  <si>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</si>
  <si>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</si>
  <si>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</si>
  <si>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</si>
  <si>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</si>
  <si>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</si>
  <si>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</si>
  <si>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</si>
  <si>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</si>
  <si>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</si>
  <si>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</si>
  <si>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</si>
  <si>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</si>
  <si>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</si>
  <si>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</si>
  <si>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</si>
  <si>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</si>
  <si>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</si>
  <si>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</si>
  <si>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</si>
  <si>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</si>
  <si>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</si>
  <si>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</si>
  <si>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</si>
  <si>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</si>
  <si>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</si>
  <si>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</si>
  <si>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</si>
  <si>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</si>
  <si>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</si>
  <si>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</si>
  <si>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</si>
  <si>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</si>
  <si>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</si>
  <si>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</si>
  <si>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</si>
  <si>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</si>
  <si>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</si>
  <si>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</si>
  <si>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</si>
  <si>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</si>
  <si>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</si>
  <si>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</si>
  <si>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</si>
  <si>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</si>
  <si>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</si>
  <si>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</si>
  <si>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</si>
  <si>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</si>
  <si>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</si>
  <si>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</si>
  <si>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</si>
  <si>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</si>
  <si>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</si>
  <si>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</si>
  <si>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</si>
  <si>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</si>
  <si>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</si>
  <si>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</si>
  <si>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</si>
  <si>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</si>
  <si>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</si>
  <si>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</si>
  <si>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</si>
  <si>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</si>
  <si>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</si>
  <si>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</si>
  <si>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</si>
  <si>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</si>
  <si>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</si>
  <si>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</si>
  <si>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</si>
  <si>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</si>
  <si>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</si>
  <si>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I plan to release the first update this Friday (3/3), likely in the afternoon. Most future updates will come on Tuesday or Wednesday. </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</si>
  <si>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</si>
  <si>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</si>
  <si>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</si>
  <si>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</si>
  <si>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</si>
  <si>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</si>
  <si>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</si>
  <si>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</si>
  <si>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</si>
  <si>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</si>
  <si>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</si>
  <si>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</si>
  <si>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</si>
  <si>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</si>
  <si>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</si>
  <si>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</si>
  <si>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</si>
  <si>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</si>
  <si>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</si>
  <si>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</si>
  <si>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</si>
  <si>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</si>
  <si>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</si>
  <si>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</si>
  <si>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</si>
  <si>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</si>
  <si>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</si>
  <si>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</si>
  <si>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</si>
  <si>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</si>
  <si>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</si>
  <si>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</si>
  <si>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</si>
  <si>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</si>
  <si>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</si>
  <si>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</si>
  <si>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</si>
  <si>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</si>
  <si>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</si>
  <si>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</si>
  <si>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</si>
  <si>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</si>
  <si>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</si>
  <si>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</si>
  <si>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</si>
  <si>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</si>
  <si>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</si>
  <si>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</si>
  <si>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</si>
  <si>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</si>
  <si>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</si>
  <si>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</si>
  <si>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</si>
  <si>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</si>
  <si>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</si>
  <si>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</si>
  <si>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</si>
  <si>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</si>
  <si>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</si>
  <si>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</si>
  <si>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</si>
  <si>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</si>
  <si>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</si>
  <si>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</si>
  <si>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qm</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</si>
  <si>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</si>
  <si>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</si>
  <si>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</si>
  <si>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</si>
  <si>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</si>
  <si>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</si>
  <si>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</si>
  <si>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</si>
  <si>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Predicted Match Points</t>
  </si>
  <si>
    <t>Current Ranking Score</t>
  </si>
  <si>
    <t>Predicted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</si>
  <si>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</si>
  <si>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</si>
  <si>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 xml:space="preserve">This workbook was created by Caleb Sykes of FRC team 4536. For any questions or comments, email him at calebsyk@gmail.com or Private Message him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</si>
  <si>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Fri, 10 Mar 2017 00:33:08 GMT</t>
  </si>
  <si>
    <t>Predictions</t>
  </si>
  <si>
    <t>Prediction parameters</t>
  </si>
  <si>
    <t>average</t>
  </si>
  <si>
    <t>mean-reversion</t>
  </si>
  <si>
    <t>min</t>
  </si>
  <si>
    <t>max</t>
  </si>
  <si>
    <t>kHi</t>
  </si>
  <si>
    <t>kMid</t>
  </si>
  <si>
    <t>kLo</t>
  </si>
  <si>
    <t>Changes since v2017.2.0</t>
  </si>
  <si>
    <t>Improved prediction models for all calculated contributions</t>
  </si>
  <si>
    <t>Updated averages for all categories</t>
  </si>
  <si>
    <t>Win Probability</t>
  </si>
  <si>
    <t>Added predicted winning margin, predicted match points, predicted contribution win probability, and win probability to the team lookup sheet</t>
  </si>
  <si>
    <t xml:space="preserve">Added predicted contribution win probability to the match lookup sheet. </t>
  </si>
  <si>
    <t xml:space="preserve">Updated win probability on the match lookup sheet to include predicted contributions. </t>
  </si>
  <si>
    <t xml:space="preserve">Removed average ranking points from team lookup since I have not verified independence of ranking point categories. </t>
  </si>
  <si>
    <t xml:space="preserve">Updated all seed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</si>
</sst>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 x14ac:knownFonts="1">
    <font>
      <sz val="11"/>
      <color theme="1"/>
      <name val="Calibri"/>
      <family val="2"/>
      <scheme val="minor"/>
    </font>
    <font>
      <sz val="11"/>
      <color rgb="FF000000"/>
      <name val="Calibri"/>
      <family val="2"/>
    </font>
    <font>
      <u/>
      <sz val="11"/>
      <color theme="1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4">
    <border>
      <left/>
      <right/>
      <top/>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top/>
      <bottom/>
      <diagonal/>
    </border>
  </borders>
  <cellStyleXfs count="2">
    <xf numFmtId="0" fontId="0" fillId="0" borderId="0"/>
    <xf numFmtId="0" fontId="2" fillId="0" borderId="0" applyNumberFormat="0" applyFill="0" applyBorder="0" applyAlignment="0" applyProtection="0"/>
  </cellStyleXfs>
  <cellXfs count="28">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0" fontId="0" fillId="0" borderId="0" xfId="0" applyNumberFormat="1"/>
    <xf numFmtId="14" fontId="0" fillId="0" borderId="0" xfId="0" applyNumberFormat="1"/>
    <xf numFmtId="49" fontId="0" fillId="0" borderId="0" xfId="0" applyNumberFormat="1" applyAlignment="1">
      <alignment wrapText="1"/>
    </xf>
    <xf numFmtId="0" fontId="0" fillId="0" borderId="2" xfId="0" applyNumberFormat="1" applyBorder="1"/>
    <xf numFmtId="0" fontId="0" fillId="0" borderId="2" xfId="0" applyBorder="1"/>
    <xf numFmtId="0" fontId="0" fillId="0" borderId="3" xfId="0" applyBorder="1"/>
    <xf numFmtId="0" fontId="0" fillId="0" borderId="0" xfId="0" applyAlignment="1">
      <alignment textRotation="90"/>
    </xf>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164" fontId="0" fillId="0" borderId="1" xfId="0" applyNumberFormat="1" applyBorder="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cellXfs>
  <cellStyles count="2">
    <cellStyle name="Hyperlink" xfId="1" builtinId="8"/>
    <cellStyle name="Normal" xfId="0" builtinId="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5"/>
  <sheetViews>
    <sheetView workbookViewId="0"/>
  </sheetViews>
  <sheetFormatPr defaultRowHeight="15" x14ac:dyDescent="0.25"/>
  <cols>
    <col min="1" max="1" width="90.140625" style="6" customWidth="1"/>
    <col min="2" max="2" width="94" style="6" customWidth="1"/>
  </cols>
  <sheetData>
    <row r="1" spans="1:2" ht="45" x14ac:dyDescent="0.25">
      <c r="A1" s="6" t="s">
        <v>416</v>
      </c>
      <c r="B1" s="6" t="s">
        <v>3601</v>
      </c>
    </row>
    <row r="3" spans="1:2" ht="75" x14ac:dyDescent="0.25">
      <c r="A3" s="6" t="s">
        <v>417</v>
      </c>
      <c r="B3" s="3" t="s">
        <v>3679</v>
      </c>
    </row>
    <row r="4" spans="1:2" x14ac:dyDescent="0.25">
      <c r="B4" s="3"/>
    </row>
    <row r="5" spans="1:2" x14ac:dyDescent="0.25">
      <c r="A5" s="6" t="s">
        <v>3690</v>
      </c>
      <c r="B5" s="3" t="s">
        <v>3691</v>
      </c>
    </row>
    <row r="6" spans="1:2" x14ac:dyDescent="0.25">
      <c r="B6" s="3" t="s">
        <v>3692</v>
      </c>
    </row>
    <row r="7" spans="1:2" ht="30" x14ac:dyDescent="0.25">
      <c r="B7" s="3" t="s">
        <v>3694</v>
      </c>
    </row>
    <row r="8" spans="1:2" x14ac:dyDescent="0.25">
      <c r="B8" s="3" t="s">
        <v>3695</v>
      </c>
    </row>
    <row r="9" spans="1:2" x14ac:dyDescent="0.25">
      <c r="B9" s="3" t="s">
        <v>3696</v>
      </c>
    </row>
    <row r="10" spans="1:2" ht="30" x14ac:dyDescent="0.25">
      <c r="B10" s="3" t="s">
        <v>3697</v>
      </c>
    </row>
    <row r="11" spans="1:2" x14ac:dyDescent="0.25">
      <c r="B11" s="3" t="s">
        <v>3698</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6" t="s">
        <v>3655</v>
      </c>
      <c r="B19" s="6" t="s">
        <v>3603</v>
      </c>
    </row>
    <row r="20" spans="1:2" ht="45" x14ac:dyDescent="0.25">
      <c r="A20" s="6" t="s">
        <v>3656</v>
      </c>
      <c r="B20" s="6" t="s">
        <v>426</v>
      </c>
    </row>
    <row r="21" spans="1:2" ht="45" x14ac:dyDescent="0.25">
      <c r="A21" s="6" t="s">
        <v>3657</v>
      </c>
      <c r="B21" s="6" t="s">
        <v>423</v>
      </c>
    </row>
    <row r="22" spans="1:2" ht="60" x14ac:dyDescent="0.25">
      <c r="A22" s="6" t="s">
        <v>3658</v>
      </c>
      <c r="B22" s="6" t="s">
        <v>439</v>
      </c>
    </row>
    <row r="23" spans="1:2" ht="45" x14ac:dyDescent="0.25">
      <c r="A23" s="6" t="s">
        <v>3659</v>
      </c>
      <c r="B23" s="6" t="s">
        <v>3596</v>
      </c>
    </row>
    <row r="24" spans="1:2" ht="90" x14ac:dyDescent="0.25">
      <c r="A24" s="6" t="s">
        <v>3660</v>
      </c>
      <c r="B24" s="6" t="s">
        <v>421</v>
      </c>
    </row>
    <row r="25" spans="1:2" ht="135" x14ac:dyDescent="0.25">
      <c r="A25" s="6" t="s">
        <v>3661</v>
      </c>
      <c r="B25" s="6" t="s">
        <v>422</v>
      </c>
    </row>
    <row r="26" spans="1:2" x14ac:dyDescent="0.25">
      <c r="A26" s="6" t="s">
        <v>3662</v>
      </c>
      <c r="B26" s="6" t="s">
        <v>3663</v>
      </c>
    </row>
    <row r="29" spans="1:2" x14ac:dyDescent="0.25">
      <c r="A29" s="3" t="s">
        <v>3648</v>
      </c>
    </row>
    <row r="30" spans="1:2" x14ac:dyDescent="0.25">
      <c r="A30" s="3" t="s">
        <v>3602</v>
      </c>
      <c r="B30" s="6" t="s">
        <v>3603</v>
      </c>
    </row>
    <row r="31" spans="1:2" x14ac:dyDescent="0.25">
      <c r="A31" s="3" t="s">
        <v>55</v>
      </c>
      <c r="B31" s="6" t="s">
        <v>3604</v>
      </c>
    </row>
    <row r="32" spans="1:2" x14ac:dyDescent="0.25">
      <c r="A32" s="3" t="s">
        <v>56</v>
      </c>
      <c r="B32" s="6" t="s">
        <v>3605</v>
      </c>
    </row>
    <row r="33" spans="1:2" ht="120" x14ac:dyDescent="0.25">
      <c r="A33" s="3" t="s">
        <v>3585</v>
      </c>
      <c r="B33" s="6" t="s">
        <v>3678</v>
      </c>
    </row>
    <row r="34" spans="1:2" x14ac:dyDescent="0.25">
      <c r="A34" s="3" t="s">
        <v>3</v>
      </c>
      <c r="B34" s="6" t="s">
        <v>3606</v>
      </c>
    </row>
    <row r="35" spans="1:2" x14ac:dyDescent="0.25">
      <c r="A35" s="3" t="s">
        <v>4</v>
      </c>
      <c r="B35" s="6" t="s">
        <v>3607</v>
      </c>
    </row>
    <row r="36" spans="1:2" x14ac:dyDescent="0.25">
      <c r="A36" s="3" t="s">
        <v>5</v>
      </c>
      <c r="B36" s="6" t="s">
        <v>3608</v>
      </c>
    </row>
    <row r="37" spans="1:2" x14ac:dyDescent="0.25">
      <c r="A37" t="s">
        <v>6</v>
      </c>
      <c r="B37" s="6" t="s">
        <v>3609</v>
      </c>
    </row>
    <row r="38" spans="1:2" ht="30" x14ac:dyDescent="0.25">
      <c r="A38" t="s">
        <v>7</v>
      </c>
      <c r="B38" s="6" t="s">
        <v>3610</v>
      </c>
    </row>
    <row r="39" spans="1:2" ht="30" x14ac:dyDescent="0.25">
      <c r="A39" t="s">
        <v>8</v>
      </c>
      <c r="B39" s="6" t="s">
        <v>3611</v>
      </c>
    </row>
    <row r="40" spans="1:2" x14ac:dyDescent="0.25">
      <c r="A40" t="s">
        <v>9</v>
      </c>
      <c r="B40" s="6" t="s">
        <v>3612</v>
      </c>
    </row>
    <row r="41" spans="1:2" ht="30" x14ac:dyDescent="0.25">
      <c r="A41" t="s">
        <v>16</v>
      </c>
      <c r="B41" s="6" t="s">
        <v>3613</v>
      </c>
    </row>
    <row r="42" spans="1:2" x14ac:dyDescent="0.25">
      <c r="A42" t="s">
        <v>17</v>
      </c>
      <c r="B42" s="6" t="s">
        <v>3614</v>
      </c>
    </row>
    <row r="43" spans="1:2" x14ac:dyDescent="0.25">
      <c r="A43" t="s">
        <v>18</v>
      </c>
      <c r="B43" s="6" t="s">
        <v>3614</v>
      </c>
    </row>
    <row r="44" spans="1:2" ht="30" x14ac:dyDescent="0.25">
      <c r="A44" t="s">
        <v>10</v>
      </c>
      <c r="B44" s="6" t="s">
        <v>3615</v>
      </c>
    </row>
    <row r="45" spans="1:2" x14ac:dyDescent="0.25">
      <c r="A45" t="s">
        <v>11</v>
      </c>
      <c r="B45" s="6" t="s">
        <v>3616</v>
      </c>
    </row>
    <row r="46" spans="1:2" x14ac:dyDescent="0.25">
      <c r="A46" t="s">
        <v>13</v>
      </c>
      <c r="B46" s="6" t="s">
        <v>3617</v>
      </c>
    </row>
    <row r="47" spans="1:2" x14ac:dyDescent="0.25">
      <c r="A47" t="s">
        <v>14</v>
      </c>
      <c r="B47" s="6" t="s">
        <v>3618</v>
      </c>
    </row>
    <row r="48" spans="1:2" x14ac:dyDescent="0.25">
      <c r="A48" t="s">
        <v>15</v>
      </c>
      <c r="B48" s="6" t="s">
        <v>3619</v>
      </c>
    </row>
    <row r="49" spans="1:2" ht="30" x14ac:dyDescent="0.25">
      <c r="A49" t="s">
        <v>19</v>
      </c>
      <c r="B49" s="6" t="s">
        <v>3620</v>
      </c>
    </row>
    <row r="50" spans="1:2" ht="30" x14ac:dyDescent="0.25">
      <c r="A50" t="s">
        <v>20</v>
      </c>
      <c r="B50" s="6" t="s">
        <v>3621</v>
      </c>
    </row>
    <row r="51" spans="1:2" ht="30" x14ac:dyDescent="0.25">
      <c r="A51" t="s">
        <v>21</v>
      </c>
      <c r="B51" s="6" t="s">
        <v>3622</v>
      </c>
    </row>
    <row r="52" spans="1:2" ht="30" x14ac:dyDescent="0.25">
      <c r="A52" t="s">
        <v>22</v>
      </c>
      <c r="B52" s="6" t="s">
        <v>3623</v>
      </c>
    </row>
    <row r="53" spans="1:2" x14ac:dyDescent="0.25">
      <c r="A53" t="s">
        <v>23</v>
      </c>
      <c r="B53" s="6" t="s">
        <v>3624</v>
      </c>
    </row>
    <row r="54" spans="1:2" ht="30" x14ac:dyDescent="0.25">
      <c r="A54" t="s">
        <v>24</v>
      </c>
      <c r="B54" s="6" t="s">
        <v>3625</v>
      </c>
    </row>
    <row r="55" spans="1:2" x14ac:dyDescent="0.25">
      <c r="A55" t="s">
        <v>25</v>
      </c>
      <c r="B55" s="6" t="s">
        <v>3614</v>
      </c>
    </row>
    <row r="56" spans="1:2" x14ac:dyDescent="0.25">
      <c r="A56" t="s">
        <v>26</v>
      </c>
      <c r="B56" s="6" t="s">
        <v>3614</v>
      </c>
    </row>
    <row r="57" spans="1:2" x14ac:dyDescent="0.25">
      <c r="A57" t="s">
        <v>27</v>
      </c>
      <c r="B57" s="6" t="s">
        <v>3626</v>
      </c>
    </row>
    <row r="58" spans="1:2" ht="30" x14ac:dyDescent="0.25">
      <c r="A58" t="s">
        <v>29</v>
      </c>
      <c r="B58" s="6" t="s">
        <v>3627</v>
      </c>
    </row>
    <row r="59" spans="1:2" ht="30" x14ac:dyDescent="0.25">
      <c r="A59" t="s">
        <v>30</v>
      </c>
      <c r="B59" s="6" t="s">
        <v>3628</v>
      </c>
    </row>
    <row r="60" spans="1:2" ht="30" x14ac:dyDescent="0.25">
      <c r="A60" t="s">
        <v>31</v>
      </c>
      <c r="B60" s="6" t="s">
        <v>3629</v>
      </c>
    </row>
    <row r="61" spans="1:2" x14ac:dyDescent="0.25">
      <c r="A61" t="s">
        <v>32</v>
      </c>
      <c r="B61" s="6" t="s">
        <v>3630</v>
      </c>
    </row>
    <row r="62" spans="1:2" x14ac:dyDescent="0.25">
      <c r="A62" t="s">
        <v>43</v>
      </c>
      <c r="B62" s="6" t="s">
        <v>3614</v>
      </c>
    </row>
    <row r="63" spans="1:2" x14ac:dyDescent="0.25">
      <c r="A63" t="s">
        <v>44</v>
      </c>
      <c r="B63" s="6" t="s">
        <v>3614</v>
      </c>
    </row>
    <row r="64" spans="1:2" x14ac:dyDescent="0.25">
      <c r="A64" t="s">
        <v>45</v>
      </c>
      <c r="B64" s="6" t="s">
        <v>3614</v>
      </c>
    </row>
    <row r="65" spans="1:2" ht="30" x14ac:dyDescent="0.25">
      <c r="A65" t="s">
        <v>34</v>
      </c>
      <c r="B65" s="6" t="s">
        <v>3631</v>
      </c>
    </row>
    <row r="66" spans="1:2" x14ac:dyDescent="0.25">
      <c r="A66" t="s">
        <v>35</v>
      </c>
      <c r="B66" s="6" t="s">
        <v>3632</v>
      </c>
    </row>
    <row r="67" spans="1:2" ht="30" x14ac:dyDescent="0.25">
      <c r="A67" t="s">
        <v>36</v>
      </c>
      <c r="B67" s="6" t="s">
        <v>3633</v>
      </c>
    </row>
    <row r="68" spans="1:2" ht="30" x14ac:dyDescent="0.25">
      <c r="A68" t="s">
        <v>37</v>
      </c>
      <c r="B68" s="6" t="s">
        <v>3634</v>
      </c>
    </row>
    <row r="69" spans="1:2" ht="30" x14ac:dyDescent="0.25">
      <c r="A69" t="s">
        <v>38</v>
      </c>
      <c r="B69" s="6" t="s">
        <v>3635</v>
      </c>
    </row>
    <row r="70" spans="1:2" ht="30" x14ac:dyDescent="0.25">
      <c r="A70" t="s">
        <v>39</v>
      </c>
      <c r="B70" s="6" t="s">
        <v>3636</v>
      </c>
    </row>
    <row r="71" spans="1:2" ht="30" x14ac:dyDescent="0.25">
      <c r="A71" t="s">
        <v>40</v>
      </c>
      <c r="B71" s="6" t="s">
        <v>3637</v>
      </c>
    </row>
    <row r="72" spans="1:2" ht="30" x14ac:dyDescent="0.25">
      <c r="A72" t="s">
        <v>41</v>
      </c>
      <c r="B72" s="6" t="s">
        <v>3638</v>
      </c>
    </row>
    <row r="73" spans="1:2" ht="30" x14ac:dyDescent="0.25">
      <c r="A73" t="s">
        <v>48</v>
      </c>
      <c r="B73" s="6" t="s">
        <v>3639</v>
      </c>
    </row>
    <row r="74" spans="1:2" ht="30" x14ac:dyDescent="0.25">
      <c r="A74" t="s">
        <v>49</v>
      </c>
      <c r="B74" s="6" t="s">
        <v>3640</v>
      </c>
    </row>
    <row r="75" spans="1:2" ht="60" x14ac:dyDescent="0.25">
      <c r="A75" t="s">
        <v>57</v>
      </c>
      <c r="B75" s="6" t="s">
        <v>3641</v>
      </c>
    </row>
    <row r="76" spans="1:2" x14ac:dyDescent="0.25">
      <c r="A76" t="s">
        <v>58</v>
      </c>
      <c r="B76" s="6" t="s">
        <v>3614</v>
      </c>
    </row>
    <row r="77" spans="1:2" x14ac:dyDescent="0.25">
      <c r="A77" t="s">
        <v>59</v>
      </c>
      <c r="B77" s="6" t="s">
        <v>3614</v>
      </c>
    </row>
    <row r="78" spans="1:2" ht="30" x14ac:dyDescent="0.25">
      <c r="A78" t="s">
        <v>50</v>
      </c>
      <c r="B78" s="6" t="s">
        <v>3642</v>
      </c>
    </row>
    <row r="79" spans="1:2" x14ac:dyDescent="0.25">
      <c r="A79" t="s">
        <v>51</v>
      </c>
      <c r="B79" s="6" t="s">
        <v>3643</v>
      </c>
    </row>
    <row r="80" spans="1:2" ht="45" x14ac:dyDescent="0.25">
      <c r="A80" t="s">
        <v>52</v>
      </c>
      <c r="B80" s="6" t="s">
        <v>3644</v>
      </c>
    </row>
    <row r="81" spans="1:2" ht="30" x14ac:dyDescent="0.25">
      <c r="A81" t="s">
        <v>47</v>
      </c>
      <c r="B81" s="6" t="s">
        <v>3645</v>
      </c>
    </row>
    <row r="82" spans="1:2" x14ac:dyDescent="0.25">
      <c r="A82" t="s">
        <v>54</v>
      </c>
      <c r="B82" s="6" t="s">
        <v>3646</v>
      </c>
    </row>
    <row r="83" spans="1:2" x14ac:dyDescent="0.25">
      <c r="A83" t="s">
        <v>53</v>
      </c>
      <c r="B83" s="6" t="s">
        <v>3647</v>
      </c>
    </row>
    <row r="86" spans="1:2" x14ac:dyDescent="0.25">
      <c r="A86" s="6" t="s">
        <v>418</v>
      </c>
    </row>
    <row r="87" spans="1:2" x14ac:dyDescent="0.25">
      <c r="A87" s="6" t="s">
        <v>419</v>
      </c>
      <c r="B87" s="6" t="s">
        <v>420</v>
      </c>
    </row>
    <row r="88" spans="1:2" ht="30" x14ac:dyDescent="0.25">
      <c r="A88" s="6" t="s">
        <v>443</v>
      </c>
      <c r="B88" s="6" t="s">
        <v>444</v>
      </c>
    </row>
    <row r="89" spans="1:2" ht="30" x14ac:dyDescent="0.25">
      <c r="A89" s="6" t="s">
        <v>445</v>
      </c>
      <c r="B89" s="6" t="s">
        <v>446</v>
      </c>
    </row>
    <row r="90" spans="1:2" ht="30" x14ac:dyDescent="0.25">
      <c r="A90" s="6" t="s">
        <v>3597</v>
      </c>
      <c r="B90" s="6" t="s">
        <v>3598</v>
      </c>
    </row>
    <row r="91" spans="1:2" ht="30" x14ac:dyDescent="0.25">
      <c r="A91" s="6" t="s">
        <v>3599</v>
      </c>
      <c r="B91" s="6" t="s">
        <v>3600</v>
      </c>
    </row>
    <row r="92" spans="1:2" x14ac:dyDescent="0.25">
      <c r="A92" s="3" t="s">
        <v>3649</v>
      </c>
      <c r="B92" s="20" t="s">
        <v>3650</v>
      </c>
    </row>
    <row r="93" spans="1:2" ht="30" x14ac:dyDescent="0.25">
      <c r="A93" s="3" t="s">
        <v>3651</v>
      </c>
      <c r="B93" s="6" t="s">
        <v>3652</v>
      </c>
    </row>
    <row r="94" spans="1:2" ht="45" x14ac:dyDescent="0.25">
      <c r="A94" s="6" t="s">
        <v>3654</v>
      </c>
      <c r="B94" s="6" t="s">
        <v>3653</v>
      </c>
    </row>
    <row r="95" spans="1:2" ht="45" x14ac:dyDescent="0.25">
      <c r="A95" s="6" t="s">
        <v>3666</v>
      </c>
      <c r="B95" s="6" t="s">
        <v>3667</v>
      </c>
    </row>
  </sheetData>
  <hyperlinks>
    <hyperlink ref="B9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C1001"/>
  <sheetViews>
    <sheetView workbookViewId="0">
      <selection activeCell="D167" sqref="D167"/>
    </sheetView>
  </sheetViews>
  <sheetFormatPr defaultRowHeight="15" x14ac:dyDescent="0.25"/>
  <sheetData>
    <row r="1" spans="1:55" x14ac:dyDescent="0.25">
      <c r="B1">
        <v>167</v>
      </c>
      <c r="C1">
        <v>525</v>
      </c>
      <c r="D1">
        <v>648</v>
      </c>
      <c r="E1">
        <v>876</v>
      </c>
      <c r="F1">
        <v>967</v>
      </c>
      <c r="G1">
        <v>1094</v>
      </c>
      <c r="H1">
        <v>1208</v>
      </c>
      <c r="I1">
        <v>1785</v>
      </c>
      <c r="J1">
        <v>1987</v>
      </c>
      <c r="K1">
        <v>2040</v>
      </c>
      <c r="L1">
        <v>2081</v>
      </c>
      <c r="M1">
        <v>2177</v>
      </c>
      <c r="N1">
        <v>2410</v>
      </c>
      <c r="O1">
        <v>2450</v>
      </c>
      <c r="P1">
        <v>2500</v>
      </c>
      <c r="Q1">
        <v>2512</v>
      </c>
      <c r="R1">
        <v>2530</v>
      </c>
      <c r="S1">
        <v>2574</v>
      </c>
      <c r="T1">
        <v>3018</v>
      </c>
      <c r="U1">
        <v>3206</v>
      </c>
      <c r="V1">
        <v>3267</v>
      </c>
      <c r="W1">
        <v>3528</v>
      </c>
      <c r="X1">
        <v>3633</v>
      </c>
      <c r="Y1">
        <v>3928</v>
      </c>
      <c r="Z1">
        <v>4009</v>
      </c>
      <c r="AA1">
        <v>4011</v>
      </c>
      <c r="AB1">
        <v>4230</v>
      </c>
      <c r="AC1">
        <v>4329</v>
      </c>
      <c r="AD1">
        <v>4506</v>
      </c>
      <c r="AE1">
        <v>4536</v>
      </c>
      <c r="AF1">
        <v>4646</v>
      </c>
      <c r="AG1">
        <v>4818</v>
      </c>
      <c r="AH1">
        <v>5041</v>
      </c>
      <c r="AI1">
        <v>5434</v>
      </c>
      <c r="AJ1">
        <v>5576</v>
      </c>
      <c r="AK1">
        <v>5638</v>
      </c>
      <c r="AL1">
        <v>5690</v>
      </c>
      <c r="AM1">
        <v>5809</v>
      </c>
      <c r="AN1">
        <v>5837</v>
      </c>
      <c r="AO1">
        <v>5906</v>
      </c>
      <c r="AP1">
        <v>5935</v>
      </c>
      <c r="AQ1">
        <v>5991</v>
      </c>
      <c r="AR1">
        <v>6164</v>
      </c>
      <c r="AS1">
        <v>6317</v>
      </c>
      <c r="AT1">
        <v>6320</v>
      </c>
      <c r="AU1">
        <v>6359</v>
      </c>
      <c r="AV1">
        <v>6371</v>
      </c>
      <c r="AW1">
        <v>6379</v>
      </c>
      <c r="AX1">
        <v>6412</v>
      </c>
      <c r="AY1">
        <v>6420</v>
      </c>
      <c r="AZ1">
        <v>6455</v>
      </c>
      <c r="BA1">
        <v>6467</v>
      </c>
      <c r="BB1">
        <v>6536</v>
      </c>
      <c r="BC1">
        <v>6630</v>
      </c>
    </row>
    <row r="2" spans="1:55" x14ac:dyDescent="0.25">
      <c r="A2">
        <v>1</v>
      </c>
      <c r="B2">
        <v>1</v>
      </c>
      <c r="C2">
        <v>0</v>
      </c>
      <c r="D2">
        <v>0</v>
      </c>
      <c r="E2">
        <v>0</v>
      </c>
      <c r="F2">
        <v>0</v>
      </c>
      <c r="G2">
        <v>1</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1</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row>
    <row r="3" spans="1:55" x14ac:dyDescent="0.25">
      <c r="A3">
        <v>1</v>
      </c>
      <c r="B3">
        <v>0</v>
      </c>
      <c r="C3">
        <v>0</v>
      </c>
      <c r="D3">
        <v>0</v>
      </c>
      <c r="E3">
        <v>0</v>
      </c>
      <c r="F3">
        <v>0</v>
      </c>
      <c r="G3">
        <v>0</v>
      </c>
      <c r="H3">
        <v>0</v>
      </c>
      <c r="I3">
        <v>0</v>
      </c>
      <c r="J3">
        <v>0</v>
      </c>
      <c r="K3">
        <v>0</v>
      </c>
      <c r="L3">
        <v>0</v>
      </c>
      <c r="M3">
        <v>0</v>
      </c>
      <c r="N3">
        <v>0</v>
      </c>
      <c r="O3">
        <v>0</v>
      </c>
      <c r="P3">
        <v>0</v>
      </c>
      <c r="Q3">
        <v>0</v>
      </c>
      <c r="R3">
        <v>0</v>
      </c>
      <c r="S3">
        <v>1</v>
      </c>
      <c r="T3">
        <v>0</v>
      </c>
      <c r="U3">
        <v>0</v>
      </c>
      <c r="V3">
        <v>0</v>
      </c>
      <c r="W3">
        <v>0</v>
      </c>
      <c r="X3">
        <v>0</v>
      </c>
      <c r="Y3">
        <v>0</v>
      </c>
      <c r="Z3">
        <v>0</v>
      </c>
      <c r="AA3">
        <v>0</v>
      </c>
      <c r="AB3">
        <v>0</v>
      </c>
      <c r="AC3">
        <v>0</v>
      </c>
      <c r="AD3">
        <v>0</v>
      </c>
      <c r="AE3">
        <v>0</v>
      </c>
      <c r="AF3">
        <v>0</v>
      </c>
      <c r="AG3">
        <v>0</v>
      </c>
      <c r="AH3">
        <v>0</v>
      </c>
      <c r="AI3">
        <v>0</v>
      </c>
      <c r="AJ3">
        <v>0</v>
      </c>
      <c r="AK3">
        <v>0</v>
      </c>
      <c r="AL3">
        <v>0</v>
      </c>
      <c r="AM3">
        <v>1</v>
      </c>
      <c r="AN3">
        <v>0</v>
      </c>
      <c r="AO3">
        <v>0</v>
      </c>
      <c r="AP3">
        <v>0</v>
      </c>
      <c r="AQ3">
        <v>0</v>
      </c>
      <c r="AR3">
        <v>0</v>
      </c>
      <c r="AS3">
        <v>0</v>
      </c>
      <c r="AT3">
        <v>0</v>
      </c>
      <c r="AU3">
        <v>0</v>
      </c>
      <c r="AV3">
        <v>0</v>
      </c>
      <c r="AW3">
        <v>0</v>
      </c>
      <c r="AX3">
        <v>0</v>
      </c>
      <c r="AY3">
        <v>1</v>
      </c>
      <c r="AZ3">
        <v>0</v>
      </c>
      <c r="BA3">
        <v>0</v>
      </c>
      <c r="BB3">
        <v>0</v>
      </c>
      <c r="BC3">
        <v>0</v>
      </c>
    </row>
    <row r="4" spans="1:55" x14ac:dyDescent="0.25">
      <c r="A4">
        <v>2</v>
      </c>
      <c r="B4">
        <v>0</v>
      </c>
      <c r="C4">
        <v>0</v>
      </c>
      <c r="D4">
        <v>0</v>
      </c>
      <c r="E4">
        <v>0</v>
      </c>
      <c r="F4">
        <v>0</v>
      </c>
      <c r="G4">
        <v>0</v>
      </c>
      <c r="H4">
        <v>0</v>
      </c>
      <c r="I4">
        <v>0</v>
      </c>
      <c r="J4">
        <v>1</v>
      </c>
      <c r="K4">
        <v>0</v>
      </c>
      <c r="L4">
        <v>0</v>
      </c>
      <c r="M4">
        <v>0</v>
      </c>
      <c r="N4">
        <v>0</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v>0</v>
      </c>
      <c r="AO4">
        <v>0</v>
      </c>
      <c r="AP4">
        <v>0</v>
      </c>
      <c r="AQ4">
        <v>0</v>
      </c>
      <c r="AR4">
        <v>0</v>
      </c>
      <c r="AS4">
        <v>0</v>
      </c>
      <c r="AT4">
        <v>0</v>
      </c>
      <c r="AU4">
        <v>0</v>
      </c>
      <c r="AV4">
        <v>1</v>
      </c>
      <c r="AW4">
        <v>0</v>
      </c>
      <c r="AX4">
        <v>0</v>
      </c>
      <c r="AY4">
        <v>0</v>
      </c>
      <c r="AZ4">
        <v>0</v>
      </c>
      <c r="BA4">
        <v>0</v>
      </c>
      <c r="BB4">
        <v>0</v>
      </c>
      <c r="BC4">
        <v>0</v>
      </c>
    </row>
    <row r="5" spans="1:55" x14ac:dyDescent="0.25">
      <c r="A5">
        <v>2</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1</v>
      </c>
      <c r="AR5">
        <v>0</v>
      </c>
      <c r="AS5">
        <v>0</v>
      </c>
      <c r="AT5">
        <v>0</v>
      </c>
      <c r="AU5">
        <v>0</v>
      </c>
      <c r="AV5">
        <v>0</v>
      </c>
      <c r="AW5">
        <v>1</v>
      </c>
      <c r="AX5">
        <v>0</v>
      </c>
      <c r="AY5">
        <v>0</v>
      </c>
      <c r="AZ5">
        <v>0</v>
      </c>
      <c r="BA5">
        <v>0</v>
      </c>
      <c r="BB5">
        <v>0</v>
      </c>
      <c r="BC5">
        <v>1</v>
      </c>
    </row>
    <row r="6" spans="1:55" x14ac:dyDescent="0.25">
      <c r="A6">
        <v>3</v>
      </c>
      <c r="B6">
        <v>0</v>
      </c>
      <c r="C6">
        <v>0</v>
      </c>
      <c r="D6">
        <v>0</v>
      </c>
      <c r="E6">
        <v>0</v>
      </c>
      <c r="F6">
        <v>0</v>
      </c>
      <c r="G6">
        <v>0</v>
      </c>
      <c r="H6">
        <v>0</v>
      </c>
      <c r="I6">
        <v>0</v>
      </c>
      <c r="J6">
        <v>0</v>
      </c>
      <c r="K6">
        <v>0</v>
      </c>
      <c r="L6">
        <v>0</v>
      </c>
      <c r="M6">
        <v>0</v>
      </c>
      <c r="N6">
        <v>0</v>
      </c>
      <c r="O6">
        <v>0</v>
      </c>
      <c r="P6">
        <v>0</v>
      </c>
      <c r="Q6">
        <v>0</v>
      </c>
      <c r="R6">
        <v>0</v>
      </c>
      <c r="S6">
        <v>0</v>
      </c>
      <c r="T6">
        <v>0</v>
      </c>
      <c r="U6">
        <v>0</v>
      </c>
      <c r="V6">
        <v>0</v>
      </c>
      <c r="W6">
        <v>0</v>
      </c>
      <c r="X6">
        <v>1</v>
      </c>
      <c r="Y6">
        <v>0</v>
      </c>
      <c r="Z6">
        <v>0</v>
      </c>
      <c r="AA6">
        <v>1</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1</v>
      </c>
      <c r="AY6">
        <v>0</v>
      </c>
      <c r="AZ6">
        <v>0</v>
      </c>
      <c r="BA6">
        <v>0</v>
      </c>
      <c r="BB6">
        <v>0</v>
      </c>
      <c r="BC6">
        <v>0</v>
      </c>
    </row>
    <row r="7" spans="1:55" x14ac:dyDescent="0.25">
      <c r="A7">
        <v>3</v>
      </c>
      <c r="B7">
        <v>0</v>
      </c>
      <c r="C7">
        <v>0</v>
      </c>
      <c r="D7">
        <v>1</v>
      </c>
      <c r="E7">
        <v>0</v>
      </c>
      <c r="F7">
        <v>1</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1</v>
      </c>
      <c r="AM7">
        <v>0</v>
      </c>
      <c r="AN7">
        <v>0</v>
      </c>
      <c r="AO7">
        <v>0</v>
      </c>
      <c r="AP7">
        <v>0</v>
      </c>
      <c r="AQ7">
        <v>0</v>
      </c>
      <c r="AR7">
        <v>0</v>
      </c>
      <c r="AS7">
        <v>0</v>
      </c>
      <c r="AT7">
        <v>0</v>
      </c>
      <c r="AU7">
        <v>0</v>
      </c>
      <c r="AV7">
        <v>0</v>
      </c>
      <c r="AW7">
        <v>0</v>
      </c>
      <c r="AX7">
        <v>0</v>
      </c>
      <c r="AY7">
        <v>0</v>
      </c>
      <c r="AZ7">
        <v>0</v>
      </c>
      <c r="BA7">
        <v>0</v>
      </c>
      <c r="BB7">
        <v>0</v>
      </c>
      <c r="BC7">
        <v>0</v>
      </c>
    </row>
    <row r="8" spans="1:55" x14ac:dyDescent="0.25">
      <c r="A8">
        <v>4</v>
      </c>
      <c r="B8">
        <v>0</v>
      </c>
      <c r="C8">
        <v>0</v>
      </c>
      <c r="D8">
        <v>0</v>
      </c>
      <c r="E8">
        <v>0</v>
      </c>
      <c r="F8">
        <v>0</v>
      </c>
      <c r="G8">
        <v>0</v>
      </c>
      <c r="H8">
        <v>0</v>
      </c>
      <c r="I8">
        <v>0</v>
      </c>
      <c r="J8">
        <v>0</v>
      </c>
      <c r="K8">
        <v>0</v>
      </c>
      <c r="L8">
        <v>0</v>
      </c>
      <c r="M8">
        <v>0</v>
      </c>
      <c r="N8">
        <v>0</v>
      </c>
      <c r="O8">
        <v>0</v>
      </c>
      <c r="P8">
        <v>0</v>
      </c>
      <c r="Q8">
        <v>0</v>
      </c>
      <c r="R8">
        <v>1</v>
      </c>
      <c r="S8">
        <v>0</v>
      </c>
      <c r="T8">
        <v>0</v>
      </c>
      <c r="U8">
        <v>0</v>
      </c>
      <c r="V8">
        <v>0</v>
      </c>
      <c r="W8">
        <v>0</v>
      </c>
      <c r="X8">
        <v>0</v>
      </c>
      <c r="Y8">
        <v>0</v>
      </c>
      <c r="Z8">
        <v>0</v>
      </c>
      <c r="AA8">
        <v>0</v>
      </c>
      <c r="AB8">
        <v>0</v>
      </c>
      <c r="AC8">
        <v>0</v>
      </c>
      <c r="AD8">
        <v>0</v>
      </c>
      <c r="AE8">
        <v>0</v>
      </c>
      <c r="AF8">
        <v>0</v>
      </c>
      <c r="AG8">
        <v>0</v>
      </c>
      <c r="AH8">
        <v>0</v>
      </c>
      <c r="AI8">
        <v>1</v>
      </c>
      <c r="AJ8">
        <v>0</v>
      </c>
      <c r="AK8">
        <v>0</v>
      </c>
      <c r="AL8">
        <v>0</v>
      </c>
      <c r="AM8">
        <v>0</v>
      </c>
      <c r="AN8">
        <v>0</v>
      </c>
      <c r="AO8">
        <v>0</v>
      </c>
      <c r="AP8">
        <v>0</v>
      </c>
      <c r="AQ8">
        <v>0</v>
      </c>
      <c r="AR8">
        <v>0</v>
      </c>
      <c r="AS8">
        <v>1</v>
      </c>
      <c r="AT8">
        <v>0</v>
      </c>
      <c r="AU8">
        <v>0</v>
      </c>
      <c r="AV8">
        <v>0</v>
      </c>
      <c r="AW8">
        <v>0</v>
      </c>
      <c r="AX8">
        <v>0</v>
      </c>
      <c r="AY8">
        <v>0</v>
      </c>
      <c r="AZ8">
        <v>0</v>
      </c>
      <c r="BA8">
        <v>0</v>
      </c>
      <c r="BB8">
        <v>0</v>
      </c>
      <c r="BC8">
        <v>0</v>
      </c>
    </row>
    <row r="9" spans="1:55" x14ac:dyDescent="0.25">
      <c r="A9">
        <v>4</v>
      </c>
      <c r="B9">
        <v>0</v>
      </c>
      <c r="C9">
        <v>0</v>
      </c>
      <c r="D9">
        <v>0</v>
      </c>
      <c r="E9">
        <v>0</v>
      </c>
      <c r="F9">
        <v>0</v>
      </c>
      <c r="G9">
        <v>0</v>
      </c>
      <c r="H9">
        <v>0</v>
      </c>
      <c r="I9">
        <v>0</v>
      </c>
      <c r="J9">
        <v>0</v>
      </c>
      <c r="K9">
        <v>0</v>
      </c>
      <c r="L9">
        <v>0</v>
      </c>
      <c r="M9">
        <v>0</v>
      </c>
      <c r="N9">
        <v>0</v>
      </c>
      <c r="O9">
        <v>0</v>
      </c>
      <c r="P9">
        <v>0</v>
      </c>
      <c r="Q9">
        <v>0</v>
      </c>
      <c r="R9">
        <v>0</v>
      </c>
      <c r="S9">
        <v>0</v>
      </c>
      <c r="T9">
        <v>0</v>
      </c>
      <c r="U9">
        <v>0</v>
      </c>
      <c r="V9">
        <v>1</v>
      </c>
      <c r="W9">
        <v>0</v>
      </c>
      <c r="X9">
        <v>0</v>
      </c>
      <c r="Y9">
        <v>0</v>
      </c>
      <c r="Z9">
        <v>0</v>
      </c>
      <c r="AA9">
        <v>0</v>
      </c>
      <c r="AB9">
        <v>0</v>
      </c>
      <c r="AC9">
        <v>0</v>
      </c>
      <c r="AD9">
        <v>0</v>
      </c>
      <c r="AE9">
        <v>0</v>
      </c>
      <c r="AF9">
        <v>0</v>
      </c>
      <c r="AG9">
        <v>0</v>
      </c>
      <c r="AH9">
        <v>0</v>
      </c>
      <c r="AI9">
        <v>0</v>
      </c>
      <c r="AJ9">
        <v>1</v>
      </c>
      <c r="AK9">
        <v>1</v>
      </c>
      <c r="AL9">
        <v>0</v>
      </c>
      <c r="AM9">
        <v>0</v>
      </c>
      <c r="AN9">
        <v>0</v>
      </c>
      <c r="AO9">
        <v>0</v>
      </c>
      <c r="AP9">
        <v>0</v>
      </c>
      <c r="AQ9">
        <v>0</v>
      </c>
      <c r="AR9">
        <v>0</v>
      </c>
      <c r="AS9">
        <v>0</v>
      </c>
      <c r="AT9">
        <v>0</v>
      </c>
      <c r="AU9">
        <v>0</v>
      </c>
      <c r="AV9">
        <v>0</v>
      </c>
      <c r="AW9">
        <v>0</v>
      </c>
      <c r="AX9">
        <v>0</v>
      </c>
      <c r="AY9">
        <v>0</v>
      </c>
      <c r="AZ9">
        <v>0</v>
      </c>
      <c r="BA9">
        <v>0</v>
      </c>
      <c r="BB9">
        <v>0</v>
      </c>
      <c r="BC9">
        <v>0</v>
      </c>
    </row>
    <row r="10" spans="1:55" x14ac:dyDescent="0.25">
      <c r="A10">
        <v>5</v>
      </c>
      <c r="B10">
        <v>0</v>
      </c>
      <c r="C10">
        <v>0</v>
      </c>
      <c r="D10">
        <v>0</v>
      </c>
      <c r="E10">
        <v>0</v>
      </c>
      <c r="F10">
        <v>0</v>
      </c>
      <c r="G10">
        <v>0</v>
      </c>
      <c r="H10">
        <v>0</v>
      </c>
      <c r="I10">
        <v>0</v>
      </c>
      <c r="J10">
        <v>0</v>
      </c>
      <c r="K10">
        <v>0</v>
      </c>
      <c r="L10">
        <v>0</v>
      </c>
      <c r="M10">
        <v>0</v>
      </c>
      <c r="N10">
        <v>0</v>
      </c>
      <c r="O10">
        <v>0</v>
      </c>
      <c r="P10">
        <v>1</v>
      </c>
      <c r="Q10">
        <v>0</v>
      </c>
      <c r="R10">
        <v>0</v>
      </c>
      <c r="S10">
        <v>0</v>
      </c>
      <c r="T10">
        <v>0</v>
      </c>
      <c r="U10">
        <v>0</v>
      </c>
      <c r="V10">
        <v>0</v>
      </c>
      <c r="W10">
        <v>0</v>
      </c>
      <c r="X10">
        <v>0</v>
      </c>
      <c r="Y10">
        <v>0</v>
      </c>
      <c r="Z10">
        <v>0</v>
      </c>
      <c r="AA10">
        <v>0</v>
      </c>
      <c r="AB10">
        <v>0</v>
      </c>
      <c r="AC10">
        <v>1</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1</v>
      </c>
      <c r="BC10">
        <v>0</v>
      </c>
    </row>
    <row r="11" spans="1:55" x14ac:dyDescent="0.25">
      <c r="A11">
        <v>5</v>
      </c>
      <c r="B11">
        <v>0</v>
      </c>
      <c r="C11">
        <v>0</v>
      </c>
      <c r="D11">
        <v>0</v>
      </c>
      <c r="E11">
        <v>0</v>
      </c>
      <c r="F11">
        <v>0</v>
      </c>
      <c r="G11">
        <v>0</v>
      </c>
      <c r="H11">
        <v>0</v>
      </c>
      <c r="I11">
        <v>0</v>
      </c>
      <c r="J11">
        <v>0</v>
      </c>
      <c r="K11">
        <v>0</v>
      </c>
      <c r="L11">
        <v>0</v>
      </c>
      <c r="M11">
        <v>0</v>
      </c>
      <c r="N11">
        <v>0</v>
      </c>
      <c r="O11">
        <v>1</v>
      </c>
      <c r="P11">
        <v>0</v>
      </c>
      <c r="Q11">
        <v>0</v>
      </c>
      <c r="R11">
        <v>0</v>
      </c>
      <c r="S11">
        <v>0</v>
      </c>
      <c r="T11">
        <v>0</v>
      </c>
      <c r="U11">
        <v>0</v>
      </c>
      <c r="V11">
        <v>0</v>
      </c>
      <c r="W11">
        <v>0</v>
      </c>
      <c r="X11">
        <v>0</v>
      </c>
      <c r="Y11">
        <v>1</v>
      </c>
      <c r="Z11">
        <v>0</v>
      </c>
      <c r="AA11">
        <v>0</v>
      </c>
      <c r="AB11">
        <v>0</v>
      </c>
      <c r="AC11">
        <v>0</v>
      </c>
      <c r="AD11">
        <v>0</v>
      </c>
      <c r="AE11">
        <v>0</v>
      </c>
      <c r="AF11">
        <v>0</v>
      </c>
      <c r="AG11">
        <v>0</v>
      </c>
      <c r="AH11">
        <v>0</v>
      </c>
      <c r="AI11">
        <v>0</v>
      </c>
      <c r="AJ11">
        <v>0</v>
      </c>
      <c r="AK11">
        <v>0</v>
      </c>
      <c r="AL11">
        <v>0</v>
      </c>
      <c r="AM11">
        <v>0</v>
      </c>
      <c r="AN11">
        <v>1</v>
      </c>
      <c r="AO11">
        <v>0</v>
      </c>
      <c r="AP11">
        <v>0</v>
      </c>
      <c r="AQ11">
        <v>0</v>
      </c>
      <c r="AR11">
        <v>0</v>
      </c>
      <c r="AS11">
        <v>0</v>
      </c>
      <c r="AT11">
        <v>0</v>
      </c>
      <c r="AU11">
        <v>0</v>
      </c>
      <c r="AV11">
        <v>0</v>
      </c>
      <c r="AW11">
        <v>0</v>
      </c>
      <c r="AX11">
        <v>0</v>
      </c>
      <c r="AY11">
        <v>0</v>
      </c>
      <c r="AZ11">
        <v>0</v>
      </c>
      <c r="BA11">
        <v>0</v>
      </c>
      <c r="BB11">
        <v>0</v>
      </c>
      <c r="BC11">
        <v>0</v>
      </c>
    </row>
    <row r="12" spans="1:55" x14ac:dyDescent="0.25">
      <c r="A12">
        <v>6</v>
      </c>
      <c r="B12">
        <v>0</v>
      </c>
      <c r="C12">
        <v>0</v>
      </c>
      <c r="D12">
        <v>0</v>
      </c>
      <c r="E12">
        <v>0</v>
      </c>
      <c r="F12">
        <v>0</v>
      </c>
      <c r="G12">
        <v>0</v>
      </c>
      <c r="H12">
        <v>0</v>
      </c>
      <c r="I12">
        <v>0</v>
      </c>
      <c r="J12">
        <v>0</v>
      </c>
      <c r="K12">
        <v>1</v>
      </c>
      <c r="L12">
        <v>0</v>
      </c>
      <c r="M12">
        <v>1</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1</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row>
    <row r="13" spans="1:55" x14ac:dyDescent="0.25">
      <c r="A13">
        <v>6</v>
      </c>
      <c r="B13">
        <v>0</v>
      </c>
      <c r="C13">
        <v>0</v>
      </c>
      <c r="D13">
        <v>0</v>
      </c>
      <c r="E13">
        <v>0</v>
      </c>
      <c r="F13">
        <v>0</v>
      </c>
      <c r="G13">
        <v>0</v>
      </c>
      <c r="H13">
        <v>1</v>
      </c>
      <c r="I13">
        <v>0</v>
      </c>
      <c r="J13">
        <v>0</v>
      </c>
      <c r="K13">
        <v>0</v>
      </c>
      <c r="L13">
        <v>0</v>
      </c>
      <c r="M13">
        <v>0</v>
      </c>
      <c r="N13">
        <v>1</v>
      </c>
      <c r="O13">
        <v>0</v>
      </c>
      <c r="P13">
        <v>0</v>
      </c>
      <c r="Q13">
        <v>0</v>
      </c>
      <c r="R13">
        <v>0</v>
      </c>
      <c r="S13">
        <v>0</v>
      </c>
      <c r="T13">
        <v>0</v>
      </c>
      <c r="U13">
        <v>0</v>
      </c>
      <c r="V13">
        <v>0</v>
      </c>
      <c r="W13">
        <v>0</v>
      </c>
      <c r="X13">
        <v>0</v>
      </c>
      <c r="Y13">
        <v>0</v>
      </c>
      <c r="Z13">
        <v>0</v>
      </c>
      <c r="AA13">
        <v>0</v>
      </c>
      <c r="AB13">
        <v>0</v>
      </c>
      <c r="AC13">
        <v>0</v>
      </c>
      <c r="AD13">
        <v>1</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row>
    <row r="14" spans="1:55" x14ac:dyDescent="0.25">
      <c r="A14">
        <v>7</v>
      </c>
      <c r="B14">
        <v>0</v>
      </c>
      <c r="C14">
        <v>1</v>
      </c>
      <c r="D14">
        <v>0</v>
      </c>
      <c r="E14">
        <v>1</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1</v>
      </c>
      <c r="AU14">
        <v>0</v>
      </c>
      <c r="AV14">
        <v>0</v>
      </c>
      <c r="AW14">
        <v>0</v>
      </c>
      <c r="AX14">
        <v>0</v>
      </c>
      <c r="AY14">
        <v>0</v>
      </c>
      <c r="AZ14">
        <v>0</v>
      </c>
      <c r="BA14">
        <v>0</v>
      </c>
      <c r="BB14">
        <v>0</v>
      </c>
      <c r="BC14">
        <v>0</v>
      </c>
    </row>
    <row r="15" spans="1:55" x14ac:dyDescent="0.25">
      <c r="A15">
        <v>7</v>
      </c>
      <c r="B15">
        <v>0</v>
      </c>
      <c r="C15">
        <v>0</v>
      </c>
      <c r="D15">
        <v>0</v>
      </c>
      <c r="E15">
        <v>0</v>
      </c>
      <c r="F15">
        <v>0</v>
      </c>
      <c r="G15">
        <v>0</v>
      </c>
      <c r="H15">
        <v>0</v>
      </c>
      <c r="I15">
        <v>1</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1</v>
      </c>
      <c r="AP15">
        <v>0</v>
      </c>
      <c r="AQ15">
        <v>0</v>
      </c>
      <c r="AR15">
        <v>0</v>
      </c>
      <c r="AS15">
        <v>0</v>
      </c>
      <c r="AT15">
        <v>0</v>
      </c>
      <c r="AU15">
        <v>0</v>
      </c>
      <c r="AV15">
        <v>0</v>
      </c>
      <c r="AW15">
        <v>0</v>
      </c>
      <c r="AX15">
        <v>0</v>
      </c>
      <c r="AY15">
        <v>0</v>
      </c>
      <c r="AZ15">
        <v>1</v>
      </c>
      <c r="BA15">
        <v>0</v>
      </c>
      <c r="BB15">
        <v>0</v>
      </c>
      <c r="BC15">
        <v>0</v>
      </c>
    </row>
    <row r="16" spans="1:55" x14ac:dyDescent="0.25">
      <c r="A16">
        <v>8</v>
      </c>
      <c r="B16">
        <v>0</v>
      </c>
      <c r="C16">
        <v>0</v>
      </c>
      <c r="D16">
        <v>0</v>
      </c>
      <c r="E16">
        <v>0</v>
      </c>
      <c r="F16">
        <v>0</v>
      </c>
      <c r="G16">
        <v>0</v>
      </c>
      <c r="H16">
        <v>0</v>
      </c>
      <c r="I16">
        <v>0</v>
      </c>
      <c r="J16">
        <v>0</v>
      </c>
      <c r="K16">
        <v>0</v>
      </c>
      <c r="L16">
        <v>0</v>
      </c>
      <c r="M16">
        <v>0</v>
      </c>
      <c r="N16">
        <v>0</v>
      </c>
      <c r="O16">
        <v>0</v>
      </c>
      <c r="P16">
        <v>0</v>
      </c>
      <c r="Q16">
        <v>0</v>
      </c>
      <c r="R16">
        <v>0</v>
      </c>
      <c r="S16">
        <v>0</v>
      </c>
      <c r="T16">
        <v>1</v>
      </c>
      <c r="U16">
        <v>0</v>
      </c>
      <c r="V16">
        <v>0</v>
      </c>
      <c r="W16">
        <v>1</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1</v>
      </c>
      <c r="AS16">
        <v>0</v>
      </c>
      <c r="AT16">
        <v>0</v>
      </c>
      <c r="AU16">
        <v>0</v>
      </c>
      <c r="AV16">
        <v>0</v>
      </c>
      <c r="AW16">
        <v>0</v>
      </c>
      <c r="AX16">
        <v>0</v>
      </c>
      <c r="AY16">
        <v>0</v>
      </c>
      <c r="AZ16">
        <v>0</v>
      </c>
      <c r="BA16">
        <v>0</v>
      </c>
      <c r="BB16">
        <v>0</v>
      </c>
      <c r="BC16">
        <v>0</v>
      </c>
    </row>
    <row r="17" spans="1:55" x14ac:dyDescent="0.25">
      <c r="A17">
        <v>8</v>
      </c>
      <c r="B17">
        <v>0</v>
      </c>
      <c r="C17">
        <v>0</v>
      </c>
      <c r="D17">
        <v>0</v>
      </c>
      <c r="E17">
        <v>0</v>
      </c>
      <c r="F17">
        <v>0</v>
      </c>
      <c r="G17">
        <v>0</v>
      </c>
      <c r="H17">
        <v>0</v>
      </c>
      <c r="I17">
        <v>0</v>
      </c>
      <c r="J17">
        <v>0</v>
      </c>
      <c r="K17">
        <v>0</v>
      </c>
      <c r="L17">
        <v>0</v>
      </c>
      <c r="M17">
        <v>0</v>
      </c>
      <c r="N17">
        <v>0</v>
      </c>
      <c r="O17">
        <v>0</v>
      </c>
      <c r="P17">
        <v>0</v>
      </c>
      <c r="Q17">
        <v>0</v>
      </c>
      <c r="R17">
        <v>0</v>
      </c>
      <c r="S17">
        <v>0</v>
      </c>
      <c r="T17">
        <v>0</v>
      </c>
      <c r="U17">
        <v>1</v>
      </c>
      <c r="V17">
        <v>0</v>
      </c>
      <c r="W17">
        <v>0</v>
      </c>
      <c r="X17">
        <v>0</v>
      </c>
      <c r="Y17">
        <v>0</v>
      </c>
      <c r="Z17">
        <v>0</v>
      </c>
      <c r="AA17">
        <v>0</v>
      </c>
      <c r="AB17">
        <v>1</v>
      </c>
      <c r="AC17">
        <v>0</v>
      </c>
      <c r="AD17">
        <v>0</v>
      </c>
      <c r="AE17">
        <v>0</v>
      </c>
      <c r="AF17">
        <v>0</v>
      </c>
      <c r="AG17">
        <v>1</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row>
    <row r="18" spans="1:55" x14ac:dyDescent="0.25">
      <c r="A18">
        <v>9</v>
      </c>
      <c r="B18">
        <v>0</v>
      </c>
      <c r="C18">
        <v>0</v>
      </c>
      <c r="D18">
        <v>0</v>
      </c>
      <c r="E18">
        <v>0</v>
      </c>
      <c r="F18">
        <v>0</v>
      </c>
      <c r="G18">
        <v>0</v>
      </c>
      <c r="H18">
        <v>0</v>
      </c>
      <c r="I18">
        <v>0</v>
      </c>
      <c r="J18">
        <v>0</v>
      </c>
      <c r="K18">
        <v>0</v>
      </c>
      <c r="L18">
        <v>1</v>
      </c>
      <c r="M18">
        <v>0</v>
      </c>
      <c r="N18">
        <v>0</v>
      </c>
      <c r="O18">
        <v>0</v>
      </c>
      <c r="P18">
        <v>0</v>
      </c>
      <c r="Q18">
        <v>1</v>
      </c>
      <c r="R18">
        <v>0</v>
      </c>
      <c r="S18">
        <v>0</v>
      </c>
      <c r="T18">
        <v>0</v>
      </c>
      <c r="U18">
        <v>0</v>
      </c>
      <c r="V18">
        <v>0</v>
      </c>
      <c r="W18">
        <v>0</v>
      </c>
      <c r="X18">
        <v>0</v>
      </c>
      <c r="Y18">
        <v>0</v>
      </c>
      <c r="Z18">
        <v>1</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row>
    <row r="19" spans="1:55" x14ac:dyDescent="0.25">
      <c r="A19">
        <v>9</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1</v>
      </c>
      <c r="AQ19">
        <v>0</v>
      </c>
      <c r="AR19">
        <v>0</v>
      </c>
      <c r="AS19">
        <v>0</v>
      </c>
      <c r="AT19">
        <v>0</v>
      </c>
      <c r="AU19">
        <v>1</v>
      </c>
      <c r="AV19">
        <v>0</v>
      </c>
      <c r="AW19">
        <v>0</v>
      </c>
      <c r="AX19">
        <v>0</v>
      </c>
      <c r="AY19">
        <v>0</v>
      </c>
      <c r="AZ19">
        <v>0</v>
      </c>
      <c r="BA19">
        <v>1</v>
      </c>
      <c r="BB19">
        <v>0</v>
      </c>
      <c r="BC19">
        <v>0</v>
      </c>
    </row>
    <row r="20" spans="1:55" x14ac:dyDescent="0.25">
      <c r="A20">
        <v>10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1</v>
      </c>
      <c r="AB20">
        <v>0</v>
      </c>
      <c r="AC20">
        <v>0</v>
      </c>
      <c r="AD20">
        <v>0</v>
      </c>
      <c r="AE20">
        <v>0</v>
      </c>
      <c r="AF20">
        <v>0</v>
      </c>
      <c r="AG20">
        <v>0</v>
      </c>
      <c r="AH20">
        <v>0</v>
      </c>
      <c r="AI20">
        <v>0</v>
      </c>
      <c r="AJ20">
        <v>0</v>
      </c>
      <c r="AK20">
        <v>1</v>
      </c>
      <c r="AL20">
        <v>0</v>
      </c>
      <c r="AM20">
        <v>0</v>
      </c>
      <c r="AN20">
        <v>0</v>
      </c>
      <c r="AO20">
        <v>0</v>
      </c>
      <c r="AP20">
        <v>0</v>
      </c>
      <c r="AQ20">
        <v>0</v>
      </c>
      <c r="AR20">
        <v>0</v>
      </c>
      <c r="AS20">
        <v>0</v>
      </c>
      <c r="AT20">
        <v>0</v>
      </c>
      <c r="AU20">
        <v>0</v>
      </c>
      <c r="AV20">
        <v>1</v>
      </c>
      <c r="AW20">
        <v>0</v>
      </c>
      <c r="AX20">
        <v>0</v>
      </c>
      <c r="AY20">
        <v>0</v>
      </c>
      <c r="AZ20">
        <v>0</v>
      </c>
      <c r="BA20">
        <v>0</v>
      </c>
      <c r="BB20">
        <v>0</v>
      </c>
      <c r="BC20">
        <v>0</v>
      </c>
    </row>
    <row r="21" spans="1:55" x14ac:dyDescent="0.25">
      <c r="A21">
        <v>10</v>
      </c>
      <c r="B21">
        <v>0</v>
      </c>
      <c r="C21">
        <v>0</v>
      </c>
      <c r="D21">
        <v>0</v>
      </c>
      <c r="E21">
        <v>0</v>
      </c>
      <c r="F21">
        <v>0</v>
      </c>
      <c r="G21">
        <v>1</v>
      </c>
      <c r="H21">
        <v>0</v>
      </c>
      <c r="I21">
        <v>0</v>
      </c>
      <c r="J21">
        <v>0</v>
      </c>
      <c r="K21">
        <v>0</v>
      </c>
      <c r="L21">
        <v>0</v>
      </c>
      <c r="M21">
        <v>0</v>
      </c>
      <c r="N21">
        <v>0</v>
      </c>
      <c r="O21">
        <v>0</v>
      </c>
      <c r="P21">
        <v>0</v>
      </c>
      <c r="Q21">
        <v>0</v>
      </c>
      <c r="R21">
        <v>0</v>
      </c>
      <c r="S21">
        <v>1</v>
      </c>
      <c r="T21">
        <v>0</v>
      </c>
      <c r="U21">
        <v>0</v>
      </c>
      <c r="V21">
        <v>0</v>
      </c>
      <c r="W21">
        <v>0</v>
      </c>
      <c r="X21">
        <v>0</v>
      </c>
      <c r="Y21">
        <v>1</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row>
    <row r="22" spans="1:55" x14ac:dyDescent="0.25">
      <c r="A22">
        <v>11</v>
      </c>
      <c r="B22">
        <v>0</v>
      </c>
      <c r="C22">
        <v>0</v>
      </c>
      <c r="D22">
        <v>1</v>
      </c>
      <c r="E22">
        <v>0</v>
      </c>
      <c r="F22">
        <v>0</v>
      </c>
      <c r="G22">
        <v>0</v>
      </c>
      <c r="H22">
        <v>0</v>
      </c>
      <c r="I22">
        <v>0</v>
      </c>
      <c r="J22">
        <v>0</v>
      </c>
      <c r="K22">
        <v>0</v>
      </c>
      <c r="L22">
        <v>0</v>
      </c>
      <c r="M22">
        <v>0</v>
      </c>
      <c r="N22">
        <v>1</v>
      </c>
      <c r="O22">
        <v>0</v>
      </c>
      <c r="P22">
        <v>0</v>
      </c>
      <c r="Q22">
        <v>0</v>
      </c>
      <c r="R22">
        <v>0</v>
      </c>
      <c r="S22">
        <v>0</v>
      </c>
      <c r="T22">
        <v>0</v>
      </c>
      <c r="U22">
        <v>0</v>
      </c>
      <c r="V22">
        <v>0</v>
      </c>
      <c r="W22">
        <v>0</v>
      </c>
      <c r="X22">
        <v>0</v>
      </c>
      <c r="Y22">
        <v>0</v>
      </c>
      <c r="Z22">
        <v>0</v>
      </c>
      <c r="AA22">
        <v>0</v>
      </c>
      <c r="AB22">
        <v>0</v>
      </c>
      <c r="AC22">
        <v>0</v>
      </c>
      <c r="AD22">
        <v>0</v>
      </c>
      <c r="AE22">
        <v>0</v>
      </c>
      <c r="AF22">
        <v>1</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row>
    <row r="23" spans="1:55" x14ac:dyDescent="0.25">
      <c r="A23">
        <v>11</v>
      </c>
      <c r="B23">
        <v>1</v>
      </c>
      <c r="C23">
        <v>0</v>
      </c>
      <c r="D23">
        <v>0</v>
      </c>
      <c r="E23">
        <v>0</v>
      </c>
      <c r="F23">
        <v>0</v>
      </c>
      <c r="G23">
        <v>0</v>
      </c>
      <c r="H23">
        <v>0</v>
      </c>
      <c r="I23">
        <v>0</v>
      </c>
      <c r="J23">
        <v>0</v>
      </c>
      <c r="K23">
        <v>0</v>
      </c>
      <c r="L23">
        <v>0</v>
      </c>
      <c r="M23">
        <v>0</v>
      </c>
      <c r="N23">
        <v>0</v>
      </c>
      <c r="O23">
        <v>0</v>
      </c>
      <c r="P23">
        <v>1</v>
      </c>
      <c r="Q23">
        <v>0</v>
      </c>
      <c r="R23">
        <v>0</v>
      </c>
      <c r="S23">
        <v>0</v>
      </c>
      <c r="T23">
        <v>0</v>
      </c>
      <c r="U23">
        <v>0</v>
      </c>
      <c r="V23">
        <v>1</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row>
    <row r="24" spans="1:55" x14ac:dyDescent="0.25">
      <c r="A24">
        <v>12</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1</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1</v>
      </c>
      <c r="BC24">
        <v>1</v>
      </c>
    </row>
    <row r="25" spans="1:55" x14ac:dyDescent="0.25">
      <c r="A25">
        <v>12</v>
      </c>
      <c r="B25">
        <v>0</v>
      </c>
      <c r="C25">
        <v>0</v>
      </c>
      <c r="D25">
        <v>0</v>
      </c>
      <c r="E25">
        <v>0</v>
      </c>
      <c r="F25">
        <v>1</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1</v>
      </c>
      <c r="AN25">
        <v>0</v>
      </c>
      <c r="AO25">
        <v>0</v>
      </c>
      <c r="AP25">
        <v>0</v>
      </c>
      <c r="AQ25">
        <v>0</v>
      </c>
      <c r="AR25">
        <v>0</v>
      </c>
      <c r="AS25">
        <v>0</v>
      </c>
      <c r="AT25">
        <v>0</v>
      </c>
      <c r="AU25">
        <v>0</v>
      </c>
      <c r="AV25">
        <v>0</v>
      </c>
      <c r="AW25">
        <v>0</v>
      </c>
      <c r="AX25">
        <v>0</v>
      </c>
      <c r="AY25">
        <v>0</v>
      </c>
      <c r="AZ25">
        <v>1</v>
      </c>
      <c r="BA25">
        <v>0</v>
      </c>
      <c r="BB25">
        <v>0</v>
      </c>
      <c r="BC25">
        <v>0</v>
      </c>
    </row>
    <row r="26" spans="1:55" x14ac:dyDescent="0.25">
      <c r="A26">
        <v>13</v>
      </c>
      <c r="B26">
        <v>0</v>
      </c>
      <c r="C26">
        <v>0</v>
      </c>
      <c r="D26">
        <v>0</v>
      </c>
      <c r="E26">
        <v>1</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1</v>
      </c>
      <c r="AK26">
        <v>0</v>
      </c>
      <c r="AL26">
        <v>0</v>
      </c>
      <c r="AM26">
        <v>0</v>
      </c>
      <c r="AN26">
        <v>0</v>
      </c>
      <c r="AO26">
        <v>0</v>
      </c>
      <c r="AP26">
        <v>0</v>
      </c>
      <c r="AQ26">
        <v>0</v>
      </c>
      <c r="AR26">
        <v>0</v>
      </c>
      <c r="AS26">
        <v>0</v>
      </c>
      <c r="AT26">
        <v>0</v>
      </c>
      <c r="AU26">
        <v>0</v>
      </c>
      <c r="AV26">
        <v>0</v>
      </c>
      <c r="AW26">
        <v>0</v>
      </c>
      <c r="AX26">
        <v>0</v>
      </c>
      <c r="AY26">
        <v>1</v>
      </c>
      <c r="AZ26">
        <v>0</v>
      </c>
      <c r="BA26">
        <v>0</v>
      </c>
      <c r="BB26">
        <v>0</v>
      </c>
      <c r="BC26">
        <v>0</v>
      </c>
    </row>
    <row r="27" spans="1:55" x14ac:dyDescent="0.25">
      <c r="A27">
        <v>13</v>
      </c>
      <c r="B27">
        <v>0</v>
      </c>
      <c r="C27">
        <v>0</v>
      </c>
      <c r="D27">
        <v>0</v>
      </c>
      <c r="E27">
        <v>0</v>
      </c>
      <c r="F27">
        <v>0</v>
      </c>
      <c r="G27">
        <v>0</v>
      </c>
      <c r="H27">
        <v>0</v>
      </c>
      <c r="I27">
        <v>0</v>
      </c>
      <c r="J27">
        <v>0</v>
      </c>
      <c r="K27">
        <v>0</v>
      </c>
      <c r="L27">
        <v>0</v>
      </c>
      <c r="M27">
        <v>0</v>
      </c>
      <c r="N27">
        <v>0</v>
      </c>
      <c r="O27">
        <v>0</v>
      </c>
      <c r="P27">
        <v>0</v>
      </c>
      <c r="Q27">
        <v>0</v>
      </c>
      <c r="R27">
        <v>0</v>
      </c>
      <c r="S27">
        <v>0</v>
      </c>
      <c r="T27">
        <v>0</v>
      </c>
      <c r="U27">
        <v>0</v>
      </c>
      <c r="V27">
        <v>0</v>
      </c>
      <c r="W27">
        <v>1</v>
      </c>
      <c r="X27">
        <v>0</v>
      </c>
      <c r="Y27">
        <v>0</v>
      </c>
      <c r="Z27">
        <v>0</v>
      </c>
      <c r="AA27">
        <v>0</v>
      </c>
      <c r="AB27">
        <v>0</v>
      </c>
      <c r="AC27">
        <v>0</v>
      </c>
      <c r="AD27">
        <v>0</v>
      </c>
      <c r="AE27">
        <v>0</v>
      </c>
      <c r="AF27">
        <v>0</v>
      </c>
      <c r="AG27">
        <v>0</v>
      </c>
      <c r="AH27">
        <v>0</v>
      </c>
      <c r="AI27">
        <v>0</v>
      </c>
      <c r="AJ27">
        <v>0</v>
      </c>
      <c r="AK27">
        <v>0</v>
      </c>
      <c r="AL27">
        <v>0</v>
      </c>
      <c r="AM27">
        <v>0</v>
      </c>
      <c r="AN27">
        <v>1</v>
      </c>
      <c r="AO27">
        <v>0</v>
      </c>
      <c r="AP27">
        <v>0</v>
      </c>
      <c r="AQ27">
        <v>0</v>
      </c>
      <c r="AR27">
        <v>0</v>
      </c>
      <c r="AS27">
        <v>0</v>
      </c>
      <c r="AT27">
        <v>0</v>
      </c>
      <c r="AU27">
        <v>0</v>
      </c>
      <c r="AV27">
        <v>0</v>
      </c>
      <c r="AW27">
        <v>0</v>
      </c>
      <c r="AX27">
        <v>1</v>
      </c>
      <c r="AY27">
        <v>0</v>
      </c>
      <c r="AZ27">
        <v>0</v>
      </c>
      <c r="BA27">
        <v>0</v>
      </c>
      <c r="BB27">
        <v>0</v>
      </c>
      <c r="BC27">
        <v>0</v>
      </c>
    </row>
    <row r="28" spans="1:55" x14ac:dyDescent="0.25">
      <c r="A28">
        <v>14</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1</v>
      </c>
      <c r="AC28">
        <v>0</v>
      </c>
      <c r="AD28">
        <v>0</v>
      </c>
      <c r="AE28">
        <v>0</v>
      </c>
      <c r="AF28">
        <v>0</v>
      </c>
      <c r="AG28">
        <v>0</v>
      </c>
      <c r="AH28">
        <v>1</v>
      </c>
      <c r="AI28">
        <v>0</v>
      </c>
      <c r="AJ28">
        <v>0</v>
      </c>
      <c r="AK28">
        <v>0</v>
      </c>
      <c r="AL28">
        <v>1</v>
      </c>
      <c r="AM28">
        <v>0</v>
      </c>
      <c r="AN28">
        <v>0</v>
      </c>
      <c r="AO28">
        <v>0</v>
      </c>
      <c r="AP28">
        <v>0</v>
      </c>
      <c r="AQ28">
        <v>0</v>
      </c>
      <c r="AR28">
        <v>0</v>
      </c>
      <c r="AS28">
        <v>0</v>
      </c>
      <c r="AT28">
        <v>0</v>
      </c>
      <c r="AU28">
        <v>0</v>
      </c>
      <c r="AV28">
        <v>0</v>
      </c>
      <c r="AW28">
        <v>0</v>
      </c>
      <c r="AX28">
        <v>0</v>
      </c>
      <c r="AY28">
        <v>0</v>
      </c>
      <c r="AZ28">
        <v>0</v>
      </c>
      <c r="BA28">
        <v>0</v>
      </c>
      <c r="BB28">
        <v>0</v>
      </c>
      <c r="BC28">
        <v>0</v>
      </c>
    </row>
    <row r="29" spans="1:55" x14ac:dyDescent="0.25">
      <c r="A29">
        <v>14</v>
      </c>
      <c r="B29">
        <v>0</v>
      </c>
      <c r="C29">
        <v>1</v>
      </c>
      <c r="D29">
        <v>0</v>
      </c>
      <c r="E29">
        <v>0</v>
      </c>
      <c r="F29">
        <v>0</v>
      </c>
      <c r="G29">
        <v>0</v>
      </c>
      <c r="H29">
        <v>0</v>
      </c>
      <c r="I29">
        <v>0</v>
      </c>
      <c r="J29">
        <v>0</v>
      </c>
      <c r="K29">
        <v>0</v>
      </c>
      <c r="L29">
        <v>1</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1</v>
      </c>
      <c r="AX29">
        <v>0</v>
      </c>
      <c r="AY29">
        <v>0</v>
      </c>
      <c r="AZ29">
        <v>0</v>
      </c>
      <c r="BA29">
        <v>0</v>
      </c>
      <c r="BB29">
        <v>0</v>
      </c>
      <c r="BC29">
        <v>0</v>
      </c>
    </row>
    <row r="30" spans="1:55" x14ac:dyDescent="0.25">
      <c r="A30">
        <v>15</v>
      </c>
      <c r="B30">
        <v>0</v>
      </c>
      <c r="C30">
        <v>0</v>
      </c>
      <c r="D30">
        <v>0</v>
      </c>
      <c r="E30">
        <v>0</v>
      </c>
      <c r="F30">
        <v>0</v>
      </c>
      <c r="G30">
        <v>0</v>
      </c>
      <c r="H30">
        <v>0</v>
      </c>
      <c r="I30">
        <v>0</v>
      </c>
      <c r="J30">
        <v>0</v>
      </c>
      <c r="K30">
        <v>0</v>
      </c>
      <c r="L30">
        <v>0</v>
      </c>
      <c r="M30">
        <v>1</v>
      </c>
      <c r="N30">
        <v>0</v>
      </c>
      <c r="O30">
        <v>1</v>
      </c>
      <c r="P30">
        <v>0</v>
      </c>
      <c r="Q30">
        <v>0</v>
      </c>
      <c r="R30">
        <v>0</v>
      </c>
      <c r="S30">
        <v>0</v>
      </c>
      <c r="T30">
        <v>0</v>
      </c>
      <c r="U30">
        <v>0</v>
      </c>
      <c r="V30">
        <v>0</v>
      </c>
      <c r="W30">
        <v>0</v>
      </c>
      <c r="X30">
        <v>1</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row>
    <row r="31" spans="1:55" x14ac:dyDescent="0.25">
      <c r="A31">
        <v>15</v>
      </c>
      <c r="B31">
        <v>0</v>
      </c>
      <c r="C31">
        <v>0</v>
      </c>
      <c r="D31">
        <v>0</v>
      </c>
      <c r="E31">
        <v>0</v>
      </c>
      <c r="F31">
        <v>0</v>
      </c>
      <c r="G31">
        <v>0</v>
      </c>
      <c r="H31">
        <v>0</v>
      </c>
      <c r="I31">
        <v>0</v>
      </c>
      <c r="J31">
        <v>0</v>
      </c>
      <c r="K31">
        <v>0</v>
      </c>
      <c r="L31">
        <v>0</v>
      </c>
      <c r="M31">
        <v>0</v>
      </c>
      <c r="N31">
        <v>0</v>
      </c>
      <c r="O31">
        <v>0</v>
      </c>
      <c r="P31">
        <v>0</v>
      </c>
      <c r="Q31">
        <v>0</v>
      </c>
      <c r="R31">
        <v>1</v>
      </c>
      <c r="S31">
        <v>0</v>
      </c>
      <c r="T31">
        <v>0</v>
      </c>
      <c r="U31">
        <v>0</v>
      </c>
      <c r="V31">
        <v>0</v>
      </c>
      <c r="W31">
        <v>0</v>
      </c>
      <c r="X31">
        <v>0</v>
      </c>
      <c r="Y31">
        <v>0</v>
      </c>
      <c r="Z31">
        <v>0</v>
      </c>
      <c r="AA31">
        <v>0</v>
      </c>
      <c r="AB31">
        <v>0</v>
      </c>
      <c r="AC31">
        <v>0</v>
      </c>
      <c r="AD31">
        <v>0</v>
      </c>
      <c r="AE31">
        <v>1</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1</v>
      </c>
      <c r="BB31">
        <v>0</v>
      </c>
      <c r="BC31">
        <v>0</v>
      </c>
    </row>
    <row r="32" spans="1:55"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1</v>
      </c>
      <c r="AH32">
        <v>0</v>
      </c>
      <c r="AI32">
        <v>0</v>
      </c>
      <c r="AJ32">
        <v>0</v>
      </c>
      <c r="AK32">
        <v>0</v>
      </c>
      <c r="AL32">
        <v>0</v>
      </c>
      <c r="AM32">
        <v>0</v>
      </c>
      <c r="AN32">
        <v>0</v>
      </c>
      <c r="AO32">
        <v>1</v>
      </c>
      <c r="AP32">
        <v>0</v>
      </c>
      <c r="AQ32">
        <v>0</v>
      </c>
      <c r="AR32">
        <v>0</v>
      </c>
      <c r="AS32">
        <v>0</v>
      </c>
      <c r="AT32">
        <v>0</v>
      </c>
      <c r="AU32">
        <v>1</v>
      </c>
      <c r="AV32">
        <v>0</v>
      </c>
      <c r="AW32">
        <v>0</v>
      </c>
      <c r="AX32">
        <v>0</v>
      </c>
      <c r="AY32">
        <v>0</v>
      </c>
      <c r="AZ32">
        <v>0</v>
      </c>
      <c r="BA32">
        <v>0</v>
      </c>
      <c r="BB32">
        <v>0</v>
      </c>
      <c r="BC32">
        <v>0</v>
      </c>
    </row>
    <row r="33" spans="1:55" x14ac:dyDescent="0.25">
      <c r="A33">
        <v>16</v>
      </c>
      <c r="B33">
        <v>0</v>
      </c>
      <c r="C33">
        <v>0</v>
      </c>
      <c r="D33">
        <v>0</v>
      </c>
      <c r="E33">
        <v>0</v>
      </c>
      <c r="F33">
        <v>0</v>
      </c>
      <c r="G33">
        <v>0</v>
      </c>
      <c r="H33">
        <v>0</v>
      </c>
      <c r="I33">
        <v>1</v>
      </c>
      <c r="J33">
        <v>0</v>
      </c>
      <c r="K33">
        <v>0</v>
      </c>
      <c r="L33">
        <v>0</v>
      </c>
      <c r="M33">
        <v>0</v>
      </c>
      <c r="N33">
        <v>0</v>
      </c>
      <c r="O33">
        <v>0</v>
      </c>
      <c r="P33">
        <v>0</v>
      </c>
      <c r="Q33">
        <v>0</v>
      </c>
      <c r="R33">
        <v>0</v>
      </c>
      <c r="S33">
        <v>0</v>
      </c>
      <c r="T33">
        <v>0</v>
      </c>
      <c r="U33">
        <v>0</v>
      </c>
      <c r="V33">
        <v>0</v>
      </c>
      <c r="W33">
        <v>0</v>
      </c>
      <c r="X33">
        <v>0</v>
      </c>
      <c r="Y33">
        <v>0</v>
      </c>
      <c r="Z33">
        <v>0</v>
      </c>
      <c r="AA33">
        <v>0</v>
      </c>
      <c r="AB33">
        <v>0</v>
      </c>
      <c r="AC33">
        <v>1</v>
      </c>
      <c r="AD33">
        <v>0</v>
      </c>
      <c r="AE33">
        <v>0</v>
      </c>
      <c r="AF33">
        <v>0</v>
      </c>
      <c r="AG33">
        <v>0</v>
      </c>
      <c r="AH33">
        <v>0</v>
      </c>
      <c r="AI33">
        <v>0</v>
      </c>
      <c r="AJ33">
        <v>0</v>
      </c>
      <c r="AK33">
        <v>0</v>
      </c>
      <c r="AL33">
        <v>0</v>
      </c>
      <c r="AM33">
        <v>0</v>
      </c>
      <c r="AN33">
        <v>0</v>
      </c>
      <c r="AO33">
        <v>0</v>
      </c>
      <c r="AP33">
        <v>1</v>
      </c>
      <c r="AQ33">
        <v>0</v>
      </c>
      <c r="AR33">
        <v>0</v>
      </c>
      <c r="AS33">
        <v>0</v>
      </c>
      <c r="AT33">
        <v>0</v>
      </c>
      <c r="AU33">
        <v>0</v>
      </c>
      <c r="AV33">
        <v>0</v>
      </c>
      <c r="AW33">
        <v>0</v>
      </c>
      <c r="AX33">
        <v>0</v>
      </c>
      <c r="AY33">
        <v>0</v>
      </c>
      <c r="AZ33">
        <v>0</v>
      </c>
      <c r="BA33">
        <v>0</v>
      </c>
      <c r="BB33">
        <v>0</v>
      </c>
      <c r="BC33">
        <v>0</v>
      </c>
    </row>
    <row r="34" spans="1:55" x14ac:dyDescent="0.25">
      <c r="A34">
        <v>17</v>
      </c>
      <c r="B34">
        <v>0</v>
      </c>
      <c r="C34">
        <v>0</v>
      </c>
      <c r="D34">
        <v>0</v>
      </c>
      <c r="E34">
        <v>0</v>
      </c>
      <c r="F34">
        <v>0</v>
      </c>
      <c r="G34">
        <v>0</v>
      </c>
      <c r="H34">
        <v>0</v>
      </c>
      <c r="I34">
        <v>0</v>
      </c>
      <c r="J34">
        <v>1</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1</v>
      </c>
      <c r="AR34">
        <v>0</v>
      </c>
      <c r="AS34">
        <v>0</v>
      </c>
      <c r="AT34">
        <v>1</v>
      </c>
      <c r="AU34">
        <v>0</v>
      </c>
      <c r="AV34">
        <v>0</v>
      </c>
      <c r="AW34">
        <v>0</v>
      </c>
      <c r="AX34">
        <v>0</v>
      </c>
      <c r="AY34">
        <v>0</v>
      </c>
      <c r="AZ34">
        <v>0</v>
      </c>
      <c r="BA34">
        <v>0</v>
      </c>
      <c r="BB34">
        <v>0</v>
      </c>
      <c r="BC34">
        <v>0</v>
      </c>
    </row>
    <row r="35" spans="1:55" x14ac:dyDescent="0.25">
      <c r="A35">
        <v>17</v>
      </c>
      <c r="B35">
        <v>0</v>
      </c>
      <c r="C35">
        <v>0</v>
      </c>
      <c r="D35">
        <v>0</v>
      </c>
      <c r="E35">
        <v>0</v>
      </c>
      <c r="F35">
        <v>0</v>
      </c>
      <c r="G35">
        <v>0</v>
      </c>
      <c r="H35">
        <v>1</v>
      </c>
      <c r="I35">
        <v>0</v>
      </c>
      <c r="J35">
        <v>0</v>
      </c>
      <c r="K35">
        <v>0</v>
      </c>
      <c r="L35">
        <v>0</v>
      </c>
      <c r="M35">
        <v>0</v>
      </c>
      <c r="N35">
        <v>0</v>
      </c>
      <c r="O35">
        <v>0</v>
      </c>
      <c r="P35">
        <v>0</v>
      </c>
      <c r="Q35">
        <v>0</v>
      </c>
      <c r="R35">
        <v>0</v>
      </c>
      <c r="S35">
        <v>0</v>
      </c>
      <c r="T35">
        <v>0</v>
      </c>
      <c r="U35">
        <v>1</v>
      </c>
      <c r="V35">
        <v>0</v>
      </c>
      <c r="W35">
        <v>0</v>
      </c>
      <c r="X35">
        <v>0</v>
      </c>
      <c r="Y35">
        <v>0</v>
      </c>
      <c r="Z35">
        <v>0</v>
      </c>
      <c r="AA35">
        <v>0</v>
      </c>
      <c r="AB35">
        <v>0</v>
      </c>
      <c r="AC35">
        <v>0</v>
      </c>
      <c r="AD35">
        <v>0</v>
      </c>
      <c r="AE35">
        <v>0</v>
      </c>
      <c r="AF35">
        <v>0</v>
      </c>
      <c r="AG35">
        <v>0</v>
      </c>
      <c r="AH35">
        <v>0</v>
      </c>
      <c r="AI35">
        <v>1</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row>
    <row r="36" spans="1:55" x14ac:dyDescent="0.25">
      <c r="A36">
        <v>18</v>
      </c>
      <c r="B36">
        <v>0</v>
      </c>
      <c r="C36">
        <v>0</v>
      </c>
      <c r="D36">
        <v>0</v>
      </c>
      <c r="E36">
        <v>0</v>
      </c>
      <c r="F36">
        <v>0</v>
      </c>
      <c r="G36">
        <v>0</v>
      </c>
      <c r="H36">
        <v>0</v>
      </c>
      <c r="I36">
        <v>0</v>
      </c>
      <c r="J36">
        <v>0</v>
      </c>
      <c r="K36">
        <v>1</v>
      </c>
      <c r="L36">
        <v>0</v>
      </c>
      <c r="M36">
        <v>0</v>
      </c>
      <c r="N36">
        <v>0</v>
      </c>
      <c r="O36">
        <v>0</v>
      </c>
      <c r="P36">
        <v>0</v>
      </c>
      <c r="Q36">
        <v>1</v>
      </c>
      <c r="R36">
        <v>0</v>
      </c>
      <c r="S36">
        <v>0</v>
      </c>
      <c r="T36">
        <v>1</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row>
    <row r="37" spans="1:55" x14ac:dyDescent="0.25">
      <c r="A37">
        <v>18</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1</v>
      </c>
      <c r="AA37">
        <v>0</v>
      </c>
      <c r="AB37">
        <v>0</v>
      </c>
      <c r="AC37">
        <v>0</v>
      </c>
      <c r="AD37">
        <v>0</v>
      </c>
      <c r="AE37">
        <v>0</v>
      </c>
      <c r="AF37">
        <v>0</v>
      </c>
      <c r="AG37">
        <v>0</v>
      </c>
      <c r="AH37">
        <v>0</v>
      </c>
      <c r="AI37">
        <v>0</v>
      </c>
      <c r="AJ37">
        <v>0</v>
      </c>
      <c r="AK37">
        <v>0</v>
      </c>
      <c r="AL37">
        <v>0</v>
      </c>
      <c r="AM37">
        <v>0</v>
      </c>
      <c r="AN37">
        <v>0</v>
      </c>
      <c r="AO37">
        <v>0</v>
      </c>
      <c r="AP37">
        <v>0</v>
      </c>
      <c r="AQ37">
        <v>0</v>
      </c>
      <c r="AR37">
        <v>1</v>
      </c>
      <c r="AS37">
        <v>1</v>
      </c>
      <c r="AT37">
        <v>0</v>
      </c>
      <c r="AU37">
        <v>0</v>
      </c>
      <c r="AV37">
        <v>0</v>
      </c>
      <c r="AW37">
        <v>0</v>
      </c>
      <c r="AX37">
        <v>0</v>
      </c>
      <c r="AY37">
        <v>0</v>
      </c>
      <c r="AZ37">
        <v>0</v>
      </c>
      <c r="BA37">
        <v>0</v>
      </c>
      <c r="BB37">
        <v>0</v>
      </c>
      <c r="BC37">
        <v>0</v>
      </c>
    </row>
    <row r="38" spans="1:55" x14ac:dyDescent="0.25">
      <c r="A38">
        <v>19</v>
      </c>
      <c r="B38">
        <v>0</v>
      </c>
      <c r="C38">
        <v>0</v>
      </c>
      <c r="D38">
        <v>0</v>
      </c>
      <c r="E38">
        <v>0</v>
      </c>
      <c r="F38">
        <v>1</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1</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1</v>
      </c>
      <c r="BC38">
        <v>0</v>
      </c>
    </row>
    <row r="39" spans="1:55" x14ac:dyDescent="0.25">
      <c r="A39">
        <v>19</v>
      </c>
      <c r="B39">
        <v>1</v>
      </c>
      <c r="C39">
        <v>0</v>
      </c>
      <c r="D39">
        <v>0</v>
      </c>
      <c r="E39">
        <v>1</v>
      </c>
      <c r="F39">
        <v>0</v>
      </c>
      <c r="G39">
        <v>0</v>
      </c>
      <c r="H39">
        <v>0</v>
      </c>
      <c r="I39">
        <v>0</v>
      </c>
      <c r="J39">
        <v>0</v>
      </c>
      <c r="K39">
        <v>0</v>
      </c>
      <c r="L39">
        <v>0</v>
      </c>
      <c r="M39">
        <v>0</v>
      </c>
      <c r="N39">
        <v>1</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row>
    <row r="40" spans="1:55" x14ac:dyDescent="0.25">
      <c r="A40">
        <v>20</v>
      </c>
      <c r="B40">
        <v>0</v>
      </c>
      <c r="C40">
        <v>0</v>
      </c>
      <c r="D40">
        <v>0</v>
      </c>
      <c r="E40">
        <v>0</v>
      </c>
      <c r="F40">
        <v>0</v>
      </c>
      <c r="G40">
        <v>0</v>
      </c>
      <c r="H40">
        <v>0</v>
      </c>
      <c r="I40">
        <v>0</v>
      </c>
      <c r="J40">
        <v>0</v>
      </c>
      <c r="K40">
        <v>0</v>
      </c>
      <c r="L40">
        <v>0</v>
      </c>
      <c r="M40">
        <v>1</v>
      </c>
      <c r="N40">
        <v>0</v>
      </c>
      <c r="O40">
        <v>0</v>
      </c>
      <c r="P40">
        <v>0</v>
      </c>
      <c r="Q40">
        <v>0</v>
      </c>
      <c r="R40">
        <v>0</v>
      </c>
      <c r="S40">
        <v>0</v>
      </c>
      <c r="T40">
        <v>0</v>
      </c>
      <c r="U40">
        <v>0</v>
      </c>
      <c r="V40">
        <v>0</v>
      </c>
      <c r="W40">
        <v>1</v>
      </c>
      <c r="X40">
        <v>0</v>
      </c>
      <c r="Y40">
        <v>0</v>
      </c>
      <c r="Z40">
        <v>0</v>
      </c>
      <c r="AA40">
        <v>0</v>
      </c>
      <c r="AB40">
        <v>0</v>
      </c>
      <c r="AC40">
        <v>0</v>
      </c>
      <c r="AD40">
        <v>0</v>
      </c>
      <c r="AE40">
        <v>0</v>
      </c>
      <c r="AF40">
        <v>0</v>
      </c>
      <c r="AG40">
        <v>0</v>
      </c>
      <c r="AH40">
        <v>0</v>
      </c>
      <c r="AI40">
        <v>0</v>
      </c>
      <c r="AJ40">
        <v>0</v>
      </c>
      <c r="AK40">
        <v>0</v>
      </c>
      <c r="AL40">
        <v>0</v>
      </c>
      <c r="AM40">
        <v>1</v>
      </c>
      <c r="AN40">
        <v>0</v>
      </c>
      <c r="AO40">
        <v>0</v>
      </c>
      <c r="AP40">
        <v>0</v>
      </c>
      <c r="AQ40">
        <v>0</v>
      </c>
      <c r="AR40">
        <v>0</v>
      </c>
      <c r="AS40">
        <v>0</v>
      </c>
      <c r="AT40">
        <v>0</v>
      </c>
      <c r="AU40">
        <v>0</v>
      </c>
      <c r="AV40">
        <v>0</v>
      </c>
      <c r="AW40">
        <v>0</v>
      </c>
      <c r="AX40">
        <v>0</v>
      </c>
      <c r="AY40">
        <v>0</v>
      </c>
      <c r="AZ40">
        <v>0</v>
      </c>
      <c r="BA40">
        <v>0</v>
      </c>
      <c r="BB40">
        <v>0</v>
      </c>
      <c r="BC40">
        <v>0</v>
      </c>
    </row>
    <row r="41" spans="1:55" x14ac:dyDescent="0.25">
      <c r="A41">
        <v>20</v>
      </c>
      <c r="B41">
        <v>0</v>
      </c>
      <c r="C41">
        <v>1</v>
      </c>
      <c r="D41">
        <v>0</v>
      </c>
      <c r="E41">
        <v>0</v>
      </c>
      <c r="F41">
        <v>0</v>
      </c>
      <c r="G41">
        <v>0</v>
      </c>
      <c r="H41">
        <v>0</v>
      </c>
      <c r="I41">
        <v>0</v>
      </c>
      <c r="J41">
        <v>0</v>
      </c>
      <c r="K41">
        <v>0</v>
      </c>
      <c r="L41">
        <v>0</v>
      </c>
      <c r="M41">
        <v>0</v>
      </c>
      <c r="N41">
        <v>0</v>
      </c>
      <c r="O41">
        <v>0</v>
      </c>
      <c r="P41">
        <v>0</v>
      </c>
      <c r="Q41">
        <v>0</v>
      </c>
      <c r="R41">
        <v>0</v>
      </c>
      <c r="S41">
        <v>0</v>
      </c>
      <c r="T41">
        <v>0</v>
      </c>
      <c r="U41">
        <v>0</v>
      </c>
      <c r="V41">
        <v>0</v>
      </c>
      <c r="W41">
        <v>0</v>
      </c>
      <c r="X41">
        <v>1</v>
      </c>
      <c r="Y41">
        <v>1</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row>
    <row r="42" spans="1:55" x14ac:dyDescent="0.25">
      <c r="A42">
        <v>21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1</v>
      </c>
      <c r="AI42">
        <v>0</v>
      </c>
      <c r="AJ42">
        <v>1</v>
      </c>
      <c r="AK42">
        <v>0</v>
      </c>
      <c r="AL42">
        <v>0</v>
      </c>
      <c r="AM42">
        <v>0</v>
      </c>
      <c r="AN42">
        <v>0</v>
      </c>
      <c r="AO42">
        <v>0</v>
      </c>
      <c r="AP42">
        <v>0</v>
      </c>
      <c r="AQ42">
        <v>0</v>
      </c>
      <c r="AR42">
        <v>0</v>
      </c>
      <c r="AS42">
        <v>0</v>
      </c>
      <c r="AT42">
        <v>0</v>
      </c>
      <c r="AU42">
        <v>0</v>
      </c>
      <c r="AV42">
        <v>0</v>
      </c>
      <c r="AW42">
        <v>0</v>
      </c>
      <c r="AX42">
        <v>0</v>
      </c>
      <c r="AY42">
        <v>0</v>
      </c>
      <c r="AZ42">
        <v>0</v>
      </c>
      <c r="BA42">
        <v>1</v>
      </c>
      <c r="BB42">
        <v>0</v>
      </c>
      <c r="BC42">
        <v>0</v>
      </c>
    </row>
    <row r="43" spans="1:55"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1</v>
      </c>
      <c r="AD43">
        <v>0</v>
      </c>
      <c r="AE43">
        <v>0</v>
      </c>
      <c r="AF43">
        <v>0</v>
      </c>
      <c r="AG43">
        <v>0</v>
      </c>
      <c r="AH43">
        <v>0</v>
      </c>
      <c r="AI43">
        <v>0</v>
      </c>
      <c r="AJ43">
        <v>0</v>
      </c>
      <c r="AK43">
        <v>0</v>
      </c>
      <c r="AL43">
        <v>0</v>
      </c>
      <c r="AM43">
        <v>0</v>
      </c>
      <c r="AN43">
        <v>0</v>
      </c>
      <c r="AO43">
        <v>0</v>
      </c>
      <c r="AP43">
        <v>0</v>
      </c>
      <c r="AQ43">
        <v>0</v>
      </c>
      <c r="AR43">
        <v>0</v>
      </c>
      <c r="AS43">
        <v>0</v>
      </c>
      <c r="AT43">
        <v>0</v>
      </c>
      <c r="AU43">
        <v>0</v>
      </c>
      <c r="AV43">
        <v>1</v>
      </c>
      <c r="AW43">
        <v>0</v>
      </c>
      <c r="AX43">
        <v>0</v>
      </c>
      <c r="AY43">
        <v>0</v>
      </c>
      <c r="AZ43">
        <v>0</v>
      </c>
      <c r="BA43">
        <v>0</v>
      </c>
      <c r="BB43">
        <v>0</v>
      </c>
      <c r="BC43">
        <v>1</v>
      </c>
    </row>
    <row r="44" spans="1:55" x14ac:dyDescent="0.25">
      <c r="A44">
        <v>22</v>
      </c>
      <c r="B44">
        <v>0</v>
      </c>
      <c r="C44">
        <v>0</v>
      </c>
      <c r="D44">
        <v>0</v>
      </c>
      <c r="E44">
        <v>0</v>
      </c>
      <c r="F44">
        <v>0</v>
      </c>
      <c r="G44">
        <v>0</v>
      </c>
      <c r="H44">
        <v>0</v>
      </c>
      <c r="I44">
        <v>0</v>
      </c>
      <c r="J44">
        <v>0</v>
      </c>
      <c r="K44">
        <v>0</v>
      </c>
      <c r="L44">
        <v>0</v>
      </c>
      <c r="M44">
        <v>0</v>
      </c>
      <c r="N44">
        <v>0</v>
      </c>
      <c r="O44">
        <v>1</v>
      </c>
      <c r="P44">
        <v>0</v>
      </c>
      <c r="Q44">
        <v>0</v>
      </c>
      <c r="R44">
        <v>0</v>
      </c>
      <c r="S44">
        <v>1</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1</v>
      </c>
      <c r="AP44">
        <v>0</v>
      </c>
      <c r="AQ44">
        <v>0</v>
      </c>
      <c r="AR44">
        <v>0</v>
      </c>
      <c r="AS44">
        <v>0</v>
      </c>
      <c r="AT44">
        <v>0</v>
      </c>
      <c r="AU44">
        <v>0</v>
      </c>
      <c r="AV44">
        <v>0</v>
      </c>
      <c r="AW44">
        <v>0</v>
      </c>
      <c r="AX44">
        <v>0</v>
      </c>
      <c r="AY44">
        <v>0</v>
      </c>
      <c r="AZ44">
        <v>0</v>
      </c>
      <c r="BA44">
        <v>0</v>
      </c>
      <c r="BB44">
        <v>0</v>
      </c>
      <c r="BC44">
        <v>0</v>
      </c>
    </row>
    <row r="45" spans="1:55" x14ac:dyDescent="0.25">
      <c r="A45">
        <v>22</v>
      </c>
      <c r="B45">
        <v>0</v>
      </c>
      <c r="C45">
        <v>0</v>
      </c>
      <c r="D45">
        <v>0</v>
      </c>
      <c r="E45">
        <v>0</v>
      </c>
      <c r="F45">
        <v>0</v>
      </c>
      <c r="G45">
        <v>0</v>
      </c>
      <c r="H45">
        <v>0</v>
      </c>
      <c r="I45">
        <v>0</v>
      </c>
      <c r="J45">
        <v>1</v>
      </c>
      <c r="K45">
        <v>0</v>
      </c>
      <c r="L45">
        <v>1</v>
      </c>
      <c r="M45">
        <v>0</v>
      </c>
      <c r="N45">
        <v>0</v>
      </c>
      <c r="O45">
        <v>0</v>
      </c>
      <c r="P45">
        <v>0</v>
      </c>
      <c r="Q45">
        <v>0</v>
      </c>
      <c r="R45">
        <v>0</v>
      </c>
      <c r="S45">
        <v>0</v>
      </c>
      <c r="T45">
        <v>0</v>
      </c>
      <c r="U45">
        <v>0</v>
      </c>
      <c r="V45">
        <v>0</v>
      </c>
      <c r="W45">
        <v>0</v>
      </c>
      <c r="X45">
        <v>0</v>
      </c>
      <c r="Y45">
        <v>0</v>
      </c>
      <c r="Z45">
        <v>0</v>
      </c>
      <c r="AA45">
        <v>0</v>
      </c>
      <c r="AB45">
        <v>0</v>
      </c>
      <c r="AC45">
        <v>0</v>
      </c>
      <c r="AD45">
        <v>0</v>
      </c>
      <c r="AE45">
        <v>0</v>
      </c>
      <c r="AF45">
        <v>0</v>
      </c>
      <c r="AG45">
        <v>1</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row>
    <row r="46" spans="1:55" x14ac:dyDescent="0.25">
      <c r="A46">
        <v>23</v>
      </c>
      <c r="B46">
        <v>0</v>
      </c>
      <c r="C46">
        <v>0</v>
      </c>
      <c r="D46">
        <v>0</v>
      </c>
      <c r="E46">
        <v>0</v>
      </c>
      <c r="F46">
        <v>0</v>
      </c>
      <c r="G46">
        <v>0</v>
      </c>
      <c r="H46">
        <v>0</v>
      </c>
      <c r="I46">
        <v>1</v>
      </c>
      <c r="J46">
        <v>0</v>
      </c>
      <c r="K46">
        <v>0</v>
      </c>
      <c r="L46">
        <v>0</v>
      </c>
      <c r="M46">
        <v>0</v>
      </c>
      <c r="N46">
        <v>0</v>
      </c>
      <c r="O46">
        <v>0</v>
      </c>
      <c r="P46">
        <v>0</v>
      </c>
      <c r="Q46">
        <v>1</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1</v>
      </c>
      <c r="AO46">
        <v>0</v>
      </c>
      <c r="AP46">
        <v>0</v>
      </c>
      <c r="AQ46">
        <v>0</v>
      </c>
      <c r="AR46">
        <v>0</v>
      </c>
      <c r="AS46">
        <v>0</v>
      </c>
      <c r="AT46">
        <v>0</v>
      </c>
      <c r="AU46">
        <v>0</v>
      </c>
      <c r="AV46">
        <v>0</v>
      </c>
      <c r="AW46">
        <v>0</v>
      </c>
      <c r="AX46">
        <v>0</v>
      </c>
      <c r="AY46">
        <v>0</v>
      </c>
      <c r="AZ46">
        <v>0</v>
      </c>
      <c r="BA46">
        <v>0</v>
      </c>
      <c r="BB46">
        <v>0</v>
      </c>
      <c r="BC46">
        <v>0</v>
      </c>
    </row>
    <row r="47" spans="1:55" x14ac:dyDescent="0.25">
      <c r="A47">
        <v>23</v>
      </c>
      <c r="B47">
        <v>0</v>
      </c>
      <c r="C47">
        <v>0</v>
      </c>
      <c r="D47">
        <v>0</v>
      </c>
      <c r="E47">
        <v>0</v>
      </c>
      <c r="F47">
        <v>0</v>
      </c>
      <c r="G47">
        <v>0</v>
      </c>
      <c r="H47">
        <v>0</v>
      </c>
      <c r="I47">
        <v>0</v>
      </c>
      <c r="J47">
        <v>0</v>
      </c>
      <c r="K47">
        <v>0</v>
      </c>
      <c r="L47">
        <v>0</v>
      </c>
      <c r="M47">
        <v>0</v>
      </c>
      <c r="N47">
        <v>0</v>
      </c>
      <c r="O47">
        <v>0</v>
      </c>
      <c r="P47">
        <v>0</v>
      </c>
      <c r="Q47">
        <v>0</v>
      </c>
      <c r="R47">
        <v>0</v>
      </c>
      <c r="S47">
        <v>0</v>
      </c>
      <c r="T47">
        <v>1</v>
      </c>
      <c r="U47">
        <v>0</v>
      </c>
      <c r="V47">
        <v>1</v>
      </c>
      <c r="W47">
        <v>0</v>
      </c>
      <c r="X47">
        <v>0</v>
      </c>
      <c r="Y47">
        <v>0</v>
      </c>
      <c r="Z47">
        <v>0</v>
      </c>
      <c r="AA47">
        <v>0</v>
      </c>
      <c r="AB47">
        <v>0</v>
      </c>
      <c r="AC47">
        <v>0</v>
      </c>
      <c r="AD47">
        <v>0</v>
      </c>
      <c r="AE47">
        <v>0</v>
      </c>
      <c r="AF47">
        <v>1</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row>
    <row r="48" spans="1:55"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1</v>
      </c>
      <c r="V48">
        <v>0</v>
      </c>
      <c r="W48">
        <v>0</v>
      </c>
      <c r="X48">
        <v>0</v>
      </c>
      <c r="Y48">
        <v>0</v>
      </c>
      <c r="Z48">
        <v>1</v>
      </c>
      <c r="AA48">
        <v>0</v>
      </c>
      <c r="AB48">
        <v>0</v>
      </c>
      <c r="AC48">
        <v>0</v>
      </c>
      <c r="AD48">
        <v>0</v>
      </c>
      <c r="AE48">
        <v>0</v>
      </c>
      <c r="AF48">
        <v>0</v>
      </c>
      <c r="AG48">
        <v>0</v>
      </c>
      <c r="AH48">
        <v>0</v>
      </c>
      <c r="AI48">
        <v>0</v>
      </c>
      <c r="AJ48">
        <v>0</v>
      </c>
      <c r="AK48">
        <v>0</v>
      </c>
      <c r="AL48">
        <v>0</v>
      </c>
      <c r="AM48">
        <v>0</v>
      </c>
      <c r="AN48">
        <v>0</v>
      </c>
      <c r="AO48">
        <v>0</v>
      </c>
      <c r="AP48">
        <v>1</v>
      </c>
      <c r="AQ48">
        <v>0</v>
      </c>
      <c r="AR48">
        <v>0</v>
      </c>
      <c r="AS48">
        <v>0</v>
      </c>
      <c r="AT48">
        <v>0</v>
      </c>
      <c r="AU48">
        <v>0</v>
      </c>
      <c r="AV48">
        <v>0</v>
      </c>
      <c r="AW48">
        <v>0</v>
      </c>
      <c r="AX48">
        <v>0</v>
      </c>
      <c r="AY48">
        <v>0</v>
      </c>
      <c r="AZ48">
        <v>0</v>
      </c>
      <c r="BA48">
        <v>0</v>
      </c>
      <c r="BB48">
        <v>0</v>
      </c>
      <c r="BC48">
        <v>0</v>
      </c>
    </row>
    <row r="49" spans="1:55" x14ac:dyDescent="0.25">
      <c r="A49">
        <v>24</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1</v>
      </c>
      <c r="AJ49">
        <v>0</v>
      </c>
      <c r="AK49">
        <v>0</v>
      </c>
      <c r="AL49">
        <v>0</v>
      </c>
      <c r="AM49">
        <v>0</v>
      </c>
      <c r="AN49">
        <v>0</v>
      </c>
      <c r="AO49">
        <v>0</v>
      </c>
      <c r="AP49">
        <v>0</v>
      </c>
      <c r="AQ49">
        <v>0</v>
      </c>
      <c r="AR49">
        <v>0</v>
      </c>
      <c r="AS49">
        <v>0</v>
      </c>
      <c r="AT49">
        <v>0</v>
      </c>
      <c r="AU49">
        <v>0</v>
      </c>
      <c r="AV49">
        <v>0</v>
      </c>
      <c r="AW49">
        <v>1</v>
      </c>
      <c r="AX49">
        <v>1</v>
      </c>
      <c r="AY49">
        <v>0</v>
      </c>
      <c r="AZ49">
        <v>0</v>
      </c>
      <c r="BA49">
        <v>0</v>
      </c>
      <c r="BB49">
        <v>0</v>
      </c>
      <c r="BC49">
        <v>0</v>
      </c>
    </row>
    <row r="50" spans="1:55" x14ac:dyDescent="0.25">
      <c r="A50">
        <v>25</v>
      </c>
      <c r="B50">
        <v>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1</v>
      </c>
      <c r="AE50">
        <v>1</v>
      </c>
      <c r="AF50">
        <v>0</v>
      </c>
      <c r="AG50">
        <v>0</v>
      </c>
      <c r="AH50">
        <v>0</v>
      </c>
      <c r="AI50">
        <v>0</v>
      </c>
      <c r="AJ50">
        <v>0</v>
      </c>
      <c r="AK50">
        <v>0</v>
      </c>
      <c r="AL50">
        <v>0</v>
      </c>
      <c r="AM50">
        <v>0</v>
      </c>
      <c r="AN50">
        <v>0</v>
      </c>
      <c r="AO50">
        <v>0</v>
      </c>
      <c r="AP50">
        <v>0</v>
      </c>
      <c r="AQ50">
        <v>0</v>
      </c>
      <c r="AR50">
        <v>0</v>
      </c>
      <c r="AS50">
        <v>0</v>
      </c>
      <c r="AT50">
        <v>1</v>
      </c>
      <c r="AU50">
        <v>0</v>
      </c>
      <c r="AV50">
        <v>0</v>
      </c>
      <c r="AW50">
        <v>0</v>
      </c>
      <c r="AX50">
        <v>0</v>
      </c>
      <c r="AY50">
        <v>0</v>
      </c>
      <c r="AZ50">
        <v>0</v>
      </c>
      <c r="BA50">
        <v>0</v>
      </c>
      <c r="BB50">
        <v>0</v>
      </c>
      <c r="BC50">
        <v>0</v>
      </c>
    </row>
    <row r="51" spans="1:55" x14ac:dyDescent="0.25">
      <c r="A51">
        <v>25</v>
      </c>
      <c r="B51">
        <v>0</v>
      </c>
      <c r="C51">
        <v>0</v>
      </c>
      <c r="D51">
        <v>1</v>
      </c>
      <c r="E51">
        <v>0</v>
      </c>
      <c r="F51">
        <v>0</v>
      </c>
      <c r="G51">
        <v>0</v>
      </c>
      <c r="H51">
        <v>0</v>
      </c>
      <c r="I51">
        <v>0</v>
      </c>
      <c r="J51">
        <v>0</v>
      </c>
      <c r="K51">
        <v>0</v>
      </c>
      <c r="L51">
        <v>0</v>
      </c>
      <c r="M51">
        <v>0</v>
      </c>
      <c r="N51">
        <v>0</v>
      </c>
      <c r="O51">
        <v>0</v>
      </c>
      <c r="P51">
        <v>0</v>
      </c>
      <c r="Q51">
        <v>0</v>
      </c>
      <c r="R51">
        <v>1</v>
      </c>
      <c r="S51">
        <v>0</v>
      </c>
      <c r="T51">
        <v>0</v>
      </c>
      <c r="U51">
        <v>0</v>
      </c>
      <c r="V51">
        <v>0</v>
      </c>
      <c r="W51">
        <v>0</v>
      </c>
      <c r="X51">
        <v>0</v>
      </c>
      <c r="Y51">
        <v>0</v>
      </c>
      <c r="Z51">
        <v>0</v>
      </c>
      <c r="AA51">
        <v>0</v>
      </c>
      <c r="AB51">
        <v>0</v>
      </c>
      <c r="AC51">
        <v>0</v>
      </c>
      <c r="AD51">
        <v>0</v>
      </c>
      <c r="AE51">
        <v>0</v>
      </c>
      <c r="AF51">
        <v>0</v>
      </c>
      <c r="AG51">
        <v>0</v>
      </c>
      <c r="AH51">
        <v>0</v>
      </c>
      <c r="AI51">
        <v>0</v>
      </c>
      <c r="AJ51">
        <v>0</v>
      </c>
      <c r="AK51">
        <v>1</v>
      </c>
      <c r="AL51">
        <v>0</v>
      </c>
      <c r="AM51">
        <v>0</v>
      </c>
      <c r="AN51">
        <v>0</v>
      </c>
      <c r="AO51">
        <v>0</v>
      </c>
      <c r="AP51">
        <v>0</v>
      </c>
      <c r="AQ51">
        <v>0</v>
      </c>
      <c r="AR51">
        <v>0</v>
      </c>
      <c r="AS51">
        <v>0</v>
      </c>
      <c r="AT51">
        <v>0</v>
      </c>
      <c r="AU51">
        <v>0</v>
      </c>
      <c r="AV51">
        <v>0</v>
      </c>
      <c r="AW51">
        <v>0</v>
      </c>
      <c r="AX51">
        <v>0</v>
      </c>
      <c r="AY51">
        <v>0</v>
      </c>
      <c r="AZ51">
        <v>0</v>
      </c>
      <c r="BA51">
        <v>0</v>
      </c>
      <c r="BB51">
        <v>0</v>
      </c>
      <c r="BC51">
        <v>0</v>
      </c>
    </row>
    <row r="52" spans="1:55" x14ac:dyDescent="0.25">
      <c r="A52">
        <v>26</v>
      </c>
      <c r="B52">
        <v>0</v>
      </c>
      <c r="C52">
        <v>0</v>
      </c>
      <c r="D52">
        <v>0</v>
      </c>
      <c r="E52">
        <v>0</v>
      </c>
      <c r="F52">
        <v>0</v>
      </c>
      <c r="G52">
        <v>1</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1</v>
      </c>
      <c r="AR52">
        <v>0</v>
      </c>
      <c r="AS52">
        <v>0</v>
      </c>
      <c r="AT52">
        <v>0</v>
      </c>
      <c r="AU52">
        <v>0</v>
      </c>
      <c r="AV52">
        <v>0</v>
      </c>
      <c r="AW52">
        <v>0</v>
      </c>
      <c r="AX52">
        <v>0</v>
      </c>
      <c r="AY52">
        <v>1</v>
      </c>
      <c r="AZ52">
        <v>0</v>
      </c>
      <c r="BA52">
        <v>0</v>
      </c>
      <c r="BB52">
        <v>0</v>
      </c>
      <c r="BC52">
        <v>0</v>
      </c>
    </row>
    <row r="53" spans="1:55" x14ac:dyDescent="0.25">
      <c r="A53">
        <v>26</v>
      </c>
      <c r="B53">
        <v>0</v>
      </c>
      <c r="C53">
        <v>0</v>
      </c>
      <c r="D53">
        <v>0</v>
      </c>
      <c r="E53">
        <v>0</v>
      </c>
      <c r="F53">
        <v>0</v>
      </c>
      <c r="G53">
        <v>0</v>
      </c>
      <c r="H53">
        <v>0</v>
      </c>
      <c r="I53">
        <v>0</v>
      </c>
      <c r="J53">
        <v>0</v>
      </c>
      <c r="K53">
        <v>1</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1</v>
      </c>
      <c r="AM53">
        <v>0</v>
      </c>
      <c r="AN53">
        <v>0</v>
      </c>
      <c r="AO53">
        <v>0</v>
      </c>
      <c r="AP53">
        <v>0</v>
      </c>
      <c r="AQ53">
        <v>0</v>
      </c>
      <c r="AR53">
        <v>0</v>
      </c>
      <c r="AS53">
        <v>1</v>
      </c>
      <c r="AT53">
        <v>0</v>
      </c>
      <c r="AU53">
        <v>0</v>
      </c>
      <c r="AV53">
        <v>0</v>
      </c>
      <c r="AW53">
        <v>0</v>
      </c>
      <c r="AX53">
        <v>0</v>
      </c>
      <c r="AY53">
        <v>0</v>
      </c>
      <c r="AZ53">
        <v>0</v>
      </c>
      <c r="BA53">
        <v>0</v>
      </c>
      <c r="BB53">
        <v>0</v>
      </c>
      <c r="BC53">
        <v>0</v>
      </c>
    </row>
    <row r="54" spans="1:55" x14ac:dyDescent="0.25">
      <c r="A54">
        <v>27</v>
      </c>
      <c r="B54">
        <v>0</v>
      </c>
      <c r="C54">
        <v>0</v>
      </c>
      <c r="D54">
        <v>0</v>
      </c>
      <c r="E54">
        <v>0</v>
      </c>
      <c r="F54">
        <v>0</v>
      </c>
      <c r="G54">
        <v>0</v>
      </c>
      <c r="H54">
        <v>1</v>
      </c>
      <c r="I54">
        <v>0</v>
      </c>
      <c r="J54">
        <v>0</v>
      </c>
      <c r="K54">
        <v>0</v>
      </c>
      <c r="L54">
        <v>0</v>
      </c>
      <c r="M54">
        <v>0</v>
      </c>
      <c r="N54">
        <v>0</v>
      </c>
      <c r="O54">
        <v>0</v>
      </c>
      <c r="P54">
        <v>0</v>
      </c>
      <c r="Q54">
        <v>0</v>
      </c>
      <c r="R54">
        <v>0</v>
      </c>
      <c r="S54">
        <v>0</v>
      </c>
      <c r="T54">
        <v>0</v>
      </c>
      <c r="U54">
        <v>0</v>
      </c>
      <c r="V54">
        <v>0</v>
      </c>
      <c r="W54">
        <v>0</v>
      </c>
      <c r="X54">
        <v>0</v>
      </c>
      <c r="Y54">
        <v>0</v>
      </c>
      <c r="Z54">
        <v>0</v>
      </c>
      <c r="AA54">
        <v>1</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1</v>
      </c>
      <c r="BA54">
        <v>0</v>
      </c>
      <c r="BB54">
        <v>0</v>
      </c>
      <c r="BC54">
        <v>0</v>
      </c>
    </row>
    <row r="55" spans="1:55" x14ac:dyDescent="0.25">
      <c r="A55">
        <v>27</v>
      </c>
      <c r="B55">
        <v>0</v>
      </c>
      <c r="C55">
        <v>0</v>
      </c>
      <c r="D55">
        <v>0</v>
      </c>
      <c r="E55">
        <v>0</v>
      </c>
      <c r="F55">
        <v>0</v>
      </c>
      <c r="G55">
        <v>0</v>
      </c>
      <c r="H55">
        <v>0</v>
      </c>
      <c r="I55">
        <v>0</v>
      </c>
      <c r="J55">
        <v>0</v>
      </c>
      <c r="K55">
        <v>0</v>
      </c>
      <c r="L55">
        <v>0</v>
      </c>
      <c r="M55">
        <v>0</v>
      </c>
      <c r="N55">
        <v>0</v>
      </c>
      <c r="O55">
        <v>0</v>
      </c>
      <c r="P55">
        <v>1</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1</v>
      </c>
      <c r="AS55">
        <v>0</v>
      </c>
      <c r="AT55">
        <v>0</v>
      </c>
      <c r="AU55">
        <v>1</v>
      </c>
      <c r="AV55">
        <v>0</v>
      </c>
      <c r="AW55">
        <v>0</v>
      </c>
      <c r="AX55">
        <v>0</v>
      </c>
      <c r="AY55">
        <v>0</v>
      </c>
      <c r="AZ55">
        <v>0</v>
      </c>
      <c r="BA55">
        <v>0</v>
      </c>
      <c r="BB55">
        <v>0</v>
      </c>
      <c r="BC55">
        <v>0</v>
      </c>
    </row>
    <row r="56" spans="1:55" x14ac:dyDescent="0.25">
      <c r="A56">
        <v>28</v>
      </c>
      <c r="B56">
        <v>0</v>
      </c>
      <c r="C56">
        <v>0</v>
      </c>
      <c r="D56">
        <v>0</v>
      </c>
      <c r="E56">
        <v>0</v>
      </c>
      <c r="F56">
        <v>0</v>
      </c>
      <c r="G56">
        <v>0</v>
      </c>
      <c r="H56">
        <v>0</v>
      </c>
      <c r="I56">
        <v>1</v>
      </c>
      <c r="J56">
        <v>0</v>
      </c>
      <c r="K56">
        <v>0</v>
      </c>
      <c r="L56">
        <v>0</v>
      </c>
      <c r="M56">
        <v>0</v>
      </c>
      <c r="N56">
        <v>0</v>
      </c>
      <c r="O56">
        <v>0</v>
      </c>
      <c r="P56">
        <v>0</v>
      </c>
      <c r="Q56">
        <v>0</v>
      </c>
      <c r="R56">
        <v>0</v>
      </c>
      <c r="S56">
        <v>0</v>
      </c>
      <c r="T56">
        <v>0</v>
      </c>
      <c r="U56">
        <v>0</v>
      </c>
      <c r="V56">
        <v>0</v>
      </c>
      <c r="W56">
        <v>0</v>
      </c>
      <c r="X56">
        <v>1</v>
      </c>
      <c r="Y56">
        <v>0</v>
      </c>
      <c r="Z56">
        <v>0</v>
      </c>
      <c r="AA56">
        <v>0</v>
      </c>
      <c r="AB56">
        <v>0</v>
      </c>
      <c r="AC56">
        <v>0</v>
      </c>
      <c r="AD56">
        <v>0</v>
      </c>
      <c r="AE56">
        <v>0</v>
      </c>
      <c r="AF56">
        <v>0</v>
      </c>
      <c r="AG56">
        <v>0</v>
      </c>
      <c r="AH56">
        <v>0</v>
      </c>
      <c r="AI56">
        <v>0</v>
      </c>
      <c r="AJ56">
        <v>0</v>
      </c>
      <c r="AK56">
        <v>0</v>
      </c>
      <c r="AL56">
        <v>0</v>
      </c>
      <c r="AM56">
        <v>1</v>
      </c>
      <c r="AN56">
        <v>0</v>
      </c>
      <c r="AO56">
        <v>0</v>
      </c>
      <c r="AP56">
        <v>0</v>
      </c>
      <c r="AQ56">
        <v>0</v>
      </c>
      <c r="AR56">
        <v>0</v>
      </c>
      <c r="AS56">
        <v>0</v>
      </c>
      <c r="AT56">
        <v>0</v>
      </c>
      <c r="AU56">
        <v>0</v>
      </c>
      <c r="AV56">
        <v>0</v>
      </c>
      <c r="AW56">
        <v>0</v>
      </c>
      <c r="AX56">
        <v>0</v>
      </c>
      <c r="AY56">
        <v>0</v>
      </c>
      <c r="AZ56">
        <v>0</v>
      </c>
      <c r="BA56">
        <v>0</v>
      </c>
      <c r="BB56">
        <v>0</v>
      </c>
      <c r="BC56">
        <v>0</v>
      </c>
    </row>
    <row r="57" spans="1:55" x14ac:dyDescent="0.25">
      <c r="A57">
        <v>28</v>
      </c>
      <c r="B57">
        <v>0</v>
      </c>
      <c r="C57">
        <v>0</v>
      </c>
      <c r="D57">
        <v>0</v>
      </c>
      <c r="E57">
        <v>0</v>
      </c>
      <c r="F57">
        <v>0</v>
      </c>
      <c r="G57">
        <v>0</v>
      </c>
      <c r="H57">
        <v>0</v>
      </c>
      <c r="I57">
        <v>0</v>
      </c>
      <c r="J57">
        <v>0</v>
      </c>
      <c r="K57">
        <v>0</v>
      </c>
      <c r="L57">
        <v>0</v>
      </c>
      <c r="M57">
        <v>0</v>
      </c>
      <c r="N57">
        <v>1</v>
      </c>
      <c r="O57">
        <v>0</v>
      </c>
      <c r="P57">
        <v>0</v>
      </c>
      <c r="Q57">
        <v>0</v>
      </c>
      <c r="R57">
        <v>0</v>
      </c>
      <c r="S57">
        <v>0</v>
      </c>
      <c r="T57">
        <v>0</v>
      </c>
      <c r="U57">
        <v>0</v>
      </c>
      <c r="V57">
        <v>0</v>
      </c>
      <c r="W57">
        <v>0</v>
      </c>
      <c r="X57">
        <v>0</v>
      </c>
      <c r="Y57">
        <v>0</v>
      </c>
      <c r="Z57">
        <v>0</v>
      </c>
      <c r="AA57">
        <v>0</v>
      </c>
      <c r="AB57">
        <v>0</v>
      </c>
      <c r="AC57">
        <v>0</v>
      </c>
      <c r="AD57">
        <v>0</v>
      </c>
      <c r="AE57">
        <v>0</v>
      </c>
      <c r="AF57">
        <v>0</v>
      </c>
      <c r="AG57">
        <v>0</v>
      </c>
      <c r="AH57">
        <v>1</v>
      </c>
      <c r="AI57">
        <v>0</v>
      </c>
      <c r="AJ57">
        <v>0</v>
      </c>
      <c r="AK57">
        <v>0</v>
      </c>
      <c r="AL57">
        <v>0</v>
      </c>
      <c r="AM57">
        <v>0</v>
      </c>
      <c r="AN57">
        <v>0</v>
      </c>
      <c r="AO57">
        <v>0</v>
      </c>
      <c r="AP57">
        <v>0</v>
      </c>
      <c r="AQ57">
        <v>0</v>
      </c>
      <c r="AR57">
        <v>0</v>
      </c>
      <c r="AS57">
        <v>0</v>
      </c>
      <c r="AT57">
        <v>0</v>
      </c>
      <c r="AU57">
        <v>0</v>
      </c>
      <c r="AV57">
        <v>1</v>
      </c>
      <c r="AW57">
        <v>0</v>
      </c>
      <c r="AX57">
        <v>0</v>
      </c>
      <c r="AY57">
        <v>0</v>
      </c>
      <c r="AZ57">
        <v>0</v>
      </c>
      <c r="BA57">
        <v>0</v>
      </c>
      <c r="BB57">
        <v>0</v>
      </c>
      <c r="BC57">
        <v>0</v>
      </c>
    </row>
    <row r="58" spans="1:55" x14ac:dyDescent="0.25">
      <c r="A58">
        <v>29</v>
      </c>
      <c r="B58">
        <v>0</v>
      </c>
      <c r="C58">
        <v>0</v>
      </c>
      <c r="D58">
        <v>0</v>
      </c>
      <c r="E58">
        <v>0</v>
      </c>
      <c r="F58">
        <v>1</v>
      </c>
      <c r="G58">
        <v>0</v>
      </c>
      <c r="H58">
        <v>0</v>
      </c>
      <c r="I58">
        <v>0</v>
      </c>
      <c r="J58">
        <v>0</v>
      </c>
      <c r="K58">
        <v>0</v>
      </c>
      <c r="L58">
        <v>1</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1</v>
      </c>
      <c r="BB58">
        <v>0</v>
      </c>
      <c r="BC58">
        <v>0</v>
      </c>
    </row>
    <row r="59" spans="1:55"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1</v>
      </c>
      <c r="V59">
        <v>0</v>
      </c>
      <c r="W59">
        <v>1</v>
      </c>
      <c r="X59">
        <v>0</v>
      </c>
      <c r="Y59">
        <v>0</v>
      </c>
      <c r="Z59">
        <v>0</v>
      </c>
      <c r="AA59">
        <v>0</v>
      </c>
      <c r="AB59">
        <v>0</v>
      </c>
      <c r="AC59">
        <v>0</v>
      </c>
      <c r="AD59">
        <v>0</v>
      </c>
      <c r="AE59">
        <v>0</v>
      </c>
      <c r="AF59">
        <v>1</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row>
    <row r="60" spans="1:55" x14ac:dyDescent="0.25">
      <c r="A60">
        <v>30</v>
      </c>
      <c r="B60">
        <v>0</v>
      </c>
      <c r="C60">
        <v>0</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1</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1</v>
      </c>
      <c r="BC60">
        <v>0</v>
      </c>
    </row>
    <row r="61" spans="1:55" x14ac:dyDescent="0.25">
      <c r="A61">
        <v>30</v>
      </c>
      <c r="B61">
        <v>0</v>
      </c>
      <c r="C61">
        <v>1</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1</v>
      </c>
      <c r="AK61">
        <v>0</v>
      </c>
      <c r="AL61">
        <v>0</v>
      </c>
      <c r="AM61">
        <v>0</v>
      </c>
      <c r="AN61">
        <v>0</v>
      </c>
      <c r="AO61">
        <v>0</v>
      </c>
      <c r="AP61">
        <v>0</v>
      </c>
      <c r="AQ61">
        <v>0</v>
      </c>
      <c r="AR61">
        <v>0</v>
      </c>
      <c r="AS61">
        <v>0</v>
      </c>
      <c r="AT61">
        <v>0</v>
      </c>
      <c r="AU61">
        <v>0</v>
      </c>
      <c r="AV61">
        <v>0</v>
      </c>
      <c r="AW61">
        <v>0</v>
      </c>
      <c r="AX61">
        <v>0</v>
      </c>
      <c r="AY61">
        <v>0</v>
      </c>
      <c r="AZ61">
        <v>0</v>
      </c>
      <c r="BA61">
        <v>0</v>
      </c>
      <c r="BB61">
        <v>0</v>
      </c>
      <c r="BC61">
        <v>1</v>
      </c>
    </row>
    <row r="62" spans="1:55" x14ac:dyDescent="0.25">
      <c r="A62">
        <v>31</v>
      </c>
      <c r="B62">
        <v>0</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1</v>
      </c>
      <c r="AH62">
        <v>0</v>
      </c>
      <c r="AI62">
        <v>0</v>
      </c>
      <c r="AJ62">
        <v>0</v>
      </c>
      <c r="AK62">
        <v>0</v>
      </c>
      <c r="AL62">
        <v>0</v>
      </c>
      <c r="AM62">
        <v>0</v>
      </c>
      <c r="AN62">
        <v>1</v>
      </c>
      <c r="AO62">
        <v>0</v>
      </c>
      <c r="AP62">
        <v>0</v>
      </c>
      <c r="AQ62">
        <v>0</v>
      </c>
      <c r="AR62">
        <v>0</v>
      </c>
      <c r="AS62">
        <v>1</v>
      </c>
      <c r="AT62">
        <v>0</v>
      </c>
      <c r="AU62">
        <v>0</v>
      </c>
      <c r="AV62">
        <v>0</v>
      </c>
      <c r="AW62">
        <v>0</v>
      </c>
      <c r="AX62">
        <v>0</v>
      </c>
      <c r="AY62">
        <v>0</v>
      </c>
      <c r="AZ62">
        <v>0</v>
      </c>
      <c r="BA62">
        <v>0</v>
      </c>
      <c r="BB62">
        <v>0</v>
      </c>
      <c r="BC62">
        <v>0</v>
      </c>
    </row>
    <row r="63" spans="1:55" x14ac:dyDescent="0.25">
      <c r="A63">
        <v>31</v>
      </c>
      <c r="B63">
        <v>1</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1</v>
      </c>
      <c r="AE63">
        <v>0</v>
      </c>
      <c r="AF63">
        <v>0</v>
      </c>
      <c r="AG63">
        <v>0</v>
      </c>
      <c r="AH63">
        <v>0</v>
      </c>
      <c r="AI63">
        <v>0</v>
      </c>
      <c r="AJ63">
        <v>0</v>
      </c>
      <c r="AK63">
        <v>0</v>
      </c>
      <c r="AL63">
        <v>1</v>
      </c>
      <c r="AM63">
        <v>0</v>
      </c>
      <c r="AN63">
        <v>0</v>
      </c>
      <c r="AO63">
        <v>0</v>
      </c>
      <c r="AP63">
        <v>0</v>
      </c>
      <c r="AQ63">
        <v>0</v>
      </c>
      <c r="AR63">
        <v>0</v>
      </c>
      <c r="AS63">
        <v>0</v>
      </c>
      <c r="AT63">
        <v>0</v>
      </c>
      <c r="AU63">
        <v>0</v>
      </c>
      <c r="AV63">
        <v>0</v>
      </c>
      <c r="AW63">
        <v>0</v>
      </c>
      <c r="AX63">
        <v>0</v>
      </c>
      <c r="AY63">
        <v>0</v>
      </c>
      <c r="AZ63">
        <v>0</v>
      </c>
      <c r="BA63">
        <v>0</v>
      </c>
      <c r="BB63">
        <v>0</v>
      </c>
      <c r="BC63">
        <v>0</v>
      </c>
    </row>
    <row r="64" spans="1:55" x14ac:dyDescent="0.25">
      <c r="A64">
        <v>32</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1</v>
      </c>
      <c r="AL64">
        <v>0</v>
      </c>
      <c r="AM64">
        <v>0</v>
      </c>
      <c r="AN64">
        <v>0</v>
      </c>
      <c r="AO64">
        <v>0</v>
      </c>
      <c r="AP64">
        <v>0</v>
      </c>
      <c r="AQ64">
        <v>0</v>
      </c>
      <c r="AR64">
        <v>0</v>
      </c>
      <c r="AS64">
        <v>0</v>
      </c>
      <c r="AT64">
        <v>0</v>
      </c>
      <c r="AU64">
        <v>1</v>
      </c>
      <c r="AV64">
        <v>0</v>
      </c>
      <c r="AW64">
        <v>0</v>
      </c>
      <c r="AX64">
        <v>1</v>
      </c>
      <c r="AY64">
        <v>0</v>
      </c>
      <c r="AZ64">
        <v>0</v>
      </c>
      <c r="BA64">
        <v>0</v>
      </c>
      <c r="BB64">
        <v>0</v>
      </c>
      <c r="BC64">
        <v>0</v>
      </c>
    </row>
    <row r="65" spans="1:55" x14ac:dyDescent="0.25">
      <c r="A65">
        <v>32</v>
      </c>
      <c r="B65">
        <v>0</v>
      </c>
      <c r="C65">
        <v>0</v>
      </c>
      <c r="D65">
        <v>0</v>
      </c>
      <c r="E65">
        <v>0</v>
      </c>
      <c r="F65">
        <v>0</v>
      </c>
      <c r="G65">
        <v>0</v>
      </c>
      <c r="H65">
        <v>0</v>
      </c>
      <c r="I65">
        <v>0</v>
      </c>
      <c r="J65">
        <v>1</v>
      </c>
      <c r="K65">
        <v>0</v>
      </c>
      <c r="L65">
        <v>0</v>
      </c>
      <c r="M65">
        <v>1</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1</v>
      </c>
      <c r="AS65">
        <v>0</v>
      </c>
      <c r="AT65">
        <v>0</v>
      </c>
      <c r="AU65">
        <v>0</v>
      </c>
      <c r="AV65">
        <v>0</v>
      </c>
      <c r="AW65">
        <v>0</v>
      </c>
      <c r="AX65">
        <v>0</v>
      </c>
      <c r="AY65">
        <v>0</v>
      </c>
      <c r="AZ65">
        <v>0</v>
      </c>
      <c r="BA65">
        <v>0</v>
      </c>
      <c r="BB65">
        <v>0</v>
      </c>
      <c r="BC65">
        <v>0</v>
      </c>
    </row>
    <row r="66" spans="1:55" x14ac:dyDescent="0.25">
      <c r="A66">
        <v>33</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1</v>
      </c>
      <c r="AC66">
        <v>0</v>
      </c>
      <c r="AD66">
        <v>0</v>
      </c>
      <c r="AE66">
        <v>0</v>
      </c>
      <c r="AF66">
        <v>0</v>
      </c>
      <c r="AG66">
        <v>0</v>
      </c>
      <c r="AH66">
        <v>0</v>
      </c>
      <c r="AI66">
        <v>0</v>
      </c>
      <c r="AJ66">
        <v>0</v>
      </c>
      <c r="AK66">
        <v>0</v>
      </c>
      <c r="AL66">
        <v>0</v>
      </c>
      <c r="AM66">
        <v>0</v>
      </c>
      <c r="AN66">
        <v>0</v>
      </c>
      <c r="AO66">
        <v>0</v>
      </c>
      <c r="AP66">
        <v>1</v>
      </c>
      <c r="AQ66">
        <v>1</v>
      </c>
      <c r="AR66">
        <v>0</v>
      </c>
      <c r="AS66">
        <v>0</v>
      </c>
      <c r="AT66">
        <v>0</v>
      </c>
      <c r="AU66">
        <v>0</v>
      </c>
      <c r="AV66">
        <v>0</v>
      </c>
      <c r="AW66">
        <v>0</v>
      </c>
      <c r="AX66">
        <v>0</v>
      </c>
      <c r="AY66">
        <v>0</v>
      </c>
      <c r="AZ66">
        <v>0</v>
      </c>
      <c r="BA66">
        <v>0</v>
      </c>
      <c r="BB66">
        <v>0</v>
      </c>
      <c r="BC66">
        <v>0</v>
      </c>
    </row>
    <row r="67" spans="1:55" x14ac:dyDescent="0.25">
      <c r="A67">
        <v>33</v>
      </c>
      <c r="B67">
        <v>0</v>
      </c>
      <c r="C67">
        <v>0</v>
      </c>
      <c r="D67">
        <v>0</v>
      </c>
      <c r="E67">
        <v>0</v>
      </c>
      <c r="F67">
        <v>0</v>
      </c>
      <c r="G67">
        <v>0</v>
      </c>
      <c r="H67">
        <v>0</v>
      </c>
      <c r="I67">
        <v>0</v>
      </c>
      <c r="J67">
        <v>0</v>
      </c>
      <c r="K67">
        <v>0</v>
      </c>
      <c r="L67">
        <v>0</v>
      </c>
      <c r="M67">
        <v>0</v>
      </c>
      <c r="N67">
        <v>0</v>
      </c>
      <c r="O67">
        <v>0</v>
      </c>
      <c r="P67">
        <v>1</v>
      </c>
      <c r="Q67">
        <v>0</v>
      </c>
      <c r="R67">
        <v>1</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1</v>
      </c>
      <c r="BA67">
        <v>0</v>
      </c>
      <c r="BB67">
        <v>0</v>
      </c>
      <c r="BC67">
        <v>0</v>
      </c>
    </row>
    <row r="68" spans="1:55" x14ac:dyDescent="0.25">
      <c r="A68">
        <v>34</v>
      </c>
      <c r="B68">
        <v>0</v>
      </c>
      <c r="C68">
        <v>0</v>
      </c>
      <c r="D68">
        <v>0</v>
      </c>
      <c r="E68">
        <v>0</v>
      </c>
      <c r="F68">
        <v>0</v>
      </c>
      <c r="G68">
        <v>0</v>
      </c>
      <c r="H68">
        <v>0</v>
      </c>
      <c r="I68">
        <v>0</v>
      </c>
      <c r="J68">
        <v>0</v>
      </c>
      <c r="K68">
        <v>0</v>
      </c>
      <c r="L68">
        <v>0</v>
      </c>
      <c r="M68">
        <v>0</v>
      </c>
      <c r="N68">
        <v>0</v>
      </c>
      <c r="O68">
        <v>0</v>
      </c>
      <c r="P68">
        <v>0</v>
      </c>
      <c r="Q68">
        <v>1</v>
      </c>
      <c r="R68">
        <v>0</v>
      </c>
      <c r="S68">
        <v>0</v>
      </c>
      <c r="T68">
        <v>0</v>
      </c>
      <c r="U68">
        <v>0</v>
      </c>
      <c r="V68">
        <v>0</v>
      </c>
      <c r="W68">
        <v>0</v>
      </c>
      <c r="X68">
        <v>0</v>
      </c>
      <c r="Y68">
        <v>1</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1</v>
      </c>
      <c r="AX68">
        <v>0</v>
      </c>
      <c r="AY68">
        <v>0</v>
      </c>
      <c r="AZ68">
        <v>0</v>
      </c>
      <c r="BA68">
        <v>0</v>
      </c>
      <c r="BB68">
        <v>0</v>
      </c>
      <c r="BC68">
        <v>0</v>
      </c>
    </row>
    <row r="69" spans="1:55" x14ac:dyDescent="0.25">
      <c r="A69">
        <v>34</v>
      </c>
      <c r="B69">
        <v>0</v>
      </c>
      <c r="C69">
        <v>0</v>
      </c>
      <c r="D69">
        <v>0</v>
      </c>
      <c r="E69">
        <v>0</v>
      </c>
      <c r="F69">
        <v>0</v>
      </c>
      <c r="G69">
        <v>0</v>
      </c>
      <c r="H69">
        <v>1</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1</v>
      </c>
      <c r="AP69">
        <v>0</v>
      </c>
      <c r="AQ69">
        <v>0</v>
      </c>
      <c r="AR69">
        <v>0</v>
      </c>
      <c r="AS69">
        <v>0</v>
      </c>
      <c r="AT69">
        <v>0</v>
      </c>
      <c r="AU69">
        <v>0</v>
      </c>
      <c r="AV69">
        <v>0</v>
      </c>
      <c r="AW69">
        <v>0</v>
      </c>
      <c r="AX69">
        <v>0</v>
      </c>
      <c r="AY69">
        <v>1</v>
      </c>
      <c r="AZ69">
        <v>0</v>
      </c>
      <c r="BA69">
        <v>0</v>
      </c>
      <c r="BB69">
        <v>0</v>
      </c>
      <c r="BC69">
        <v>0</v>
      </c>
    </row>
    <row r="70" spans="1:55" x14ac:dyDescent="0.25">
      <c r="A70">
        <v>35</v>
      </c>
      <c r="B70">
        <v>0</v>
      </c>
      <c r="C70">
        <v>0</v>
      </c>
      <c r="D70">
        <v>0</v>
      </c>
      <c r="E70">
        <v>0</v>
      </c>
      <c r="F70">
        <v>0</v>
      </c>
      <c r="G70">
        <v>0</v>
      </c>
      <c r="H70">
        <v>0</v>
      </c>
      <c r="I70">
        <v>0</v>
      </c>
      <c r="J70">
        <v>0</v>
      </c>
      <c r="K70">
        <v>0</v>
      </c>
      <c r="L70">
        <v>0</v>
      </c>
      <c r="M70">
        <v>0</v>
      </c>
      <c r="N70">
        <v>0</v>
      </c>
      <c r="O70">
        <v>0</v>
      </c>
      <c r="P70">
        <v>0</v>
      </c>
      <c r="Q70">
        <v>0</v>
      </c>
      <c r="R70">
        <v>0</v>
      </c>
      <c r="S70">
        <v>1</v>
      </c>
      <c r="T70">
        <v>1</v>
      </c>
      <c r="U70">
        <v>0</v>
      </c>
      <c r="V70">
        <v>0</v>
      </c>
      <c r="W70">
        <v>0</v>
      </c>
      <c r="X70">
        <v>0</v>
      </c>
      <c r="Y70">
        <v>0</v>
      </c>
      <c r="Z70">
        <v>0</v>
      </c>
      <c r="AA70">
        <v>0</v>
      </c>
      <c r="AB70">
        <v>0</v>
      </c>
      <c r="AC70">
        <v>1</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row>
    <row r="71" spans="1:55" x14ac:dyDescent="0.25">
      <c r="A71">
        <v>35</v>
      </c>
      <c r="B71">
        <v>0</v>
      </c>
      <c r="C71">
        <v>0</v>
      </c>
      <c r="D71">
        <v>0</v>
      </c>
      <c r="E71">
        <v>0</v>
      </c>
      <c r="F71">
        <v>0</v>
      </c>
      <c r="G71">
        <v>0</v>
      </c>
      <c r="H71">
        <v>0</v>
      </c>
      <c r="I71">
        <v>0</v>
      </c>
      <c r="J71">
        <v>0</v>
      </c>
      <c r="K71">
        <v>1</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1</v>
      </c>
      <c r="AJ71">
        <v>0</v>
      </c>
      <c r="AK71">
        <v>0</v>
      </c>
      <c r="AL71">
        <v>0</v>
      </c>
      <c r="AM71">
        <v>0</v>
      </c>
      <c r="AN71">
        <v>0</v>
      </c>
      <c r="AO71">
        <v>0</v>
      </c>
      <c r="AP71">
        <v>0</v>
      </c>
      <c r="AQ71">
        <v>0</v>
      </c>
      <c r="AR71">
        <v>0</v>
      </c>
      <c r="AS71">
        <v>0</v>
      </c>
      <c r="AT71">
        <v>1</v>
      </c>
      <c r="AU71">
        <v>0</v>
      </c>
      <c r="AV71">
        <v>0</v>
      </c>
      <c r="AW71">
        <v>0</v>
      </c>
      <c r="AX71">
        <v>0</v>
      </c>
      <c r="AY71">
        <v>0</v>
      </c>
      <c r="AZ71">
        <v>0</v>
      </c>
      <c r="BA71">
        <v>0</v>
      </c>
      <c r="BB71">
        <v>0</v>
      </c>
      <c r="BC71">
        <v>0</v>
      </c>
    </row>
    <row r="72" spans="1:55" x14ac:dyDescent="0.25">
      <c r="A72">
        <v>36</v>
      </c>
      <c r="B72">
        <v>0</v>
      </c>
      <c r="C72">
        <v>0</v>
      </c>
      <c r="D72">
        <v>0</v>
      </c>
      <c r="E72">
        <v>1</v>
      </c>
      <c r="F72">
        <v>0</v>
      </c>
      <c r="G72">
        <v>0</v>
      </c>
      <c r="H72">
        <v>0</v>
      </c>
      <c r="I72">
        <v>0</v>
      </c>
      <c r="J72">
        <v>0</v>
      </c>
      <c r="K72">
        <v>0</v>
      </c>
      <c r="L72">
        <v>0</v>
      </c>
      <c r="M72">
        <v>0</v>
      </c>
      <c r="N72">
        <v>0</v>
      </c>
      <c r="O72">
        <v>0</v>
      </c>
      <c r="P72">
        <v>0</v>
      </c>
      <c r="Q72">
        <v>0</v>
      </c>
      <c r="R72">
        <v>0</v>
      </c>
      <c r="S72">
        <v>0</v>
      </c>
      <c r="T72">
        <v>0</v>
      </c>
      <c r="U72">
        <v>0</v>
      </c>
      <c r="V72">
        <v>1</v>
      </c>
      <c r="W72">
        <v>0</v>
      </c>
      <c r="X72">
        <v>0</v>
      </c>
      <c r="Y72">
        <v>0</v>
      </c>
      <c r="Z72">
        <v>1</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row>
    <row r="73" spans="1:55" x14ac:dyDescent="0.25">
      <c r="A73">
        <v>36</v>
      </c>
      <c r="B73">
        <v>0</v>
      </c>
      <c r="C73">
        <v>0</v>
      </c>
      <c r="D73">
        <v>0</v>
      </c>
      <c r="E73">
        <v>0</v>
      </c>
      <c r="F73">
        <v>0</v>
      </c>
      <c r="G73">
        <v>1</v>
      </c>
      <c r="H73">
        <v>0</v>
      </c>
      <c r="I73">
        <v>0</v>
      </c>
      <c r="J73">
        <v>0</v>
      </c>
      <c r="K73">
        <v>0</v>
      </c>
      <c r="L73">
        <v>0</v>
      </c>
      <c r="M73">
        <v>0</v>
      </c>
      <c r="N73">
        <v>0</v>
      </c>
      <c r="O73">
        <v>1</v>
      </c>
      <c r="P73">
        <v>0</v>
      </c>
      <c r="Q73">
        <v>0</v>
      </c>
      <c r="R73">
        <v>0</v>
      </c>
      <c r="S73">
        <v>0</v>
      </c>
      <c r="T73">
        <v>0</v>
      </c>
      <c r="U73">
        <v>0</v>
      </c>
      <c r="V73">
        <v>0</v>
      </c>
      <c r="W73">
        <v>0</v>
      </c>
      <c r="X73">
        <v>0</v>
      </c>
      <c r="Y73">
        <v>0</v>
      </c>
      <c r="Z73">
        <v>0</v>
      </c>
      <c r="AA73">
        <v>1</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row>
    <row r="74" spans="1:55" x14ac:dyDescent="0.25">
      <c r="A74">
        <v>37</v>
      </c>
      <c r="B74">
        <v>0</v>
      </c>
      <c r="C74">
        <v>0</v>
      </c>
      <c r="D74">
        <v>0</v>
      </c>
      <c r="E74">
        <v>0</v>
      </c>
      <c r="F74">
        <v>0</v>
      </c>
      <c r="G74">
        <v>0</v>
      </c>
      <c r="H74">
        <v>0</v>
      </c>
      <c r="I74">
        <v>0</v>
      </c>
      <c r="J74">
        <v>0</v>
      </c>
      <c r="K74">
        <v>0</v>
      </c>
      <c r="L74">
        <v>0</v>
      </c>
      <c r="M74">
        <v>0</v>
      </c>
      <c r="N74">
        <v>1</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1</v>
      </c>
      <c r="AT74">
        <v>0</v>
      </c>
      <c r="AU74">
        <v>0</v>
      </c>
      <c r="AV74">
        <v>0</v>
      </c>
      <c r="AW74">
        <v>0</v>
      </c>
      <c r="AX74">
        <v>1</v>
      </c>
      <c r="AY74">
        <v>0</v>
      </c>
      <c r="AZ74">
        <v>0</v>
      </c>
      <c r="BA74">
        <v>0</v>
      </c>
      <c r="BB74">
        <v>0</v>
      </c>
      <c r="BC74">
        <v>0</v>
      </c>
    </row>
    <row r="75" spans="1:55" x14ac:dyDescent="0.25">
      <c r="A75">
        <v>37</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1</v>
      </c>
      <c r="AF75">
        <v>0</v>
      </c>
      <c r="AG75">
        <v>1</v>
      </c>
      <c r="AH75">
        <v>0</v>
      </c>
      <c r="AI75">
        <v>0</v>
      </c>
      <c r="AJ75">
        <v>0</v>
      </c>
      <c r="AK75">
        <v>0</v>
      </c>
      <c r="AL75">
        <v>0</v>
      </c>
      <c r="AM75">
        <v>0</v>
      </c>
      <c r="AN75">
        <v>0</v>
      </c>
      <c r="AO75">
        <v>0</v>
      </c>
      <c r="AP75">
        <v>0</v>
      </c>
      <c r="AQ75">
        <v>0</v>
      </c>
      <c r="AR75">
        <v>0</v>
      </c>
      <c r="AS75">
        <v>0</v>
      </c>
      <c r="AT75">
        <v>0</v>
      </c>
      <c r="AU75">
        <v>0</v>
      </c>
      <c r="AV75">
        <v>1</v>
      </c>
      <c r="AW75">
        <v>0</v>
      </c>
      <c r="AX75">
        <v>0</v>
      </c>
      <c r="AY75">
        <v>0</v>
      </c>
      <c r="AZ75">
        <v>0</v>
      </c>
      <c r="BA75">
        <v>0</v>
      </c>
      <c r="BB75">
        <v>0</v>
      </c>
      <c r="BC75">
        <v>0</v>
      </c>
    </row>
    <row r="76" spans="1:55" x14ac:dyDescent="0.25">
      <c r="A76">
        <v>38</v>
      </c>
      <c r="B76">
        <v>0</v>
      </c>
      <c r="C76">
        <v>0</v>
      </c>
      <c r="D76">
        <v>0</v>
      </c>
      <c r="E76">
        <v>0</v>
      </c>
      <c r="F76">
        <v>0</v>
      </c>
      <c r="G76">
        <v>0</v>
      </c>
      <c r="H76">
        <v>0</v>
      </c>
      <c r="I76">
        <v>0</v>
      </c>
      <c r="J76">
        <v>0</v>
      </c>
      <c r="K76">
        <v>0</v>
      </c>
      <c r="L76">
        <v>0</v>
      </c>
      <c r="M76">
        <v>0</v>
      </c>
      <c r="N76">
        <v>0</v>
      </c>
      <c r="O76">
        <v>0</v>
      </c>
      <c r="P76">
        <v>0</v>
      </c>
      <c r="Q76">
        <v>0</v>
      </c>
      <c r="R76">
        <v>0</v>
      </c>
      <c r="S76">
        <v>0</v>
      </c>
      <c r="T76">
        <v>0</v>
      </c>
      <c r="U76">
        <v>1</v>
      </c>
      <c r="V76">
        <v>0</v>
      </c>
      <c r="W76">
        <v>0</v>
      </c>
      <c r="X76">
        <v>0</v>
      </c>
      <c r="Y76">
        <v>0</v>
      </c>
      <c r="Z76">
        <v>0</v>
      </c>
      <c r="AA76">
        <v>0</v>
      </c>
      <c r="AB76">
        <v>0</v>
      </c>
      <c r="AC76">
        <v>0</v>
      </c>
      <c r="AD76">
        <v>0</v>
      </c>
      <c r="AE76">
        <v>0</v>
      </c>
      <c r="AF76">
        <v>0</v>
      </c>
      <c r="AG76">
        <v>0</v>
      </c>
      <c r="AH76">
        <v>0</v>
      </c>
      <c r="AI76">
        <v>0</v>
      </c>
      <c r="AJ76">
        <v>0</v>
      </c>
      <c r="AK76">
        <v>1</v>
      </c>
      <c r="AL76">
        <v>0</v>
      </c>
      <c r="AM76">
        <v>0</v>
      </c>
      <c r="AN76">
        <v>1</v>
      </c>
      <c r="AO76">
        <v>0</v>
      </c>
      <c r="AP76">
        <v>0</v>
      </c>
      <c r="AQ76">
        <v>0</v>
      </c>
      <c r="AR76">
        <v>0</v>
      </c>
      <c r="AS76">
        <v>0</v>
      </c>
      <c r="AT76">
        <v>0</v>
      </c>
      <c r="AU76">
        <v>0</v>
      </c>
      <c r="AV76">
        <v>0</v>
      </c>
      <c r="AW76">
        <v>0</v>
      </c>
      <c r="AX76">
        <v>0</v>
      </c>
      <c r="AY76">
        <v>0</v>
      </c>
      <c r="AZ76">
        <v>0</v>
      </c>
      <c r="BA76">
        <v>0</v>
      </c>
      <c r="BB76">
        <v>0</v>
      </c>
      <c r="BC76">
        <v>0</v>
      </c>
    </row>
    <row r="77" spans="1:55" x14ac:dyDescent="0.25">
      <c r="A77">
        <v>38</v>
      </c>
      <c r="B77">
        <v>0</v>
      </c>
      <c r="C77">
        <v>1</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1</v>
      </c>
      <c r="AC77">
        <v>0</v>
      </c>
      <c r="AD77">
        <v>0</v>
      </c>
      <c r="AE77">
        <v>0</v>
      </c>
      <c r="AF77">
        <v>0</v>
      </c>
      <c r="AG77">
        <v>0</v>
      </c>
      <c r="AH77">
        <v>0</v>
      </c>
      <c r="AI77">
        <v>0</v>
      </c>
      <c r="AJ77">
        <v>0</v>
      </c>
      <c r="AK77">
        <v>0</v>
      </c>
      <c r="AL77">
        <v>0</v>
      </c>
      <c r="AM77">
        <v>0</v>
      </c>
      <c r="AN77">
        <v>0</v>
      </c>
      <c r="AO77">
        <v>0</v>
      </c>
      <c r="AP77">
        <v>0</v>
      </c>
      <c r="AQ77">
        <v>0</v>
      </c>
      <c r="AR77">
        <v>0</v>
      </c>
      <c r="AS77">
        <v>0</v>
      </c>
      <c r="AT77">
        <v>0</v>
      </c>
      <c r="AU77">
        <v>1</v>
      </c>
      <c r="AV77">
        <v>0</v>
      </c>
      <c r="AW77">
        <v>0</v>
      </c>
      <c r="AX77">
        <v>0</v>
      </c>
      <c r="AY77">
        <v>0</v>
      </c>
      <c r="AZ77">
        <v>0</v>
      </c>
      <c r="BA77">
        <v>0</v>
      </c>
      <c r="BB77">
        <v>0</v>
      </c>
      <c r="BC77">
        <v>0</v>
      </c>
    </row>
    <row r="78" spans="1:55"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1</v>
      </c>
      <c r="Y78">
        <v>0</v>
      </c>
      <c r="Z78">
        <v>0</v>
      </c>
      <c r="AA78">
        <v>0</v>
      </c>
      <c r="AB78">
        <v>0</v>
      </c>
      <c r="AC78">
        <v>0</v>
      </c>
      <c r="AD78">
        <v>0</v>
      </c>
      <c r="AE78">
        <v>0</v>
      </c>
      <c r="AF78">
        <v>0</v>
      </c>
      <c r="AG78">
        <v>0</v>
      </c>
      <c r="AH78">
        <v>0</v>
      </c>
      <c r="AI78">
        <v>0</v>
      </c>
      <c r="AJ78">
        <v>0</v>
      </c>
      <c r="AK78">
        <v>0</v>
      </c>
      <c r="AL78">
        <v>0</v>
      </c>
      <c r="AM78">
        <v>0</v>
      </c>
      <c r="AN78">
        <v>0</v>
      </c>
      <c r="AO78">
        <v>0</v>
      </c>
      <c r="AP78">
        <v>0</v>
      </c>
      <c r="AQ78">
        <v>1</v>
      </c>
      <c r="AR78">
        <v>1</v>
      </c>
      <c r="AS78">
        <v>0</v>
      </c>
      <c r="AT78">
        <v>0</v>
      </c>
      <c r="AU78">
        <v>0</v>
      </c>
      <c r="AV78">
        <v>0</v>
      </c>
      <c r="AW78">
        <v>0</v>
      </c>
      <c r="AX78">
        <v>0</v>
      </c>
      <c r="AY78">
        <v>0</v>
      </c>
      <c r="AZ78">
        <v>0</v>
      </c>
      <c r="BA78">
        <v>0</v>
      </c>
      <c r="BB78">
        <v>0</v>
      </c>
      <c r="BC78">
        <v>0</v>
      </c>
    </row>
    <row r="79" spans="1:55" x14ac:dyDescent="0.25">
      <c r="A79">
        <v>39</v>
      </c>
      <c r="B79">
        <v>1</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1</v>
      </c>
      <c r="AP79">
        <v>0</v>
      </c>
      <c r="AQ79">
        <v>0</v>
      </c>
      <c r="AR79">
        <v>0</v>
      </c>
      <c r="AS79">
        <v>0</v>
      </c>
      <c r="AT79">
        <v>0</v>
      </c>
      <c r="AU79">
        <v>0</v>
      </c>
      <c r="AV79">
        <v>0</v>
      </c>
      <c r="AW79">
        <v>1</v>
      </c>
      <c r="AX79">
        <v>0</v>
      </c>
      <c r="AY79">
        <v>0</v>
      </c>
      <c r="AZ79">
        <v>0</v>
      </c>
      <c r="BA79">
        <v>0</v>
      </c>
      <c r="BB79">
        <v>0</v>
      </c>
      <c r="BC79">
        <v>0</v>
      </c>
    </row>
    <row r="80" spans="1:55" x14ac:dyDescent="0.25">
      <c r="A80">
        <v>40</v>
      </c>
      <c r="B80">
        <v>0</v>
      </c>
      <c r="C80">
        <v>0</v>
      </c>
      <c r="D80">
        <v>0</v>
      </c>
      <c r="E80">
        <v>0</v>
      </c>
      <c r="F80">
        <v>0</v>
      </c>
      <c r="G80">
        <v>0</v>
      </c>
      <c r="H80">
        <v>0</v>
      </c>
      <c r="I80">
        <v>0</v>
      </c>
      <c r="J80">
        <v>0</v>
      </c>
      <c r="K80">
        <v>0</v>
      </c>
      <c r="L80">
        <v>0</v>
      </c>
      <c r="M80">
        <v>0</v>
      </c>
      <c r="N80">
        <v>0</v>
      </c>
      <c r="O80">
        <v>0</v>
      </c>
      <c r="P80">
        <v>0</v>
      </c>
      <c r="Q80">
        <v>1</v>
      </c>
      <c r="R80">
        <v>0</v>
      </c>
      <c r="S80">
        <v>0</v>
      </c>
      <c r="T80">
        <v>0</v>
      </c>
      <c r="U80">
        <v>0</v>
      </c>
      <c r="V80">
        <v>0</v>
      </c>
      <c r="W80">
        <v>1</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1</v>
      </c>
    </row>
    <row r="81" spans="1:55" x14ac:dyDescent="0.25">
      <c r="A81">
        <v>40</v>
      </c>
      <c r="B81">
        <v>0</v>
      </c>
      <c r="C81">
        <v>0</v>
      </c>
      <c r="D81">
        <v>0</v>
      </c>
      <c r="E81">
        <v>0</v>
      </c>
      <c r="F81">
        <v>0</v>
      </c>
      <c r="G81">
        <v>0</v>
      </c>
      <c r="H81">
        <v>0</v>
      </c>
      <c r="I81">
        <v>0</v>
      </c>
      <c r="J81">
        <v>0</v>
      </c>
      <c r="K81">
        <v>0</v>
      </c>
      <c r="L81">
        <v>0</v>
      </c>
      <c r="M81">
        <v>1</v>
      </c>
      <c r="N81">
        <v>0</v>
      </c>
      <c r="O81">
        <v>0</v>
      </c>
      <c r="P81">
        <v>0</v>
      </c>
      <c r="Q81">
        <v>0</v>
      </c>
      <c r="R81">
        <v>0</v>
      </c>
      <c r="S81">
        <v>1</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1</v>
      </c>
      <c r="AU81">
        <v>0</v>
      </c>
      <c r="AV81">
        <v>0</v>
      </c>
      <c r="AW81">
        <v>0</v>
      </c>
      <c r="AX81">
        <v>0</v>
      </c>
      <c r="AY81">
        <v>0</v>
      </c>
      <c r="AZ81">
        <v>0</v>
      </c>
      <c r="BA81">
        <v>0</v>
      </c>
      <c r="BB81">
        <v>0</v>
      </c>
      <c r="BC81">
        <v>0</v>
      </c>
    </row>
    <row r="82" spans="1:55" x14ac:dyDescent="0.25">
      <c r="A82">
        <v>41</v>
      </c>
      <c r="B82">
        <v>0</v>
      </c>
      <c r="C82">
        <v>0</v>
      </c>
      <c r="D82">
        <v>0</v>
      </c>
      <c r="E82">
        <v>0</v>
      </c>
      <c r="F82">
        <v>0</v>
      </c>
      <c r="G82">
        <v>1</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1</v>
      </c>
      <c r="AI82">
        <v>0</v>
      </c>
      <c r="AJ82">
        <v>0</v>
      </c>
      <c r="AK82">
        <v>0</v>
      </c>
      <c r="AL82">
        <v>0</v>
      </c>
      <c r="AM82">
        <v>0</v>
      </c>
      <c r="AN82">
        <v>0</v>
      </c>
      <c r="AO82">
        <v>0</v>
      </c>
      <c r="AP82">
        <v>0</v>
      </c>
      <c r="AQ82">
        <v>0</v>
      </c>
      <c r="AR82">
        <v>0</v>
      </c>
      <c r="AS82">
        <v>0</v>
      </c>
      <c r="AT82">
        <v>0</v>
      </c>
      <c r="AU82">
        <v>0</v>
      </c>
      <c r="AV82">
        <v>0</v>
      </c>
      <c r="AW82">
        <v>0</v>
      </c>
      <c r="AX82">
        <v>0</v>
      </c>
      <c r="AY82">
        <v>0</v>
      </c>
      <c r="AZ82">
        <v>1</v>
      </c>
      <c r="BA82">
        <v>0</v>
      </c>
      <c r="BB82">
        <v>0</v>
      </c>
      <c r="BC82">
        <v>0</v>
      </c>
    </row>
    <row r="83" spans="1:55" x14ac:dyDescent="0.25">
      <c r="A83">
        <v>41</v>
      </c>
      <c r="B83">
        <v>0</v>
      </c>
      <c r="C83">
        <v>0</v>
      </c>
      <c r="D83">
        <v>1</v>
      </c>
      <c r="E83">
        <v>0</v>
      </c>
      <c r="F83">
        <v>0</v>
      </c>
      <c r="G83">
        <v>0</v>
      </c>
      <c r="H83">
        <v>0</v>
      </c>
      <c r="I83">
        <v>0</v>
      </c>
      <c r="J83">
        <v>0</v>
      </c>
      <c r="K83">
        <v>0</v>
      </c>
      <c r="L83">
        <v>0</v>
      </c>
      <c r="M83">
        <v>0</v>
      </c>
      <c r="N83">
        <v>0</v>
      </c>
      <c r="O83">
        <v>1</v>
      </c>
      <c r="P83">
        <v>0</v>
      </c>
      <c r="Q83">
        <v>0</v>
      </c>
      <c r="R83">
        <v>0</v>
      </c>
      <c r="S83">
        <v>0</v>
      </c>
      <c r="T83">
        <v>1</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row>
    <row r="84" spans="1:55" x14ac:dyDescent="0.25">
      <c r="A84">
        <v>42</v>
      </c>
      <c r="B84">
        <v>0</v>
      </c>
      <c r="C84">
        <v>0</v>
      </c>
      <c r="D84">
        <v>0</v>
      </c>
      <c r="E84">
        <v>0</v>
      </c>
      <c r="F84">
        <v>0</v>
      </c>
      <c r="G84">
        <v>0</v>
      </c>
      <c r="H84">
        <v>0</v>
      </c>
      <c r="I84">
        <v>0</v>
      </c>
      <c r="J84">
        <v>0</v>
      </c>
      <c r="K84">
        <v>0</v>
      </c>
      <c r="L84">
        <v>0</v>
      </c>
      <c r="M84">
        <v>0</v>
      </c>
      <c r="N84">
        <v>0</v>
      </c>
      <c r="O84">
        <v>0</v>
      </c>
      <c r="P84">
        <v>1</v>
      </c>
      <c r="Q84">
        <v>0</v>
      </c>
      <c r="R84">
        <v>0</v>
      </c>
      <c r="S84">
        <v>0</v>
      </c>
      <c r="T84">
        <v>0</v>
      </c>
      <c r="U84">
        <v>0</v>
      </c>
      <c r="V84">
        <v>0</v>
      </c>
      <c r="W84">
        <v>0</v>
      </c>
      <c r="X84">
        <v>0</v>
      </c>
      <c r="Y84">
        <v>0</v>
      </c>
      <c r="Z84">
        <v>0</v>
      </c>
      <c r="AA84">
        <v>0</v>
      </c>
      <c r="AB84">
        <v>0</v>
      </c>
      <c r="AC84">
        <v>0</v>
      </c>
      <c r="AD84">
        <v>0</v>
      </c>
      <c r="AE84">
        <v>0</v>
      </c>
      <c r="AF84">
        <v>0</v>
      </c>
      <c r="AG84">
        <v>0</v>
      </c>
      <c r="AH84">
        <v>0</v>
      </c>
      <c r="AI84">
        <v>1</v>
      </c>
      <c r="AJ84">
        <v>0</v>
      </c>
      <c r="AK84">
        <v>0</v>
      </c>
      <c r="AL84">
        <v>0</v>
      </c>
      <c r="AM84">
        <v>0</v>
      </c>
      <c r="AN84">
        <v>0</v>
      </c>
      <c r="AO84">
        <v>0</v>
      </c>
      <c r="AP84">
        <v>0</v>
      </c>
      <c r="AQ84">
        <v>0</v>
      </c>
      <c r="AR84">
        <v>0</v>
      </c>
      <c r="AS84">
        <v>0</v>
      </c>
      <c r="AT84">
        <v>0</v>
      </c>
      <c r="AU84">
        <v>0</v>
      </c>
      <c r="AV84">
        <v>0</v>
      </c>
      <c r="AW84">
        <v>0</v>
      </c>
      <c r="AX84">
        <v>0</v>
      </c>
      <c r="AY84">
        <v>1</v>
      </c>
      <c r="AZ84">
        <v>0</v>
      </c>
      <c r="BA84">
        <v>0</v>
      </c>
      <c r="BB84">
        <v>0</v>
      </c>
      <c r="BC84">
        <v>0</v>
      </c>
    </row>
    <row r="85" spans="1:55" x14ac:dyDescent="0.25">
      <c r="A85">
        <v>42</v>
      </c>
      <c r="B85">
        <v>0</v>
      </c>
      <c r="C85">
        <v>0</v>
      </c>
      <c r="D85">
        <v>0</v>
      </c>
      <c r="E85">
        <v>1</v>
      </c>
      <c r="F85">
        <v>0</v>
      </c>
      <c r="G85">
        <v>0</v>
      </c>
      <c r="H85">
        <v>0</v>
      </c>
      <c r="I85">
        <v>0</v>
      </c>
      <c r="J85">
        <v>0</v>
      </c>
      <c r="K85">
        <v>0</v>
      </c>
      <c r="L85">
        <v>1</v>
      </c>
      <c r="M85">
        <v>0</v>
      </c>
      <c r="N85">
        <v>0</v>
      </c>
      <c r="O85">
        <v>0</v>
      </c>
      <c r="P85">
        <v>0</v>
      </c>
      <c r="Q85">
        <v>0</v>
      </c>
      <c r="R85">
        <v>0</v>
      </c>
      <c r="S85">
        <v>0</v>
      </c>
      <c r="T85">
        <v>0</v>
      </c>
      <c r="U85">
        <v>0</v>
      </c>
      <c r="V85">
        <v>0</v>
      </c>
      <c r="W85">
        <v>0</v>
      </c>
      <c r="X85">
        <v>0</v>
      </c>
      <c r="Y85">
        <v>0</v>
      </c>
      <c r="Z85">
        <v>0</v>
      </c>
      <c r="AA85">
        <v>0</v>
      </c>
      <c r="AB85">
        <v>0</v>
      </c>
      <c r="AC85">
        <v>0</v>
      </c>
      <c r="AD85">
        <v>1</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row>
    <row r="86" spans="1:55" x14ac:dyDescent="0.25">
      <c r="A86">
        <v>43</v>
      </c>
      <c r="B86">
        <v>0</v>
      </c>
      <c r="C86">
        <v>0</v>
      </c>
      <c r="D86">
        <v>0</v>
      </c>
      <c r="E86">
        <v>0</v>
      </c>
      <c r="F86">
        <v>0</v>
      </c>
      <c r="G86">
        <v>0</v>
      </c>
      <c r="H86">
        <v>0</v>
      </c>
      <c r="I86">
        <v>0</v>
      </c>
      <c r="J86">
        <v>0</v>
      </c>
      <c r="K86">
        <v>1</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1</v>
      </c>
      <c r="AK86">
        <v>0</v>
      </c>
      <c r="AL86">
        <v>0</v>
      </c>
      <c r="AM86">
        <v>1</v>
      </c>
      <c r="AN86">
        <v>0</v>
      </c>
      <c r="AO86">
        <v>0</v>
      </c>
      <c r="AP86">
        <v>0</v>
      </c>
      <c r="AQ86">
        <v>0</v>
      </c>
      <c r="AR86">
        <v>0</v>
      </c>
      <c r="AS86">
        <v>0</v>
      </c>
      <c r="AT86">
        <v>0</v>
      </c>
      <c r="AU86">
        <v>0</v>
      </c>
      <c r="AV86">
        <v>0</v>
      </c>
      <c r="AW86">
        <v>0</v>
      </c>
      <c r="AX86">
        <v>0</v>
      </c>
      <c r="AY86">
        <v>0</v>
      </c>
      <c r="AZ86">
        <v>0</v>
      </c>
      <c r="BA86">
        <v>0</v>
      </c>
      <c r="BB86">
        <v>0</v>
      </c>
      <c r="BC86">
        <v>0</v>
      </c>
    </row>
    <row r="87" spans="1:55" x14ac:dyDescent="0.25">
      <c r="A87">
        <v>43</v>
      </c>
      <c r="B87">
        <v>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1</v>
      </c>
      <c r="AB87">
        <v>0</v>
      </c>
      <c r="AC87">
        <v>0</v>
      </c>
      <c r="AD87">
        <v>0</v>
      </c>
      <c r="AE87">
        <v>0</v>
      </c>
      <c r="AF87">
        <v>1</v>
      </c>
      <c r="AG87">
        <v>0</v>
      </c>
      <c r="AH87">
        <v>0</v>
      </c>
      <c r="AI87">
        <v>0</v>
      </c>
      <c r="AJ87">
        <v>0</v>
      </c>
      <c r="AK87">
        <v>0</v>
      </c>
      <c r="AL87">
        <v>0</v>
      </c>
      <c r="AM87">
        <v>0</v>
      </c>
      <c r="AN87">
        <v>0</v>
      </c>
      <c r="AO87">
        <v>0</v>
      </c>
      <c r="AP87">
        <v>1</v>
      </c>
      <c r="AQ87">
        <v>0</v>
      </c>
      <c r="AR87">
        <v>0</v>
      </c>
      <c r="AS87">
        <v>0</v>
      </c>
      <c r="AT87">
        <v>0</v>
      </c>
      <c r="AU87">
        <v>0</v>
      </c>
      <c r="AV87">
        <v>0</v>
      </c>
      <c r="AW87">
        <v>0</v>
      </c>
      <c r="AX87">
        <v>0</v>
      </c>
      <c r="AY87">
        <v>0</v>
      </c>
      <c r="AZ87">
        <v>0</v>
      </c>
      <c r="BA87">
        <v>0</v>
      </c>
      <c r="BB87">
        <v>0</v>
      </c>
      <c r="BC87">
        <v>0</v>
      </c>
    </row>
    <row r="88" spans="1:55" x14ac:dyDescent="0.25">
      <c r="A88">
        <v>44</v>
      </c>
      <c r="B88">
        <v>0</v>
      </c>
      <c r="C88">
        <v>0</v>
      </c>
      <c r="D88">
        <v>0</v>
      </c>
      <c r="E88">
        <v>0</v>
      </c>
      <c r="F88">
        <v>0</v>
      </c>
      <c r="G88">
        <v>0</v>
      </c>
      <c r="H88">
        <v>0</v>
      </c>
      <c r="I88">
        <v>0</v>
      </c>
      <c r="J88">
        <v>1</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1</v>
      </c>
      <c r="AM88">
        <v>0</v>
      </c>
      <c r="AN88">
        <v>0</v>
      </c>
      <c r="AO88">
        <v>0</v>
      </c>
      <c r="AP88">
        <v>0</v>
      </c>
      <c r="AQ88">
        <v>0</v>
      </c>
      <c r="AR88">
        <v>0</v>
      </c>
      <c r="AS88">
        <v>0</v>
      </c>
      <c r="AT88">
        <v>0</v>
      </c>
      <c r="AU88">
        <v>0</v>
      </c>
      <c r="AV88">
        <v>0</v>
      </c>
      <c r="AW88">
        <v>0</v>
      </c>
      <c r="AX88">
        <v>0</v>
      </c>
      <c r="AY88">
        <v>0</v>
      </c>
      <c r="AZ88">
        <v>0</v>
      </c>
      <c r="BA88">
        <v>1</v>
      </c>
      <c r="BB88">
        <v>0</v>
      </c>
      <c r="BC88">
        <v>0</v>
      </c>
    </row>
    <row r="89" spans="1:55"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1</v>
      </c>
      <c r="W89">
        <v>0</v>
      </c>
      <c r="X89">
        <v>0</v>
      </c>
      <c r="Y89">
        <v>1</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1</v>
      </c>
      <c r="BC89">
        <v>0</v>
      </c>
    </row>
    <row r="90" spans="1:55" x14ac:dyDescent="0.25">
      <c r="A90">
        <v>45</v>
      </c>
      <c r="B90">
        <v>0</v>
      </c>
      <c r="C90">
        <v>0</v>
      </c>
      <c r="D90">
        <v>0</v>
      </c>
      <c r="E90">
        <v>0</v>
      </c>
      <c r="F90">
        <v>1</v>
      </c>
      <c r="G90">
        <v>0</v>
      </c>
      <c r="H90">
        <v>1</v>
      </c>
      <c r="I90">
        <v>1</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row>
    <row r="91" spans="1:55" x14ac:dyDescent="0.25">
      <c r="A91">
        <v>45</v>
      </c>
      <c r="B91">
        <v>0</v>
      </c>
      <c r="C91">
        <v>0</v>
      </c>
      <c r="D91">
        <v>0</v>
      </c>
      <c r="E91">
        <v>0</v>
      </c>
      <c r="F91">
        <v>0</v>
      </c>
      <c r="G91">
        <v>0</v>
      </c>
      <c r="H91">
        <v>0</v>
      </c>
      <c r="I91">
        <v>0</v>
      </c>
      <c r="J91">
        <v>0</v>
      </c>
      <c r="K91">
        <v>0</v>
      </c>
      <c r="L91">
        <v>0</v>
      </c>
      <c r="M91">
        <v>0</v>
      </c>
      <c r="N91">
        <v>0</v>
      </c>
      <c r="O91">
        <v>0</v>
      </c>
      <c r="P91">
        <v>0</v>
      </c>
      <c r="Q91">
        <v>0</v>
      </c>
      <c r="R91">
        <v>1</v>
      </c>
      <c r="S91">
        <v>0</v>
      </c>
      <c r="T91">
        <v>0</v>
      </c>
      <c r="U91">
        <v>0</v>
      </c>
      <c r="V91">
        <v>0</v>
      </c>
      <c r="W91">
        <v>0</v>
      </c>
      <c r="X91">
        <v>0</v>
      </c>
      <c r="Y91">
        <v>0</v>
      </c>
      <c r="Z91">
        <v>1</v>
      </c>
      <c r="AA91">
        <v>0</v>
      </c>
      <c r="AB91">
        <v>0</v>
      </c>
      <c r="AC91">
        <v>1</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row>
    <row r="92" spans="1:55" x14ac:dyDescent="0.25">
      <c r="A92">
        <v>46</v>
      </c>
      <c r="B92">
        <v>1</v>
      </c>
      <c r="C92">
        <v>0</v>
      </c>
      <c r="D92">
        <v>0</v>
      </c>
      <c r="E92">
        <v>0</v>
      </c>
      <c r="F92">
        <v>0</v>
      </c>
      <c r="G92">
        <v>0</v>
      </c>
      <c r="H92">
        <v>0</v>
      </c>
      <c r="I92">
        <v>0</v>
      </c>
      <c r="J92">
        <v>0</v>
      </c>
      <c r="K92">
        <v>0</v>
      </c>
      <c r="L92">
        <v>0</v>
      </c>
      <c r="M92">
        <v>0</v>
      </c>
      <c r="N92">
        <v>0</v>
      </c>
      <c r="O92">
        <v>0</v>
      </c>
      <c r="P92">
        <v>0</v>
      </c>
      <c r="Q92">
        <v>0</v>
      </c>
      <c r="R92">
        <v>0</v>
      </c>
      <c r="S92">
        <v>0</v>
      </c>
      <c r="T92">
        <v>0</v>
      </c>
      <c r="U92">
        <v>1</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1</v>
      </c>
      <c r="BA92">
        <v>0</v>
      </c>
      <c r="BB92">
        <v>0</v>
      </c>
      <c r="BC92">
        <v>0</v>
      </c>
    </row>
    <row r="93" spans="1:55" x14ac:dyDescent="0.25">
      <c r="A93">
        <v>46</v>
      </c>
      <c r="B93">
        <v>0</v>
      </c>
      <c r="C93">
        <v>0</v>
      </c>
      <c r="D93">
        <v>0</v>
      </c>
      <c r="E93">
        <v>0</v>
      </c>
      <c r="F93">
        <v>0</v>
      </c>
      <c r="G93">
        <v>0</v>
      </c>
      <c r="H93">
        <v>0</v>
      </c>
      <c r="I93">
        <v>0</v>
      </c>
      <c r="J93">
        <v>0</v>
      </c>
      <c r="K93">
        <v>0</v>
      </c>
      <c r="L93">
        <v>0</v>
      </c>
      <c r="M93">
        <v>1</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1</v>
      </c>
      <c r="AW93">
        <v>0</v>
      </c>
      <c r="AX93">
        <v>0</v>
      </c>
      <c r="AY93">
        <v>0</v>
      </c>
      <c r="AZ93">
        <v>0</v>
      </c>
      <c r="BA93">
        <v>0</v>
      </c>
      <c r="BB93">
        <v>0</v>
      </c>
      <c r="BC93">
        <v>0</v>
      </c>
    </row>
    <row r="94" spans="1:55" x14ac:dyDescent="0.25">
      <c r="A94">
        <v>47</v>
      </c>
      <c r="B94">
        <v>0</v>
      </c>
      <c r="C94">
        <v>0</v>
      </c>
      <c r="D94">
        <v>0</v>
      </c>
      <c r="E94">
        <v>0</v>
      </c>
      <c r="F94">
        <v>0</v>
      </c>
      <c r="G94">
        <v>0</v>
      </c>
      <c r="H94">
        <v>0</v>
      </c>
      <c r="I94">
        <v>0</v>
      </c>
      <c r="J94">
        <v>0</v>
      </c>
      <c r="K94">
        <v>0</v>
      </c>
      <c r="L94">
        <v>0</v>
      </c>
      <c r="M94">
        <v>0</v>
      </c>
      <c r="N94">
        <v>1</v>
      </c>
      <c r="O94">
        <v>0</v>
      </c>
      <c r="P94">
        <v>0</v>
      </c>
      <c r="Q94">
        <v>0</v>
      </c>
      <c r="R94">
        <v>0</v>
      </c>
      <c r="S94">
        <v>0</v>
      </c>
      <c r="T94">
        <v>0</v>
      </c>
      <c r="U94">
        <v>0</v>
      </c>
      <c r="V94">
        <v>0</v>
      </c>
      <c r="W94">
        <v>1</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1</v>
      </c>
      <c r="AV94">
        <v>0</v>
      </c>
      <c r="AW94">
        <v>0</v>
      </c>
      <c r="AX94">
        <v>0</v>
      </c>
      <c r="AY94">
        <v>0</v>
      </c>
      <c r="AZ94">
        <v>0</v>
      </c>
      <c r="BA94">
        <v>0</v>
      </c>
      <c r="BB94">
        <v>0</v>
      </c>
      <c r="BC94">
        <v>0</v>
      </c>
    </row>
    <row r="95" spans="1:55" x14ac:dyDescent="0.25">
      <c r="A95">
        <v>47</v>
      </c>
      <c r="B95">
        <v>0</v>
      </c>
      <c r="C95">
        <v>0</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1</v>
      </c>
      <c r="AP95">
        <v>0</v>
      </c>
      <c r="AQ95">
        <v>1</v>
      </c>
      <c r="AR95">
        <v>0</v>
      </c>
      <c r="AS95">
        <v>0</v>
      </c>
      <c r="AT95">
        <v>0</v>
      </c>
      <c r="AU95">
        <v>0</v>
      </c>
      <c r="AV95">
        <v>0</v>
      </c>
      <c r="AW95">
        <v>0</v>
      </c>
      <c r="AX95">
        <v>0</v>
      </c>
      <c r="AY95">
        <v>0</v>
      </c>
      <c r="AZ95">
        <v>0</v>
      </c>
      <c r="BA95">
        <v>0</v>
      </c>
      <c r="BB95">
        <v>0</v>
      </c>
      <c r="BC95">
        <v>0</v>
      </c>
    </row>
    <row r="96" spans="1:55" x14ac:dyDescent="0.25">
      <c r="A96">
        <v>48</v>
      </c>
      <c r="B96">
        <v>0</v>
      </c>
      <c r="C96">
        <v>1</v>
      </c>
      <c r="D96">
        <v>0</v>
      </c>
      <c r="E96">
        <v>0</v>
      </c>
      <c r="F96">
        <v>0</v>
      </c>
      <c r="G96">
        <v>0</v>
      </c>
      <c r="H96">
        <v>0</v>
      </c>
      <c r="I96">
        <v>0</v>
      </c>
      <c r="J96">
        <v>0</v>
      </c>
      <c r="K96">
        <v>0</v>
      </c>
      <c r="L96">
        <v>0</v>
      </c>
      <c r="M96">
        <v>0</v>
      </c>
      <c r="N96">
        <v>0</v>
      </c>
      <c r="O96">
        <v>0</v>
      </c>
      <c r="P96">
        <v>0</v>
      </c>
      <c r="Q96">
        <v>0</v>
      </c>
      <c r="R96">
        <v>0</v>
      </c>
      <c r="S96">
        <v>1</v>
      </c>
      <c r="T96">
        <v>0</v>
      </c>
      <c r="U96">
        <v>0</v>
      </c>
      <c r="V96">
        <v>0</v>
      </c>
      <c r="W96">
        <v>0</v>
      </c>
      <c r="X96">
        <v>0</v>
      </c>
      <c r="Y96">
        <v>0</v>
      </c>
      <c r="Z96">
        <v>0</v>
      </c>
      <c r="AA96">
        <v>0</v>
      </c>
      <c r="AB96">
        <v>0</v>
      </c>
      <c r="AC96">
        <v>0</v>
      </c>
      <c r="AD96">
        <v>1</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row>
    <row r="97" spans="1:55" x14ac:dyDescent="0.25">
      <c r="A97">
        <v>48</v>
      </c>
      <c r="B97">
        <v>0</v>
      </c>
      <c r="C97">
        <v>0</v>
      </c>
      <c r="D97">
        <v>0</v>
      </c>
      <c r="E97">
        <v>0</v>
      </c>
      <c r="F97">
        <v>0</v>
      </c>
      <c r="G97">
        <v>1</v>
      </c>
      <c r="H97">
        <v>0</v>
      </c>
      <c r="I97">
        <v>0</v>
      </c>
      <c r="J97">
        <v>0</v>
      </c>
      <c r="K97">
        <v>0</v>
      </c>
      <c r="L97">
        <v>0</v>
      </c>
      <c r="M97">
        <v>0</v>
      </c>
      <c r="N97">
        <v>0</v>
      </c>
      <c r="O97">
        <v>0</v>
      </c>
      <c r="P97">
        <v>0</v>
      </c>
      <c r="Q97">
        <v>0</v>
      </c>
      <c r="R97">
        <v>0</v>
      </c>
      <c r="S97">
        <v>0</v>
      </c>
      <c r="T97">
        <v>1</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1</v>
      </c>
      <c r="AQ97">
        <v>0</v>
      </c>
      <c r="AR97">
        <v>0</v>
      </c>
      <c r="AS97">
        <v>0</v>
      </c>
      <c r="AT97">
        <v>0</v>
      </c>
      <c r="AU97">
        <v>0</v>
      </c>
      <c r="AV97">
        <v>0</v>
      </c>
      <c r="AW97">
        <v>0</v>
      </c>
      <c r="AX97">
        <v>0</v>
      </c>
      <c r="AY97">
        <v>0</v>
      </c>
      <c r="AZ97">
        <v>0</v>
      </c>
      <c r="BA97">
        <v>0</v>
      </c>
      <c r="BB97">
        <v>0</v>
      </c>
      <c r="BC97">
        <v>0</v>
      </c>
    </row>
    <row r="98" spans="1:55"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1</v>
      </c>
      <c r="AF98">
        <v>0</v>
      </c>
      <c r="AG98">
        <v>0</v>
      </c>
      <c r="AH98">
        <v>1</v>
      </c>
      <c r="AI98">
        <v>1</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row>
    <row r="99" spans="1:55"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1</v>
      </c>
      <c r="AB99">
        <v>0</v>
      </c>
      <c r="AC99">
        <v>0</v>
      </c>
      <c r="AD99">
        <v>0</v>
      </c>
      <c r="AE99">
        <v>0</v>
      </c>
      <c r="AF99">
        <v>0</v>
      </c>
      <c r="AG99">
        <v>0</v>
      </c>
      <c r="AH99">
        <v>0</v>
      </c>
      <c r="AI99">
        <v>0</v>
      </c>
      <c r="AJ99">
        <v>0</v>
      </c>
      <c r="AK99">
        <v>0</v>
      </c>
      <c r="AL99">
        <v>0</v>
      </c>
      <c r="AM99">
        <v>0</v>
      </c>
      <c r="AN99">
        <v>1</v>
      </c>
      <c r="AO99">
        <v>0</v>
      </c>
      <c r="AP99">
        <v>0</v>
      </c>
      <c r="AQ99">
        <v>0</v>
      </c>
      <c r="AR99">
        <v>1</v>
      </c>
      <c r="AS99">
        <v>0</v>
      </c>
      <c r="AT99">
        <v>0</v>
      </c>
      <c r="AU99">
        <v>0</v>
      </c>
      <c r="AV99">
        <v>0</v>
      </c>
      <c r="AW99">
        <v>0</v>
      </c>
      <c r="AX99">
        <v>0</v>
      </c>
      <c r="AY99">
        <v>0</v>
      </c>
      <c r="AZ99">
        <v>0</v>
      </c>
      <c r="BA99">
        <v>0</v>
      </c>
      <c r="BB99">
        <v>0</v>
      </c>
      <c r="BC99">
        <v>0</v>
      </c>
    </row>
    <row r="100" spans="1:55" x14ac:dyDescent="0.25">
      <c r="A100">
        <v>50</v>
      </c>
      <c r="B100">
        <v>0</v>
      </c>
      <c r="C100">
        <v>0</v>
      </c>
      <c r="D100">
        <v>0</v>
      </c>
      <c r="E100">
        <v>0</v>
      </c>
      <c r="F100">
        <v>0</v>
      </c>
      <c r="G100">
        <v>0</v>
      </c>
      <c r="H100">
        <v>1</v>
      </c>
      <c r="I100">
        <v>0</v>
      </c>
      <c r="J100">
        <v>0</v>
      </c>
      <c r="K100">
        <v>0</v>
      </c>
      <c r="L100">
        <v>1</v>
      </c>
      <c r="M100">
        <v>0</v>
      </c>
      <c r="N100">
        <v>0</v>
      </c>
      <c r="O100">
        <v>0</v>
      </c>
      <c r="P100">
        <v>0</v>
      </c>
      <c r="Q100">
        <v>0</v>
      </c>
      <c r="R100">
        <v>0</v>
      </c>
      <c r="S100">
        <v>0</v>
      </c>
      <c r="T100">
        <v>0</v>
      </c>
      <c r="U100">
        <v>0</v>
      </c>
      <c r="V100">
        <v>1</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row>
    <row r="101" spans="1:55"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1</v>
      </c>
      <c r="AN101">
        <v>0</v>
      </c>
      <c r="AO101">
        <v>0</v>
      </c>
      <c r="AP101">
        <v>0</v>
      </c>
      <c r="AQ101">
        <v>0</v>
      </c>
      <c r="AR101">
        <v>0</v>
      </c>
      <c r="AS101">
        <v>0</v>
      </c>
      <c r="AT101">
        <v>0</v>
      </c>
      <c r="AU101">
        <v>0</v>
      </c>
      <c r="AV101">
        <v>0</v>
      </c>
      <c r="AW101">
        <v>0</v>
      </c>
      <c r="AX101">
        <v>1</v>
      </c>
      <c r="AY101">
        <v>0</v>
      </c>
      <c r="AZ101">
        <v>0</v>
      </c>
      <c r="BA101">
        <v>0</v>
      </c>
      <c r="BB101">
        <v>1</v>
      </c>
      <c r="BC101">
        <v>0</v>
      </c>
    </row>
    <row r="102" spans="1:55"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1</v>
      </c>
      <c r="AT102">
        <v>0</v>
      </c>
      <c r="AU102">
        <v>0</v>
      </c>
      <c r="AV102">
        <v>0</v>
      </c>
      <c r="AW102">
        <v>1</v>
      </c>
      <c r="AX102">
        <v>0</v>
      </c>
      <c r="AY102">
        <v>1</v>
      </c>
      <c r="AZ102">
        <v>0</v>
      </c>
      <c r="BA102">
        <v>0</v>
      </c>
      <c r="BB102">
        <v>0</v>
      </c>
      <c r="BC102">
        <v>0</v>
      </c>
    </row>
    <row r="103" spans="1:55" x14ac:dyDescent="0.25">
      <c r="A103">
        <v>51</v>
      </c>
      <c r="B103">
        <v>0</v>
      </c>
      <c r="C103">
        <v>0</v>
      </c>
      <c r="D103">
        <v>0</v>
      </c>
      <c r="E103">
        <v>0</v>
      </c>
      <c r="F103">
        <v>0</v>
      </c>
      <c r="G103">
        <v>0</v>
      </c>
      <c r="H103">
        <v>0</v>
      </c>
      <c r="I103">
        <v>1</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1</v>
      </c>
      <c r="AU103">
        <v>0</v>
      </c>
      <c r="AV103">
        <v>0</v>
      </c>
      <c r="AW103">
        <v>0</v>
      </c>
      <c r="AX103">
        <v>0</v>
      </c>
      <c r="AY103">
        <v>0</v>
      </c>
      <c r="AZ103">
        <v>0</v>
      </c>
      <c r="BA103">
        <v>1</v>
      </c>
      <c r="BB103">
        <v>0</v>
      </c>
      <c r="BC103">
        <v>0</v>
      </c>
    </row>
    <row r="104" spans="1:55"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1</v>
      </c>
      <c r="AA104">
        <v>0</v>
      </c>
      <c r="AB104">
        <v>0</v>
      </c>
      <c r="AC104">
        <v>0</v>
      </c>
      <c r="AD104">
        <v>0</v>
      </c>
      <c r="AE104">
        <v>0</v>
      </c>
      <c r="AF104">
        <v>0</v>
      </c>
      <c r="AG104">
        <v>1</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1</v>
      </c>
    </row>
    <row r="105" spans="1:55" x14ac:dyDescent="0.25">
      <c r="A105">
        <v>52</v>
      </c>
      <c r="B105">
        <v>0</v>
      </c>
      <c r="C105">
        <v>0</v>
      </c>
      <c r="D105">
        <v>0</v>
      </c>
      <c r="E105">
        <v>0</v>
      </c>
      <c r="F105">
        <v>0</v>
      </c>
      <c r="G105">
        <v>0</v>
      </c>
      <c r="H105">
        <v>0</v>
      </c>
      <c r="I105">
        <v>0</v>
      </c>
      <c r="J105">
        <v>0</v>
      </c>
      <c r="K105">
        <v>0</v>
      </c>
      <c r="L105">
        <v>0</v>
      </c>
      <c r="M105">
        <v>0</v>
      </c>
      <c r="N105">
        <v>0</v>
      </c>
      <c r="O105">
        <v>0</v>
      </c>
      <c r="P105">
        <v>1</v>
      </c>
      <c r="Q105">
        <v>0</v>
      </c>
      <c r="R105">
        <v>0</v>
      </c>
      <c r="S105">
        <v>0</v>
      </c>
      <c r="T105">
        <v>0</v>
      </c>
      <c r="U105">
        <v>0</v>
      </c>
      <c r="V105">
        <v>0</v>
      </c>
      <c r="W105">
        <v>0</v>
      </c>
      <c r="X105">
        <v>1</v>
      </c>
      <c r="Y105">
        <v>0</v>
      </c>
      <c r="Z105">
        <v>0</v>
      </c>
      <c r="AA105">
        <v>0</v>
      </c>
      <c r="AB105">
        <v>0</v>
      </c>
      <c r="AC105">
        <v>0</v>
      </c>
      <c r="AD105">
        <v>0</v>
      </c>
      <c r="AE105">
        <v>0</v>
      </c>
      <c r="AF105">
        <v>0</v>
      </c>
      <c r="AG105">
        <v>0</v>
      </c>
      <c r="AH105">
        <v>0</v>
      </c>
      <c r="AI105">
        <v>0</v>
      </c>
      <c r="AJ105">
        <v>0</v>
      </c>
      <c r="AK105">
        <v>1</v>
      </c>
      <c r="AL105">
        <v>0</v>
      </c>
      <c r="AM105">
        <v>0</v>
      </c>
      <c r="AN105">
        <v>0</v>
      </c>
      <c r="AO105">
        <v>0</v>
      </c>
      <c r="AP105">
        <v>0</v>
      </c>
      <c r="AQ105">
        <v>0</v>
      </c>
      <c r="AR105">
        <v>0</v>
      </c>
      <c r="AS105">
        <v>0</v>
      </c>
      <c r="AT105">
        <v>0</v>
      </c>
      <c r="AU105">
        <v>0</v>
      </c>
      <c r="AV105">
        <v>0</v>
      </c>
      <c r="AW105">
        <v>0</v>
      </c>
      <c r="AX105">
        <v>0</v>
      </c>
      <c r="AY105">
        <v>0</v>
      </c>
      <c r="AZ105">
        <v>0</v>
      </c>
      <c r="BA105">
        <v>0</v>
      </c>
      <c r="BB105">
        <v>0</v>
      </c>
      <c r="BC105">
        <v>0</v>
      </c>
    </row>
    <row r="106" spans="1:55" x14ac:dyDescent="0.25">
      <c r="A106">
        <v>53</v>
      </c>
      <c r="B106">
        <v>0</v>
      </c>
      <c r="C106">
        <v>0</v>
      </c>
      <c r="D106">
        <v>0</v>
      </c>
      <c r="E106">
        <v>0</v>
      </c>
      <c r="F106">
        <v>1</v>
      </c>
      <c r="G106">
        <v>0</v>
      </c>
      <c r="H106">
        <v>0</v>
      </c>
      <c r="I106">
        <v>0</v>
      </c>
      <c r="J106">
        <v>0</v>
      </c>
      <c r="K106">
        <v>0</v>
      </c>
      <c r="L106">
        <v>0</v>
      </c>
      <c r="M106">
        <v>0</v>
      </c>
      <c r="N106">
        <v>0</v>
      </c>
      <c r="O106">
        <v>0</v>
      </c>
      <c r="P106">
        <v>0</v>
      </c>
      <c r="Q106">
        <v>0</v>
      </c>
      <c r="R106">
        <v>0</v>
      </c>
      <c r="S106">
        <v>0</v>
      </c>
      <c r="T106">
        <v>0</v>
      </c>
      <c r="U106">
        <v>0</v>
      </c>
      <c r="V106">
        <v>0</v>
      </c>
      <c r="W106">
        <v>0</v>
      </c>
      <c r="X106">
        <v>0</v>
      </c>
      <c r="Y106">
        <v>1</v>
      </c>
      <c r="Z106">
        <v>0</v>
      </c>
      <c r="AA106">
        <v>0</v>
      </c>
      <c r="AB106">
        <v>0</v>
      </c>
      <c r="AC106">
        <v>0</v>
      </c>
      <c r="AD106">
        <v>0</v>
      </c>
      <c r="AE106">
        <v>0</v>
      </c>
      <c r="AF106">
        <v>0</v>
      </c>
      <c r="AG106">
        <v>0</v>
      </c>
      <c r="AH106">
        <v>0</v>
      </c>
      <c r="AI106">
        <v>0</v>
      </c>
      <c r="AJ106">
        <v>1</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row>
    <row r="107" spans="1:55" x14ac:dyDescent="0.25">
      <c r="A107">
        <v>53</v>
      </c>
      <c r="B107">
        <v>0</v>
      </c>
      <c r="C107">
        <v>0</v>
      </c>
      <c r="D107">
        <v>0</v>
      </c>
      <c r="E107">
        <v>0</v>
      </c>
      <c r="F107">
        <v>0</v>
      </c>
      <c r="G107">
        <v>0</v>
      </c>
      <c r="H107">
        <v>0</v>
      </c>
      <c r="I107">
        <v>0</v>
      </c>
      <c r="J107">
        <v>0</v>
      </c>
      <c r="K107">
        <v>1</v>
      </c>
      <c r="L107">
        <v>0</v>
      </c>
      <c r="M107">
        <v>0</v>
      </c>
      <c r="N107">
        <v>0</v>
      </c>
      <c r="O107">
        <v>1</v>
      </c>
      <c r="P107">
        <v>0</v>
      </c>
      <c r="Q107">
        <v>0</v>
      </c>
      <c r="R107">
        <v>0</v>
      </c>
      <c r="S107">
        <v>0</v>
      </c>
      <c r="T107">
        <v>0</v>
      </c>
      <c r="U107">
        <v>0</v>
      </c>
      <c r="V107">
        <v>0</v>
      </c>
      <c r="W107">
        <v>0</v>
      </c>
      <c r="X107">
        <v>0</v>
      </c>
      <c r="Y107">
        <v>0</v>
      </c>
      <c r="Z107">
        <v>0</v>
      </c>
      <c r="AA107">
        <v>0</v>
      </c>
      <c r="AB107">
        <v>1</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row>
    <row r="108" spans="1:55" x14ac:dyDescent="0.25">
      <c r="A108">
        <v>54</v>
      </c>
      <c r="B108">
        <v>0</v>
      </c>
      <c r="C108">
        <v>0</v>
      </c>
      <c r="D108">
        <v>0</v>
      </c>
      <c r="E108">
        <v>0</v>
      </c>
      <c r="F108">
        <v>0</v>
      </c>
      <c r="G108">
        <v>0</v>
      </c>
      <c r="H108">
        <v>0</v>
      </c>
      <c r="I108">
        <v>0</v>
      </c>
      <c r="J108">
        <v>0</v>
      </c>
      <c r="K108">
        <v>0</v>
      </c>
      <c r="L108">
        <v>0</v>
      </c>
      <c r="M108">
        <v>0</v>
      </c>
      <c r="N108">
        <v>0</v>
      </c>
      <c r="O108">
        <v>0</v>
      </c>
      <c r="P108">
        <v>0</v>
      </c>
      <c r="Q108">
        <v>0</v>
      </c>
      <c r="R108">
        <v>1</v>
      </c>
      <c r="S108">
        <v>0</v>
      </c>
      <c r="T108">
        <v>0</v>
      </c>
      <c r="U108">
        <v>0</v>
      </c>
      <c r="V108">
        <v>0</v>
      </c>
      <c r="W108">
        <v>0</v>
      </c>
      <c r="X108">
        <v>0</v>
      </c>
      <c r="Y108">
        <v>0</v>
      </c>
      <c r="Z108">
        <v>0</v>
      </c>
      <c r="AA108">
        <v>0</v>
      </c>
      <c r="AB108">
        <v>0</v>
      </c>
      <c r="AC108">
        <v>0</v>
      </c>
      <c r="AD108">
        <v>0</v>
      </c>
      <c r="AE108">
        <v>0</v>
      </c>
      <c r="AF108">
        <v>1</v>
      </c>
      <c r="AG108">
        <v>0</v>
      </c>
      <c r="AH108">
        <v>0</v>
      </c>
      <c r="AI108">
        <v>0</v>
      </c>
      <c r="AJ108">
        <v>0</v>
      </c>
      <c r="AK108">
        <v>0</v>
      </c>
      <c r="AL108">
        <v>1</v>
      </c>
      <c r="AM108">
        <v>0</v>
      </c>
      <c r="AN108">
        <v>0</v>
      </c>
      <c r="AO108">
        <v>0</v>
      </c>
      <c r="AP108">
        <v>0</v>
      </c>
      <c r="AQ108">
        <v>0</v>
      </c>
      <c r="AR108">
        <v>0</v>
      </c>
      <c r="AS108">
        <v>0</v>
      </c>
      <c r="AT108">
        <v>0</v>
      </c>
      <c r="AU108">
        <v>0</v>
      </c>
      <c r="AV108">
        <v>0</v>
      </c>
      <c r="AW108">
        <v>0</v>
      </c>
      <c r="AX108">
        <v>0</v>
      </c>
      <c r="AY108">
        <v>0</v>
      </c>
      <c r="AZ108">
        <v>0</v>
      </c>
      <c r="BA108">
        <v>0</v>
      </c>
      <c r="BB108">
        <v>0</v>
      </c>
      <c r="BC108">
        <v>0</v>
      </c>
    </row>
    <row r="109" spans="1:55" x14ac:dyDescent="0.25">
      <c r="A109">
        <v>54</v>
      </c>
      <c r="B109">
        <v>0</v>
      </c>
      <c r="C109">
        <v>0</v>
      </c>
      <c r="D109">
        <v>0</v>
      </c>
      <c r="E109">
        <v>1</v>
      </c>
      <c r="F109">
        <v>0</v>
      </c>
      <c r="G109">
        <v>0</v>
      </c>
      <c r="H109">
        <v>0</v>
      </c>
      <c r="I109">
        <v>0</v>
      </c>
      <c r="J109">
        <v>1</v>
      </c>
      <c r="K109">
        <v>0</v>
      </c>
      <c r="L109">
        <v>0</v>
      </c>
      <c r="M109">
        <v>0</v>
      </c>
      <c r="N109">
        <v>0</v>
      </c>
      <c r="O109">
        <v>0</v>
      </c>
      <c r="P109">
        <v>0</v>
      </c>
      <c r="Q109">
        <v>0</v>
      </c>
      <c r="R109">
        <v>0</v>
      </c>
      <c r="S109">
        <v>0</v>
      </c>
      <c r="T109">
        <v>0</v>
      </c>
      <c r="U109">
        <v>0</v>
      </c>
      <c r="V109">
        <v>0</v>
      </c>
      <c r="W109">
        <v>0</v>
      </c>
      <c r="X109">
        <v>0</v>
      </c>
      <c r="Y109">
        <v>0</v>
      </c>
      <c r="Z109">
        <v>0</v>
      </c>
      <c r="AA109">
        <v>0</v>
      </c>
      <c r="AB109">
        <v>0</v>
      </c>
      <c r="AC109">
        <v>1</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row>
    <row r="110" spans="1:55" x14ac:dyDescent="0.25">
      <c r="A110">
        <v>55</v>
      </c>
      <c r="B110">
        <v>0</v>
      </c>
      <c r="C110">
        <v>0</v>
      </c>
      <c r="D110">
        <v>0</v>
      </c>
      <c r="E110">
        <v>0</v>
      </c>
      <c r="F110">
        <v>0</v>
      </c>
      <c r="G110">
        <v>1</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1</v>
      </c>
      <c r="AJ110">
        <v>0</v>
      </c>
      <c r="AK110">
        <v>0</v>
      </c>
      <c r="AL110">
        <v>0</v>
      </c>
      <c r="AM110">
        <v>0</v>
      </c>
      <c r="AN110">
        <v>0</v>
      </c>
      <c r="AO110">
        <v>1</v>
      </c>
      <c r="AP110">
        <v>0</v>
      </c>
      <c r="AQ110">
        <v>0</v>
      </c>
      <c r="AR110">
        <v>0</v>
      </c>
      <c r="AS110">
        <v>0</v>
      </c>
      <c r="AT110">
        <v>0</v>
      </c>
      <c r="AU110">
        <v>0</v>
      </c>
      <c r="AV110">
        <v>0</v>
      </c>
      <c r="AW110">
        <v>0</v>
      </c>
      <c r="AX110">
        <v>0</v>
      </c>
      <c r="AY110">
        <v>0</v>
      </c>
      <c r="AZ110">
        <v>0</v>
      </c>
      <c r="BA110">
        <v>0</v>
      </c>
      <c r="BB110">
        <v>0</v>
      </c>
      <c r="BC110">
        <v>0</v>
      </c>
    </row>
    <row r="111" spans="1:55" x14ac:dyDescent="0.25">
      <c r="A111">
        <v>55</v>
      </c>
      <c r="B111">
        <v>0</v>
      </c>
      <c r="C111">
        <v>0</v>
      </c>
      <c r="D111">
        <v>0</v>
      </c>
      <c r="E111">
        <v>0</v>
      </c>
      <c r="F111">
        <v>0</v>
      </c>
      <c r="G111">
        <v>0</v>
      </c>
      <c r="H111">
        <v>0</v>
      </c>
      <c r="I111">
        <v>0</v>
      </c>
      <c r="J111">
        <v>0</v>
      </c>
      <c r="K111">
        <v>0</v>
      </c>
      <c r="L111">
        <v>0</v>
      </c>
      <c r="M111">
        <v>1</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1</v>
      </c>
      <c r="BA111">
        <v>0</v>
      </c>
      <c r="BB111">
        <v>1</v>
      </c>
      <c r="BC111">
        <v>0</v>
      </c>
    </row>
    <row r="112" spans="1:55" x14ac:dyDescent="0.25">
      <c r="A112">
        <v>56</v>
      </c>
      <c r="B112">
        <v>0</v>
      </c>
      <c r="C112">
        <v>1</v>
      </c>
      <c r="D112">
        <v>0</v>
      </c>
      <c r="E112">
        <v>0</v>
      </c>
      <c r="F112">
        <v>0</v>
      </c>
      <c r="G112">
        <v>0</v>
      </c>
      <c r="H112">
        <v>1</v>
      </c>
      <c r="I112">
        <v>0</v>
      </c>
      <c r="J112">
        <v>0</v>
      </c>
      <c r="K112">
        <v>0</v>
      </c>
      <c r="L112">
        <v>0</v>
      </c>
      <c r="M112">
        <v>0</v>
      </c>
      <c r="N112">
        <v>0</v>
      </c>
      <c r="O112">
        <v>0</v>
      </c>
      <c r="P112">
        <v>0</v>
      </c>
      <c r="Q112">
        <v>0</v>
      </c>
      <c r="R112">
        <v>0</v>
      </c>
      <c r="S112">
        <v>0</v>
      </c>
      <c r="T112">
        <v>1</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row>
    <row r="113" spans="1:55" x14ac:dyDescent="0.25">
      <c r="A113">
        <v>56</v>
      </c>
      <c r="B113">
        <v>0</v>
      </c>
      <c r="C113">
        <v>0</v>
      </c>
      <c r="D113">
        <v>0</v>
      </c>
      <c r="E113">
        <v>0</v>
      </c>
      <c r="F113">
        <v>0</v>
      </c>
      <c r="G113">
        <v>0</v>
      </c>
      <c r="H113">
        <v>0</v>
      </c>
      <c r="I113">
        <v>0</v>
      </c>
      <c r="J113">
        <v>0</v>
      </c>
      <c r="K113">
        <v>0</v>
      </c>
      <c r="L113">
        <v>0</v>
      </c>
      <c r="M113">
        <v>0</v>
      </c>
      <c r="N113">
        <v>1</v>
      </c>
      <c r="O113">
        <v>0</v>
      </c>
      <c r="P113">
        <v>0</v>
      </c>
      <c r="Q113">
        <v>0</v>
      </c>
      <c r="R113">
        <v>0</v>
      </c>
      <c r="S113">
        <v>0</v>
      </c>
      <c r="T113">
        <v>0</v>
      </c>
      <c r="U113">
        <v>0</v>
      </c>
      <c r="V113">
        <v>0</v>
      </c>
      <c r="W113">
        <v>0</v>
      </c>
      <c r="X113">
        <v>0</v>
      </c>
      <c r="Y113">
        <v>0</v>
      </c>
      <c r="Z113">
        <v>0</v>
      </c>
      <c r="AA113">
        <v>1</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1</v>
      </c>
      <c r="BB113">
        <v>0</v>
      </c>
      <c r="BC113">
        <v>0</v>
      </c>
    </row>
    <row r="114" spans="1:55"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1</v>
      </c>
      <c r="V114">
        <v>1</v>
      </c>
      <c r="W114">
        <v>0</v>
      </c>
      <c r="X114">
        <v>0</v>
      </c>
      <c r="Y114">
        <v>0</v>
      </c>
      <c r="Z114">
        <v>0</v>
      </c>
      <c r="AA114">
        <v>0</v>
      </c>
      <c r="AB114">
        <v>0</v>
      </c>
      <c r="AC114">
        <v>0</v>
      </c>
      <c r="AD114">
        <v>1</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row>
    <row r="115" spans="1:55"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1</v>
      </c>
      <c r="T115">
        <v>0</v>
      </c>
      <c r="U115">
        <v>0</v>
      </c>
      <c r="V115">
        <v>0</v>
      </c>
      <c r="W115">
        <v>1</v>
      </c>
      <c r="X115">
        <v>1</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row>
    <row r="116" spans="1:55" x14ac:dyDescent="0.25">
      <c r="A116">
        <v>58</v>
      </c>
      <c r="B116">
        <v>0</v>
      </c>
      <c r="C116">
        <v>0</v>
      </c>
      <c r="D116">
        <v>0</v>
      </c>
      <c r="E116">
        <v>0</v>
      </c>
      <c r="F116">
        <v>0</v>
      </c>
      <c r="G116">
        <v>0</v>
      </c>
      <c r="H116">
        <v>0</v>
      </c>
      <c r="I116">
        <v>1</v>
      </c>
      <c r="J116">
        <v>0</v>
      </c>
      <c r="K116">
        <v>0</v>
      </c>
      <c r="L116">
        <v>0</v>
      </c>
      <c r="M116">
        <v>0</v>
      </c>
      <c r="N116">
        <v>0</v>
      </c>
      <c r="O116">
        <v>1</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1</v>
      </c>
      <c r="AL116">
        <v>0</v>
      </c>
      <c r="AM116">
        <v>0</v>
      </c>
      <c r="AN116">
        <v>0</v>
      </c>
      <c r="AO116">
        <v>0</v>
      </c>
      <c r="AP116">
        <v>0</v>
      </c>
      <c r="AQ116">
        <v>0</v>
      </c>
      <c r="AR116">
        <v>0</v>
      </c>
      <c r="AS116">
        <v>0</v>
      </c>
      <c r="AT116">
        <v>0</v>
      </c>
      <c r="AU116">
        <v>0</v>
      </c>
      <c r="AV116">
        <v>0</v>
      </c>
      <c r="AW116">
        <v>0</v>
      </c>
      <c r="AX116">
        <v>0</v>
      </c>
      <c r="AY116">
        <v>0</v>
      </c>
      <c r="AZ116">
        <v>0</v>
      </c>
      <c r="BA116">
        <v>0</v>
      </c>
      <c r="BB116">
        <v>0</v>
      </c>
      <c r="BC116">
        <v>0</v>
      </c>
    </row>
    <row r="117" spans="1:55" x14ac:dyDescent="0.25">
      <c r="A117">
        <v>58</v>
      </c>
      <c r="B117">
        <v>1</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1</v>
      </c>
      <c r="AR117">
        <v>0</v>
      </c>
      <c r="AS117">
        <v>0</v>
      </c>
      <c r="AT117">
        <v>0</v>
      </c>
      <c r="AU117">
        <v>0</v>
      </c>
      <c r="AV117">
        <v>0</v>
      </c>
      <c r="AW117">
        <v>0</v>
      </c>
      <c r="AX117">
        <v>1</v>
      </c>
      <c r="AY117">
        <v>0</v>
      </c>
      <c r="AZ117">
        <v>0</v>
      </c>
      <c r="BA117">
        <v>0</v>
      </c>
      <c r="BB117">
        <v>0</v>
      </c>
      <c r="BC117">
        <v>0</v>
      </c>
    </row>
    <row r="118" spans="1:55" x14ac:dyDescent="0.25">
      <c r="A118">
        <v>59</v>
      </c>
      <c r="B118">
        <v>0</v>
      </c>
      <c r="C118">
        <v>0</v>
      </c>
      <c r="D118">
        <v>0</v>
      </c>
      <c r="E118">
        <v>1</v>
      </c>
      <c r="F118">
        <v>0</v>
      </c>
      <c r="G118">
        <v>0</v>
      </c>
      <c r="H118">
        <v>0</v>
      </c>
      <c r="I118">
        <v>0</v>
      </c>
      <c r="J118">
        <v>0</v>
      </c>
      <c r="K118">
        <v>0</v>
      </c>
      <c r="L118">
        <v>0</v>
      </c>
      <c r="M118">
        <v>0</v>
      </c>
      <c r="N118">
        <v>0</v>
      </c>
      <c r="O118">
        <v>0</v>
      </c>
      <c r="P118">
        <v>0</v>
      </c>
      <c r="Q118">
        <v>0</v>
      </c>
      <c r="R118">
        <v>0</v>
      </c>
      <c r="S118">
        <v>0</v>
      </c>
      <c r="T118">
        <v>0</v>
      </c>
      <c r="U118">
        <v>0</v>
      </c>
      <c r="V118">
        <v>0</v>
      </c>
      <c r="W118">
        <v>0</v>
      </c>
      <c r="X118">
        <v>0</v>
      </c>
      <c r="Y118">
        <v>1</v>
      </c>
      <c r="Z118">
        <v>0</v>
      </c>
      <c r="AA118">
        <v>0</v>
      </c>
      <c r="AB118">
        <v>0</v>
      </c>
      <c r="AC118">
        <v>0</v>
      </c>
      <c r="AD118">
        <v>0</v>
      </c>
      <c r="AE118">
        <v>0</v>
      </c>
      <c r="AF118">
        <v>1</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row>
    <row r="119" spans="1:55"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1</v>
      </c>
      <c r="AI119">
        <v>0</v>
      </c>
      <c r="AJ119">
        <v>0</v>
      </c>
      <c r="AK119">
        <v>0</v>
      </c>
      <c r="AL119">
        <v>0</v>
      </c>
      <c r="AM119">
        <v>0</v>
      </c>
      <c r="AN119">
        <v>0</v>
      </c>
      <c r="AO119">
        <v>0</v>
      </c>
      <c r="AP119">
        <v>1</v>
      </c>
      <c r="AQ119">
        <v>0</v>
      </c>
      <c r="AR119">
        <v>0</v>
      </c>
      <c r="AS119">
        <v>1</v>
      </c>
      <c r="AT119">
        <v>0</v>
      </c>
      <c r="AU119">
        <v>0</v>
      </c>
      <c r="AV119">
        <v>0</v>
      </c>
      <c r="AW119">
        <v>0</v>
      </c>
      <c r="AX119">
        <v>0</v>
      </c>
      <c r="AY119">
        <v>0</v>
      </c>
      <c r="AZ119">
        <v>0</v>
      </c>
      <c r="BA119">
        <v>0</v>
      </c>
      <c r="BB119">
        <v>0</v>
      </c>
      <c r="BC119">
        <v>0</v>
      </c>
    </row>
    <row r="120" spans="1:55" x14ac:dyDescent="0.2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1</v>
      </c>
      <c r="AC120">
        <v>0</v>
      </c>
      <c r="AD120">
        <v>0</v>
      </c>
      <c r="AE120">
        <v>0</v>
      </c>
      <c r="AF120">
        <v>0</v>
      </c>
      <c r="AG120">
        <v>0</v>
      </c>
      <c r="AH120">
        <v>0</v>
      </c>
      <c r="AI120">
        <v>0</v>
      </c>
      <c r="AJ120">
        <v>0</v>
      </c>
      <c r="AK120">
        <v>0</v>
      </c>
      <c r="AL120">
        <v>0</v>
      </c>
      <c r="AM120">
        <v>0</v>
      </c>
      <c r="AN120">
        <v>0</v>
      </c>
      <c r="AO120">
        <v>0</v>
      </c>
      <c r="AP120">
        <v>0</v>
      </c>
      <c r="AQ120">
        <v>0</v>
      </c>
      <c r="AR120">
        <v>0</v>
      </c>
      <c r="AS120">
        <v>0</v>
      </c>
      <c r="AT120">
        <v>1</v>
      </c>
      <c r="AU120">
        <v>0</v>
      </c>
      <c r="AV120">
        <v>1</v>
      </c>
      <c r="AW120">
        <v>0</v>
      </c>
      <c r="AX120">
        <v>0</v>
      </c>
      <c r="AY120">
        <v>0</v>
      </c>
      <c r="AZ120">
        <v>0</v>
      </c>
      <c r="BA120">
        <v>0</v>
      </c>
      <c r="BB120">
        <v>0</v>
      </c>
      <c r="BC120">
        <v>0</v>
      </c>
    </row>
    <row r="121" spans="1:55" x14ac:dyDescent="0.25">
      <c r="A121">
        <v>60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1</v>
      </c>
      <c r="AA121">
        <v>0</v>
      </c>
      <c r="AB121">
        <v>0</v>
      </c>
      <c r="AC121">
        <v>0</v>
      </c>
      <c r="AD121">
        <v>0</v>
      </c>
      <c r="AE121">
        <v>0</v>
      </c>
      <c r="AF121">
        <v>0</v>
      </c>
      <c r="AG121">
        <v>0</v>
      </c>
      <c r="AH121">
        <v>0</v>
      </c>
      <c r="AI121">
        <v>0</v>
      </c>
      <c r="AJ121">
        <v>0</v>
      </c>
      <c r="AK121">
        <v>0</v>
      </c>
      <c r="AL121">
        <v>1</v>
      </c>
      <c r="AM121">
        <v>0</v>
      </c>
      <c r="AN121">
        <v>0</v>
      </c>
      <c r="AO121">
        <v>0</v>
      </c>
      <c r="AP121">
        <v>0</v>
      </c>
      <c r="AQ121">
        <v>0</v>
      </c>
      <c r="AR121">
        <v>0</v>
      </c>
      <c r="AS121">
        <v>0</v>
      </c>
      <c r="AT121">
        <v>0</v>
      </c>
      <c r="AU121">
        <v>1</v>
      </c>
      <c r="AV121">
        <v>0</v>
      </c>
      <c r="AW121">
        <v>0</v>
      </c>
      <c r="AX121">
        <v>0</v>
      </c>
      <c r="AY121">
        <v>0</v>
      </c>
      <c r="AZ121">
        <v>0</v>
      </c>
      <c r="BA121">
        <v>0</v>
      </c>
      <c r="BB121">
        <v>0</v>
      </c>
      <c r="BC121">
        <v>0</v>
      </c>
    </row>
    <row r="122" spans="1:55" x14ac:dyDescent="0.25">
      <c r="A122">
        <v>61</v>
      </c>
      <c r="B122">
        <v>0</v>
      </c>
      <c r="C122">
        <v>0</v>
      </c>
      <c r="D122">
        <v>0</v>
      </c>
      <c r="E122">
        <v>0</v>
      </c>
      <c r="F122">
        <v>0</v>
      </c>
      <c r="G122">
        <v>0</v>
      </c>
      <c r="H122">
        <v>0</v>
      </c>
      <c r="I122">
        <v>0</v>
      </c>
      <c r="J122">
        <v>0</v>
      </c>
      <c r="K122">
        <v>0</v>
      </c>
      <c r="L122">
        <v>0</v>
      </c>
      <c r="M122">
        <v>0</v>
      </c>
      <c r="N122">
        <v>0</v>
      </c>
      <c r="O122">
        <v>0</v>
      </c>
      <c r="P122">
        <v>1</v>
      </c>
      <c r="Q122">
        <v>0</v>
      </c>
      <c r="R122">
        <v>0</v>
      </c>
      <c r="S122">
        <v>0</v>
      </c>
      <c r="T122">
        <v>0</v>
      </c>
      <c r="U122">
        <v>0</v>
      </c>
      <c r="V122">
        <v>0</v>
      </c>
      <c r="W122">
        <v>0</v>
      </c>
      <c r="X122">
        <v>0</v>
      </c>
      <c r="Y122">
        <v>0</v>
      </c>
      <c r="Z122">
        <v>0</v>
      </c>
      <c r="AA122">
        <v>0</v>
      </c>
      <c r="AB122">
        <v>0</v>
      </c>
      <c r="AC122">
        <v>0</v>
      </c>
      <c r="AD122">
        <v>0</v>
      </c>
      <c r="AE122">
        <v>1</v>
      </c>
      <c r="AF122">
        <v>0</v>
      </c>
      <c r="AG122">
        <v>0</v>
      </c>
      <c r="AH122">
        <v>0</v>
      </c>
      <c r="AI122">
        <v>0</v>
      </c>
      <c r="AJ122">
        <v>0</v>
      </c>
      <c r="AK122">
        <v>0</v>
      </c>
      <c r="AL122">
        <v>0</v>
      </c>
      <c r="AM122">
        <v>1</v>
      </c>
      <c r="AN122">
        <v>0</v>
      </c>
      <c r="AO122">
        <v>0</v>
      </c>
      <c r="AP122">
        <v>0</v>
      </c>
      <c r="AQ122">
        <v>0</v>
      </c>
      <c r="AR122">
        <v>0</v>
      </c>
      <c r="AS122">
        <v>0</v>
      </c>
      <c r="AT122">
        <v>0</v>
      </c>
      <c r="AU122">
        <v>0</v>
      </c>
      <c r="AV122">
        <v>0</v>
      </c>
      <c r="AW122">
        <v>0</v>
      </c>
      <c r="AX122">
        <v>0</v>
      </c>
      <c r="AY122">
        <v>0</v>
      </c>
      <c r="AZ122">
        <v>0</v>
      </c>
      <c r="BA122">
        <v>0</v>
      </c>
      <c r="BB122">
        <v>0</v>
      </c>
      <c r="BC122">
        <v>0</v>
      </c>
    </row>
    <row r="123" spans="1:55" x14ac:dyDescent="0.25">
      <c r="A123">
        <v>61</v>
      </c>
      <c r="B123">
        <v>0</v>
      </c>
      <c r="C123">
        <v>0</v>
      </c>
      <c r="D123">
        <v>0</v>
      </c>
      <c r="E123">
        <v>0</v>
      </c>
      <c r="F123">
        <v>1</v>
      </c>
      <c r="G123">
        <v>0</v>
      </c>
      <c r="H123">
        <v>0</v>
      </c>
      <c r="I123">
        <v>0</v>
      </c>
      <c r="J123">
        <v>1</v>
      </c>
      <c r="K123">
        <v>0</v>
      </c>
      <c r="L123">
        <v>0</v>
      </c>
      <c r="M123">
        <v>0</v>
      </c>
      <c r="N123">
        <v>0</v>
      </c>
      <c r="O123">
        <v>0</v>
      </c>
      <c r="P123">
        <v>0</v>
      </c>
      <c r="Q123">
        <v>1</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row>
    <row r="124" spans="1:55" x14ac:dyDescent="0.25">
      <c r="A124">
        <v>62</v>
      </c>
      <c r="B124">
        <v>0</v>
      </c>
      <c r="C124">
        <v>0</v>
      </c>
      <c r="D124">
        <v>0</v>
      </c>
      <c r="E124">
        <v>0</v>
      </c>
      <c r="F124">
        <v>0</v>
      </c>
      <c r="G124">
        <v>0</v>
      </c>
      <c r="H124">
        <v>0</v>
      </c>
      <c r="I124">
        <v>0</v>
      </c>
      <c r="J124">
        <v>0</v>
      </c>
      <c r="K124">
        <v>0</v>
      </c>
      <c r="L124">
        <v>0</v>
      </c>
      <c r="M124">
        <v>0</v>
      </c>
      <c r="N124">
        <v>0</v>
      </c>
      <c r="O124">
        <v>0</v>
      </c>
      <c r="P124">
        <v>0</v>
      </c>
      <c r="Q124">
        <v>0</v>
      </c>
      <c r="R124">
        <v>1</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1</v>
      </c>
      <c r="AO124">
        <v>0</v>
      </c>
      <c r="AP124">
        <v>0</v>
      </c>
      <c r="AQ124">
        <v>0</v>
      </c>
      <c r="AR124">
        <v>0</v>
      </c>
      <c r="AS124">
        <v>0</v>
      </c>
      <c r="AT124">
        <v>0</v>
      </c>
      <c r="AU124">
        <v>0</v>
      </c>
      <c r="AV124">
        <v>0</v>
      </c>
      <c r="AW124">
        <v>0</v>
      </c>
      <c r="AX124">
        <v>0</v>
      </c>
      <c r="AY124">
        <v>0</v>
      </c>
      <c r="AZ124">
        <v>0</v>
      </c>
      <c r="BA124">
        <v>0</v>
      </c>
      <c r="BB124">
        <v>0</v>
      </c>
      <c r="BC124">
        <v>1</v>
      </c>
    </row>
    <row r="125" spans="1:55" x14ac:dyDescent="0.25">
      <c r="A125">
        <v>62</v>
      </c>
      <c r="B125">
        <v>0</v>
      </c>
      <c r="C125">
        <v>0</v>
      </c>
      <c r="D125">
        <v>0</v>
      </c>
      <c r="E125">
        <v>0</v>
      </c>
      <c r="F125">
        <v>0</v>
      </c>
      <c r="G125">
        <v>0</v>
      </c>
      <c r="H125">
        <v>0</v>
      </c>
      <c r="I125">
        <v>0</v>
      </c>
      <c r="J125">
        <v>0</v>
      </c>
      <c r="K125">
        <v>1</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1</v>
      </c>
      <c r="AH125">
        <v>0</v>
      </c>
      <c r="AI125">
        <v>0</v>
      </c>
      <c r="AJ125">
        <v>0</v>
      </c>
      <c r="AK125">
        <v>0</v>
      </c>
      <c r="AL125">
        <v>0</v>
      </c>
      <c r="AM125">
        <v>0</v>
      </c>
      <c r="AN125">
        <v>0</v>
      </c>
      <c r="AO125">
        <v>0</v>
      </c>
      <c r="AP125">
        <v>0</v>
      </c>
      <c r="AQ125">
        <v>0</v>
      </c>
      <c r="AR125">
        <v>0</v>
      </c>
      <c r="AS125">
        <v>0</v>
      </c>
      <c r="AT125">
        <v>0</v>
      </c>
      <c r="AU125">
        <v>0</v>
      </c>
      <c r="AV125">
        <v>0</v>
      </c>
      <c r="AW125">
        <v>1</v>
      </c>
      <c r="AX125">
        <v>0</v>
      </c>
      <c r="AY125">
        <v>0</v>
      </c>
      <c r="AZ125">
        <v>0</v>
      </c>
      <c r="BA125">
        <v>0</v>
      </c>
      <c r="BB125">
        <v>0</v>
      </c>
      <c r="BC125">
        <v>0</v>
      </c>
    </row>
    <row r="126" spans="1:55" x14ac:dyDescent="0.25">
      <c r="A126">
        <v>63</v>
      </c>
      <c r="B126">
        <v>0</v>
      </c>
      <c r="C126">
        <v>0</v>
      </c>
      <c r="D126">
        <v>0</v>
      </c>
      <c r="E126">
        <v>0</v>
      </c>
      <c r="F126">
        <v>0</v>
      </c>
      <c r="G126">
        <v>0</v>
      </c>
      <c r="H126">
        <v>0</v>
      </c>
      <c r="I126">
        <v>0</v>
      </c>
      <c r="J126">
        <v>0</v>
      </c>
      <c r="K126">
        <v>0</v>
      </c>
      <c r="L126">
        <v>1</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1</v>
      </c>
      <c r="AS126">
        <v>0</v>
      </c>
      <c r="AT126">
        <v>0</v>
      </c>
      <c r="AU126">
        <v>0</v>
      </c>
      <c r="AV126">
        <v>0</v>
      </c>
      <c r="AW126">
        <v>0</v>
      </c>
      <c r="AX126">
        <v>0</v>
      </c>
      <c r="AY126">
        <v>1</v>
      </c>
      <c r="AZ126">
        <v>0</v>
      </c>
      <c r="BA126">
        <v>0</v>
      </c>
      <c r="BB126">
        <v>0</v>
      </c>
      <c r="BC126">
        <v>0</v>
      </c>
    </row>
    <row r="127" spans="1:55" x14ac:dyDescent="0.25">
      <c r="A127">
        <v>63</v>
      </c>
      <c r="B127">
        <v>0</v>
      </c>
      <c r="C127">
        <v>0</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1</v>
      </c>
      <c r="AD127">
        <v>0</v>
      </c>
      <c r="AE127">
        <v>0</v>
      </c>
      <c r="AF127">
        <v>0</v>
      </c>
      <c r="AG127">
        <v>0</v>
      </c>
      <c r="AH127">
        <v>0</v>
      </c>
      <c r="AI127">
        <v>0</v>
      </c>
      <c r="AJ127">
        <v>1</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row>
    <row r="128" spans="1:55" x14ac:dyDescent="0.25">
      <c r="A128">
        <v>64</v>
      </c>
      <c r="B128">
        <v>0</v>
      </c>
      <c r="C128">
        <v>0</v>
      </c>
      <c r="D128">
        <v>0</v>
      </c>
      <c r="E128">
        <v>0</v>
      </c>
      <c r="F128">
        <v>0</v>
      </c>
      <c r="G128">
        <v>0</v>
      </c>
      <c r="H128">
        <v>0</v>
      </c>
      <c r="I128">
        <v>0</v>
      </c>
      <c r="J128">
        <v>0</v>
      </c>
      <c r="K128">
        <v>0</v>
      </c>
      <c r="L128">
        <v>0</v>
      </c>
      <c r="M128">
        <v>0</v>
      </c>
      <c r="N128">
        <v>0</v>
      </c>
      <c r="O128">
        <v>0</v>
      </c>
      <c r="P128">
        <v>0</v>
      </c>
      <c r="Q128">
        <v>0</v>
      </c>
      <c r="R128">
        <v>0</v>
      </c>
      <c r="S128">
        <v>0</v>
      </c>
      <c r="T128">
        <v>0</v>
      </c>
      <c r="U128">
        <v>0</v>
      </c>
      <c r="V128">
        <v>0</v>
      </c>
      <c r="W128">
        <v>1</v>
      </c>
      <c r="X128">
        <v>0</v>
      </c>
      <c r="Y128">
        <v>0</v>
      </c>
      <c r="Z128">
        <v>0</v>
      </c>
      <c r="AA128">
        <v>0</v>
      </c>
      <c r="AB128">
        <v>0</v>
      </c>
      <c r="AC128">
        <v>0</v>
      </c>
      <c r="AD128">
        <v>0</v>
      </c>
      <c r="AE128">
        <v>0</v>
      </c>
      <c r="AF128">
        <v>0</v>
      </c>
      <c r="AG128">
        <v>0</v>
      </c>
      <c r="AH128">
        <v>0</v>
      </c>
      <c r="AI128">
        <v>0</v>
      </c>
      <c r="AJ128">
        <v>0</v>
      </c>
      <c r="AK128">
        <v>1</v>
      </c>
      <c r="AL128">
        <v>0</v>
      </c>
      <c r="AM128">
        <v>0</v>
      </c>
      <c r="AN128">
        <v>0</v>
      </c>
      <c r="AO128">
        <v>0</v>
      </c>
      <c r="AP128">
        <v>0</v>
      </c>
      <c r="AQ128">
        <v>0</v>
      </c>
      <c r="AR128">
        <v>0</v>
      </c>
      <c r="AS128">
        <v>1</v>
      </c>
      <c r="AT128">
        <v>0</v>
      </c>
      <c r="AU128">
        <v>0</v>
      </c>
      <c r="AV128">
        <v>0</v>
      </c>
      <c r="AW128">
        <v>0</v>
      </c>
      <c r="AX128">
        <v>0</v>
      </c>
      <c r="AY128">
        <v>0</v>
      </c>
      <c r="AZ128">
        <v>0</v>
      </c>
      <c r="BA128">
        <v>0</v>
      </c>
      <c r="BB128">
        <v>0</v>
      </c>
      <c r="BC128">
        <v>0</v>
      </c>
    </row>
    <row r="129" spans="1:55"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1</v>
      </c>
      <c r="U129">
        <v>0</v>
      </c>
      <c r="V129">
        <v>0</v>
      </c>
      <c r="W129">
        <v>0</v>
      </c>
      <c r="X129">
        <v>0</v>
      </c>
      <c r="Y129">
        <v>0</v>
      </c>
      <c r="Z129">
        <v>0</v>
      </c>
      <c r="AA129">
        <v>0</v>
      </c>
      <c r="AB129">
        <v>0</v>
      </c>
      <c r="AC129">
        <v>0</v>
      </c>
      <c r="AD129">
        <v>0</v>
      </c>
      <c r="AE129">
        <v>0</v>
      </c>
      <c r="AF129">
        <v>0</v>
      </c>
      <c r="AG129">
        <v>0</v>
      </c>
      <c r="AH129">
        <v>1</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1</v>
      </c>
      <c r="BC129">
        <v>0</v>
      </c>
    </row>
    <row r="130" spans="1:55" x14ac:dyDescent="0.25">
      <c r="A130">
        <v>65</v>
      </c>
      <c r="B130">
        <v>0</v>
      </c>
      <c r="C130">
        <v>0</v>
      </c>
      <c r="D130">
        <v>0</v>
      </c>
      <c r="E130">
        <v>0</v>
      </c>
      <c r="F130">
        <v>0</v>
      </c>
      <c r="G130">
        <v>1</v>
      </c>
      <c r="H130">
        <v>0</v>
      </c>
      <c r="I130">
        <v>0</v>
      </c>
      <c r="J130">
        <v>0</v>
      </c>
      <c r="K130">
        <v>0</v>
      </c>
      <c r="L130">
        <v>0</v>
      </c>
      <c r="M130">
        <v>0</v>
      </c>
      <c r="N130">
        <v>0</v>
      </c>
      <c r="O130">
        <v>0</v>
      </c>
      <c r="P130">
        <v>0</v>
      </c>
      <c r="Q130">
        <v>0</v>
      </c>
      <c r="R130">
        <v>0</v>
      </c>
      <c r="S130">
        <v>0</v>
      </c>
      <c r="T130">
        <v>0</v>
      </c>
      <c r="U130">
        <v>0</v>
      </c>
      <c r="V130">
        <v>0</v>
      </c>
      <c r="W130">
        <v>0</v>
      </c>
      <c r="X130">
        <v>1</v>
      </c>
      <c r="Y130">
        <v>0</v>
      </c>
      <c r="Z130">
        <v>0</v>
      </c>
      <c r="AA130">
        <v>0</v>
      </c>
      <c r="AB130">
        <v>0</v>
      </c>
      <c r="AC130">
        <v>0</v>
      </c>
      <c r="AD130">
        <v>0</v>
      </c>
      <c r="AE130">
        <v>0</v>
      </c>
      <c r="AF130">
        <v>1</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row>
    <row r="131" spans="1:55" x14ac:dyDescent="0.25">
      <c r="A131">
        <v>65</v>
      </c>
      <c r="B131">
        <v>0</v>
      </c>
      <c r="C131">
        <v>0</v>
      </c>
      <c r="D131">
        <v>0</v>
      </c>
      <c r="E131">
        <v>0</v>
      </c>
      <c r="F131">
        <v>0</v>
      </c>
      <c r="G131">
        <v>0</v>
      </c>
      <c r="H131">
        <v>1</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1</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1</v>
      </c>
      <c r="AY131">
        <v>0</v>
      </c>
      <c r="AZ131">
        <v>0</v>
      </c>
      <c r="BA131">
        <v>0</v>
      </c>
      <c r="BB131">
        <v>0</v>
      </c>
      <c r="BC131">
        <v>0</v>
      </c>
    </row>
    <row r="132" spans="1:55" x14ac:dyDescent="0.25">
      <c r="A132">
        <v>66</v>
      </c>
      <c r="B132">
        <v>0</v>
      </c>
      <c r="C132">
        <v>1</v>
      </c>
      <c r="D132">
        <v>0</v>
      </c>
      <c r="E132">
        <v>0</v>
      </c>
      <c r="F132">
        <v>0</v>
      </c>
      <c r="G132">
        <v>0</v>
      </c>
      <c r="H132">
        <v>0</v>
      </c>
      <c r="I132">
        <v>0</v>
      </c>
      <c r="J132">
        <v>0</v>
      </c>
      <c r="K132">
        <v>0</v>
      </c>
      <c r="L132">
        <v>0</v>
      </c>
      <c r="M132">
        <v>0</v>
      </c>
      <c r="N132">
        <v>1</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1</v>
      </c>
      <c r="AM132">
        <v>0</v>
      </c>
      <c r="AN132">
        <v>0</v>
      </c>
      <c r="AO132">
        <v>0</v>
      </c>
      <c r="AP132">
        <v>0</v>
      </c>
      <c r="AQ132">
        <v>0</v>
      </c>
      <c r="AR132">
        <v>0</v>
      </c>
      <c r="AS132">
        <v>0</v>
      </c>
      <c r="AT132">
        <v>0</v>
      </c>
      <c r="AU132">
        <v>0</v>
      </c>
      <c r="AV132">
        <v>0</v>
      </c>
      <c r="AW132">
        <v>0</v>
      </c>
      <c r="AX132">
        <v>0</v>
      </c>
      <c r="AY132">
        <v>0</v>
      </c>
      <c r="AZ132">
        <v>0</v>
      </c>
      <c r="BA132">
        <v>0</v>
      </c>
      <c r="BB132">
        <v>0</v>
      </c>
      <c r="BC132">
        <v>0</v>
      </c>
    </row>
    <row r="133" spans="1:55" x14ac:dyDescent="0.25">
      <c r="A133">
        <v>66</v>
      </c>
      <c r="B133">
        <v>0</v>
      </c>
      <c r="C133">
        <v>0</v>
      </c>
      <c r="D133">
        <v>0</v>
      </c>
      <c r="E133">
        <v>0</v>
      </c>
      <c r="F133">
        <v>0</v>
      </c>
      <c r="G133">
        <v>0</v>
      </c>
      <c r="H133">
        <v>0</v>
      </c>
      <c r="I133">
        <v>0</v>
      </c>
      <c r="J133">
        <v>0</v>
      </c>
      <c r="K133">
        <v>0</v>
      </c>
      <c r="L133">
        <v>0</v>
      </c>
      <c r="M133">
        <v>0</v>
      </c>
      <c r="N133">
        <v>0</v>
      </c>
      <c r="O133">
        <v>1</v>
      </c>
      <c r="P133">
        <v>0</v>
      </c>
      <c r="Q133">
        <v>1</v>
      </c>
      <c r="R133">
        <v>0</v>
      </c>
      <c r="S133">
        <v>0</v>
      </c>
      <c r="T133">
        <v>0</v>
      </c>
      <c r="U133">
        <v>0</v>
      </c>
      <c r="V133">
        <v>0</v>
      </c>
      <c r="W133">
        <v>0</v>
      </c>
      <c r="X133">
        <v>0</v>
      </c>
      <c r="Y133">
        <v>0</v>
      </c>
      <c r="Z133">
        <v>0</v>
      </c>
      <c r="AA133">
        <v>0</v>
      </c>
      <c r="AB133">
        <v>0</v>
      </c>
      <c r="AC133">
        <v>0</v>
      </c>
      <c r="AD133">
        <v>0</v>
      </c>
      <c r="AE133">
        <v>0</v>
      </c>
      <c r="AF133">
        <v>0</v>
      </c>
      <c r="AG133">
        <v>0</v>
      </c>
      <c r="AH133">
        <v>0</v>
      </c>
      <c r="AI133">
        <v>1</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row>
    <row r="134" spans="1:55" x14ac:dyDescent="0.25">
      <c r="A134">
        <v>67</v>
      </c>
      <c r="B134">
        <v>0</v>
      </c>
      <c r="C134">
        <v>0</v>
      </c>
      <c r="D134">
        <v>0</v>
      </c>
      <c r="E134">
        <v>1</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1</v>
      </c>
      <c r="AH134">
        <v>0</v>
      </c>
      <c r="AI134">
        <v>0</v>
      </c>
      <c r="AJ134">
        <v>0</v>
      </c>
      <c r="AK134">
        <v>0</v>
      </c>
      <c r="AL134">
        <v>0</v>
      </c>
      <c r="AM134">
        <v>0</v>
      </c>
      <c r="AN134">
        <v>0</v>
      </c>
      <c r="AO134">
        <v>0</v>
      </c>
      <c r="AP134">
        <v>0</v>
      </c>
      <c r="AQ134">
        <v>1</v>
      </c>
      <c r="AR134">
        <v>0</v>
      </c>
      <c r="AS134">
        <v>0</v>
      </c>
      <c r="AT134">
        <v>0</v>
      </c>
      <c r="AU134">
        <v>0</v>
      </c>
      <c r="AV134">
        <v>0</v>
      </c>
      <c r="AW134">
        <v>0</v>
      </c>
      <c r="AX134">
        <v>0</v>
      </c>
      <c r="AY134">
        <v>0</v>
      </c>
      <c r="AZ134">
        <v>0</v>
      </c>
      <c r="BA134">
        <v>0</v>
      </c>
      <c r="BB134">
        <v>0</v>
      </c>
      <c r="BC134">
        <v>0</v>
      </c>
    </row>
    <row r="135" spans="1:55"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c r="V135">
        <v>1</v>
      </c>
      <c r="W135">
        <v>0</v>
      </c>
      <c r="X135">
        <v>0</v>
      </c>
      <c r="Y135">
        <v>0</v>
      </c>
      <c r="Z135">
        <v>0</v>
      </c>
      <c r="AA135">
        <v>0</v>
      </c>
      <c r="AB135">
        <v>0</v>
      </c>
      <c r="AC135">
        <v>0</v>
      </c>
      <c r="AD135">
        <v>0</v>
      </c>
      <c r="AE135">
        <v>0</v>
      </c>
      <c r="AF135">
        <v>0</v>
      </c>
      <c r="AG135">
        <v>0</v>
      </c>
      <c r="AH135">
        <v>0</v>
      </c>
      <c r="AI135">
        <v>0</v>
      </c>
      <c r="AJ135">
        <v>0</v>
      </c>
      <c r="AK135">
        <v>0</v>
      </c>
      <c r="AL135">
        <v>0</v>
      </c>
      <c r="AM135">
        <v>1</v>
      </c>
      <c r="AN135">
        <v>0</v>
      </c>
      <c r="AO135">
        <v>0</v>
      </c>
      <c r="AP135">
        <v>0</v>
      </c>
      <c r="AQ135">
        <v>0</v>
      </c>
      <c r="AR135">
        <v>0</v>
      </c>
      <c r="AS135">
        <v>0</v>
      </c>
      <c r="AT135">
        <v>1</v>
      </c>
      <c r="AU135">
        <v>0</v>
      </c>
      <c r="AV135">
        <v>0</v>
      </c>
      <c r="AW135">
        <v>0</v>
      </c>
      <c r="AX135">
        <v>0</v>
      </c>
      <c r="AY135">
        <v>0</v>
      </c>
      <c r="AZ135">
        <v>0</v>
      </c>
      <c r="BA135">
        <v>0</v>
      </c>
      <c r="BB135">
        <v>0</v>
      </c>
      <c r="BC135">
        <v>0</v>
      </c>
    </row>
    <row r="136" spans="1:55" x14ac:dyDescent="0.25">
      <c r="A136">
        <v>68</v>
      </c>
      <c r="B136">
        <v>1</v>
      </c>
      <c r="C136">
        <v>0</v>
      </c>
      <c r="D136">
        <v>0</v>
      </c>
      <c r="E136">
        <v>0</v>
      </c>
      <c r="F136">
        <v>0</v>
      </c>
      <c r="G136">
        <v>0</v>
      </c>
      <c r="H136">
        <v>0</v>
      </c>
      <c r="I136">
        <v>0</v>
      </c>
      <c r="J136">
        <v>1</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1</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row>
    <row r="137" spans="1:55" x14ac:dyDescent="0.25">
      <c r="A137">
        <v>68</v>
      </c>
      <c r="B137">
        <v>0</v>
      </c>
      <c r="C137">
        <v>0</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1</v>
      </c>
      <c r="AA137">
        <v>0</v>
      </c>
      <c r="AB137">
        <v>0</v>
      </c>
      <c r="AC137">
        <v>0</v>
      </c>
      <c r="AD137">
        <v>1</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1</v>
      </c>
      <c r="BB137">
        <v>0</v>
      </c>
      <c r="BC137">
        <v>0</v>
      </c>
    </row>
    <row r="138" spans="1:55" x14ac:dyDescent="0.25">
      <c r="A138">
        <v>69</v>
      </c>
      <c r="B138">
        <v>0</v>
      </c>
      <c r="C138">
        <v>0</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1</v>
      </c>
      <c r="AQ138">
        <v>0</v>
      </c>
      <c r="AR138">
        <v>1</v>
      </c>
      <c r="AS138">
        <v>0</v>
      </c>
      <c r="AT138">
        <v>0</v>
      </c>
      <c r="AU138">
        <v>0</v>
      </c>
      <c r="AV138">
        <v>0</v>
      </c>
      <c r="AW138">
        <v>0</v>
      </c>
      <c r="AX138">
        <v>0</v>
      </c>
      <c r="AY138">
        <v>0</v>
      </c>
      <c r="AZ138">
        <v>0</v>
      </c>
      <c r="BA138">
        <v>0</v>
      </c>
      <c r="BB138">
        <v>0</v>
      </c>
      <c r="BC138">
        <v>0</v>
      </c>
    </row>
    <row r="139" spans="1:55" x14ac:dyDescent="0.25">
      <c r="A139">
        <v>69</v>
      </c>
      <c r="B139">
        <v>0</v>
      </c>
      <c r="C139">
        <v>0</v>
      </c>
      <c r="D139">
        <v>0</v>
      </c>
      <c r="E139">
        <v>0</v>
      </c>
      <c r="F139">
        <v>1</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1</v>
      </c>
      <c r="AO139">
        <v>0</v>
      </c>
      <c r="AP139">
        <v>0</v>
      </c>
      <c r="AQ139">
        <v>0</v>
      </c>
      <c r="AR139">
        <v>0</v>
      </c>
      <c r="AS139">
        <v>0</v>
      </c>
      <c r="AT139">
        <v>0</v>
      </c>
      <c r="AU139">
        <v>0</v>
      </c>
      <c r="AV139">
        <v>1</v>
      </c>
      <c r="AW139">
        <v>0</v>
      </c>
      <c r="AX139">
        <v>0</v>
      </c>
      <c r="AY139">
        <v>0</v>
      </c>
      <c r="AZ139">
        <v>0</v>
      </c>
      <c r="BA139">
        <v>0</v>
      </c>
      <c r="BB139">
        <v>0</v>
      </c>
      <c r="BC139">
        <v>0</v>
      </c>
    </row>
    <row r="140" spans="1:55" x14ac:dyDescent="0.25">
      <c r="A140">
        <v>70</v>
      </c>
      <c r="B140">
        <v>0</v>
      </c>
      <c r="C140">
        <v>0</v>
      </c>
      <c r="D140">
        <v>0</v>
      </c>
      <c r="E140">
        <v>0</v>
      </c>
      <c r="F140">
        <v>0</v>
      </c>
      <c r="G140">
        <v>0</v>
      </c>
      <c r="H140">
        <v>0</v>
      </c>
      <c r="I140">
        <v>0</v>
      </c>
      <c r="J140">
        <v>0</v>
      </c>
      <c r="K140">
        <v>0</v>
      </c>
      <c r="L140">
        <v>0</v>
      </c>
      <c r="M140">
        <v>0</v>
      </c>
      <c r="N140">
        <v>0</v>
      </c>
      <c r="O140">
        <v>0</v>
      </c>
      <c r="P140">
        <v>0</v>
      </c>
      <c r="Q140">
        <v>0</v>
      </c>
      <c r="R140">
        <v>1</v>
      </c>
      <c r="S140">
        <v>0</v>
      </c>
      <c r="T140">
        <v>0</v>
      </c>
      <c r="U140">
        <v>0</v>
      </c>
      <c r="V140">
        <v>0</v>
      </c>
      <c r="W140">
        <v>0</v>
      </c>
      <c r="X140">
        <v>0</v>
      </c>
      <c r="Y140">
        <v>0</v>
      </c>
      <c r="Z140">
        <v>0</v>
      </c>
      <c r="AA140">
        <v>1</v>
      </c>
      <c r="AB140">
        <v>0</v>
      </c>
      <c r="AC140">
        <v>0</v>
      </c>
      <c r="AD140">
        <v>0</v>
      </c>
      <c r="AE140">
        <v>0</v>
      </c>
      <c r="AF140">
        <v>0</v>
      </c>
      <c r="AG140">
        <v>0</v>
      </c>
      <c r="AH140">
        <v>0</v>
      </c>
      <c r="AI140">
        <v>0</v>
      </c>
      <c r="AJ140">
        <v>0</v>
      </c>
      <c r="AK140">
        <v>0</v>
      </c>
      <c r="AL140">
        <v>0</v>
      </c>
      <c r="AM140">
        <v>0</v>
      </c>
      <c r="AN140">
        <v>0</v>
      </c>
      <c r="AO140">
        <v>1</v>
      </c>
      <c r="AP140">
        <v>0</v>
      </c>
      <c r="AQ140">
        <v>0</v>
      </c>
      <c r="AR140">
        <v>0</v>
      </c>
      <c r="AS140">
        <v>0</v>
      </c>
      <c r="AT140">
        <v>0</v>
      </c>
      <c r="AU140">
        <v>0</v>
      </c>
      <c r="AV140">
        <v>0</v>
      </c>
      <c r="AW140">
        <v>0</v>
      </c>
      <c r="AX140">
        <v>0</v>
      </c>
      <c r="AY140">
        <v>0</v>
      </c>
      <c r="AZ140">
        <v>0</v>
      </c>
      <c r="BA140">
        <v>0</v>
      </c>
      <c r="BB140">
        <v>0</v>
      </c>
      <c r="BC140">
        <v>0</v>
      </c>
    </row>
    <row r="141" spans="1:55"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1</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1</v>
      </c>
      <c r="AZ141">
        <v>0</v>
      </c>
      <c r="BA141">
        <v>0</v>
      </c>
      <c r="BB141">
        <v>0</v>
      </c>
      <c r="BC141">
        <v>1</v>
      </c>
    </row>
    <row r="142" spans="1:55" x14ac:dyDescent="0.25">
      <c r="A142">
        <v>71</v>
      </c>
      <c r="B142">
        <v>0</v>
      </c>
      <c r="C142">
        <v>0</v>
      </c>
      <c r="D142">
        <v>0</v>
      </c>
      <c r="E142">
        <v>0</v>
      </c>
      <c r="F142">
        <v>0</v>
      </c>
      <c r="G142">
        <v>0</v>
      </c>
      <c r="H142">
        <v>0</v>
      </c>
      <c r="I142">
        <v>0</v>
      </c>
      <c r="J142">
        <v>0</v>
      </c>
      <c r="K142">
        <v>0</v>
      </c>
      <c r="L142">
        <v>0</v>
      </c>
      <c r="M142">
        <v>0</v>
      </c>
      <c r="N142">
        <v>0</v>
      </c>
      <c r="O142">
        <v>0</v>
      </c>
      <c r="P142">
        <v>1</v>
      </c>
      <c r="Q142">
        <v>0</v>
      </c>
      <c r="R142">
        <v>0</v>
      </c>
      <c r="S142">
        <v>1</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1</v>
      </c>
      <c r="AX142">
        <v>0</v>
      </c>
      <c r="AY142">
        <v>0</v>
      </c>
      <c r="AZ142">
        <v>0</v>
      </c>
      <c r="BA142">
        <v>0</v>
      </c>
      <c r="BB142">
        <v>0</v>
      </c>
      <c r="BC142">
        <v>0</v>
      </c>
    </row>
    <row r="143" spans="1:55" x14ac:dyDescent="0.25">
      <c r="A143">
        <v>71</v>
      </c>
      <c r="B143">
        <v>0</v>
      </c>
      <c r="C143">
        <v>0</v>
      </c>
      <c r="D143">
        <v>0</v>
      </c>
      <c r="E143">
        <v>0</v>
      </c>
      <c r="F143">
        <v>0</v>
      </c>
      <c r="G143">
        <v>0</v>
      </c>
      <c r="H143">
        <v>0</v>
      </c>
      <c r="I143">
        <v>0</v>
      </c>
      <c r="J143">
        <v>0</v>
      </c>
      <c r="K143">
        <v>0</v>
      </c>
      <c r="L143">
        <v>0</v>
      </c>
      <c r="M143">
        <v>1</v>
      </c>
      <c r="N143">
        <v>0</v>
      </c>
      <c r="O143">
        <v>0</v>
      </c>
      <c r="P143">
        <v>0</v>
      </c>
      <c r="Q143">
        <v>0</v>
      </c>
      <c r="R143">
        <v>0</v>
      </c>
      <c r="S143">
        <v>0</v>
      </c>
      <c r="T143">
        <v>0</v>
      </c>
      <c r="U143">
        <v>0</v>
      </c>
      <c r="V143">
        <v>0</v>
      </c>
      <c r="W143">
        <v>0</v>
      </c>
      <c r="X143">
        <v>0</v>
      </c>
      <c r="Y143">
        <v>0</v>
      </c>
      <c r="Z143">
        <v>0</v>
      </c>
      <c r="AA143">
        <v>0</v>
      </c>
      <c r="AB143">
        <v>0</v>
      </c>
      <c r="AC143">
        <v>1</v>
      </c>
      <c r="AD143">
        <v>0</v>
      </c>
      <c r="AE143">
        <v>0</v>
      </c>
      <c r="AF143">
        <v>0</v>
      </c>
      <c r="AG143">
        <v>0</v>
      </c>
      <c r="AH143">
        <v>0</v>
      </c>
      <c r="AI143">
        <v>0</v>
      </c>
      <c r="AJ143">
        <v>0</v>
      </c>
      <c r="AK143">
        <v>0</v>
      </c>
      <c r="AL143">
        <v>0</v>
      </c>
      <c r="AM143">
        <v>0</v>
      </c>
      <c r="AN143">
        <v>0</v>
      </c>
      <c r="AO143">
        <v>0</v>
      </c>
      <c r="AP143">
        <v>0</v>
      </c>
      <c r="AQ143">
        <v>0</v>
      </c>
      <c r="AR143">
        <v>0</v>
      </c>
      <c r="AS143">
        <v>0</v>
      </c>
      <c r="AT143">
        <v>0</v>
      </c>
      <c r="AU143">
        <v>1</v>
      </c>
      <c r="AV143">
        <v>0</v>
      </c>
      <c r="AW143">
        <v>0</v>
      </c>
      <c r="AX143">
        <v>0</v>
      </c>
      <c r="AY143">
        <v>0</v>
      </c>
      <c r="AZ143">
        <v>0</v>
      </c>
      <c r="BA143">
        <v>0</v>
      </c>
      <c r="BB143">
        <v>0</v>
      </c>
      <c r="BC143">
        <v>0</v>
      </c>
    </row>
    <row r="144" spans="1:55" x14ac:dyDescent="0.25">
      <c r="A144">
        <v>72</v>
      </c>
      <c r="B144">
        <v>0</v>
      </c>
      <c r="C144">
        <v>0</v>
      </c>
      <c r="D144">
        <v>0</v>
      </c>
      <c r="E144">
        <v>0</v>
      </c>
      <c r="F144">
        <v>0</v>
      </c>
      <c r="G144">
        <v>0</v>
      </c>
      <c r="H144">
        <v>0</v>
      </c>
      <c r="I144">
        <v>1</v>
      </c>
      <c r="J144">
        <v>0</v>
      </c>
      <c r="K144">
        <v>1</v>
      </c>
      <c r="L144">
        <v>0</v>
      </c>
      <c r="M144">
        <v>0</v>
      </c>
      <c r="N144">
        <v>0</v>
      </c>
      <c r="O144">
        <v>0</v>
      </c>
      <c r="P144">
        <v>0</v>
      </c>
      <c r="Q144">
        <v>0</v>
      </c>
      <c r="R144">
        <v>0</v>
      </c>
      <c r="S144">
        <v>0</v>
      </c>
      <c r="T144">
        <v>0</v>
      </c>
      <c r="U144">
        <v>0</v>
      </c>
      <c r="V144">
        <v>0</v>
      </c>
      <c r="W144">
        <v>0</v>
      </c>
      <c r="X144">
        <v>0</v>
      </c>
      <c r="Y144">
        <v>1</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row>
    <row r="145" spans="1:55" x14ac:dyDescent="0.25">
      <c r="A145">
        <v>72</v>
      </c>
      <c r="B145">
        <v>0</v>
      </c>
      <c r="C145">
        <v>0</v>
      </c>
      <c r="D145">
        <v>0</v>
      </c>
      <c r="E145">
        <v>0</v>
      </c>
      <c r="F145">
        <v>0</v>
      </c>
      <c r="G145">
        <v>0</v>
      </c>
      <c r="H145">
        <v>0</v>
      </c>
      <c r="I145">
        <v>0</v>
      </c>
      <c r="J145">
        <v>0</v>
      </c>
      <c r="K145">
        <v>0</v>
      </c>
      <c r="L145">
        <v>1</v>
      </c>
      <c r="M145">
        <v>0</v>
      </c>
      <c r="N145">
        <v>0</v>
      </c>
      <c r="O145">
        <v>0</v>
      </c>
      <c r="P145">
        <v>0</v>
      </c>
      <c r="Q145">
        <v>0</v>
      </c>
      <c r="R145">
        <v>0</v>
      </c>
      <c r="S145">
        <v>0</v>
      </c>
      <c r="T145">
        <v>0</v>
      </c>
      <c r="U145">
        <v>0</v>
      </c>
      <c r="V145">
        <v>0</v>
      </c>
      <c r="W145">
        <v>0</v>
      </c>
      <c r="X145">
        <v>0</v>
      </c>
      <c r="Y145">
        <v>0</v>
      </c>
      <c r="Z145">
        <v>0</v>
      </c>
      <c r="AA145">
        <v>0</v>
      </c>
      <c r="AB145">
        <v>0</v>
      </c>
      <c r="AC145">
        <v>0</v>
      </c>
      <c r="AD145">
        <v>0</v>
      </c>
      <c r="AE145">
        <v>1</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1</v>
      </c>
      <c r="BA145">
        <v>0</v>
      </c>
      <c r="BB145">
        <v>0</v>
      </c>
      <c r="BC145">
        <v>0</v>
      </c>
    </row>
    <row r="146" spans="1:55" x14ac:dyDescent="0.25">
      <c r="A146">
        <v>73</v>
      </c>
      <c r="B146">
        <v>0</v>
      </c>
      <c r="C146">
        <v>0</v>
      </c>
      <c r="D146">
        <v>0</v>
      </c>
      <c r="E146">
        <v>0</v>
      </c>
      <c r="F146">
        <v>0</v>
      </c>
      <c r="G146">
        <v>0</v>
      </c>
      <c r="H146">
        <v>0</v>
      </c>
      <c r="I146">
        <v>0</v>
      </c>
      <c r="J146">
        <v>1</v>
      </c>
      <c r="K146">
        <v>0</v>
      </c>
      <c r="L146">
        <v>0</v>
      </c>
      <c r="M146">
        <v>0</v>
      </c>
      <c r="N146">
        <v>0</v>
      </c>
      <c r="O146">
        <v>0</v>
      </c>
      <c r="P146">
        <v>0</v>
      </c>
      <c r="Q146">
        <v>0</v>
      </c>
      <c r="R146">
        <v>0</v>
      </c>
      <c r="S146">
        <v>0</v>
      </c>
      <c r="T146">
        <v>0</v>
      </c>
      <c r="U146">
        <v>0</v>
      </c>
      <c r="V146">
        <v>1</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1</v>
      </c>
      <c r="AY146">
        <v>0</v>
      </c>
      <c r="AZ146">
        <v>0</v>
      </c>
      <c r="BA146">
        <v>0</v>
      </c>
      <c r="BB146">
        <v>0</v>
      </c>
      <c r="BC146">
        <v>0</v>
      </c>
    </row>
    <row r="147" spans="1:55" x14ac:dyDescent="0.25">
      <c r="A147">
        <v>73</v>
      </c>
      <c r="B147">
        <v>1</v>
      </c>
      <c r="C147">
        <v>1</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1</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row>
    <row r="148" spans="1:55" x14ac:dyDescent="0.25">
      <c r="A148">
        <v>74</v>
      </c>
      <c r="B148">
        <v>0</v>
      </c>
      <c r="C148">
        <v>0</v>
      </c>
      <c r="D148">
        <v>0</v>
      </c>
      <c r="E148">
        <v>0</v>
      </c>
      <c r="F148">
        <v>0</v>
      </c>
      <c r="G148">
        <v>0</v>
      </c>
      <c r="H148">
        <v>0</v>
      </c>
      <c r="I148">
        <v>0</v>
      </c>
      <c r="J148">
        <v>0</v>
      </c>
      <c r="K148">
        <v>0</v>
      </c>
      <c r="L148">
        <v>0</v>
      </c>
      <c r="M148">
        <v>0</v>
      </c>
      <c r="N148">
        <v>0</v>
      </c>
      <c r="O148">
        <v>1</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1</v>
      </c>
      <c r="AQ148">
        <v>0</v>
      </c>
      <c r="AR148">
        <v>0</v>
      </c>
      <c r="AS148">
        <v>0</v>
      </c>
      <c r="AT148">
        <v>0</v>
      </c>
      <c r="AU148">
        <v>0</v>
      </c>
      <c r="AV148">
        <v>1</v>
      </c>
      <c r="AW148">
        <v>0</v>
      </c>
      <c r="AX148">
        <v>0</v>
      </c>
      <c r="AY148">
        <v>0</v>
      </c>
      <c r="AZ148">
        <v>0</v>
      </c>
      <c r="BA148">
        <v>0</v>
      </c>
      <c r="BB148">
        <v>0</v>
      </c>
      <c r="BC148">
        <v>0</v>
      </c>
    </row>
    <row r="149" spans="1:55" x14ac:dyDescent="0.25">
      <c r="A149">
        <v>74</v>
      </c>
      <c r="B149">
        <v>0</v>
      </c>
      <c r="C149">
        <v>0</v>
      </c>
      <c r="D149">
        <v>0</v>
      </c>
      <c r="E149">
        <v>0</v>
      </c>
      <c r="F149">
        <v>0</v>
      </c>
      <c r="G149">
        <v>0</v>
      </c>
      <c r="H149">
        <v>1</v>
      </c>
      <c r="I149">
        <v>0</v>
      </c>
      <c r="J149">
        <v>0</v>
      </c>
      <c r="K149">
        <v>0</v>
      </c>
      <c r="L149">
        <v>0</v>
      </c>
      <c r="M149">
        <v>0</v>
      </c>
      <c r="N149">
        <v>0</v>
      </c>
      <c r="O149">
        <v>0</v>
      </c>
      <c r="P149">
        <v>0</v>
      </c>
      <c r="Q149">
        <v>0</v>
      </c>
      <c r="R149">
        <v>0</v>
      </c>
      <c r="S149">
        <v>0</v>
      </c>
      <c r="T149">
        <v>0</v>
      </c>
      <c r="U149">
        <v>0</v>
      </c>
      <c r="V149">
        <v>0</v>
      </c>
      <c r="W149">
        <v>1</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1</v>
      </c>
      <c r="AU149">
        <v>0</v>
      </c>
      <c r="AV149">
        <v>0</v>
      </c>
      <c r="AW149">
        <v>0</v>
      </c>
      <c r="AX149">
        <v>0</v>
      </c>
      <c r="AY149">
        <v>0</v>
      </c>
      <c r="AZ149">
        <v>0</v>
      </c>
      <c r="BA149">
        <v>0</v>
      </c>
      <c r="BB149">
        <v>0</v>
      </c>
      <c r="BC149">
        <v>0</v>
      </c>
    </row>
    <row r="150" spans="1:55"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1</v>
      </c>
      <c r="AB150">
        <v>0</v>
      </c>
      <c r="AC150">
        <v>0</v>
      </c>
      <c r="AD150">
        <v>1</v>
      </c>
      <c r="AE150">
        <v>0</v>
      </c>
      <c r="AF150">
        <v>0</v>
      </c>
      <c r="AG150">
        <v>1</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row>
    <row r="151" spans="1:55" x14ac:dyDescent="0.25">
      <c r="A151">
        <v>75</v>
      </c>
      <c r="B151">
        <v>0</v>
      </c>
      <c r="C151">
        <v>0</v>
      </c>
      <c r="D151">
        <v>0</v>
      </c>
      <c r="E151">
        <v>0</v>
      </c>
      <c r="F151">
        <v>0</v>
      </c>
      <c r="G151">
        <v>0</v>
      </c>
      <c r="H151">
        <v>0</v>
      </c>
      <c r="I151">
        <v>0</v>
      </c>
      <c r="J151">
        <v>0</v>
      </c>
      <c r="K151">
        <v>0</v>
      </c>
      <c r="L151">
        <v>0</v>
      </c>
      <c r="M151">
        <v>0</v>
      </c>
      <c r="N151">
        <v>0</v>
      </c>
      <c r="O151">
        <v>0</v>
      </c>
      <c r="P151">
        <v>0</v>
      </c>
      <c r="Q151">
        <v>1</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1</v>
      </c>
      <c r="AR151">
        <v>0</v>
      </c>
      <c r="AS151">
        <v>0</v>
      </c>
      <c r="AT151">
        <v>0</v>
      </c>
      <c r="AU151">
        <v>0</v>
      </c>
      <c r="AV151">
        <v>0</v>
      </c>
      <c r="AW151">
        <v>0</v>
      </c>
      <c r="AX151">
        <v>0</v>
      </c>
      <c r="AY151">
        <v>0</v>
      </c>
      <c r="AZ151">
        <v>0</v>
      </c>
      <c r="BA151">
        <v>0</v>
      </c>
      <c r="BB151">
        <v>1</v>
      </c>
      <c r="BC151">
        <v>0</v>
      </c>
    </row>
    <row r="152" spans="1:55" x14ac:dyDescent="0.25">
      <c r="A152">
        <v>76</v>
      </c>
      <c r="B152">
        <v>0</v>
      </c>
      <c r="C152">
        <v>0</v>
      </c>
      <c r="D152">
        <v>0</v>
      </c>
      <c r="E152">
        <v>0</v>
      </c>
      <c r="F152">
        <v>0</v>
      </c>
      <c r="G152">
        <v>0</v>
      </c>
      <c r="H152">
        <v>0</v>
      </c>
      <c r="I152">
        <v>0</v>
      </c>
      <c r="J152">
        <v>0</v>
      </c>
      <c r="K152">
        <v>0</v>
      </c>
      <c r="L152">
        <v>0</v>
      </c>
      <c r="M152">
        <v>0</v>
      </c>
      <c r="N152">
        <v>0</v>
      </c>
      <c r="O152">
        <v>0</v>
      </c>
      <c r="P152">
        <v>0</v>
      </c>
      <c r="Q152">
        <v>0</v>
      </c>
      <c r="R152">
        <v>0</v>
      </c>
      <c r="S152">
        <v>0</v>
      </c>
      <c r="T152">
        <v>1</v>
      </c>
      <c r="U152">
        <v>0</v>
      </c>
      <c r="V152">
        <v>0</v>
      </c>
      <c r="W152">
        <v>0</v>
      </c>
      <c r="X152">
        <v>0</v>
      </c>
      <c r="Y152">
        <v>0</v>
      </c>
      <c r="Z152">
        <v>0</v>
      </c>
      <c r="AA152">
        <v>0</v>
      </c>
      <c r="AB152">
        <v>0</v>
      </c>
      <c r="AC152">
        <v>0</v>
      </c>
      <c r="AD152">
        <v>0</v>
      </c>
      <c r="AE152">
        <v>0</v>
      </c>
      <c r="AF152">
        <v>0</v>
      </c>
      <c r="AG152">
        <v>0</v>
      </c>
      <c r="AH152">
        <v>0</v>
      </c>
      <c r="AI152">
        <v>1</v>
      </c>
      <c r="AJ152">
        <v>0</v>
      </c>
      <c r="AK152">
        <v>0</v>
      </c>
      <c r="AL152">
        <v>0</v>
      </c>
      <c r="AM152">
        <v>0</v>
      </c>
      <c r="AN152">
        <v>0</v>
      </c>
      <c r="AO152">
        <v>0</v>
      </c>
      <c r="AP152">
        <v>0</v>
      </c>
      <c r="AQ152">
        <v>0</v>
      </c>
      <c r="AR152">
        <v>0</v>
      </c>
      <c r="AS152">
        <v>0</v>
      </c>
      <c r="AT152">
        <v>0</v>
      </c>
      <c r="AU152">
        <v>1</v>
      </c>
      <c r="AV152">
        <v>0</v>
      </c>
      <c r="AW152">
        <v>0</v>
      </c>
      <c r="AX152">
        <v>0</v>
      </c>
      <c r="AY152">
        <v>0</v>
      </c>
      <c r="AZ152">
        <v>0</v>
      </c>
      <c r="BA152">
        <v>0</v>
      </c>
      <c r="BB152">
        <v>0</v>
      </c>
      <c r="BC152">
        <v>0</v>
      </c>
    </row>
    <row r="153" spans="1:55" x14ac:dyDescent="0.25">
      <c r="A153">
        <v>76</v>
      </c>
      <c r="B153">
        <v>0</v>
      </c>
      <c r="C153">
        <v>0</v>
      </c>
      <c r="D153">
        <v>0</v>
      </c>
      <c r="E153">
        <v>0</v>
      </c>
      <c r="F153">
        <v>1</v>
      </c>
      <c r="G153">
        <v>0</v>
      </c>
      <c r="H153">
        <v>0</v>
      </c>
      <c r="I153">
        <v>0</v>
      </c>
      <c r="J153">
        <v>0</v>
      </c>
      <c r="K153">
        <v>0</v>
      </c>
      <c r="L153">
        <v>0</v>
      </c>
      <c r="M153">
        <v>0</v>
      </c>
      <c r="N153">
        <v>0</v>
      </c>
      <c r="O153">
        <v>0</v>
      </c>
      <c r="P153">
        <v>0</v>
      </c>
      <c r="Q153">
        <v>0</v>
      </c>
      <c r="R153">
        <v>0</v>
      </c>
      <c r="S153">
        <v>0</v>
      </c>
      <c r="T153">
        <v>0</v>
      </c>
      <c r="U153">
        <v>0</v>
      </c>
      <c r="V153">
        <v>0</v>
      </c>
      <c r="W153">
        <v>0</v>
      </c>
      <c r="X153">
        <v>1</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1</v>
      </c>
      <c r="AZ153">
        <v>0</v>
      </c>
      <c r="BA153">
        <v>0</v>
      </c>
      <c r="BB153">
        <v>0</v>
      </c>
      <c r="BC153">
        <v>0</v>
      </c>
    </row>
    <row r="154" spans="1:55" x14ac:dyDescent="0.25">
      <c r="A154">
        <v>77</v>
      </c>
      <c r="B154">
        <v>0</v>
      </c>
      <c r="C154">
        <v>0</v>
      </c>
      <c r="D154">
        <v>0</v>
      </c>
      <c r="E154">
        <v>0</v>
      </c>
      <c r="F154">
        <v>0</v>
      </c>
      <c r="G154">
        <v>0</v>
      </c>
      <c r="H154">
        <v>0</v>
      </c>
      <c r="I154">
        <v>0</v>
      </c>
      <c r="J154">
        <v>0</v>
      </c>
      <c r="K154">
        <v>0</v>
      </c>
      <c r="L154">
        <v>0</v>
      </c>
      <c r="M154">
        <v>0</v>
      </c>
      <c r="N154">
        <v>1</v>
      </c>
      <c r="O154">
        <v>0</v>
      </c>
      <c r="P154">
        <v>0</v>
      </c>
      <c r="Q154">
        <v>0</v>
      </c>
      <c r="R154">
        <v>0</v>
      </c>
      <c r="S154">
        <v>1</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1</v>
      </c>
      <c r="BA154">
        <v>0</v>
      </c>
      <c r="BB154">
        <v>0</v>
      </c>
      <c r="BC154">
        <v>0</v>
      </c>
    </row>
    <row r="155" spans="1:55"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1</v>
      </c>
      <c r="AA155">
        <v>0</v>
      </c>
      <c r="AB155">
        <v>0</v>
      </c>
      <c r="AC155">
        <v>0</v>
      </c>
      <c r="AD155">
        <v>0</v>
      </c>
      <c r="AE155">
        <v>0</v>
      </c>
      <c r="AF155">
        <v>1</v>
      </c>
      <c r="AG155">
        <v>0</v>
      </c>
      <c r="AH155">
        <v>0</v>
      </c>
      <c r="AI155">
        <v>0</v>
      </c>
      <c r="AJ155">
        <v>0</v>
      </c>
      <c r="AK155">
        <v>0</v>
      </c>
      <c r="AL155">
        <v>0</v>
      </c>
      <c r="AM155">
        <v>0</v>
      </c>
      <c r="AN155">
        <v>1</v>
      </c>
      <c r="AO155">
        <v>0</v>
      </c>
      <c r="AP155">
        <v>0</v>
      </c>
      <c r="AQ155">
        <v>0</v>
      </c>
      <c r="AR155">
        <v>0</v>
      </c>
      <c r="AS155">
        <v>0</v>
      </c>
      <c r="AT155">
        <v>0</v>
      </c>
      <c r="AU155">
        <v>0</v>
      </c>
      <c r="AV155">
        <v>0</v>
      </c>
      <c r="AW155">
        <v>0</v>
      </c>
      <c r="AX155">
        <v>0</v>
      </c>
      <c r="AY155">
        <v>0</v>
      </c>
      <c r="AZ155">
        <v>0</v>
      </c>
      <c r="BA155">
        <v>0</v>
      </c>
      <c r="BB155">
        <v>0</v>
      </c>
      <c r="BC155">
        <v>0</v>
      </c>
    </row>
    <row r="156" spans="1:55" x14ac:dyDescent="0.25">
      <c r="A156">
        <v>78</v>
      </c>
      <c r="B156">
        <v>0</v>
      </c>
      <c r="C156">
        <v>0</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1</v>
      </c>
      <c r="AX156">
        <v>0</v>
      </c>
      <c r="AY156">
        <v>0</v>
      </c>
      <c r="AZ156">
        <v>0</v>
      </c>
      <c r="BA156">
        <v>1</v>
      </c>
      <c r="BB156">
        <v>0</v>
      </c>
      <c r="BC156">
        <v>0</v>
      </c>
    </row>
    <row r="157" spans="1:55" x14ac:dyDescent="0.25">
      <c r="A157">
        <v>78</v>
      </c>
      <c r="B157">
        <v>0</v>
      </c>
      <c r="C157">
        <v>0</v>
      </c>
      <c r="D157">
        <v>0</v>
      </c>
      <c r="E157">
        <v>1</v>
      </c>
      <c r="F157">
        <v>0</v>
      </c>
      <c r="G157">
        <v>0</v>
      </c>
      <c r="H157">
        <v>0</v>
      </c>
      <c r="I157">
        <v>0</v>
      </c>
      <c r="J157">
        <v>0</v>
      </c>
      <c r="K157">
        <v>1</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1</v>
      </c>
      <c r="AL157">
        <v>0</v>
      </c>
      <c r="AM157">
        <v>0</v>
      </c>
      <c r="AN157">
        <v>0</v>
      </c>
      <c r="AO157">
        <v>0</v>
      </c>
      <c r="AP157">
        <v>0</v>
      </c>
      <c r="AQ157">
        <v>0</v>
      </c>
      <c r="AR157">
        <v>0</v>
      </c>
      <c r="AS157">
        <v>0</v>
      </c>
      <c r="AT157">
        <v>0</v>
      </c>
      <c r="AU157">
        <v>0</v>
      </c>
      <c r="AV157">
        <v>0</v>
      </c>
      <c r="AW157">
        <v>0</v>
      </c>
      <c r="AX157">
        <v>0</v>
      </c>
      <c r="AY157">
        <v>0</v>
      </c>
      <c r="AZ157">
        <v>0</v>
      </c>
      <c r="BA157">
        <v>0</v>
      </c>
      <c r="BB157">
        <v>0</v>
      </c>
      <c r="BC157">
        <v>0</v>
      </c>
    </row>
    <row r="158" spans="1:55"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1</v>
      </c>
      <c r="AD158">
        <v>0</v>
      </c>
      <c r="AE158">
        <v>0</v>
      </c>
      <c r="AF158">
        <v>0</v>
      </c>
      <c r="AG158">
        <v>0</v>
      </c>
      <c r="AH158">
        <v>0</v>
      </c>
      <c r="AI158">
        <v>0</v>
      </c>
      <c r="AJ158">
        <v>0</v>
      </c>
      <c r="AK158">
        <v>0</v>
      </c>
      <c r="AL158">
        <v>0</v>
      </c>
      <c r="AM158">
        <v>1</v>
      </c>
      <c r="AN158">
        <v>0</v>
      </c>
      <c r="AO158">
        <v>1</v>
      </c>
      <c r="AP158">
        <v>0</v>
      </c>
      <c r="AQ158">
        <v>0</v>
      </c>
      <c r="AR158">
        <v>0</v>
      </c>
      <c r="AS158">
        <v>0</v>
      </c>
      <c r="AT158">
        <v>0</v>
      </c>
      <c r="AU158">
        <v>0</v>
      </c>
      <c r="AV158">
        <v>0</v>
      </c>
      <c r="AW158">
        <v>0</v>
      </c>
      <c r="AX158">
        <v>0</v>
      </c>
      <c r="AY158">
        <v>0</v>
      </c>
      <c r="AZ158">
        <v>0</v>
      </c>
      <c r="BA158">
        <v>0</v>
      </c>
      <c r="BB158">
        <v>0</v>
      </c>
      <c r="BC158">
        <v>0</v>
      </c>
    </row>
    <row r="159" spans="1:55" x14ac:dyDescent="0.25">
      <c r="A159">
        <v>79</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1</v>
      </c>
      <c r="AC159">
        <v>0</v>
      </c>
      <c r="AD159">
        <v>0</v>
      </c>
      <c r="AE159">
        <v>1</v>
      </c>
      <c r="AF159">
        <v>0</v>
      </c>
      <c r="AG159">
        <v>0</v>
      </c>
      <c r="AH159">
        <v>0</v>
      </c>
      <c r="AI159">
        <v>0</v>
      </c>
      <c r="AJ159">
        <v>0</v>
      </c>
      <c r="AK159">
        <v>0</v>
      </c>
      <c r="AL159">
        <v>0</v>
      </c>
      <c r="AM159">
        <v>0</v>
      </c>
      <c r="AN159">
        <v>0</v>
      </c>
      <c r="AO159">
        <v>0</v>
      </c>
      <c r="AP159">
        <v>0</v>
      </c>
      <c r="AQ159">
        <v>0</v>
      </c>
      <c r="AR159">
        <v>0</v>
      </c>
      <c r="AS159">
        <v>1</v>
      </c>
      <c r="AT159">
        <v>0</v>
      </c>
      <c r="AU159">
        <v>0</v>
      </c>
      <c r="AV159">
        <v>0</v>
      </c>
      <c r="AW159">
        <v>0</v>
      </c>
      <c r="AX159">
        <v>0</v>
      </c>
      <c r="AY159">
        <v>0</v>
      </c>
      <c r="AZ159">
        <v>0</v>
      </c>
      <c r="BA159">
        <v>0</v>
      </c>
      <c r="BB159">
        <v>0</v>
      </c>
      <c r="BC159">
        <v>0</v>
      </c>
    </row>
    <row r="160" spans="1:55" x14ac:dyDescent="0.25">
      <c r="A160">
        <v>80</v>
      </c>
      <c r="B160">
        <v>0</v>
      </c>
      <c r="C160">
        <v>0</v>
      </c>
      <c r="D160">
        <v>0</v>
      </c>
      <c r="E160">
        <v>0</v>
      </c>
      <c r="F160">
        <v>0</v>
      </c>
      <c r="G160">
        <v>0</v>
      </c>
      <c r="H160">
        <v>0</v>
      </c>
      <c r="I160">
        <v>0</v>
      </c>
      <c r="J160">
        <v>0</v>
      </c>
      <c r="K160">
        <v>0</v>
      </c>
      <c r="L160">
        <v>0</v>
      </c>
      <c r="M160">
        <v>1</v>
      </c>
      <c r="N160">
        <v>0</v>
      </c>
      <c r="O160">
        <v>0</v>
      </c>
      <c r="P160">
        <v>1</v>
      </c>
      <c r="Q160">
        <v>0</v>
      </c>
      <c r="R160">
        <v>0</v>
      </c>
      <c r="S160">
        <v>0</v>
      </c>
      <c r="T160">
        <v>0</v>
      </c>
      <c r="U160">
        <v>1</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row>
    <row r="161" spans="1:55" x14ac:dyDescent="0.25">
      <c r="A161">
        <v>80</v>
      </c>
      <c r="B161">
        <v>0</v>
      </c>
      <c r="C161">
        <v>0</v>
      </c>
      <c r="D161">
        <v>0</v>
      </c>
      <c r="E161">
        <v>0</v>
      </c>
      <c r="F161">
        <v>0</v>
      </c>
      <c r="G161">
        <v>0</v>
      </c>
      <c r="H161">
        <v>0</v>
      </c>
      <c r="I161">
        <v>1</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1</v>
      </c>
      <c r="AK161">
        <v>0</v>
      </c>
      <c r="AL161">
        <v>1</v>
      </c>
      <c r="AM161">
        <v>0</v>
      </c>
      <c r="AN161">
        <v>0</v>
      </c>
      <c r="AO161">
        <v>0</v>
      </c>
      <c r="AP161">
        <v>0</v>
      </c>
      <c r="AQ161">
        <v>0</v>
      </c>
      <c r="AR161">
        <v>0</v>
      </c>
      <c r="AS161">
        <v>0</v>
      </c>
      <c r="AT161">
        <v>0</v>
      </c>
      <c r="AU161">
        <v>0</v>
      </c>
      <c r="AV161">
        <v>0</v>
      </c>
      <c r="AW161">
        <v>0</v>
      </c>
      <c r="AX161">
        <v>0</v>
      </c>
      <c r="AY161">
        <v>0</v>
      </c>
      <c r="AZ161">
        <v>0</v>
      </c>
      <c r="BA161">
        <v>0</v>
      </c>
      <c r="BB161">
        <v>0</v>
      </c>
      <c r="BC161">
        <v>0</v>
      </c>
    </row>
    <row r="162" spans="1:55" x14ac:dyDescent="0.25">
      <c r="A162">
        <v>81</v>
      </c>
      <c r="B162">
        <v>0</v>
      </c>
      <c r="C162">
        <v>0</v>
      </c>
      <c r="D162">
        <v>0</v>
      </c>
      <c r="E162">
        <v>0</v>
      </c>
      <c r="F162">
        <v>0</v>
      </c>
      <c r="G162">
        <v>0</v>
      </c>
      <c r="H162">
        <v>0</v>
      </c>
      <c r="I162">
        <v>0</v>
      </c>
      <c r="J162">
        <v>0</v>
      </c>
      <c r="K162">
        <v>0</v>
      </c>
      <c r="L162">
        <v>1</v>
      </c>
      <c r="M162">
        <v>0</v>
      </c>
      <c r="N162">
        <v>0</v>
      </c>
      <c r="O162">
        <v>0</v>
      </c>
      <c r="P162">
        <v>0</v>
      </c>
      <c r="Q162">
        <v>0</v>
      </c>
      <c r="R162">
        <v>0</v>
      </c>
      <c r="S162">
        <v>0</v>
      </c>
      <c r="T162">
        <v>0</v>
      </c>
      <c r="U162">
        <v>0</v>
      </c>
      <c r="V162">
        <v>0</v>
      </c>
      <c r="W162">
        <v>0</v>
      </c>
      <c r="X162">
        <v>0</v>
      </c>
      <c r="Y162">
        <v>1</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1</v>
      </c>
    </row>
    <row r="163" spans="1:55" x14ac:dyDescent="0.25">
      <c r="A163">
        <v>81</v>
      </c>
      <c r="B163">
        <v>0</v>
      </c>
      <c r="C163">
        <v>0</v>
      </c>
      <c r="D163">
        <v>0</v>
      </c>
      <c r="E163">
        <v>0</v>
      </c>
      <c r="F163">
        <v>0</v>
      </c>
      <c r="G163">
        <v>1</v>
      </c>
      <c r="H163">
        <v>0</v>
      </c>
      <c r="I163">
        <v>0</v>
      </c>
      <c r="J163">
        <v>0</v>
      </c>
      <c r="K163">
        <v>0</v>
      </c>
      <c r="L163">
        <v>0</v>
      </c>
      <c r="M163">
        <v>0</v>
      </c>
      <c r="N163">
        <v>0</v>
      </c>
      <c r="O163">
        <v>0</v>
      </c>
      <c r="P163">
        <v>0</v>
      </c>
      <c r="Q163">
        <v>0</v>
      </c>
      <c r="R163">
        <v>1</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1</v>
      </c>
      <c r="AS163">
        <v>0</v>
      </c>
      <c r="AT163">
        <v>0</v>
      </c>
      <c r="AU163">
        <v>0</v>
      </c>
      <c r="AV163">
        <v>0</v>
      </c>
      <c r="AW163">
        <v>0</v>
      </c>
      <c r="AX163">
        <v>0</v>
      </c>
      <c r="AY163">
        <v>0</v>
      </c>
      <c r="AZ163">
        <v>0</v>
      </c>
      <c r="BA163">
        <v>0</v>
      </c>
      <c r="BB163">
        <v>0</v>
      </c>
      <c r="BC163">
        <v>0</v>
      </c>
    </row>
    <row r="1001" spans="2:2" x14ac:dyDescent="0.25">
      <c r="B1001">
        <f>MATCH(1,B2:B16,0)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5">
        <v>42795</v>
      </c>
      <c r="B2" t="s">
        <v>98</v>
      </c>
      <c r="C2" t="s">
        <v>99</v>
      </c>
    </row>
    <row r="3" spans="1:3" x14ac:dyDescent="0.25">
      <c r="A3" s="5">
        <v>42795</v>
      </c>
      <c r="B3" t="s">
        <v>100</v>
      </c>
      <c r="C3" t="s">
        <v>101</v>
      </c>
    </row>
    <row r="4" spans="1:3" x14ac:dyDescent="0.25">
      <c r="A4" s="5">
        <v>42795</v>
      </c>
      <c r="B4" t="s">
        <v>102</v>
      </c>
      <c r="C4" t="s">
        <v>103</v>
      </c>
    </row>
    <row r="5" spans="1:3" x14ac:dyDescent="0.25">
      <c r="A5" s="5">
        <v>42795</v>
      </c>
      <c r="B5" t="s">
        <v>104</v>
      </c>
      <c r="C5" t="s">
        <v>105</v>
      </c>
    </row>
    <row r="6" spans="1:3" x14ac:dyDescent="0.25">
      <c r="A6" s="5">
        <v>42795</v>
      </c>
      <c r="B6" t="s">
        <v>106</v>
      </c>
      <c r="C6" t="s">
        <v>107</v>
      </c>
    </row>
    <row r="7" spans="1:3" x14ac:dyDescent="0.25">
      <c r="A7" s="5">
        <v>42795</v>
      </c>
      <c r="B7" t="s">
        <v>108</v>
      </c>
      <c r="C7" t="s">
        <v>109</v>
      </c>
    </row>
    <row r="8" spans="1:3" x14ac:dyDescent="0.25">
      <c r="A8" s="5">
        <v>42796</v>
      </c>
      <c r="B8" t="s">
        <v>110</v>
      </c>
      <c r="C8" t="s">
        <v>111</v>
      </c>
    </row>
    <row r="9" spans="1:3" x14ac:dyDescent="0.25">
      <c r="A9" s="5">
        <v>42796</v>
      </c>
      <c r="B9" t="s">
        <v>112</v>
      </c>
      <c r="C9" t="s">
        <v>113</v>
      </c>
    </row>
    <row r="10" spans="1:3" x14ac:dyDescent="0.25">
      <c r="A10" s="5">
        <v>42796</v>
      </c>
      <c r="B10" t="s">
        <v>114</v>
      </c>
      <c r="C10" t="s">
        <v>115</v>
      </c>
    </row>
    <row r="11" spans="1:3" x14ac:dyDescent="0.25">
      <c r="A11" s="5">
        <v>42796</v>
      </c>
      <c r="B11" t="s">
        <v>116</v>
      </c>
      <c r="C11" t="s">
        <v>117</v>
      </c>
    </row>
    <row r="12" spans="1:3" x14ac:dyDescent="0.25">
      <c r="A12" s="5">
        <v>42797</v>
      </c>
      <c r="B12" t="s">
        <v>118</v>
      </c>
      <c r="C12" t="s">
        <v>119</v>
      </c>
    </row>
    <row r="13" spans="1:3" x14ac:dyDescent="0.25">
      <c r="A13" s="5">
        <v>42797</v>
      </c>
      <c r="B13" t="s">
        <v>120</v>
      </c>
      <c r="C13" t="s">
        <v>121</v>
      </c>
    </row>
    <row r="14" spans="1:3" x14ac:dyDescent="0.25">
      <c r="A14" s="5">
        <v>42797</v>
      </c>
      <c r="B14" t="s">
        <v>122</v>
      </c>
      <c r="C14" t="s">
        <v>123</v>
      </c>
    </row>
    <row r="15" spans="1:3" x14ac:dyDescent="0.25">
      <c r="A15" s="5">
        <v>42797</v>
      </c>
      <c r="B15" t="s">
        <v>124</v>
      </c>
      <c r="C15" t="s">
        <v>125</v>
      </c>
    </row>
    <row r="16" spans="1:3" x14ac:dyDescent="0.25">
      <c r="A16" s="5">
        <v>42797</v>
      </c>
      <c r="B16" t="s">
        <v>126</v>
      </c>
      <c r="C16" t="s">
        <v>127</v>
      </c>
    </row>
    <row r="17" spans="1:3" x14ac:dyDescent="0.25">
      <c r="A17" s="5">
        <v>42797</v>
      </c>
      <c r="B17" t="s">
        <v>128</v>
      </c>
      <c r="C17" t="s">
        <v>129</v>
      </c>
    </row>
    <row r="18" spans="1:3" x14ac:dyDescent="0.25">
      <c r="A18" s="5">
        <v>42797</v>
      </c>
      <c r="B18" t="s">
        <v>130</v>
      </c>
      <c r="C18" t="s">
        <v>131</v>
      </c>
    </row>
    <row r="19" spans="1:3" x14ac:dyDescent="0.25">
      <c r="A19" s="5">
        <v>42797</v>
      </c>
      <c r="B19" t="s">
        <v>132</v>
      </c>
      <c r="C19" t="s">
        <v>133</v>
      </c>
    </row>
    <row r="20" spans="1:3" x14ac:dyDescent="0.25">
      <c r="A20" s="5">
        <v>42797</v>
      </c>
      <c r="B20" t="s">
        <v>134</v>
      </c>
      <c r="C20" t="s">
        <v>135</v>
      </c>
    </row>
    <row r="21" spans="1:3" x14ac:dyDescent="0.25">
      <c r="A21" s="5">
        <v>42797</v>
      </c>
      <c r="B21" t="s">
        <v>136</v>
      </c>
      <c r="C21" t="s">
        <v>137</v>
      </c>
    </row>
    <row r="22" spans="1:3" x14ac:dyDescent="0.25">
      <c r="A22" s="5">
        <v>42800</v>
      </c>
      <c r="B22" t="s">
        <v>138</v>
      </c>
      <c r="C22" t="s">
        <v>139</v>
      </c>
    </row>
    <row r="23" spans="1:3" x14ac:dyDescent="0.25">
      <c r="A23" s="5">
        <v>42802</v>
      </c>
      <c r="B23" t="s">
        <v>140</v>
      </c>
      <c r="C23" t="s">
        <v>141</v>
      </c>
    </row>
    <row r="24" spans="1:3" x14ac:dyDescent="0.25">
      <c r="A24" s="5">
        <v>42802</v>
      </c>
      <c r="B24" t="s">
        <v>142</v>
      </c>
      <c r="C24" t="s">
        <v>143</v>
      </c>
    </row>
    <row r="25" spans="1:3" x14ac:dyDescent="0.25">
      <c r="A25" s="5">
        <v>42802</v>
      </c>
      <c r="B25" t="s">
        <v>144</v>
      </c>
      <c r="C25" t="s">
        <v>145</v>
      </c>
    </row>
    <row r="26" spans="1:3" x14ac:dyDescent="0.25">
      <c r="A26" s="5">
        <v>42802</v>
      </c>
      <c r="B26" t="s">
        <v>146</v>
      </c>
      <c r="C26" t="s">
        <v>147</v>
      </c>
    </row>
    <row r="27" spans="1:3" x14ac:dyDescent="0.25">
      <c r="A27" s="5">
        <v>42802</v>
      </c>
      <c r="B27" t="s">
        <v>148</v>
      </c>
      <c r="C27" t="s">
        <v>149</v>
      </c>
    </row>
    <row r="28" spans="1:3" x14ac:dyDescent="0.25">
      <c r="A28" s="5">
        <v>42802</v>
      </c>
      <c r="B28" t="s">
        <v>150</v>
      </c>
      <c r="C28" t="s">
        <v>151</v>
      </c>
    </row>
    <row r="29" spans="1:3" x14ac:dyDescent="0.25">
      <c r="A29" s="5">
        <v>42802</v>
      </c>
      <c r="B29" t="s">
        <v>152</v>
      </c>
      <c r="C29" t="s">
        <v>153</v>
      </c>
    </row>
    <row r="30" spans="1:3" x14ac:dyDescent="0.25">
      <c r="A30" s="5">
        <v>42802</v>
      </c>
      <c r="B30" t="s">
        <v>154</v>
      </c>
      <c r="C30" t="s">
        <v>155</v>
      </c>
    </row>
    <row r="31" spans="1:3" x14ac:dyDescent="0.25">
      <c r="A31" s="5">
        <v>42802</v>
      </c>
      <c r="B31" t="s">
        <v>156</v>
      </c>
      <c r="C31" t="s">
        <v>157</v>
      </c>
    </row>
    <row r="32" spans="1:3" x14ac:dyDescent="0.25">
      <c r="A32" s="5">
        <v>42802</v>
      </c>
      <c r="B32" t="s">
        <v>158</v>
      </c>
      <c r="C32" t="s">
        <v>159</v>
      </c>
    </row>
    <row r="33" spans="1:3" x14ac:dyDescent="0.25">
      <c r="A33" s="5">
        <v>42802</v>
      </c>
      <c r="B33" t="s">
        <v>160</v>
      </c>
      <c r="C33" t="s">
        <v>161</v>
      </c>
    </row>
    <row r="34" spans="1:3" x14ac:dyDescent="0.25">
      <c r="A34" s="5">
        <v>42803</v>
      </c>
      <c r="B34" t="s">
        <v>162</v>
      </c>
      <c r="C34" t="s">
        <v>163</v>
      </c>
    </row>
    <row r="35" spans="1:3" x14ac:dyDescent="0.25">
      <c r="A35" s="5">
        <v>42803</v>
      </c>
      <c r="B35" t="s">
        <v>164</v>
      </c>
      <c r="C35" t="s">
        <v>165</v>
      </c>
    </row>
    <row r="36" spans="1:3" x14ac:dyDescent="0.25">
      <c r="A36" s="5">
        <v>42803</v>
      </c>
      <c r="B36" t="s">
        <v>166</v>
      </c>
      <c r="C36" t="s">
        <v>167</v>
      </c>
    </row>
    <row r="37" spans="1:3" x14ac:dyDescent="0.25">
      <c r="A37" s="5">
        <v>42803</v>
      </c>
      <c r="B37" t="s">
        <v>168</v>
      </c>
      <c r="C37" t="s">
        <v>169</v>
      </c>
    </row>
    <row r="38" spans="1:3" x14ac:dyDescent="0.25">
      <c r="A38" s="5">
        <v>42803</v>
      </c>
      <c r="B38" t="s">
        <v>170</v>
      </c>
      <c r="C38" t="s">
        <v>171</v>
      </c>
    </row>
    <row r="39" spans="1:3" x14ac:dyDescent="0.25">
      <c r="A39" s="5">
        <v>42803</v>
      </c>
      <c r="B39" t="s">
        <v>172</v>
      </c>
      <c r="C39" t="s">
        <v>173</v>
      </c>
    </row>
    <row r="40" spans="1:3" x14ac:dyDescent="0.25">
      <c r="A40" s="5">
        <v>42803</v>
      </c>
      <c r="B40" t="s">
        <v>174</v>
      </c>
      <c r="C40" t="s">
        <v>175</v>
      </c>
    </row>
    <row r="41" spans="1:3" x14ac:dyDescent="0.25">
      <c r="A41" s="5">
        <v>42803</v>
      </c>
      <c r="B41" t="s">
        <v>176</v>
      </c>
      <c r="C41" t="s">
        <v>177</v>
      </c>
    </row>
    <row r="42" spans="1:3" x14ac:dyDescent="0.25">
      <c r="A42" s="5">
        <v>42804</v>
      </c>
      <c r="B42" t="s">
        <v>178</v>
      </c>
      <c r="C42" t="s">
        <v>179</v>
      </c>
    </row>
    <row r="43" spans="1:3" x14ac:dyDescent="0.25">
      <c r="A43" s="5">
        <v>42804</v>
      </c>
      <c r="B43" t="s">
        <v>180</v>
      </c>
      <c r="C43" t="s">
        <v>181</v>
      </c>
    </row>
    <row r="44" spans="1:3" x14ac:dyDescent="0.25">
      <c r="A44" s="5">
        <v>42804</v>
      </c>
      <c r="B44" t="s">
        <v>182</v>
      </c>
      <c r="C44" t="s">
        <v>183</v>
      </c>
    </row>
    <row r="45" spans="1:3" x14ac:dyDescent="0.25">
      <c r="A45" s="5">
        <v>42804</v>
      </c>
      <c r="B45" t="s">
        <v>184</v>
      </c>
      <c r="C45" t="s">
        <v>185</v>
      </c>
    </row>
    <row r="46" spans="1:3" x14ac:dyDescent="0.25">
      <c r="A46" s="5">
        <v>42804</v>
      </c>
      <c r="B46" t="s">
        <v>186</v>
      </c>
      <c r="C46" t="s">
        <v>187</v>
      </c>
    </row>
    <row r="47" spans="1:3" x14ac:dyDescent="0.25">
      <c r="A47" s="5">
        <v>42804</v>
      </c>
      <c r="B47" t="s">
        <v>188</v>
      </c>
      <c r="C47" t="s">
        <v>189</v>
      </c>
    </row>
    <row r="48" spans="1:3" x14ac:dyDescent="0.25">
      <c r="A48" s="5">
        <v>42807</v>
      </c>
      <c r="B48" t="s">
        <v>190</v>
      </c>
      <c r="C48" t="s">
        <v>191</v>
      </c>
    </row>
    <row r="49" spans="1:3" x14ac:dyDescent="0.25">
      <c r="A49" s="5">
        <v>42807</v>
      </c>
      <c r="B49" t="s">
        <v>192</v>
      </c>
      <c r="C49" t="s">
        <v>193</v>
      </c>
    </row>
    <row r="50" spans="1:3" x14ac:dyDescent="0.25">
      <c r="A50" s="5">
        <v>42809</v>
      </c>
      <c r="B50" t="s">
        <v>194</v>
      </c>
      <c r="C50" t="s">
        <v>195</v>
      </c>
    </row>
    <row r="51" spans="1:3" x14ac:dyDescent="0.25">
      <c r="A51" s="5">
        <v>42809</v>
      </c>
      <c r="B51" t="s">
        <v>196</v>
      </c>
      <c r="C51" t="s">
        <v>197</v>
      </c>
    </row>
    <row r="52" spans="1:3" x14ac:dyDescent="0.25">
      <c r="A52" s="5">
        <v>42809</v>
      </c>
      <c r="B52" t="s">
        <v>198</v>
      </c>
      <c r="C52" t="s">
        <v>199</v>
      </c>
    </row>
    <row r="53" spans="1:3" x14ac:dyDescent="0.25">
      <c r="A53" s="5">
        <v>42809</v>
      </c>
      <c r="B53" t="s">
        <v>200</v>
      </c>
      <c r="C53" t="s">
        <v>201</v>
      </c>
    </row>
    <row r="54" spans="1:3" x14ac:dyDescent="0.25">
      <c r="A54" s="5">
        <v>42809</v>
      </c>
      <c r="B54" t="s">
        <v>202</v>
      </c>
      <c r="C54" t="s">
        <v>203</v>
      </c>
    </row>
    <row r="55" spans="1:3" x14ac:dyDescent="0.25">
      <c r="A55" s="5">
        <v>42809</v>
      </c>
      <c r="B55" t="s">
        <v>204</v>
      </c>
      <c r="C55" t="s">
        <v>205</v>
      </c>
    </row>
    <row r="56" spans="1:3" x14ac:dyDescent="0.25">
      <c r="A56" s="5">
        <v>42809</v>
      </c>
      <c r="B56" t="s">
        <v>206</v>
      </c>
      <c r="C56" t="s">
        <v>207</v>
      </c>
    </row>
    <row r="57" spans="1:3" x14ac:dyDescent="0.25">
      <c r="A57" s="5">
        <v>42809</v>
      </c>
      <c r="B57" t="s">
        <v>208</v>
      </c>
      <c r="C57" t="s">
        <v>209</v>
      </c>
    </row>
    <row r="58" spans="1:3" x14ac:dyDescent="0.25">
      <c r="A58" s="5">
        <v>42810</v>
      </c>
      <c r="B58" t="s">
        <v>210</v>
      </c>
      <c r="C58" t="s">
        <v>211</v>
      </c>
    </row>
    <row r="59" spans="1:3" x14ac:dyDescent="0.25">
      <c r="A59" s="5">
        <v>42810</v>
      </c>
      <c r="B59" t="s">
        <v>212</v>
      </c>
      <c r="C59" t="s">
        <v>213</v>
      </c>
    </row>
    <row r="60" spans="1:3" x14ac:dyDescent="0.25">
      <c r="A60" s="5">
        <v>42810</v>
      </c>
      <c r="B60" t="s">
        <v>214</v>
      </c>
      <c r="C60" t="s">
        <v>215</v>
      </c>
    </row>
    <row r="61" spans="1:3" x14ac:dyDescent="0.25">
      <c r="A61" s="5">
        <v>42810</v>
      </c>
      <c r="B61" t="s">
        <v>216</v>
      </c>
      <c r="C61" t="s">
        <v>217</v>
      </c>
    </row>
    <row r="62" spans="1:3" x14ac:dyDescent="0.25">
      <c r="A62" s="5">
        <v>42810</v>
      </c>
      <c r="B62" t="s">
        <v>218</v>
      </c>
      <c r="C62" t="s">
        <v>219</v>
      </c>
    </row>
    <row r="63" spans="1:3" x14ac:dyDescent="0.25">
      <c r="A63" s="5">
        <v>42810</v>
      </c>
      <c r="B63" t="s">
        <v>220</v>
      </c>
      <c r="C63" t="s">
        <v>221</v>
      </c>
    </row>
    <row r="64" spans="1:3" x14ac:dyDescent="0.25">
      <c r="A64" s="5">
        <v>42810</v>
      </c>
      <c r="B64" t="s">
        <v>222</v>
      </c>
      <c r="C64" t="s">
        <v>223</v>
      </c>
    </row>
    <row r="65" spans="1:3" x14ac:dyDescent="0.25">
      <c r="A65" s="5">
        <v>42810</v>
      </c>
      <c r="B65" t="s">
        <v>224</v>
      </c>
      <c r="C65" t="s">
        <v>225</v>
      </c>
    </row>
    <row r="66" spans="1:3" x14ac:dyDescent="0.25">
      <c r="A66" s="5">
        <v>42811</v>
      </c>
      <c r="B66" t="s">
        <v>226</v>
      </c>
      <c r="C66" t="s">
        <v>227</v>
      </c>
    </row>
    <row r="67" spans="1:3" x14ac:dyDescent="0.25">
      <c r="A67" s="5">
        <v>42811</v>
      </c>
      <c r="B67" t="s">
        <v>228</v>
      </c>
      <c r="C67" t="s">
        <v>229</v>
      </c>
    </row>
    <row r="68" spans="1:3" x14ac:dyDescent="0.25">
      <c r="A68" s="5">
        <v>42811</v>
      </c>
      <c r="B68" t="s">
        <v>230</v>
      </c>
      <c r="C68" t="s">
        <v>231</v>
      </c>
    </row>
    <row r="69" spans="1:3" x14ac:dyDescent="0.25">
      <c r="A69" s="5">
        <v>42811</v>
      </c>
      <c r="B69" t="s">
        <v>232</v>
      </c>
      <c r="C69" t="s">
        <v>233</v>
      </c>
    </row>
    <row r="70" spans="1:3" x14ac:dyDescent="0.25">
      <c r="A70" s="5">
        <v>42811</v>
      </c>
      <c r="B70" t="s">
        <v>234</v>
      </c>
      <c r="C70" t="s">
        <v>235</v>
      </c>
    </row>
    <row r="71" spans="1:3" x14ac:dyDescent="0.25">
      <c r="A71" s="5">
        <v>42811</v>
      </c>
      <c r="B71" t="s">
        <v>236</v>
      </c>
      <c r="C71" t="s">
        <v>237</v>
      </c>
    </row>
    <row r="72" spans="1:3" x14ac:dyDescent="0.25">
      <c r="A72" s="5">
        <v>42811</v>
      </c>
      <c r="B72" t="s">
        <v>238</v>
      </c>
      <c r="C72" t="s">
        <v>239</v>
      </c>
    </row>
    <row r="73" spans="1:3" x14ac:dyDescent="0.25">
      <c r="A73" s="5">
        <v>42811</v>
      </c>
      <c r="B73" t="s">
        <v>240</v>
      </c>
      <c r="C73" t="s">
        <v>241</v>
      </c>
    </row>
    <row r="74" spans="1:3" x14ac:dyDescent="0.25">
      <c r="A74" s="5">
        <v>42811</v>
      </c>
      <c r="B74" t="s">
        <v>242</v>
      </c>
      <c r="C74" t="s">
        <v>243</v>
      </c>
    </row>
    <row r="75" spans="1:3" x14ac:dyDescent="0.25">
      <c r="A75" s="5">
        <v>42816</v>
      </c>
      <c r="B75" t="s">
        <v>244</v>
      </c>
      <c r="C75" t="s">
        <v>245</v>
      </c>
    </row>
    <row r="76" spans="1:3" x14ac:dyDescent="0.25">
      <c r="A76" s="5">
        <v>42816</v>
      </c>
      <c r="B76" t="s">
        <v>246</v>
      </c>
      <c r="C76" t="s">
        <v>247</v>
      </c>
    </row>
    <row r="77" spans="1:3" x14ac:dyDescent="0.25">
      <c r="A77" s="5">
        <v>42816</v>
      </c>
      <c r="B77" t="s">
        <v>248</v>
      </c>
      <c r="C77" t="s">
        <v>249</v>
      </c>
    </row>
    <row r="78" spans="1:3" x14ac:dyDescent="0.25">
      <c r="A78" s="5">
        <v>42816</v>
      </c>
      <c r="B78" t="s">
        <v>250</v>
      </c>
      <c r="C78" t="s">
        <v>251</v>
      </c>
    </row>
    <row r="79" spans="1:3" x14ac:dyDescent="0.25">
      <c r="A79" s="5">
        <v>42816</v>
      </c>
      <c r="B79" t="s">
        <v>252</v>
      </c>
      <c r="C79" t="s">
        <v>253</v>
      </c>
    </row>
    <row r="80" spans="1:3" x14ac:dyDescent="0.25">
      <c r="A80" s="5">
        <v>42816</v>
      </c>
      <c r="B80" t="s">
        <v>254</v>
      </c>
      <c r="C80" t="s">
        <v>255</v>
      </c>
    </row>
    <row r="81" spans="1:3" x14ac:dyDescent="0.25">
      <c r="A81" s="5">
        <v>42816</v>
      </c>
      <c r="B81" t="s">
        <v>256</v>
      </c>
      <c r="C81" t="s">
        <v>257</v>
      </c>
    </row>
    <row r="82" spans="1:3" x14ac:dyDescent="0.25">
      <c r="A82" s="5">
        <v>42816</v>
      </c>
      <c r="B82" t="s">
        <v>258</v>
      </c>
      <c r="C82" t="s">
        <v>259</v>
      </c>
    </row>
    <row r="83" spans="1:3" x14ac:dyDescent="0.25">
      <c r="A83" s="5">
        <v>42816</v>
      </c>
      <c r="B83" t="s">
        <v>260</v>
      </c>
      <c r="C83" t="s">
        <v>261</v>
      </c>
    </row>
    <row r="84" spans="1:3" x14ac:dyDescent="0.25">
      <c r="A84" s="5">
        <v>42817</v>
      </c>
      <c r="B84" t="s">
        <v>262</v>
      </c>
      <c r="C84" t="s">
        <v>263</v>
      </c>
    </row>
    <row r="85" spans="1:3" x14ac:dyDescent="0.25">
      <c r="A85" s="5">
        <v>42817</v>
      </c>
      <c r="B85" t="s">
        <v>264</v>
      </c>
      <c r="C85" t="s">
        <v>265</v>
      </c>
    </row>
    <row r="86" spans="1:3" x14ac:dyDescent="0.25">
      <c r="A86" s="5">
        <v>42817</v>
      </c>
      <c r="B86" t="s">
        <v>266</v>
      </c>
      <c r="C86" t="s">
        <v>267</v>
      </c>
    </row>
    <row r="87" spans="1:3" x14ac:dyDescent="0.25">
      <c r="A87" s="5">
        <v>42817</v>
      </c>
      <c r="B87" t="s">
        <v>268</v>
      </c>
      <c r="C87" t="s">
        <v>269</v>
      </c>
    </row>
    <row r="88" spans="1:3" x14ac:dyDescent="0.25">
      <c r="A88" s="5">
        <v>42817</v>
      </c>
      <c r="B88" t="s">
        <v>270</v>
      </c>
      <c r="C88" t="s">
        <v>271</v>
      </c>
    </row>
    <row r="89" spans="1:3" x14ac:dyDescent="0.25">
      <c r="A89" s="5">
        <v>42817</v>
      </c>
      <c r="B89" t="s">
        <v>272</v>
      </c>
      <c r="C89" t="s">
        <v>273</v>
      </c>
    </row>
    <row r="90" spans="1:3" x14ac:dyDescent="0.25">
      <c r="A90" s="5">
        <v>42817</v>
      </c>
      <c r="B90" t="s">
        <v>274</v>
      </c>
      <c r="C90" t="s">
        <v>275</v>
      </c>
    </row>
    <row r="91" spans="1:3" x14ac:dyDescent="0.25">
      <c r="A91" s="5">
        <v>42817</v>
      </c>
      <c r="B91" t="s">
        <v>276</v>
      </c>
      <c r="C91" t="s">
        <v>277</v>
      </c>
    </row>
    <row r="92" spans="1:3" x14ac:dyDescent="0.25">
      <c r="A92" s="5">
        <v>42817</v>
      </c>
      <c r="B92" t="s">
        <v>278</v>
      </c>
      <c r="C92" t="s">
        <v>279</v>
      </c>
    </row>
    <row r="93" spans="1:3" x14ac:dyDescent="0.25">
      <c r="A93" s="5">
        <v>42817</v>
      </c>
      <c r="B93" t="s">
        <v>280</v>
      </c>
      <c r="C93" t="s">
        <v>281</v>
      </c>
    </row>
    <row r="94" spans="1:3" x14ac:dyDescent="0.25">
      <c r="A94" s="5">
        <v>42817</v>
      </c>
      <c r="B94" t="s">
        <v>282</v>
      </c>
      <c r="C94" t="s">
        <v>283</v>
      </c>
    </row>
    <row r="95" spans="1:3" x14ac:dyDescent="0.25">
      <c r="A95" s="5">
        <v>42818</v>
      </c>
      <c r="B95" t="s">
        <v>284</v>
      </c>
      <c r="C95" t="s">
        <v>285</v>
      </c>
    </row>
    <row r="96" spans="1:3" x14ac:dyDescent="0.25">
      <c r="A96" s="5">
        <v>42818</v>
      </c>
      <c r="B96" t="s">
        <v>286</v>
      </c>
      <c r="C96" t="s">
        <v>287</v>
      </c>
    </row>
    <row r="97" spans="1:3" x14ac:dyDescent="0.25">
      <c r="A97" s="5">
        <v>42818</v>
      </c>
      <c r="B97" t="s">
        <v>288</v>
      </c>
      <c r="C97" t="s">
        <v>289</v>
      </c>
    </row>
    <row r="98" spans="1:3" x14ac:dyDescent="0.25">
      <c r="A98" s="5">
        <v>42818</v>
      </c>
      <c r="B98" t="s">
        <v>290</v>
      </c>
      <c r="C98" t="s">
        <v>291</v>
      </c>
    </row>
    <row r="99" spans="1:3" x14ac:dyDescent="0.25">
      <c r="A99" s="5">
        <v>42818</v>
      </c>
      <c r="B99" t="s">
        <v>292</v>
      </c>
      <c r="C99" t="s">
        <v>293</v>
      </c>
    </row>
    <row r="100" spans="1:3" x14ac:dyDescent="0.25">
      <c r="A100" s="5">
        <v>42818</v>
      </c>
      <c r="B100" t="s">
        <v>294</v>
      </c>
      <c r="C100" t="s">
        <v>295</v>
      </c>
    </row>
    <row r="101" spans="1:3" x14ac:dyDescent="0.25">
      <c r="A101" s="5">
        <v>42818</v>
      </c>
      <c r="B101" t="s">
        <v>296</v>
      </c>
      <c r="C101" t="s">
        <v>297</v>
      </c>
    </row>
    <row r="102" spans="1:3" x14ac:dyDescent="0.25">
      <c r="A102" s="5">
        <v>42822</v>
      </c>
      <c r="B102" t="s">
        <v>298</v>
      </c>
      <c r="C102" t="s">
        <v>299</v>
      </c>
    </row>
    <row r="103" spans="1:3" x14ac:dyDescent="0.25">
      <c r="A103" s="5">
        <v>42823</v>
      </c>
      <c r="B103" t="s">
        <v>300</v>
      </c>
      <c r="C103" t="s">
        <v>301</v>
      </c>
    </row>
    <row r="104" spans="1:3" x14ac:dyDescent="0.25">
      <c r="A104" s="5">
        <v>42823</v>
      </c>
      <c r="B104" t="s">
        <v>302</v>
      </c>
      <c r="C104" t="s">
        <v>303</v>
      </c>
    </row>
    <row r="105" spans="1:3" x14ac:dyDescent="0.25">
      <c r="A105" s="5">
        <v>42823</v>
      </c>
      <c r="B105" t="s">
        <v>304</v>
      </c>
      <c r="C105" t="s">
        <v>305</v>
      </c>
    </row>
    <row r="106" spans="1:3" x14ac:dyDescent="0.25">
      <c r="A106" s="5">
        <v>42823</v>
      </c>
      <c r="B106" t="s">
        <v>306</v>
      </c>
      <c r="C106" t="s">
        <v>307</v>
      </c>
    </row>
    <row r="107" spans="1:3" x14ac:dyDescent="0.25">
      <c r="A107" s="5">
        <v>42823</v>
      </c>
      <c r="B107" t="s">
        <v>308</v>
      </c>
      <c r="C107" t="s">
        <v>309</v>
      </c>
    </row>
    <row r="108" spans="1:3" x14ac:dyDescent="0.25">
      <c r="A108" s="5">
        <v>42823</v>
      </c>
      <c r="B108" t="s">
        <v>310</v>
      </c>
      <c r="C108" t="s">
        <v>311</v>
      </c>
    </row>
    <row r="109" spans="1:3" x14ac:dyDescent="0.25">
      <c r="A109" s="5">
        <v>42823</v>
      </c>
      <c r="B109" t="s">
        <v>312</v>
      </c>
      <c r="C109" t="s">
        <v>313</v>
      </c>
    </row>
    <row r="110" spans="1:3" x14ac:dyDescent="0.25">
      <c r="A110" s="5">
        <v>42823</v>
      </c>
      <c r="B110" t="s">
        <v>314</v>
      </c>
      <c r="C110" t="s">
        <v>315</v>
      </c>
    </row>
    <row r="111" spans="1:3" x14ac:dyDescent="0.25">
      <c r="A111" s="5">
        <v>42824</v>
      </c>
      <c r="B111" t="s">
        <v>316</v>
      </c>
      <c r="C111" t="s">
        <v>317</v>
      </c>
    </row>
    <row r="112" spans="1:3" x14ac:dyDescent="0.25">
      <c r="A112" s="5">
        <v>42824</v>
      </c>
      <c r="B112" t="s">
        <v>318</v>
      </c>
      <c r="C112" t="s">
        <v>319</v>
      </c>
    </row>
    <row r="113" spans="1:3" x14ac:dyDescent="0.25">
      <c r="A113" s="5">
        <v>42824</v>
      </c>
      <c r="B113" t="s">
        <v>320</v>
      </c>
      <c r="C113" t="s">
        <v>321</v>
      </c>
    </row>
    <row r="114" spans="1:3" x14ac:dyDescent="0.25">
      <c r="A114" s="5">
        <v>42824</v>
      </c>
      <c r="B114" t="s">
        <v>322</v>
      </c>
      <c r="C114" t="s">
        <v>323</v>
      </c>
    </row>
    <row r="115" spans="1:3" x14ac:dyDescent="0.25">
      <c r="A115" s="5">
        <v>42824</v>
      </c>
      <c r="B115" t="s">
        <v>324</v>
      </c>
      <c r="C115" t="s">
        <v>325</v>
      </c>
    </row>
    <row r="116" spans="1:3" x14ac:dyDescent="0.25">
      <c r="A116" s="5">
        <v>42824</v>
      </c>
      <c r="B116" t="s">
        <v>326</v>
      </c>
      <c r="C116" t="s">
        <v>327</v>
      </c>
    </row>
    <row r="117" spans="1:3" x14ac:dyDescent="0.25">
      <c r="A117" s="5">
        <v>42824</v>
      </c>
      <c r="B117" t="s">
        <v>328</v>
      </c>
      <c r="C117" t="s">
        <v>329</v>
      </c>
    </row>
    <row r="118" spans="1:3" x14ac:dyDescent="0.25">
      <c r="A118" s="5">
        <v>42824</v>
      </c>
      <c r="B118" t="s">
        <v>330</v>
      </c>
      <c r="C118" t="s">
        <v>331</v>
      </c>
    </row>
    <row r="119" spans="1:3" x14ac:dyDescent="0.25">
      <c r="A119" s="5">
        <v>42824</v>
      </c>
      <c r="B119" t="s">
        <v>332</v>
      </c>
      <c r="C119" t="s">
        <v>333</v>
      </c>
    </row>
    <row r="120" spans="1:3" x14ac:dyDescent="0.25">
      <c r="A120" s="5">
        <v>42825</v>
      </c>
      <c r="B120" t="s">
        <v>334</v>
      </c>
      <c r="C120" t="s">
        <v>335</v>
      </c>
    </row>
    <row r="121" spans="1:3" x14ac:dyDescent="0.25">
      <c r="A121" s="5">
        <v>42825</v>
      </c>
      <c r="B121" t="s">
        <v>336</v>
      </c>
      <c r="C121" t="s">
        <v>337</v>
      </c>
    </row>
    <row r="122" spans="1:3" x14ac:dyDescent="0.25">
      <c r="A122" s="5">
        <v>42825</v>
      </c>
      <c r="B122" t="s">
        <v>338</v>
      </c>
      <c r="C122" t="s">
        <v>339</v>
      </c>
    </row>
    <row r="123" spans="1:3" x14ac:dyDescent="0.25">
      <c r="A123" s="5">
        <v>42825</v>
      </c>
      <c r="B123" t="s">
        <v>340</v>
      </c>
      <c r="C123" t="s">
        <v>341</v>
      </c>
    </row>
    <row r="124" spans="1:3" x14ac:dyDescent="0.25">
      <c r="A124" s="5">
        <v>42825</v>
      </c>
      <c r="B124" t="s">
        <v>342</v>
      </c>
      <c r="C124" t="s">
        <v>343</v>
      </c>
    </row>
    <row r="125" spans="1:3" x14ac:dyDescent="0.25">
      <c r="A125" s="5">
        <v>42830</v>
      </c>
      <c r="B125" t="s">
        <v>344</v>
      </c>
      <c r="C125" t="s">
        <v>345</v>
      </c>
    </row>
    <row r="126" spans="1:3" x14ac:dyDescent="0.25">
      <c r="A126" s="5">
        <v>42830</v>
      </c>
      <c r="B126" t="s">
        <v>346</v>
      </c>
      <c r="C126" t="s">
        <v>347</v>
      </c>
    </row>
    <row r="127" spans="1:3" x14ac:dyDescent="0.25">
      <c r="A127" s="5">
        <v>42830</v>
      </c>
      <c r="B127" t="s">
        <v>348</v>
      </c>
      <c r="C127" t="s">
        <v>349</v>
      </c>
    </row>
    <row r="128" spans="1:3" x14ac:dyDescent="0.25">
      <c r="A128" s="5">
        <v>42830</v>
      </c>
      <c r="B128" t="s">
        <v>350</v>
      </c>
      <c r="C128" t="s">
        <v>351</v>
      </c>
    </row>
    <row r="129" spans="1:3" x14ac:dyDescent="0.25">
      <c r="A129" s="5">
        <v>42830</v>
      </c>
      <c r="B129" t="s">
        <v>352</v>
      </c>
      <c r="C129" t="s">
        <v>353</v>
      </c>
    </row>
    <row r="130" spans="1:3" x14ac:dyDescent="0.25">
      <c r="A130" s="5">
        <v>42830</v>
      </c>
      <c r="B130" t="s">
        <v>354</v>
      </c>
      <c r="C130" t="s">
        <v>355</v>
      </c>
    </row>
    <row r="131" spans="1:3" x14ac:dyDescent="0.25">
      <c r="A131" s="5">
        <v>42830</v>
      </c>
      <c r="B131" t="s">
        <v>356</v>
      </c>
      <c r="C131" t="s">
        <v>357</v>
      </c>
    </row>
    <row r="132" spans="1:3" x14ac:dyDescent="0.25">
      <c r="A132" s="5">
        <v>42830</v>
      </c>
      <c r="B132" t="s">
        <v>358</v>
      </c>
      <c r="C132" t="s">
        <v>359</v>
      </c>
    </row>
    <row r="133" spans="1:3" x14ac:dyDescent="0.25">
      <c r="A133" s="5">
        <v>42830</v>
      </c>
      <c r="B133" t="s">
        <v>360</v>
      </c>
      <c r="C133" t="s">
        <v>361</v>
      </c>
    </row>
    <row r="134" spans="1:3" x14ac:dyDescent="0.25">
      <c r="A134" s="5">
        <v>42830</v>
      </c>
      <c r="B134" t="s">
        <v>362</v>
      </c>
      <c r="C134" t="s">
        <v>363</v>
      </c>
    </row>
    <row r="135" spans="1:3" x14ac:dyDescent="0.25">
      <c r="A135" s="5">
        <v>42830</v>
      </c>
      <c r="B135" t="s">
        <v>364</v>
      </c>
      <c r="C135" t="s">
        <v>365</v>
      </c>
    </row>
    <row r="136" spans="1:3" x14ac:dyDescent="0.25">
      <c r="A136" s="5">
        <v>42831</v>
      </c>
      <c r="B136" t="s">
        <v>366</v>
      </c>
      <c r="C136" t="s">
        <v>367</v>
      </c>
    </row>
    <row r="137" spans="1:3" x14ac:dyDescent="0.25">
      <c r="A137" s="5">
        <v>42831</v>
      </c>
      <c r="B137" t="s">
        <v>368</v>
      </c>
      <c r="C137" t="s">
        <v>369</v>
      </c>
    </row>
    <row r="138" spans="1:3" x14ac:dyDescent="0.25">
      <c r="A138" s="5">
        <v>42831</v>
      </c>
      <c r="B138" t="s">
        <v>370</v>
      </c>
      <c r="C138" t="s">
        <v>371</v>
      </c>
    </row>
    <row r="139" spans="1:3" x14ac:dyDescent="0.25">
      <c r="A139" s="5">
        <v>42831</v>
      </c>
      <c r="B139" t="s">
        <v>372</v>
      </c>
      <c r="C139" t="s">
        <v>373</v>
      </c>
    </row>
    <row r="140" spans="1:3" x14ac:dyDescent="0.25">
      <c r="A140" s="5">
        <v>42831</v>
      </c>
      <c r="B140" t="s">
        <v>374</v>
      </c>
      <c r="C140" t="s">
        <v>375</v>
      </c>
    </row>
    <row r="141" spans="1:3" x14ac:dyDescent="0.25">
      <c r="A141" s="5">
        <v>42831</v>
      </c>
      <c r="B141" t="s">
        <v>376</v>
      </c>
      <c r="C141" t="s">
        <v>377</v>
      </c>
    </row>
    <row r="142" spans="1:3" x14ac:dyDescent="0.25">
      <c r="A142" s="5">
        <v>42831</v>
      </c>
      <c r="B142" t="s">
        <v>378</v>
      </c>
      <c r="C142" t="s">
        <v>379</v>
      </c>
    </row>
    <row r="143" spans="1:3" x14ac:dyDescent="0.25">
      <c r="A143" s="5">
        <v>42832</v>
      </c>
      <c r="B143" t="s">
        <v>380</v>
      </c>
      <c r="C143" t="s">
        <v>381</v>
      </c>
    </row>
    <row r="144" spans="1:3" x14ac:dyDescent="0.25">
      <c r="A144" s="5">
        <v>42837</v>
      </c>
      <c r="B144" t="s">
        <v>382</v>
      </c>
      <c r="C144" t="s">
        <v>383</v>
      </c>
    </row>
    <row r="145" spans="1:3" x14ac:dyDescent="0.25">
      <c r="A145" s="5">
        <v>42837</v>
      </c>
      <c r="B145" t="s">
        <v>384</v>
      </c>
      <c r="C145" t="s">
        <v>385</v>
      </c>
    </row>
    <row r="146" spans="1:3" x14ac:dyDescent="0.25">
      <c r="A146" s="5">
        <v>42837</v>
      </c>
      <c r="B146" t="s">
        <v>386</v>
      </c>
      <c r="C146" t="s">
        <v>387</v>
      </c>
    </row>
    <row r="147" spans="1:3" x14ac:dyDescent="0.25">
      <c r="A147" s="5">
        <v>42844</v>
      </c>
      <c r="B147" t="s">
        <v>388</v>
      </c>
      <c r="C147" t="s">
        <v>389</v>
      </c>
    </row>
    <row r="148" spans="1:3" x14ac:dyDescent="0.25">
      <c r="A148" s="5">
        <v>42844</v>
      </c>
      <c r="B148" t="s">
        <v>390</v>
      </c>
      <c r="C148" t="s">
        <v>391</v>
      </c>
    </row>
    <row r="149" spans="1:3" x14ac:dyDescent="0.25">
      <c r="A149" s="5">
        <v>42844</v>
      </c>
      <c r="B149" t="s">
        <v>392</v>
      </c>
      <c r="C149" t="s">
        <v>393</v>
      </c>
    </row>
    <row r="150" spans="1:3" x14ac:dyDescent="0.25">
      <c r="A150" s="5">
        <v>42844</v>
      </c>
      <c r="B150" t="s">
        <v>394</v>
      </c>
      <c r="C150" t="s">
        <v>395</v>
      </c>
    </row>
    <row r="151" spans="1:3" x14ac:dyDescent="0.25">
      <c r="A151" s="5">
        <v>42844</v>
      </c>
      <c r="B151" t="s">
        <v>396</v>
      </c>
      <c r="C151" t="s">
        <v>397</v>
      </c>
    </row>
    <row r="152" spans="1:3" x14ac:dyDescent="0.25">
      <c r="A152" s="5">
        <v>42844</v>
      </c>
      <c r="B152" t="s">
        <v>398</v>
      </c>
      <c r="C152" t="s">
        <v>399</v>
      </c>
    </row>
    <row r="153" spans="1:3" x14ac:dyDescent="0.25">
      <c r="A153" s="5">
        <v>42847</v>
      </c>
      <c r="B153" t="s">
        <v>400</v>
      </c>
      <c r="C153" t="s">
        <v>401</v>
      </c>
    </row>
    <row r="154" spans="1:3" x14ac:dyDescent="0.25">
      <c r="A154" s="5">
        <v>42851</v>
      </c>
      <c r="B154" t="s">
        <v>402</v>
      </c>
      <c r="C154" t="s">
        <v>403</v>
      </c>
    </row>
    <row r="155" spans="1:3" x14ac:dyDescent="0.25">
      <c r="A155" s="5">
        <v>42851</v>
      </c>
      <c r="B155" t="s">
        <v>404</v>
      </c>
      <c r="C155" t="s">
        <v>405</v>
      </c>
    </row>
    <row r="156" spans="1:3" x14ac:dyDescent="0.25">
      <c r="A156" s="5">
        <v>42851</v>
      </c>
      <c r="B156" t="s">
        <v>406</v>
      </c>
      <c r="C156" t="s">
        <v>407</v>
      </c>
    </row>
    <row r="157" spans="1:3" x14ac:dyDescent="0.25">
      <c r="A157" s="5">
        <v>42851</v>
      </c>
      <c r="B157" t="s">
        <v>408</v>
      </c>
      <c r="C157" t="s">
        <v>409</v>
      </c>
    </row>
    <row r="158" spans="1:3" x14ac:dyDescent="0.25">
      <c r="A158" s="5">
        <v>42851</v>
      </c>
      <c r="B158" t="s">
        <v>410</v>
      </c>
      <c r="C158" t="s">
        <v>411</v>
      </c>
    </row>
    <row r="159" spans="1:3" x14ac:dyDescent="0.25">
      <c r="A159" s="5">
        <v>42851</v>
      </c>
      <c r="B159" t="s">
        <v>412</v>
      </c>
      <c r="C159" t="s">
        <v>413</v>
      </c>
    </row>
    <row r="160" spans="1:3" x14ac:dyDescent="0.25">
      <c r="A160" s="5">
        <v>42854</v>
      </c>
      <c r="B160" t="s">
        <v>414</v>
      </c>
      <c r="C160"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B86"/>
  <sheetViews>
    <sheetView topLeftCell="GI4" zoomScaleNormal="100" workbookViewId="0">
      <selection activeCell="GN20" sqref="GN20"/>
    </sheetView>
  </sheetViews>
  <sheetFormatPr defaultRowHeight="15" x14ac:dyDescent="0.25"/>
  <cols>
    <col min="1" max="1" width="10.28515625" customWidth="1"/>
    <col min="213" max="213" width="17.140625" customWidth="1"/>
  </cols>
  <sheetData>
    <row r="1" spans="1:262" x14ac:dyDescent="0.25">
      <c r="A1" s="11" t="s">
        <v>3593</v>
      </c>
    </row>
    <row r="2" spans="1:262" x14ac:dyDescent="0.25">
      <c r="A2" s="12"/>
      <c r="DG2" t="s">
        <v>3681</v>
      </c>
    </row>
    <row r="3" spans="1:262" x14ac:dyDescent="0.25">
      <c r="A3" s="11" t="s">
        <v>3677</v>
      </c>
      <c r="I3" t="s">
        <v>87</v>
      </c>
      <c r="BH3" t="s">
        <v>88</v>
      </c>
      <c r="DG3" t="s">
        <v>87</v>
      </c>
      <c r="FF3" t="s">
        <v>88</v>
      </c>
      <c r="HF3" t="s">
        <v>3682</v>
      </c>
    </row>
    <row r="4" spans="1:262" x14ac:dyDescent="0.25">
      <c r="A4">
        <v>57</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2" ht="106.5" x14ac:dyDescent="0.25">
      <c r="A5" t="s">
        <v>3664</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2" x14ac:dyDescent="0.25">
      <c r="A6" t="s">
        <v>3665</v>
      </c>
      <c r="B6">
        <v>1</v>
      </c>
      <c r="C6">
        <v>4536</v>
      </c>
      <c r="D6">
        <v>167</v>
      </c>
      <c r="E6">
        <v>1094</v>
      </c>
      <c r="F6">
        <v>6420</v>
      </c>
      <c r="G6">
        <v>2574</v>
      </c>
      <c r="H6">
        <v>5809</v>
      </c>
      <c r="I6">
        <v>10</v>
      </c>
      <c r="J6">
        <v>0</v>
      </c>
      <c r="K6">
        <v>0</v>
      </c>
      <c r="L6">
        <v>0</v>
      </c>
      <c r="M6">
        <v>1</v>
      </c>
      <c r="N6">
        <v>0</v>
      </c>
      <c r="O6">
        <v>60</v>
      </c>
      <c r="P6">
        <v>1</v>
      </c>
      <c r="Q6">
        <v>-3</v>
      </c>
      <c r="R6">
        <v>-3</v>
      </c>
      <c r="S6">
        <v>20</v>
      </c>
      <c r="T6">
        <v>70</v>
      </c>
      <c r="U6">
        <v>0</v>
      </c>
      <c r="V6">
        <v>0</v>
      </c>
      <c r="W6">
        <v>0</v>
      </c>
      <c r="X6">
        <v>1</v>
      </c>
      <c r="Y6">
        <v>1</v>
      </c>
      <c r="Z6">
        <v>1</v>
      </c>
      <c r="AA6">
        <v>0</v>
      </c>
      <c r="AB6">
        <v>80</v>
      </c>
      <c r="AC6">
        <v>5</v>
      </c>
      <c r="AD6">
        <v>-3</v>
      </c>
      <c r="AE6">
        <v>-3</v>
      </c>
      <c r="AF6">
        <v>130</v>
      </c>
      <c r="AG6">
        <v>0</v>
      </c>
      <c r="AH6">
        <v>0</v>
      </c>
      <c r="AI6">
        <v>1</v>
      </c>
      <c r="AJ6">
        <v>50</v>
      </c>
      <c r="AK6">
        <v>-3</v>
      </c>
      <c r="AL6">
        <v>-3</v>
      </c>
      <c r="AM6">
        <v>-3</v>
      </c>
      <c r="AN6">
        <v>0</v>
      </c>
      <c r="AO6">
        <v>0</v>
      </c>
      <c r="AP6">
        <v>0</v>
      </c>
      <c r="AQ6">
        <v>1</v>
      </c>
      <c r="AR6">
        <v>0</v>
      </c>
      <c r="AS6">
        <v>0</v>
      </c>
      <c r="AT6">
        <v>0</v>
      </c>
      <c r="AU6">
        <v>5</v>
      </c>
      <c r="AV6">
        <v>140</v>
      </c>
      <c r="AW6">
        <v>3</v>
      </c>
      <c r="AX6">
        <v>6</v>
      </c>
      <c r="AY6">
        <v>-3</v>
      </c>
      <c r="AZ6">
        <v>-3</v>
      </c>
      <c r="BA6">
        <v>0</v>
      </c>
      <c r="BB6">
        <v>205</v>
      </c>
      <c r="BC6">
        <v>205</v>
      </c>
      <c r="BD6">
        <v>1</v>
      </c>
      <c r="BE6">
        <v>15</v>
      </c>
      <c r="BH6">
        <v>10</v>
      </c>
      <c r="BI6">
        <v>0</v>
      </c>
      <c r="BJ6">
        <v>0</v>
      </c>
      <c r="BK6">
        <v>0</v>
      </c>
      <c r="BL6">
        <v>0</v>
      </c>
      <c r="BM6">
        <v>0</v>
      </c>
      <c r="BN6">
        <v>0</v>
      </c>
      <c r="BO6">
        <v>0</v>
      </c>
      <c r="BP6">
        <v>-3</v>
      </c>
      <c r="BQ6">
        <v>-3</v>
      </c>
      <c r="BR6">
        <v>0</v>
      </c>
      <c r="BS6">
        <v>10</v>
      </c>
      <c r="BT6">
        <v>0</v>
      </c>
      <c r="BU6">
        <v>0</v>
      </c>
      <c r="BV6">
        <v>0</v>
      </c>
      <c r="BW6">
        <v>1</v>
      </c>
      <c r="BX6">
        <v>1</v>
      </c>
      <c r="BY6">
        <v>0</v>
      </c>
      <c r="BZ6">
        <v>0</v>
      </c>
      <c r="CA6">
        <v>80</v>
      </c>
      <c r="CB6">
        <v>2</v>
      </c>
      <c r="CC6">
        <v>-3</v>
      </c>
      <c r="CD6">
        <v>-3</v>
      </c>
      <c r="CE6">
        <v>180</v>
      </c>
      <c r="CF6">
        <v>0</v>
      </c>
      <c r="CG6">
        <v>1</v>
      </c>
      <c r="CH6">
        <v>1</v>
      </c>
      <c r="CI6">
        <v>100</v>
      </c>
      <c r="CJ6">
        <v>-3</v>
      </c>
      <c r="CK6">
        <v>-3</v>
      </c>
      <c r="CL6">
        <v>-3</v>
      </c>
      <c r="CM6">
        <v>0</v>
      </c>
      <c r="CN6">
        <v>0</v>
      </c>
      <c r="CO6">
        <v>1</v>
      </c>
      <c r="CP6">
        <v>0</v>
      </c>
      <c r="CQ6">
        <v>0</v>
      </c>
      <c r="CR6">
        <v>0</v>
      </c>
      <c r="CS6">
        <v>5</v>
      </c>
      <c r="CT6">
        <v>0</v>
      </c>
      <c r="CU6">
        <v>80</v>
      </c>
      <c r="CV6">
        <v>2</v>
      </c>
      <c r="CW6">
        <v>2</v>
      </c>
      <c r="CX6">
        <v>-3</v>
      </c>
      <c r="CY6">
        <v>-3</v>
      </c>
      <c r="CZ6">
        <v>0</v>
      </c>
      <c r="DA6">
        <v>190</v>
      </c>
      <c r="DB6">
        <v>190</v>
      </c>
      <c r="DC6">
        <v>0</v>
      </c>
      <c r="DD6">
        <v>-15</v>
      </c>
      <c r="DG6">
        <v>13.965076660988075</v>
      </c>
      <c r="DH6">
        <v>9.411058173525895E-2</v>
      </c>
      <c r="DI6">
        <v>1.4938649137352047</v>
      </c>
      <c r="DJ6">
        <v>1.4959328628992885</v>
      </c>
      <c r="DK6">
        <v>0.7044293015332197</v>
      </c>
      <c r="DL6">
        <v>2.8392958546280523E-4</v>
      </c>
      <c r="DM6">
        <v>42.274275979557068</v>
      </c>
      <c r="DN6">
        <v>0.75920570821389788</v>
      </c>
      <c r="DO6">
        <v>0</v>
      </c>
      <c r="DP6">
        <v>0</v>
      </c>
      <c r="DQ6">
        <v>15.184114164277943</v>
      </c>
      <c r="DR6">
        <v>60.391442763817651</v>
      </c>
      <c r="DS6">
        <v>0.11662108363009085</v>
      </c>
      <c r="DT6">
        <v>1.3301567379580079</v>
      </c>
      <c r="DU6">
        <v>0.42850968451830568</v>
      </c>
      <c r="DV6">
        <v>0.99957410562180582</v>
      </c>
      <c r="DW6">
        <v>0.97274275979557068</v>
      </c>
      <c r="DX6">
        <v>0.75969935154721535</v>
      </c>
      <c r="DY6">
        <v>8.2408512364095382E-2</v>
      </c>
      <c r="DZ6">
        <v>88.161619657823394</v>
      </c>
      <c r="EA6">
        <v>5.4178794312584406</v>
      </c>
      <c r="EB6">
        <v>0</v>
      </c>
      <c r="EC6">
        <v>0</v>
      </c>
      <c r="ED6">
        <v>189.58317103129116</v>
      </c>
      <c r="EE6">
        <v>0.50731999824329399</v>
      </c>
      <c r="EF6">
        <v>0.51202377425991874</v>
      </c>
      <c r="EG6">
        <v>0.53974737728643052</v>
      </c>
      <c r="EH6">
        <v>90.652973941622946</v>
      </c>
      <c r="EI6">
        <v>0</v>
      </c>
      <c r="EJ6">
        <v>0</v>
      </c>
      <c r="EK6">
        <v>0</v>
      </c>
      <c r="EL6">
        <v>2.5757646495158095E-3</v>
      </c>
      <c r="EM6">
        <v>7.5617698594422911E-2</v>
      </c>
      <c r="EN6">
        <v>0.22430437251561613</v>
      </c>
      <c r="EO6">
        <v>0.22430437251561613</v>
      </c>
      <c r="EP6">
        <v>0.27654741624077228</v>
      </c>
      <c r="EQ6">
        <v>0.27654741624077228</v>
      </c>
      <c r="ER6">
        <v>8.0352072685973877</v>
      </c>
      <c r="ES6">
        <v>8.0352072685973877</v>
      </c>
      <c r="ET6">
        <v>139.77742357818713</v>
      </c>
      <c r="EU6">
        <v>3.0965844660503001</v>
      </c>
      <c r="EV6">
        <v>6.651087335497591</v>
      </c>
      <c r="EW6">
        <v>0</v>
      </c>
      <c r="EX6">
        <v>0</v>
      </c>
      <c r="EY6">
        <v>1.8146755824144032</v>
      </c>
      <c r="EZ6">
        <v>260.20152298147076</v>
      </c>
      <c r="FA6">
        <v>267.65116171763316</v>
      </c>
      <c r="FB6">
        <v>0.72233311832333402</v>
      </c>
      <c r="FC6">
        <v>44.020795093995979</v>
      </c>
      <c r="FF6">
        <v>13.448528232008808</v>
      </c>
      <c r="FG6">
        <v>3.7958722218371217E-2</v>
      </c>
      <c r="FH6">
        <v>0</v>
      </c>
      <c r="FI6">
        <v>0</v>
      </c>
      <c r="FJ6">
        <v>0.4938361063504409</v>
      </c>
      <c r="FK6">
        <v>2.8392958546280523E-4</v>
      </c>
      <c r="FL6">
        <v>29.638684268590332</v>
      </c>
      <c r="FM6">
        <v>0.49397807114317227</v>
      </c>
      <c r="FN6">
        <v>0</v>
      </c>
      <c r="FO6">
        <v>0</v>
      </c>
      <c r="FP6">
        <v>9.8795614228634427</v>
      </c>
      <c r="FQ6">
        <v>45.539483130983427</v>
      </c>
      <c r="FR6">
        <v>0.35840073086825291</v>
      </c>
      <c r="FS6">
        <v>1.0703975919574533</v>
      </c>
      <c r="FT6">
        <v>0.30934669489122263</v>
      </c>
      <c r="FU6">
        <v>0.99957410562180582</v>
      </c>
      <c r="FV6">
        <v>0.97274275979557068</v>
      </c>
      <c r="FW6">
        <v>0.83818510667364454</v>
      </c>
      <c r="FX6">
        <v>0</v>
      </c>
      <c r="FY6">
        <v>81.125790520022349</v>
      </c>
      <c r="FZ6">
        <v>4.0246592603925562</v>
      </c>
      <c r="GA6">
        <v>0</v>
      </c>
      <c r="GB6">
        <v>0</v>
      </c>
      <c r="GC6">
        <v>176.06772288048916</v>
      </c>
      <c r="GD6">
        <v>0.4713110521716809</v>
      </c>
      <c r="GE6">
        <v>0.5634749937250183</v>
      </c>
      <c r="GF6">
        <v>0.53446791523661197</v>
      </c>
      <c r="GG6">
        <v>79.89837726269495</v>
      </c>
      <c r="GH6">
        <v>0</v>
      </c>
      <c r="GI6">
        <v>0</v>
      </c>
      <c r="GJ6">
        <v>0</v>
      </c>
      <c r="GK6">
        <v>1.0406924374183404E-4</v>
      </c>
      <c r="GL6">
        <v>2.7463739904001194E-2</v>
      </c>
      <c r="GM6">
        <v>0.22430437251561613</v>
      </c>
      <c r="GN6">
        <v>0.22430437251561613</v>
      </c>
      <c r="GO6">
        <v>0.27654741624077228</v>
      </c>
      <c r="GP6">
        <v>0.27654741624077228</v>
      </c>
      <c r="GQ6">
        <v>8.0352072685973877</v>
      </c>
      <c r="GR6">
        <v>8.0352072685973877</v>
      </c>
      <c r="GS6">
        <v>114.33079843288758</v>
      </c>
      <c r="GT6">
        <v>2.6738838756340026</v>
      </c>
      <c r="GU6">
        <v>4.8034154995271106</v>
      </c>
      <c r="GV6">
        <v>0</v>
      </c>
      <c r="GW6">
        <v>0</v>
      </c>
      <c r="GX6">
        <v>0</v>
      </c>
      <c r="GY6">
        <v>222.83231299025786</v>
      </c>
      <c r="GZ6">
        <v>221.27777714665774</v>
      </c>
      <c r="HA6">
        <v>0.27766688167666598</v>
      </c>
      <c r="HB6">
        <v>-0.69328199743817009</v>
      </c>
      <c r="HE6" t="s">
        <v>3683</v>
      </c>
      <c r="HF6">
        <v>12.93015332197615</v>
      </c>
      <c r="HG6">
        <v>0.10789324247586599</v>
      </c>
      <c r="HH6">
        <v>0.97331061896649629</v>
      </c>
      <c r="HI6">
        <v>1.0036910846110165</v>
      </c>
      <c r="HJ6">
        <v>0.40885860306643951</v>
      </c>
      <c r="HK6">
        <v>2.8392958546280523E-4</v>
      </c>
      <c r="HL6">
        <v>24.548551959114139</v>
      </c>
      <c r="HM6">
        <v>0.40914253265190231</v>
      </c>
      <c r="HN6">
        <v>-3</v>
      </c>
      <c r="HO6">
        <v>-3</v>
      </c>
      <c r="HP6">
        <v>8.1828506530380469</v>
      </c>
      <c r="HQ6">
        <v>38.482396365701305</v>
      </c>
      <c r="HR6">
        <v>0.7643384440658717</v>
      </c>
      <c r="HS6">
        <v>3.9542873367404883</v>
      </c>
      <c r="HT6">
        <v>1.3063600227143668</v>
      </c>
      <c r="HU6">
        <v>0.99914821124361164</v>
      </c>
      <c r="HV6">
        <v>0.94548551959114135</v>
      </c>
      <c r="HW6">
        <v>0.45684270300965363</v>
      </c>
      <c r="HX6">
        <v>1.192504258943782E-2</v>
      </c>
      <c r="HY6">
        <v>80.170357751277677</v>
      </c>
      <c r="HZ6">
        <v>3.3841567291311754</v>
      </c>
      <c r="IA6">
        <v>-3</v>
      </c>
      <c r="IB6">
        <v>-3</v>
      </c>
      <c r="IC6">
        <v>154.31885292447473</v>
      </c>
      <c r="ID6">
        <v>0.47359454855195909</v>
      </c>
      <c r="IE6">
        <v>0.47785349233390118</v>
      </c>
      <c r="IF6">
        <v>0.50539466212379325</v>
      </c>
      <c r="IG6">
        <v>72.842135150482676</v>
      </c>
      <c r="IH6">
        <v>-3</v>
      </c>
      <c r="II6">
        <v>-3</v>
      </c>
      <c r="IJ6">
        <v>-3</v>
      </c>
      <c r="IK6">
        <v>1.9307211811470756E-2</v>
      </c>
      <c r="IL6">
        <v>1.192504258943782E-2</v>
      </c>
      <c r="IM6">
        <v>0.22430437251561613</v>
      </c>
      <c r="IN6">
        <v>0.22430437251561613</v>
      </c>
      <c r="IO6">
        <v>0.27654741624077228</v>
      </c>
      <c r="IP6">
        <v>0.27654741624077228</v>
      </c>
      <c r="IQ6">
        <v>8.0352072685973877</v>
      </c>
      <c r="IR6">
        <v>8.0352072685973877</v>
      </c>
      <c r="IS6">
        <v>104.71890971039183</v>
      </c>
      <c r="IT6">
        <v>2.4134014764338443</v>
      </c>
      <c r="IU6">
        <v>3.7932992617830776</v>
      </c>
      <c r="IV6">
        <v>-3</v>
      </c>
      <c r="IW6">
        <v>-3</v>
      </c>
      <c r="IX6">
        <v>2.3100511073253833</v>
      </c>
      <c r="IY6">
        <v>200.83645655877342</v>
      </c>
      <c r="IZ6">
        <v>202.41510505394663</v>
      </c>
      <c r="JA6">
        <v>0.5</v>
      </c>
      <c r="JB6">
        <v>0</v>
      </c>
    </row>
    <row r="7" spans="1:262" x14ac:dyDescent="0.25">
      <c r="A7" t="s">
        <v>3665</v>
      </c>
      <c r="B7">
        <v>2</v>
      </c>
      <c r="C7">
        <v>1987</v>
      </c>
      <c r="D7">
        <v>6371</v>
      </c>
      <c r="E7">
        <v>4646</v>
      </c>
      <c r="F7">
        <v>6630</v>
      </c>
      <c r="G7">
        <v>5991</v>
      </c>
      <c r="H7">
        <v>6379</v>
      </c>
      <c r="I7">
        <v>15</v>
      </c>
      <c r="J7">
        <v>0</v>
      </c>
      <c r="K7">
        <v>0</v>
      </c>
      <c r="L7">
        <v>0</v>
      </c>
      <c r="M7">
        <v>1</v>
      </c>
      <c r="N7">
        <v>0</v>
      </c>
      <c r="O7">
        <v>60</v>
      </c>
      <c r="P7">
        <v>1</v>
      </c>
      <c r="Q7">
        <v>-3</v>
      </c>
      <c r="R7">
        <v>-3</v>
      </c>
      <c r="S7">
        <v>20</v>
      </c>
      <c r="T7">
        <v>75</v>
      </c>
      <c r="U7">
        <v>0</v>
      </c>
      <c r="V7">
        <v>0</v>
      </c>
      <c r="W7">
        <v>0</v>
      </c>
      <c r="X7">
        <v>1</v>
      </c>
      <c r="Y7">
        <v>1</v>
      </c>
      <c r="Z7">
        <v>1</v>
      </c>
      <c r="AA7">
        <v>0</v>
      </c>
      <c r="AB7">
        <v>80</v>
      </c>
      <c r="AC7">
        <v>5</v>
      </c>
      <c r="AD7">
        <v>-3</v>
      </c>
      <c r="AE7">
        <v>-3</v>
      </c>
      <c r="AF7">
        <v>130</v>
      </c>
      <c r="AG7">
        <v>0</v>
      </c>
      <c r="AH7">
        <v>0</v>
      </c>
      <c r="AI7">
        <v>1</v>
      </c>
      <c r="AJ7">
        <v>50</v>
      </c>
      <c r="AK7">
        <v>-3</v>
      </c>
      <c r="AL7">
        <v>-3</v>
      </c>
      <c r="AM7">
        <v>-3</v>
      </c>
      <c r="AN7">
        <v>0</v>
      </c>
      <c r="AO7">
        <v>0</v>
      </c>
      <c r="AP7">
        <v>0</v>
      </c>
      <c r="AQ7">
        <v>0</v>
      </c>
      <c r="AR7">
        <v>0</v>
      </c>
      <c r="AS7">
        <v>0</v>
      </c>
      <c r="AT7">
        <v>0</v>
      </c>
      <c r="AU7">
        <v>0</v>
      </c>
      <c r="AV7">
        <v>140</v>
      </c>
      <c r="AW7">
        <v>3</v>
      </c>
      <c r="AX7">
        <v>6</v>
      </c>
      <c r="AY7">
        <v>-3</v>
      </c>
      <c r="AZ7">
        <v>-3</v>
      </c>
      <c r="BA7">
        <v>0</v>
      </c>
      <c r="BB7">
        <v>205</v>
      </c>
      <c r="BC7">
        <v>205</v>
      </c>
      <c r="BD7">
        <v>1</v>
      </c>
      <c r="BE7">
        <v>65</v>
      </c>
      <c r="BH7">
        <v>10</v>
      </c>
      <c r="BI7">
        <v>0</v>
      </c>
      <c r="BJ7">
        <v>0</v>
      </c>
      <c r="BK7">
        <v>0</v>
      </c>
      <c r="BL7">
        <v>0</v>
      </c>
      <c r="BM7">
        <v>0</v>
      </c>
      <c r="BN7">
        <v>0</v>
      </c>
      <c r="BO7">
        <v>0</v>
      </c>
      <c r="BP7">
        <v>-3</v>
      </c>
      <c r="BQ7">
        <v>-3</v>
      </c>
      <c r="BR7">
        <v>0</v>
      </c>
      <c r="BS7">
        <v>10</v>
      </c>
      <c r="BT7">
        <v>0</v>
      </c>
      <c r="BU7">
        <v>0</v>
      </c>
      <c r="BV7">
        <v>0</v>
      </c>
      <c r="BW7">
        <v>1</v>
      </c>
      <c r="BX7">
        <v>1</v>
      </c>
      <c r="BY7">
        <v>0</v>
      </c>
      <c r="BZ7">
        <v>0</v>
      </c>
      <c r="CA7">
        <v>80</v>
      </c>
      <c r="CB7">
        <v>2</v>
      </c>
      <c r="CC7">
        <v>-3</v>
      </c>
      <c r="CD7">
        <v>-3</v>
      </c>
      <c r="CE7">
        <v>130</v>
      </c>
      <c r="CF7">
        <v>0</v>
      </c>
      <c r="CG7">
        <v>1</v>
      </c>
      <c r="CH7">
        <v>0</v>
      </c>
      <c r="CI7">
        <v>50</v>
      </c>
      <c r="CJ7">
        <v>-3</v>
      </c>
      <c r="CK7">
        <v>-3</v>
      </c>
      <c r="CL7">
        <v>-3</v>
      </c>
      <c r="CM7">
        <v>0</v>
      </c>
      <c r="CN7">
        <v>0</v>
      </c>
      <c r="CO7">
        <v>0</v>
      </c>
      <c r="CP7">
        <v>0</v>
      </c>
      <c r="CQ7">
        <v>0</v>
      </c>
      <c r="CR7">
        <v>0</v>
      </c>
      <c r="CS7">
        <v>0</v>
      </c>
      <c r="CT7">
        <v>0</v>
      </c>
      <c r="CU7">
        <v>80</v>
      </c>
      <c r="CV7">
        <v>2</v>
      </c>
      <c r="CW7">
        <v>2</v>
      </c>
      <c r="CX7">
        <v>-3</v>
      </c>
      <c r="CY7">
        <v>-3</v>
      </c>
      <c r="CZ7">
        <v>0</v>
      </c>
      <c r="DA7">
        <v>140</v>
      </c>
      <c r="DB7">
        <v>140</v>
      </c>
      <c r="DC7">
        <v>0</v>
      </c>
      <c r="DD7">
        <v>-65</v>
      </c>
      <c r="DG7">
        <v>13.965076660988075</v>
      </c>
      <c r="DH7">
        <v>9.2930750685195032E-2</v>
      </c>
      <c r="DI7">
        <v>0.13735351788154168</v>
      </c>
      <c r="DJ7">
        <v>0.14214228635541568</v>
      </c>
      <c r="DK7">
        <v>0.53884943606034419</v>
      </c>
      <c r="DL7">
        <v>2.8392958546280523E-4</v>
      </c>
      <c r="DM7">
        <v>32.339484051184535</v>
      </c>
      <c r="DN7">
        <v>0.53899140085307562</v>
      </c>
      <c r="DO7">
        <v>0</v>
      </c>
      <c r="DP7">
        <v>0</v>
      </c>
      <c r="DQ7">
        <v>10.779828017061501</v>
      </c>
      <c r="DR7">
        <v>45.544161236614435</v>
      </c>
      <c r="DS7">
        <v>0</v>
      </c>
      <c r="DT7">
        <v>3.8250060829374157</v>
      </c>
      <c r="DU7">
        <v>1.1365810173064783</v>
      </c>
      <c r="DV7">
        <v>0.99957410562180582</v>
      </c>
      <c r="DW7">
        <v>0.97274275979557068</v>
      </c>
      <c r="DX7">
        <v>0.73376117705046129</v>
      </c>
      <c r="DY7">
        <v>0</v>
      </c>
      <c r="DZ7">
        <v>89.714654623740017</v>
      </c>
      <c r="EA7">
        <v>4.8137817284371947</v>
      </c>
      <c r="EB7">
        <v>0</v>
      </c>
      <c r="EC7">
        <v>0</v>
      </c>
      <c r="ED7">
        <v>184.2829141882977</v>
      </c>
      <c r="EE7">
        <v>0.50828614532699523</v>
      </c>
      <c r="EF7">
        <v>0.48079987299662696</v>
      </c>
      <c r="EG7">
        <v>0.61500384907041905</v>
      </c>
      <c r="EH7">
        <v>82.89887326427116</v>
      </c>
      <c r="EI7">
        <v>0</v>
      </c>
      <c r="EJ7">
        <v>0</v>
      </c>
      <c r="EK7">
        <v>0</v>
      </c>
      <c r="EL7">
        <v>7.8037564375226416E-3</v>
      </c>
      <c r="EM7">
        <v>4.6040728758127369E-2</v>
      </c>
      <c r="EN7">
        <v>0.22430437251561613</v>
      </c>
      <c r="EO7">
        <v>0.22430437251561613</v>
      </c>
      <c r="EP7">
        <v>0.27654741624077228</v>
      </c>
      <c r="EQ7">
        <v>0.27654741624077228</v>
      </c>
      <c r="ER7">
        <v>8.0352072685973877</v>
      </c>
      <c r="ES7">
        <v>8.0352072685973877</v>
      </c>
      <c r="ET7">
        <v>126.13575551446687</v>
      </c>
      <c r="EU7">
        <v>2.89979227209749</v>
      </c>
      <c r="EV7">
        <v>5.7344494245034676</v>
      </c>
      <c r="EW7">
        <v>0</v>
      </c>
      <c r="EX7">
        <v>0</v>
      </c>
      <c r="EY7">
        <v>1.182693149183242</v>
      </c>
      <c r="EZ7">
        <v>223.77348710328113</v>
      </c>
      <c r="FA7">
        <v>229.1150387922288</v>
      </c>
      <c r="FB7">
        <v>0.84384425695759724</v>
      </c>
      <c r="FC7">
        <v>28.047496292592243</v>
      </c>
      <c r="FF7">
        <v>13.815677039201127</v>
      </c>
      <c r="FG7">
        <v>1.2813319375757607E-2</v>
      </c>
      <c r="FH7">
        <v>0.90885798830070175</v>
      </c>
      <c r="FI7">
        <v>0.9128191081119037</v>
      </c>
      <c r="FJ7">
        <v>0.4253761575005407</v>
      </c>
      <c r="FK7">
        <v>2.8392958546280523E-4</v>
      </c>
      <c r="FL7">
        <v>25.531087337596311</v>
      </c>
      <c r="FM7">
        <v>0.42551812229327207</v>
      </c>
      <c r="FN7">
        <v>0</v>
      </c>
      <c r="FO7">
        <v>0</v>
      </c>
      <c r="FP7">
        <v>8.5103624458654377</v>
      </c>
      <c r="FQ7">
        <v>38.288004326319005</v>
      </c>
      <c r="FR7">
        <v>0.32221041503063541</v>
      </c>
      <c r="FS7">
        <v>1.0532004910253441</v>
      </c>
      <c r="FT7">
        <v>0.26887901988481588</v>
      </c>
      <c r="FU7">
        <v>0.99957410562180582</v>
      </c>
      <c r="FV7">
        <v>0.97274275979557068</v>
      </c>
      <c r="FW7">
        <v>8.6447893344476126E-2</v>
      </c>
      <c r="FX7">
        <v>8.9800982379797042E-3</v>
      </c>
      <c r="FY7">
        <v>78.628896108935606</v>
      </c>
      <c r="FZ7">
        <v>3.1169091385491461</v>
      </c>
      <c r="GA7">
        <v>0</v>
      </c>
      <c r="GB7">
        <v>0</v>
      </c>
      <c r="GC7">
        <v>136.27048536993831</v>
      </c>
      <c r="GD7">
        <v>0.35591747256818351</v>
      </c>
      <c r="GE7">
        <v>0.41874261630254683</v>
      </c>
      <c r="GF7">
        <v>0.26591590739335697</v>
      </c>
      <c r="GG7">
        <v>25.724385593837432</v>
      </c>
      <c r="GH7">
        <v>0</v>
      </c>
      <c r="GI7">
        <v>0</v>
      </c>
      <c r="GJ7">
        <v>0</v>
      </c>
      <c r="GK7">
        <v>3.0858390949072592E-4</v>
      </c>
      <c r="GL7">
        <v>1.2158966769333479E-2</v>
      </c>
      <c r="GM7">
        <v>0.22430437251561613</v>
      </c>
      <c r="GN7">
        <v>0.22430437251561613</v>
      </c>
      <c r="GO7">
        <v>0.27654741624077228</v>
      </c>
      <c r="GP7">
        <v>0.27654741624077228</v>
      </c>
      <c r="GQ7">
        <v>8.0352072685973877</v>
      </c>
      <c r="GR7">
        <v>8.0352072685973877</v>
      </c>
      <c r="GS7">
        <v>99.345600059695329</v>
      </c>
      <c r="GT7">
        <v>2.3851316041729187</v>
      </c>
      <c r="GU7">
        <v>3.3608384379072902</v>
      </c>
      <c r="GV7">
        <v>0</v>
      </c>
      <c r="GW7">
        <v>0</v>
      </c>
      <c r="GX7">
        <v>0.60353860986565955</v>
      </c>
      <c r="GY7">
        <v>157.8300966995568</v>
      </c>
      <c r="GZ7">
        <v>161.22762675626339</v>
      </c>
      <c r="HA7">
        <v>0.15615574304240276</v>
      </c>
      <c r="HB7">
        <v>-47.348178856482058</v>
      </c>
      <c r="HE7" t="s">
        <v>3684</v>
      </c>
      <c r="HF7">
        <v>0.5</v>
      </c>
      <c r="HG7">
        <v>0</v>
      </c>
      <c r="HH7">
        <v>0</v>
      </c>
      <c r="HI7">
        <v>0</v>
      </c>
      <c r="HJ7">
        <v>0.5</v>
      </c>
      <c r="HK7">
        <v>1</v>
      </c>
      <c r="HL7">
        <v>0.5</v>
      </c>
      <c r="HM7">
        <v>0.5</v>
      </c>
      <c r="HN7">
        <v>0</v>
      </c>
      <c r="HO7">
        <v>0</v>
      </c>
      <c r="HP7">
        <v>0.5</v>
      </c>
      <c r="HQ7">
        <v>0.5</v>
      </c>
      <c r="HR7">
        <v>0</v>
      </c>
      <c r="HS7">
        <v>0</v>
      </c>
      <c r="HT7">
        <v>0</v>
      </c>
      <c r="HU7">
        <v>0.5</v>
      </c>
      <c r="HV7">
        <v>0.5</v>
      </c>
      <c r="HW7">
        <v>0</v>
      </c>
      <c r="HX7">
        <v>0</v>
      </c>
      <c r="HY7">
        <v>0.5</v>
      </c>
      <c r="HZ7">
        <v>0.5</v>
      </c>
      <c r="IA7">
        <v>0</v>
      </c>
      <c r="IB7">
        <v>0</v>
      </c>
      <c r="IC7">
        <v>0.5</v>
      </c>
      <c r="ID7">
        <v>0.5</v>
      </c>
      <c r="IE7">
        <v>0.5</v>
      </c>
      <c r="IF7">
        <v>0.5</v>
      </c>
      <c r="IG7">
        <v>0</v>
      </c>
      <c r="IH7">
        <v>0</v>
      </c>
      <c r="II7">
        <v>0</v>
      </c>
      <c r="IJ7">
        <v>0</v>
      </c>
      <c r="IK7">
        <v>0</v>
      </c>
      <c r="IL7">
        <v>0</v>
      </c>
      <c r="IM7">
        <v>1</v>
      </c>
      <c r="IN7">
        <v>1</v>
      </c>
      <c r="IO7">
        <v>1</v>
      </c>
      <c r="IP7">
        <v>1</v>
      </c>
      <c r="IQ7">
        <v>1</v>
      </c>
      <c r="IR7">
        <v>1</v>
      </c>
      <c r="IS7">
        <v>0.5</v>
      </c>
      <c r="IT7">
        <v>0.5</v>
      </c>
      <c r="IU7">
        <v>0.5</v>
      </c>
      <c r="IV7">
        <v>0</v>
      </c>
      <c r="IW7">
        <v>0</v>
      </c>
      <c r="IX7">
        <v>0</v>
      </c>
      <c r="IY7">
        <v>0.5</v>
      </c>
      <c r="IZ7">
        <v>0.5</v>
      </c>
      <c r="JA7">
        <v>0.5</v>
      </c>
      <c r="JB7">
        <v>0.5</v>
      </c>
    </row>
    <row r="8" spans="1:262" x14ac:dyDescent="0.25">
      <c r="A8" t="s">
        <v>3665</v>
      </c>
      <c r="B8">
        <v>3</v>
      </c>
      <c r="C8">
        <v>4011</v>
      </c>
      <c r="D8">
        <v>3633</v>
      </c>
      <c r="E8">
        <v>6412</v>
      </c>
      <c r="F8">
        <v>967</v>
      </c>
      <c r="G8">
        <v>648</v>
      </c>
      <c r="H8">
        <v>5690</v>
      </c>
      <c r="I8">
        <v>15</v>
      </c>
      <c r="J8">
        <v>0</v>
      </c>
      <c r="K8">
        <v>0</v>
      </c>
      <c r="L8">
        <v>0</v>
      </c>
      <c r="M8">
        <v>0</v>
      </c>
      <c r="N8">
        <v>0</v>
      </c>
      <c r="O8">
        <v>0</v>
      </c>
      <c r="P8">
        <v>0</v>
      </c>
      <c r="Q8">
        <v>-3</v>
      </c>
      <c r="R8">
        <v>-3</v>
      </c>
      <c r="S8">
        <v>0</v>
      </c>
      <c r="T8">
        <v>15</v>
      </c>
      <c r="U8">
        <v>0</v>
      </c>
      <c r="V8">
        <v>0</v>
      </c>
      <c r="W8">
        <v>0</v>
      </c>
      <c r="X8">
        <v>1</v>
      </c>
      <c r="Y8">
        <v>1</v>
      </c>
      <c r="Z8">
        <v>0</v>
      </c>
      <c r="AA8">
        <v>0</v>
      </c>
      <c r="AB8">
        <v>80</v>
      </c>
      <c r="AC8">
        <v>2</v>
      </c>
      <c r="AD8">
        <v>-3</v>
      </c>
      <c r="AE8">
        <v>-3</v>
      </c>
      <c r="AF8">
        <v>80</v>
      </c>
      <c r="AG8">
        <v>0</v>
      </c>
      <c r="AH8">
        <v>0</v>
      </c>
      <c r="AI8">
        <v>0</v>
      </c>
      <c r="AJ8">
        <v>0</v>
      </c>
      <c r="AK8">
        <v>-3</v>
      </c>
      <c r="AL8">
        <v>-3</v>
      </c>
      <c r="AM8">
        <v>-3</v>
      </c>
      <c r="AN8">
        <v>0</v>
      </c>
      <c r="AO8">
        <v>0</v>
      </c>
      <c r="AP8">
        <v>0</v>
      </c>
      <c r="AQ8">
        <v>0</v>
      </c>
      <c r="AR8">
        <v>4</v>
      </c>
      <c r="AS8">
        <v>0</v>
      </c>
      <c r="AT8">
        <v>100</v>
      </c>
      <c r="AU8">
        <v>0</v>
      </c>
      <c r="AV8">
        <v>80</v>
      </c>
      <c r="AW8">
        <v>2</v>
      </c>
      <c r="AX8">
        <v>2</v>
      </c>
      <c r="AY8">
        <v>-3</v>
      </c>
      <c r="AZ8">
        <v>-3</v>
      </c>
      <c r="BA8">
        <v>0</v>
      </c>
      <c r="BB8">
        <v>95</v>
      </c>
      <c r="BC8">
        <v>95</v>
      </c>
      <c r="BD8">
        <v>0</v>
      </c>
      <c r="BE8">
        <v>-260</v>
      </c>
      <c r="BH8">
        <v>15</v>
      </c>
      <c r="BI8">
        <v>0</v>
      </c>
      <c r="BJ8">
        <v>0</v>
      </c>
      <c r="BK8">
        <v>0</v>
      </c>
      <c r="BL8">
        <v>1</v>
      </c>
      <c r="BM8">
        <v>0</v>
      </c>
      <c r="BN8">
        <v>60</v>
      </c>
      <c r="BO8">
        <v>1</v>
      </c>
      <c r="BP8">
        <v>-3</v>
      </c>
      <c r="BQ8">
        <v>-3</v>
      </c>
      <c r="BR8">
        <v>20</v>
      </c>
      <c r="BS8">
        <v>75</v>
      </c>
      <c r="BT8">
        <v>0</v>
      </c>
      <c r="BU8">
        <v>0</v>
      </c>
      <c r="BV8">
        <v>0</v>
      </c>
      <c r="BW8">
        <v>1</v>
      </c>
      <c r="BX8">
        <v>1</v>
      </c>
      <c r="BY8">
        <v>1</v>
      </c>
      <c r="BZ8">
        <v>0</v>
      </c>
      <c r="CA8">
        <v>80</v>
      </c>
      <c r="CB8">
        <v>5</v>
      </c>
      <c r="CC8">
        <v>-3</v>
      </c>
      <c r="CD8">
        <v>-3</v>
      </c>
      <c r="CE8">
        <v>180</v>
      </c>
      <c r="CF8">
        <v>1</v>
      </c>
      <c r="CG8">
        <v>0</v>
      </c>
      <c r="CH8">
        <v>1</v>
      </c>
      <c r="CI8">
        <v>100</v>
      </c>
      <c r="CJ8">
        <v>-3</v>
      </c>
      <c r="CK8">
        <v>-3</v>
      </c>
      <c r="CL8">
        <v>-3</v>
      </c>
      <c r="CM8">
        <v>0</v>
      </c>
      <c r="CN8">
        <v>0</v>
      </c>
      <c r="CO8">
        <v>0</v>
      </c>
      <c r="CP8">
        <v>0</v>
      </c>
      <c r="CQ8">
        <v>0</v>
      </c>
      <c r="CR8">
        <v>4</v>
      </c>
      <c r="CS8">
        <v>0</v>
      </c>
      <c r="CT8">
        <v>100</v>
      </c>
      <c r="CU8">
        <v>140</v>
      </c>
      <c r="CV8">
        <v>3</v>
      </c>
      <c r="CW8">
        <v>6</v>
      </c>
      <c r="CX8">
        <v>-3</v>
      </c>
      <c r="CY8">
        <v>-3</v>
      </c>
      <c r="CZ8">
        <v>0</v>
      </c>
      <c r="DA8">
        <v>355</v>
      </c>
      <c r="DB8">
        <v>355</v>
      </c>
      <c r="DC8">
        <v>1</v>
      </c>
      <c r="DD8">
        <v>260</v>
      </c>
      <c r="DG8">
        <v>13.965076660988075</v>
      </c>
      <c r="DH8">
        <v>7.2192244783797641E-2</v>
      </c>
      <c r="DI8">
        <v>0.3976245448344381</v>
      </c>
      <c r="DJ8">
        <v>0.40039112361742396</v>
      </c>
      <c r="DK8">
        <v>0.37388409727518979</v>
      </c>
      <c r="DL8">
        <v>2.8392958546280523E-4</v>
      </c>
      <c r="DM8">
        <v>22.441563724075266</v>
      </c>
      <c r="DN8">
        <v>0.37402606206792116</v>
      </c>
      <c r="DO8">
        <v>0</v>
      </c>
      <c r="DP8">
        <v>0</v>
      </c>
      <c r="DQ8">
        <v>7.4805212413584234</v>
      </c>
      <c r="DR8">
        <v>38.685074627007602</v>
      </c>
      <c r="DS8">
        <v>1.4996438202256575</v>
      </c>
      <c r="DT8">
        <v>0.81792257143718294</v>
      </c>
      <c r="DU8">
        <v>0.35295647676232961</v>
      </c>
      <c r="DV8">
        <v>0.99957410562180582</v>
      </c>
      <c r="DW8">
        <v>0.94123000316164962</v>
      </c>
      <c r="DX8">
        <v>0.18776539745058018</v>
      </c>
      <c r="DY8">
        <v>0</v>
      </c>
      <c r="DZ8">
        <v>62.946974475408645</v>
      </c>
      <c r="EA8">
        <v>1.9502989884558051</v>
      </c>
      <c r="EB8">
        <v>0</v>
      </c>
      <c r="EC8">
        <v>0</v>
      </c>
      <c r="ED8">
        <v>120.04511052835603</v>
      </c>
      <c r="EE8">
        <v>0.33387085769521385</v>
      </c>
      <c r="EF8">
        <v>0.40203760901665131</v>
      </c>
      <c r="EG8">
        <v>0.3578903185937754</v>
      </c>
      <c r="EH8">
        <v>26.128748954165211</v>
      </c>
      <c r="EI8">
        <v>0</v>
      </c>
      <c r="EJ8">
        <v>0</v>
      </c>
      <c r="EK8">
        <v>0</v>
      </c>
      <c r="EL8">
        <v>2.4683863196380386E-3</v>
      </c>
      <c r="EM8">
        <v>6.9714792593094099E-3</v>
      </c>
      <c r="EN8">
        <v>0.22430437251561613</v>
      </c>
      <c r="EO8">
        <v>0.22430437251561613</v>
      </c>
      <c r="EP8">
        <v>0.27654741624077228</v>
      </c>
      <c r="EQ8">
        <v>0.27654741624077228</v>
      </c>
      <c r="ER8">
        <v>8.0352072685973877</v>
      </c>
      <c r="ES8">
        <v>8.0352072685973877</v>
      </c>
      <c r="ET8">
        <v>93.014012756359008</v>
      </c>
      <c r="EU8">
        <v>2.1115538675153274</v>
      </c>
      <c r="EV8">
        <v>2.3854528704553979</v>
      </c>
      <c r="EW8">
        <v>0</v>
      </c>
      <c r="EX8">
        <v>0</v>
      </c>
      <c r="EY8">
        <v>0.51307062542394355</v>
      </c>
      <c r="EZ8">
        <v>168.54111784051531</v>
      </c>
      <c r="FA8">
        <v>166.36573984807293</v>
      </c>
      <c r="FB8">
        <v>4.8738396696112893E-2</v>
      </c>
      <c r="FC8">
        <v>-90.923513538752474</v>
      </c>
      <c r="FF8">
        <v>13.965076660988075</v>
      </c>
      <c r="FG8">
        <v>1.8953552921522711E-2</v>
      </c>
      <c r="FH8">
        <v>1.9696871526277289</v>
      </c>
      <c r="FI8">
        <v>1.9734112370852339</v>
      </c>
      <c r="FJ8">
        <v>0.7044293015332197</v>
      </c>
      <c r="FK8">
        <v>2.8392958546280523E-4</v>
      </c>
      <c r="FL8">
        <v>42.274275979557068</v>
      </c>
      <c r="FM8">
        <v>0.72390319488856614</v>
      </c>
      <c r="FN8">
        <v>0</v>
      </c>
      <c r="FO8">
        <v>0</v>
      </c>
      <c r="FP8">
        <v>14.478063897771314</v>
      </c>
      <c r="FQ8">
        <v>59.662887502021327</v>
      </c>
      <c r="FR8">
        <v>0.3598055352754283</v>
      </c>
      <c r="FS8">
        <v>0.94260657763067801</v>
      </c>
      <c r="FT8">
        <v>0.16426288826308097</v>
      </c>
      <c r="FU8">
        <v>0.99957410562180582</v>
      </c>
      <c r="FV8">
        <v>0.97274275979557068</v>
      </c>
      <c r="FW8">
        <v>0.93328749739709671</v>
      </c>
      <c r="FX8">
        <v>0</v>
      </c>
      <c r="FY8">
        <v>83.396730050825852</v>
      </c>
      <c r="FZ8">
        <v>4.807538388000232</v>
      </c>
      <c r="GA8">
        <v>0</v>
      </c>
      <c r="GB8">
        <v>0</v>
      </c>
      <c r="GC8">
        <v>201.68288387546789</v>
      </c>
      <c r="GD8">
        <v>0.73390939046691384</v>
      </c>
      <c r="GE8">
        <v>0.42674905438410871</v>
      </c>
      <c r="GF8">
        <v>0.59430446685601923</v>
      </c>
      <c r="GG8">
        <v>117.44169046194584</v>
      </c>
      <c r="GH8">
        <v>0</v>
      </c>
      <c r="GI8">
        <v>0</v>
      </c>
      <c r="GJ8">
        <v>0</v>
      </c>
      <c r="GK8">
        <v>8.3130742635860594E-3</v>
      </c>
      <c r="GL8">
        <v>5.9012761493901555E-2</v>
      </c>
      <c r="GM8">
        <v>0.22430437251561613</v>
      </c>
      <c r="GN8">
        <v>0.22430437251561613</v>
      </c>
      <c r="GO8">
        <v>0.27654741624077228</v>
      </c>
      <c r="GP8">
        <v>0.27654741624077228</v>
      </c>
      <c r="GQ8">
        <v>8.0352072685973877</v>
      </c>
      <c r="GR8">
        <v>8.0352072685973877</v>
      </c>
      <c r="GS8">
        <v>136.82526465759199</v>
      </c>
      <c r="GT8">
        <v>3.0243264933989105</v>
      </c>
      <c r="GU8">
        <v>6.1894488168708088</v>
      </c>
      <c r="GV8">
        <v>0</v>
      </c>
      <c r="GW8">
        <v>0</v>
      </c>
      <c r="GX8">
        <v>2.1478150197627017</v>
      </c>
      <c r="GY8">
        <v>284.67970342962576</v>
      </c>
      <c r="GZ8">
        <v>285.62272423364567</v>
      </c>
      <c r="HA8">
        <v>0.95126160330388709</v>
      </c>
      <c r="HB8">
        <v>48.072087365736003</v>
      </c>
      <c r="HE8" t="s">
        <v>3685</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-100000</v>
      </c>
      <c r="IZ8">
        <v>-100000</v>
      </c>
      <c r="JA8">
        <v>0</v>
      </c>
      <c r="JB8">
        <v>-100000</v>
      </c>
    </row>
    <row r="9" spans="1:262" x14ac:dyDescent="0.25">
      <c r="A9" t="s">
        <v>3665</v>
      </c>
      <c r="B9">
        <v>4</v>
      </c>
      <c r="C9">
        <v>2530</v>
      </c>
      <c r="D9">
        <v>6317</v>
      </c>
      <c r="E9">
        <v>5434</v>
      </c>
      <c r="F9">
        <v>3267</v>
      </c>
      <c r="G9">
        <v>5576</v>
      </c>
      <c r="H9">
        <v>5638</v>
      </c>
      <c r="I9">
        <v>10</v>
      </c>
      <c r="J9">
        <v>0</v>
      </c>
      <c r="K9">
        <v>0</v>
      </c>
      <c r="L9">
        <v>0</v>
      </c>
      <c r="M9">
        <v>0</v>
      </c>
      <c r="N9">
        <v>0</v>
      </c>
      <c r="O9">
        <v>0</v>
      </c>
      <c r="P9">
        <v>0</v>
      </c>
      <c r="Q9">
        <v>-3</v>
      </c>
      <c r="R9">
        <v>-3</v>
      </c>
      <c r="S9">
        <v>0</v>
      </c>
      <c r="T9">
        <v>10</v>
      </c>
      <c r="U9">
        <v>0</v>
      </c>
      <c r="V9">
        <v>0</v>
      </c>
      <c r="W9">
        <v>0</v>
      </c>
      <c r="X9">
        <v>1</v>
      </c>
      <c r="Y9">
        <v>1</v>
      </c>
      <c r="Z9">
        <v>1</v>
      </c>
      <c r="AA9">
        <v>0</v>
      </c>
      <c r="AB9">
        <v>120</v>
      </c>
      <c r="AC9">
        <v>6</v>
      </c>
      <c r="AD9">
        <v>-3</v>
      </c>
      <c r="AE9">
        <v>-3</v>
      </c>
      <c r="AF9">
        <v>120</v>
      </c>
      <c r="AG9">
        <v>0</v>
      </c>
      <c r="AH9">
        <v>0</v>
      </c>
      <c r="AI9">
        <v>0</v>
      </c>
      <c r="AJ9">
        <v>0</v>
      </c>
      <c r="AK9">
        <v>-3</v>
      </c>
      <c r="AL9">
        <v>-3</v>
      </c>
      <c r="AM9">
        <v>-3</v>
      </c>
      <c r="AN9">
        <v>0</v>
      </c>
      <c r="AO9">
        <v>0</v>
      </c>
      <c r="AP9">
        <v>1</v>
      </c>
      <c r="AQ9">
        <v>0</v>
      </c>
      <c r="AR9">
        <v>0</v>
      </c>
      <c r="AS9">
        <v>1</v>
      </c>
      <c r="AT9">
        <v>5</v>
      </c>
      <c r="AU9">
        <v>25</v>
      </c>
      <c r="AV9">
        <v>120</v>
      </c>
      <c r="AW9">
        <v>3</v>
      </c>
      <c r="AX9">
        <v>6</v>
      </c>
      <c r="AY9">
        <v>-3</v>
      </c>
      <c r="AZ9">
        <v>-3</v>
      </c>
      <c r="BA9">
        <v>0</v>
      </c>
      <c r="BB9">
        <v>155</v>
      </c>
      <c r="BC9">
        <v>155</v>
      </c>
      <c r="BD9">
        <v>0</v>
      </c>
      <c r="BE9">
        <v>-6</v>
      </c>
      <c r="BH9">
        <v>10</v>
      </c>
      <c r="BI9">
        <v>0</v>
      </c>
      <c r="BJ9">
        <v>6</v>
      </c>
      <c r="BK9">
        <v>6</v>
      </c>
      <c r="BL9">
        <v>1</v>
      </c>
      <c r="BM9">
        <v>0</v>
      </c>
      <c r="BN9">
        <v>60</v>
      </c>
      <c r="BO9">
        <v>1</v>
      </c>
      <c r="BP9">
        <v>-3</v>
      </c>
      <c r="BQ9">
        <v>-3</v>
      </c>
      <c r="BR9">
        <v>20</v>
      </c>
      <c r="BS9">
        <v>76</v>
      </c>
      <c r="BT9">
        <v>0</v>
      </c>
      <c r="BU9">
        <v>0</v>
      </c>
      <c r="BV9">
        <v>0</v>
      </c>
      <c r="BW9">
        <v>1</v>
      </c>
      <c r="BX9">
        <v>1</v>
      </c>
      <c r="BY9">
        <v>1</v>
      </c>
      <c r="BZ9">
        <v>0</v>
      </c>
      <c r="CA9">
        <v>80</v>
      </c>
      <c r="CB9">
        <v>5</v>
      </c>
      <c r="CC9">
        <v>-3</v>
      </c>
      <c r="CD9">
        <v>-3</v>
      </c>
      <c r="CE9">
        <v>80</v>
      </c>
      <c r="CF9">
        <v>0</v>
      </c>
      <c r="CG9">
        <v>0</v>
      </c>
      <c r="CH9">
        <v>0</v>
      </c>
      <c r="CI9">
        <v>0</v>
      </c>
      <c r="CJ9">
        <v>-3</v>
      </c>
      <c r="CK9">
        <v>-3</v>
      </c>
      <c r="CL9">
        <v>-3</v>
      </c>
      <c r="CM9">
        <v>0</v>
      </c>
      <c r="CN9">
        <v>0</v>
      </c>
      <c r="CO9">
        <v>0</v>
      </c>
      <c r="CP9">
        <v>1</v>
      </c>
      <c r="CQ9">
        <v>1</v>
      </c>
      <c r="CR9">
        <v>0</v>
      </c>
      <c r="CS9">
        <v>25</v>
      </c>
      <c r="CT9">
        <v>5</v>
      </c>
      <c r="CU9">
        <v>140</v>
      </c>
      <c r="CV9">
        <v>3</v>
      </c>
      <c r="CW9">
        <v>6</v>
      </c>
      <c r="CX9">
        <v>-3</v>
      </c>
      <c r="CY9">
        <v>-3</v>
      </c>
      <c r="CZ9">
        <v>6</v>
      </c>
      <c r="DA9">
        <v>161</v>
      </c>
      <c r="DB9">
        <v>161</v>
      </c>
      <c r="DC9">
        <v>1</v>
      </c>
      <c r="DD9">
        <v>6</v>
      </c>
      <c r="DG9">
        <v>13.927737134508236</v>
      </c>
      <c r="DH9">
        <v>8.7150162078445698E-2</v>
      </c>
      <c r="DI9">
        <v>1.2721854105098951</v>
      </c>
      <c r="DJ9">
        <v>1.2725793662672773</v>
      </c>
      <c r="DK9">
        <v>0.30340451841049321</v>
      </c>
      <c r="DL9">
        <v>2.8392958546280523E-4</v>
      </c>
      <c r="DM9">
        <v>18.212788992193474</v>
      </c>
      <c r="DN9">
        <v>0.30354648320322458</v>
      </c>
      <c r="DO9">
        <v>0</v>
      </c>
      <c r="DP9">
        <v>0</v>
      </c>
      <c r="DQ9">
        <v>6.070929664064491</v>
      </c>
      <c r="DR9">
        <v>31.483982839377536</v>
      </c>
      <c r="DS9">
        <v>1.1734176864413728</v>
      </c>
      <c r="DT9">
        <v>2.181366830317053</v>
      </c>
      <c r="DU9">
        <v>0.62924928456529083</v>
      </c>
      <c r="DV9">
        <v>0.99957410562180582</v>
      </c>
      <c r="DW9">
        <v>0.97274275979557068</v>
      </c>
      <c r="DX9">
        <v>0.5326681930263969</v>
      </c>
      <c r="DY9">
        <v>2.5059865141794629E-2</v>
      </c>
      <c r="DZ9">
        <v>88.103546519142284</v>
      </c>
      <c r="EA9">
        <v>4.0863112474034722</v>
      </c>
      <c r="EB9">
        <v>0</v>
      </c>
      <c r="EC9">
        <v>0</v>
      </c>
      <c r="ED9">
        <v>156.52639218587524</v>
      </c>
      <c r="EE9">
        <v>0.36532394100590493</v>
      </c>
      <c r="EF9">
        <v>0.34237679207275534</v>
      </c>
      <c r="EG9">
        <v>0.60962153035802902</v>
      </c>
      <c r="EH9">
        <v>47.332827473245899</v>
      </c>
      <c r="EI9">
        <v>0</v>
      </c>
      <c r="EJ9">
        <v>0</v>
      </c>
      <c r="EK9">
        <v>0</v>
      </c>
      <c r="EL9">
        <v>3.5457116073629768E-3</v>
      </c>
      <c r="EM9">
        <v>2.5379352495702556E-2</v>
      </c>
      <c r="EN9">
        <v>0.22430437251561613</v>
      </c>
      <c r="EO9">
        <v>0.22430437251561613</v>
      </c>
      <c r="EP9">
        <v>0.27654741624077228</v>
      </c>
      <c r="EQ9">
        <v>0.27654741624077228</v>
      </c>
      <c r="ER9">
        <v>8.0352072685973877</v>
      </c>
      <c r="ES9">
        <v>8.0352072685973877</v>
      </c>
      <c r="ET9">
        <v>111.69809925810475</v>
      </c>
      <c r="EU9">
        <v>2.6717326122990208</v>
      </c>
      <c r="EV9">
        <v>4.6625797199386021</v>
      </c>
      <c r="EW9">
        <v>0</v>
      </c>
      <c r="EX9">
        <v>0</v>
      </c>
      <c r="EY9">
        <v>1.3843448866939994</v>
      </c>
      <c r="EZ9">
        <v>197.16686168573821</v>
      </c>
      <c r="FA9">
        <v>199.90191114417004</v>
      </c>
      <c r="FB9">
        <v>0.33646496289688127</v>
      </c>
      <c r="FC9">
        <v>-21.22996691240057</v>
      </c>
      <c r="FF9">
        <v>13.965076660988075</v>
      </c>
      <c r="FG9">
        <v>0.11369931509434922</v>
      </c>
      <c r="FH9">
        <v>4.3099821232556952</v>
      </c>
      <c r="FI9">
        <v>4.3030804765680202</v>
      </c>
      <c r="FJ9">
        <v>0.58917730688087633</v>
      </c>
      <c r="FK9">
        <v>2.8392958546280523E-4</v>
      </c>
      <c r="FL9">
        <v>35.359156300416487</v>
      </c>
      <c r="FM9">
        <v>0.58931927167360776</v>
      </c>
      <c r="FN9">
        <v>0</v>
      </c>
      <c r="FO9">
        <v>0</v>
      </c>
      <c r="FP9">
        <v>11.786385433472152</v>
      </c>
      <c r="FQ9">
        <v>51.837052477351747</v>
      </c>
      <c r="FR9">
        <v>1.718098599767667</v>
      </c>
      <c r="FS9">
        <v>0.78971199034260864</v>
      </c>
      <c r="FT9">
        <v>0.23441329593974589</v>
      </c>
      <c r="FU9">
        <v>0.99957410562180582</v>
      </c>
      <c r="FV9">
        <v>0.97274275979557068</v>
      </c>
      <c r="FW9">
        <v>1</v>
      </c>
      <c r="FX9">
        <v>0</v>
      </c>
      <c r="FY9">
        <v>88.802810855257576</v>
      </c>
      <c r="FZ9">
        <v>5.0369686528289908</v>
      </c>
      <c r="GA9">
        <v>0</v>
      </c>
      <c r="GB9">
        <v>0</v>
      </c>
      <c r="GC9">
        <v>164.42675067072327</v>
      </c>
      <c r="GD9">
        <v>0.37098481054522503</v>
      </c>
      <c r="GE9">
        <v>0.48290443538356542</v>
      </c>
      <c r="GF9">
        <v>0.40265881716547725</v>
      </c>
      <c r="GG9">
        <v>47.258456628991389</v>
      </c>
      <c r="GH9">
        <v>0</v>
      </c>
      <c r="GI9">
        <v>0</v>
      </c>
      <c r="GJ9">
        <v>0</v>
      </c>
      <c r="GK9">
        <v>6.6740451611054397E-3</v>
      </c>
      <c r="GL9">
        <v>5.472180900735979E-2</v>
      </c>
      <c r="GM9">
        <v>0.22430437251561613</v>
      </c>
      <c r="GN9">
        <v>0.22430437251561613</v>
      </c>
      <c r="GO9">
        <v>0.27654741624077228</v>
      </c>
      <c r="GP9">
        <v>0.27654741624077228</v>
      </c>
      <c r="GQ9">
        <v>8.0352072685973877</v>
      </c>
      <c r="GR9">
        <v>8.0352072685973877</v>
      </c>
      <c r="GS9">
        <v>131.79981842319643</v>
      </c>
      <c r="GT9">
        <v>3.0065559485355062</v>
      </c>
      <c r="GU9">
        <v>6.0504032311666611</v>
      </c>
      <c r="GV9">
        <v>0</v>
      </c>
      <c r="GW9">
        <v>0</v>
      </c>
      <c r="GX9">
        <v>4.4562764007992044</v>
      </c>
      <c r="GY9">
        <v>223.71002291237443</v>
      </c>
      <c r="GZ9">
        <v>223.77776102994201</v>
      </c>
      <c r="HA9">
        <v>0.66353503710311879</v>
      </c>
      <c r="HB9">
        <v>11.367988223225629</v>
      </c>
      <c r="HE9" t="s">
        <v>3686</v>
      </c>
      <c r="HF9">
        <v>15</v>
      </c>
      <c r="HG9">
        <v>100</v>
      </c>
      <c r="HH9">
        <v>10000</v>
      </c>
      <c r="HI9">
        <v>100000</v>
      </c>
      <c r="HJ9">
        <v>1</v>
      </c>
      <c r="HK9">
        <v>100000</v>
      </c>
      <c r="HL9">
        <v>60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row>
    <row r="10" spans="1:262" x14ac:dyDescent="0.25">
      <c r="A10" t="s">
        <v>3665</v>
      </c>
      <c r="B10">
        <v>5</v>
      </c>
      <c r="C10">
        <v>2500</v>
      </c>
      <c r="D10">
        <v>6536</v>
      </c>
      <c r="E10">
        <v>4329</v>
      </c>
      <c r="F10">
        <v>2450</v>
      </c>
      <c r="G10">
        <v>5837</v>
      </c>
      <c r="H10">
        <v>3928</v>
      </c>
      <c r="I10">
        <v>10</v>
      </c>
      <c r="J10">
        <v>0</v>
      </c>
      <c r="K10">
        <v>0</v>
      </c>
      <c r="L10">
        <v>0</v>
      </c>
      <c r="M10">
        <v>1</v>
      </c>
      <c r="N10">
        <v>0</v>
      </c>
      <c r="O10">
        <v>60</v>
      </c>
      <c r="P10">
        <v>1</v>
      </c>
      <c r="Q10">
        <v>-3</v>
      </c>
      <c r="R10">
        <v>-3</v>
      </c>
      <c r="S10">
        <v>20</v>
      </c>
      <c r="T10">
        <v>70</v>
      </c>
      <c r="U10">
        <v>0</v>
      </c>
      <c r="V10">
        <v>0</v>
      </c>
      <c r="W10">
        <v>0</v>
      </c>
      <c r="X10">
        <v>1</v>
      </c>
      <c r="Y10">
        <v>1</v>
      </c>
      <c r="Z10">
        <v>1</v>
      </c>
      <c r="AA10">
        <v>0</v>
      </c>
      <c r="AB10">
        <v>80</v>
      </c>
      <c r="AC10">
        <v>5</v>
      </c>
      <c r="AD10">
        <v>-3</v>
      </c>
      <c r="AE10">
        <v>-3</v>
      </c>
      <c r="AF10">
        <v>130</v>
      </c>
      <c r="AG10">
        <v>0</v>
      </c>
      <c r="AH10">
        <v>0</v>
      </c>
      <c r="AI10">
        <v>1</v>
      </c>
      <c r="AJ10">
        <v>50</v>
      </c>
      <c r="AK10">
        <v>-3</v>
      </c>
      <c r="AL10">
        <v>-3</v>
      </c>
      <c r="AM10">
        <v>-3</v>
      </c>
      <c r="AN10">
        <v>0</v>
      </c>
      <c r="AO10">
        <v>0</v>
      </c>
      <c r="AP10">
        <v>0</v>
      </c>
      <c r="AQ10">
        <v>0</v>
      </c>
      <c r="AR10">
        <v>0</v>
      </c>
      <c r="AS10">
        <v>4</v>
      </c>
      <c r="AT10">
        <v>0</v>
      </c>
      <c r="AU10">
        <v>100</v>
      </c>
      <c r="AV10">
        <v>140</v>
      </c>
      <c r="AW10">
        <v>3</v>
      </c>
      <c r="AX10">
        <v>6</v>
      </c>
      <c r="AY10">
        <v>-3</v>
      </c>
      <c r="AZ10">
        <v>-3</v>
      </c>
      <c r="BA10">
        <v>0</v>
      </c>
      <c r="BB10">
        <v>300</v>
      </c>
      <c r="BC10">
        <v>300</v>
      </c>
      <c r="BD10">
        <v>1</v>
      </c>
      <c r="BE10">
        <v>138</v>
      </c>
      <c r="BH10">
        <v>10</v>
      </c>
      <c r="BI10">
        <v>0</v>
      </c>
      <c r="BJ10">
        <v>0</v>
      </c>
      <c r="BK10">
        <v>0</v>
      </c>
      <c r="BL10">
        <v>1</v>
      </c>
      <c r="BM10">
        <v>0</v>
      </c>
      <c r="BN10">
        <v>60</v>
      </c>
      <c r="BO10">
        <v>1</v>
      </c>
      <c r="BP10">
        <v>-3</v>
      </c>
      <c r="BQ10">
        <v>-3</v>
      </c>
      <c r="BR10">
        <v>20</v>
      </c>
      <c r="BS10">
        <v>70</v>
      </c>
      <c r="BT10">
        <v>23</v>
      </c>
      <c r="BU10">
        <v>0</v>
      </c>
      <c r="BV10">
        <v>2</v>
      </c>
      <c r="BW10">
        <v>1</v>
      </c>
      <c r="BX10">
        <v>1</v>
      </c>
      <c r="BY10">
        <v>0</v>
      </c>
      <c r="BZ10">
        <v>0</v>
      </c>
      <c r="CA10">
        <v>40</v>
      </c>
      <c r="CB10">
        <v>1</v>
      </c>
      <c r="CC10">
        <v>-3</v>
      </c>
      <c r="CD10">
        <v>-3</v>
      </c>
      <c r="CE10">
        <v>92</v>
      </c>
      <c r="CF10">
        <v>0</v>
      </c>
      <c r="CG10">
        <v>0</v>
      </c>
      <c r="CH10">
        <v>1</v>
      </c>
      <c r="CI10">
        <v>50</v>
      </c>
      <c r="CJ10">
        <v>-3</v>
      </c>
      <c r="CK10">
        <v>-3</v>
      </c>
      <c r="CL10">
        <v>-3</v>
      </c>
      <c r="CM10">
        <v>0</v>
      </c>
      <c r="CN10">
        <v>0</v>
      </c>
      <c r="CO10">
        <v>0</v>
      </c>
      <c r="CP10">
        <v>0</v>
      </c>
      <c r="CQ10">
        <v>4</v>
      </c>
      <c r="CR10">
        <v>0</v>
      </c>
      <c r="CS10">
        <v>100</v>
      </c>
      <c r="CT10">
        <v>0</v>
      </c>
      <c r="CU10">
        <v>100</v>
      </c>
      <c r="CV10">
        <v>2</v>
      </c>
      <c r="CW10">
        <v>2</v>
      </c>
      <c r="CX10">
        <v>-3</v>
      </c>
      <c r="CY10">
        <v>-3</v>
      </c>
      <c r="CZ10">
        <v>2</v>
      </c>
      <c r="DA10">
        <v>162</v>
      </c>
      <c r="DB10">
        <v>162</v>
      </c>
      <c r="DC10">
        <v>0</v>
      </c>
      <c r="DD10">
        <v>-138</v>
      </c>
      <c r="DG10">
        <v>13.965076660988075</v>
      </c>
      <c r="DH10">
        <v>7.0154876228162803E-3</v>
      </c>
      <c r="DI10">
        <v>0.20789029768345513</v>
      </c>
      <c r="DJ10">
        <v>0.20149193210900909</v>
      </c>
      <c r="DK10">
        <v>0.61256794963694128</v>
      </c>
      <c r="DL10">
        <v>2.8392958546280523E-4</v>
      </c>
      <c r="DM10">
        <v>36.762594865780372</v>
      </c>
      <c r="DN10">
        <v>0.61270991442967271</v>
      </c>
      <c r="DO10">
        <v>0</v>
      </c>
      <c r="DP10">
        <v>0</v>
      </c>
      <c r="DQ10">
        <v>12.254198288593454</v>
      </c>
      <c r="DR10">
        <v>52.868571351574751</v>
      </c>
      <c r="DS10">
        <v>0.57946944614729123</v>
      </c>
      <c r="DT10">
        <v>0</v>
      </c>
      <c r="DU10">
        <v>9.5194507253570614E-3</v>
      </c>
      <c r="DV10">
        <v>0.99957410562180582</v>
      </c>
      <c r="DW10">
        <v>0.97274275979557068</v>
      </c>
      <c r="DX10">
        <v>1</v>
      </c>
      <c r="DY10">
        <v>3.3547041978970946E-3</v>
      </c>
      <c r="DZ10">
        <v>80.680768348092727</v>
      </c>
      <c r="EA10">
        <v>4.9744370405756326</v>
      </c>
      <c r="EB10">
        <v>0</v>
      </c>
      <c r="EC10">
        <v>0</v>
      </c>
      <c r="ED10">
        <v>176.76976255739706</v>
      </c>
      <c r="EE10">
        <v>0.45420476720355585</v>
      </c>
      <c r="EF10">
        <v>0.42853280302225893</v>
      </c>
      <c r="EG10">
        <v>0.61372072429677227</v>
      </c>
      <c r="EH10">
        <v>76.978217791703415</v>
      </c>
      <c r="EI10">
        <v>0</v>
      </c>
      <c r="EJ10">
        <v>0</v>
      </c>
      <c r="EK10">
        <v>0</v>
      </c>
      <c r="EL10">
        <v>0</v>
      </c>
      <c r="EM10">
        <v>5.1918984926264344E-2</v>
      </c>
      <c r="EN10">
        <v>0.22430437251561613</v>
      </c>
      <c r="EO10">
        <v>0.22430437251561613</v>
      </c>
      <c r="EP10">
        <v>0.27654741624077228</v>
      </c>
      <c r="EQ10">
        <v>0.27654741624077228</v>
      </c>
      <c r="ER10">
        <v>8.0352072685973877</v>
      </c>
      <c r="ES10">
        <v>8.0352072685973877</v>
      </c>
      <c r="ET10">
        <v>135.19105706986778</v>
      </c>
      <c r="EU10">
        <v>3.010126579885819</v>
      </c>
      <c r="EV10">
        <v>5.9539229713553015</v>
      </c>
      <c r="EW10">
        <v>0</v>
      </c>
      <c r="EX10">
        <v>0</v>
      </c>
      <c r="EY10">
        <v>0</v>
      </c>
      <c r="EZ10">
        <v>269.35142600947211</v>
      </c>
      <c r="FA10">
        <v>276.31241470634484</v>
      </c>
      <c r="FB10">
        <v>0.85412885970216212</v>
      </c>
      <c r="FC10">
        <v>26.6489506282619</v>
      </c>
      <c r="FF10">
        <v>13.829183421997548</v>
      </c>
      <c r="FG10">
        <v>7.5042424920064937E-2</v>
      </c>
      <c r="FH10">
        <v>0.51405335850469336</v>
      </c>
      <c r="FI10">
        <v>0.51826583474974575</v>
      </c>
      <c r="FJ10">
        <v>0.47897980838156817</v>
      </c>
      <c r="FK10">
        <v>2.8392958546280523E-4</v>
      </c>
      <c r="FL10">
        <v>28.747306390457965</v>
      </c>
      <c r="FM10">
        <v>0.4791217731742996</v>
      </c>
      <c r="FN10">
        <v>0</v>
      </c>
      <c r="FO10">
        <v>0</v>
      </c>
      <c r="FP10">
        <v>9.5824354634859947</v>
      </c>
      <c r="FQ10">
        <v>42.81727055071682</v>
      </c>
      <c r="FR10">
        <v>10.839110808146515</v>
      </c>
      <c r="FS10">
        <v>0.68864027300210218</v>
      </c>
      <c r="FT10">
        <v>2.2771176809218612</v>
      </c>
      <c r="FU10">
        <v>0.99957410562180582</v>
      </c>
      <c r="FV10">
        <v>0.97274275979557068</v>
      </c>
      <c r="FW10">
        <v>0.28664720794738063</v>
      </c>
      <c r="FX10">
        <v>0</v>
      </c>
      <c r="FY10">
        <v>68.799021478537867</v>
      </c>
      <c r="FZ10">
        <v>2.5613256582636055</v>
      </c>
      <c r="GA10">
        <v>0</v>
      </c>
      <c r="GB10">
        <v>0</v>
      </c>
      <c r="GC10">
        <v>150.56899717635221</v>
      </c>
      <c r="GD10">
        <v>0.5235532359706857</v>
      </c>
      <c r="GE10">
        <v>0.39304119585952896</v>
      </c>
      <c r="GF10">
        <v>0.5330381913801171</v>
      </c>
      <c r="GG10">
        <v>58.866310578809099</v>
      </c>
      <c r="GH10">
        <v>0</v>
      </c>
      <c r="GI10">
        <v>0</v>
      </c>
      <c r="GJ10">
        <v>0</v>
      </c>
      <c r="GK10">
        <v>1.4946560971466033E-3</v>
      </c>
      <c r="GL10">
        <v>1.0700778109501319E-2</v>
      </c>
      <c r="GM10">
        <v>0.22430437251561613</v>
      </c>
      <c r="GN10">
        <v>0.22430437251561613</v>
      </c>
      <c r="GO10">
        <v>0.27654741624077228</v>
      </c>
      <c r="GP10">
        <v>0.27654741624077228</v>
      </c>
      <c r="GQ10">
        <v>8.0352072685973877</v>
      </c>
      <c r="GR10">
        <v>8.0352072685973877</v>
      </c>
      <c r="GS10">
        <v>105.71634869034992</v>
      </c>
      <c r="GT10">
        <v>2.3822999234096613</v>
      </c>
      <c r="GU10">
        <v>3.136350764645099</v>
      </c>
      <c r="GV10">
        <v>0</v>
      </c>
      <c r="GW10">
        <v>0</v>
      </c>
      <c r="GX10">
        <v>2.0033971226688649</v>
      </c>
      <c r="GY10">
        <v>200.27156435878467</v>
      </c>
      <c r="GZ10">
        <v>199.11332937792872</v>
      </c>
      <c r="HA10">
        <v>0.14587114029783788</v>
      </c>
      <c r="HB10">
        <v>-37.633395396443611</v>
      </c>
      <c r="HE10" t="s">
        <v>3687</v>
      </c>
      <c r="HF10">
        <v>1.5</v>
      </c>
      <c r="HG10">
        <v>1</v>
      </c>
      <c r="HH10">
        <v>1</v>
      </c>
      <c r="HI10">
        <v>1</v>
      </c>
      <c r="HJ10">
        <v>1.5</v>
      </c>
      <c r="HK10">
        <v>1</v>
      </c>
      <c r="HL10">
        <v>1.5</v>
      </c>
      <c r="HM10">
        <v>1.5</v>
      </c>
      <c r="HN10">
        <v>1</v>
      </c>
      <c r="HO10">
        <v>1</v>
      </c>
      <c r="HP10">
        <v>1.5</v>
      </c>
      <c r="HQ10">
        <v>1.5</v>
      </c>
      <c r="HR10">
        <v>0.5</v>
      </c>
      <c r="HS10">
        <v>1</v>
      </c>
      <c r="HT10">
        <v>1</v>
      </c>
      <c r="HU10">
        <v>2</v>
      </c>
      <c r="HV10">
        <v>2</v>
      </c>
      <c r="HW10">
        <v>1.5</v>
      </c>
      <c r="HX10">
        <v>0.5</v>
      </c>
      <c r="HY10">
        <v>1</v>
      </c>
      <c r="HZ10">
        <v>1.5</v>
      </c>
      <c r="IA10">
        <v>1</v>
      </c>
      <c r="IB10">
        <v>1</v>
      </c>
      <c r="IC10">
        <v>1.5</v>
      </c>
      <c r="ID10">
        <v>1</v>
      </c>
      <c r="IE10">
        <v>1</v>
      </c>
      <c r="IF10">
        <v>1</v>
      </c>
      <c r="IG10">
        <v>1</v>
      </c>
      <c r="IH10">
        <v>1</v>
      </c>
      <c r="II10">
        <v>1</v>
      </c>
      <c r="IJ10">
        <v>1</v>
      </c>
      <c r="IK10">
        <v>1</v>
      </c>
      <c r="IL10">
        <v>0.5</v>
      </c>
      <c r="IM10">
        <v>1</v>
      </c>
      <c r="IN10">
        <v>1</v>
      </c>
      <c r="IO10">
        <v>1</v>
      </c>
      <c r="IP10">
        <v>1</v>
      </c>
      <c r="IQ10">
        <v>1</v>
      </c>
      <c r="IR10">
        <v>1</v>
      </c>
      <c r="IS10">
        <v>1.5</v>
      </c>
      <c r="IT10">
        <v>1.5</v>
      </c>
      <c r="IU10">
        <v>1.5</v>
      </c>
      <c r="IV10">
        <v>1</v>
      </c>
      <c r="IW10">
        <v>1</v>
      </c>
      <c r="IX10">
        <v>1</v>
      </c>
      <c r="IY10">
        <v>1.5</v>
      </c>
      <c r="IZ10">
        <v>1.5</v>
      </c>
      <c r="JA10">
        <v>1</v>
      </c>
      <c r="JB10">
        <v>1</v>
      </c>
    </row>
    <row r="11" spans="1:262" x14ac:dyDescent="0.25">
      <c r="A11" t="s">
        <v>3665</v>
      </c>
      <c r="B11">
        <v>6</v>
      </c>
      <c r="C11">
        <v>5041</v>
      </c>
      <c r="D11">
        <v>2177</v>
      </c>
      <c r="E11">
        <v>2040</v>
      </c>
      <c r="F11">
        <v>1208</v>
      </c>
      <c r="G11">
        <v>4506</v>
      </c>
      <c r="H11">
        <v>2410</v>
      </c>
      <c r="I11">
        <v>15</v>
      </c>
      <c r="J11">
        <v>0</v>
      </c>
      <c r="K11">
        <v>0</v>
      </c>
      <c r="L11">
        <v>0</v>
      </c>
      <c r="M11">
        <v>0</v>
      </c>
      <c r="N11">
        <v>0</v>
      </c>
      <c r="O11">
        <v>0</v>
      </c>
      <c r="P11">
        <v>0</v>
      </c>
      <c r="Q11">
        <v>-3</v>
      </c>
      <c r="R11">
        <v>-3</v>
      </c>
      <c r="S11">
        <v>0</v>
      </c>
      <c r="T11">
        <v>15</v>
      </c>
      <c r="U11">
        <v>0</v>
      </c>
      <c r="V11">
        <v>0</v>
      </c>
      <c r="W11">
        <v>0</v>
      </c>
      <c r="X11">
        <v>1</v>
      </c>
      <c r="Y11">
        <v>1</v>
      </c>
      <c r="Z11">
        <v>0</v>
      </c>
      <c r="AA11">
        <v>0</v>
      </c>
      <c r="AB11">
        <v>80</v>
      </c>
      <c r="AC11">
        <v>2</v>
      </c>
      <c r="AD11">
        <v>-3</v>
      </c>
      <c r="AE11">
        <v>-3</v>
      </c>
      <c r="AF11">
        <v>180</v>
      </c>
      <c r="AG11">
        <v>1</v>
      </c>
      <c r="AH11">
        <v>1</v>
      </c>
      <c r="AI11">
        <v>0</v>
      </c>
      <c r="AJ11">
        <v>100</v>
      </c>
      <c r="AK11">
        <v>-3</v>
      </c>
      <c r="AL11">
        <v>-3</v>
      </c>
      <c r="AM11">
        <v>-3</v>
      </c>
      <c r="AN11">
        <v>0</v>
      </c>
      <c r="AO11">
        <v>0</v>
      </c>
      <c r="AP11">
        <v>0</v>
      </c>
      <c r="AQ11">
        <v>0</v>
      </c>
      <c r="AR11">
        <v>0</v>
      </c>
      <c r="AS11">
        <v>0</v>
      </c>
      <c r="AT11">
        <v>0</v>
      </c>
      <c r="AU11">
        <v>0</v>
      </c>
      <c r="AV11">
        <v>80</v>
      </c>
      <c r="AW11">
        <v>2</v>
      </c>
      <c r="AX11">
        <v>2</v>
      </c>
      <c r="AY11">
        <v>-3</v>
      </c>
      <c r="AZ11">
        <v>-3</v>
      </c>
      <c r="BA11">
        <v>0</v>
      </c>
      <c r="BB11">
        <v>195</v>
      </c>
      <c r="BC11">
        <v>195</v>
      </c>
      <c r="BD11">
        <v>0</v>
      </c>
      <c r="BE11">
        <v>-110</v>
      </c>
      <c r="BH11">
        <v>15</v>
      </c>
      <c r="BI11">
        <v>0</v>
      </c>
      <c r="BJ11">
        <v>0</v>
      </c>
      <c r="BK11">
        <v>0</v>
      </c>
      <c r="BL11">
        <v>1</v>
      </c>
      <c r="BM11">
        <v>0</v>
      </c>
      <c r="BN11">
        <v>60</v>
      </c>
      <c r="BO11">
        <v>1</v>
      </c>
      <c r="BP11">
        <v>-3</v>
      </c>
      <c r="BQ11">
        <v>-3</v>
      </c>
      <c r="BR11">
        <v>20</v>
      </c>
      <c r="BS11">
        <v>75</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0</v>
      </c>
      <c r="DA11">
        <v>305</v>
      </c>
      <c r="DB11">
        <v>305</v>
      </c>
      <c r="DC11">
        <v>1</v>
      </c>
      <c r="DD11">
        <v>110</v>
      </c>
      <c r="DG11">
        <v>13.965076660988075</v>
      </c>
      <c r="DH11">
        <v>1.8715307949002034E-2</v>
      </c>
      <c r="DI11">
        <v>1.3789954499624628</v>
      </c>
      <c r="DJ11">
        <v>1.3863561727672757</v>
      </c>
      <c r="DK11">
        <v>0.21787873596942642</v>
      </c>
      <c r="DL11">
        <v>2.8392958546280523E-4</v>
      </c>
      <c r="DM11">
        <v>13.08124204572947</v>
      </c>
      <c r="DN11">
        <v>0.21802070076215782</v>
      </c>
      <c r="DO11">
        <v>0</v>
      </c>
      <c r="DP11">
        <v>0</v>
      </c>
      <c r="DQ11">
        <v>4.3604140152431583</v>
      </c>
      <c r="DR11">
        <v>26.227208281903629</v>
      </c>
      <c r="DS11">
        <v>0.10906227864096579</v>
      </c>
      <c r="DT11">
        <v>0</v>
      </c>
      <c r="DU11">
        <v>0</v>
      </c>
      <c r="DV11">
        <v>0.99957410562180582</v>
      </c>
      <c r="DW11">
        <v>0.97274275979557068</v>
      </c>
      <c r="DX11">
        <v>0.4741853111110117</v>
      </c>
      <c r="DY11">
        <v>0</v>
      </c>
      <c r="DZ11">
        <v>83.217249533775487</v>
      </c>
      <c r="EA11">
        <v>3.3976129111293565</v>
      </c>
      <c r="EB11">
        <v>0</v>
      </c>
      <c r="EC11">
        <v>0</v>
      </c>
      <c r="ED11">
        <v>192.97554466836425</v>
      </c>
      <c r="EE11">
        <v>0.65227965787504283</v>
      </c>
      <c r="EF11">
        <v>0.68163101564289752</v>
      </c>
      <c r="EG11">
        <v>0.49889652686985403</v>
      </c>
      <c r="EH11">
        <v>98.276205161548077</v>
      </c>
      <c r="EI11">
        <v>0</v>
      </c>
      <c r="EJ11">
        <v>0</v>
      </c>
      <c r="EK11">
        <v>0</v>
      </c>
      <c r="EL11">
        <v>1.5058911425498401E-3</v>
      </c>
      <c r="EM11">
        <v>1.5230682595762213E-2</v>
      </c>
      <c r="EN11">
        <v>0.22430437251561613</v>
      </c>
      <c r="EO11">
        <v>0.22430437251561613</v>
      </c>
      <c r="EP11">
        <v>0.27654741624077228</v>
      </c>
      <c r="EQ11">
        <v>0.27654741624077228</v>
      </c>
      <c r="ER11">
        <v>8.0352072685973877</v>
      </c>
      <c r="ES11">
        <v>8.0352072685973877</v>
      </c>
      <c r="ET11">
        <v>101.68155806663434</v>
      </c>
      <c r="EU11">
        <v>2.4728586029652719</v>
      </c>
      <c r="EV11">
        <v>3.7575394354099894</v>
      </c>
      <c r="EW11">
        <v>0</v>
      </c>
      <c r="EX11">
        <v>0</v>
      </c>
      <c r="EY11">
        <v>1.2785856051007407</v>
      </c>
      <c r="EZ11">
        <v>215.80470872633705</v>
      </c>
      <c r="FA11">
        <v>212.50971495582223</v>
      </c>
      <c r="FB11">
        <v>0.21581970213581789</v>
      </c>
      <c r="FC11">
        <v>-44.754993039173073</v>
      </c>
      <c r="FF11">
        <v>13.965076660988075</v>
      </c>
      <c r="FG11">
        <v>1.056783049561307E-2</v>
      </c>
      <c r="FH11">
        <v>0.27867835932533414</v>
      </c>
      <c r="FI11">
        <v>0.28308628807208913</v>
      </c>
      <c r="FJ11">
        <v>0.46459804534927934</v>
      </c>
      <c r="FK11">
        <v>2.8392958546280523E-4</v>
      </c>
      <c r="FL11">
        <v>27.884400608520643</v>
      </c>
      <c r="FM11">
        <v>0.46474001014201072</v>
      </c>
      <c r="FN11">
        <v>0</v>
      </c>
      <c r="FO11">
        <v>0</v>
      </c>
      <c r="FP11">
        <v>9.2948002028402144</v>
      </c>
      <c r="FQ11">
        <v>44.269444758275114</v>
      </c>
      <c r="FR11">
        <v>0.96487538636308412</v>
      </c>
      <c r="FS11">
        <v>3.0810216386705832E-2</v>
      </c>
      <c r="FT11">
        <v>0.12330095377837999</v>
      </c>
      <c r="FU11">
        <v>0.99957410562180582</v>
      </c>
      <c r="FV11">
        <v>0.97274275979557068</v>
      </c>
      <c r="FW11">
        <v>0.73139155597846428</v>
      </c>
      <c r="FX11">
        <v>4.8403346358944985E-2</v>
      </c>
      <c r="FY11">
        <v>88.481228388719728</v>
      </c>
      <c r="FZ11">
        <v>5.4213842016623541</v>
      </c>
      <c r="GA11">
        <v>0</v>
      </c>
      <c r="GB11">
        <v>0</v>
      </c>
      <c r="GC11">
        <v>207.03129659315397</v>
      </c>
      <c r="GD11">
        <v>0.51782999691387355</v>
      </c>
      <c r="GE11">
        <v>0.66780301348974369</v>
      </c>
      <c r="GF11">
        <v>0.48430493832832416</v>
      </c>
      <c r="GG11">
        <v>114.6230140236914</v>
      </c>
      <c r="GH11">
        <v>0</v>
      </c>
      <c r="GI11">
        <v>0</v>
      </c>
      <c r="GJ11">
        <v>0</v>
      </c>
      <c r="GK11">
        <v>2.358365595950295E-4</v>
      </c>
      <c r="GL11">
        <v>6.7700065452738212E-2</v>
      </c>
      <c r="GM11">
        <v>0.22430437251561613</v>
      </c>
      <c r="GN11">
        <v>0.22430437251561613</v>
      </c>
      <c r="GO11">
        <v>0.27654741624077228</v>
      </c>
      <c r="GP11">
        <v>0.27654741624077228</v>
      </c>
      <c r="GQ11">
        <v>8.0352072685973877</v>
      </c>
      <c r="GR11">
        <v>8.0352072685973877</v>
      </c>
      <c r="GS11">
        <v>133.21003192583416</v>
      </c>
      <c r="GT11">
        <v>3.0465689578637738</v>
      </c>
      <c r="GU11">
        <v>6.4441337393294438</v>
      </c>
      <c r="GV11">
        <v>0</v>
      </c>
      <c r="GW11">
        <v>0</v>
      </c>
      <c r="GX11">
        <v>0.20210861600750263</v>
      </c>
      <c r="GY11">
        <v>266.23394413381857</v>
      </c>
      <c r="GZ11">
        <v>280.78683130632493</v>
      </c>
      <c r="HA11">
        <v>0.78418029786418209</v>
      </c>
      <c r="HB11">
        <v>31.965984534656567</v>
      </c>
      <c r="HE11" t="s">
        <v>3688</v>
      </c>
      <c r="HF11">
        <v>1</v>
      </c>
      <c r="HG11">
        <v>0</v>
      </c>
      <c r="HH11">
        <v>0</v>
      </c>
      <c r="HI11">
        <v>0</v>
      </c>
      <c r="HJ11">
        <v>0.5</v>
      </c>
      <c r="HK11">
        <v>1</v>
      </c>
      <c r="HL11">
        <v>0.5</v>
      </c>
      <c r="HM11">
        <v>0.5</v>
      </c>
      <c r="HN11">
        <v>1</v>
      </c>
      <c r="HO11">
        <v>1</v>
      </c>
      <c r="HP11">
        <v>0.5</v>
      </c>
      <c r="HQ11">
        <v>1</v>
      </c>
      <c r="HR11">
        <v>0</v>
      </c>
      <c r="HS11">
        <v>0</v>
      </c>
      <c r="HT11">
        <v>0</v>
      </c>
      <c r="HU11">
        <v>1</v>
      </c>
      <c r="HV11">
        <v>1</v>
      </c>
      <c r="HW11">
        <v>0.5</v>
      </c>
      <c r="HX11">
        <v>1</v>
      </c>
      <c r="HY11">
        <v>1</v>
      </c>
      <c r="HZ11">
        <v>1</v>
      </c>
      <c r="IA11">
        <v>1</v>
      </c>
      <c r="IB11">
        <v>1</v>
      </c>
      <c r="IC11">
        <v>1</v>
      </c>
      <c r="ID11">
        <v>1</v>
      </c>
      <c r="IE11">
        <v>1</v>
      </c>
      <c r="IF11">
        <v>1</v>
      </c>
      <c r="IG11">
        <v>1</v>
      </c>
      <c r="IH11">
        <v>1</v>
      </c>
      <c r="II11">
        <v>1</v>
      </c>
      <c r="IJ11">
        <v>1</v>
      </c>
      <c r="IK11">
        <v>0.5</v>
      </c>
      <c r="IL11">
        <v>1</v>
      </c>
      <c r="IM11">
        <v>1</v>
      </c>
      <c r="IN11">
        <v>1</v>
      </c>
      <c r="IO11">
        <v>1</v>
      </c>
      <c r="IP11">
        <v>1</v>
      </c>
      <c r="IQ11">
        <v>1</v>
      </c>
      <c r="IR11">
        <v>1</v>
      </c>
      <c r="IS11">
        <v>1</v>
      </c>
      <c r="IT11">
        <v>1</v>
      </c>
      <c r="IU11">
        <v>1.5</v>
      </c>
      <c r="IV11">
        <v>1</v>
      </c>
      <c r="IW11">
        <v>1</v>
      </c>
      <c r="IX11">
        <v>0</v>
      </c>
      <c r="IY11">
        <v>1</v>
      </c>
      <c r="IZ11">
        <v>1</v>
      </c>
      <c r="JA11">
        <v>1</v>
      </c>
      <c r="JB11">
        <v>1</v>
      </c>
    </row>
    <row r="12" spans="1:262" x14ac:dyDescent="0.25">
      <c r="A12" t="s">
        <v>3665</v>
      </c>
      <c r="B12">
        <v>7</v>
      </c>
      <c r="C12">
        <v>876</v>
      </c>
      <c r="D12">
        <v>525</v>
      </c>
      <c r="E12">
        <v>6320</v>
      </c>
      <c r="F12">
        <v>6455</v>
      </c>
      <c r="G12">
        <v>1785</v>
      </c>
      <c r="H12">
        <v>5906</v>
      </c>
      <c r="I12">
        <v>10</v>
      </c>
      <c r="J12">
        <v>0</v>
      </c>
      <c r="K12">
        <v>0</v>
      </c>
      <c r="L12">
        <v>0</v>
      </c>
      <c r="M12">
        <v>1</v>
      </c>
      <c r="N12">
        <v>0</v>
      </c>
      <c r="O12">
        <v>60</v>
      </c>
      <c r="P12">
        <v>1</v>
      </c>
      <c r="Q12">
        <v>-3</v>
      </c>
      <c r="R12">
        <v>-3</v>
      </c>
      <c r="S12">
        <v>20</v>
      </c>
      <c r="T12">
        <v>70</v>
      </c>
      <c r="U12">
        <v>0</v>
      </c>
      <c r="V12">
        <v>0</v>
      </c>
      <c r="W12">
        <v>0</v>
      </c>
      <c r="X12">
        <v>1</v>
      </c>
      <c r="Y12">
        <v>1</v>
      </c>
      <c r="Z12">
        <v>1</v>
      </c>
      <c r="AA12">
        <v>0</v>
      </c>
      <c r="AB12">
        <v>80</v>
      </c>
      <c r="AC12">
        <v>5</v>
      </c>
      <c r="AD12">
        <v>-3</v>
      </c>
      <c r="AE12">
        <v>-3</v>
      </c>
      <c r="AF12">
        <v>130</v>
      </c>
      <c r="AG12">
        <v>0</v>
      </c>
      <c r="AH12">
        <v>0</v>
      </c>
      <c r="AI12">
        <v>1</v>
      </c>
      <c r="AJ12">
        <v>50</v>
      </c>
      <c r="AK12">
        <v>-3</v>
      </c>
      <c r="AL12">
        <v>-3</v>
      </c>
      <c r="AM12">
        <v>-3</v>
      </c>
      <c r="AN12">
        <v>0</v>
      </c>
      <c r="AO12">
        <v>0</v>
      </c>
      <c r="AP12">
        <v>0</v>
      </c>
      <c r="AQ12">
        <v>1</v>
      </c>
      <c r="AR12">
        <v>0</v>
      </c>
      <c r="AS12">
        <v>0</v>
      </c>
      <c r="AT12">
        <v>0</v>
      </c>
      <c r="AU12">
        <v>5</v>
      </c>
      <c r="AV12">
        <v>140</v>
      </c>
      <c r="AW12">
        <v>3</v>
      </c>
      <c r="AX12">
        <v>6</v>
      </c>
      <c r="AY12">
        <v>-3</v>
      </c>
      <c r="AZ12">
        <v>-3</v>
      </c>
      <c r="BA12">
        <v>0</v>
      </c>
      <c r="BB12">
        <v>205</v>
      </c>
      <c r="BC12">
        <v>205</v>
      </c>
      <c r="BD12">
        <v>1</v>
      </c>
      <c r="BE12">
        <v>120</v>
      </c>
      <c r="BH12">
        <v>5</v>
      </c>
      <c r="BI12">
        <v>0</v>
      </c>
      <c r="BJ12">
        <v>0</v>
      </c>
      <c r="BK12">
        <v>0</v>
      </c>
      <c r="BL12">
        <v>0</v>
      </c>
      <c r="BM12">
        <v>0</v>
      </c>
      <c r="BN12">
        <v>0</v>
      </c>
      <c r="BO12">
        <v>0</v>
      </c>
      <c r="BP12">
        <v>-3</v>
      </c>
      <c r="BQ12">
        <v>-3</v>
      </c>
      <c r="BR12">
        <v>0</v>
      </c>
      <c r="BS12">
        <v>5</v>
      </c>
      <c r="BT12">
        <v>0</v>
      </c>
      <c r="BU12">
        <v>0</v>
      </c>
      <c r="BV12">
        <v>0</v>
      </c>
      <c r="BW12">
        <v>1</v>
      </c>
      <c r="BX12">
        <v>1</v>
      </c>
      <c r="BY12">
        <v>0</v>
      </c>
      <c r="BZ12">
        <v>0</v>
      </c>
      <c r="CA12">
        <v>80</v>
      </c>
      <c r="CB12">
        <v>2</v>
      </c>
      <c r="CC12">
        <v>-3</v>
      </c>
      <c r="CD12">
        <v>-3</v>
      </c>
      <c r="CE12">
        <v>80</v>
      </c>
      <c r="CF12">
        <v>0</v>
      </c>
      <c r="CG12">
        <v>0</v>
      </c>
      <c r="CH12">
        <v>0</v>
      </c>
      <c r="CI12">
        <v>0</v>
      </c>
      <c r="CJ12">
        <v>-3</v>
      </c>
      <c r="CK12">
        <v>-3</v>
      </c>
      <c r="CL12">
        <v>-3</v>
      </c>
      <c r="CM12">
        <v>0</v>
      </c>
      <c r="CN12">
        <v>0</v>
      </c>
      <c r="CO12">
        <v>1</v>
      </c>
      <c r="CP12">
        <v>0</v>
      </c>
      <c r="CQ12">
        <v>0</v>
      </c>
      <c r="CR12">
        <v>0</v>
      </c>
      <c r="CS12">
        <v>5</v>
      </c>
      <c r="CT12">
        <v>0</v>
      </c>
      <c r="CU12">
        <v>80</v>
      </c>
      <c r="CV12">
        <v>2</v>
      </c>
      <c r="CW12">
        <v>2</v>
      </c>
      <c r="CX12">
        <v>-3</v>
      </c>
      <c r="CY12">
        <v>-3</v>
      </c>
      <c r="CZ12">
        <v>0</v>
      </c>
      <c r="DA12">
        <v>85</v>
      </c>
      <c r="DB12">
        <v>85</v>
      </c>
      <c r="DC12">
        <v>0</v>
      </c>
      <c r="DD12">
        <v>-120</v>
      </c>
      <c r="DG12">
        <v>12.301871761916431</v>
      </c>
      <c r="DH12">
        <v>0</v>
      </c>
      <c r="DI12">
        <v>0.45695067230212821</v>
      </c>
      <c r="DJ12">
        <v>0.45748747060991291</v>
      </c>
      <c r="DK12">
        <v>0.64158089923157258</v>
      </c>
      <c r="DL12">
        <v>2.8392958546280523E-4</v>
      </c>
      <c r="DM12">
        <v>38.503371841458261</v>
      </c>
      <c r="DN12">
        <v>0.64172286402430401</v>
      </c>
      <c r="DO12">
        <v>0</v>
      </c>
      <c r="DP12">
        <v>0</v>
      </c>
      <c r="DQ12">
        <v>12.834457280486077</v>
      </c>
      <c r="DR12">
        <v>53.630028473663728</v>
      </c>
      <c r="DS12">
        <v>7.6497927487203202E-2</v>
      </c>
      <c r="DT12">
        <v>0</v>
      </c>
      <c r="DU12">
        <v>0</v>
      </c>
      <c r="DV12">
        <v>0.99957410562180582</v>
      </c>
      <c r="DW12">
        <v>0.97274275979557068</v>
      </c>
      <c r="DX12">
        <v>0.93968033339889945</v>
      </c>
      <c r="DY12">
        <v>5.98351034492298E-2</v>
      </c>
      <c r="DZ12">
        <v>87.331187754940061</v>
      </c>
      <c r="EA12">
        <v>5.612646109805592</v>
      </c>
      <c r="EB12">
        <v>0</v>
      </c>
      <c r="EC12">
        <v>0</v>
      </c>
      <c r="ED12">
        <v>184.07324550694113</v>
      </c>
      <c r="EE12">
        <v>0.56931857530743701</v>
      </c>
      <c r="EF12">
        <v>0.41227743627509961</v>
      </c>
      <c r="EG12">
        <v>0.5668021347573664</v>
      </c>
      <c r="EH12">
        <v>81.368370550982718</v>
      </c>
      <c r="EI12">
        <v>0</v>
      </c>
      <c r="EJ12">
        <v>0</v>
      </c>
      <c r="EK12">
        <v>0</v>
      </c>
      <c r="EL12">
        <v>0</v>
      </c>
      <c r="EM12">
        <v>9.3282318495372274E-2</v>
      </c>
      <c r="EN12">
        <v>0.22430437251561613</v>
      </c>
      <c r="EO12">
        <v>0.22430437251561613</v>
      </c>
      <c r="EP12">
        <v>0.27654741624077228</v>
      </c>
      <c r="EQ12">
        <v>0.27654741624077228</v>
      </c>
      <c r="ER12">
        <v>8.0352072685973877</v>
      </c>
      <c r="ES12">
        <v>8.0352072685973877</v>
      </c>
      <c r="ET12">
        <v>140.29482387525042</v>
      </c>
      <c r="EU12">
        <v>3.1344185241566684</v>
      </c>
      <c r="EV12">
        <v>7.0493089878747135</v>
      </c>
      <c r="EW12">
        <v>0</v>
      </c>
      <c r="EX12">
        <v>0</v>
      </c>
      <c r="EY12">
        <v>0.30518607184880564</v>
      </c>
      <c r="EZ12">
        <v>274.96064395673329</v>
      </c>
      <c r="FA12">
        <v>291.54489667469323</v>
      </c>
      <c r="FB12">
        <v>0.91051303601103417</v>
      </c>
      <c r="FC12">
        <v>48.637628391657131</v>
      </c>
      <c r="FF12">
        <v>12.938785149476683</v>
      </c>
      <c r="FG12">
        <v>8.0360952409080089E-2</v>
      </c>
      <c r="FH12">
        <v>1.0244277436349323</v>
      </c>
      <c r="FI12">
        <v>1.0238001492490099</v>
      </c>
      <c r="FJ12">
        <v>0.23751003397077047</v>
      </c>
      <c r="FK12">
        <v>2.8392958546280523E-4</v>
      </c>
      <c r="FL12">
        <v>14.25911992581011</v>
      </c>
      <c r="FM12">
        <v>0.2376519987635019</v>
      </c>
      <c r="FN12">
        <v>0</v>
      </c>
      <c r="FO12">
        <v>0</v>
      </c>
      <c r="FP12">
        <v>4.7530399752700383</v>
      </c>
      <c r="FQ12">
        <v>24.311131417475565</v>
      </c>
      <c r="FR12">
        <v>0.16116917406824863</v>
      </c>
      <c r="FS12">
        <v>0.91097465496012686</v>
      </c>
      <c r="FT12">
        <v>0.21240260490708546</v>
      </c>
      <c r="FU12">
        <v>0.99957410562180582</v>
      </c>
      <c r="FV12">
        <v>0.97274275979557068</v>
      </c>
      <c r="FW12">
        <v>8.1357442534331845E-2</v>
      </c>
      <c r="FX12">
        <v>0</v>
      </c>
      <c r="FY12">
        <v>83.128696108265416</v>
      </c>
      <c r="FZ12">
        <v>2.9109047416395741</v>
      </c>
      <c r="GA12">
        <v>0</v>
      </c>
      <c r="GB12">
        <v>0</v>
      </c>
      <c r="GC12">
        <v>153.28518744083911</v>
      </c>
      <c r="GD12">
        <v>0.46784984832421378</v>
      </c>
      <c r="GE12">
        <v>0.30719907886921166</v>
      </c>
      <c r="GF12">
        <v>0.39629347875627202</v>
      </c>
      <c r="GG12">
        <v>41.424217219680145</v>
      </c>
      <c r="GH12">
        <v>0</v>
      </c>
      <c r="GI12">
        <v>0</v>
      </c>
      <c r="GJ12">
        <v>0</v>
      </c>
      <c r="GK12">
        <v>6.1850498781337269E-3</v>
      </c>
      <c r="GL12">
        <v>1.0869266289722623E-2</v>
      </c>
      <c r="GM12">
        <v>0.22430437251561613</v>
      </c>
      <c r="GN12">
        <v>0.22430437251561613</v>
      </c>
      <c r="GO12">
        <v>0.27654741624077228</v>
      </c>
      <c r="GP12">
        <v>0.27654741624077228</v>
      </c>
      <c r="GQ12">
        <v>8.0352072685973877</v>
      </c>
      <c r="GR12">
        <v>8.0352072685973877</v>
      </c>
      <c r="GS12">
        <v>98.591632929543493</v>
      </c>
      <c r="GT12">
        <v>2.3947319678044794</v>
      </c>
      <c r="GU12">
        <v>3.1637861303313275</v>
      </c>
      <c r="GV12">
        <v>0</v>
      </c>
      <c r="GW12">
        <v>0</v>
      </c>
      <c r="GX12">
        <v>0.9014891514843667</v>
      </c>
      <c r="GY12">
        <v>184.28326849887679</v>
      </c>
      <c r="GZ12">
        <v>182.4347052805428</v>
      </c>
      <c r="HA12">
        <v>8.9486963988965829E-2</v>
      </c>
      <c r="HB12">
        <v>-37.952077584173267</v>
      </c>
      <c r="HE12" t="s">
        <v>3689</v>
      </c>
      <c r="HF12">
        <v>1</v>
      </c>
      <c r="HG12">
        <v>0</v>
      </c>
      <c r="HH12">
        <v>0</v>
      </c>
      <c r="HI12">
        <v>0</v>
      </c>
      <c r="HJ12">
        <v>0</v>
      </c>
      <c r="HK12">
        <v>1</v>
      </c>
      <c r="HL12">
        <v>0</v>
      </c>
      <c r="HM12">
        <v>0</v>
      </c>
      <c r="HN12">
        <v>1</v>
      </c>
      <c r="HO12">
        <v>1</v>
      </c>
      <c r="HP12">
        <v>0</v>
      </c>
      <c r="HQ12">
        <v>0</v>
      </c>
      <c r="HR12">
        <v>0</v>
      </c>
      <c r="HS12">
        <v>0</v>
      </c>
      <c r="HT12">
        <v>0</v>
      </c>
      <c r="HU12">
        <v>1</v>
      </c>
      <c r="HV12">
        <v>0</v>
      </c>
      <c r="HW12">
        <v>0</v>
      </c>
      <c r="HX12">
        <v>1</v>
      </c>
      <c r="HY12">
        <v>1</v>
      </c>
      <c r="HZ12">
        <v>1</v>
      </c>
      <c r="IA12">
        <v>1</v>
      </c>
      <c r="IB12">
        <v>1</v>
      </c>
      <c r="IC12">
        <v>1</v>
      </c>
      <c r="ID12">
        <v>0</v>
      </c>
      <c r="IE12">
        <v>0</v>
      </c>
      <c r="IF12">
        <v>0</v>
      </c>
      <c r="IG12">
        <v>1</v>
      </c>
      <c r="IH12">
        <v>1</v>
      </c>
      <c r="II12">
        <v>1</v>
      </c>
      <c r="IJ12">
        <v>1</v>
      </c>
      <c r="IK12">
        <v>0.5</v>
      </c>
      <c r="IL12">
        <v>1</v>
      </c>
      <c r="IM12">
        <v>1</v>
      </c>
      <c r="IN12">
        <v>1</v>
      </c>
      <c r="IO12">
        <v>1</v>
      </c>
      <c r="IP12">
        <v>1</v>
      </c>
      <c r="IQ12">
        <v>1</v>
      </c>
      <c r="IR12">
        <v>1</v>
      </c>
      <c r="IS12">
        <v>1</v>
      </c>
      <c r="IT12">
        <v>1</v>
      </c>
      <c r="IU12">
        <v>1</v>
      </c>
      <c r="IV12">
        <v>1</v>
      </c>
      <c r="IW12">
        <v>1</v>
      </c>
      <c r="IX12">
        <v>0</v>
      </c>
      <c r="IY12">
        <v>1</v>
      </c>
      <c r="IZ12">
        <v>1</v>
      </c>
      <c r="JA12">
        <v>0.5</v>
      </c>
      <c r="JB12">
        <v>1</v>
      </c>
    </row>
    <row r="13" spans="1:262" x14ac:dyDescent="0.25">
      <c r="A13" t="s">
        <v>3665</v>
      </c>
      <c r="B13">
        <v>8</v>
      </c>
      <c r="C13">
        <v>6164</v>
      </c>
      <c r="D13">
        <v>3528</v>
      </c>
      <c r="E13">
        <v>3018</v>
      </c>
      <c r="F13">
        <v>3206</v>
      </c>
      <c r="G13">
        <v>4230</v>
      </c>
      <c r="H13">
        <v>4818</v>
      </c>
      <c r="I13">
        <v>15</v>
      </c>
      <c r="J13">
        <v>0</v>
      </c>
      <c r="K13">
        <v>0</v>
      </c>
      <c r="L13">
        <v>0</v>
      </c>
      <c r="M13">
        <v>1</v>
      </c>
      <c r="N13">
        <v>0</v>
      </c>
      <c r="O13">
        <v>60</v>
      </c>
      <c r="P13">
        <v>1</v>
      </c>
      <c r="Q13">
        <v>-3</v>
      </c>
      <c r="R13">
        <v>-3</v>
      </c>
      <c r="S13">
        <v>20</v>
      </c>
      <c r="T13">
        <v>75</v>
      </c>
      <c r="U13">
        <v>0</v>
      </c>
      <c r="V13">
        <v>0</v>
      </c>
      <c r="W13">
        <v>0</v>
      </c>
      <c r="X13">
        <v>1</v>
      </c>
      <c r="Y13">
        <v>1</v>
      </c>
      <c r="Z13">
        <v>1</v>
      </c>
      <c r="AA13">
        <v>0</v>
      </c>
      <c r="AB13">
        <v>80</v>
      </c>
      <c r="AC13">
        <v>5</v>
      </c>
      <c r="AD13">
        <v>-3</v>
      </c>
      <c r="AE13">
        <v>-3</v>
      </c>
      <c r="AF13">
        <v>180</v>
      </c>
      <c r="AG13">
        <v>0</v>
      </c>
      <c r="AH13">
        <v>1</v>
      </c>
      <c r="AI13">
        <v>1</v>
      </c>
      <c r="AJ13">
        <v>100</v>
      </c>
      <c r="AK13">
        <v>-3</v>
      </c>
      <c r="AL13">
        <v>-3</v>
      </c>
      <c r="AM13">
        <v>-3</v>
      </c>
      <c r="AN13">
        <v>0</v>
      </c>
      <c r="AO13">
        <v>0</v>
      </c>
      <c r="AP13">
        <v>0</v>
      </c>
      <c r="AQ13">
        <v>0</v>
      </c>
      <c r="AR13">
        <v>1</v>
      </c>
      <c r="AS13">
        <v>0</v>
      </c>
      <c r="AT13">
        <v>25</v>
      </c>
      <c r="AU13">
        <v>0</v>
      </c>
      <c r="AV13">
        <v>140</v>
      </c>
      <c r="AW13">
        <v>3</v>
      </c>
      <c r="AX13">
        <v>6</v>
      </c>
      <c r="AY13">
        <v>-3</v>
      </c>
      <c r="AZ13">
        <v>-3</v>
      </c>
      <c r="BA13">
        <v>0</v>
      </c>
      <c r="BB13">
        <v>255</v>
      </c>
      <c r="BC13">
        <v>255</v>
      </c>
      <c r="BD13">
        <v>1</v>
      </c>
      <c r="BE13">
        <v>25</v>
      </c>
      <c r="BH13">
        <v>15</v>
      </c>
      <c r="BI13">
        <v>0</v>
      </c>
      <c r="BJ13">
        <v>0</v>
      </c>
      <c r="BK13">
        <v>0</v>
      </c>
      <c r="BL13">
        <v>1</v>
      </c>
      <c r="BM13">
        <v>0</v>
      </c>
      <c r="BN13">
        <v>60</v>
      </c>
      <c r="BO13">
        <v>1</v>
      </c>
      <c r="BP13">
        <v>-3</v>
      </c>
      <c r="BQ13">
        <v>-3</v>
      </c>
      <c r="BR13">
        <v>20</v>
      </c>
      <c r="BS13">
        <v>75</v>
      </c>
      <c r="BT13">
        <v>0</v>
      </c>
      <c r="BU13">
        <v>0</v>
      </c>
      <c r="BV13">
        <v>0</v>
      </c>
      <c r="BW13">
        <v>1</v>
      </c>
      <c r="BX13">
        <v>1</v>
      </c>
      <c r="BY13">
        <v>1</v>
      </c>
      <c r="BZ13">
        <v>0</v>
      </c>
      <c r="CA13">
        <v>80</v>
      </c>
      <c r="CB13">
        <v>5</v>
      </c>
      <c r="CC13">
        <v>-3</v>
      </c>
      <c r="CD13">
        <v>-3</v>
      </c>
      <c r="CE13">
        <v>130</v>
      </c>
      <c r="CF13">
        <v>0</v>
      </c>
      <c r="CG13">
        <v>0</v>
      </c>
      <c r="CH13">
        <v>1</v>
      </c>
      <c r="CI13">
        <v>50</v>
      </c>
      <c r="CJ13">
        <v>-3</v>
      </c>
      <c r="CK13">
        <v>-3</v>
      </c>
      <c r="CL13">
        <v>-3</v>
      </c>
      <c r="CM13">
        <v>0</v>
      </c>
      <c r="CN13">
        <v>0</v>
      </c>
      <c r="CO13">
        <v>0</v>
      </c>
      <c r="CP13">
        <v>0</v>
      </c>
      <c r="CQ13">
        <v>0</v>
      </c>
      <c r="CR13">
        <v>1</v>
      </c>
      <c r="CS13">
        <v>0</v>
      </c>
      <c r="CT13">
        <v>25</v>
      </c>
      <c r="CU13">
        <v>140</v>
      </c>
      <c r="CV13">
        <v>3</v>
      </c>
      <c r="CW13">
        <v>6</v>
      </c>
      <c r="CX13">
        <v>-3</v>
      </c>
      <c r="CY13">
        <v>-3</v>
      </c>
      <c r="CZ13">
        <v>0</v>
      </c>
      <c r="DA13">
        <v>230</v>
      </c>
      <c r="DB13">
        <v>230</v>
      </c>
      <c r="DC13">
        <v>0</v>
      </c>
      <c r="DD13">
        <v>-25</v>
      </c>
      <c r="DG13">
        <v>13.965076660988075</v>
      </c>
      <c r="DH13">
        <v>5.9973366842618378E-2</v>
      </c>
      <c r="DI13">
        <v>0.43649718409416888</v>
      </c>
      <c r="DJ13">
        <v>0.44082438665720625</v>
      </c>
      <c r="DK13">
        <v>0.7044293015332197</v>
      </c>
      <c r="DL13">
        <v>2.8392958546280523E-4</v>
      </c>
      <c r="DM13">
        <v>42.274275979557068</v>
      </c>
      <c r="DN13">
        <v>0.86686322122443993</v>
      </c>
      <c r="DO13">
        <v>0</v>
      </c>
      <c r="DP13">
        <v>0</v>
      </c>
      <c r="DQ13">
        <v>17.337264424488797</v>
      </c>
      <c r="DR13">
        <v>67.46973042836305</v>
      </c>
      <c r="DS13">
        <v>0.41589058084602631</v>
      </c>
      <c r="DT13">
        <v>0.99055167482651296</v>
      </c>
      <c r="DU13">
        <v>0.3401665034826446</v>
      </c>
      <c r="DV13">
        <v>0.99957410562180582</v>
      </c>
      <c r="DW13">
        <v>0.97274275979557068</v>
      </c>
      <c r="DX13">
        <v>0.75172913939946429</v>
      </c>
      <c r="DY13">
        <v>2.4336362624550058E-2</v>
      </c>
      <c r="DZ13">
        <v>77.29993728839213</v>
      </c>
      <c r="EA13">
        <v>4.9657585534565696</v>
      </c>
      <c r="EB13">
        <v>0</v>
      </c>
      <c r="EC13">
        <v>0</v>
      </c>
      <c r="ED13">
        <v>177.90912182922779</v>
      </c>
      <c r="EE13">
        <v>0.36363587397495811</v>
      </c>
      <c r="EF13">
        <v>0.49403508360601406</v>
      </c>
      <c r="EG13">
        <v>0.73094465817192278</v>
      </c>
      <c r="EH13">
        <v>87.268582575138936</v>
      </c>
      <c r="EI13">
        <v>0</v>
      </c>
      <c r="EJ13">
        <v>0</v>
      </c>
      <c r="EK13">
        <v>0</v>
      </c>
      <c r="EL13">
        <v>2.8681111033023593E-3</v>
      </c>
      <c r="EM13">
        <v>6.003329183070405E-2</v>
      </c>
      <c r="EN13">
        <v>0.22430437251561613</v>
      </c>
      <c r="EO13">
        <v>0.22430437251561613</v>
      </c>
      <c r="EP13">
        <v>0.27654741624077228</v>
      </c>
      <c r="EQ13">
        <v>0.27654741624077228</v>
      </c>
      <c r="ER13">
        <v>8.0352072685973877</v>
      </c>
      <c r="ES13">
        <v>8.0352072685973877</v>
      </c>
      <c r="ET13">
        <v>142.08074885950407</v>
      </c>
      <c r="EU13">
        <v>3.061309564360994</v>
      </c>
      <c r="EV13">
        <v>6.221118743487577</v>
      </c>
      <c r="EW13">
        <v>0</v>
      </c>
      <c r="EX13">
        <v>0</v>
      </c>
      <c r="EY13">
        <v>0.72484338893169387</v>
      </c>
      <c r="EZ13">
        <v>257.8769530020528</v>
      </c>
      <c r="FA13">
        <v>272.12666953738557</v>
      </c>
      <c r="FB13">
        <v>0.61723892711321182</v>
      </c>
      <c r="FC13">
        <v>22.101006405556905</v>
      </c>
      <c r="FF13">
        <v>13.965076660988075</v>
      </c>
      <c r="FG13">
        <v>6.3547268689077577E-2</v>
      </c>
      <c r="FH13">
        <v>0.8587744400716143</v>
      </c>
      <c r="FI13">
        <v>0.85458835097139585</v>
      </c>
      <c r="FJ13">
        <v>0.55417297638675544</v>
      </c>
      <c r="FK13">
        <v>2.8392958546280523E-4</v>
      </c>
      <c r="FL13">
        <v>33.258896470769194</v>
      </c>
      <c r="FM13">
        <v>0.55431494117948688</v>
      </c>
      <c r="FN13">
        <v>0</v>
      </c>
      <c r="FO13">
        <v>0</v>
      </c>
      <c r="FP13">
        <v>11.086298823589736</v>
      </c>
      <c r="FQ13">
        <v>51.27976944107025</v>
      </c>
      <c r="FR13">
        <v>1.2616894699053178</v>
      </c>
      <c r="FS13">
        <v>0.63233281577534683</v>
      </c>
      <c r="FT13">
        <v>0.29935883389152657</v>
      </c>
      <c r="FU13">
        <v>0.99957410562180582</v>
      </c>
      <c r="FV13">
        <v>0.9714947411835988</v>
      </c>
      <c r="FW13">
        <v>0.60137695683576664</v>
      </c>
      <c r="FX13">
        <v>0</v>
      </c>
      <c r="FY13">
        <v>78.983646542728223</v>
      </c>
      <c r="FZ13">
        <v>3.9864177252131636</v>
      </c>
      <c r="GA13">
        <v>0</v>
      </c>
      <c r="GB13">
        <v>0</v>
      </c>
      <c r="GC13">
        <v>179.50308255849563</v>
      </c>
      <c r="GD13">
        <v>0.44545842171153838</v>
      </c>
      <c r="GE13">
        <v>0.5237119260611135</v>
      </c>
      <c r="GF13">
        <v>0.67120471077787147</v>
      </c>
      <c r="GG13">
        <v>86.2530558547992</v>
      </c>
      <c r="GH13">
        <v>0</v>
      </c>
      <c r="GI13">
        <v>0</v>
      </c>
      <c r="GJ13">
        <v>0</v>
      </c>
      <c r="GK13">
        <v>0</v>
      </c>
      <c r="GL13">
        <v>3.0793639475811263E-2</v>
      </c>
      <c r="GM13">
        <v>0.22430437251561613</v>
      </c>
      <c r="GN13">
        <v>0.22430437251561613</v>
      </c>
      <c r="GO13">
        <v>0.27654741624077228</v>
      </c>
      <c r="GP13">
        <v>0.27654741624077228</v>
      </c>
      <c r="GQ13">
        <v>8.0352072685973877</v>
      </c>
      <c r="GR13">
        <v>8.0352072685973877</v>
      </c>
      <c r="GS13">
        <v>123.00084500765806</v>
      </c>
      <c r="GT13">
        <v>2.7610321572104173</v>
      </c>
      <c r="GU13">
        <v>5.0081790611053902</v>
      </c>
      <c r="GV13">
        <v>0</v>
      </c>
      <c r="GW13">
        <v>0</v>
      </c>
      <c r="GX13">
        <v>1.2040000375063848</v>
      </c>
      <c r="GY13">
        <v>239.19965400153302</v>
      </c>
      <c r="GZ13">
        <v>236.89657122618195</v>
      </c>
      <c r="HA13">
        <v>0.38276107288678818</v>
      </c>
      <c r="HB13">
        <v>7.0008177371762912</v>
      </c>
    </row>
    <row r="14" spans="1:262" x14ac:dyDescent="0.25">
      <c r="A14" t="s">
        <v>3665</v>
      </c>
      <c r="B14">
        <v>9</v>
      </c>
      <c r="C14">
        <v>2081</v>
      </c>
      <c r="D14">
        <v>4009</v>
      </c>
      <c r="E14">
        <v>2512</v>
      </c>
      <c r="F14">
        <v>6467</v>
      </c>
      <c r="G14">
        <v>6359</v>
      </c>
      <c r="H14">
        <v>5935</v>
      </c>
      <c r="I14">
        <v>15</v>
      </c>
      <c r="J14">
        <v>0</v>
      </c>
      <c r="K14">
        <v>0</v>
      </c>
      <c r="L14">
        <v>0</v>
      </c>
      <c r="M14">
        <v>0</v>
      </c>
      <c r="N14">
        <v>0</v>
      </c>
      <c r="O14">
        <v>0</v>
      </c>
      <c r="P14">
        <v>0</v>
      </c>
      <c r="Q14">
        <v>-3</v>
      </c>
      <c r="R14">
        <v>-3</v>
      </c>
      <c r="S14">
        <v>0</v>
      </c>
      <c r="T14">
        <v>15</v>
      </c>
      <c r="U14">
        <v>0</v>
      </c>
      <c r="V14">
        <v>0</v>
      </c>
      <c r="W14">
        <v>0</v>
      </c>
      <c r="X14">
        <v>1</v>
      </c>
      <c r="Y14">
        <v>1</v>
      </c>
      <c r="Z14">
        <v>1</v>
      </c>
      <c r="AA14">
        <v>0</v>
      </c>
      <c r="AB14">
        <v>120</v>
      </c>
      <c r="AC14">
        <v>6</v>
      </c>
      <c r="AD14">
        <v>-3</v>
      </c>
      <c r="AE14">
        <v>-3</v>
      </c>
      <c r="AF14">
        <v>270</v>
      </c>
      <c r="AG14">
        <v>1</v>
      </c>
      <c r="AH14">
        <v>1</v>
      </c>
      <c r="AI14">
        <v>1</v>
      </c>
      <c r="AJ14">
        <v>150</v>
      </c>
      <c r="AK14">
        <v>-3</v>
      </c>
      <c r="AL14">
        <v>-3</v>
      </c>
      <c r="AM14">
        <v>-3</v>
      </c>
      <c r="AN14">
        <v>0</v>
      </c>
      <c r="AO14">
        <v>0</v>
      </c>
      <c r="AP14">
        <v>0</v>
      </c>
      <c r="AQ14">
        <v>0</v>
      </c>
      <c r="AR14">
        <v>0</v>
      </c>
      <c r="AS14">
        <v>0</v>
      </c>
      <c r="AT14">
        <v>0</v>
      </c>
      <c r="AU14">
        <v>0</v>
      </c>
      <c r="AV14">
        <v>120</v>
      </c>
      <c r="AW14">
        <v>3</v>
      </c>
      <c r="AX14">
        <v>6</v>
      </c>
      <c r="AY14">
        <v>-3</v>
      </c>
      <c r="AZ14">
        <v>-3</v>
      </c>
      <c r="BA14">
        <v>0</v>
      </c>
      <c r="BB14">
        <v>285</v>
      </c>
      <c r="BC14">
        <v>285</v>
      </c>
      <c r="BD14">
        <v>1</v>
      </c>
      <c r="BE14">
        <v>155</v>
      </c>
      <c r="BH14">
        <v>0</v>
      </c>
      <c r="BI14">
        <v>0</v>
      </c>
      <c r="BJ14">
        <v>0</v>
      </c>
      <c r="BK14">
        <v>0</v>
      </c>
      <c r="BL14">
        <v>0</v>
      </c>
      <c r="BM14">
        <v>0</v>
      </c>
      <c r="BN14">
        <v>0</v>
      </c>
      <c r="BO14">
        <v>0</v>
      </c>
      <c r="BP14">
        <v>-3</v>
      </c>
      <c r="BQ14">
        <v>-3</v>
      </c>
      <c r="BR14">
        <v>0</v>
      </c>
      <c r="BS14">
        <v>0</v>
      </c>
      <c r="BT14">
        <v>0</v>
      </c>
      <c r="BU14">
        <v>0</v>
      </c>
      <c r="BV14">
        <v>0</v>
      </c>
      <c r="BW14">
        <v>1</v>
      </c>
      <c r="BX14">
        <v>1</v>
      </c>
      <c r="BY14">
        <v>0</v>
      </c>
      <c r="BZ14">
        <v>0</v>
      </c>
      <c r="CA14">
        <v>80</v>
      </c>
      <c r="CB14">
        <v>2</v>
      </c>
      <c r="CC14">
        <v>-3</v>
      </c>
      <c r="CD14">
        <v>-3</v>
      </c>
      <c r="CE14">
        <v>130</v>
      </c>
      <c r="CF14">
        <v>0</v>
      </c>
      <c r="CG14">
        <v>1</v>
      </c>
      <c r="CH14">
        <v>0</v>
      </c>
      <c r="CI14">
        <v>50</v>
      </c>
      <c r="CJ14">
        <v>-3</v>
      </c>
      <c r="CK14">
        <v>-3</v>
      </c>
      <c r="CL14">
        <v>-3</v>
      </c>
      <c r="CM14">
        <v>0</v>
      </c>
      <c r="CN14">
        <v>0</v>
      </c>
      <c r="CO14">
        <v>0</v>
      </c>
      <c r="CP14">
        <v>0</v>
      </c>
      <c r="CQ14">
        <v>0</v>
      </c>
      <c r="CR14">
        <v>0</v>
      </c>
      <c r="CS14">
        <v>0</v>
      </c>
      <c r="CT14">
        <v>0</v>
      </c>
      <c r="CU14">
        <v>80</v>
      </c>
      <c r="CV14">
        <v>2</v>
      </c>
      <c r="CW14">
        <v>2</v>
      </c>
      <c r="CX14">
        <v>-3</v>
      </c>
      <c r="CY14">
        <v>-3</v>
      </c>
      <c r="CZ14">
        <v>0</v>
      </c>
      <c r="DA14">
        <v>130</v>
      </c>
      <c r="DB14">
        <v>130</v>
      </c>
      <c r="DC14">
        <v>0</v>
      </c>
      <c r="DD14">
        <v>-155</v>
      </c>
      <c r="DG14">
        <v>13.965076660988075</v>
      </c>
      <c r="DH14">
        <v>0.11154366812514364</v>
      </c>
      <c r="DI14">
        <v>1.1403405236106043</v>
      </c>
      <c r="DJ14">
        <v>1.130733967904618</v>
      </c>
      <c r="DK14">
        <v>0.63085024259478539</v>
      </c>
      <c r="DL14">
        <v>2.8392958546280523E-4</v>
      </c>
      <c r="DM14">
        <v>37.85953244325102</v>
      </c>
      <c r="DN14">
        <v>0.63099220738751682</v>
      </c>
      <c r="DO14">
        <v>0</v>
      </c>
      <c r="DP14">
        <v>0</v>
      </c>
      <c r="DQ14">
        <v>12.619844147750335</v>
      </c>
      <c r="DR14">
        <v>55.23131642816633</v>
      </c>
      <c r="DS14">
        <v>0.57337143655069023</v>
      </c>
      <c r="DT14">
        <v>0.54662911717812634</v>
      </c>
      <c r="DU14">
        <v>0.17672952390911018</v>
      </c>
      <c r="DV14">
        <v>0.99957410562180582</v>
      </c>
      <c r="DW14">
        <v>0.97274275979557068</v>
      </c>
      <c r="DX14">
        <v>1</v>
      </c>
      <c r="DY14">
        <v>0</v>
      </c>
      <c r="DZ14">
        <v>91.305515174017245</v>
      </c>
      <c r="EA14">
        <v>5.7972020986430843</v>
      </c>
      <c r="EB14">
        <v>0</v>
      </c>
      <c r="EC14">
        <v>0</v>
      </c>
      <c r="ED14">
        <v>222.83399063974178</v>
      </c>
      <c r="EE14">
        <v>0.62099777942431866</v>
      </c>
      <c r="EF14">
        <v>0.62800989523400275</v>
      </c>
      <c r="EG14">
        <v>0.58951271829054108</v>
      </c>
      <c r="EH14">
        <v>137.80384762980839</v>
      </c>
      <c r="EI14">
        <v>0</v>
      </c>
      <c r="EJ14">
        <v>0</v>
      </c>
      <c r="EK14">
        <v>0</v>
      </c>
      <c r="EL14">
        <v>2.4058464790294486E-3</v>
      </c>
      <c r="EM14">
        <v>8.9303058781527334E-2</v>
      </c>
      <c r="EN14">
        <v>0.22430437251561613</v>
      </c>
      <c r="EO14">
        <v>0.22430437251561613</v>
      </c>
      <c r="EP14">
        <v>0.27654741624077228</v>
      </c>
      <c r="EQ14">
        <v>0.27654741624077228</v>
      </c>
      <c r="ER14">
        <v>8.0352072685973877</v>
      </c>
      <c r="ES14">
        <v>8.0352072685973877</v>
      </c>
      <c r="ET14">
        <v>140.41679955005753</v>
      </c>
      <c r="EU14">
        <v>3.1908598509819557</v>
      </c>
      <c r="EV14">
        <v>6.9659698262610092</v>
      </c>
      <c r="EW14">
        <v>0</v>
      </c>
      <c r="EX14">
        <v>0</v>
      </c>
      <c r="EY14">
        <v>1.2888278640618245</v>
      </c>
      <c r="EZ14">
        <v>283.62890181444266</v>
      </c>
      <c r="FA14">
        <v>290.11226956674841</v>
      </c>
      <c r="FB14">
        <v>0.93099888235782569</v>
      </c>
      <c r="FC14">
        <v>49.070503467485324</v>
      </c>
      <c r="FF14">
        <v>10.524948777316711</v>
      </c>
      <c r="FG14">
        <v>0.12317694273151338</v>
      </c>
      <c r="FH14">
        <v>0.5844673315303619</v>
      </c>
      <c r="FI14">
        <v>0.58763384321758849</v>
      </c>
      <c r="FJ14">
        <v>0.39906463757590632</v>
      </c>
      <c r="FK14">
        <v>2.8392958546280523E-4</v>
      </c>
      <c r="FL14">
        <v>23.952396142118271</v>
      </c>
      <c r="FM14">
        <v>0.3992066023686377</v>
      </c>
      <c r="FN14">
        <v>0</v>
      </c>
      <c r="FO14">
        <v>0</v>
      </c>
      <c r="FP14">
        <v>7.9841320473727579</v>
      </c>
      <c r="FQ14">
        <v>36.064281924238827</v>
      </c>
      <c r="FR14">
        <v>0.52559567252691497</v>
      </c>
      <c r="FS14">
        <v>0.83001875635351385</v>
      </c>
      <c r="FT14">
        <v>0.22500156962296872</v>
      </c>
      <c r="FU14">
        <v>0.99957410562180582</v>
      </c>
      <c r="FV14">
        <v>0.93761262240734689</v>
      </c>
      <c r="FW14">
        <v>0.11180562165080749</v>
      </c>
      <c r="FX14">
        <v>2.8625285686310405E-2</v>
      </c>
      <c r="FY14">
        <v>68.681791830840069</v>
      </c>
      <c r="FZ14">
        <v>2.8417055660727679</v>
      </c>
      <c r="GA14">
        <v>0</v>
      </c>
      <c r="GB14">
        <v>0</v>
      </c>
      <c r="GC14">
        <v>147.98617693049343</v>
      </c>
      <c r="GD14">
        <v>0.28291608718572864</v>
      </c>
      <c r="GE14">
        <v>0.71876204184144221</v>
      </c>
      <c r="GF14">
        <v>0.47588854013993848</v>
      </c>
      <c r="GG14">
        <v>49.573248646902272</v>
      </c>
      <c r="GH14">
        <v>0</v>
      </c>
      <c r="GI14">
        <v>0</v>
      </c>
      <c r="GJ14">
        <v>0</v>
      </c>
      <c r="GK14">
        <v>2.9976823724151237E-3</v>
      </c>
      <c r="GL14">
        <v>1.1231820683129223E-2</v>
      </c>
      <c r="GM14">
        <v>0.22430437251561613</v>
      </c>
      <c r="GN14">
        <v>0.22430437251561613</v>
      </c>
      <c r="GO14">
        <v>0.27654741624077228</v>
      </c>
      <c r="GP14">
        <v>0.27654741624077228</v>
      </c>
      <c r="GQ14">
        <v>8.0352072685973877</v>
      </c>
      <c r="GR14">
        <v>8.0352072685973877</v>
      </c>
      <c r="GS14">
        <v>98.963379350562207</v>
      </c>
      <c r="GT14">
        <v>2.3003187517785388</v>
      </c>
      <c r="GU14">
        <v>3.2214227194239968</v>
      </c>
      <c r="GV14">
        <v>0</v>
      </c>
      <c r="GW14">
        <v>0</v>
      </c>
      <c r="GX14">
        <v>0.63962076710237725</v>
      </c>
      <c r="GY14">
        <v>181.92052872169444</v>
      </c>
      <c r="GZ14">
        <v>190.95609928328088</v>
      </c>
      <c r="HA14">
        <v>6.9001117642174314E-2</v>
      </c>
      <c r="HB14">
        <v>-26.589290412031524</v>
      </c>
    </row>
    <row r="15" spans="1:262" x14ac:dyDescent="0.25">
      <c r="A15" t="s">
        <v>3665</v>
      </c>
      <c r="B15">
        <v>10</v>
      </c>
      <c r="C15">
        <v>6371</v>
      </c>
      <c r="D15">
        <v>4011</v>
      </c>
      <c r="E15">
        <v>5638</v>
      </c>
      <c r="F15">
        <v>2574</v>
      </c>
      <c r="G15">
        <v>3928</v>
      </c>
      <c r="H15">
        <v>1094</v>
      </c>
      <c r="I15">
        <v>10</v>
      </c>
      <c r="J15">
        <v>0</v>
      </c>
      <c r="K15">
        <v>0</v>
      </c>
      <c r="L15">
        <v>0</v>
      </c>
      <c r="M15">
        <v>0</v>
      </c>
      <c r="N15">
        <v>0</v>
      </c>
      <c r="O15">
        <v>0</v>
      </c>
      <c r="P15">
        <v>0</v>
      </c>
      <c r="Q15">
        <v>-3</v>
      </c>
      <c r="R15">
        <v>-3</v>
      </c>
      <c r="S15">
        <v>0</v>
      </c>
      <c r="T15">
        <v>10</v>
      </c>
      <c r="U15">
        <v>0</v>
      </c>
      <c r="V15">
        <v>0</v>
      </c>
      <c r="W15">
        <v>0</v>
      </c>
      <c r="X15">
        <v>1</v>
      </c>
      <c r="Y15">
        <v>1</v>
      </c>
      <c r="Z15">
        <v>1</v>
      </c>
      <c r="AA15">
        <v>0</v>
      </c>
      <c r="AB15">
        <v>120</v>
      </c>
      <c r="AC15">
        <v>6</v>
      </c>
      <c r="AD15">
        <v>-3</v>
      </c>
      <c r="AE15">
        <v>-3</v>
      </c>
      <c r="AF15">
        <v>170</v>
      </c>
      <c r="AG15">
        <v>1</v>
      </c>
      <c r="AH15">
        <v>0</v>
      </c>
      <c r="AI15">
        <v>0</v>
      </c>
      <c r="AJ15">
        <v>50</v>
      </c>
      <c r="AK15">
        <v>-3</v>
      </c>
      <c r="AL15">
        <v>-3</v>
      </c>
      <c r="AM15">
        <v>-3</v>
      </c>
      <c r="AN15">
        <v>0</v>
      </c>
      <c r="AO15">
        <v>0</v>
      </c>
      <c r="AP15">
        <v>0</v>
      </c>
      <c r="AQ15">
        <v>0</v>
      </c>
      <c r="AR15">
        <v>0</v>
      </c>
      <c r="AS15">
        <v>0</v>
      </c>
      <c r="AT15">
        <v>0</v>
      </c>
      <c r="AU15">
        <v>0</v>
      </c>
      <c r="AV15">
        <v>120</v>
      </c>
      <c r="AW15">
        <v>3</v>
      </c>
      <c r="AX15">
        <v>6</v>
      </c>
      <c r="AY15">
        <v>-3</v>
      </c>
      <c r="AZ15">
        <v>-3</v>
      </c>
      <c r="BA15">
        <v>0</v>
      </c>
      <c r="BB15">
        <v>180</v>
      </c>
      <c r="BC15">
        <v>180</v>
      </c>
      <c r="BD15">
        <v>0</v>
      </c>
      <c r="BE15">
        <v>-55</v>
      </c>
      <c r="BH15">
        <v>15</v>
      </c>
      <c r="BI15">
        <v>0</v>
      </c>
      <c r="BJ15">
        <v>0</v>
      </c>
      <c r="BK15">
        <v>0</v>
      </c>
      <c r="BL15">
        <v>0</v>
      </c>
      <c r="BM15">
        <v>0</v>
      </c>
      <c r="BN15">
        <v>0</v>
      </c>
      <c r="BO15">
        <v>0</v>
      </c>
      <c r="BP15">
        <v>-3</v>
      </c>
      <c r="BQ15">
        <v>-3</v>
      </c>
      <c r="BR15">
        <v>0</v>
      </c>
      <c r="BS15">
        <v>15</v>
      </c>
      <c r="BT15">
        <v>0</v>
      </c>
      <c r="BU15">
        <v>0</v>
      </c>
      <c r="BV15">
        <v>0</v>
      </c>
      <c r="BW15">
        <v>1</v>
      </c>
      <c r="BX15">
        <v>1</v>
      </c>
      <c r="BY15">
        <v>1</v>
      </c>
      <c r="BZ15">
        <v>0</v>
      </c>
      <c r="CA15">
        <v>120</v>
      </c>
      <c r="CB15">
        <v>6</v>
      </c>
      <c r="CC15">
        <v>-3</v>
      </c>
      <c r="CD15">
        <v>-3</v>
      </c>
      <c r="CE15">
        <v>220</v>
      </c>
      <c r="CF15">
        <v>1</v>
      </c>
      <c r="CG15">
        <v>0</v>
      </c>
      <c r="CH15">
        <v>1</v>
      </c>
      <c r="CI15">
        <v>100</v>
      </c>
      <c r="CJ15">
        <v>-3</v>
      </c>
      <c r="CK15">
        <v>-3</v>
      </c>
      <c r="CL15">
        <v>-3</v>
      </c>
      <c r="CM15">
        <v>0</v>
      </c>
      <c r="CN15">
        <v>0</v>
      </c>
      <c r="CO15">
        <v>0</v>
      </c>
      <c r="CP15">
        <v>0</v>
      </c>
      <c r="CQ15">
        <v>0</v>
      </c>
      <c r="CR15">
        <v>0</v>
      </c>
      <c r="CS15">
        <v>0</v>
      </c>
      <c r="CT15">
        <v>0</v>
      </c>
      <c r="CU15">
        <v>120</v>
      </c>
      <c r="CV15">
        <v>3</v>
      </c>
      <c r="CW15">
        <v>6</v>
      </c>
      <c r="CX15">
        <v>-3</v>
      </c>
      <c r="CY15">
        <v>-3</v>
      </c>
      <c r="CZ15">
        <v>0</v>
      </c>
      <c r="DA15">
        <v>235</v>
      </c>
      <c r="DB15">
        <v>235</v>
      </c>
      <c r="DC15">
        <v>1</v>
      </c>
      <c r="DD15">
        <v>55</v>
      </c>
      <c r="DG15">
        <v>13.965076660988075</v>
      </c>
      <c r="DH15">
        <v>3.030701233711669E-2</v>
      </c>
      <c r="DI15">
        <v>0.2230200858981756</v>
      </c>
      <c r="DJ15">
        <v>0.22558692140721315</v>
      </c>
      <c r="DK15">
        <v>0.57168278462788691</v>
      </c>
      <c r="DL15">
        <v>2.8392958546280523E-4</v>
      </c>
      <c r="DM15">
        <v>34.309484965237118</v>
      </c>
      <c r="DN15">
        <v>0.57182474942061834</v>
      </c>
      <c r="DO15">
        <v>0</v>
      </c>
      <c r="DP15">
        <v>0</v>
      </c>
      <c r="DQ15">
        <v>11.436494988412365</v>
      </c>
      <c r="DR15">
        <v>49.806205823491297</v>
      </c>
      <c r="DS15">
        <v>1.718098599767667</v>
      </c>
      <c r="DT15">
        <v>0.10018318046729555</v>
      </c>
      <c r="DU15">
        <v>0.35295647676232961</v>
      </c>
      <c r="DV15">
        <v>0.99957410562180582</v>
      </c>
      <c r="DW15">
        <v>0.97274275979557068</v>
      </c>
      <c r="DX15">
        <v>1</v>
      </c>
      <c r="DY15">
        <v>0</v>
      </c>
      <c r="DZ15">
        <v>83.823070030334577</v>
      </c>
      <c r="EA15">
        <v>4.537011181315159</v>
      </c>
      <c r="EB15">
        <v>0</v>
      </c>
      <c r="EC15">
        <v>0</v>
      </c>
      <c r="ED15">
        <v>160.86544484692371</v>
      </c>
      <c r="EE15">
        <v>0.43268583717667342</v>
      </c>
      <c r="EF15">
        <v>0.57483382811770412</v>
      </c>
      <c r="EG15">
        <v>0.44676702471447582</v>
      </c>
      <c r="EH15">
        <v>50.176615908699489</v>
      </c>
      <c r="EI15">
        <v>0</v>
      </c>
      <c r="EJ15">
        <v>0</v>
      </c>
      <c r="EK15">
        <v>0</v>
      </c>
      <c r="EL15">
        <v>2.569026842669379E-3</v>
      </c>
      <c r="EM15">
        <v>4.1981799952322985E-2</v>
      </c>
      <c r="EN15">
        <v>0.22430437251561613</v>
      </c>
      <c r="EO15">
        <v>0.22430437251561613</v>
      </c>
      <c r="EP15">
        <v>0.27654741624077228</v>
      </c>
      <c r="EQ15">
        <v>0.27654741624077228</v>
      </c>
      <c r="ER15">
        <v>8.0352072685973877</v>
      </c>
      <c r="ES15">
        <v>8.0352072685973877</v>
      </c>
      <c r="ET15">
        <v>128.94939074890311</v>
      </c>
      <c r="EU15">
        <v>2.9209448911043849</v>
      </c>
      <c r="EV15">
        <v>5.5667491805268687</v>
      </c>
      <c r="EW15">
        <v>0</v>
      </c>
      <c r="EX15">
        <v>0</v>
      </c>
      <c r="EY15">
        <v>0.44766773733605175</v>
      </c>
      <c r="EZ15">
        <v>216.3513930541049</v>
      </c>
      <c r="FA15">
        <v>213.63235023974357</v>
      </c>
      <c r="FB15">
        <v>0.35178197565334191</v>
      </c>
      <c r="FC15">
        <v>-15.383950413576716</v>
      </c>
      <c r="FF15">
        <v>13.965076660988075</v>
      </c>
      <c r="FG15">
        <v>2.1068032332861676E-2</v>
      </c>
      <c r="FH15">
        <v>0.51405335850469336</v>
      </c>
      <c r="FI15">
        <v>0.51826583474974575</v>
      </c>
      <c r="FJ15">
        <v>0.48526613675872265</v>
      </c>
      <c r="FK15">
        <v>2.8392958546280523E-4</v>
      </c>
      <c r="FL15">
        <v>29.124486093087235</v>
      </c>
      <c r="FM15">
        <v>0.48540810155145409</v>
      </c>
      <c r="FN15">
        <v>0</v>
      </c>
      <c r="FO15">
        <v>0</v>
      </c>
      <c r="FP15">
        <v>9.708162031029083</v>
      </c>
      <c r="FQ15">
        <v>44.511558041222656</v>
      </c>
      <c r="FR15">
        <v>0.23279168691511981</v>
      </c>
      <c r="FS15">
        <v>0.36148324580320707</v>
      </c>
      <c r="FT15">
        <v>0.11535441657389725</v>
      </c>
      <c r="FU15">
        <v>0.99957410562180582</v>
      </c>
      <c r="FV15">
        <v>0.97274275979557068</v>
      </c>
      <c r="FW15">
        <v>0.81758724656100379</v>
      </c>
      <c r="FX15">
        <v>0</v>
      </c>
      <c r="FY15">
        <v>97.314829777639574</v>
      </c>
      <c r="FZ15">
        <v>5.2066701756421789</v>
      </c>
      <c r="GA15">
        <v>0</v>
      </c>
      <c r="GB15">
        <v>0</v>
      </c>
      <c r="GC15">
        <v>199.65073226057663</v>
      </c>
      <c r="GD15">
        <v>0.50859990379895748</v>
      </c>
      <c r="GE15">
        <v>0.29241081898888815</v>
      </c>
      <c r="GF15">
        <v>0.70235569639320061</v>
      </c>
      <c r="GG15">
        <v>91.188741976653532</v>
      </c>
      <c r="GH15">
        <v>0</v>
      </c>
      <c r="GI15">
        <v>0</v>
      </c>
      <c r="GJ15">
        <v>0</v>
      </c>
      <c r="GK15">
        <v>2.6559953845807088E-3</v>
      </c>
      <c r="GL15">
        <v>5.1155628258063301E-2</v>
      </c>
      <c r="GM15">
        <v>0.22430437251561613</v>
      </c>
      <c r="GN15">
        <v>0.22430437251561613</v>
      </c>
      <c r="GO15">
        <v>0.27654741624077228</v>
      </c>
      <c r="GP15">
        <v>0.27654741624077228</v>
      </c>
      <c r="GQ15">
        <v>8.0352072685973877</v>
      </c>
      <c r="GR15">
        <v>8.0352072685973877</v>
      </c>
      <c r="GS15">
        <v>126.31108230487652</v>
      </c>
      <c r="GT15">
        <v>3.0190678194116574</v>
      </c>
      <c r="GU15">
        <v>5.9267937476179844</v>
      </c>
      <c r="GV15">
        <v>0</v>
      </c>
      <c r="GW15">
        <v>0</v>
      </c>
      <c r="GX15">
        <v>0.62965672241952919</v>
      </c>
      <c r="GY15">
        <v>240.24166978429656</v>
      </c>
      <c r="GZ15">
        <v>239.19363676230915</v>
      </c>
      <c r="HA15">
        <v>0.64821802434665809</v>
      </c>
      <c r="HB15">
        <v>-3.300778034853586</v>
      </c>
    </row>
    <row r="16" spans="1:262" x14ac:dyDescent="0.25">
      <c r="A16" t="s">
        <v>3665</v>
      </c>
      <c r="B16">
        <v>11</v>
      </c>
      <c r="C16">
        <v>648</v>
      </c>
      <c r="D16">
        <v>4646</v>
      </c>
      <c r="E16">
        <v>2410</v>
      </c>
      <c r="F16">
        <v>2500</v>
      </c>
      <c r="G16">
        <v>167</v>
      </c>
      <c r="H16">
        <v>3267</v>
      </c>
      <c r="I16">
        <v>15</v>
      </c>
      <c r="J16">
        <v>0</v>
      </c>
      <c r="K16">
        <v>0</v>
      </c>
      <c r="L16">
        <v>0</v>
      </c>
      <c r="M16">
        <v>0</v>
      </c>
      <c r="N16">
        <v>0</v>
      </c>
      <c r="O16">
        <v>0</v>
      </c>
      <c r="P16">
        <v>0</v>
      </c>
      <c r="Q16">
        <v>-3</v>
      </c>
      <c r="R16">
        <v>-3</v>
      </c>
      <c r="S16">
        <v>0</v>
      </c>
      <c r="T16">
        <v>15</v>
      </c>
      <c r="U16">
        <v>0</v>
      </c>
      <c r="V16">
        <v>0</v>
      </c>
      <c r="W16">
        <v>0</v>
      </c>
      <c r="X16">
        <v>1</v>
      </c>
      <c r="Y16">
        <v>1</v>
      </c>
      <c r="Z16">
        <v>1</v>
      </c>
      <c r="AA16">
        <v>0</v>
      </c>
      <c r="AB16">
        <v>120</v>
      </c>
      <c r="AC16">
        <v>6</v>
      </c>
      <c r="AD16">
        <v>-3</v>
      </c>
      <c r="AE16">
        <v>-3</v>
      </c>
      <c r="AF16">
        <v>270</v>
      </c>
      <c r="AG16">
        <v>1</v>
      </c>
      <c r="AH16">
        <v>1</v>
      </c>
      <c r="AI16">
        <v>1</v>
      </c>
      <c r="AJ16">
        <v>150</v>
      </c>
      <c r="AK16">
        <v>-3</v>
      </c>
      <c r="AL16">
        <v>-3</v>
      </c>
      <c r="AM16">
        <v>-3</v>
      </c>
      <c r="AN16">
        <v>0</v>
      </c>
      <c r="AO16">
        <v>0</v>
      </c>
      <c r="AP16">
        <v>0</v>
      </c>
      <c r="AQ16">
        <v>0</v>
      </c>
      <c r="AR16">
        <v>0</v>
      </c>
      <c r="AS16">
        <v>0</v>
      </c>
      <c r="AT16">
        <v>0</v>
      </c>
      <c r="AU16">
        <v>0</v>
      </c>
      <c r="AV16">
        <v>120</v>
      </c>
      <c r="AW16">
        <v>3</v>
      </c>
      <c r="AX16">
        <v>6</v>
      </c>
      <c r="AY16">
        <v>-3</v>
      </c>
      <c r="AZ16">
        <v>-3</v>
      </c>
      <c r="BA16">
        <v>0</v>
      </c>
      <c r="BB16">
        <v>285</v>
      </c>
      <c r="BC16">
        <v>285</v>
      </c>
      <c r="BD16">
        <v>1</v>
      </c>
      <c r="BE16">
        <v>134</v>
      </c>
      <c r="BH16">
        <v>15</v>
      </c>
      <c r="BI16">
        <v>0</v>
      </c>
      <c r="BJ16">
        <v>6</v>
      </c>
      <c r="BK16">
        <v>6</v>
      </c>
      <c r="BL16">
        <v>0</v>
      </c>
      <c r="BM16">
        <v>0</v>
      </c>
      <c r="BN16">
        <v>0</v>
      </c>
      <c r="BO16">
        <v>0</v>
      </c>
      <c r="BP16">
        <v>-3</v>
      </c>
      <c r="BQ16">
        <v>-3</v>
      </c>
      <c r="BR16">
        <v>0</v>
      </c>
      <c r="BS16">
        <v>21</v>
      </c>
      <c r="BT16">
        <v>0</v>
      </c>
      <c r="BU16">
        <v>0</v>
      </c>
      <c r="BV16">
        <v>0</v>
      </c>
      <c r="BW16">
        <v>1</v>
      </c>
      <c r="BX16">
        <v>1</v>
      </c>
      <c r="BY16">
        <v>0</v>
      </c>
      <c r="BZ16">
        <v>0</v>
      </c>
      <c r="CA16">
        <v>80</v>
      </c>
      <c r="CB16">
        <v>2</v>
      </c>
      <c r="CC16">
        <v>-3</v>
      </c>
      <c r="CD16">
        <v>-3</v>
      </c>
      <c r="CE16">
        <v>130</v>
      </c>
      <c r="CF16">
        <v>1</v>
      </c>
      <c r="CG16">
        <v>0</v>
      </c>
      <c r="CH16">
        <v>0</v>
      </c>
      <c r="CI16">
        <v>50</v>
      </c>
      <c r="CJ16">
        <v>-3</v>
      </c>
      <c r="CK16">
        <v>-3</v>
      </c>
      <c r="CL16">
        <v>-3</v>
      </c>
      <c r="CM16">
        <v>0</v>
      </c>
      <c r="CN16">
        <v>0</v>
      </c>
      <c r="CO16">
        <v>0</v>
      </c>
      <c r="CP16">
        <v>0</v>
      </c>
      <c r="CQ16">
        <v>0</v>
      </c>
      <c r="CR16">
        <v>0</v>
      </c>
      <c r="CS16">
        <v>0</v>
      </c>
      <c r="CT16">
        <v>0</v>
      </c>
      <c r="CU16">
        <v>80</v>
      </c>
      <c r="CV16">
        <v>2</v>
      </c>
      <c r="CW16">
        <v>2</v>
      </c>
      <c r="CX16">
        <v>-3</v>
      </c>
      <c r="CY16">
        <v>-3</v>
      </c>
      <c r="CZ16">
        <v>6</v>
      </c>
      <c r="DA16">
        <v>151</v>
      </c>
      <c r="DB16">
        <v>151</v>
      </c>
      <c r="DC16">
        <v>0</v>
      </c>
      <c r="DD16">
        <v>-134</v>
      </c>
      <c r="DG16">
        <v>13.965076660988075</v>
      </c>
      <c r="DH16">
        <v>5.76508432075334E-2</v>
      </c>
      <c r="DI16">
        <v>0.11332383641959061</v>
      </c>
      <c r="DJ16">
        <v>0.12215852553683164</v>
      </c>
      <c r="DK16">
        <v>0.44373597268445519</v>
      </c>
      <c r="DL16">
        <v>2.8392958546280523E-4</v>
      </c>
      <c r="DM16">
        <v>26.632676248631192</v>
      </c>
      <c r="DN16">
        <v>0.44387793747718662</v>
      </c>
      <c r="DO16">
        <v>0</v>
      </c>
      <c r="DP16">
        <v>0</v>
      </c>
      <c r="DQ16">
        <v>8.8775587495437343</v>
      </c>
      <c r="DR16">
        <v>41.565890596867341</v>
      </c>
      <c r="DS16">
        <v>0.96487538636308412</v>
      </c>
      <c r="DT16">
        <v>0</v>
      </c>
      <c r="DU16">
        <v>0.12330095377837999</v>
      </c>
      <c r="DV16">
        <v>0.99957410562180582</v>
      </c>
      <c r="DW16">
        <v>0.97274275979557068</v>
      </c>
      <c r="DX16">
        <v>0.73609898316147016</v>
      </c>
      <c r="DY16">
        <v>3.1684809724423488E-2</v>
      </c>
      <c r="DZ16">
        <v>88.987863665026509</v>
      </c>
      <c r="EA16">
        <v>5.18026984133542</v>
      </c>
      <c r="EB16">
        <v>0</v>
      </c>
      <c r="EC16">
        <v>0</v>
      </c>
      <c r="ED16">
        <v>213.54745849096253</v>
      </c>
      <c r="EE16">
        <v>0.64529841880705952</v>
      </c>
      <c r="EF16">
        <v>0.55903422542986325</v>
      </c>
      <c r="EG16">
        <v>0.6053322128814812</v>
      </c>
      <c r="EH16">
        <v>127.87248770691446</v>
      </c>
      <c r="EI16">
        <v>0</v>
      </c>
      <c r="EJ16">
        <v>0</v>
      </c>
      <c r="EK16">
        <v>0</v>
      </c>
      <c r="EL16">
        <v>5.9330678158699551E-3</v>
      </c>
      <c r="EM16">
        <v>5.119960577278071E-2</v>
      </c>
      <c r="EN16">
        <v>0.22430437251561613</v>
      </c>
      <c r="EO16">
        <v>0.22430437251561613</v>
      </c>
      <c r="EP16">
        <v>0.27654741624077228</v>
      </c>
      <c r="EQ16">
        <v>0.27654741624077228</v>
      </c>
      <c r="ER16">
        <v>8.0352072685973877</v>
      </c>
      <c r="ES16">
        <v>8.0352072685973877</v>
      </c>
      <c r="ET16">
        <v>126.60502063891713</v>
      </c>
      <c r="EU16">
        <v>2.9386007234418248</v>
      </c>
      <c r="EV16">
        <v>5.9283670421358963</v>
      </c>
      <c r="EW16">
        <v>0</v>
      </c>
      <c r="EX16">
        <v>0</v>
      </c>
      <c r="EY16">
        <v>0</v>
      </c>
      <c r="EZ16">
        <v>274.35292957370916</v>
      </c>
      <c r="FA16">
        <v>287.94529969243138</v>
      </c>
      <c r="FB16">
        <v>0.82905821665828783</v>
      </c>
      <c r="FC16">
        <v>52.425334815569848</v>
      </c>
      <c r="FF16">
        <v>13.696708714619625</v>
      </c>
      <c r="FG16">
        <v>9.411058173525895E-2</v>
      </c>
      <c r="FH16">
        <v>4.3099821232556952</v>
      </c>
      <c r="FI16">
        <v>4.3030804765680202</v>
      </c>
      <c r="FJ16">
        <v>0.31268224579269005</v>
      </c>
      <c r="FK16">
        <v>2.8392958546280523E-4</v>
      </c>
      <c r="FL16">
        <v>18.76945263512529</v>
      </c>
      <c r="FM16">
        <v>0.31282421058542148</v>
      </c>
      <c r="FN16">
        <v>0</v>
      </c>
      <c r="FO16">
        <v>0</v>
      </c>
      <c r="FP16">
        <v>6.2564842117084289</v>
      </c>
      <c r="FQ16">
        <v>32.441198051513766</v>
      </c>
      <c r="FR16">
        <v>7.9713249774363962E-2</v>
      </c>
      <c r="FS16">
        <v>1.3301567379580079</v>
      </c>
      <c r="FT16">
        <v>0.42850968451830568</v>
      </c>
      <c r="FU16">
        <v>0.99957410562180582</v>
      </c>
      <c r="FV16">
        <v>0.96105516592815654</v>
      </c>
      <c r="FW16">
        <v>0.57047786177151272</v>
      </c>
      <c r="FX16">
        <v>1.100207641319504E-2</v>
      </c>
      <c r="FY16">
        <v>89.714395154269056</v>
      </c>
      <c r="FZ16">
        <v>4.5224867546579297</v>
      </c>
      <c r="GA16">
        <v>0</v>
      </c>
      <c r="GB16">
        <v>0</v>
      </c>
      <c r="GC16">
        <v>165.5048773684087</v>
      </c>
      <c r="GD16">
        <v>0.48142257341955108</v>
      </c>
      <c r="GE16">
        <v>0.34104545409795806</v>
      </c>
      <c r="GF16">
        <v>0.39285542911653887</v>
      </c>
      <c r="GG16">
        <v>45.697711418111226</v>
      </c>
      <c r="GH16">
        <v>0</v>
      </c>
      <c r="GI16">
        <v>0</v>
      </c>
      <c r="GJ16">
        <v>0</v>
      </c>
      <c r="GK16">
        <v>4.0629324713477993E-3</v>
      </c>
      <c r="GL16">
        <v>3.047943544972409E-2</v>
      </c>
      <c r="GM16">
        <v>0.22430437251561613</v>
      </c>
      <c r="GN16">
        <v>0.22430437251561613</v>
      </c>
      <c r="GO16">
        <v>0.27654741624077228</v>
      </c>
      <c r="GP16">
        <v>0.27654741624077228</v>
      </c>
      <c r="GQ16">
        <v>8.0352072685973877</v>
      </c>
      <c r="GR16">
        <v>8.0352072685973877</v>
      </c>
      <c r="GS16">
        <v>114.64457216052111</v>
      </c>
      <c r="GT16">
        <v>2.7493403972369448</v>
      </c>
      <c r="GU16">
        <v>4.9897995729593285</v>
      </c>
      <c r="GV16">
        <v>0</v>
      </c>
      <c r="GW16">
        <v>0</v>
      </c>
      <c r="GX16">
        <v>4.4562764007992044</v>
      </c>
      <c r="GY16">
        <v>212.63661780079923</v>
      </c>
      <c r="GZ16">
        <v>219.45924861270259</v>
      </c>
      <c r="HA16">
        <v>0.17094178334171217</v>
      </c>
      <c r="HB16">
        <v>-8.0359746116551101</v>
      </c>
    </row>
    <row r="17" spans="1:210" x14ac:dyDescent="0.25">
      <c r="A17" t="s">
        <v>3665</v>
      </c>
      <c r="B17">
        <v>12</v>
      </c>
      <c r="C17">
        <v>6630</v>
      </c>
      <c r="D17">
        <v>6536</v>
      </c>
      <c r="E17">
        <v>4506</v>
      </c>
      <c r="F17">
        <v>967</v>
      </c>
      <c r="G17">
        <v>5809</v>
      </c>
      <c r="H17">
        <v>6455</v>
      </c>
      <c r="I17">
        <v>15</v>
      </c>
      <c r="J17">
        <v>0</v>
      </c>
      <c r="K17">
        <v>0</v>
      </c>
      <c r="L17">
        <v>0</v>
      </c>
      <c r="M17">
        <v>0</v>
      </c>
      <c r="N17">
        <v>0</v>
      </c>
      <c r="O17">
        <v>0</v>
      </c>
      <c r="P17">
        <v>0</v>
      </c>
      <c r="Q17">
        <v>-3</v>
      </c>
      <c r="R17">
        <v>-3</v>
      </c>
      <c r="S17">
        <v>0</v>
      </c>
      <c r="T17">
        <v>15</v>
      </c>
      <c r="U17">
        <v>0</v>
      </c>
      <c r="V17">
        <v>0</v>
      </c>
      <c r="W17">
        <v>0</v>
      </c>
      <c r="X17">
        <v>1</v>
      </c>
      <c r="Y17">
        <v>1</v>
      </c>
      <c r="Z17">
        <v>0</v>
      </c>
      <c r="AA17">
        <v>0</v>
      </c>
      <c r="AB17">
        <v>80</v>
      </c>
      <c r="AC17">
        <v>2</v>
      </c>
      <c r="AD17">
        <v>-3</v>
      </c>
      <c r="AE17">
        <v>-3</v>
      </c>
      <c r="AF17">
        <v>80</v>
      </c>
      <c r="AG17">
        <v>0</v>
      </c>
      <c r="AH17">
        <v>0</v>
      </c>
      <c r="AI17">
        <v>0</v>
      </c>
      <c r="AJ17">
        <v>0</v>
      </c>
      <c r="AK17">
        <v>-3</v>
      </c>
      <c r="AL17">
        <v>-3</v>
      </c>
      <c r="AM17">
        <v>-3</v>
      </c>
      <c r="AN17">
        <v>0</v>
      </c>
      <c r="AO17">
        <v>0</v>
      </c>
      <c r="AP17">
        <v>1</v>
      </c>
      <c r="AQ17">
        <v>0</v>
      </c>
      <c r="AR17">
        <v>1</v>
      </c>
      <c r="AS17">
        <v>0</v>
      </c>
      <c r="AT17">
        <v>30</v>
      </c>
      <c r="AU17">
        <v>0</v>
      </c>
      <c r="AV17">
        <v>80</v>
      </c>
      <c r="AW17">
        <v>2</v>
      </c>
      <c r="AX17">
        <v>2</v>
      </c>
      <c r="AY17">
        <v>-3</v>
      </c>
      <c r="AZ17">
        <v>-3</v>
      </c>
      <c r="BA17">
        <v>0</v>
      </c>
      <c r="BB17">
        <v>95</v>
      </c>
      <c r="BC17">
        <v>95</v>
      </c>
      <c r="BD17">
        <v>0</v>
      </c>
      <c r="BE17">
        <v>-150</v>
      </c>
      <c r="BH17">
        <v>15</v>
      </c>
      <c r="BI17">
        <v>0</v>
      </c>
      <c r="BJ17">
        <v>0</v>
      </c>
      <c r="BK17">
        <v>0</v>
      </c>
      <c r="BL17">
        <v>1</v>
      </c>
      <c r="BM17">
        <v>0</v>
      </c>
      <c r="BN17">
        <v>60</v>
      </c>
      <c r="BO17">
        <v>1</v>
      </c>
      <c r="BP17">
        <v>-3</v>
      </c>
      <c r="BQ17">
        <v>-3</v>
      </c>
      <c r="BR17">
        <v>20</v>
      </c>
      <c r="BS17">
        <v>75</v>
      </c>
      <c r="BT17">
        <v>0</v>
      </c>
      <c r="BU17">
        <v>0</v>
      </c>
      <c r="BV17">
        <v>0</v>
      </c>
      <c r="BW17">
        <v>1</v>
      </c>
      <c r="BX17">
        <v>1</v>
      </c>
      <c r="BY17">
        <v>0</v>
      </c>
      <c r="BZ17">
        <v>0</v>
      </c>
      <c r="CA17">
        <v>40</v>
      </c>
      <c r="CB17">
        <v>1</v>
      </c>
      <c r="CC17">
        <v>-3</v>
      </c>
      <c r="CD17">
        <v>-3</v>
      </c>
      <c r="CE17">
        <v>140</v>
      </c>
      <c r="CF17">
        <v>1</v>
      </c>
      <c r="CG17">
        <v>1</v>
      </c>
      <c r="CH17">
        <v>0</v>
      </c>
      <c r="CI17">
        <v>100</v>
      </c>
      <c r="CJ17">
        <v>-3</v>
      </c>
      <c r="CK17">
        <v>-3</v>
      </c>
      <c r="CL17">
        <v>-3</v>
      </c>
      <c r="CM17">
        <v>0</v>
      </c>
      <c r="CN17">
        <v>0</v>
      </c>
      <c r="CO17">
        <v>0</v>
      </c>
      <c r="CP17">
        <v>1</v>
      </c>
      <c r="CQ17">
        <v>0</v>
      </c>
      <c r="CR17">
        <v>1</v>
      </c>
      <c r="CS17">
        <v>0</v>
      </c>
      <c r="CT17">
        <v>30</v>
      </c>
      <c r="CU17">
        <v>100</v>
      </c>
      <c r="CV17">
        <v>2</v>
      </c>
      <c r="CW17">
        <v>2</v>
      </c>
      <c r="CX17">
        <v>-3</v>
      </c>
      <c r="CY17">
        <v>-3</v>
      </c>
      <c r="CZ17">
        <v>0</v>
      </c>
      <c r="DA17">
        <v>245</v>
      </c>
      <c r="DB17">
        <v>245</v>
      </c>
      <c r="DC17">
        <v>1</v>
      </c>
      <c r="DD17">
        <v>150</v>
      </c>
      <c r="DG17">
        <v>13.965076660988075</v>
      </c>
      <c r="DH17">
        <v>1.2813319375757607E-2</v>
      </c>
      <c r="DI17">
        <v>0.16894337967475975</v>
      </c>
      <c r="DJ17">
        <v>0.17046607620895324</v>
      </c>
      <c r="DK17">
        <v>0.37703000976902906</v>
      </c>
      <c r="DL17">
        <v>2.8392958546280523E-4</v>
      </c>
      <c r="DM17">
        <v>22.630318473705628</v>
      </c>
      <c r="DN17">
        <v>0.37717197456176044</v>
      </c>
      <c r="DO17">
        <v>0</v>
      </c>
      <c r="DP17">
        <v>0</v>
      </c>
      <c r="DQ17">
        <v>7.5434394912352118</v>
      </c>
      <c r="DR17">
        <v>37.044854321154091</v>
      </c>
      <c r="DS17">
        <v>0.28209215507683016</v>
      </c>
      <c r="DT17">
        <v>1.0532004910253441</v>
      </c>
      <c r="DU17">
        <v>0.26887901988481588</v>
      </c>
      <c r="DV17">
        <v>0.99957410562180582</v>
      </c>
      <c r="DW17">
        <v>0.97274275979557068</v>
      </c>
      <c r="DX17">
        <v>0.26722408517705243</v>
      </c>
      <c r="DY17">
        <v>0</v>
      </c>
      <c r="DZ17">
        <v>79.388198934982867</v>
      </c>
      <c r="EA17">
        <v>3.5998081848651609</v>
      </c>
      <c r="EB17">
        <v>0</v>
      </c>
      <c r="EC17">
        <v>0</v>
      </c>
      <c r="ED17">
        <v>151.19994077935266</v>
      </c>
      <c r="EE17">
        <v>0.41284900136910552</v>
      </c>
      <c r="EF17">
        <v>0.50450656390416992</v>
      </c>
      <c r="EG17">
        <v>0.50040837214211042</v>
      </c>
      <c r="EH17">
        <v>55.379271997770012</v>
      </c>
      <c r="EI17">
        <v>0</v>
      </c>
      <c r="EJ17">
        <v>0</v>
      </c>
      <c r="EK17">
        <v>0</v>
      </c>
      <c r="EL17">
        <v>1.9781895477636539E-3</v>
      </c>
      <c r="EM17">
        <v>1.8866517129664806E-2</v>
      </c>
      <c r="EN17">
        <v>0.22430437251561613</v>
      </c>
      <c r="EO17">
        <v>0.22430437251561613</v>
      </c>
      <c r="EP17">
        <v>0.27654741624077228</v>
      </c>
      <c r="EQ17">
        <v>0.27654741624077228</v>
      </c>
      <c r="ER17">
        <v>8.0352072685973877</v>
      </c>
      <c r="ES17">
        <v>8.0352072685973877</v>
      </c>
      <c r="ET17">
        <v>108.76015835279372</v>
      </c>
      <c r="EU17">
        <v>2.5465138265768532</v>
      </c>
      <c r="EV17">
        <v>4.1358545489124179</v>
      </c>
      <c r="EW17">
        <v>0</v>
      </c>
      <c r="EX17">
        <v>0</v>
      </c>
      <c r="EY17">
        <v>0.1764455575567864</v>
      </c>
      <c r="EZ17">
        <v>196.72873495914672</v>
      </c>
      <c r="FA17">
        <v>200.72147691446469</v>
      </c>
      <c r="FB17">
        <v>0.27201896732125397</v>
      </c>
      <c r="FC17">
        <v>-37.892054912665913</v>
      </c>
      <c r="FF17">
        <v>13.53828924139323</v>
      </c>
      <c r="FG17">
        <v>3.140674720497634E-2</v>
      </c>
      <c r="FH17">
        <v>1.0244277436349323</v>
      </c>
      <c r="FI17">
        <v>1.0238001492490099</v>
      </c>
      <c r="FJ17">
        <v>0.7044293015332197</v>
      </c>
      <c r="FK17">
        <v>2.8392958546280523E-4</v>
      </c>
      <c r="FL17">
        <v>42.274275979557068</v>
      </c>
      <c r="FM17">
        <v>0.74969602756780163</v>
      </c>
      <c r="FN17">
        <v>0</v>
      </c>
      <c r="FO17">
        <v>0</v>
      </c>
      <c r="FP17">
        <v>14.99392055135602</v>
      </c>
      <c r="FQ17">
        <v>61.08511290232839</v>
      </c>
      <c r="FR17">
        <v>0.35840073086825291</v>
      </c>
      <c r="FS17">
        <v>0.94260657763067801</v>
      </c>
      <c r="FT17">
        <v>0.14647259782890062</v>
      </c>
      <c r="FU17">
        <v>0.99957410562180582</v>
      </c>
      <c r="FV17">
        <v>0.97274275979557068</v>
      </c>
      <c r="FW17">
        <v>0.75625564226901376</v>
      </c>
      <c r="FX17">
        <v>6.4312975082625578E-3</v>
      </c>
      <c r="FY17">
        <v>65.092373101579625</v>
      </c>
      <c r="FZ17">
        <v>3.3303762338919389</v>
      </c>
      <c r="GA17">
        <v>0</v>
      </c>
      <c r="GB17">
        <v>0</v>
      </c>
      <c r="GC17">
        <v>159.9821962462882</v>
      </c>
      <c r="GD17">
        <v>0.55972502785310674</v>
      </c>
      <c r="GE17">
        <v>0.45819729236861162</v>
      </c>
      <c r="GF17">
        <v>0.36018390829154295</v>
      </c>
      <c r="GG17">
        <v>80.889899430320938</v>
      </c>
      <c r="GH17">
        <v>0</v>
      </c>
      <c r="GI17">
        <v>0</v>
      </c>
      <c r="GJ17">
        <v>0</v>
      </c>
      <c r="GK17">
        <v>0</v>
      </c>
      <c r="GL17">
        <v>2.2231238719982893E-2</v>
      </c>
      <c r="GM17">
        <v>0.22430437251561613</v>
      </c>
      <c r="GN17">
        <v>0.22430437251561613</v>
      </c>
      <c r="GO17">
        <v>0.27654741624077228</v>
      </c>
      <c r="GP17">
        <v>0.27654741624077228</v>
      </c>
      <c r="GQ17">
        <v>8.0352072685973877</v>
      </c>
      <c r="GR17">
        <v>8.0352072685973877</v>
      </c>
      <c r="GS17">
        <v>122.27171748429527</v>
      </c>
      <c r="GT17">
        <v>2.6306977614691522</v>
      </c>
      <c r="GU17">
        <v>4.4269100171590106</v>
      </c>
      <c r="GV17">
        <v>0</v>
      </c>
      <c r="GW17">
        <v>0</v>
      </c>
      <c r="GX17">
        <v>0.9014891514843667</v>
      </c>
      <c r="GY17">
        <v>235.20561384447535</v>
      </c>
      <c r="GZ17">
        <v>237.86280155434878</v>
      </c>
      <c r="HA17">
        <v>0.72798103267874603</v>
      </c>
      <c r="HB17">
        <v>49.679638633184787</v>
      </c>
    </row>
    <row r="18" spans="1:210" x14ac:dyDescent="0.25">
      <c r="A18" t="s">
        <v>3665</v>
      </c>
      <c r="B18">
        <v>13</v>
      </c>
      <c r="C18">
        <v>5576</v>
      </c>
      <c r="D18">
        <v>6420</v>
      </c>
      <c r="E18">
        <v>876</v>
      </c>
      <c r="F18">
        <v>6412</v>
      </c>
      <c r="G18">
        <v>3528</v>
      </c>
      <c r="H18">
        <v>5837</v>
      </c>
      <c r="I18">
        <v>10</v>
      </c>
      <c r="J18">
        <v>0</v>
      </c>
      <c r="K18">
        <v>0</v>
      </c>
      <c r="L18">
        <v>0</v>
      </c>
      <c r="M18">
        <v>1</v>
      </c>
      <c r="N18">
        <v>0</v>
      </c>
      <c r="O18">
        <v>60</v>
      </c>
      <c r="P18">
        <v>1</v>
      </c>
      <c r="Q18">
        <v>-3</v>
      </c>
      <c r="R18">
        <v>-3</v>
      </c>
      <c r="S18">
        <v>20</v>
      </c>
      <c r="T18">
        <v>70</v>
      </c>
      <c r="U18">
        <v>0</v>
      </c>
      <c r="V18">
        <v>0</v>
      </c>
      <c r="W18">
        <v>0</v>
      </c>
      <c r="X18">
        <v>1</v>
      </c>
      <c r="Y18">
        <v>1</v>
      </c>
      <c r="Z18">
        <v>1</v>
      </c>
      <c r="AA18">
        <v>0</v>
      </c>
      <c r="AB18">
        <v>80</v>
      </c>
      <c r="AC18">
        <v>5</v>
      </c>
      <c r="AD18">
        <v>-3</v>
      </c>
      <c r="AE18">
        <v>-3</v>
      </c>
      <c r="AF18">
        <v>230</v>
      </c>
      <c r="AG18">
        <v>1</v>
      </c>
      <c r="AH18">
        <v>1</v>
      </c>
      <c r="AI18">
        <v>1</v>
      </c>
      <c r="AJ18">
        <v>150</v>
      </c>
      <c r="AK18">
        <v>-3</v>
      </c>
      <c r="AL18">
        <v>-3</v>
      </c>
      <c r="AM18">
        <v>-3</v>
      </c>
      <c r="AN18">
        <v>0</v>
      </c>
      <c r="AO18">
        <v>0</v>
      </c>
      <c r="AP18">
        <v>0</v>
      </c>
      <c r="AQ18">
        <v>1</v>
      </c>
      <c r="AR18">
        <v>0</v>
      </c>
      <c r="AS18">
        <v>4</v>
      </c>
      <c r="AT18">
        <v>0</v>
      </c>
      <c r="AU18">
        <v>105</v>
      </c>
      <c r="AV18">
        <v>140</v>
      </c>
      <c r="AW18">
        <v>3</v>
      </c>
      <c r="AX18">
        <v>6</v>
      </c>
      <c r="AY18">
        <v>-3</v>
      </c>
      <c r="AZ18">
        <v>-3</v>
      </c>
      <c r="BA18">
        <v>0</v>
      </c>
      <c r="BB18">
        <v>405</v>
      </c>
      <c r="BC18">
        <v>405</v>
      </c>
      <c r="BD18">
        <v>1</v>
      </c>
      <c r="BE18">
        <v>199</v>
      </c>
      <c r="BH18">
        <v>5</v>
      </c>
      <c r="BI18">
        <v>0</v>
      </c>
      <c r="BJ18">
        <v>0</v>
      </c>
      <c r="BK18">
        <v>0</v>
      </c>
      <c r="BL18">
        <v>1</v>
      </c>
      <c r="BM18">
        <v>0</v>
      </c>
      <c r="BN18">
        <v>60</v>
      </c>
      <c r="BO18">
        <v>1</v>
      </c>
      <c r="BP18">
        <v>-3</v>
      </c>
      <c r="BQ18">
        <v>-3</v>
      </c>
      <c r="BR18">
        <v>20</v>
      </c>
      <c r="BS18">
        <v>65</v>
      </c>
      <c r="BT18">
        <v>10</v>
      </c>
      <c r="BU18">
        <v>0</v>
      </c>
      <c r="BV18">
        <v>1</v>
      </c>
      <c r="BW18">
        <v>1</v>
      </c>
      <c r="BX18">
        <v>1</v>
      </c>
      <c r="BY18">
        <v>0</v>
      </c>
      <c r="BZ18">
        <v>0</v>
      </c>
      <c r="CA18">
        <v>40</v>
      </c>
      <c r="CB18">
        <v>1</v>
      </c>
      <c r="CC18">
        <v>-3</v>
      </c>
      <c r="CD18">
        <v>-3</v>
      </c>
      <c r="CE18">
        <v>141</v>
      </c>
      <c r="CF18">
        <v>1</v>
      </c>
      <c r="CG18">
        <v>0</v>
      </c>
      <c r="CH18">
        <v>1</v>
      </c>
      <c r="CI18">
        <v>100</v>
      </c>
      <c r="CJ18">
        <v>-3</v>
      </c>
      <c r="CK18">
        <v>-3</v>
      </c>
      <c r="CL18">
        <v>-3</v>
      </c>
      <c r="CM18">
        <v>0</v>
      </c>
      <c r="CN18">
        <v>0</v>
      </c>
      <c r="CO18">
        <v>1</v>
      </c>
      <c r="CP18">
        <v>0</v>
      </c>
      <c r="CQ18">
        <v>4</v>
      </c>
      <c r="CR18">
        <v>0</v>
      </c>
      <c r="CS18">
        <v>105</v>
      </c>
      <c r="CT18">
        <v>0</v>
      </c>
      <c r="CU18">
        <v>100</v>
      </c>
      <c r="CV18">
        <v>2</v>
      </c>
      <c r="CW18">
        <v>2</v>
      </c>
      <c r="CX18">
        <v>-3</v>
      </c>
      <c r="CY18">
        <v>-3</v>
      </c>
      <c r="CZ18">
        <v>1</v>
      </c>
      <c r="DA18">
        <v>206</v>
      </c>
      <c r="DB18">
        <v>206</v>
      </c>
      <c r="DC18">
        <v>0</v>
      </c>
      <c r="DD18">
        <v>-199</v>
      </c>
      <c r="DG18">
        <v>13.965076660988075</v>
      </c>
      <c r="DH18">
        <v>0.11369931509434922</v>
      </c>
      <c r="DI18">
        <v>0.45695067230212821</v>
      </c>
      <c r="DJ18">
        <v>0.45748747060991291</v>
      </c>
      <c r="DK18">
        <v>0.64914139709528218</v>
      </c>
      <c r="DL18">
        <v>2.8392958546280523E-4</v>
      </c>
      <c r="DM18">
        <v>38.957001713280832</v>
      </c>
      <c r="DN18">
        <v>0.6492833618880135</v>
      </c>
      <c r="DO18">
        <v>0</v>
      </c>
      <c r="DP18">
        <v>0</v>
      </c>
      <c r="DQ18">
        <v>12.985667237760268</v>
      </c>
      <c r="DR18">
        <v>54.827500878148776</v>
      </c>
      <c r="DS18">
        <v>9.6770502677324663E-2</v>
      </c>
      <c r="DT18">
        <v>1.0703975919574533</v>
      </c>
      <c r="DU18">
        <v>0.30934669489122263</v>
      </c>
      <c r="DV18">
        <v>0.99957410562180582</v>
      </c>
      <c r="DW18">
        <v>0.97274275979557068</v>
      </c>
      <c r="DX18">
        <v>0.75734781744542856</v>
      </c>
      <c r="DY18">
        <v>7.5830721686816566E-2</v>
      </c>
      <c r="DZ18">
        <v>83.343394612001987</v>
      </c>
      <c r="EA18">
        <v>5.4103169411325771</v>
      </c>
      <c r="EB18">
        <v>0</v>
      </c>
      <c r="EC18">
        <v>0</v>
      </c>
      <c r="ED18">
        <v>182.11202444769941</v>
      </c>
      <c r="EE18">
        <v>0.41668037552287951</v>
      </c>
      <c r="EF18">
        <v>0.63404228277180241</v>
      </c>
      <c r="EG18">
        <v>0.533478332757095</v>
      </c>
      <c r="EH18">
        <v>89.255574380772188</v>
      </c>
      <c r="EI18">
        <v>0</v>
      </c>
      <c r="EJ18">
        <v>0</v>
      </c>
      <c r="EK18">
        <v>0</v>
      </c>
      <c r="EL18">
        <v>9.0371281690534017E-3</v>
      </c>
      <c r="EM18">
        <v>7.7975540058943915E-2</v>
      </c>
      <c r="EN18">
        <v>0.22430437251561613</v>
      </c>
      <c r="EO18">
        <v>0.22430437251561613</v>
      </c>
      <c r="EP18">
        <v>0.27654741624077228</v>
      </c>
      <c r="EQ18">
        <v>0.27654741624077228</v>
      </c>
      <c r="ER18">
        <v>8.0352072685973877</v>
      </c>
      <c r="ES18">
        <v>8.0352072685973877</v>
      </c>
      <c r="ET18">
        <v>138.8673845515041</v>
      </c>
      <c r="EU18">
        <v>3.0617161377209419</v>
      </c>
      <c r="EV18">
        <v>6.70886379588155</v>
      </c>
      <c r="EW18">
        <v>0</v>
      </c>
      <c r="EX18">
        <v>0</v>
      </c>
      <c r="EY18">
        <v>0.30518607184880564</v>
      </c>
      <c r="EZ18">
        <v>283.75850372387174</v>
      </c>
      <c r="FA18">
        <v>300.68192927933393</v>
      </c>
      <c r="FB18">
        <v>0.78927539967152704</v>
      </c>
      <c r="FC18">
        <v>51.501257390644398</v>
      </c>
      <c r="FF18">
        <v>12.555397534256585</v>
      </c>
      <c r="FG18">
        <v>7.5042424920064937E-2</v>
      </c>
      <c r="FH18">
        <v>0</v>
      </c>
      <c r="FI18">
        <v>0</v>
      </c>
      <c r="FJ18">
        <v>0.7044293015332197</v>
      </c>
      <c r="FK18">
        <v>2.8392958546280523E-4</v>
      </c>
      <c r="FL18">
        <v>42.274275979557068</v>
      </c>
      <c r="FM18">
        <v>0.85086837345448385</v>
      </c>
      <c r="FN18">
        <v>0</v>
      </c>
      <c r="FO18">
        <v>0</v>
      </c>
      <c r="FP18">
        <v>17.017367469089677</v>
      </c>
      <c r="FQ18">
        <v>64.793067181819112</v>
      </c>
      <c r="FR18">
        <v>10.839110808146515</v>
      </c>
      <c r="FS18">
        <v>0.81792257143718294</v>
      </c>
      <c r="FT18">
        <v>2.2771176809218612</v>
      </c>
      <c r="FU18">
        <v>0.99957410562180582</v>
      </c>
      <c r="FV18">
        <v>0.97274275979557068</v>
      </c>
      <c r="FW18">
        <v>0.58017443532516533</v>
      </c>
      <c r="FX18">
        <v>0</v>
      </c>
      <c r="FY18">
        <v>66.949493489957774</v>
      </c>
      <c r="FZ18">
        <v>3.6587247823275479</v>
      </c>
      <c r="GA18">
        <v>0</v>
      </c>
      <c r="GB18">
        <v>0</v>
      </c>
      <c r="GC18">
        <v>164.1767152335417</v>
      </c>
      <c r="GD18">
        <v>0.56840548619200826</v>
      </c>
      <c r="GE18">
        <v>0.4239478382269643</v>
      </c>
      <c r="GF18">
        <v>0.60440606950967712</v>
      </c>
      <c r="GG18">
        <v>79.094467883723567</v>
      </c>
      <c r="GH18">
        <v>0</v>
      </c>
      <c r="GI18">
        <v>0</v>
      </c>
      <c r="GJ18">
        <v>0</v>
      </c>
      <c r="GK18">
        <v>4.3969179928482769E-3</v>
      </c>
      <c r="GL18">
        <v>2.370505910642251E-2</v>
      </c>
      <c r="GM18">
        <v>0.22430437251561613</v>
      </c>
      <c r="GN18">
        <v>0.22430437251561613</v>
      </c>
      <c r="GO18">
        <v>0.27654741624077228</v>
      </c>
      <c r="GP18">
        <v>0.27654741624077228</v>
      </c>
      <c r="GQ18">
        <v>8.0352072685973877</v>
      </c>
      <c r="GR18">
        <v>8.0352072685973877</v>
      </c>
      <c r="GS18">
        <v>127.04999863653265</v>
      </c>
      <c r="GT18">
        <v>2.7232870296899021</v>
      </c>
      <c r="GU18">
        <v>4.5410400148141195</v>
      </c>
      <c r="GV18">
        <v>0</v>
      </c>
      <c r="GW18">
        <v>0</v>
      </c>
      <c r="GX18">
        <v>2.0033971226688649</v>
      </c>
      <c r="GY18">
        <v>232.14230420240131</v>
      </c>
      <c r="GZ18">
        <v>244.89885573082364</v>
      </c>
      <c r="HA18">
        <v>0.21072460032847296</v>
      </c>
      <c r="HB18">
        <v>-53.343823939504716</v>
      </c>
    </row>
    <row r="19" spans="1:210" x14ac:dyDescent="0.25">
      <c r="A19" t="s">
        <v>3665</v>
      </c>
      <c r="B19">
        <v>14</v>
      </c>
      <c r="C19">
        <v>5041</v>
      </c>
      <c r="D19">
        <v>4230</v>
      </c>
      <c r="E19">
        <v>5690</v>
      </c>
      <c r="F19">
        <v>2081</v>
      </c>
      <c r="G19">
        <v>525</v>
      </c>
      <c r="H19">
        <v>6379</v>
      </c>
      <c r="I19">
        <v>15</v>
      </c>
      <c r="J19">
        <v>0</v>
      </c>
      <c r="K19">
        <v>0</v>
      </c>
      <c r="L19">
        <v>0</v>
      </c>
      <c r="M19">
        <v>1</v>
      </c>
      <c r="N19">
        <v>0</v>
      </c>
      <c r="O19">
        <v>60</v>
      </c>
      <c r="P19">
        <v>1</v>
      </c>
      <c r="Q19">
        <v>-3</v>
      </c>
      <c r="R19">
        <v>-3</v>
      </c>
      <c r="S19">
        <v>20</v>
      </c>
      <c r="T19">
        <v>75</v>
      </c>
      <c r="U19">
        <v>0</v>
      </c>
      <c r="V19">
        <v>0</v>
      </c>
      <c r="W19">
        <v>0</v>
      </c>
      <c r="X19">
        <v>1</v>
      </c>
      <c r="Y19">
        <v>1</v>
      </c>
      <c r="Z19">
        <v>1</v>
      </c>
      <c r="AA19">
        <v>0</v>
      </c>
      <c r="AB19">
        <v>80</v>
      </c>
      <c r="AC19">
        <v>5</v>
      </c>
      <c r="AD19">
        <v>-3</v>
      </c>
      <c r="AE19">
        <v>-3</v>
      </c>
      <c r="AF19">
        <v>230</v>
      </c>
      <c r="AG19">
        <v>1</v>
      </c>
      <c r="AH19">
        <v>1</v>
      </c>
      <c r="AI19">
        <v>1</v>
      </c>
      <c r="AJ19">
        <v>150</v>
      </c>
      <c r="AK19">
        <v>-3</v>
      </c>
      <c r="AL19">
        <v>-3</v>
      </c>
      <c r="AM19">
        <v>-3</v>
      </c>
      <c r="AN19">
        <v>0</v>
      </c>
      <c r="AO19">
        <v>0</v>
      </c>
      <c r="AP19">
        <v>1</v>
      </c>
      <c r="AQ19">
        <v>0</v>
      </c>
      <c r="AR19">
        <v>1</v>
      </c>
      <c r="AS19">
        <v>0</v>
      </c>
      <c r="AT19">
        <v>30</v>
      </c>
      <c r="AU19">
        <v>0</v>
      </c>
      <c r="AV19">
        <v>140</v>
      </c>
      <c r="AW19">
        <v>3</v>
      </c>
      <c r="AX19">
        <v>6</v>
      </c>
      <c r="AY19">
        <v>-3</v>
      </c>
      <c r="AZ19">
        <v>-3</v>
      </c>
      <c r="BA19">
        <v>0</v>
      </c>
      <c r="BB19">
        <v>305</v>
      </c>
      <c r="BC19">
        <v>305</v>
      </c>
      <c r="BD19">
        <v>1</v>
      </c>
      <c r="BE19">
        <v>70</v>
      </c>
      <c r="BH19">
        <v>15</v>
      </c>
      <c r="BI19">
        <v>0</v>
      </c>
      <c r="BJ19">
        <v>0</v>
      </c>
      <c r="BK19">
        <v>0</v>
      </c>
      <c r="BL19">
        <v>1</v>
      </c>
      <c r="BM19">
        <v>0</v>
      </c>
      <c r="BN19">
        <v>60</v>
      </c>
      <c r="BO19">
        <v>1</v>
      </c>
      <c r="BP19">
        <v>-3</v>
      </c>
      <c r="BQ19">
        <v>-3</v>
      </c>
      <c r="BR19">
        <v>20</v>
      </c>
      <c r="BS19">
        <v>75</v>
      </c>
      <c r="BT19">
        <v>0</v>
      </c>
      <c r="BU19">
        <v>0</v>
      </c>
      <c r="BV19">
        <v>0</v>
      </c>
      <c r="BW19">
        <v>1</v>
      </c>
      <c r="BX19">
        <v>1</v>
      </c>
      <c r="BY19">
        <v>1</v>
      </c>
      <c r="BZ19">
        <v>0</v>
      </c>
      <c r="CA19">
        <v>80</v>
      </c>
      <c r="CB19">
        <v>5</v>
      </c>
      <c r="CC19">
        <v>-3</v>
      </c>
      <c r="CD19">
        <v>-3</v>
      </c>
      <c r="CE19">
        <v>130</v>
      </c>
      <c r="CF19">
        <v>1</v>
      </c>
      <c r="CG19">
        <v>0</v>
      </c>
      <c r="CH19">
        <v>0</v>
      </c>
      <c r="CI19">
        <v>50</v>
      </c>
      <c r="CJ19">
        <v>-3</v>
      </c>
      <c r="CK19">
        <v>-3</v>
      </c>
      <c r="CL19">
        <v>-3</v>
      </c>
      <c r="CM19">
        <v>0</v>
      </c>
      <c r="CN19">
        <v>0</v>
      </c>
      <c r="CO19">
        <v>0</v>
      </c>
      <c r="CP19">
        <v>1</v>
      </c>
      <c r="CQ19">
        <v>0</v>
      </c>
      <c r="CR19">
        <v>1</v>
      </c>
      <c r="CS19">
        <v>0</v>
      </c>
      <c r="CT19">
        <v>30</v>
      </c>
      <c r="CU19">
        <v>140</v>
      </c>
      <c r="CV19">
        <v>3</v>
      </c>
      <c r="CW19">
        <v>6</v>
      </c>
      <c r="CX19">
        <v>-3</v>
      </c>
      <c r="CY19">
        <v>-3</v>
      </c>
      <c r="CZ19">
        <v>0</v>
      </c>
      <c r="DA19">
        <v>235</v>
      </c>
      <c r="DB19">
        <v>235</v>
      </c>
      <c r="DC19">
        <v>0</v>
      </c>
      <c r="DD19">
        <v>-70</v>
      </c>
      <c r="DG19">
        <v>13.965076660988075</v>
      </c>
      <c r="DH19">
        <v>6.3547268689077577E-2</v>
      </c>
      <c r="DI19">
        <v>1.9696871526277289</v>
      </c>
      <c r="DJ19">
        <v>1.9734112370852339</v>
      </c>
      <c r="DK19">
        <v>0.51626894066874141</v>
      </c>
      <c r="DL19">
        <v>2.8392958546280523E-4</v>
      </c>
      <c r="DM19">
        <v>30.984654327688354</v>
      </c>
      <c r="DN19">
        <v>0.51641090546147284</v>
      </c>
      <c r="DO19">
        <v>0</v>
      </c>
      <c r="DP19">
        <v>0</v>
      </c>
      <c r="DQ19">
        <v>10.328218109229454</v>
      </c>
      <c r="DR19">
        <v>47.685573786215059</v>
      </c>
      <c r="DS19">
        <v>0.3598055352754283</v>
      </c>
      <c r="DT19">
        <v>0.63233281577534683</v>
      </c>
      <c r="DU19">
        <v>0.17845471379137764</v>
      </c>
      <c r="DV19">
        <v>0.99957410562180582</v>
      </c>
      <c r="DW19">
        <v>0.97274275979557068</v>
      </c>
      <c r="DX19">
        <v>0.75626536387737919</v>
      </c>
      <c r="DY19">
        <v>0</v>
      </c>
      <c r="DZ19">
        <v>83.636398024428672</v>
      </c>
      <c r="EA19">
        <v>4.5158333491047777</v>
      </c>
      <c r="EB19">
        <v>0</v>
      </c>
      <c r="EC19">
        <v>0</v>
      </c>
      <c r="ED19">
        <v>188.53708323217489</v>
      </c>
      <c r="EE19">
        <v>0.61971403741215103</v>
      </c>
      <c r="EF19">
        <v>0.44094321209647303</v>
      </c>
      <c r="EG19">
        <v>0.58492686568294883</v>
      </c>
      <c r="EH19">
        <v>89.249106254052379</v>
      </c>
      <c r="EI19">
        <v>0</v>
      </c>
      <c r="EJ19">
        <v>0</v>
      </c>
      <c r="EK19">
        <v>0</v>
      </c>
      <c r="EL19">
        <v>0</v>
      </c>
      <c r="EM19">
        <v>4.0625124467525753E-2</v>
      </c>
      <c r="EN19">
        <v>0.22430437251561613</v>
      </c>
      <c r="EO19">
        <v>0.22430437251561613</v>
      </c>
      <c r="EP19">
        <v>0.27654741624077228</v>
      </c>
      <c r="EQ19">
        <v>0.27654741624077228</v>
      </c>
      <c r="ER19">
        <v>8.0352072685973877</v>
      </c>
      <c r="ES19">
        <v>8.0352072685973877</v>
      </c>
      <c r="ET19">
        <v>124.86614644880629</v>
      </c>
      <c r="EU19">
        <v>2.8607300832524345</v>
      </c>
      <c r="EV19">
        <v>5.507225455082251</v>
      </c>
      <c r="EW19">
        <v>0</v>
      </c>
      <c r="EX19">
        <v>0</v>
      </c>
      <c r="EY19">
        <v>2.1478150197627017</v>
      </c>
      <c r="EZ19">
        <v>248.67211614329975</v>
      </c>
      <c r="FA19">
        <v>248.3771399104366</v>
      </c>
      <c r="FB19">
        <v>0.67598290790367233</v>
      </c>
      <c r="FC19">
        <v>-7.5421949678684541E-2</v>
      </c>
      <c r="FF19">
        <v>13.924617654241427</v>
      </c>
      <c r="FG19">
        <v>1.5974543792824987E-2</v>
      </c>
      <c r="FH19">
        <v>0.90885798830070175</v>
      </c>
      <c r="FI19">
        <v>0.9128191081119037</v>
      </c>
      <c r="FJ19">
        <v>0.4958894006115393</v>
      </c>
      <c r="FK19">
        <v>2.8392958546280523E-4</v>
      </c>
      <c r="FL19">
        <v>29.761881924256237</v>
      </c>
      <c r="FM19">
        <v>0.49603136540427073</v>
      </c>
      <c r="FN19">
        <v>0</v>
      </c>
      <c r="FO19">
        <v>0</v>
      </c>
      <c r="FP19">
        <v>9.920627308085411</v>
      </c>
      <c r="FQ19">
        <v>46.558195000508235</v>
      </c>
      <c r="FR19">
        <v>9.9173590957512534E-2</v>
      </c>
      <c r="FS19">
        <v>0.13681807361213449</v>
      </c>
      <c r="FT19">
        <v>9.0177363538996913E-2</v>
      </c>
      <c r="FU19">
        <v>0.99957410562180582</v>
      </c>
      <c r="FV19">
        <v>0.97274275979557068</v>
      </c>
      <c r="FW19">
        <v>1</v>
      </c>
      <c r="FX19">
        <v>0</v>
      </c>
      <c r="FY19">
        <v>82.552240444872979</v>
      </c>
      <c r="FZ19">
        <v>4.3899487681906448</v>
      </c>
      <c r="GA19">
        <v>0</v>
      </c>
      <c r="GB19">
        <v>0</v>
      </c>
      <c r="GC19">
        <v>159.63122309865867</v>
      </c>
      <c r="GD19">
        <v>0.54503170649174482</v>
      </c>
      <c r="GE19">
        <v>0.37360093126396887</v>
      </c>
      <c r="GF19">
        <v>0.40207774575435185</v>
      </c>
      <c r="GG19">
        <v>49.768082811837246</v>
      </c>
      <c r="GH19">
        <v>0</v>
      </c>
      <c r="GI19">
        <v>0</v>
      </c>
      <c r="GJ19">
        <v>0</v>
      </c>
      <c r="GK19">
        <v>1.2401387918161669E-5</v>
      </c>
      <c r="GL19">
        <v>4.0840700674326436E-2</v>
      </c>
      <c r="GM19">
        <v>0.22430437251561613</v>
      </c>
      <c r="GN19">
        <v>0.22430437251561613</v>
      </c>
      <c r="GO19">
        <v>0.27654741624077228</v>
      </c>
      <c r="GP19">
        <v>0.27654741624077228</v>
      </c>
      <c r="GQ19">
        <v>8.0352072685973877</v>
      </c>
      <c r="GR19">
        <v>8.0352072685973877</v>
      </c>
      <c r="GS19">
        <v>127.51677488650435</v>
      </c>
      <c r="GT19">
        <v>2.8940968043679094</v>
      </c>
      <c r="GU19">
        <v>5.5168097703721957</v>
      </c>
      <c r="GV19">
        <v>0</v>
      </c>
      <c r="GW19">
        <v>0</v>
      </c>
      <c r="GX19">
        <v>0.60353860986565955</v>
      </c>
      <c r="GY19">
        <v>219.92901460021318</v>
      </c>
      <c r="GZ19">
        <v>214.13782989302399</v>
      </c>
      <c r="HA19">
        <v>0.32401709209632767</v>
      </c>
      <c r="HB19">
        <v>1.6683727797909018</v>
      </c>
    </row>
    <row r="20" spans="1:210" x14ac:dyDescent="0.25">
      <c r="A20" t="s">
        <v>3665</v>
      </c>
      <c r="B20">
        <v>15</v>
      </c>
      <c r="C20">
        <v>3633</v>
      </c>
      <c r="D20">
        <v>2450</v>
      </c>
      <c r="E20">
        <v>2177</v>
      </c>
      <c r="F20">
        <v>6467</v>
      </c>
      <c r="G20">
        <v>2530</v>
      </c>
      <c r="H20">
        <v>4536</v>
      </c>
      <c r="I20">
        <v>15</v>
      </c>
      <c r="J20">
        <v>0</v>
      </c>
      <c r="K20">
        <v>0</v>
      </c>
      <c r="L20">
        <v>0</v>
      </c>
      <c r="M20">
        <v>0</v>
      </c>
      <c r="N20">
        <v>0</v>
      </c>
      <c r="O20">
        <v>0</v>
      </c>
      <c r="P20">
        <v>0</v>
      </c>
      <c r="Q20">
        <v>-3</v>
      </c>
      <c r="R20">
        <v>-3</v>
      </c>
      <c r="S20">
        <v>0</v>
      </c>
      <c r="T20">
        <v>15</v>
      </c>
      <c r="U20">
        <v>0</v>
      </c>
      <c r="V20">
        <v>0</v>
      </c>
      <c r="W20">
        <v>0</v>
      </c>
      <c r="X20">
        <v>1</v>
      </c>
      <c r="Y20">
        <v>0</v>
      </c>
      <c r="Z20">
        <v>0</v>
      </c>
      <c r="AA20">
        <v>0</v>
      </c>
      <c r="AB20">
        <v>40</v>
      </c>
      <c r="AC20">
        <v>0</v>
      </c>
      <c r="AD20">
        <v>-3</v>
      </c>
      <c r="AE20">
        <v>-3</v>
      </c>
      <c r="AF20">
        <v>90</v>
      </c>
      <c r="AG20">
        <v>0</v>
      </c>
      <c r="AH20">
        <v>1</v>
      </c>
      <c r="AI20">
        <v>0</v>
      </c>
      <c r="AJ20">
        <v>50</v>
      </c>
      <c r="AK20">
        <v>-3</v>
      </c>
      <c r="AL20">
        <v>-3</v>
      </c>
      <c r="AM20">
        <v>-3</v>
      </c>
      <c r="AN20">
        <v>0</v>
      </c>
      <c r="AO20">
        <v>0</v>
      </c>
      <c r="AP20">
        <v>0</v>
      </c>
      <c r="AQ20">
        <v>0</v>
      </c>
      <c r="AR20">
        <v>0</v>
      </c>
      <c r="AS20">
        <v>0</v>
      </c>
      <c r="AT20">
        <v>0</v>
      </c>
      <c r="AU20">
        <v>0</v>
      </c>
      <c r="AV20">
        <v>40</v>
      </c>
      <c r="AW20">
        <v>1</v>
      </c>
      <c r="AX20">
        <v>0</v>
      </c>
      <c r="AY20">
        <v>-3</v>
      </c>
      <c r="AZ20">
        <v>-3</v>
      </c>
      <c r="BA20">
        <v>0</v>
      </c>
      <c r="BB20">
        <v>105</v>
      </c>
      <c r="BC20">
        <v>105</v>
      </c>
      <c r="BD20">
        <v>0</v>
      </c>
      <c r="BE20">
        <v>-145</v>
      </c>
      <c r="BH20">
        <v>10</v>
      </c>
      <c r="BI20">
        <v>0</v>
      </c>
      <c r="BJ20">
        <v>0</v>
      </c>
      <c r="BK20">
        <v>0</v>
      </c>
      <c r="BL20">
        <v>1</v>
      </c>
      <c r="BM20">
        <v>0</v>
      </c>
      <c r="BN20">
        <v>60</v>
      </c>
      <c r="BO20">
        <v>1</v>
      </c>
      <c r="BP20">
        <v>-3</v>
      </c>
      <c r="BQ20">
        <v>-3</v>
      </c>
      <c r="BR20">
        <v>20</v>
      </c>
      <c r="BS20">
        <v>70</v>
      </c>
      <c r="BT20">
        <v>0</v>
      </c>
      <c r="BU20">
        <v>0</v>
      </c>
      <c r="BV20">
        <v>0</v>
      </c>
      <c r="BW20">
        <v>1</v>
      </c>
      <c r="BX20">
        <v>1</v>
      </c>
      <c r="BY20">
        <v>1</v>
      </c>
      <c r="BZ20">
        <v>0</v>
      </c>
      <c r="CA20">
        <v>80</v>
      </c>
      <c r="CB20">
        <v>5</v>
      </c>
      <c r="CC20">
        <v>-3</v>
      </c>
      <c r="CD20">
        <v>-3</v>
      </c>
      <c r="CE20">
        <v>180</v>
      </c>
      <c r="CF20">
        <v>0</v>
      </c>
      <c r="CG20">
        <v>1</v>
      </c>
      <c r="CH20">
        <v>1</v>
      </c>
      <c r="CI20">
        <v>100</v>
      </c>
      <c r="CJ20">
        <v>-3</v>
      </c>
      <c r="CK20">
        <v>-3</v>
      </c>
      <c r="CL20">
        <v>-3</v>
      </c>
      <c r="CM20">
        <v>0</v>
      </c>
      <c r="CN20">
        <v>0</v>
      </c>
      <c r="CO20">
        <v>0</v>
      </c>
      <c r="CP20">
        <v>0</v>
      </c>
      <c r="CQ20">
        <v>0</v>
      </c>
      <c r="CR20">
        <v>0</v>
      </c>
      <c r="CS20">
        <v>0</v>
      </c>
      <c r="CT20">
        <v>0</v>
      </c>
      <c r="CU20">
        <v>140</v>
      </c>
      <c r="CV20">
        <v>3</v>
      </c>
      <c r="CW20">
        <v>6</v>
      </c>
      <c r="CX20">
        <v>-3</v>
      </c>
      <c r="CY20">
        <v>-3</v>
      </c>
      <c r="CZ20">
        <v>0</v>
      </c>
      <c r="DA20">
        <v>250</v>
      </c>
      <c r="DB20">
        <v>250</v>
      </c>
      <c r="DC20">
        <v>1</v>
      </c>
      <c r="DD20">
        <v>145</v>
      </c>
      <c r="DG20">
        <v>13.965076660988075</v>
      </c>
      <c r="DH20">
        <v>7.2192244783797641E-2</v>
      </c>
      <c r="DI20">
        <v>0.3976245448344381</v>
      </c>
      <c r="DJ20">
        <v>0.40039112361742396</v>
      </c>
      <c r="DK20">
        <v>0.34804010800960916</v>
      </c>
      <c r="DL20">
        <v>2.8392958546280523E-4</v>
      </c>
      <c r="DM20">
        <v>20.890924368140432</v>
      </c>
      <c r="DN20">
        <v>0.34818207280234059</v>
      </c>
      <c r="DO20">
        <v>0</v>
      </c>
      <c r="DP20">
        <v>0</v>
      </c>
      <c r="DQ20">
        <v>6.9636414560468118</v>
      </c>
      <c r="DR20">
        <v>34.647152223693183</v>
      </c>
      <c r="DS20">
        <v>0.11391310495687547</v>
      </c>
      <c r="DT20">
        <v>0.76360299534453757</v>
      </c>
      <c r="DU20">
        <v>0.19306524257802318</v>
      </c>
      <c r="DV20">
        <v>0.99957410562180582</v>
      </c>
      <c r="DW20">
        <v>0.82297880728856443</v>
      </c>
      <c r="DX20">
        <v>0.20770478240555379</v>
      </c>
      <c r="DY20">
        <v>0</v>
      </c>
      <c r="DZ20">
        <v>70.238539094380243</v>
      </c>
      <c r="EA20">
        <v>2.3555333274463823</v>
      </c>
      <c r="EB20">
        <v>0</v>
      </c>
      <c r="EC20">
        <v>0</v>
      </c>
      <c r="ED20">
        <v>126.616922812696</v>
      </c>
      <c r="EE20">
        <v>0.2407994497734558</v>
      </c>
      <c r="EF20">
        <v>0.6097992785408195</v>
      </c>
      <c r="EG20">
        <v>0.30616919143497673</v>
      </c>
      <c r="EH20">
        <v>22.015948525585394</v>
      </c>
      <c r="EI20">
        <v>0</v>
      </c>
      <c r="EJ20">
        <v>0</v>
      </c>
      <c r="EK20">
        <v>0</v>
      </c>
      <c r="EL20">
        <v>0</v>
      </c>
      <c r="EM20">
        <v>8.1599699367960188E-3</v>
      </c>
      <c r="EN20">
        <v>0.22430437251561613</v>
      </c>
      <c r="EO20">
        <v>0.22430437251561613</v>
      </c>
      <c r="EP20">
        <v>0.27654741624077228</v>
      </c>
      <c r="EQ20">
        <v>0.27654741624077228</v>
      </c>
      <c r="ER20">
        <v>8.0352072685973877</v>
      </c>
      <c r="ES20">
        <v>8.0352072685973877</v>
      </c>
      <c r="ET20">
        <v>89.91981472203102</v>
      </c>
      <c r="EU20">
        <v>2.1208820601936811</v>
      </c>
      <c r="EV20">
        <v>2.6609877061798723</v>
      </c>
      <c r="EW20">
        <v>0</v>
      </c>
      <c r="EX20">
        <v>0</v>
      </c>
      <c r="EY20">
        <v>0.51307062542394355</v>
      </c>
      <c r="EZ20">
        <v>166.44201064923243</v>
      </c>
      <c r="FA20">
        <v>167.14521931093202</v>
      </c>
      <c r="FB20">
        <v>0.17450367035831435</v>
      </c>
      <c r="FC20">
        <v>-88.822459203378827</v>
      </c>
      <c r="FF20">
        <v>12.887227478787164</v>
      </c>
      <c r="FG20">
        <v>6.9847768294636825E-3</v>
      </c>
      <c r="FH20">
        <v>0.5844673315303619</v>
      </c>
      <c r="FI20">
        <v>0.58763384321758849</v>
      </c>
      <c r="FJ20">
        <v>0.7044293015332197</v>
      </c>
      <c r="FK20">
        <v>2.8392958546280523E-4</v>
      </c>
      <c r="FL20">
        <v>42.274275979557068</v>
      </c>
      <c r="FM20">
        <v>0.7558407447747898</v>
      </c>
      <c r="FN20">
        <v>0</v>
      </c>
      <c r="FO20">
        <v>0</v>
      </c>
      <c r="FP20">
        <v>15.116814895495782</v>
      </c>
      <c r="FQ20">
        <v>59.022548657948576</v>
      </c>
      <c r="FR20">
        <v>0.52559567252691497</v>
      </c>
      <c r="FS20">
        <v>0.25241824174470023</v>
      </c>
      <c r="FT20">
        <v>0.12589645847383335</v>
      </c>
      <c r="FU20">
        <v>0.99957410562180582</v>
      </c>
      <c r="FV20">
        <v>0.97274275979557068</v>
      </c>
      <c r="FW20">
        <v>0.67724507464821915</v>
      </c>
      <c r="FX20">
        <v>0</v>
      </c>
      <c r="FY20">
        <v>70.656452495458282</v>
      </c>
      <c r="FZ20">
        <v>3.6651802154254378</v>
      </c>
      <c r="GA20">
        <v>0</v>
      </c>
      <c r="GB20">
        <v>0</v>
      </c>
      <c r="GC20">
        <v>161.12347520445405</v>
      </c>
      <c r="GD20">
        <v>0.39746635812045383</v>
      </c>
      <c r="GE20">
        <v>0.58772628259662429</v>
      </c>
      <c r="GF20">
        <v>0.59079786947670876</v>
      </c>
      <c r="GG20">
        <v>76.889438931808186</v>
      </c>
      <c r="GH20">
        <v>0</v>
      </c>
      <c r="GI20">
        <v>0</v>
      </c>
      <c r="GJ20">
        <v>0</v>
      </c>
      <c r="GK20">
        <v>0</v>
      </c>
      <c r="GL20">
        <v>2.8159896752603442E-2</v>
      </c>
      <c r="GM20">
        <v>0.22430437251561613</v>
      </c>
      <c r="GN20">
        <v>0.22430437251561613</v>
      </c>
      <c r="GO20">
        <v>0.27654741624077228</v>
      </c>
      <c r="GP20">
        <v>0.27654741624077228</v>
      </c>
      <c r="GQ20">
        <v>8.0352072685973877</v>
      </c>
      <c r="GR20">
        <v>8.0352072685973877</v>
      </c>
      <c r="GS20">
        <v>125.40776164782207</v>
      </c>
      <c r="GT20">
        <v>2.7163934768351434</v>
      </c>
      <c r="GU20">
        <v>4.8481449670735843</v>
      </c>
      <c r="GV20">
        <v>0</v>
      </c>
      <c r="GW20">
        <v>0</v>
      </c>
      <c r="GX20">
        <v>0.63962076710237725</v>
      </c>
      <c r="GY20">
        <v>227.18396290866596</v>
      </c>
      <c r="GZ20">
        <v>227.88044785967813</v>
      </c>
      <c r="HA20">
        <v>0.82549632964168562</v>
      </c>
      <c r="HB20">
        <v>13.543980330307662</v>
      </c>
    </row>
    <row r="21" spans="1:210" x14ac:dyDescent="0.25">
      <c r="A21" t="s">
        <v>3665</v>
      </c>
      <c r="B21">
        <v>16</v>
      </c>
      <c r="C21">
        <v>4818</v>
      </c>
      <c r="D21">
        <v>6359</v>
      </c>
      <c r="E21">
        <v>5906</v>
      </c>
      <c r="F21">
        <v>5935</v>
      </c>
      <c r="G21">
        <v>4329</v>
      </c>
      <c r="H21">
        <v>1785</v>
      </c>
      <c r="I21">
        <v>15</v>
      </c>
      <c r="J21">
        <v>0</v>
      </c>
      <c r="K21">
        <v>0</v>
      </c>
      <c r="L21">
        <v>0</v>
      </c>
      <c r="M21">
        <v>0</v>
      </c>
      <c r="N21">
        <v>0</v>
      </c>
      <c r="O21">
        <v>0</v>
      </c>
      <c r="P21">
        <v>0</v>
      </c>
      <c r="Q21">
        <v>-3</v>
      </c>
      <c r="R21">
        <v>-3</v>
      </c>
      <c r="S21">
        <v>0</v>
      </c>
      <c r="T21">
        <v>15</v>
      </c>
      <c r="U21">
        <v>0</v>
      </c>
      <c r="V21">
        <v>0</v>
      </c>
      <c r="W21">
        <v>0</v>
      </c>
      <c r="X21">
        <v>1</v>
      </c>
      <c r="Y21">
        <v>1</v>
      </c>
      <c r="Z21">
        <v>0</v>
      </c>
      <c r="AA21">
        <v>0</v>
      </c>
      <c r="AB21">
        <v>80</v>
      </c>
      <c r="AC21">
        <v>2</v>
      </c>
      <c r="AD21">
        <v>-3</v>
      </c>
      <c r="AE21">
        <v>-3</v>
      </c>
      <c r="AF21">
        <v>130</v>
      </c>
      <c r="AG21">
        <v>0</v>
      </c>
      <c r="AH21">
        <v>0</v>
      </c>
      <c r="AI21">
        <v>1</v>
      </c>
      <c r="AJ21">
        <v>50</v>
      </c>
      <c r="AK21">
        <v>-3</v>
      </c>
      <c r="AL21">
        <v>-3</v>
      </c>
      <c r="AM21">
        <v>-3</v>
      </c>
      <c r="AN21">
        <v>0</v>
      </c>
      <c r="AO21">
        <v>0</v>
      </c>
      <c r="AP21">
        <v>0</v>
      </c>
      <c r="AQ21">
        <v>0</v>
      </c>
      <c r="AR21">
        <v>2</v>
      </c>
      <c r="AS21">
        <v>0</v>
      </c>
      <c r="AT21">
        <v>50</v>
      </c>
      <c r="AU21">
        <v>0</v>
      </c>
      <c r="AV21">
        <v>80</v>
      </c>
      <c r="AW21">
        <v>2</v>
      </c>
      <c r="AX21">
        <v>2</v>
      </c>
      <c r="AY21">
        <v>-3</v>
      </c>
      <c r="AZ21">
        <v>-3</v>
      </c>
      <c r="BA21">
        <v>0</v>
      </c>
      <c r="BB21">
        <v>145</v>
      </c>
      <c r="BC21">
        <v>145</v>
      </c>
      <c r="BD21">
        <v>0</v>
      </c>
      <c r="BE21">
        <v>-105</v>
      </c>
      <c r="BH21">
        <v>10</v>
      </c>
      <c r="BI21">
        <v>0</v>
      </c>
      <c r="BJ21">
        <v>0</v>
      </c>
      <c r="BK21">
        <v>0</v>
      </c>
      <c r="BL21">
        <v>1</v>
      </c>
      <c r="BM21">
        <v>0</v>
      </c>
      <c r="BN21">
        <v>60</v>
      </c>
      <c r="BO21">
        <v>1</v>
      </c>
      <c r="BP21">
        <v>-3</v>
      </c>
      <c r="BQ21">
        <v>-3</v>
      </c>
      <c r="BR21">
        <v>20</v>
      </c>
      <c r="BS21">
        <v>70</v>
      </c>
      <c r="BT21">
        <v>0</v>
      </c>
      <c r="BU21">
        <v>0</v>
      </c>
      <c r="BV21">
        <v>0</v>
      </c>
      <c r="BW21">
        <v>1</v>
      </c>
      <c r="BX21">
        <v>1</v>
      </c>
      <c r="BY21">
        <v>1</v>
      </c>
      <c r="BZ21">
        <v>0</v>
      </c>
      <c r="CA21">
        <v>80</v>
      </c>
      <c r="CB21">
        <v>5</v>
      </c>
      <c r="CC21">
        <v>-3</v>
      </c>
      <c r="CD21">
        <v>-3</v>
      </c>
      <c r="CE21">
        <v>130</v>
      </c>
      <c r="CF21">
        <v>0</v>
      </c>
      <c r="CG21">
        <v>1</v>
      </c>
      <c r="CH21">
        <v>0</v>
      </c>
      <c r="CI21">
        <v>50</v>
      </c>
      <c r="CJ21">
        <v>-3</v>
      </c>
      <c r="CK21">
        <v>-3</v>
      </c>
      <c r="CL21">
        <v>-3</v>
      </c>
      <c r="CM21">
        <v>0</v>
      </c>
      <c r="CN21">
        <v>0</v>
      </c>
      <c r="CO21">
        <v>0</v>
      </c>
      <c r="CP21">
        <v>0</v>
      </c>
      <c r="CQ21">
        <v>0</v>
      </c>
      <c r="CR21">
        <v>2</v>
      </c>
      <c r="CS21">
        <v>0</v>
      </c>
      <c r="CT21">
        <v>50</v>
      </c>
      <c r="CU21">
        <v>140</v>
      </c>
      <c r="CV21">
        <v>3</v>
      </c>
      <c r="CW21">
        <v>6</v>
      </c>
      <c r="CX21">
        <v>-3</v>
      </c>
      <c r="CY21">
        <v>-3</v>
      </c>
      <c r="CZ21">
        <v>0</v>
      </c>
      <c r="DA21">
        <v>250</v>
      </c>
      <c r="DB21">
        <v>250</v>
      </c>
      <c r="DC21">
        <v>1</v>
      </c>
      <c r="DD21">
        <v>105</v>
      </c>
      <c r="DG21">
        <v>13.965076660988075</v>
      </c>
      <c r="DH21">
        <v>0.12317694273151338</v>
      </c>
      <c r="DI21">
        <v>0.25547166395167453</v>
      </c>
      <c r="DJ21">
        <v>0.26528073882291797</v>
      </c>
      <c r="DK21">
        <v>0.43566306707623037</v>
      </c>
      <c r="DL21">
        <v>2.8392958546280523E-4</v>
      </c>
      <c r="DM21">
        <v>26.148301912137718</v>
      </c>
      <c r="DN21">
        <v>0.4358050318689618</v>
      </c>
      <c r="DO21">
        <v>0</v>
      </c>
      <c r="DP21">
        <v>0</v>
      </c>
      <c r="DQ21">
        <v>8.7161006373792365</v>
      </c>
      <c r="DR21">
        <v>37.749563196819054</v>
      </c>
      <c r="DS21">
        <v>1.1938393829395091</v>
      </c>
      <c r="DT21">
        <v>0.83001875635351385</v>
      </c>
      <c r="DU21">
        <v>0.22500156962296872</v>
      </c>
      <c r="DV21">
        <v>0.99957410562180582</v>
      </c>
      <c r="DW21">
        <v>0.97274275979557068</v>
      </c>
      <c r="DX21">
        <v>0.49161730896659245</v>
      </c>
      <c r="DY21">
        <v>6.1307975121002445E-3</v>
      </c>
      <c r="DZ21">
        <v>85.062851479193682</v>
      </c>
      <c r="EA21">
        <v>3.9705769084332658</v>
      </c>
      <c r="EB21">
        <v>0</v>
      </c>
      <c r="EC21">
        <v>0</v>
      </c>
      <c r="ED21">
        <v>172.75280559224731</v>
      </c>
      <c r="EE21">
        <v>0.42912182305648472</v>
      </c>
      <c r="EF21">
        <v>0.50002468051208071</v>
      </c>
      <c r="EG21">
        <v>0.55869090647699404</v>
      </c>
      <c r="EH21">
        <v>73.721721504795198</v>
      </c>
      <c r="EI21">
        <v>0</v>
      </c>
      <c r="EJ21">
        <v>0</v>
      </c>
      <c r="EK21">
        <v>0</v>
      </c>
      <c r="EL21">
        <v>0</v>
      </c>
      <c r="EM21">
        <v>2.4844099913602258E-2</v>
      </c>
      <c r="EN21">
        <v>0.22430437251561613</v>
      </c>
      <c r="EO21">
        <v>0.22430437251561613</v>
      </c>
      <c r="EP21">
        <v>0.27654741624077228</v>
      </c>
      <c r="EQ21">
        <v>0.27654741624077228</v>
      </c>
      <c r="ER21">
        <v>8.0352072685973877</v>
      </c>
      <c r="ES21">
        <v>8.0352072685973877</v>
      </c>
      <c r="ET21">
        <v>112.26342745832451</v>
      </c>
      <c r="EU21">
        <v>2.6263118491376307</v>
      </c>
      <c r="EV21">
        <v>4.6245968575433389</v>
      </c>
      <c r="EW21">
        <v>0</v>
      </c>
      <c r="EX21">
        <v>0</v>
      </c>
      <c r="EY21">
        <v>0.37319970876415975</v>
      </c>
      <c r="EZ21">
        <v>212.54351056626493</v>
      </c>
      <c r="FA21">
        <v>216.10940876936343</v>
      </c>
      <c r="FB21">
        <v>0.40765919755842328</v>
      </c>
      <c r="FC21">
        <v>-21.880428842756793</v>
      </c>
      <c r="FF21">
        <v>12.651446076767821</v>
      </c>
      <c r="FG21">
        <v>8.0360952409080089E-2</v>
      </c>
      <c r="FH21">
        <v>0.20789029768345513</v>
      </c>
      <c r="FI21">
        <v>0.20149193210900909</v>
      </c>
      <c r="FJ21">
        <v>0.62071546800540278</v>
      </c>
      <c r="FK21">
        <v>2.8392958546280523E-4</v>
      </c>
      <c r="FL21">
        <v>37.251445967888053</v>
      </c>
      <c r="FM21">
        <v>0.6208574327981341</v>
      </c>
      <c r="FN21">
        <v>0</v>
      </c>
      <c r="FO21">
        <v>0</v>
      </c>
      <c r="FP21">
        <v>12.417148655962681</v>
      </c>
      <c r="FQ21">
        <v>52.922813104604906</v>
      </c>
      <c r="FR21">
        <v>0.57946944614729123</v>
      </c>
      <c r="FS21">
        <v>0.91097465496012686</v>
      </c>
      <c r="FT21">
        <v>0.21240260490708546</v>
      </c>
      <c r="FU21">
        <v>0.99957410562180582</v>
      </c>
      <c r="FV21">
        <v>0.95549037939443948</v>
      </c>
      <c r="FW21">
        <v>0.98347291473378651</v>
      </c>
      <c r="FX21">
        <v>4.5415152050023E-2</v>
      </c>
      <c r="FY21">
        <v>75.302702848818711</v>
      </c>
      <c r="FZ21">
        <v>4.3555887315979742</v>
      </c>
      <c r="GA21">
        <v>0</v>
      </c>
      <c r="GB21">
        <v>0</v>
      </c>
      <c r="GC21">
        <v>151.78454379748473</v>
      </c>
      <c r="GD21">
        <v>0.41805646291172383</v>
      </c>
      <c r="GE21">
        <v>0.61522812798775017</v>
      </c>
      <c r="GF21">
        <v>0.38543195753775483</v>
      </c>
      <c r="GG21">
        <v>41.346637848704624</v>
      </c>
      <c r="GH21">
        <v>0</v>
      </c>
      <c r="GI21">
        <v>0</v>
      </c>
      <c r="GJ21">
        <v>0</v>
      </c>
      <c r="GK21">
        <v>6.3400972433532449E-3</v>
      </c>
      <c r="GL21">
        <v>3.2191534285409995E-2</v>
      </c>
      <c r="GM21">
        <v>0.22430437251561613</v>
      </c>
      <c r="GN21">
        <v>0.22430437251561613</v>
      </c>
      <c r="GO21">
        <v>0.27654741624077228</v>
      </c>
      <c r="GP21">
        <v>0.27654741624077228</v>
      </c>
      <c r="GQ21">
        <v>8.0352072685973877</v>
      </c>
      <c r="GR21">
        <v>8.0352072685973877</v>
      </c>
      <c r="GS21">
        <v>123.39279486257237</v>
      </c>
      <c r="GT21">
        <v>2.7660952677749533</v>
      </c>
      <c r="GU21">
        <v>5.0878090378262932</v>
      </c>
      <c r="GV21">
        <v>0</v>
      </c>
      <c r="GW21">
        <v>0</v>
      </c>
      <c r="GX21">
        <v>0.13049585772620506</v>
      </c>
      <c r="GY21">
        <v>227.14820693307726</v>
      </c>
      <c r="GZ21">
        <v>236.15027875274399</v>
      </c>
      <c r="HA21">
        <v>0.59234080244157672</v>
      </c>
      <c r="HB21">
        <v>8.2707333230012843</v>
      </c>
    </row>
    <row r="22" spans="1:210" x14ac:dyDescent="0.25">
      <c r="A22" t="s">
        <v>3665</v>
      </c>
      <c r="B22">
        <v>17</v>
      </c>
      <c r="C22">
        <v>1987</v>
      </c>
      <c r="D22">
        <v>6320</v>
      </c>
      <c r="E22">
        <v>5991</v>
      </c>
      <c r="F22">
        <v>1208</v>
      </c>
      <c r="G22">
        <v>3206</v>
      </c>
      <c r="H22">
        <v>5434</v>
      </c>
      <c r="I22">
        <v>10</v>
      </c>
      <c r="J22">
        <v>0</v>
      </c>
      <c r="K22">
        <v>0</v>
      </c>
      <c r="L22">
        <v>0</v>
      </c>
      <c r="M22">
        <v>0</v>
      </c>
      <c r="N22">
        <v>0</v>
      </c>
      <c r="O22">
        <v>0</v>
      </c>
      <c r="P22">
        <v>0</v>
      </c>
      <c r="Q22">
        <v>-3</v>
      </c>
      <c r="R22">
        <v>-3</v>
      </c>
      <c r="S22">
        <v>0</v>
      </c>
      <c r="T22">
        <v>10</v>
      </c>
      <c r="U22">
        <v>0</v>
      </c>
      <c r="V22">
        <v>0</v>
      </c>
      <c r="W22">
        <v>0</v>
      </c>
      <c r="X22">
        <v>1</v>
      </c>
      <c r="Y22">
        <v>1</v>
      </c>
      <c r="Z22">
        <v>0</v>
      </c>
      <c r="AA22">
        <v>0</v>
      </c>
      <c r="AB22">
        <v>80</v>
      </c>
      <c r="AC22">
        <v>2</v>
      </c>
      <c r="AD22">
        <v>-3</v>
      </c>
      <c r="AE22">
        <v>-3</v>
      </c>
      <c r="AF22">
        <v>180</v>
      </c>
      <c r="AG22">
        <v>0</v>
      </c>
      <c r="AH22">
        <v>1</v>
      </c>
      <c r="AI22">
        <v>1</v>
      </c>
      <c r="AJ22">
        <v>100</v>
      </c>
      <c r="AK22">
        <v>-3</v>
      </c>
      <c r="AL22">
        <v>-3</v>
      </c>
      <c r="AM22">
        <v>-3</v>
      </c>
      <c r="AN22">
        <v>0</v>
      </c>
      <c r="AO22">
        <v>0</v>
      </c>
      <c r="AP22">
        <v>0</v>
      </c>
      <c r="AQ22">
        <v>0</v>
      </c>
      <c r="AR22">
        <v>0</v>
      </c>
      <c r="AS22">
        <v>0</v>
      </c>
      <c r="AT22">
        <v>0</v>
      </c>
      <c r="AU22">
        <v>0</v>
      </c>
      <c r="AV22">
        <v>80</v>
      </c>
      <c r="AW22">
        <v>2</v>
      </c>
      <c r="AX22">
        <v>2</v>
      </c>
      <c r="AY22">
        <v>-3</v>
      </c>
      <c r="AZ22">
        <v>-3</v>
      </c>
      <c r="BA22">
        <v>0</v>
      </c>
      <c r="BB22">
        <v>190</v>
      </c>
      <c r="BC22">
        <v>190</v>
      </c>
      <c r="BD22">
        <v>0</v>
      </c>
      <c r="BE22">
        <v>-6</v>
      </c>
      <c r="BH22">
        <v>15</v>
      </c>
      <c r="BI22">
        <v>0</v>
      </c>
      <c r="BJ22">
        <v>0</v>
      </c>
      <c r="BK22">
        <v>0</v>
      </c>
      <c r="BL22">
        <v>0</v>
      </c>
      <c r="BM22">
        <v>0</v>
      </c>
      <c r="BN22">
        <v>0</v>
      </c>
      <c r="BO22">
        <v>0</v>
      </c>
      <c r="BP22">
        <v>-3</v>
      </c>
      <c r="BQ22">
        <v>-3</v>
      </c>
      <c r="BR22">
        <v>0</v>
      </c>
      <c r="BS22">
        <v>15</v>
      </c>
      <c r="BT22">
        <v>0</v>
      </c>
      <c r="BU22">
        <v>3</v>
      </c>
      <c r="BV22">
        <v>1</v>
      </c>
      <c r="BW22">
        <v>1</v>
      </c>
      <c r="BX22">
        <v>1</v>
      </c>
      <c r="BY22">
        <v>0</v>
      </c>
      <c r="BZ22">
        <v>0</v>
      </c>
      <c r="CA22">
        <v>80</v>
      </c>
      <c r="CB22">
        <v>2</v>
      </c>
      <c r="CC22">
        <v>-3</v>
      </c>
      <c r="CD22">
        <v>-3</v>
      </c>
      <c r="CE22">
        <v>181</v>
      </c>
      <c r="CF22">
        <v>0</v>
      </c>
      <c r="CG22">
        <v>1</v>
      </c>
      <c r="CH22">
        <v>1</v>
      </c>
      <c r="CI22">
        <v>100</v>
      </c>
      <c r="CJ22">
        <v>-3</v>
      </c>
      <c r="CK22">
        <v>-3</v>
      </c>
      <c r="CL22">
        <v>-3</v>
      </c>
      <c r="CM22">
        <v>0</v>
      </c>
      <c r="CN22">
        <v>0</v>
      </c>
      <c r="CO22">
        <v>0</v>
      </c>
      <c r="CP22">
        <v>0</v>
      </c>
      <c r="CQ22">
        <v>0</v>
      </c>
      <c r="CR22">
        <v>0</v>
      </c>
      <c r="CS22">
        <v>0</v>
      </c>
      <c r="CT22">
        <v>0</v>
      </c>
      <c r="CU22">
        <v>80</v>
      </c>
      <c r="CV22">
        <v>2</v>
      </c>
      <c r="CW22">
        <v>2</v>
      </c>
      <c r="CX22">
        <v>-3</v>
      </c>
      <c r="CY22">
        <v>-3</v>
      </c>
      <c r="CZ22">
        <v>1</v>
      </c>
      <c r="DA22">
        <v>196</v>
      </c>
      <c r="DB22">
        <v>196</v>
      </c>
      <c r="DC22">
        <v>1</v>
      </c>
      <c r="DD22">
        <v>6</v>
      </c>
      <c r="DG22">
        <v>13.965076660988075</v>
      </c>
      <c r="DH22">
        <v>9.2930750685195032E-2</v>
      </c>
      <c r="DI22">
        <v>0.13735351788154168</v>
      </c>
      <c r="DJ22">
        <v>0.14214228635541568</v>
      </c>
      <c r="DK22">
        <v>0.55705646737005021</v>
      </c>
      <c r="DL22">
        <v>2.8392958546280523E-4</v>
      </c>
      <c r="DM22">
        <v>33.431905929766891</v>
      </c>
      <c r="DN22">
        <v>0.55719843216278153</v>
      </c>
      <c r="DO22">
        <v>0</v>
      </c>
      <c r="DP22">
        <v>0</v>
      </c>
      <c r="DQ22">
        <v>11.143968643255622</v>
      </c>
      <c r="DR22">
        <v>46.870462603748493</v>
      </c>
      <c r="DS22">
        <v>0.32221041503063541</v>
      </c>
      <c r="DT22">
        <v>3.8250060829374157</v>
      </c>
      <c r="DU22">
        <v>1.1365810173064783</v>
      </c>
      <c r="DV22">
        <v>0.99957410562180582</v>
      </c>
      <c r="DW22">
        <v>0.97274275979557068</v>
      </c>
      <c r="DX22">
        <v>0.43358819036457924</v>
      </c>
      <c r="DY22">
        <v>2.0506245791031302E-2</v>
      </c>
      <c r="DZ22">
        <v>86.510081135577593</v>
      </c>
      <c r="EA22">
        <v>4.2285191704742147</v>
      </c>
      <c r="EB22">
        <v>0</v>
      </c>
      <c r="EC22">
        <v>0</v>
      </c>
      <c r="ED22">
        <v>181.3994237601525</v>
      </c>
      <c r="EE22">
        <v>0.44649033015912143</v>
      </c>
      <c r="EF22">
        <v>0.56074657423575391</v>
      </c>
      <c r="EG22">
        <v>0.50469635750940767</v>
      </c>
      <c r="EH22">
        <v>82.423547053676231</v>
      </c>
      <c r="EI22">
        <v>0</v>
      </c>
      <c r="EJ22">
        <v>0</v>
      </c>
      <c r="EK22">
        <v>0</v>
      </c>
      <c r="EL22">
        <v>5.6762707532067025E-3</v>
      </c>
      <c r="EM22">
        <v>3.0021484148022082E-2</v>
      </c>
      <c r="EN22">
        <v>0.22430437251561613</v>
      </c>
      <c r="EO22">
        <v>0.22430437251561613</v>
      </c>
      <c r="EP22">
        <v>0.27654741624077228</v>
      </c>
      <c r="EQ22">
        <v>0.27654741624077228</v>
      </c>
      <c r="ER22">
        <v>8.0352072685973877</v>
      </c>
      <c r="ES22">
        <v>8.0352072685973877</v>
      </c>
      <c r="ET22">
        <v>117.17814156405677</v>
      </c>
      <c r="EU22">
        <v>2.7254485252311977</v>
      </c>
      <c r="EV22">
        <v>4.962680172654073</v>
      </c>
      <c r="EW22">
        <v>0</v>
      </c>
      <c r="EX22">
        <v>0</v>
      </c>
      <c r="EY22">
        <v>1.182693149183242</v>
      </c>
      <c r="EZ22">
        <v>216.0343224948268</v>
      </c>
      <c r="FA22">
        <v>226.63347720497643</v>
      </c>
      <c r="FB22">
        <v>0.34037308016923862</v>
      </c>
      <c r="FC22">
        <v>6.211547141013753</v>
      </c>
      <c r="FF22">
        <v>13.965076660988075</v>
      </c>
      <c r="FG22">
        <v>8.7150162078445698E-2</v>
      </c>
      <c r="FH22">
        <v>0.8587744400716143</v>
      </c>
      <c r="FI22">
        <v>0.85458835097139585</v>
      </c>
      <c r="FJ22">
        <v>0.34259643575324072</v>
      </c>
      <c r="FK22">
        <v>2.8392958546280523E-4</v>
      </c>
      <c r="FL22">
        <v>20.564304032758322</v>
      </c>
      <c r="FM22">
        <v>0.34273840054597215</v>
      </c>
      <c r="FN22">
        <v>0</v>
      </c>
      <c r="FO22">
        <v>0</v>
      </c>
      <c r="FP22">
        <v>6.8547680109194413</v>
      </c>
      <c r="FQ22">
        <v>35.679266731977691</v>
      </c>
      <c r="FR22">
        <v>1.2616894699053178</v>
      </c>
      <c r="FS22">
        <v>2.181366830317053</v>
      </c>
      <c r="FT22">
        <v>0.62924928456529083</v>
      </c>
      <c r="FU22">
        <v>0.99957410562180582</v>
      </c>
      <c r="FV22">
        <v>0.97274275979557068</v>
      </c>
      <c r="FW22">
        <v>0.59769187501653487</v>
      </c>
      <c r="FX22">
        <v>0</v>
      </c>
      <c r="FY22">
        <v>90.290721574043999</v>
      </c>
      <c r="FZ22">
        <v>4.538512246890587</v>
      </c>
      <c r="GA22">
        <v>0</v>
      </c>
      <c r="GB22">
        <v>0</v>
      </c>
      <c r="GC22">
        <v>198.03159405542482</v>
      </c>
      <c r="GD22">
        <v>0.48995205950888332</v>
      </c>
      <c r="GE22">
        <v>0.55962014127772353</v>
      </c>
      <c r="GF22">
        <v>0.60722600532213622</v>
      </c>
      <c r="GG22">
        <v>101.720198559577</v>
      </c>
      <c r="GH22">
        <v>0</v>
      </c>
      <c r="GI22">
        <v>0</v>
      </c>
      <c r="GJ22">
        <v>0</v>
      </c>
      <c r="GK22">
        <v>3.8441810796450717E-3</v>
      </c>
      <c r="GL22">
        <v>3.6679971103749098E-2</v>
      </c>
      <c r="GM22">
        <v>0.22430437251561613</v>
      </c>
      <c r="GN22">
        <v>0.22430437251561613</v>
      </c>
      <c r="GO22">
        <v>0.27654741624077228</v>
      </c>
      <c r="GP22">
        <v>0.27654741624077228</v>
      </c>
      <c r="GQ22">
        <v>8.0352072685973877</v>
      </c>
      <c r="GR22">
        <v>8.0352072685973877</v>
      </c>
      <c r="GS22">
        <v>119.6848628417726</v>
      </c>
      <c r="GT22">
        <v>2.8246992021583246</v>
      </c>
      <c r="GU22">
        <v>5.3226335793493194</v>
      </c>
      <c r="GV22">
        <v>0</v>
      </c>
      <c r="GW22">
        <v>0</v>
      </c>
      <c r="GX22">
        <v>1.2040000375063848</v>
      </c>
      <c r="GY22">
        <v>241.89520747260542</v>
      </c>
      <c r="GZ22">
        <v>242.54175341540821</v>
      </c>
      <c r="HA22">
        <v>0.65962691983076138</v>
      </c>
      <c r="HB22">
        <v>26.478325215613722</v>
      </c>
    </row>
    <row r="23" spans="1:210" x14ac:dyDescent="0.25">
      <c r="A23" t="s">
        <v>3665</v>
      </c>
      <c r="B23">
        <v>18</v>
      </c>
      <c r="C23">
        <v>2512</v>
      </c>
      <c r="D23">
        <v>2040</v>
      </c>
      <c r="E23">
        <v>3018</v>
      </c>
      <c r="F23">
        <v>6164</v>
      </c>
      <c r="G23">
        <v>4009</v>
      </c>
      <c r="H23">
        <v>6317</v>
      </c>
      <c r="I23">
        <v>15</v>
      </c>
      <c r="J23">
        <v>0</v>
      </c>
      <c r="K23">
        <v>2</v>
      </c>
      <c r="L23">
        <v>2</v>
      </c>
      <c r="M23">
        <v>1</v>
      </c>
      <c r="N23">
        <v>0</v>
      </c>
      <c r="O23">
        <v>60</v>
      </c>
      <c r="P23">
        <v>1</v>
      </c>
      <c r="Q23">
        <v>-3</v>
      </c>
      <c r="R23">
        <v>-3</v>
      </c>
      <c r="S23">
        <v>20</v>
      </c>
      <c r="T23">
        <v>77</v>
      </c>
      <c r="U23">
        <v>0</v>
      </c>
      <c r="V23">
        <v>0</v>
      </c>
      <c r="W23">
        <v>0</v>
      </c>
      <c r="X23">
        <v>1</v>
      </c>
      <c r="Y23">
        <v>1</v>
      </c>
      <c r="Z23">
        <v>1</v>
      </c>
      <c r="AA23">
        <v>0</v>
      </c>
      <c r="AB23">
        <v>80</v>
      </c>
      <c r="AC23">
        <v>5</v>
      </c>
      <c r="AD23">
        <v>-3</v>
      </c>
      <c r="AE23">
        <v>-3</v>
      </c>
      <c r="AF23">
        <v>230</v>
      </c>
      <c r="AG23">
        <v>1</v>
      </c>
      <c r="AH23">
        <v>1</v>
      </c>
      <c r="AI23">
        <v>1</v>
      </c>
      <c r="AJ23">
        <v>150</v>
      </c>
      <c r="AK23">
        <v>-3</v>
      </c>
      <c r="AL23">
        <v>-3</v>
      </c>
      <c r="AM23">
        <v>-3</v>
      </c>
      <c r="AN23">
        <v>0</v>
      </c>
      <c r="AO23">
        <v>0</v>
      </c>
      <c r="AP23">
        <v>1</v>
      </c>
      <c r="AQ23">
        <v>0</v>
      </c>
      <c r="AR23">
        <v>0</v>
      </c>
      <c r="AS23">
        <v>0</v>
      </c>
      <c r="AT23">
        <v>5</v>
      </c>
      <c r="AU23">
        <v>0</v>
      </c>
      <c r="AV23">
        <v>140</v>
      </c>
      <c r="AW23">
        <v>3</v>
      </c>
      <c r="AX23">
        <v>6</v>
      </c>
      <c r="AY23">
        <v>-3</v>
      </c>
      <c r="AZ23">
        <v>-3</v>
      </c>
      <c r="BA23">
        <v>2</v>
      </c>
      <c r="BB23">
        <v>307</v>
      </c>
      <c r="BC23">
        <v>307</v>
      </c>
      <c r="BD23">
        <v>1</v>
      </c>
      <c r="BE23">
        <v>137</v>
      </c>
      <c r="BH23">
        <v>15</v>
      </c>
      <c r="BI23">
        <v>0</v>
      </c>
      <c r="BJ23">
        <v>0</v>
      </c>
      <c r="BK23">
        <v>0</v>
      </c>
      <c r="BL23">
        <v>1</v>
      </c>
      <c r="BM23">
        <v>0</v>
      </c>
      <c r="BN23">
        <v>60</v>
      </c>
      <c r="BO23">
        <v>1</v>
      </c>
      <c r="BP23">
        <v>-3</v>
      </c>
      <c r="BQ23">
        <v>-3</v>
      </c>
      <c r="BR23">
        <v>20</v>
      </c>
      <c r="BS23">
        <v>75</v>
      </c>
      <c r="BT23">
        <v>0</v>
      </c>
      <c r="BU23">
        <v>0</v>
      </c>
      <c r="BV23">
        <v>0</v>
      </c>
      <c r="BW23">
        <v>1</v>
      </c>
      <c r="BX23">
        <v>1</v>
      </c>
      <c r="BY23">
        <v>0</v>
      </c>
      <c r="BZ23">
        <v>0</v>
      </c>
      <c r="CA23">
        <v>40</v>
      </c>
      <c r="CB23">
        <v>1</v>
      </c>
      <c r="CC23">
        <v>-3</v>
      </c>
      <c r="CD23">
        <v>-3</v>
      </c>
      <c r="CE23">
        <v>90</v>
      </c>
      <c r="CF23">
        <v>0</v>
      </c>
      <c r="CG23">
        <v>0</v>
      </c>
      <c r="CH23">
        <v>1</v>
      </c>
      <c r="CI23">
        <v>50</v>
      </c>
      <c r="CJ23">
        <v>-3</v>
      </c>
      <c r="CK23">
        <v>-3</v>
      </c>
      <c r="CL23">
        <v>-3</v>
      </c>
      <c r="CM23">
        <v>0</v>
      </c>
      <c r="CN23">
        <v>0</v>
      </c>
      <c r="CO23">
        <v>0</v>
      </c>
      <c r="CP23">
        <v>1</v>
      </c>
      <c r="CQ23">
        <v>0</v>
      </c>
      <c r="CR23">
        <v>0</v>
      </c>
      <c r="CS23">
        <v>0</v>
      </c>
      <c r="CT23">
        <v>5</v>
      </c>
      <c r="CU23">
        <v>100</v>
      </c>
      <c r="CV23">
        <v>2</v>
      </c>
      <c r="CW23">
        <v>2</v>
      </c>
      <c r="CX23">
        <v>-3</v>
      </c>
      <c r="CY23">
        <v>-3</v>
      </c>
      <c r="CZ23">
        <v>0</v>
      </c>
      <c r="DA23">
        <v>170</v>
      </c>
      <c r="DB23">
        <v>170</v>
      </c>
      <c r="DC23">
        <v>0</v>
      </c>
      <c r="DD23">
        <v>-137</v>
      </c>
      <c r="DG23">
        <v>13.965076660988075</v>
      </c>
      <c r="DH23">
        <v>5.9973366842618378E-2</v>
      </c>
      <c r="DI23">
        <v>1.3789954499624628</v>
      </c>
      <c r="DJ23">
        <v>1.3863561727672757</v>
      </c>
      <c r="DK23">
        <v>0.41917438726584083</v>
      </c>
      <c r="DL23">
        <v>2.8392958546280523E-4</v>
      </c>
      <c r="DM23">
        <v>25.158981123514327</v>
      </c>
      <c r="DN23">
        <v>0.41931635205857221</v>
      </c>
      <c r="DO23">
        <v>0</v>
      </c>
      <c r="DP23">
        <v>0</v>
      </c>
      <c r="DQ23">
        <v>8.386327041171441</v>
      </c>
      <c r="DR23">
        <v>42.749069518083807</v>
      </c>
      <c r="DS23">
        <v>0.57337143655069023</v>
      </c>
      <c r="DT23">
        <v>0.99055167482651296</v>
      </c>
      <c r="DU23">
        <v>0.3401665034826446</v>
      </c>
      <c r="DV23">
        <v>0.99957410562180582</v>
      </c>
      <c r="DW23">
        <v>0.97274275979557068</v>
      </c>
      <c r="DX23">
        <v>0.9520336978407522</v>
      </c>
      <c r="DY23">
        <v>1.3755792720484404E-2</v>
      </c>
      <c r="DZ23">
        <v>96.157781725419795</v>
      </c>
      <c r="EA23">
        <v>5.7434631355909715</v>
      </c>
      <c r="EB23">
        <v>0</v>
      </c>
      <c r="EC23">
        <v>0</v>
      </c>
      <c r="ED23">
        <v>230.09852886305214</v>
      </c>
      <c r="EE23">
        <v>0.76380513317138099</v>
      </c>
      <c r="EF23">
        <v>0.60172012783726014</v>
      </c>
      <c r="EG23">
        <v>0.68647511152228979</v>
      </c>
      <c r="EH23">
        <v>141.99200368541068</v>
      </c>
      <c r="EI23">
        <v>0</v>
      </c>
      <c r="EJ23">
        <v>0</v>
      </c>
      <c r="EK23">
        <v>0</v>
      </c>
      <c r="EL23">
        <v>3.4640192446419244E-3</v>
      </c>
      <c r="EM23">
        <v>7.5143202131908393E-2</v>
      </c>
      <c r="EN23">
        <v>0.22430437251561613</v>
      </c>
      <c r="EO23">
        <v>0.22430437251561613</v>
      </c>
      <c r="EP23">
        <v>0.27654741624077228</v>
      </c>
      <c r="EQ23">
        <v>0.27654741624077228</v>
      </c>
      <c r="ER23">
        <v>8.0352072685973877</v>
      </c>
      <c r="ES23">
        <v>8.0352072685973877</v>
      </c>
      <c r="ET23">
        <v>133.92334152303459</v>
      </c>
      <c r="EU23">
        <v>3.1238980009858839</v>
      </c>
      <c r="EV23">
        <v>6.6392608199037833</v>
      </c>
      <c r="EW23">
        <v>0</v>
      </c>
      <c r="EX23">
        <v>0</v>
      </c>
      <c r="EY23">
        <v>1.2888278640618245</v>
      </c>
      <c r="EZ23">
        <v>279.67559937093955</v>
      </c>
      <c r="FA23">
        <v>289.11678877353114</v>
      </c>
      <c r="FB23">
        <v>0.89371583560326906</v>
      </c>
      <c r="FC23">
        <v>57.125073687290055</v>
      </c>
      <c r="FF23">
        <v>13.965076660988075</v>
      </c>
      <c r="FG23">
        <v>0.11154366812514364</v>
      </c>
      <c r="FH23">
        <v>1.2721854105098951</v>
      </c>
      <c r="FI23">
        <v>1.2725793662672773</v>
      </c>
      <c r="FJ23">
        <v>0.61212755220705883</v>
      </c>
      <c r="FK23">
        <v>2.8392958546280523E-4</v>
      </c>
      <c r="FL23">
        <v>36.736171019987424</v>
      </c>
      <c r="FM23">
        <v>0.61226951699979026</v>
      </c>
      <c r="FN23">
        <v>0</v>
      </c>
      <c r="FO23">
        <v>0</v>
      </c>
      <c r="FP23">
        <v>12.245390339995804</v>
      </c>
      <c r="FQ23">
        <v>51.67214070428637</v>
      </c>
      <c r="FR23">
        <v>1.1734176864413728</v>
      </c>
      <c r="FS23">
        <v>0.54662911717812634</v>
      </c>
      <c r="FT23">
        <v>8.8991977882500864E-2</v>
      </c>
      <c r="FU23">
        <v>0.99957410562180582</v>
      </c>
      <c r="FV23">
        <v>0.97274275979557068</v>
      </c>
      <c r="FW23">
        <v>0.40016686822268754</v>
      </c>
      <c r="FX23">
        <v>0</v>
      </c>
      <c r="FY23">
        <v>73.768677671478713</v>
      </c>
      <c r="FZ23">
        <v>2.9624363134413265</v>
      </c>
      <c r="GA23">
        <v>0</v>
      </c>
      <c r="GB23">
        <v>0</v>
      </c>
      <c r="GC23">
        <v>146.50507915774483</v>
      </c>
      <c r="GD23">
        <v>0.37157111678657884</v>
      </c>
      <c r="GE23">
        <v>0.50333786082052512</v>
      </c>
      <c r="GF23">
        <v>0.44252767595680415</v>
      </c>
      <c r="GG23">
        <v>51.089947735426087</v>
      </c>
      <c r="GH23">
        <v>0</v>
      </c>
      <c r="GI23">
        <v>0</v>
      </c>
      <c r="GJ23">
        <v>0</v>
      </c>
      <c r="GK23">
        <v>1.3320091509715802E-3</v>
      </c>
      <c r="GL23">
        <v>1.5545928738303294E-2</v>
      </c>
      <c r="GM23">
        <v>0.22430437251561613</v>
      </c>
      <c r="GN23">
        <v>0.22430437251561613</v>
      </c>
      <c r="GO23">
        <v>0.27654741624077228</v>
      </c>
      <c r="GP23">
        <v>0.27654741624077228</v>
      </c>
      <c r="GQ23">
        <v>8.0352072685973877</v>
      </c>
      <c r="GR23">
        <v>8.0352072685973877</v>
      </c>
      <c r="GS23">
        <v>113.33008471528376</v>
      </c>
      <c r="GT23">
        <v>2.5383091263079356</v>
      </c>
      <c r="GU23">
        <v>3.7936848529102845</v>
      </c>
      <c r="GV23">
        <v>0</v>
      </c>
      <c r="GW23">
        <v>0</v>
      </c>
      <c r="GX23">
        <v>1.3843448866939994</v>
      </c>
      <c r="GY23">
        <v>196.44981920639216</v>
      </c>
      <c r="GZ23">
        <v>190.39471046748471</v>
      </c>
      <c r="HA23">
        <v>0.10628416439673094</v>
      </c>
      <c r="HB23">
        <v>-28.360811004896835</v>
      </c>
    </row>
    <row r="24" spans="1:210" x14ac:dyDescent="0.25">
      <c r="A24" t="s">
        <v>3665</v>
      </c>
      <c r="B24">
        <v>19</v>
      </c>
      <c r="C24">
        <v>4230</v>
      </c>
      <c r="D24">
        <v>967</v>
      </c>
      <c r="E24">
        <v>6536</v>
      </c>
      <c r="F24">
        <v>876</v>
      </c>
      <c r="G24">
        <v>2410</v>
      </c>
      <c r="H24">
        <v>167</v>
      </c>
      <c r="I24">
        <v>15</v>
      </c>
      <c r="J24">
        <v>0</v>
      </c>
      <c r="K24">
        <v>0</v>
      </c>
      <c r="L24">
        <v>0</v>
      </c>
      <c r="M24">
        <v>1</v>
      </c>
      <c r="N24">
        <v>0</v>
      </c>
      <c r="O24">
        <v>60</v>
      </c>
      <c r="P24">
        <v>1</v>
      </c>
      <c r="Q24">
        <v>-3</v>
      </c>
      <c r="R24">
        <v>-3</v>
      </c>
      <c r="S24">
        <v>20</v>
      </c>
      <c r="T24">
        <v>75</v>
      </c>
      <c r="U24">
        <v>0</v>
      </c>
      <c r="V24">
        <v>0</v>
      </c>
      <c r="W24">
        <v>0</v>
      </c>
      <c r="X24">
        <v>1</v>
      </c>
      <c r="Y24">
        <v>1</v>
      </c>
      <c r="Z24">
        <v>1</v>
      </c>
      <c r="AA24">
        <v>0</v>
      </c>
      <c r="AB24">
        <v>80</v>
      </c>
      <c r="AC24">
        <v>5</v>
      </c>
      <c r="AD24">
        <v>-3</v>
      </c>
      <c r="AE24">
        <v>-3</v>
      </c>
      <c r="AF24">
        <v>130</v>
      </c>
      <c r="AG24">
        <v>0</v>
      </c>
      <c r="AH24">
        <v>0</v>
      </c>
      <c r="AI24">
        <v>1</v>
      </c>
      <c r="AJ24">
        <v>50</v>
      </c>
      <c r="AK24">
        <v>-3</v>
      </c>
      <c r="AL24">
        <v>-3</v>
      </c>
      <c r="AM24">
        <v>-3</v>
      </c>
      <c r="AN24">
        <v>0</v>
      </c>
      <c r="AO24">
        <v>0</v>
      </c>
      <c r="AP24">
        <v>0</v>
      </c>
      <c r="AQ24">
        <v>0</v>
      </c>
      <c r="AR24">
        <v>5</v>
      </c>
      <c r="AS24">
        <v>0</v>
      </c>
      <c r="AT24">
        <v>125</v>
      </c>
      <c r="AU24">
        <v>0</v>
      </c>
      <c r="AV24">
        <v>140</v>
      </c>
      <c r="AW24">
        <v>3</v>
      </c>
      <c r="AX24">
        <v>6</v>
      </c>
      <c r="AY24">
        <v>-3</v>
      </c>
      <c r="AZ24">
        <v>-3</v>
      </c>
      <c r="BA24">
        <v>0</v>
      </c>
      <c r="BB24">
        <v>205</v>
      </c>
      <c r="BC24">
        <v>205</v>
      </c>
      <c r="BD24">
        <v>0</v>
      </c>
      <c r="BE24">
        <v>-216</v>
      </c>
      <c r="BH24">
        <v>15</v>
      </c>
      <c r="BI24">
        <v>0</v>
      </c>
      <c r="BJ24">
        <v>1</v>
      </c>
      <c r="BK24">
        <v>1</v>
      </c>
      <c r="BL24">
        <v>1</v>
      </c>
      <c r="BM24">
        <v>0</v>
      </c>
      <c r="BN24">
        <v>60</v>
      </c>
      <c r="BO24">
        <v>1</v>
      </c>
      <c r="BP24">
        <v>-3</v>
      </c>
      <c r="BQ24">
        <v>-3</v>
      </c>
      <c r="BR24">
        <v>20</v>
      </c>
      <c r="BS24">
        <v>76</v>
      </c>
      <c r="BT24">
        <v>0</v>
      </c>
      <c r="BU24">
        <v>0</v>
      </c>
      <c r="BV24">
        <v>0</v>
      </c>
      <c r="BW24">
        <v>1</v>
      </c>
      <c r="BX24">
        <v>1</v>
      </c>
      <c r="BY24">
        <v>1</v>
      </c>
      <c r="BZ24">
        <v>1</v>
      </c>
      <c r="CA24">
        <v>120</v>
      </c>
      <c r="CB24">
        <v>11</v>
      </c>
      <c r="CC24">
        <v>-3</v>
      </c>
      <c r="CD24">
        <v>-3</v>
      </c>
      <c r="CE24">
        <v>220</v>
      </c>
      <c r="CF24">
        <v>1</v>
      </c>
      <c r="CG24">
        <v>1</v>
      </c>
      <c r="CH24">
        <v>0</v>
      </c>
      <c r="CI24">
        <v>100</v>
      </c>
      <c r="CJ24">
        <v>-3</v>
      </c>
      <c r="CK24">
        <v>-3</v>
      </c>
      <c r="CL24">
        <v>-3</v>
      </c>
      <c r="CM24">
        <v>0</v>
      </c>
      <c r="CN24">
        <v>1</v>
      </c>
      <c r="CO24">
        <v>0</v>
      </c>
      <c r="CP24">
        <v>0</v>
      </c>
      <c r="CQ24">
        <v>0</v>
      </c>
      <c r="CR24">
        <v>5</v>
      </c>
      <c r="CS24">
        <v>0</v>
      </c>
      <c r="CT24">
        <v>125</v>
      </c>
      <c r="CU24">
        <v>180</v>
      </c>
      <c r="CV24">
        <v>4</v>
      </c>
      <c r="CW24">
        <v>12</v>
      </c>
      <c r="CX24">
        <v>-3</v>
      </c>
      <c r="CY24">
        <v>-3</v>
      </c>
      <c r="CZ24">
        <v>1</v>
      </c>
      <c r="DA24">
        <v>421</v>
      </c>
      <c r="DB24">
        <v>521</v>
      </c>
      <c r="DC24">
        <v>1</v>
      </c>
      <c r="DD24">
        <v>216</v>
      </c>
      <c r="DG24">
        <v>13.965076660988075</v>
      </c>
      <c r="DH24">
        <v>6.3547268689077577E-2</v>
      </c>
      <c r="DI24">
        <v>0</v>
      </c>
      <c r="DJ24">
        <v>0</v>
      </c>
      <c r="DK24">
        <v>0.7044293015332197</v>
      </c>
      <c r="DL24">
        <v>2.8392958546280523E-4</v>
      </c>
      <c r="DM24">
        <v>42.274275979557068</v>
      </c>
      <c r="DN24">
        <v>0.7727194585290974</v>
      </c>
      <c r="DO24">
        <v>0</v>
      </c>
      <c r="DP24">
        <v>0</v>
      </c>
      <c r="DQ24">
        <v>15.454389170581937</v>
      </c>
      <c r="DR24">
        <v>64.18410883846326</v>
      </c>
      <c r="DS24">
        <v>0.28209215507683016</v>
      </c>
      <c r="DT24">
        <v>0.94260657763067801</v>
      </c>
      <c r="DU24">
        <v>0.17845471379137764</v>
      </c>
      <c r="DV24">
        <v>0.99957410562180582</v>
      </c>
      <c r="DW24">
        <v>0.97274275979557068</v>
      </c>
      <c r="DX24">
        <v>0.87832983823454902</v>
      </c>
      <c r="DY24">
        <v>2.5418994283541604E-2</v>
      </c>
      <c r="DZ24">
        <v>74.498853053511056</v>
      </c>
      <c r="EA24">
        <v>4.4099528813397413</v>
      </c>
      <c r="EB24">
        <v>0</v>
      </c>
      <c r="EC24">
        <v>0</v>
      </c>
      <c r="ED24">
        <v>147.37540109391441</v>
      </c>
      <c r="EE24">
        <v>0.47339433572301692</v>
      </c>
      <c r="EF24">
        <v>0.39273870341679956</v>
      </c>
      <c r="EG24">
        <v>0.54528698116645136</v>
      </c>
      <c r="EH24">
        <v>47.861379421772256</v>
      </c>
      <c r="EI24">
        <v>0</v>
      </c>
      <c r="EJ24">
        <v>0</v>
      </c>
      <c r="EK24">
        <v>0</v>
      </c>
      <c r="EL24">
        <v>1.5747655013023194E-3</v>
      </c>
      <c r="EM24">
        <v>4.8203508944220208E-2</v>
      </c>
      <c r="EN24">
        <v>0.22430437251561613</v>
      </c>
      <c r="EO24">
        <v>0.22430437251561613</v>
      </c>
      <c r="EP24">
        <v>0.27654741624077228</v>
      </c>
      <c r="EQ24">
        <v>0.27654741624077228</v>
      </c>
      <c r="ER24">
        <v>8.0352072685973877</v>
      </c>
      <c r="ES24">
        <v>8.0352072685973877</v>
      </c>
      <c r="ET24">
        <v>136.92138513923479</v>
      </c>
      <c r="EU24">
        <v>2.9502285749067303</v>
      </c>
      <c r="EV24">
        <v>5.8181382168476645</v>
      </c>
      <c r="EW24">
        <v>0</v>
      </c>
      <c r="EX24">
        <v>0</v>
      </c>
      <c r="EY24">
        <v>6.4393058128542374E-2</v>
      </c>
      <c r="EZ24">
        <v>233.86122600276173</v>
      </c>
      <c r="FA24">
        <v>237.34970665755162</v>
      </c>
      <c r="FB24">
        <v>0.13586194638017648</v>
      </c>
      <c r="FC24">
        <v>-35.537967437623848</v>
      </c>
      <c r="FF24">
        <v>13.965076660988075</v>
      </c>
      <c r="FG24">
        <v>9.411058173525895E-2</v>
      </c>
      <c r="FH24">
        <v>1.4938649137352047</v>
      </c>
      <c r="FI24">
        <v>1.4959328628992885</v>
      </c>
      <c r="FJ24">
        <v>0.64925595717075069</v>
      </c>
      <c r="FK24">
        <v>2.8392958546280523E-4</v>
      </c>
      <c r="FL24">
        <v>38.963875317808949</v>
      </c>
      <c r="FM24">
        <v>0.64939792196348212</v>
      </c>
      <c r="FN24">
        <v>0</v>
      </c>
      <c r="FO24">
        <v>0</v>
      </c>
      <c r="FP24">
        <v>12.98795843926964</v>
      </c>
      <c r="FQ24">
        <v>55.736710683331729</v>
      </c>
      <c r="FR24">
        <v>0.96487538636308412</v>
      </c>
      <c r="FS24">
        <v>1.3301567379580079</v>
      </c>
      <c r="FT24">
        <v>0.42850968451830568</v>
      </c>
      <c r="FU24">
        <v>0.99957410562180582</v>
      </c>
      <c r="FV24">
        <v>0.97274275979557068</v>
      </c>
      <c r="FW24">
        <v>0.74882215088732251</v>
      </c>
      <c r="FX24">
        <v>0.4614654673811584</v>
      </c>
      <c r="FY24">
        <v>96.815156141411961</v>
      </c>
      <c r="FZ24">
        <v>6.9552221544840904</v>
      </c>
      <c r="GA24">
        <v>0</v>
      </c>
      <c r="GB24">
        <v>0</v>
      </c>
      <c r="GC24">
        <v>212.24061164233484</v>
      </c>
      <c r="GD24">
        <v>0.50939850955384691</v>
      </c>
      <c r="GE24">
        <v>0.65241090541238833</v>
      </c>
      <c r="GF24">
        <v>0.53203513760114518</v>
      </c>
      <c r="GG24">
        <v>109.20455294404466</v>
      </c>
      <c r="GH24">
        <v>0</v>
      </c>
      <c r="GI24">
        <v>0</v>
      </c>
      <c r="GJ24">
        <v>0</v>
      </c>
      <c r="GK24">
        <v>4.8770135971561018E-3</v>
      </c>
      <c r="GL24">
        <v>0.14351071887264799</v>
      </c>
      <c r="GM24">
        <v>0.22430437251561613</v>
      </c>
      <c r="GN24">
        <v>0.22430437251561613</v>
      </c>
      <c r="GO24">
        <v>0.27654741624077228</v>
      </c>
      <c r="GP24">
        <v>0.27654741624077228</v>
      </c>
      <c r="GQ24">
        <v>8.0352072685973877</v>
      </c>
      <c r="GR24">
        <v>8.0352072685973877</v>
      </c>
      <c r="GS24">
        <v>148.24138420166656</v>
      </c>
      <c r="GT24">
        <v>3.2067007382169219</v>
      </c>
      <c r="GU24">
        <v>7.896649630891539</v>
      </c>
      <c r="GV24">
        <v>0</v>
      </c>
      <c r="GW24">
        <v>0</v>
      </c>
      <c r="GX24">
        <v>1.8146755824144032</v>
      </c>
      <c r="GY24">
        <v>306.17490284934922</v>
      </c>
      <c r="GZ24">
        <v>342.5206746238639</v>
      </c>
      <c r="HA24">
        <v>0.86413805361982354</v>
      </c>
      <c r="HB24">
        <v>80.984817879597301</v>
      </c>
    </row>
    <row r="25" spans="1:210" x14ac:dyDescent="0.25">
      <c r="A25" t="s">
        <v>3665</v>
      </c>
      <c r="B25">
        <v>20</v>
      </c>
      <c r="C25">
        <v>3528</v>
      </c>
      <c r="D25">
        <v>5809</v>
      </c>
      <c r="E25">
        <v>2177</v>
      </c>
      <c r="F25">
        <v>525</v>
      </c>
      <c r="G25">
        <v>3633</v>
      </c>
      <c r="H25">
        <v>3928</v>
      </c>
      <c r="I25">
        <v>15</v>
      </c>
      <c r="J25">
        <v>0</v>
      </c>
      <c r="K25">
        <v>0</v>
      </c>
      <c r="L25">
        <v>0</v>
      </c>
      <c r="M25">
        <v>1</v>
      </c>
      <c r="N25">
        <v>0</v>
      </c>
      <c r="O25">
        <v>60</v>
      </c>
      <c r="P25">
        <v>1</v>
      </c>
      <c r="Q25">
        <v>-3</v>
      </c>
      <c r="R25">
        <v>-3</v>
      </c>
      <c r="S25">
        <v>20</v>
      </c>
      <c r="T25">
        <v>75</v>
      </c>
      <c r="U25">
        <v>0</v>
      </c>
      <c r="V25">
        <v>0</v>
      </c>
      <c r="W25">
        <v>0</v>
      </c>
      <c r="X25">
        <v>1</v>
      </c>
      <c r="Y25">
        <v>1</v>
      </c>
      <c r="Z25">
        <v>0</v>
      </c>
      <c r="AA25">
        <v>0</v>
      </c>
      <c r="AB25">
        <v>40</v>
      </c>
      <c r="AC25">
        <v>1</v>
      </c>
      <c r="AD25">
        <v>-3</v>
      </c>
      <c r="AE25">
        <v>-3</v>
      </c>
      <c r="AF25">
        <v>90</v>
      </c>
      <c r="AG25">
        <v>0</v>
      </c>
      <c r="AH25">
        <v>1</v>
      </c>
      <c r="AI25">
        <v>0</v>
      </c>
      <c r="AJ25">
        <v>50</v>
      </c>
      <c r="AK25">
        <v>-3</v>
      </c>
      <c r="AL25">
        <v>-3</v>
      </c>
      <c r="AM25">
        <v>-3</v>
      </c>
      <c r="AN25">
        <v>0</v>
      </c>
      <c r="AO25">
        <v>0</v>
      </c>
      <c r="AP25">
        <v>0</v>
      </c>
      <c r="AQ25">
        <v>0</v>
      </c>
      <c r="AR25">
        <v>1</v>
      </c>
      <c r="AS25">
        <v>0</v>
      </c>
      <c r="AT25">
        <v>25</v>
      </c>
      <c r="AU25">
        <v>0</v>
      </c>
      <c r="AV25">
        <v>100</v>
      </c>
      <c r="AW25">
        <v>2</v>
      </c>
      <c r="AX25">
        <v>2</v>
      </c>
      <c r="AY25">
        <v>-3</v>
      </c>
      <c r="AZ25">
        <v>-3</v>
      </c>
      <c r="BA25">
        <v>0</v>
      </c>
      <c r="BB25">
        <v>165</v>
      </c>
      <c r="BC25">
        <v>165</v>
      </c>
      <c r="BD25">
        <v>0</v>
      </c>
      <c r="BE25">
        <v>-61</v>
      </c>
      <c r="BH25">
        <v>10</v>
      </c>
      <c r="BI25">
        <v>0</v>
      </c>
      <c r="BJ25">
        <v>1</v>
      </c>
      <c r="BK25">
        <v>1</v>
      </c>
      <c r="BL25">
        <v>1</v>
      </c>
      <c r="BM25">
        <v>0</v>
      </c>
      <c r="BN25">
        <v>60</v>
      </c>
      <c r="BO25">
        <v>1</v>
      </c>
      <c r="BP25">
        <v>-3</v>
      </c>
      <c r="BQ25">
        <v>-3</v>
      </c>
      <c r="BR25">
        <v>20</v>
      </c>
      <c r="BS25">
        <v>71</v>
      </c>
      <c r="BT25">
        <v>0</v>
      </c>
      <c r="BU25">
        <v>0</v>
      </c>
      <c r="BV25">
        <v>0</v>
      </c>
      <c r="BW25">
        <v>1</v>
      </c>
      <c r="BX25">
        <v>1</v>
      </c>
      <c r="BY25">
        <v>1</v>
      </c>
      <c r="BZ25">
        <v>0</v>
      </c>
      <c r="CA25">
        <v>80</v>
      </c>
      <c r="CB25">
        <v>5</v>
      </c>
      <c r="CC25">
        <v>-3</v>
      </c>
      <c r="CD25">
        <v>-3</v>
      </c>
      <c r="CE25">
        <v>130</v>
      </c>
      <c r="CF25">
        <v>1</v>
      </c>
      <c r="CG25">
        <v>0</v>
      </c>
      <c r="CH25">
        <v>0</v>
      </c>
      <c r="CI25">
        <v>50</v>
      </c>
      <c r="CJ25">
        <v>-3</v>
      </c>
      <c r="CK25">
        <v>-3</v>
      </c>
      <c r="CL25">
        <v>-3</v>
      </c>
      <c r="CM25">
        <v>0</v>
      </c>
      <c r="CN25">
        <v>0</v>
      </c>
      <c r="CO25">
        <v>0</v>
      </c>
      <c r="CP25">
        <v>0</v>
      </c>
      <c r="CQ25">
        <v>0</v>
      </c>
      <c r="CR25">
        <v>1</v>
      </c>
      <c r="CS25">
        <v>0</v>
      </c>
      <c r="CT25">
        <v>25</v>
      </c>
      <c r="CU25">
        <v>140</v>
      </c>
      <c r="CV25">
        <v>3</v>
      </c>
      <c r="CW25">
        <v>6</v>
      </c>
      <c r="CX25">
        <v>-3</v>
      </c>
      <c r="CY25">
        <v>-3</v>
      </c>
      <c r="CZ25">
        <v>1</v>
      </c>
      <c r="DA25">
        <v>226</v>
      </c>
      <c r="DB25">
        <v>226</v>
      </c>
      <c r="DC25">
        <v>1</v>
      </c>
      <c r="DD25">
        <v>61</v>
      </c>
      <c r="DG25">
        <v>13.965076660988075</v>
      </c>
      <c r="DH25">
        <v>0</v>
      </c>
      <c r="DI25">
        <v>0</v>
      </c>
      <c r="DJ25">
        <v>0</v>
      </c>
      <c r="DK25">
        <v>0.7044293015332197</v>
      </c>
      <c r="DL25">
        <v>2.8392958546280523E-4</v>
      </c>
      <c r="DM25">
        <v>42.274275979557068</v>
      </c>
      <c r="DN25">
        <v>0.89255296122598193</v>
      </c>
      <c r="DO25">
        <v>0</v>
      </c>
      <c r="DP25">
        <v>0</v>
      </c>
      <c r="DQ25">
        <v>17.851059224519638</v>
      </c>
      <c r="DR25">
        <v>70.047183571359099</v>
      </c>
      <c r="DS25">
        <v>0.35840073086825291</v>
      </c>
      <c r="DT25">
        <v>0</v>
      </c>
      <c r="DU25">
        <v>0</v>
      </c>
      <c r="DV25">
        <v>0.99957410562180582</v>
      </c>
      <c r="DW25">
        <v>0.97274275979557068</v>
      </c>
      <c r="DX25">
        <v>0.60940482050020917</v>
      </c>
      <c r="DY25">
        <v>4.8606461447005173E-2</v>
      </c>
      <c r="DZ25">
        <v>61.862600620183102</v>
      </c>
      <c r="EA25">
        <v>3.48639581257234</v>
      </c>
      <c r="EB25">
        <v>0</v>
      </c>
      <c r="EC25">
        <v>0</v>
      </c>
      <c r="ED25">
        <v>165.81892155219043</v>
      </c>
      <c r="EE25">
        <v>0.59614464102147813</v>
      </c>
      <c r="EF25">
        <v>0.64070592090825484</v>
      </c>
      <c r="EG25">
        <v>0.44746227159722157</v>
      </c>
      <c r="EH25">
        <v>92.618271963370375</v>
      </c>
      <c r="EI25">
        <v>0</v>
      </c>
      <c r="EJ25">
        <v>0</v>
      </c>
      <c r="EK25">
        <v>0</v>
      </c>
      <c r="EL25">
        <v>0</v>
      </c>
      <c r="EM25">
        <v>2.0759440715871547E-2</v>
      </c>
      <c r="EN25">
        <v>0.22430437251561613</v>
      </c>
      <c r="EO25">
        <v>0.22430437251561613</v>
      </c>
      <c r="EP25">
        <v>0.27654741624077228</v>
      </c>
      <c r="EQ25">
        <v>0.27654741624077228</v>
      </c>
      <c r="ER25">
        <v>8.0352072685973877</v>
      </c>
      <c r="ES25">
        <v>8.0352072685973877</v>
      </c>
      <c r="ET25">
        <v>121.16652201583591</v>
      </c>
      <c r="EU25">
        <v>2.5872970317086388</v>
      </c>
      <c r="EV25">
        <v>4.3053050226073326</v>
      </c>
      <c r="EW25">
        <v>0</v>
      </c>
      <c r="EX25">
        <v>0</v>
      </c>
      <c r="EY25">
        <v>0</v>
      </c>
      <c r="EZ25">
        <v>239.37890387475412</v>
      </c>
      <c r="FA25">
        <v>254.94267564756217</v>
      </c>
      <c r="FB25">
        <v>0.6039111803702194</v>
      </c>
      <c r="FC25">
        <v>-26.823627190450388</v>
      </c>
      <c r="FF25">
        <v>13.965076660988075</v>
      </c>
      <c r="FG25">
        <v>7.2192244783797641E-2</v>
      </c>
      <c r="FH25">
        <v>0.51405335850469336</v>
      </c>
      <c r="FI25">
        <v>0.51826583474974575</v>
      </c>
      <c r="FJ25">
        <v>0.52005210691814052</v>
      </c>
      <c r="FK25">
        <v>2.8392958546280523E-4</v>
      </c>
      <c r="FL25">
        <v>31.21164430265231</v>
      </c>
      <c r="FM25">
        <v>0.52019407171087184</v>
      </c>
      <c r="FN25">
        <v>0</v>
      </c>
      <c r="FO25">
        <v>0</v>
      </c>
      <c r="FP25">
        <v>10.403881434217443</v>
      </c>
      <c r="FQ25">
        <v>47.59403310154751</v>
      </c>
      <c r="FR25">
        <v>0.23279168691511981</v>
      </c>
      <c r="FS25">
        <v>0.76360299534453757</v>
      </c>
      <c r="FT25">
        <v>0.19306524257802318</v>
      </c>
      <c r="FU25">
        <v>0.99957410562180582</v>
      </c>
      <c r="FV25">
        <v>0.97274275979557068</v>
      </c>
      <c r="FW25">
        <v>0.90818765003642232</v>
      </c>
      <c r="FX25">
        <v>0</v>
      </c>
      <c r="FY25">
        <v>80.20777607469563</v>
      </c>
      <c r="FZ25">
        <v>4.484874043827614</v>
      </c>
      <c r="GA25">
        <v>0</v>
      </c>
      <c r="GB25">
        <v>0</v>
      </c>
      <c r="GC25">
        <v>160.66423605382306</v>
      </c>
      <c r="GD25">
        <v>0.60273328055832065</v>
      </c>
      <c r="GE25">
        <v>0.26410857004973531</v>
      </c>
      <c r="GF25">
        <v>0.50195701103430213</v>
      </c>
      <c r="GG25">
        <v>57.563015086747086</v>
      </c>
      <c r="GH25">
        <v>0</v>
      </c>
      <c r="GI25">
        <v>0</v>
      </c>
      <c r="GJ25">
        <v>0</v>
      </c>
      <c r="GK25">
        <v>5.4196350690364191E-4</v>
      </c>
      <c r="GL25">
        <v>4.0758013774907287E-2</v>
      </c>
      <c r="GM25">
        <v>0.22430437251561613</v>
      </c>
      <c r="GN25">
        <v>0.22430437251561613</v>
      </c>
      <c r="GO25">
        <v>0.27654741624077228</v>
      </c>
      <c r="GP25">
        <v>0.27654741624077228</v>
      </c>
      <c r="GQ25">
        <v>8.0352072685973877</v>
      </c>
      <c r="GR25">
        <v>8.0352072685973877</v>
      </c>
      <c r="GS25">
        <v>128.89640611635102</v>
      </c>
      <c r="GT25">
        <v>2.8941643069845435</v>
      </c>
      <c r="GU25">
        <v>5.5131393283347974</v>
      </c>
      <c r="GV25">
        <v>0</v>
      </c>
      <c r="GW25">
        <v>0</v>
      </c>
      <c r="GX25">
        <v>0.62965672241952919</v>
      </c>
      <c r="GY25">
        <v>222.89266012442835</v>
      </c>
      <c r="GZ25">
        <v>219.93467980423901</v>
      </c>
      <c r="HA25">
        <v>0.3960888196297806</v>
      </c>
      <c r="HB25">
        <v>11.538482215933598</v>
      </c>
    </row>
    <row r="26" spans="1:210" x14ac:dyDescent="0.25">
      <c r="A26" t="s">
        <v>3665</v>
      </c>
      <c r="B26">
        <v>21</v>
      </c>
      <c r="C26">
        <v>5576</v>
      </c>
      <c r="D26">
        <v>6467</v>
      </c>
      <c r="E26">
        <v>5041</v>
      </c>
      <c r="F26">
        <v>4329</v>
      </c>
      <c r="G26">
        <v>6630</v>
      </c>
      <c r="H26">
        <v>6371</v>
      </c>
      <c r="I26">
        <v>15</v>
      </c>
      <c r="J26">
        <v>0</v>
      </c>
      <c r="K26">
        <v>0</v>
      </c>
      <c r="L26">
        <v>0</v>
      </c>
      <c r="M26">
        <v>0</v>
      </c>
      <c r="N26">
        <v>0</v>
      </c>
      <c r="O26">
        <v>0</v>
      </c>
      <c r="P26">
        <v>0</v>
      </c>
      <c r="Q26">
        <v>-3</v>
      </c>
      <c r="R26">
        <v>-3</v>
      </c>
      <c r="S26">
        <v>0</v>
      </c>
      <c r="T26">
        <v>15</v>
      </c>
      <c r="U26">
        <v>0</v>
      </c>
      <c r="V26">
        <v>0</v>
      </c>
      <c r="W26">
        <v>0</v>
      </c>
      <c r="X26">
        <v>1</v>
      </c>
      <c r="Y26">
        <v>0</v>
      </c>
      <c r="Z26">
        <v>0</v>
      </c>
      <c r="AA26">
        <v>0</v>
      </c>
      <c r="AB26">
        <v>40</v>
      </c>
      <c r="AC26">
        <v>0</v>
      </c>
      <c r="AD26">
        <v>-3</v>
      </c>
      <c r="AE26">
        <v>-3</v>
      </c>
      <c r="AF26">
        <v>90</v>
      </c>
      <c r="AG26">
        <v>0</v>
      </c>
      <c r="AH26">
        <v>0</v>
      </c>
      <c r="AI26">
        <v>1</v>
      </c>
      <c r="AJ26">
        <v>50</v>
      </c>
      <c r="AK26">
        <v>-3</v>
      </c>
      <c r="AL26">
        <v>-3</v>
      </c>
      <c r="AM26">
        <v>-3</v>
      </c>
      <c r="AN26">
        <v>0</v>
      </c>
      <c r="AO26">
        <v>0</v>
      </c>
      <c r="AP26">
        <v>0</v>
      </c>
      <c r="AQ26">
        <v>0</v>
      </c>
      <c r="AR26">
        <v>0</v>
      </c>
      <c r="AS26">
        <v>0</v>
      </c>
      <c r="AT26">
        <v>0</v>
      </c>
      <c r="AU26">
        <v>0</v>
      </c>
      <c r="AV26">
        <v>40</v>
      </c>
      <c r="AW26">
        <v>1</v>
      </c>
      <c r="AX26">
        <v>0</v>
      </c>
      <c r="AY26">
        <v>-3</v>
      </c>
      <c r="AZ26">
        <v>-3</v>
      </c>
      <c r="BA26">
        <v>0</v>
      </c>
      <c r="BB26">
        <v>105</v>
      </c>
      <c r="BC26">
        <v>105</v>
      </c>
      <c r="BD26">
        <v>0</v>
      </c>
      <c r="BE26">
        <v>-100</v>
      </c>
      <c r="BH26">
        <v>15</v>
      </c>
      <c r="BI26">
        <v>0</v>
      </c>
      <c r="BJ26">
        <v>0</v>
      </c>
      <c r="BK26">
        <v>0</v>
      </c>
      <c r="BL26">
        <v>1</v>
      </c>
      <c r="BM26">
        <v>0</v>
      </c>
      <c r="BN26">
        <v>60</v>
      </c>
      <c r="BO26">
        <v>1</v>
      </c>
      <c r="BP26">
        <v>-3</v>
      </c>
      <c r="BQ26">
        <v>-3</v>
      </c>
      <c r="BR26">
        <v>20</v>
      </c>
      <c r="BS26">
        <v>75</v>
      </c>
      <c r="BT26">
        <v>0</v>
      </c>
      <c r="BU26">
        <v>0</v>
      </c>
      <c r="BV26">
        <v>0</v>
      </c>
      <c r="BW26">
        <v>1</v>
      </c>
      <c r="BX26">
        <v>1</v>
      </c>
      <c r="BY26">
        <v>1</v>
      </c>
      <c r="BZ26">
        <v>0</v>
      </c>
      <c r="CA26">
        <v>80</v>
      </c>
      <c r="CB26">
        <v>5</v>
      </c>
      <c r="CC26">
        <v>-3</v>
      </c>
      <c r="CD26">
        <v>-3</v>
      </c>
      <c r="CE26">
        <v>130</v>
      </c>
      <c r="CF26">
        <v>1</v>
      </c>
      <c r="CG26">
        <v>0</v>
      </c>
      <c r="CH26">
        <v>0</v>
      </c>
      <c r="CI26">
        <v>50</v>
      </c>
      <c r="CJ26">
        <v>-3</v>
      </c>
      <c r="CK26">
        <v>-3</v>
      </c>
      <c r="CL26">
        <v>-3</v>
      </c>
      <c r="CM26">
        <v>0</v>
      </c>
      <c r="CN26">
        <v>0</v>
      </c>
      <c r="CO26">
        <v>0</v>
      </c>
      <c r="CP26">
        <v>0</v>
      </c>
      <c r="CQ26">
        <v>0</v>
      </c>
      <c r="CR26">
        <v>0</v>
      </c>
      <c r="CS26">
        <v>0</v>
      </c>
      <c r="CT26">
        <v>0</v>
      </c>
      <c r="CU26">
        <v>140</v>
      </c>
      <c r="CV26">
        <v>3</v>
      </c>
      <c r="CW26">
        <v>6</v>
      </c>
      <c r="CX26">
        <v>-3</v>
      </c>
      <c r="CY26">
        <v>-3</v>
      </c>
      <c r="CZ26">
        <v>0</v>
      </c>
      <c r="DA26">
        <v>205</v>
      </c>
      <c r="DB26">
        <v>205</v>
      </c>
      <c r="DC26">
        <v>1</v>
      </c>
      <c r="DD26">
        <v>100</v>
      </c>
      <c r="DG26">
        <v>13.965076660988075</v>
      </c>
      <c r="DH26">
        <v>0.11369931509434922</v>
      </c>
      <c r="DI26">
        <v>0.5844673315303619</v>
      </c>
      <c r="DJ26">
        <v>0.58763384321758849</v>
      </c>
      <c r="DK26">
        <v>0.39780385916370714</v>
      </c>
      <c r="DL26">
        <v>2.8392958546280523E-4</v>
      </c>
      <c r="DM26">
        <v>23.876749437386316</v>
      </c>
      <c r="DN26">
        <v>0.39794582395643852</v>
      </c>
      <c r="DO26">
        <v>0</v>
      </c>
      <c r="DP26">
        <v>0</v>
      </c>
      <c r="DQ26">
        <v>7.9589164791287699</v>
      </c>
      <c r="DR26">
        <v>38.374298770995601</v>
      </c>
      <c r="DS26">
        <v>0.52559567252691497</v>
      </c>
      <c r="DT26">
        <v>0.78971199034260864</v>
      </c>
      <c r="DU26">
        <v>0.23441329593974589</v>
      </c>
      <c r="DV26">
        <v>0.99957410562180582</v>
      </c>
      <c r="DW26">
        <v>0.81969860989012444</v>
      </c>
      <c r="DX26">
        <v>0.66482568576488765</v>
      </c>
      <c r="DY26">
        <v>0</v>
      </c>
      <c r="DZ26">
        <v>74.18769728938635</v>
      </c>
      <c r="EA26">
        <v>3.3031364473034586</v>
      </c>
      <c r="EB26">
        <v>0</v>
      </c>
      <c r="EC26">
        <v>0</v>
      </c>
      <c r="ED26">
        <v>150.92971552818818</v>
      </c>
      <c r="EE26">
        <v>0.38703611462368354</v>
      </c>
      <c r="EF26">
        <v>0.30402989743995229</v>
      </c>
      <c r="EG26">
        <v>0.56585874946789549</v>
      </c>
      <c r="EH26">
        <v>50.361193834491893</v>
      </c>
      <c r="EI26">
        <v>0</v>
      </c>
      <c r="EJ26">
        <v>0</v>
      </c>
      <c r="EK26">
        <v>0</v>
      </c>
      <c r="EL26">
        <v>7.3045094674794395E-3</v>
      </c>
      <c r="EM26">
        <v>1.685285645195933E-2</v>
      </c>
      <c r="EN26">
        <v>0.22430437251561613</v>
      </c>
      <c r="EO26">
        <v>0.22430437251561613</v>
      </c>
      <c r="EP26">
        <v>0.27654741624077228</v>
      </c>
      <c r="EQ26">
        <v>0.27654741624077228</v>
      </c>
      <c r="ER26">
        <v>8.0352072685973877</v>
      </c>
      <c r="ES26">
        <v>8.0352072685973877</v>
      </c>
      <c r="ET26">
        <v>106.57045985038305</v>
      </c>
      <c r="EU26">
        <v>2.4535475940418019</v>
      </c>
      <c r="EV26">
        <v>3.9362199994035603</v>
      </c>
      <c r="EW26">
        <v>0</v>
      </c>
      <c r="EX26">
        <v>0</v>
      </c>
      <c r="EY26">
        <v>0.63962076710237725</v>
      </c>
      <c r="EZ26">
        <v>195.43128601103092</v>
      </c>
      <c r="FA26">
        <v>190.54592260415058</v>
      </c>
      <c r="FB26">
        <v>0.23924408769987188</v>
      </c>
      <c r="FC26">
        <v>-11.292276210652961</v>
      </c>
      <c r="FF26">
        <v>13.965076660988075</v>
      </c>
      <c r="FG26">
        <v>3.030701233711669E-2</v>
      </c>
      <c r="FH26">
        <v>0.20789029768345513</v>
      </c>
      <c r="FI26">
        <v>0.20149193210900909</v>
      </c>
      <c r="FJ26">
        <v>0.56182507217870781</v>
      </c>
      <c r="FK26">
        <v>2.8392958546280523E-4</v>
      </c>
      <c r="FL26">
        <v>33.718022218286357</v>
      </c>
      <c r="FM26">
        <v>0.56196703697143924</v>
      </c>
      <c r="FN26">
        <v>0</v>
      </c>
      <c r="FO26">
        <v>0</v>
      </c>
      <c r="FP26">
        <v>11.239340739428783</v>
      </c>
      <c r="FQ26">
        <v>46.609909899306331</v>
      </c>
      <c r="FR26">
        <v>0.57946944614729123</v>
      </c>
      <c r="FS26">
        <v>1.0532004910253441</v>
      </c>
      <c r="FT26">
        <v>0.26887901988481588</v>
      </c>
      <c r="FU26">
        <v>0.99957410562180582</v>
      </c>
      <c r="FV26">
        <v>0.97274275979557068</v>
      </c>
      <c r="FW26">
        <v>1</v>
      </c>
      <c r="FX26">
        <v>8.7373248033676548E-2</v>
      </c>
      <c r="FY26">
        <v>97.27176833066261</v>
      </c>
      <c r="FZ26">
        <v>6.0825057824207791</v>
      </c>
      <c r="GA26">
        <v>0</v>
      </c>
      <c r="GB26">
        <v>0</v>
      </c>
      <c r="GC26">
        <v>178.40716696957764</v>
      </c>
      <c r="GD26">
        <v>0.49767444124338389</v>
      </c>
      <c r="GE26">
        <v>0.50136692265374583</v>
      </c>
      <c r="GF26">
        <v>0.58298434421544432</v>
      </c>
      <c r="GG26">
        <v>59.212053569334778</v>
      </c>
      <c r="GH26">
        <v>0</v>
      </c>
      <c r="GI26">
        <v>0</v>
      </c>
      <c r="GJ26">
        <v>0</v>
      </c>
      <c r="GK26">
        <v>0</v>
      </c>
      <c r="GL26">
        <v>9.4297991297913719E-2</v>
      </c>
      <c r="GM26">
        <v>0.22430437251561613</v>
      </c>
      <c r="GN26">
        <v>0.22430437251561613</v>
      </c>
      <c r="GO26">
        <v>0.27654741624077228</v>
      </c>
      <c r="GP26">
        <v>0.27654741624077228</v>
      </c>
      <c r="GQ26">
        <v>8.0352072685973877</v>
      </c>
      <c r="GR26">
        <v>8.0352072685973877</v>
      </c>
      <c r="GS26">
        <v>139.89084444398242</v>
      </c>
      <c r="GT26">
        <v>3.2067007382169219</v>
      </c>
      <c r="GU26">
        <v>7.0700684428426026</v>
      </c>
      <c r="GV26">
        <v>0</v>
      </c>
      <c r="GW26">
        <v>0</v>
      </c>
      <c r="GX26">
        <v>0.1764455575567864</v>
      </c>
      <c r="GY26">
        <v>240.64765699979901</v>
      </c>
      <c r="GZ26">
        <v>252.02015031802534</v>
      </c>
      <c r="HA26">
        <v>0.76075591230012818</v>
      </c>
      <c r="HB26">
        <v>42.690656013709074</v>
      </c>
    </row>
    <row r="27" spans="1:210" x14ac:dyDescent="0.25">
      <c r="A27" t="s">
        <v>3665</v>
      </c>
      <c r="B27">
        <v>22</v>
      </c>
      <c r="C27">
        <v>2574</v>
      </c>
      <c r="D27">
        <v>2450</v>
      </c>
      <c r="E27">
        <v>5906</v>
      </c>
      <c r="F27">
        <v>2081</v>
      </c>
      <c r="G27">
        <v>4818</v>
      </c>
      <c r="H27">
        <v>1987</v>
      </c>
      <c r="I27">
        <v>15</v>
      </c>
      <c r="J27">
        <v>0</v>
      </c>
      <c r="K27">
        <v>0</v>
      </c>
      <c r="L27">
        <v>0</v>
      </c>
      <c r="M27">
        <v>0</v>
      </c>
      <c r="N27">
        <v>0</v>
      </c>
      <c r="O27">
        <v>0</v>
      </c>
      <c r="P27">
        <v>0</v>
      </c>
      <c r="Q27">
        <v>-3</v>
      </c>
      <c r="R27">
        <v>-3</v>
      </c>
      <c r="S27">
        <v>0</v>
      </c>
      <c r="T27">
        <v>15</v>
      </c>
      <c r="U27">
        <v>0</v>
      </c>
      <c r="V27">
        <v>0</v>
      </c>
      <c r="W27">
        <v>0</v>
      </c>
      <c r="X27">
        <v>1</v>
      </c>
      <c r="Y27">
        <v>1</v>
      </c>
      <c r="Z27">
        <v>1</v>
      </c>
      <c r="AA27">
        <v>0</v>
      </c>
      <c r="AB27">
        <v>120</v>
      </c>
      <c r="AC27">
        <v>6</v>
      </c>
      <c r="AD27">
        <v>-3</v>
      </c>
      <c r="AE27">
        <v>-3</v>
      </c>
      <c r="AF27">
        <v>120</v>
      </c>
      <c r="AG27">
        <v>0</v>
      </c>
      <c r="AH27">
        <v>0</v>
      </c>
      <c r="AI27">
        <v>0</v>
      </c>
      <c r="AJ27">
        <v>0</v>
      </c>
      <c r="AK27">
        <v>-3</v>
      </c>
      <c r="AL27">
        <v>-3</v>
      </c>
      <c r="AM27">
        <v>-3</v>
      </c>
      <c r="AN27">
        <v>0</v>
      </c>
      <c r="AO27">
        <v>0</v>
      </c>
      <c r="AP27">
        <v>0</v>
      </c>
      <c r="AQ27">
        <v>0</v>
      </c>
      <c r="AR27">
        <v>0</v>
      </c>
      <c r="AS27">
        <v>0</v>
      </c>
      <c r="AT27">
        <v>0</v>
      </c>
      <c r="AU27">
        <v>0</v>
      </c>
      <c r="AV27">
        <v>120</v>
      </c>
      <c r="AW27">
        <v>3</v>
      </c>
      <c r="AX27">
        <v>6</v>
      </c>
      <c r="AY27">
        <v>-3</v>
      </c>
      <c r="AZ27">
        <v>-3</v>
      </c>
      <c r="BA27">
        <v>0</v>
      </c>
      <c r="BB27">
        <v>135</v>
      </c>
      <c r="BC27">
        <v>135</v>
      </c>
      <c r="BD27">
        <v>0</v>
      </c>
      <c r="BE27">
        <v>-170</v>
      </c>
      <c r="BH27">
        <v>15</v>
      </c>
      <c r="BI27">
        <v>0</v>
      </c>
      <c r="BJ27">
        <v>0</v>
      </c>
      <c r="BK27">
        <v>0</v>
      </c>
      <c r="BL27">
        <v>1</v>
      </c>
      <c r="BM27">
        <v>0</v>
      </c>
      <c r="BN27">
        <v>60</v>
      </c>
      <c r="BO27">
        <v>1</v>
      </c>
      <c r="BP27">
        <v>-3</v>
      </c>
      <c r="BQ27">
        <v>-3</v>
      </c>
      <c r="BR27">
        <v>20</v>
      </c>
      <c r="BS27">
        <v>75</v>
      </c>
      <c r="BT27">
        <v>0</v>
      </c>
      <c r="BU27">
        <v>0</v>
      </c>
      <c r="BV27">
        <v>0</v>
      </c>
      <c r="BW27">
        <v>1</v>
      </c>
      <c r="BX27">
        <v>1</v>
      </c>
      <c r="BY27">
        <v>1</v>
      </c>
      <c r="BZ27">
        <v>0</v>
      </c>
      <c r="CA27">
        <v>80</v>
      </c>
      <c r="CB27">
        <v>5</v>
      </c>
      <c r="CC27">
        <v>-3</v>
      </c>
      <c r="CD27">
        <v>-3</v>
      </c>
      <c r="CE27">
        <v>230</v>
      </c>
      <c r="CF27">
        <v>1</v>
      </c>
      <c r="CG27">
        <v>1</v>
      </c>
      <c r="CH27">
        <v>1</v>
      </c>
      <c r="CI27">
        <v>150</v>
      </c>
      <c r="CJ27">
        <v>-3</v>
      </c>
      <c r="CK27">
        <v>-3</v>
      </c>
      <c r="CL27">
        <v>-3</v>
      </c>
      <c r="CM27">
        <v>0</v>
      </c>
      <c r="CN27">
        <v>0</v>
      </c>
      <c r="CO27">
        <v>0</v>
      </c>
      <c r="CP27">
        <v>0</v>
      </c>
      <c r="CQ27">
        <v>0</v>
      </c>
      <c r="CR27">
        <v>0</v>
      </c>
      <c r="CS27">
        <v>0</v>
      </c>
      <c r="CT27">
        <v>0</v>
      </c>
      <c r="CU27">
        <v>140</v>
      </c>
      <c r="CV27">
        <v>3</v>
      </c>
      <c r="CW27">
        <v>6</v>
      </c>
      <c r="CX27">
        <v>-3</v>
      </c>
      <c r="CY27">
        <v>-3</v>
      </c>
      <c r="CZ27">
        <v>0</v>
      </c>
      <c r="DA27">
        <v>305</v>
      </c>
      <c r="DB27">
        <v>305</v>
      </c>
      <c r="DC27">
        <v>1</v>
      </c>
      <c r="DD27">
        <v>170</v>
      </c>
      <c r="DG27">
        <v>13.630240930347023</v>
      </c>
      <c r="DH27">
        <v>6.398996561417041E-3</v>
      </c>
      <c r="DI27">
        <v>0</v>
      </c>
      <c r="DJ27">
        <v>0</v>
      </c>
      <c r="DK27">
        <v>0.20442930153321975</v>
      </c>
      <c r="DL27">
        <v>2.8392958546280523E-4</v>
      </c>
      <c r="DM27">
        <v>12.27427597955707</v>
      </c>
      <c r="DN27">
        <v>0.20457126632595116</v>
      </c>
      <c r="DO27">
        <v>0</v>
      </c>
      <c r="DP27">
        <v>0</v>
      </c>
      <c r="DQ27">
        <v>4.0914253265190235</v>
      </c>
      <c r="DR27">
        <v>22.394833385328681</v>
      </c>
      <c r="DS27">
        <v>0.11391310495687547</v>
      </c>
      <c r="DT27">
        <v>0</v>
      </c>
      <c r="DU27">
        <v>1.8271509027240891E-3</v>
      </c>
      <c r="DV27">
        <v>0.99957410562180582</v>
      </c>
      <c r="DW27">
        <v>0.97274275979557068</v>
      </c>
      <c r="DX27">
        <v>0.65951148423023942</v>
      </c>
      <c r="DY27">
        <v>0</v>
      </c>
      <c r="DZ27">
        <v>91.30556688066747</v>
      </c>
      <c r="EA27">
        <v>4.1025167370652715</v>
      </c>
      <c r="EB27">
        <v>0</v>
      </c>
      <c r="EC27">
        <v>0</v>
      </c>
      <c r="ED27">
        <v>153.00219221349505</v>
      </c>
      <c r="EE27">
        <v>0.23679727427597955</v>
      </c>
      <c r="EF27">
        <v>0.31441109974470705</v>
      </c>
      <c r="EG27">
        <v>0.49682126226691875</v>
      </c>
      <c r="EH27">
        <v>22.604017907771492</v>
      </c>
      <c r="EI27">
        <v>0</v>
      </c>
      <c r="EJ27">
        <v>0</v>
      </c>
      <c r="EK27">
        <v>0</v>
      </c>
      <c r="EL27">
        <v>5.69662320423504E-4</v>
      </c>
      <c r="EM27">
        <v>1.9458572552414122E-2</v>
      </c>
      <c r="EN27">
        <v>0.22430437251561613</v>
      </c>
      <c r="EO27">
        <v>0.22430437251561613</v>
      </c>
      <c r="EP27">
        <v>0.27654741624077228</v>
      </c>
      <c r="EQ27">
        <v>0.27654741624077228</v>
      </c>
      <c r="ER27">
        <v>8.0352072685973877</v>
      </c>
      <c r="ES27">
        <v>8.0352072685973877</v>
      </c>
      <c r="ET27">
        <v>103.71545127147974</v>
      </c>
      <c r="EU27">
        <v>2.6084609425564036</v>
      </c>
      <c r="EV27">
        <v>4.1905801234278002</v>
      </c>
      <c r="EW27">
        <v>0</v>
      </c>
      <c r="EX27">
        <v>0</v>
      </c>
      <c r="EY27">
        <v>0</v>
      </c>
      <c r="EZ27">
        <v>167.20792137082475</v>
      </c>
      <c r="FA27">
        <v>167.30185862927155</v>
      </c>
      <c r="FB27">
        <v>9.8472097238089487E-2</v>
      </c>
      <c r="FC27">
        <v>-88.543414092660129</v>
      </c>
      <c r="FF27">
        <v>13.965076660988075</v>
      </c>
      <c r="FG27">
        <v>9.2930750685195032E-2</v>
      </c>
      <c r="FH27">
        <v>0.13735351788154168</v>
      </c>
      <c r="FI27">
        <v>0.14214228635541568</v>
      </c>
      <c r="FJ27">
        <v>0.61968481953033128</v>
      </c>
      <c r="FK27">
        <v>2.8392958546280523E-4</v>
      </c>
      <c r="FL27">
        <v>37.189607059383761</v>
      </c>
      <c r="FM27">
        <v>0.61982678432306271</v>
      </c>
      <c r="FN27">
        <v>0</v>
      </c>
      <c r="FO27">
        <v>0</v>
      </c>
      <c r="FP27">
        <v>12.396535686461245</v>
      </c>
      <c r="FQ27">
        <v>55.394669914126773</v>
      </c>
      <c r="FR27">
        <v>1.1938393829395091</v>
      </c>
      <c r="FS27">
        <v>3.8250060829374157</v>
      </c>
      <c r="FT27">
        <v>1.1365810173064783</v>
      </c>
      <c r="FU27">
        <v>0.99957410562180582</v>
      </c>
      <c r="FV27">
        <v>0.97274275979557068</v>
      </c>
      <c r="FW27">
        <v>0.83342096034882096</v>
      </c>
      <c r="FX27">
        <v>0</v>
      </c>
      <c r="FY27">
        <v>85.331806571881913</v>
      </c>
      <c r="FZ27">
        <v>5.0287947946646732</v>
      </c>
      <c r="GA27">
        <v>0</v>
      </c>
      <c r="GB27">
        <v>0</v>
      </c>
      <c r="GC27">
        <v>192.59573327008567</v>
      </c>
      <c r="GD27">
        <v>0.51420295527094595</v>
      </c>
      <c r="GE27">
        <v>0.57844918215295138</v>
      </c>
      <c r="GF27">
        <v>0.55736445457469641</v>
      </c>
      <c r="GG27">
        <v>106.09049154710831</v>
      </c>
      <c r="GH27">
        <v>0</v>
      </c>
      <c r="GI27">
        <v>0</v>
      </c>
      <c r="GJ27">
        <v>0</v>
      </c>
      <c r="GK27">
        <v>8.6473900457602042E-3</v>
      </c>
      <c r="GL27">
        <v>6.1337170046394607E-2</v>
      </c>
      <c r="GM27">
        <v>0.22430437251561613</v>
      </c>
      <c r="GN27">
        <v>0.22430437251561613</v>
      </c>
      <c r="GO27">
        <v>0.27654741624077228</v>
      </c>
      <c r="GP27">
        <v>0.27654741624077228</v>
      </c>
      <c r="GQ27">
        <v>8.0352072685973877</v>
      </c>
      <c r="GR27">
        <v>8.0352072685973877</v>
      </c>
      <c r="GS27">
        <v>133.76764775047056</v>
      </c>
      <c r="GT27">
        <v>2.9920445187258204</v>
      </c>
      <c r="GU27">
        <v>6.260856456673852</v>
      </c>
      <c r="GV27">
        <v>0</v>
      </c>
      <c r="GW27">
        <v>0</v>
      </c>
      <c r="GX27">
        <v>1.182693149183242</v>
      </c>
      <c r="GY27">
        <v>253.75786005482996</v>
      </c>
      <c r="GZ27">
        <v>261.64026538562808</v>
      </c>
      <c r="HA27">
        <v>0.90152790276191053</v>
      </c>
      <c r="HB27">
        <v>39.147897300011181</v>
      </c>
    </row>
    <row r="28" spans="1:210" x14ac:dyDescent="0.25">
      <c r="A28" t="s">
        <v>3665</v>
      </c>
      <c r="B28">
        <v>23</v>
      </c>
      <c r="C28">
        <v>2512</v>
      </c>
      <c r="D28">
        <v>5837</v>
      </c>
      <c r="E28">
        <v>1785</v>
      </c>
      <c r="F28">
        <v>3267</v>
      </c>
      <c r="G28">
        <v>3018</v>
      </c>
      <c r="H28">
        <v>4646</v>
      </c>
      <c r="I28">
        <v>15</v>
      </c>
      <c r="J28">
        <v>0</v>
      </c>
      <c r="K28">
        <v>0</v>
      </c>
      <c r="L28">
        <v>0</v>
      </c>
      <c r="M28">
        <v>0</v>
      </c>
      <c r="N28">
        <v>0</v>
      </c>
      <c r="O28">
        <v>0</v>
      </c>
      <c r="P28">
        <v>0</v>
      </c>
      <c r="Q28">
        <v>-3</v>
      </c>
      <c r="R28">
        <v>-3</v>
      </c>
      <c r="S28">
        <v>0</v>
      </c>
      <c r="T28">
        <v>15</v>
      </c>
      <c r="U28">
        <v>21</v>
      </c>
      <c r="V28">
        <v>0</v>
      </c>
      <c r="W28">
        <v>2</v>
      </c>
      <c r="X28">
        <v>1</v>
      </c>
      <c r="Y28">
        <v>1</v>
      </c>
      <c r="Z28">
        <v>0</v>
      </c>
      <c r="AA28">
        <v>0</v>
      </c>
      <c r="AB28">
        <v>80</v>
      </c>
      <c r="AC28">
        <v>2</v>
      </c>
      <c r="AD28">
        <v>-3</v>
      </c>
      <c r="AE28">
        <v>-3</v>
      </c>
      <c r="AF28">
        <v>132</v>
      </c>
      <c r="AG28">
        <v>1</v>
      </c>
      <c r="AH28">
        <v>0</v>
      </c>
      <c r="AI28">
        <v>0</v>
      </c>
      <c r="AJ28">
        <v>50</v>
      </c>
      <c r="AK28">
        <v>-3</v>
      </c>
      <c r="AL28">
        <v>-3</v>
      </c>
      <c r="AM28">
        <v>-3</v>
      </c>
      <c r="AN28">
        <v>0</v>
      </c>
      <c r="AO28">
        <v>0</v>
      </c>
      <c r="AP28">
        <v>0</v>
      </c>
      <c r="AQ28">
        <v>0</v>
      </c>
      <c r="AR28">
        <v>1</v>
      </c>
      <c r="AS28">
        <v>0</v>
      </c>
      <c r="AT28">
        <v>25</v>
      </c>
      <c r="AU28">
        <v>0</v>
      </c>
      <c r="AV28">
        <v>80</v>
      </c>
      <c r="AW28">
        <v>2</v>
      </c>
      <c r="AX28">
        <v>2</v>
      </c>
      <c r="AY28">
        <v>-3</v>
      </c>
      <c r="AZ28">
        <v>-3</v>
      </c>
      <c r="BA28">
        <v>2</v>
      </c>
      <c r="BB28">
        <v>147</v>
      </c>
      <c r="BC28">
        <v>147</v>
      </c>
      <c r="BD28">
        <v>0</v>
      </c>
      <c r="BE28">
        <v>-64</v>
      </c>
      <c r="BH28">
        <v>10</v>
      </c>
      <c r="BI28">
        <v>0</v>
      </c>
      <c r="BJ28">
        <v>6</v>
      </c>
      <c r="BK28">
        <v>6</v>
      </c>
      <c r="BL28">
        <v>0</v>
      </c>
      <c r="BM28">
        <v>0</v>
      </c>
      <c r="BN28">
        <v>0</v>
      </c>
      <c r="BO28">
        <v>0</v>
      </c>
      <c r="BP28">
        <v>-3</v>
      </c>
      <c r="BQ28">
        <v>-3</v>
      </c>
      <c r="BR28">
        <v>0</v>
      </c>
      <c r="BS28">
        <v>16</v>
      </c>
      <c r="BT28">
        <v>0</v>
      </c>
      <c r="BU28">
        <v>0</v>
      </c>
      <c r="BV28">
        <v>0</v>
      </c>
      <c r="BW28">
        <v>1</v>
      </c>
      <c r="BX28">
        <v>1</v>
      </c>
      <c r="BY28">
        <v>1</v>
      </c>
      <c r="BZ28">
        <v>0</v>
      </c>
      <c r="CA28">
        <v>120</v>
      </c>
      <c r="CB28">
        <v>6</v>
      </c>
      <c r="CC28">
        <v>-3</v>
      </c>
      <c r="CD28">
        <v>-3</v>
      </c>
      <c r="CE28">
        <v>170</v>
      </c>
      <c r="CF28">
        <v>0</v>
      </c>
      <c r="CG28">
        <v>0</v>
      </c>
      <c r="CH28">
        <v>1</v>
      </c>
      <c r="CI28">
        <v>50</v>
      </c>
      <c r="CJ28">
        <v>-3</v>
      </c>
      <c r="CK28">
        <v>-3</v>
      </c>
      <c r="CL28">
        <v>-3</v>
      </c>
      <c r="CM28">
        <v>0</v>
      </c>
      <c r="CN28">
        <v>0</v>
      </c>
      <c r="CO28">
        <v>0</v>
      </c>
      <c r="CP28">
        <v>0</v>
      </c>
      <c r="CQ28">
        <v>0</v>
      </c>
      <c r="CR28">
        <v>1</v>
      </c>
      <c r="CS28">
        <v>0</v>
      </c>
      <c r="CT28">
        <v>25</v>
      </c>
      <c r="CU28">
        <v>120</v>
      </c>
      <c r="CV28">
        <v>3</v>
      </c>
      <c r="CW28">
        <v>6</v>
      </c>
      <c r="CX28">
        <v>-3</v>
      </c>
      <c r="CY28">
        <v>-3</v>
      </c>
      <c r="CZ28">
        <v>6</v>
      </c>
      <c r="DA28">
        <v>211</v>
      </c>
      <c r="DB28">
        <v>211</v>
      </c>
      <c r="DC28">
        <v>1</v>
      </c>
      <c r="DD28">
        <v>64</v>
      </c>
      <c r="DG28">
        <v>13.965076660988075</v>
      </c>
      <c r="DH28">
        <v>8.0360952409080089E-2</v>
      </c>
      <c r="DI28">
        <v>1.1403405236106043</v>
      </c>
      <c r="DJ28">
        <v>1.130733967904618</v>
      </c>
      <c r="DK28">
        <v>0.4104057438511452</v>
      </c>
      <c r="DL28">
        <v>2.8392958546280523E-4</v>
      </c>
      <c r="DM28">
        <v>24.632862518632592</v>
      </c>
      <c r="DN28">
        <v>0.41054770864387657</v>
      </c>
      <c r="DO28">
        <v>0</v>
      </c>
      <c r="DP28">
        <v>0</v>
      </c>
      <c r="DQ28">
        <v>8.2109541728775284</v>
      </c>
      <c r="DR28">
        <v>40.67777276410569</v>
      </c>
      <c r="DS28">
        <v>10.839110808146515</v>
      </c>
      <c r="DT28">
        <v>0.91097465496012686</v>
      </c>
      <c r="DU28">
        <v>2.2771176809218612</v>
      </c>
      <c r="DV28">
        <v>0.99957410562180582</v>
      </c>
      <c r="DW28">
        <v>0.97274275979557068</v>
      </c>
      <c r="DX28">
        <v>0.82193662501563347</v>
      </c>
      <c r="DY28">
        <v>3.1736283951964442E-2</v>
      </c>
      <c r="DZ28">
        <v>84.670061880979546</v>
      </c>
      <c r="EA28">
        <v>4.5114913695934682</v>
      </c>
      <c r="EB28">
        <v>0</v>
      </c>
      <c r="EC28">
        <v>0</v>
      </c>
      <c r="ED28">
        <v>186.30397043219628</v>
      </c>
      <c r="EE28">
        <v>0.62336856221459014</v>
      </c>
      <c r="EF28">
        <v>0.46800149937858221</v>
      </c>
      <c r="EG28">
        <v>0.43910229541231771</v>
      </c>
      <c r="EH28">
        <v>76.234787293346827</v>
      </c>
      <c r="EI28">
        <v>0</v>
      </c>
      <c r="EJ28">
        <v>0</v>
      </c>
      <c r="EK28">
        <v>0</v>
      </c>
      <c r="EL28">
        <v>7.4357932283283272E-3</v>
      </c>
      <c r="EM28">
        <v>3.0227128224355138E-2</v>
      </c>
      <c r="EN28">
        <v>0.22430437251561613</v>
      </c>
      <c r="EO28">
        <v>0.22430437251561613</v>
      </c>
      <c r="EP28">
        <v>0.27654741624077228</v>
      </c>
      <c r="EQ28">
        <v>0.27654741624077228</v>
      </c>
      <c r="ER28">
        <v>8.0352072685973877</v>
      </c>
      <c r="ES28">
        <v>8.0352072685973877</v>
      </c>
      <c r="ET28">
        <v>117.89072430067401</v>
      </c>
      <c r="EU28">
        <v>2.7588390874924862</v>
      </c>
      <c r="EV28">
        <v>4.9749074288977475</v>
      </c>
      <c r="EW28">
        <v>0</v>
      </c>
      <c r="EX28">
        <v>0</v>
      </c>
      <c r="EY28">
        <v>2.0033971226688649</v>
      </c>
      <c r="EZ28">
        <v>230.04595378422343</v>
      </c>
      <c r="FA28">
        <v>240.2559825979252</v>
      </c>
      <c r="FB28">
        <v>0.60653994065025274</v>
      </c>
      <c r="FC28">
        <v>-15.325428469473213</v>
      </c>
      <c r="FF28">
        <v>13.965076660988075</v>
      </c>
      <c r="FG28">
        <v>5.9973366842618378E-2</v>
      </c>
      <c r="FH28">
        <v>4.3099821232556952</v>
      </c>
      <c r="FI28">
        <v>4.3030804765680202</v>
      </c>
      <c r="FJ28">
        <v>0.30551946696247378</v>
      </c>
      <c r="FK28">
        <v>2.8392958546280523E-4</v>
      </c>
      <c r="FL28">
        <v>18.339685905312308</v>
      </c>
      <c r="FM28">
        <v>0.30566143175520516</v>
      </c>
      <c r="FN28">
        <v>0</v>
      </c>
      <c r="FO28">
        <v>0</v>
      </c>
      <c r="FP28">
        <v>6.1132286351041021</v>
      </c>
      <c r="FQ28">
        <v>32.006537406012804</v>
      </c>
      <c r="FR28">
        <v>0.29471740155855869</v>
      </c>
      <c r="FS28">
        <v>0.99055167482651296</v>
      </c>
      <c r="FT28">
        <v>0.3401665034826446</v>
      </c>
      <c r="FU28">
        <v>0.99957410562180582</v>
      </c>
      <c r="FV28">
        <v>0.97274275979557068</v>
      </c>
      <c r="FW28">
        <v>0.54660974800297835</v>
      </c>
      <c r="FX28">
        <v>0</v>
      </c>
      <c r="FY28">
        <v>86.678844311148538</v>
      </c>
      <c r="FZ28">
        <v>3.5933340663662303</v>
      </c>
      <c r="GA28">
        <v>0</v>
      </c>
      <c r="GB28">
        <v>0</v>
      </c>
      <c r="GC28">
        <v>179.03094688240373</v>
      </c>
      <c r="GD28">
        <v>0.47388081619115546</v>
      </c>
      <c r="GE28">
        <v>0.37325230007229881</v>
      </c>
      <c r="GF28">
        <v>0.66482427850270176</v>
      </c>
      <c r="GG28">
        <v>80.603838886288088</v>
      </c>
      <c r="GH28">
        <v>0</v>
      </c>
      <c r="GI28">
        <v>0</v>
      </c>
      <c r="GJ28">
        <v>0</v>
      </c>
      <c r="GK28">
        <v>0</v>
      </c>
      <c r="GL28">
        <v>1.8079796678996507E-2</v>
      </c>
      <c r="GM28">
        <v>0.22430437251561613</v>
      </c>
      <c r="GN28">
        <v>0.22430437251561613</v>
      </c>
      <c r="GO28">
        <v>0.27654741624077228</v>
      </c>
      <c r="GP28">
        <v>0.27654741624077228</v>
      </c>
      <c r="GQ28">
        <v>8.0352072685973877</v>
      </c>
      <c r="GR28">
        <v>8.0352072685973877</v>
      </c>
      <c r="GS28">
        <v>107.41527005433045</v>
      </c>
      <c r="GT28">
        <v>2.5684082637422323</v>
      </c>
      <c r="GU28">
        <v>4.0604693853183829</v>
      </c>
      <c r="GV28">
        <v>0</v>
      </c>
      <c r="GW28">
        <v>0</v>
      </c>
      <c r="GX28">
        <v>4.4562764007992044</v>
      </c>
      <c r="GY28">
        <v>213.12966616665835</v>
      </c>
      <c r="GZ28">
        <v>206.10796258208916</v>
      </c>
      <c r="HA28">
        <v>0.39346005934974726</v>
      </c>
      <c r="HB28">
        <v>-10.918672731848307</v>
      </c>
    </row>
    <row r="29" spans="1:210" x14ac:dyDescent="0.25">
      <c r="A29" t="s">
        <v>3665</v>
      </c>
      <c r="B29">
        <v>24</v>
      </c>
      <c r="C29">
        <v>4009</v>
      </c>
      <c r="D29">
        <v>3206</v>
      </c>
      <c r="E29">
        <v>5935</v>
      </c>
      <c r="F29">
        <v>5434</v>
      </c>
      <c r="G29">
        <v>6379</v>
      </c>
      <c r="H29">
        <v>6412</v>
      </c>
      <c r="I29">
        <v>10</v>
      </c>
      <c r="J29">
        <v>0</v>
      </c>
      <c r="K29">
        <v>0</v>
      </c>
      <c r="L29">
        <v>0</v>
      </c>
      <c r="M29">
        <v>1</v>
      </c>
      <c r="N29">
        <v>0</v>
      </c>
      <c r="O29">
        <v>60</v>
      </c>
      <c r="P29">
        <v>1</v>
      </c>
      <c r="Q29">
        <v>-3</v>
      </c>
      <c r="R29">
        <v>-3</v>
      </c>
      <c r="S29">
        <v>20</v>
      </c>
      <c r="T29">
        <v>70</v>
      </c>
      <c r="U29">
        <v>0</v>
      </c>
      <c r="V29">
        <v>0</v>
      </c>
      <c r="W29">
        <v>0</v>
      </c>
      <c r="X29">
        <v>1</v>
      </c>
      <c r="Y29">
        <v>1</v>
      </c>
      <c r="Z29">
        <v>0</v>
      </c>
      <c r="AA29">
        <v>0</v>
      </c>
      <c r="AB29">
        <v>40</v>
      </c>
      <c r="AC29">
        <v>1</v>
      </c>
      <c r="AD29">
        <v>-3</v>
      </c>
      <c r="AE29">
        <v>-3</v>
      </c>
      <c r="AF29">
        <v>90</v>
      </c>
      <c r="AG29">
        <v>0</v>
      </c>
      <c r="AH29">
        <v>1</v>
      </c>
      <c r="AI29">
        <v>0</v>
      </c>
      <c r="AJ29">
        <v>50</v>
      </c>
      <c r="AK29">
        <v>-3</v>
      </c>
      <c r="AL29">
        <v>-3</v>
      </c>
      <c r="AM29">
        <v>-3</v>
      </c>
      <c r="AN29">
        <v>0</v>
      </c>
      <c r="AO29">
        <v>0</v>
      </c>
      <c r="AP29">
        <v>0</v>
      </c>
      <c r="AQ29">
        <v>0</v>
      </c>
      <c r="AR29">
        <v>0</v>
      </c>
      <c r="AS29">
        <v>0</v>
      </c>
      <c r="AT29">
        <v>0</v>
      </c>
      <c r="AU29">
        <v>0</v>
      </c>
      <c r="AV29">
        <v>100</v>
      </c>
      <c r="AW29">
        <v>2</v>
      </c>
      <c r="AX29">
        <v>2</v>
      </c>
      <c r="AY29">
        <v>-3</v>
      </c>
      <c r="AZ29">
        <v>-3</v>
      </c>
      <c r="BA29">
        <v>0</v>
      </c>
      <c r="BB29">
        <v>160</v>
      </c>
      <c r="BC29">
        <v>160</v>
      </c>
      <c r="BD29">
        <v>1</v>
      </c>
      <c r="BE29">
        <v>70</v>
      </c>
      <c r="BH29">
        <v>10</v>
      </c>
      <c r="BI29">
        <v>0</v>
      </c>
      <c r="BJ29">
        <v>0</v>
      </c>
      <c r="BK29">
        <v>0</v>
      </c>
      <c r="BL29">
        <v>0</v>
      </c>
      <c r="BM29">
        <v>0</v>
      </c>
      <c r="BN29">
        <v>0</v>
      </c>
      <c r="BO29">
        <v>0</v>
      </c>
      <c r="BP29">
        <v>-3</v>
      </c>
      <c r="BQ29">
        <v>-3</v>
      </c>
      <c r="BR29">
        <v>0</v>
      </c>
      <c r="BS29">
        <v>10</v>
      </c>
      <c r="BT29">
        <v>0</v>
      </c>
      <c r="BU29">
        <v>1</v>
      </c>
      <c r="BV29">
        <v>0</v>
      </c>
      <c r="BW29">
        <v>1</v>
      </c>
      <c r="BX29">
        <v>1</v>
      </c>
      <c r="BY29">
        <v>0</v>
      </c>
      <c r="BZ29">
        <v>0</v>
      </c>
      <c r="CA29">
        <v>80</v>
      </c>
      <c r="CB29">
        <v>2</v>
      </c>
      <c r="CC29">
        <v>-3</v>
      </c>
      <c r="CD29">
        <v>-3</v>
      </c>
      <c r="CE29">
        <v>80</v>
      </c>
      <c r="CF29">
        <v>0</v>
      </c>
      <c r="CG29">
        <v>0</v>
      </c>
      <c r="CH29">
        <v>0</v>
      </c>
      <c r="CI29">
        <v>0</v>
      </c>
      <c r="CJ29">
        <v>-3</v>
      </c>
      <c r="CK29">
        <v>-3</v>
      </c>
      <c r="CL29">
        <v>-3</v>
      </c>
      <c r="CM29">
        <v>0</v>
      </c>
      <c r="CN29">
        <v>0</v>
      </c>
      <c r="CO29">
        <v>0</v>
      </c>
      <c r="CP29">
        <v>0</v>
      </c>
      <c r="CQ29">
        <v>0</v>
      </c>
      <c r="CR29">
        <v>0</v>
      </c>
      <c r="CS29">
        <v>0</v>
      </c>
      <c r="CT29">
        <v>0</v>
      </c>
      <c r="CU29">
        <v>80</v>
      </c>
      <c r="CV29">
        <v>2</v>
      </c>
      <c r="CW29">
        <v>2</v>
      </c>
      <c r="CX29">
        <v>-3</v>
      </c>
      <c r="CY29">
        <v>-3</v>
      </c>
      <c r="CZ29">
        <v>0</v>
      </c>
      <c r="DA29">
        <v>90</v>
      </c>
      <c r="DB29">
        <v>90</v>
      </c>
      <c r="DC29">
        <v>0</v>
      </c>
      <c r="DD29">
        <v>-70</v>
      </c>
      <c r="DG29">
        <v>12.920859798217437</v>
      </c>
      <c r="DH29">
        <v>0.11154366812514364</v>
      </c>
      <c r="DI29">
        <v>0.8587744400716143</v>
      </c>
      <c r="DJ29">
        <v>0.85458835097139585</v>
      </c>
      <c r="DK29">
        <v>0.62609608552369034</v>
      </c>
      <c r="DL29">
        <v>2.8392958546280523E-4</v>
      </c>
      <c r="DM29">
        <v>37.574283018985312</v>
      </c>
      <c r="DN29">
        <v>0.62623805031642177</v>
      </c>
      <c r="DO29">
        <v>0</v>
      </c>
      <c r="DP29">
        <v>0</v>
      </c>
      <c r="DQ29">
        <v>12.524761006328436</v>
      </c>
      <c r="DR29">
        <v>51.938726945163907</v>
      </c>
      <c r="DS29">
        <v>1.2616894699053178</v>
      </c>
      <c r="DT29">
        <v>0.54662911717812634</v>
      </c>
      <c r="DU29">
        <v>0.29935883389152657</v>
      </c>
      <c r="DV29">
        <v>0.99957410562180582</v>
      </c>
      <c r="DW29">
        <v>0.97274275979557068</v>
      </c>
      <c r="DX29">
        <v>0.39662407197346899</v>
      </c>
      <c r="DY29">
        <v>0</v>
      </c>
      <c r="DZ29">
        <v>65.622068093018555</v>
      </c>
      <c r="EA29">
        <v>2.6510377799837213</v>
      </c>
      <c r="EB29">
        <v>0</v>
      </c>
      <c r="EC29">
        <v>0</v>
      </c>
      <c r="ED29">
        <v>169.83909548125843</v>
      </c>
      <c r="EE29">
        <v>0.42168887534507915</v>
      </c>
      <c r="EF29">
        <v>0.64548392020495915</v>
      </c>
      <c r="EG29">
        <v>0.61486716146284992</v>
      </c>
      <c r="EH29">
        <v>95.451314243687591</v>
      </c>
      <c r="EI29">
        <v>0</v>
      </c>
      <c r="EJ29">
        <v>0</v>
      </c>
      <c r="EK29">
        <v>0</v>
      </c>
      <c r="EL29">
        <v>2.51093437397283E-3</v>
      </c>
      <c r="EM29">
        <v>1.3372219073620406E-2</v>
      </c>
      <c r="EN29">
        <v>0.22430437251561613</v>
      </c>
      <c r="EO29">
        <v>0.22430437251561613</v>
      </c>
      <c r="EP29">
        <v>0.27654741624077228</v>
      </c>
      <c r="EQ29">
        <v>0.27654741624077228</v>
      </c>
      <c r="ER29">
        <v>8.0352072685973877</v>
      </c>
      <c r="ES29">
        <v>8.0352072685973877</v>
      </c>
      <c r="ET29">
        <v>110.87936846681694</v>
      </c>
      <c r="EU29">
        <v>2.4312807539626133</v>
      </c>
      <c r="EV29">
        <v>3.5282005719529597</v>
      </c>
      <c r="EW29">
        <v>0</v>
      </c>
      <c r="EX29">
        <v>0</v>
      </c>
      <c r="EY29">
        <v>1.2040000375063848</v>
      </c>
      <c r="EZ29">
        <v>225.80243190674224</v>
      </c>
      <c r="FA29">
        <v>222.54937173794514</v>
      </c>
      <c r="FB29">
        <v>0.76762220312082652</v>
      </c>
      <c r="FC29">
        <v>12.888666294403365</v>
      </c>
      <c r="FF29">
        <v>12.842922572833562</v>
      </c>
      <c r="FG29">
        <v>8.7150162078445698E-2</v>
      </c>
      <c r="FH29">
        <v>0.90885798830070175</v>
      </c>
      <c r="FI29">
        <v>0.9128191081119037</v>
      </c>
      <c r="FJ29">
        <v>0.45485186881831796</v>
      </c>
      <c r="FK29">
        <v>2.8392958546280523E-4</v>
      </c>
      <c r="FL29">
        <v>27.299630016662952</v>
      </c>
      <c r="FM29">
        <v>0.45499383361104939</v>
      </c>
      <c r="FN29">
        <v>0</v>
      </c>
      <c r="FO29">
        <v>0</v>
      </c>
      <c r="FP29">
        <v>9.099876672220983</v>
      </c>
      <c r="FQ29">
        <v>42.206289909599533</v>
      </c>
      <c r="FR29">
        <v>0.37559291320299959</v>
      </c>
      <c r="FS29">
        <v>2.181366830317053</v>
      </c>
      <c r="FT29">
        <v>0.62924928456529083</v>
      </c>
      <c r="FU29">
        <v>0.99957410562180582</v>
      </c>
      <c r="FV29">
        <v>0.97274275979557068</v>
      </c>
      <c r="FW29">
        <v>0.39206681974048474</v>
      </c>
      <c r="FX29">
        <v>0</v>
      </c>
      <c r="FY29">
        <v>69.361220612112149</v>
      </c>
      <c r="FZ29">
        <v>2.7068645933114253</v>
      </c>
      <c r="GA29">
        <v>0</v>
      </c>
      <c r="GB29">
        <v>0</v>
      </c>
      <c r="GC29">
        <v>131.26652144554242</v>
      </c>
      <c r="GD29">
        <v>0.38018515167168127</v>
      </c>
      <c r="GE29">
        <v>0.23892674616695059</v>
      </c>
      <c r="GF29">
        <v>0.52701348848126117</v>
      </c>
      <c r="GG29">
        <v>27.366875761437569</v>
      </c>
      <c r="GH29">
        <v>0</v>
      </c>
      <c r="GI29">
        <v>0</v>
      </c>
      <c r="GJ29">
        <v>0</v>
      </c>
      <c r="GK29">
        <v>7.3715838962032099E-3</v>
      </c>
      <c r="GL29">
        <v>1.0798172708789466E-2</v>
      </c>
      <c r="GM29">
        <v>0.22430437251561613</v>
      </c>
      <c r="GN29">
        <v>0.22430437251561613</v>
      </c>
      <c r="GO29">
        <v>0.27654741624077228</v>
      </c>
      <c r="GP29">
        <v>0.27654741624077228</v>
      </c>
      <c r="GQ29">
        <v>8.0352072685973877</v>
      </c>
      <c r="GR29">
        <v>8.0352072685973877</v>
      </c>
      <c r="GS29">
        <v>105.39485755868043</v>
      </c>
      <c r="GT29">
        <v>2.4115079503330237</v>
      </c>
      <c r="GU29">
        <v>3.1522614378986784</v>
      </c>
      <c r="GV29">
        <v>0</v>
      </c>
      <c r="GW29">
        <v>0</v>
      </c>
      <c r="GX29">
        <v>0.7146206223096232</v>
      </c>
      <c r="GY29">
        <v>179.09667108028458</v>
      </c>
      <c r="GZ29">
        <v>176.16058838338569</v>
      </c>
      <c r="HA29">
        <v>0.23237779687917348</v>
      </c>
      <c r="HB29">
        <v>-44.456814748898637</v>
      </c>
    </row>
    <row r="30" spans="1:210" x14ac:dyDescent="0.25">
      <c r="A30" t="s">
        <v>3665</v>
      </c>
      <c r="B30">
        <v>25</v>
      </c>
      <c r="C30">
        <v>6320</v>
      </c>
      <c r="D30">
        <v>4536</v>
      </c>
      <c r="E30">
        <v>4506</v>
      </c>
      <c r="F30">
        <v>5638</v>
      </c>
      <c r="G30">
        <v>2530</v>
      </c>
      <c r="H30">
        <v>648</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180</v>
      </c>
      <c r="AG30">
        <v>1</v>
      </c>
      <c r="AH30">
        <v>1</v>
      </c>
      <c r="AI30">
        <v>0</v>
      </c>
      <c r="AJ30">
        <v>100</v>
      </c>
      <c r="AK30">
        <v>-3</v>
      </c>
      <c r="AL30">
        <v>-3</v>
      </c>
      <c r="AM30">
        <v>-3</v>
      </c>
      <c r="AN30">
        <v>0</v>
      </c>
      <c r="AO30">
        <v>0</v>
      </c>
      <c r="AP30">
        <v>0</v>
      </c>
      <c r="AQ30">
        <v>0</v>
      </c>
      <c r="AR30">
        <v>0</v>
      </c>
      <c r="AS30">
        <v>0</v>
      </c>
      <c r="AT30">
        <v>0</v>
      </c>
      <c r="AU30">
        <v>0</v>
      </c>
      <c r="AV30">
        <v>140</v>
      </c>
      <c r="AW30">
        <v>3</v>
      </c>
      <c r="AX30">
        <v>6</v>
      </c>
      <c r="AY30">
        <v>-3</v>
      </c>
      <c r="AZ30">
        <v>-3</v>
      </c>
      <c r="BA30">
        <v>0</v>
      </c>
      <c r="BB30">
        <v>255</v>
      </c>
      <c r="BC30">
        <v>255</v>
      </c>
      <c r="BD30">
        <v>0.5</v>
      </c>
      <c r="BE30">
        <v>0</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180</v>
      </c>
      <c r="CF30">
        <v>0</v>
      </c>
      <c r="CG30">
        <v>1</v>
      </c>
      <c r="CH30">
        <v>1</v>
      </c>
      <c r="CI30">
        <v>100</v>
      </c>
      <c r="CJ30">
        <v>-3</v>
      </c>
      <c r="CK30">
        <v>-3</v>
      </c>
      <c r="CL30">
        <v>-3</v>
      </c>
      <c r="CM30">
        <v>0</v>
      </c>
      <c r="CN30">
        <v>0</v>
      </c>
      <c r="CO30">
        <v>0</v>
      </c>
      <c r="CP30">
        <v>0</v>
      </c>
      <c r="CQ30">
        <v>0</v>
      </c>
      <c r="CR30">
        <v>0</v>
      </c>
      <c r="CS30">
        <v>0</v>
      </c>
      <c r="CT30">
        <v>0</v>
      </c>
      <c r="CU30">
        <v>140</v>
      </c>
      <c r="CV30">
        <v>3</v>
      </c>
      <c r="CW30">
        <v>6</v>
      </c>
      <c r="CX30">
        <v>-3</v>
      </c>
      <c r="CY30">
        <v>-3</v>
      </c>
      <c r="CZ30">
        <v>0</v>
      </c>
      <c r="DA30">
        <v>255</v>
      </c>
      <c r="DB30">
        <v>255</v>
      </c>
      <c r="DC30">
        <v>0.5</v>
      </c>
      <c r="DD30">
        <v>0</v>
      </c>
      <c r="DG30">
        <v>13.965076660988075</v>
      </c>
      <c r="DH30">
        <v>1.056783049561307E-2</v>
      </c>
      <c r="DI30">
        <v>0.25613345475768434</v>
      </c>
      <c r="DJ30">
        <v>0.25912939626394105</v>
      </c>
      <c r="DK30">
        <v>0.7044293015332197</v>
      </c>
      <c r="DL30">
        <v>2.8392958546280523E-4</v>
      </c>
      <c r="DM30">
        <v>42.274275979557068</v>
      </c>
      <c r="DN30">
        <v>0.75824867207329671</v>
      </c>
      <c r="DO30">
        <v>0</v>
      </c>
      <c r="DP30">
        <v>0</v>
      </c>
      <c r="DQ30">
        <v>15.164973441465921</v>
      </c>
      <c r="DR30">
        <v>60.084483684409072</v>
      </c>
      <c r="DS30">
        <v>0.11662108363009085</v>
      </c>
      <c r="DT30">
        <v>0.25241824174470023</v>
      </c>
      <c r="DU30">
        <v>0.12589645847383335</v>
      </c>
      <c r="DV30">
        <v>0.99957410562180582</v>
      </c>
      <c r="DW30">
        <v>0.97274275979557068</v>
      </c>
      <c r="DX30">
        <v>0.69995034042406123</v>
      </c>
      <c r="DY30">
        <v>0</v>
      </c>
      <c r="DZ30">
        <v>75.400879507555061</v>
      </c>
      <c r="EA30">
        <v>3.9794143317013981</v>
      </c>
      <c r="EB30">
        <v>0</v>
      </c>
      <c r="EC30">
        <v>0</v>
      </c>
      <c r="ED30">
        <v>164.77259153516502</v>
      </c>
      <c r="EE30">
        <v>0.44607999965258516</v>
      </c>
      <c r="EF30">
        <v>0.60703561974384523</v>
      </c>
      <c r="EG30">
        <v>0.44140032724331163</v>
      </c>
      <c r="EH30">
        <v>77.527876964072988</v>
      </c>
      <c r="EI30">
        <v>0</v>
      </c>
      <c r="EJ30">
        <v>0</v>
      </c>
      <c r="EK30">
        <v>0</v>
      </c>
      <c r="EL30">
        <v>0</v>
      </c>
      <c r="EM30">
        <v>3.3105632896908044E-2</v>
      </c>
      <c r="EN30">
        <v>0.22430437251561613</v>
      </c>
      <c r="EO30">
        <v>0.22430437251561613</v>
      </c>
      <c r="EP30">
        <v>0.27654741624077228</v>
      </c>
      <c r="EQ30">
        <v>0.27654741624077228</v>
      </c>
      <c r="ER30">
        <v>8.0352072685973877</v>
      </c>
      <c r="ES30">
        <v>8.0352072685973877</v>
      </c>
      <c r="ET30">
        <v>129.18223472702218</v>
      </c>
      <c r="EU30">
        <v>2.817227988097164</v>
      </c>
      <c r="EV30">
        <v>5.1380914591128155</v>
      </c>
      <c r="EW30">
        <v>0</v>
      </c>
      <c r="EX30">
        <v>0</v>
      </c>
      <c r="EY30">
        <v>0.39395180974383409</v>
      </c>
      <c r="EZ30">
        <v>228.63604864543143</v>
      </c>
      <c r="FA30">
        <v>226.83163068632908</v>
      </c>
      <c r="FB30">
        <v>0.39236591039287494</v>
      </c>
      <c r="FC30">
        <v>27.626236145962405</v>
      </c>
      <c r="FF30">
        <v>13.965076660988075</v>
      </c>
      <c r="FG30">
        <v>6.2311483004493431E-3</v>
      </c>
      <c r="FH30">
        <v>0.2230200858981756</v>
      </c>
      <c r="FI30">
        <v>0.22558692140721315</v>
      </c>
      <c r="FJ30">
        <v>0.55668127406736478</v>
      </c>
      <c r="FK30">
        <v>2.8392958546280523E-4</v>
      </c>
      <c r="FL30">
        <v>33.409394331605789</v>
      </c>
      <c r="FM30">
        <v>0.55682323886009621</v>
      </c>
      <c r="FN30">
        <v>0</v>
      </c>
      <c r="FO30">
        <v>0</v>
      </c>
      <c r="FP30">
        <v>11.136464777201923</v>
      </c>
      <c r="FQ30">
        <v>47.270500906408543</v>
      </c>
      <c r="FR30">
        <v>1.718098599767667</v>
      </c>
      <c r="FS30">
        <v>0.14100501208056662</v>
      </c>
      <c r="FT30">
        <v>0.19866420770650425</v>
      </c>
      <c r="FU30">
        <v>0.99957410562180582</v>
      </c>
      <c r="FV30">
        <v>0.97274275979557068</v>
      </c>
      <c r="FW30">
        <v>0.94910554322493779</v>
      </c>
      <c r="FX30">
        <v>7.4587383329646848E-3</v>
      </c>
      <c r="FY30">
        <v>83.812674534369847</v>
      </c>
      <c r="FZ30">
        <v>4.6776437139810945</v>
      </c>
      <c r="GA30">
        <v>0</v>
      </c>
      <c r="GB30">
        <v>0</v>
      </c>
      <c r="GC30">
        <v>186.69203318953799</v>
      </c>
      <c r="GD30">
        <v>0.45244423298108172</v>
      </c>
      <c r="GE30">
        <v>0.58707587914520076</v>
      </c>
      <c r="GF30">
        <v>0.65473301410927098</v>
      </c>
      <c r="GG30">
        <v>94.286877016757217</v>
      </c>
      <c r="GH30">
        <v>0</v>
      </c>
      <c r="GI30">
        <v>0</v>
      </c>
      <c r="GJ30">
        <v>0</v>
      </c>
      <c r="GK30">
        <v>7.7106608207227071E-3</v>
      </c>
      <c r="GL30">
        <v>4.3683860264224328E-2</v>
      </c>
      <c r="GM30">
        <v>0.22430437251561613</v>
      </c>
      <c r="GN30">
        <v>0.22430437251561613</v>
      </c>
      <c r="GO30">
        <v>0.27654741624077228</v>
      </c>
      <c r="GP30">
        <v>0.27654741624077228</v>
      </c>
      <c r="GQ30">
        <v>8.0352072685973877</v>
      </c>
      <c r="GR30">
        <v>8.0352072685973877</v>
      </c>
      <c r="GS30">
        <v>129.69381241909238</v>
      </c>
      <c r="GT30">
        <v>2.9336577495160308</v>
      </c>
      <c r="GU30">
        <v>5.6388780951784572</v>
      </c>
      <c r="GV30">
        <v>0</v>
      </c>
      <c r="GW30">
        <v>0</v>
      </c>
      <c r="GX30">
        <v>0.44766773733605175</v>
      </c>
      <c r="GY30">
        <v>245.73162630234941</v>
      </c>
      <c r="GZ30">
        <v>247.18649273613079</v>
      </c>
      <c r="HA30">
        <v>0.60763408960712506</v>
      </c>
      <c r="HB30">
        <v>35.17283489219291</v>
      </c>
    </row>
    <row r="31" spans="1:210" x14ac:dyDescent="0.25">
      <c r="A31" t="s">
        <v>3665</v>
      </c>
      <c r="B31">
        <v>26</v>
      </c>
      <c r="C31">
        <v>6420</v>
      </c>
      <c r="D31">
        <v>5991</v>
      </c>
      <c r="E31">
        <v>1094</v>
      </c>
      <c r="F31">
        <v>2040</v>
      </c>
      <c r="G31">
        <v>6317</v>
      </c>
      <c r="H31">
        <v>5690</v>
      </c>
      <c r="I31">
        <v>15</v>
      </c>
      <c r="J31">
        <v>0</v>
      </c>
      <c r="K31">
        <v>0</v>
      </c>
      <c r="L31">
        <v>0</v>
      </c>
      <c r="M31">
        <v>0</v>
      </c>
      <c r="N31">
        <v>0</v>
      </c>
      <c r="O31">
        <v>0</v>
      </c>
      <c r="P31">
        <v>0</v>
      </c>
      <c r="Q31">
        <v>-3</v>
      </c>
      <c r="R31">
        <v>-3</v>
      </c>
      <c r="S31">
        <v>0</v>
      </c>
      <c r="T31">
        <v>15</v>
      </c>
      <c r="U31">
        <v>0</v>
      </c>
      <c r="V31">
        <v>0</v>
      </c>
      <c r="W31">
        <v>0</v>
      </c>
      <c r="X31">
        <v>1</v>
      </c>
      <c r="Y31">
        <v>1</v>
      </c>
      <c r="Z31">
        <v>1</v>
      </c>
      <c r="AA31">
        <v>0</v>
      </c>
      <c r="AB31">
        <v>120</v>
      </c>
      <c r="AC31">
        <v>6</v>
      </c>
      <c r="AD31">
        <v>-3</v>
      </c>
      <c r="AE31">
        <v>-3</v>
      </c>
      <c r="AF31">
        <v>220</v>
      </c>
      <c r="AG31">
        <v>1</v>
      </c>
      <c r="AH31">
        <v>1</v>
      </c>
      <c r="AI31">
        <v>0</v>
      </c>
      <c r="AJ31">
        <v>100</v>
      </c>
      <c r="AK31">
        <v>-3</v>
      </c>
      <c r="AL31">
        <v>-3</v>
      </c>
      <c r="AM31">
        <v>-3</v>
      </c>
      <c r="AN31">
        <v>0</v>
      </c>
      <c r="AO31">
        <v>0</v>
      </c>
      <c r="AP31">
        <v>0</v>
      </c>
      <c r="AQ31">
        <v>0</v>
      </c>
      <c r="AR31">
        <v>0</v>
      </c>
      <c r="AS31">
        <v>0</v>
      </c>
      <c r="AT31">
        <v>0</v>
      </c>
      <c r="AU31">
        <v>0</v>
      </c>
      <c r="AV31">
        <v>120</v>
      </c>
      <c r="AW31">
        <v>3</v>
      </c>
      <c r="AX31">
        <v>6</v>
      </c>
      <c r="AY31">
        <v>-3</v>
      </c>
      <c r="AZ31">
        <v>-3</v>
      </c>
      <c r="BA31">
        <v>0</v>
      </c>
      <c r="BB31">
        <v>235</v>
      </c>
      <c r="BC31">
        <v>235</v>
      </c>
      <c r="BD31">
        <v>0</v>
      </c>
      <c r="BE31">
        <v>-55</v>
      </c>
      <c r="BH31">
        <v>10</v>
      </c>
      <c r="BI31">
        <v>0</v>
      </c>
      <c r="BJ31">
        <v>10</v>
      </c>
      <c r="BK31">
        <v>10</v>
      </c>
      <c r="BL31">
        <v>0</v>
      </c>
      <c r="BM31">
        <v>0</v>
      </c>
      <c r="BN31">
        <v>0</v>
      </c>
      <c r="BO31">
        <v>0</v>
      </c>
      <c r="BP31">
        <v>-3</v>
      </c>
      <c r="BQ31">
        <v>-3</v>
      </c>
      <c r="BR31">
        <v>0</v>
      </c>
      <c r="BS31">
        <v>20</v>
      </c>
      <c r="BT31">
        <v>0</v>
      </c>
      <c r="BU31">
        <v>0</v>
      </c>
      <c r="BV31">
        <v>0</v>
      </c>
      <c r="BW31">
        <v>1</v>
      </c>
      <c r="BX31">
        <v>1</v>
      </c>
      <c r="BY31">
        <v>1</v>
      </c>
      <c r="BZ31">
        <v>0</v>
      </c>
      <c r="CA31">
        <v>120</v>
      </c>
      <c r="CB31">
        <v>6</v>
      </c>
      <c r="CC31">
        <v>-3</v>
      </c>
      <c r="CD31">
        <v>-3</v>
      </c>
      <c r="CE31">
        <v>270</v>
      </c>
      <c r="CF31">
        <v>1</v>
      </c>
      <c r="CG31">
        <v>1</v>
      </c>
      <c r="CH31">
        <v>1</v>
      </c>
      <c r="CI31">
        <v>150</v>
      </c>
      <c r="CJ31">
        <v>-3</v>
      </c>
      <c r="CK31">
        <v>-3</v>
      </c>
      <c r="CL31">
        <v>-3</v>
      </c>
      <c r="CM31">
        <v>0</v>
      </c>
      <c r="CN31">
        <v>0</v>
      </c>
      <c r="CO31">
        <v>0</v>
      </c>
      <c r="CP31">
        <v>0</v>
      </c>
      <c r="CQ31">
        <v>0</v>
      </c>
      <c r="CR31">
        <v>0</v>
      </c>
      <c r="CS31">
        <v>0</v>
      </c>
      <c r="CT31">
        <v>0</v>
      </c>
      <c r="CU31">
        <v>120</v>
      </c>
      <c r="CV31">
        <v>3</v>
      </c>
      <c r="CW31">
        <v>6</v>
      </c>
      <c r="CX31">
        <v>-3</v>
      </c>
      <c r="CY31">
        <v>-3</v>
      </c>
      <c r="CZ31">
        <v>10</v>
      </c>
      <c r="DA31">
        <v>290</v>
      </c>
      <c r="DB31">
        <v>290</v>
      </c>
      <c r="DC31">
        <v>1</v>
      </c>
      <c r="DD31">
        <v>55</v>
      </c>
      <c r="DG31">
        <v>13.965076660988075</v>
      </c>
      <c r="DH31">
        <v>3.7958722218371217E-2</v>
      </c>
      <c r="DI31">
        <v>5.2906446296293229E-2</v>
      </c>
      <c r="DJ31">
        <v>5.017516761195482E-2</v>
      </c>
      <c r="DK31">
        <v>0.45843784695609729</v>
      </c>
      <c r="DL31">
        <v>2.8392958546280523E-4</v>
      </c>
      <c r="DM31">
        <v>27.514788704929718</v>
      </c>
      <c r="DN31">
        <v>0.45857981174882867</v>
      </c>
      <c r="DO31">
        <v>0</v>
      </c>
      <c r="DP31">
        <v>0</v>
      </c>
      <c r="DQ31">
        <v>9.1715962349765725</v>
      </c>
      <c r="DR31">
        <v>41.979654231949269</v>
      </c>
      <c r="DS31">
        <v>0.32221041503063541</v>
      </c>
      <c r="DT31">
        <v>1.0703975919574533</v>
      </c>
      <c r="DU31">
        <v>0.30934669489122263</v>
      </c>
      <c r="DV31">
        <v>0.99957410562180582</v>
      </c>
      <c r="DW31">
        <v>0.97274275979557068</v>
      </c>
      <c r="DX31">
        <v>0.63663814948851749</v>
      </c>
      <c r="DY31">
        <v>0</v>
      </c>
      <c r="DZ31">
        <v>90.328243734719251</v>
      </c>
      <c r="EA31">
        <v>4.1148239390177066</v>
      </c>
      <c r="EB31">
        <v>0</v>
      </c>
      <c r="EC31">
        <v>0</v>
      </c>
      <c r="ED31">
        <v>201.51906936237981</v>
      </c>
      <c r="EE31">
        <v>0.45576285883176859</v>
      </c>
      <c r="EF31">
        <v>0.56367044324753479</v>
      </c>
      <c r="EG31">
        <v>0.63659299259478486</v>
      </c>
      <c r="EH31">
        <v>109.75528357584403</v>
      </c>
      <c r="EI31">
        <v>0</v>
      </c>
      <c r="EJ31">
        <v>0</v>
      </c>
      <c r="EK31">
        <v>0</v>
      </c>
      <c r="EL31">
        <v>7.8414365645892384E-4</v>
      </c>
      <c r="EM31">
        <v>2.8834393270066427E-2</v>
      </c>
      <c r="EN31">
        <v>0.22430437251561613</v>
      </c>
      <c r="EO31">
        <v>0.22430437251561613</v>
      </c>
      <c r="EP31">
        <v>0.27654741624077228</v>
      </c>
      <c r="EQ31">
        <v>0.27654741624077228</v>
      </c>
      <c r="ER31">
        <v>8.0352072685973877</v>
      </c>
      <c r="ES31">
        <v>8.0352072685973877</v>
      </c>
      <c r="ET31">
        <v>117.32602169563381</v>
      </c>
      <c r="EU31">
        <v>2.7671894165609467</v>
      </c>
      <c r="EV31">
        <v>4.8904700950180118</v>
      </c>
      <c r="EW31">
        <v>0</v>
      </c>
      <c r="EX31">
        <v>0</v>
      </c>
      <c r="EY31">
        <v>0</v>
      </c>
      <c r="EZ31">
        <v>246.25298158404962</v>
      </c>
      <c r="FA31">
        <v>243.69536797148959</v>
      </c>
      <c r="FB31">
        <v>0.49361488563149147</v>
      </c>
      <c r="FC31">
        <v>-10.585851390525551</v>
      </c>
      <c r="FF31">
        <v>13.645118993937661</v>
      </c>
      <c r="FG31">
        <v>1.8715307949002034E-2</v>
      </c>
      <c r="FH31">
        <v>1.9696871526277289</v>
      </c>
      <c r="FI31">
        <v>1.9734112370852339</v>
      </c>
      <c r="FJ31">
        <v>0.33071288286437839</v>
      </c>
      <c r="FK31">
        <v>2.8392958546280523E-4</v>
      </c>
      <c r="FL31">
        <v>19.851290859426591</v>
      </c>
      <c r="FM31">
        <v>0.33085484765710982</v>
      </c>
      <c r="FN31">
        <v>0</v>
      </c>
      <c r="FO31">
        <v>0</v>
      </c>
      <c r="FP31">
        <v>6.6170969531421964</v>
      </c>
      <c r="FQ31">
        <v>34.482887224222068</v>
      </c>
      <c r="FR31">
        <v>1.1734176864413728</v>
      </c>
      <c r="FS31">
        <v>0.53222618622170859</v>
      </c>
      <c r="FT31">
        <v>0.16426288826308097</v>
      </c>
      <c r="FU31">
        <v>0.99957410562180582</v>
      </c>
      <c r="FV31">
        <v>0.97274275979557068</v>
      </c>
      <c r="FW31">
        <v>0.74255008074369955</v>
      </c>
      <c r="FX31">
        <v>0</v>
      </c>
      <c r="FY31">
        <v>93.120767815715595</v>
      </c>
      <c r="FZ31">
        <v>4.5090390145729495</v>
      </c>
      <c r="GA31">
        <v>0</v>
      </c>
      <c r="GB31">
        <v>0</v>
      </c>
      <c r="GC31">
        <v>199.36682834401398</v>
      </c>
      <c r="GD31">
        <v>0.76533757398982361</v>
      </c>
      <c r="GE31">
        <v>0.53634422601403142</v>
      </c>
      <c r="GF31">
        <v>0.46340709962541549</v>
      </c>
      <c r="GG31">
        <v>104.16358831266692</v>
      </c>
      <c r="GH31">
        <v>0</v>
      </c>
      <c r="GI31">
        <v>0</v>
      </c>
      <c r="GJ31">
        <v>0</v>
      </c>
      <c r="GK31">
        <v>1.8701804907291478E-3</v>
      </c>
      <c r="GL31">
        <v>3.4936588372874833E-2</v>
      </c>
      <c r="GM31">
        <v>0.22430437251561613</v>
      </c>
      <c r="GN31">
        <v>0.22430437251561613</v>
      </c>
      <c r="GO31">
        <v>0.27654741624077228</v>
      </c>
      <c r="GP31">
        <v>0.27654741624077228</v>
      </c>
      <c r="GQ31">
        <v>8.0352072685973877</v>
      </c>
      <c r="GR31">
        <v>8.0352072685973877</v>
      </c>
      <c r="GS31">
        <v>119.38399776014973</v>
      </c>
      <c r="GT31">
        <v>2.8485374892164783</v>
      </c>
      <c r="GU31">
        <v>5.2348985697553925</v>
      </c>
      <c r="GV31">
        <v>0</v>
      </c>
      <c r="GW31">
        <v>0</v>
      </c>
      <c r="GX31">
        <v>2.1478150197627017</v>
      </c>
      <c r="GY31">
        <v>247.2513230329956</v>
      </c>
      <c r="GZ31">
        <v>246.4874516806463</v>
      </c>
      <c r="HA31">
        <v>0.50638511436850853</v>
      </c>
      <c r="HB31">
        <v>3.5349997465220362</v>
      </c>
    </row>
    <row r="32" spans="1:210" x14ac:dyDescent="0.25">
      <c r="A32" t="s">
        <v>3665</v>
      </c>
      <c r="B32">
        <v>27</v>
      </c>
      <c r="C32">
        <v>1208</v>
      </c>
      <c r="D32">
        <v>6455</v>
      </c>
      <c r="E32">
        <v>4011</v>
      </c>
      <c r="F32">
        <v>6359</v>
      </c>
      <c r="G32">
        <v>2500</v>
      </c>
      <c r="H32">
        <v>6164</v>
      </c>
      <c r="I32">
        <v>15</v>
      </c>
      <c r="J32">
        <v>0</v>
      </c>
      <c r="K32">
        <v>0</v>
      </c>
      <c r="L32">
        <v>0</v>
      </c>
      <c r="M32">
        <v>1</v>
      </c>
      <c r="N32">
        <v>0</v>
      </c>
      <c r="O32">
        <v>60</v>
      </c>
      <c r="P32">
        <v>1</v>
      </c>
      <c r="Q32">
        <v>-3</v>
      </c>
      <c r="R32">
        <v>-3</v>
      </c>
      <c r="S32">
        <v>20</v>
      </c>
      <c r="T32">
        <v>75</v>
      </c>
      <c r="U32">
        <v>4</v>
      </c>
      <c r="V32">
        <v>0</v>
      </c>
      <c r="W32">
        <v>0</v>
      </c>
      <c r="X32">
        <v>1</v>
      </c>
      <c r="Y32">
        <v>1</v>
      </c>
      <c r="Z32">
        <v>0</v>
      </c>
      <c r="AA32">
        <v>0</v>
      </c>
      <c r="AB32">
        <v>40</v>
      </c>
      <c r="AC32">
        <v>1</v>
      </c>
      <c r="AD32">
        <v>-3</v>
      </c>
      <c r="AE32">
        <v>-3</v>
      </c>
      <c r="AF32">
        <v>90</v>
      </c>
      <c r="AG32">
        <v>1</v>
      </c>
      <c r="AH32">
        <v>0</v>
      </c>
      <c r="AI32">
        <v>0</v>
      </c>
      <c r="AJ32">
        <v>50</v>
      </c>
      <c r="AK32">
        <v>-3</v>
      </c>
      <c r="AL32">
        <v>-3</v>
      </c>
      <c r="AM32">
        <v>-3</v>
      </c>
      <c r="AN32">
        <v>0</v>
      </c>
      <c r="AO32">
        <v>0</v>
      </c>
      <c r="AP32">
        <v>0</v>
      </c>
      <c r="AQ32">
        <v>0</v>
      </c>
      <c r="AR32">
        <v>0</v>
      </c>
      <c r="AS32">
        <v>0</v>
      </c>
      <c r="AT32">
        <v>0</v>
      </c>
      <c r="AU32">
        <v>0</v>
      </c>
      <c r="AV32">
        <v>100</v>
      </c>
      <c r="AW32">
        <v>2</v>
      </c>
      <c r="AX32">
        <v>2</v>
      </c>
      <c r="AY32">
        <v>-3</v>
      </c>
      <c r="AZ32">
        <v>-3</v>
      </c>
      <c r="BA32">
        <v>0</v>
      </c>
      <c r="BB32">
        <v>165</v>
      </c>
      <c r="BC32">
        <v>165</v>
      </c>
      <c r="BD32">
        <v>0</v>
      </c>
      <c r="BE32">
        <v>-15</v>
      </c>
      <c r="BH32">
        <v>10</v>
      </c>
      <c r="BI32">
        <v>0</v>
      </c>
      <c r="BJ32">
        <v>0</v>
      </c>
      <c r="BK32">
        <v>0</v>
      </c>
      <c r="BL32">
        <v>0</v>
      </c>
      <c r="BM32">
        <v>0</v>
      </c>
      <c r="BN32">
        <v>0</v>
      </c>
      <c r="BO32">
        <v>0</v>
      </c>
      <c r="BP32">
        <v>-3</v>
      </c>
      <c r="BQ32">
        <v>-3</v>
      </c>
      <c r="BR32">
        <v>0</v>
      </c>
      <c r="BS32">
        <v>10</v>
      </c>
      <c r="BT32">
        <v>0</v>
      </c>
      <c r="BU32">
        <v>0</v>
      </c>
      <c r="BV32">
        <v>0</v>
      </c>
      <c r="BW32">
        <v>1</v>
      </c>
      <c r="BX32">
        <v>1</v>
      </c>
      <c r="BY32">
        <v>1</v>
      </c>
      <c r="BZ32">
        <v>0</v>
      </c>
      <c r="CA32">
        <v>120</v>
      </c>
      <c r="CB32">
        <v>6</v>
      </c>
      <c r="CC32">
        <v>-3</v>
      </c>
      <c r="CD32">
        <v>-3</v>
      </c>
      <c r="CE32">
        <v>170</v>
      </c>
      <c r="CF32">
        <v>0</v>
      </c>
      <c r="CG32">
        <v>1</v>
      </c>
      <c r="CH32">
        <v>0</v>
      </c>
      <c r="CI32">
        <v>50</v>
      </c>
      <c r="CJ32">
        <v>-3</v>
      </c>
      <c r="CK32">
        <v>-3</v>
      </c>
      <c r="CL32">
        <v>-3</v>
      </c>
      <c r="CM32">
        <v>0</v>
      </c>
      <c r="CN32">
        <v>0</v>
      </c>
      <c r="CO32">
        <v>0</v>
      </c>
      <c r="CP32">
        <v>0</v>
      </c>
      <c r="CQ32">
        <v>0</v>
      </c>
      <c r="CR32">
        <v>0</v>
      </c>
      <c r="CS32">
        <v>0</v>
      </c>
      <c r="CT32">
        <v>0</v>
      </c>
      <c r="CU32">
        <v>120</v>
      </c>
      <c r="CV32">
        <v>3</v>
      </c>
      <c r="CW32">
        <v>6</v>
      </c>
      <c r="CX32">
        <v>-3</v>
      </c>
      <c r="CY32">
        <v>-3</v>
      </c>
      <c r="CZ32">
        <v>0</v>
      </c>
      <c r="DA32">
        <v>180</v>
      </c>
      <c r="DB32">
        <v>180</v>
      </c>
      <c r="DC32">
        <v>1</v>
      </c>
      <c r="DD32">
        <v>15</v>
      </c>
      <c r="DG32">
        <v>13.965076660988075</v>
      </c>
      <c r="DH32">
        <v>3.140674720497634E-2</v>
      </c>
      <c r="DI32">
        <v>1.0244277436349323</v>
      </c>
      <c r="DJ32">
        <v>1.0238001492490099</v>
      </c>
      <c r="DK32">
        <v>0.35461026837275489</v>
      </c>
      <c r="DL32">
        <v>2.8392958546280523E-4</v>
      </c>
      <c r="DM32">
        <v>21.285133989929172</v>
      </c>
      <c r="DN32">
        <v>0.35475223316548626</v>
      </c>
      <c r="DO32">
        <v>0</v>
      </c>
      <c r="DP32">
        <v>0</v>
      </c>
      <c r="DQ32">
        <v>7.0950446633097242</v>
      </c>
      <c r="DR32">
        <v>37.70682333678792</v>
      </c>
      <c r="DS32">
        <v>1.4996438202256575</v>
      </c>
      <c r="DT32">
        <v>0.10018318046729555</v>
      </c>
      <c r="DU32">
        <v>0.35295647676232961</v>
      </c>
      <c r="DV32">
        <v>0.99957410562180582</v>
      </c>
      <c r="DW32">
        <v>0.97274275979557068</v>
      </c>
      <c r="DX32">
        <v>0.46806445062005536</v>
      </c>
      <c r="DY32">
        <v>1.2027919557617181E-2</v>
      </c>
      <c r="DZ32">
        <v>76.28239169306147</v>
      </c>
      <c r="EA32">
        <v>3.3467077409043595</v>
      </c>
      <c r="EB32">
        <v>0</v>
      </c>
      <c r="EC32">
        <v>0</v>
      </c>
      <c r="ED32">
        <v>176.98493353313191</v>
      </c>
      <c r="EE32">
        <v>0.51352583856433198</v>
      </c>
      <c r="EF32">
        <v>0.5126053013180335</v>
      </c>
      <c r="EG32">
        <v>0.49787554481683632</v>
      </c>
      <c r="EH32">
        <v>92.967632569970192</v>
      </c>
      <c r="EI32">
        <v>0</v>
      </c>
      <c r="EJ32">
        <v>0</v>
      </c>
      <c r="EK32">
        <v>0</v>
      </c>
      <c r="EL32">
        <v>4.4859051773185254E-3</v>
      </c>
      <c r="EM32">
        <v>1.7654633903184558E-2</v>
      </c>
      <c r="EN32">
        <v>0.22430437251561613</v>
      </c>
      <c r="EO32">
        <v>0.22430437251561613</v>
      </c>
      <c r="EP32">
        <v>0.27654741624077228</v>
      </c>
      <c r="EQ32">
        <v>0.27654741624077228</v>
      </c>
      <c r="ER32">
        <v>8.0352072685973877</v>
      </c>
      <c r="ES32">
        <v>8.0352072685973877</v>
      </c>
      <c r="ET32">
        <v>109.60244631336269</v>
      </c>
      <c r="EU32">
        <v>2.5263568829810907</v>
      </c>
      <c r="EV32">
        <v>4.0183780614618021</v>
      </c>
      <c r="EW32">
        <v>0</v>
      </c>
      <c r="EX32">
        <v>0</v>
      </c>
      <c r="EY32">
        <v>0.9014891514843667</v>
      </c>
      <c r="EZ32">
        <v>224.91246393220933</v>
      </c>
      <c r="FA32">
        <v>226.61671009390255</v>
      </c>
      <c r="FB32">
        <v>0.63277079002421699</v>
      </c>
      <c r="FC32">
        <v>1.6415284560282331</v>
      </c>
      <c r="FF32">
        <v>13.257955541799912</v>
      </c>
      <c r="FG32">
        <v>0.12317694273151338</v>
      </c>
      <c r="FH32">
        <v>0.25547166395167453</v>
      </c>
      <c r="FI32">
        <v>0.26528073882291797</v>
      </c>
      <c r="FJ32">
        <v>0.36225206756729789</v>
      </c>
      <c r="FK32">
        <v>2.8392958546280523E-4</v>
      </c>
      <c r="FL32">
        <v>21.743641941601759</v>
      </c>
      <c r="FM32">
        <v>0.36239403236002932</v>
      </c>
      <c r="FN32">
        <v>0</v>
      </c>
      <c r="FO32">
        <v>0</v>
      </c>
      <c r="FP32">
        <v>7.2478806472005868</v>
      </c>
      <c r="FQ32">
        <v>36.796802505794659</v>
      </c>
      <c r="FR32">
        <v>0.41589058084602631</v>
      </c>
      <c r="FS32">
        <v>0.83001875635351385</v>
      </c>
      <c r="FT32">
        <v>0.22500156962296872</v>
      </c>
      <c r="FU32">
        <v>0.99957410562180582</v>
      </c>
      <c r="FV32">
        <v>0.97274275979557068</v>
      </c>
      <c r="FW32">
        <v>0.29360639502236796</v>
      </c>
      <c r="FX32">
        <v>0</v>
      </c>
      <c r="FY32">
        <v>82.031688114384593</v>
      </c>
      <c r="FZ32">
        <v>3.8564941335570255</v>
      </c>
      <c r="GA32">
        <v>0</v>
      </c>
      <c r="GB32">
        <v>0</v>
      </c>
      <c r="GC32">
        <v>161.04677963969601</v>
      </c>
      <c r="GD32">
        <v>0.2378736360462545</v>
      </c>
      <c r="GE32">
        <v>0.57661598245700807</v>
      </c>
      <c r="GF32">
        <v>0.3951288806783505</v>
      </c>
      <c r="GG32">
        <v>45.898352715126165</v>
      </c>
      <c r="GH32">
        <v>0</v>
      </c>
      <c r="GI32">
        <v>0</v>
      </c>
      <c r="GJ32">
        <v>0</v>
      </c>
      <c r="GK32">
        <v>0</v>
      </c>
      <c r="GL32">
        <v>2.246115775157087E-2</v>
      </c>
      <c r="GM32">
        <v>0.22430437251561613</v>
      </c>
      <c r="GN32">
        <v>0.22430437251561613</v>
      </c>
      <c r="GO32">
        <v>0.27654741624077228</v>
      </c>
      <c r="GP32">
        <v>0.27654741624077228</v>
      </c>
      <c r="GQ32">
        <v>8.0352072685973877</v>
      </c>
      <c r="GR32">
        <v>8.0352072685973877</v>
      </c>
      <c r="GS32">
        <v>111.97178980976105</v>
      </c>
      <c r="GT32">
        <v>2.6272646847557244</v>
      </c>
      <c r="GU32">
        <v>4.4451924602143622</v>
      </c>
      <c r="GV32">
        <v>0</v>
      </c>
      <c r="GW32">
        <v>0</v>
      </c>
      <c r="GX32">
        <v>0.37319970876415975</v>
      </c>
      <c r="GY32">
        <v>203.64463551015666</v>
      </c>
      <c r="GZ32">
        <v>209.9742649798776</v>
      </c>
      <c r="HA32">
        <v>0.36722920997578301</v>
      </c>
      <c r="HB32">
        <v>-1.9335062687778342</v>
      </c>
    </row>
    <row r="33" spans="1:210" x14ac:dyDescent="0.25">
      <c r="A33" t="s">
        <v>3665</v>
      </c>
      <c r="B33">
        <v>28</v>
      </c>
      <c r="C33">
        <v>5809</v>
      </c>
      <c r="D33">
        <v>1785</v>
      </c>
      <c r="E33">
        <v>3633</v>
      </c>
      <c r="F33">
        <v>5041</v>
      </c>
      <c r="G33">
        <v>6371</v>
      </c>
      <c r="H33">
        <v>2410</v>
      </c>
      <c r="I33">
        <v>10</v>
      </c>
      <c r="J33">
        <v>0</v>
      </c>
      <c r="K33">
        <v>0</v>
      </c>
      <c r="L33">
        <v>0</v>
      </c>
      <c r="M33">
        <v>0</v>
      </c>
      <c r="N33">
        <v>0</v>
      </c>
      <c r="O33">
        <v>0</v>
      </c>
      <c r="P33">
        <v>0</v>
      </c>
      <c r="Q33">
        <v>-3</v>
      </c>
      <c r="R33">
        <v>-3</v>
      </c>
      <c r="S33">
        <v>0</v>
      </c>
      <c r="T33">
        <v>10</v>
      </c>
      <c r="U33">
        <v>0</v>
      </c>
      <c r="V33">
        <v>0</v>
      </c>
      <c r="W33">
        <v>0</v>
      </c>
      <c r="X33">
        <v>1</v>
      </c>
      <c r="Y33">
        <v>0</v>
      </c>
      <c r="Z33">
        <v>0</v>
      </c>
      <c r="AA33">
        <v>0</v>
      </c>
      <c r="AB33">
        <v>40</v>
      </c>
      <c r="AC33">
        <v>0</v>
      </c>
      <c r="AD33">
        <v>-3</v>
      </c>
      <c r="AE33">
        <v>-3</v>
      </c>
      <c r="AF33">
        <v>90</v>
      </c>
      <c r="AG33">
        <v>1</v>
      </c>
      <c r="AH33">
        <v>0</v>
      </c>
      <c r="AI33">
        <v>0</v>
      </c>
      <c r="AJ33">
        <v>50</v>
      </c>
      <c r="AK33">
        <v>-3</v>
      </c>
      <c r="AL33">
        <v>-3</v>
      </c>
      <c r="AM33">
        <v>-3</v>
      </c>
      <c r="AN33">
        <v>0</v>
      </c>
      <c r="AO33">
        <v>0</v>
      </c>
      <c r="AP33">
        <v>0</v>
      </c>
      <c r="AQ33">
        <v>0</v>
      </c>
      <c r="AR33">
        <v>0</v>
      </c>
      <c r="AS33">
        <v>0</v>
      </c>
      <c r="AT33">
        <v>0</v>
      </c>
      <c r="AU33">
        <v>0</v>
      </c>
      <c r="AV33">
        <v>40</v>
      </c>
      <c r="AW33">
        <v>1</v>
      </c>
      <c r="AX33">
        <v>0</v>
      </c>
      <c r="AY33">
        <v>-3</v>
      </c>
      <c r="AZ33">
        <v>-3</v>
      </c>
      <c r="BA33">
        <v>0</v>
      </c>
      <c r="BB33">
        <v>100</v>
      </c>
      <c r="BC33">
        <v>100</v>
      </c>
      <c r="BD33">
        <v>0</v>
      </c>
      <c r="BE33">
        <v>-135</v>
      </c>
      <c r="BH33">
        <v>15</v>
      </c>
      <c r="BI33">
        <v>0</v>
      </c>
      <c r="BJ33">
        <v>0</v>
      </c>
      <c r="BK33">
        <v>0</v>
      </c>
      <c r="BL33">
        <v>0</v>
      </c>
      <c r="BM33">
        <v>0</v>
      </c>
      <c r="BN33">
        <v>0</v>
      </c>
      <c r="BO33">
        <v>0</v>
      </c>
      <c r="BP33">
        <v>-3</v>
      </c>
      <c r="BQ33">
        <v>-3</v>
      </c>
      <c r="BR33">
        <v>0</v>
      </c>
      <c r="BS33">
        <v>15</v>
      </c>
      <c r="BT33">
        <v>0</v>
      </c>
      <c r="BU33">
        <v>0</v>
      </c>
      <c r="BV33">
        <v>0</v>
      </c>
      <c r="BW33">
        <v>1</v>
      </c>
      <c r="BX33">
        <v>1</v>
      </c>
      <c r="BY33">
        <v>1</v>
      </c>
      <c r="BZ33">
        <v>0</v>
      </c>
      <c r="CA33">
        <v>120</v>
      </c>
      <c r="CB33">
        <v>6</v>
      </c>
      <c r="CC33">
        <v>-3</v>
      </c>
      <c r="CD33">
        <v>-3</v>
      </c>
      <c r="CE33">
        <v>220</v>
      </c>
      <c r="CF33">
        <v>1</v>
      </c>
      <c r="CG33">
        <v>0</v>
      </c>
      <c r="CH33">
        <v>1</v>
      </c>
      <c r="CI33">
        <v>100</v>
      </c>
      <c r="CJ33">
        <v>-3</v>
      </c>
      <c r="CK33">
        <v>-3</v>
      </c>
      <c r="CL33">
        <v>-3</v>
      </c>
      <c r="CM33">
        <v>0</v>
      </c>
      <c r="CN33">
        <v>0</v>
      </c>
      <c r="CO33">
        <v>0</v>
      </c>
      <c r="CP33">
        <v>0</v>
      </c>
      <c r="CQ33">
        <v>0</v>
      </c>
      <c r="CR33">
        <v>0</v>
      </c>
      <c r="CS33">
        <v>0</v>
      </c>
      <c r="CT33">
        <v>0</v>
      </c>
      <c r="CU33">
        <v>120</v>
      </c>
      <c r="CV33">
        <v>3</v>
      </c>
      <c r="CW33">
        <v>6</v>
      </c>
      <c r="CX33">
        <v>-3</v>
      </c>
      <c r="CY33">
        <v>-3</v>
      </c>
      <c r="CZ33">
        <v>0</v>
      </c>
      <c r="DA33">
        <v>235</v>
      </c>
      <c r="DB33">
        <v>235</v>
      </c>
      <c r="DC33">
        <v>1</v>
      </c>
      <c r="DD33">
        <v>135</v>
      </c>
      <c r="DG33">
        <v>13.769459791610785</v>
      </c>
      <c r="DH33">
        <v>8.0360952409080089E-2</v>
      </c>
      <c r="DI33">
        <v>0.3976245448344381</v>
      </c>
      <c r="DJ33">
        <v>0.40039112361742396</v>
      </c>
      <c r="DK33">
        <v>0.44983434887066726</v>
      </c>
      <c r="DL33">
        <v>2.8392958546280523E-4</v>
      </c>
      <c r="DM33">
        <v>26.998578819803924</v>
      </c>
      <c r="DN33">
        <v>0.44997631366339863</v>
      </c>
      <c r="DO33">
        <v>0</v>
      </c>
      <c r="DP33">
        <v>0</v>
      </c>
      <c r="DQ33">
        <v>8.9995262732679713</v>
      </c>
      <c r="DR33">
        <v>42.47761972865019</v>
      </c>
      <c r="DS33">
        <v>0.35840073086825291</v>
      </c>
      <c r="DT33">
        <v>0.91097465496012686</v>
      </c>
      <c r="DU33">
        <v>0.21240260490708546</v>
      </c>
      <c r="DV33">
        <v>0.99957410562180582</v>
      </c>
      <c r="DW33">
        <v>0.8207220593934621</v>
      </c>
      <c r="DX33">
        <v>0.25608267262083306</v>
      </c>
      <c r="DY33">
        <v>0</v>
      </c>
      <c r="DZ33">
        <v>61.889449998064975</v>
      </c>
      <c r="EA33">
        <v>2.0301215952525054</v>
      </c>
      <c r="EB33">
        <v>0</v>
      </c>
      <c r="EC33">
        <v>0</v>
      </c>
      <c r="ED33">
        <v>119.18092552942701</v>
      </c>
      <c r="EE33">
        <v>0.48063318266918026</v>
      </c>
      <c r="EF33">
        <v>0.34762960006722937</v>
      </c>
      <c r="EG33">
        <v>0.25269733106189662</v>
      </c>
      <c r="EH33">
        <v>27.556503506709895</v>
      </c>
      <c r="EI33">
        <v>0</v>
      </c>
      <c r="EJ33">
        <v>0</v>
      </c>
      <c r="EK33">
        <v>0</v>
      </c>
      <c r="EL33">
        <v>1.4993577137660469E-3</v>
      </c>
      <c r="EM33">
        <v>7.5948537877559286E-3</v>
      </c>
      <c r="EN33">
        <v>0.22430437251561613</v>
      </c>
      <c r="EO33">
        <v>0.22430437251561613</v>
      </c>
      <c r="EP33">
        <v>0.27654741624077228</v>
      </c>
      <c r="EQ33">
        <v>0.27654741624077228</v>
      </c>
      <c r="ER33">
        <v>8.0352072685973877</v>
      </c>
      <c r="ES33">
        <v>8.0352072685973877</v>
      </c>
      <c r="ET33">
        <v>91.330902811919685</v>
      </c>
      <c r="EU33">
        <v>2.0749569297962638</v>
      </c>
      <c r="EV33">
        <v>2.5353216391282754</v>
      </c>
      <c r="EW33">
        <v>0</v>
      </c>
      <c r="EX33">
        <v>0</v>
      </c>
      <c r="EY33">
        <v>0.51307062542394355</v>
      </c>
      <c r="EZ33">
        <v>169.5190153147114</v>
      </c>
      <c r="FA33">
        <v>169.29483023804747</v>
      </c>
      <c r="FB33">
        <v>9.1959591128715212E-2</v>
      </c>
      <c r="FC33">
        <v>-28.472319802636399</v>
      </c>
      <c r="FF33">
        <v>13.965076660988075</v>
      </c>
      <c r="FG33">
        <v>3.030701233711669E-2</v>
      </c>
      <c r="FH33">
        <v>7.0009487404326567E-2</v>
      </c>
      <c r="FI33">
        <v>7.8129192877159193E-2</v>
      </c>
      <c r="FJ33">
        <v>0.43077557159929381</v>
      </c>
      <c r="FK33">
        <v>2.8392958546280523E-4</v>
      </c>
      <c r="FL33">
        <v>25.855052183521515</v>
      </c>
      <c r="FM33">
        <v>0.43091753639202524</v>
      </c>
      <c r="FN33">
        <v>0</v>
      </c>
      <c r="FO33">
        <v>0</v>
      </c>
      <c r="FP33">
        <v>8.6183507278405074</v>
      </c>
      <c r="FQ33">
        <v>39.977286476905178</v>
      </c>
      <c r="FR33">
        <v>0.96487538636308412</v>
      </c>
      <c r="FS33">
        <v>3.1254949546991838E-2</v>
      </c>
      <c r="FT33">
        <v>0.12330095377837999</v>
      </c>
      <c r="FU33">
        <v>0.99957410562180582</v>
      </c>
      <c r="FV33">
        <v>0.97274275979557068</v>
      </c>
      <c r="FW33">
        <v>0.7778358948284354</v>
      </c>
      <c r="FX33">
        <v>7.1986505179423843E-3</v>
      </c>
      <c r="FY33">
        <v>92.975980626725573</v>
      </c>
      <c r="FZ33">
        <v>5.5360274078952356</v>
      </c>
      <c r="GA33">
        <v>0</v>
      </c>
      <c r="GB33">
        <v>0</v>
      </c>
      <c r="GC33">
        <v>207.81595602193153</v>
      </c>
      <c r="GD33">
        <v>0.55177198500541536</v>
      </c>
      <c r="GE33">
        <v>0.49837489755835213</v>
      </c>
      <c r="GF33">
        <v>0.63946553028939568</v>
      </c>
      <c r="GG33">
        <v>106.50364824793628</v>
      </c>
      <c r="GH33">
        <v>0</v>
      </c>
      <c r="GI33">
        <v>0</v>
      </c>
      <c r="GJ33">
        <v>0</v>
      </c>
      <c r="GK33">
        <v>4.6267012712816616E-4</v>
      </c>
      <c r="GL33">
        <v>6.6077223474678481E-2</v>
      </c>
      <c r="GM33">
        <v>0.22430437251561613</v>
      </c>
      <c r="GN33">
        <v>0.22430437251561613</v>
      </c>
      <c r="GO33">
        <v>0.27654741624077228</v>
      </c>
      <c r="GP33">
        <v>0.27654741624077228</v>
      </c>
      <c r="GQ33">
        <v>8.0352072685973877</v>
      </c>
      <c r="GR33">
        <v>8.0352072685973877</v>
      </c>
      <c r="GS33">
        <v>130.02443085555564</v>
      </c>
      <c r="GT33">
        <v>3.032355179396327</v>
      </c>
      <c r="GU33">
        <v>6.3989632751560732</v>
      </c>
      <c r="GV33">
        <v>0</v>
      </c>
      <c r="GW33">
        <v>0</v>
      </c>
      <c r="GX33">
        <v>0</v>
      </c>
      <c r="GY33">
        <v>259.02474826841114</v>
      </c>
      <c r="GZ33">
        <v>271.61953630930657</v>
      </c>
      <c r="HA33">
        <v>0.90804040887128479</v>
      </c>
      <c r="HB33">
        <v>58.119382386052727</v>
      </c>
    </row>
    <row r="34" spans="1:210" x14ac:dyDescent="0.25">
      <c r="A34" t="s">
        <v>3665</v>
      </c>
      <c r="B34">
        <v>29</v>
      </c>
      <c r="C34">
        <v>2081</v>
      </c>
      <c r="D34">
        <v>6467</v>
      </c>
      <c r="E34">
        <v>967</v>
      </c>
      <c r="F34">
        <v>4646</v>
      </c>
      <c r="G34">
        <v>3206</v>
      </c>
      <c r="H34">
        <v>3528</v>
      </c>
      <c r="I34">
        <v>10</v>
      </c>
      <c r="J34">
        <v>0</v>
      </c>
      <c r="K34">
        <v>0</v>
      </c>
      <c r="L34">
        <v>0</v>
      </c>
      <c r="M34">
        <v>1</v>
      </c>
      <c r="N34">
        <v>0</v>
      </c>
      <c r="O34">
        <v>60</v>
      </c>
      <c r="P34">
        <v>1</v>
      </c>
      <c r="Q34">
        <v>-3</v>
      </c>
      <c r="R34">
        <v>-3</v>
      </c>
      <c r="S34">
        <v>20</v>
      </c>
      <c r="T34">
        <v>70</v>
      </c>
      <c r="U34">
        <v>0</v>
      </c>
      <c r="V34">
        <v>0</v>
      </c>
      <c r="W34">
        <v>0</v>
      </c>
      <c r="X34">
        <v>1</v>
      </c>
      <c r="Y34">
        <v>1</v>
      </c>
      <c r="Z34">
        <v>1</v>
      </c>
      <c r="AA34">
        <v>0</v>
      </c>
      <c r="AB34">
        <v>80</v>
      </c>
      <c r="AC34">
        <v>5</v>
      </c>
      <c r="AD34">
        <v>-3</v>
      </c>
      <c r="AE34">
        <v>-3</v>
      </c>
      <c r="AF34">
        <v>130</v>
      </c>
      <c r="AG34">
        <v>1</v>
      </c>
      <c r="AH34">
        <v>0</v>
      </c>
      <c r="AI34">
        <v>0</v>
      </c>
      <c r="AJ34">
        <v>50</v>
      </c>
      <c r="AK34">
        <v>-3</v>
      </c>
      <c r="AL34">
        <v>-3</v>
      </c>
      <c r="AM34">
        <v>-3</v>
      </c>
      <c r="AN34">
        <v>0</v>
      </c>
      <c r="AO34">
        <v>0</v>
      </c>
      <c r="AP34">
        <v>0</v>
      </c>
      <c r="AQ34">
        <v>0</v>
      </c>
      <c r="AR34">
        <v>0</v>
      </c>
      <c r="AS34">
        <v>0</v>
      </c>
      <c r="AT34">
        <v>0</v>
      </c>
      <c r="AU34">
        <v>0</v>
      </c>
      <c r="AV34">
        <v>140</v>
      </c>
      <c r="AW34">
        <v>3</v>
      </c>
      <c r="AX34">
        <v>6</v>
      </c>
      <c r="AY34">
        <v>-3</v>
      </c>
      <c r="AZ34">
        <v>-3</v>
      </c>
      <c r="BA34">
        <v>0</v>
      </c>
      <c r="BB34">
        <v>200</v>
      </c>
      <c r="BC34">
        <v>200</v>
      </c>
      <c r="BD34">
        <v>0</v>
      </c>
      <c r="BE34">
        <v>-105</v>
      </c>
      <c r="BH34">
        <v>15</v>
      </c>
      <c r="BI34">
        <v>0</v>
      </c>
      <c r="BJ34">
        <v>0</v>
      </c>
      <c r="BK34">
        <v>0</v>
      </c>
      <c r="BL34">
        <v>1</v>
      </c>
      <c r="BM34">
        <v>0</v>
      </c>
      <c r="BN34">
        <v>60</v>
      </c>
      <c r="BO34">
        <v>1</v>
      </c>
      <c r="BP34">
        <v>-3</v>
      </c>
      <c r="BQ34">
        <v>-3</v>
      </c>
      <c r="BR34">
        <v>20</v>
      </c>
      <c r="BS34">
        <v>75</v>
      </c>
      <c r="BT34">
        <v>0</v>
      </c>
      <c r="BU34">
        <v>0</v>
      </c>
      <c r="BV34">
        <v>0</v>
      </c>
      <c r="BW34">
        <v>1</v>
      </c>
      <c r="BX34">
        <v>1</v>
      </c>
      <c r="BY34">
        <v>1</v>
      </c>
      <c r="BZ34">
        <v>0</v>
      </c>
      <c r="CA34">
        <v>80</v>
      </c>
      <c r="CB34">
        <v>5</v>
      </c>
      <c r="CC34">
        <v>-3</v>
      </c>
      <c r="CD34">
        <v>-3</v>
      </c>
      <c r="CE34">
        <v>230</v>
      </c>
      <c r="CF34">
        <v>1</v>
      </c>
      <c r="CG34">
        <v>1</v>
      </c>
      <c r="CH34">
        <v>1</v>
      </c>
      <c r="CI34">
        <v>150</v>
      </c>
      <c r="CJ34">
        <v>-3</v>
      </c>
      <c r="CK34">
        <v>-3</v>
      </c>
      <c r="CL34">
        <v>-3</v>
      </c>
      <c r="CM34">
        <v>0</v>
      </c>
      <c r="CN34">
        <v>0</v>
      </c>
      <c r="CO34">
        <v>0</v>
      </c>
      <c r="CP34">
        <v>0</v>
      </c>
      <c r="CQ34">
        <v>0</v>
      </c>
      <c r="CR34">
        <v>0</v>
      </c>
      <c r="CS34">
        <v>0</v>
      </c>
      <c r="CT34">
        <v>0</v>
      </c>
      <c r="CU34">
        <v>140</v>
      </c>
      <c r="CV34">
        <v>3</v>
      </c>
      <c r="CW34">
        <v>6</v>
      </c>
      <c r="CX34">
        <v>-3</v>
      </c>
      <c r="CY34">
        <v>-3</v>
      </c>
      <c r="CZ34">
        <v>0</v>
      </c>
      <c r="DA34">
        <v>305</v>
      </c>
      <c r="DB34">
        <v>305</v>
      </c>
      <c r="DC34">
        <v>1</v>
      </c>
      <c r="DD34">
        <v>105</v>
      </c>
      <c r="DG34">
        <v>13.523606453600154</v>
      </c>
      <c r="DH34">
        <v>1.8953552921522711E-2</v>
      </c>
      <c r="DI34">
        <v>0.5844673315303619</v>
      </c>
      <c r="DJ34">
        <v>0.58763384321758849</v>
      </c>
      <c r="DK34">
        <v>0.7044293015332197</v>
      </c>
      <c r="DL34">
        <v>2.8392958546280523E-4</v>
      </c>
      <c r="DM34">
        <v>42.274275979557068</v>
      </c>
      <c r="DN34">
        <v>0.71093280473434994</v>
      </c>
      <c r="DO34">
        <v>0</v>
      </c>
      <c r="DP34">
        <v>0</v>
      </c>
      <c r="DQ34">
        <v>14.218656094686988</v>
      </c>
      <c r="DR34">
        <v>56.15638989742515</v>
      </c>
      <c r="DS34">
        <v>0.52559567252691497</v>
      </c>
      <c r="DT34">
        <v>0.94260657763067801</v>
      </c>
      <c r="DU34">
        <v>0.14647259782890062</v>
      </c>
      <c r="DV34">
        <v>0.99957410562180582</v>
      </c>
      <c r="DW34">
        <v>0.97274275979557068</v>
      </c>
      <c r="DX34">
        <v>0.9578966328380184</v>
      </c>
      <c r="DY34">
        <v>0</v>
      </c>
      <c r="DZ34">
        <v>80.413691933847915</v>
      </c>
      <c r="EA34">
        <v>4.4551974336401248</v>
      </c>
      <c r="EB34">
        <v>0</v>
      </c>
      <c r="EC34">
        <v>0</v>
      </c>
      <c r="ED34">
        <v>162.63685942355528</v>
      </c>
      <c r="EE34">
        <v>0.45020366549558427</v>
      </c>
      <c r="EF34">
        <v>0.41925199407989011</v>
      </c>
      <c r="EG34">
        <v>0.47399511179836468</v>
      </c>
      <c r="EH34">
        <v>55.52337483534955</v>
      </c>
      <c r="EI34">
        <v>0</v>
      </c>
      <c r="EJ34">
        <v>0</v>
      </c>
      <c r="EK34">
        <v>0</v>
      </c>
      <c r="EL34">
        <v>0</v>
      </c>
      <c r="EM34">
        <v>4.6338560751138846E-2</v>
      </c>
      <c r="EN34">
        <v>0.22430437251561613</v>
      </c>
      <c r="EO34">
        <v>0.22430437251561613</v>
      </c>
      <c r="EP34">
        <v>0.27654741624077228</v>
      </c>
      <c r="EQ34">
        <v>0.27654741624077228</v>
      </c>
      <c r="ER34">
        <v>8.0352072685973877</v>
      </c>
      <c r="ES34">
        <v>8.0352072685973877</v>
      </c>
      <c r="ET34">
        <v>131.81970240153208</v>
      </c>
      <c r="EU34">
        <v>2.9165706935598417</v>
      </c>
      <c r="EV34">
        <v>5.746193272744704</v>
      </c>
      <c r="EW34">
        <v>0</v>
      </c>
      <c r="EX34">
        <v>0</v>
      </c>
      <c r="EY34">
        <v>0.63962076710237725</v>
      </c>
      <c r="EZ34">
        <v>229.00370084554461</v>
      </c>
      <c r="FA34">
        <v>226.66583401572953</v>
      </c>
      <c r="FB34">
        <v>0.23376169125610058</v>
      </c>
      <c r="FC34">
        <v>-21.280049185988617</v>
      </c>
      <c r="FF34">
        <v>13.965076660988075</v>
      </c>
      <c r="FG34">
        <v>5.76508432075334E-2</v>
      </c>
      <c r="FH34">
        <v>0.8587744400716143</v>
      </c>
      <c r="FI34">
        <v>0.85458835097139585</v>
      </c>
      <c r="FJ34">
        <v>0.7044293015332197</v>
      </c>
      <c r="FK34">
        <v>2.8392958546280523E-4</v>
      </c>
      <c r="FL34">
        <v>42.274275979557068</v>
      </c>
      <c r="FM34">
        <v>0.82382878079477351</v>
      </c>
      <c r="FN34">
        <v>0</v>
      </c>
      <c r="FO34">
        <v>0</v>
      </c>
      <c r="FP34">
        <v>16.47657561589547</v>
      </c>
      <c r="FQ34">
        <v>62.368645148394904</v>
      </c>
      <c r="FR34">
        <v>1.2616894699053178</v>
      </c>
      <c r="FS34">
        <v>0</v>
      </c>
      <c r="FT34">
        <v>0.29935883389152657</v>
      </c>
      <c r="FU34">
        <v>0.99957410562180582</v>
      </c>
      <c r="FV34">
        <v>0.97274275979557068</v>
      </c>
      <c r="FW34">
        <v>0.81366983344605159</v>
      </c>
      <c r="FX34">
        <v>2.3698054759729872E-2</v>
      </c>
      <c r="FY34">
        <v>83.089325007368501</v>
      </c>
      <c r="FZ34">
        <v>5.20774866668856</v>
      </c>
      <c r="GA34">
        <v>0</v>
      </c>
      <c r="GB34">
        <v>0</v>
      </c>
      <c r="GC34">
        <v>203.04073658620371</v>
      </c>
      <c r="GD34">
        <v>0.49770728484600568</v>
      </c>
      <c r="GE34">
        <v>0.57818784524402922</v>
      </c>
      <c r="GF34">
        <v>0.68461858635055217</v>
      </c>
      <c r="GG34">
        <v>125.95911760081083</v>
      </c>
      <c r="GH34">
        <v>0</v>
      </c>
      <c r="GI34">
        <v>0</v>
      </c>
      <c r="GJ34">
        <v>0</v>
      </c>
      <c r="GK34">
        <v>0</v>
      </c>
      <c r="GL34">
        <v>6.3449364103468353E-2</v>
      </c>
      <c r="GM34">
        <v>0.22430437251561613</v>
      </c>
      <c r="GN34">
        <v>0.22430437251561613</v>
      </c>
      <c r="GO34">
        <v>0.27654741624077228</v>
      </c>
      <c r="GP34">
        <v>0.27654741624077228</v>
      </c>
      <c r="GQ34">
        <v>8.0352072685973877</v>
      </c>
      <c r="GR34">
        <v>8.0352072685973877</v>
      </c>
      <c r="GS34">
        <v>138.01337766844213</v>
      </c>
      <c r="GT34">
        <v>3.0417537574301043</v>
      </c>
      <c r="GU34">
        <v>6.323584043326254</v>
      </c>
      <c r="GV34">
        <v>0</v>
      </c>
      <c r="GW34">
        <v>0</v>
      </c>
      <c r="GX34">
        <v>1.2040000375063848</v>
      </c>
      <c r="GY34">
        <v>275.40684768265021</v>
      </c>
      <c r="GZ34">
        <v>289.56148149940316</v>
      </c>
      <c r="HA34">
        <v>0.76623830874389942</v>
      </c>
      <c r="HB34">
        <v>32.760467090447591</v>
      </c>
    </row>
    <row r="35" spans="1:210" x14ac:dyDescent="0.25">
      <c r="A35" t="s">
        <v>3665</v>
      </c>
      <c r="B35">
        <v>30</v>
      </c>
      <c r="C35">
        <v>6536</v>
      </c>
      <c r="D35">
        <v>648</v>
      </c>
      <c r="E35">
        <v>4536</v>
      </c>
      <c r="F35">
        <v>5576</v>
      </c>
      <c r="G35">
        <v>6630</v>
      </c>
      <c r="H35">
        <v>525</v>
      </c>
      <c r="I35">
        <v>15</v>
      </c>
      <c r="J35">
        <v>0</v>
      </c>
      <c r="K35">
        <v>0</v>
      </c>
      <c r="L35">
        <v>0</v>
      </c>
      <c r="M35">
        <v>1</v>
      </c>
      <c r="N35">
        <v>0</v>
      </c>
      <c r="O35">
        <v>60</v>
      </c>
      <c r="P35">
        <v>1</v>
      </c>
      <c r="Q35">
        <v>-3</v>
      </c>
      <c r="R35">
        <v>-3</v>
      </c>
      <c r="S35">
        <v>20</v>
      </c>
      <c r="T35">
        <v>75</v>
      </c>
      <c r="U35">
        <v>0</v>
      </c>
      <c r="V35">
        <v>0</v>
      </c>
      <c r="W35">
        <v>0</v>
      </c>
      <c r="X35">
        <v>1</v>
      </c>
      <c r="Y35">
        <v>1</v>
      </c>
      <c r="Z35">
        <v>0</v>
      </c>
      <c r="AA35">
        <v>0</v>
      </c>
      <c r="AB35">
        <v>40</v>
      </c>
      <c r="AC35">
        <v>1</v>
      </c>
      <c r="AD35">
        <v>-3</v>
      </c>
      <c r="AE35">
        <v>-3</v>
      </c>
      <c r="AF35">
        <v>140</v>
      </c>
      <c r="AG35">
        <v>1</v>
      </c>
      <c r="AH35">
        <v>1</v>
      </c>
      <c r="AI35">
        <v>0</v>
      </c>
      <c r="AJ35">
        <v>100</v>
      </c>
      <c r="AK35">
        <v>-3</v>
      </c>
      <c r="AL35">
        <v>-3</v>
      </c>
      <c r="AM35">
        <v>-3</v>
      </c>
      <c r="AN35">
        <v>0</v>
      </c>
      <c r="AO35">
        <v>0</v>
      </c>
      <c r="AP35">
        <v>0</v>
      </c>
      <c r="AQ35">
        <v>0</v>
      </c>
      <c r="AR35">
        <v>0</v>
      </c>
      <c r="AS35">
        <v>0</v>
      </c>
      <c r="AT35">
        <v>0</v>
      </c>
      <c r="AU35">
        <v>0</v>
      </c>
      <c r="AV35">
        <v>100</v>
      </c>
      <c r="AW35">
        <v>2</v>
      </c>
      <c r="AX35">
        <v>2</v>
      </c>
      <c r="AY35">
        <v>-3</v>
      </c>
      <c r="AZ35">
        <v>-3</v>
      </c>
      <c r="BA35">
        <v>0</v>
      </c>
      <c r="BB35">
        <v>215</v>
      </c>
      <c r="BC35">
        <v>215</v>
      </c>
      <c r="BD35">
        <v>1</v>
      </c>
      <c r="BE35">
        <v>80</v>
      </c>
      <c r="BH35">
        <v>15</v>
      </c>
      <c r="BI35">
        <v>0</v>
      </c>
      <c r="BJ35">
        <v>0</v>
      </c>
      <c r="BK35">
        <v>0</v>
      </c>
      <c r="BL35">
        <v>0</v>
      </c>
      <c r="BM35">
        <v>0</v>
      </c>
      <c r="BN35">
        <v>0</v>
      </c>
      <c r="BO35">
        <v>0</v>
      </c>
      <c r="BP35">
        <v>-3</v>
      </c>
      <c r="BQ35">
        <v>-3</v>
      </c>
      <c r="BR35">
        <v>0</v>
      </c>
      <c r="BS35">
        <v>15</v>
      </c>
      <c r="BT35">
        <v>0</v>
      </c>
      <c r="BU35">
        <v>0</v>
      </c>
      <c r="BV35">
        <v>0</v>
      </c>
      <c r="BW35">
        <v>1</v>
      </c>
      <c r="BX35">
        <v>1</v>
      </c>
      <c r="BY35">
        <v>1</v>
      </c>
      <c r="BZ35">
        <v>0</v>
      </c>
      <c r="CA35">
        <v>120</v>
      </c>
      <c r="CB35">
        <v>6</v>
      </c>
      <c r="CC35">
        <v>-3</v>
      </c>
      <c r="CD35">
        <v>-3</v>
      </c>
      <c r="CE35">
        <v>120</v>
      </c>
      <c r="CF35">
        <v>0</v>
      </c>
      <c r="CG35">
        <v>0</v>
      </c>
      <c r="CH35">
        <v>0</v>
      </c>
      <c r="CI35">
        <v>0</v>
      </c>
      <c r="CJ35">
        <v>-3</v>
      </c>
      <c r="CK35">
        <v>-3</v>
      </c>
      <c r="CL35">
        <v>-3</v>
      </c>
      <c r="CM35">
        <v>0</v>
      </c>
      <c r="CN35">
        <v>0</v>
      </c>
      <c r="CO35">
        <v>0</v>
      </c>
      <c r="CP35">
        <v>0</v>
      </c>
      <c r="CQ35">
        <v>0</v>
      </c>
      <c r="CR35">
        <v>0</v>
      </c>
      <c r="CS35">
        <v>0</v>
      </c>
      <c r="CT35">
        <v>0</v>
      </c>
      <c r="CU35">
        <v>120</v>
      </c>
      <c r="CV35">
        <v>3</v>
      </c>
      <c r="CW35">
        <v>6</v>
      </c>
      <c r="CX35">
        <v>-3</v>
      </c>
      <c r="CY35">
        <v>-3</v>
      </c>
      <c r="CZ35">
        <v>0</v>
      </c>
      <c r="DA35">
        <v>135</v>
      </c>
      <c r="DB35">
        <v>135</v>
      </c>
      <c r="DC35">
        <v>0</v>
      </c>
      <c r="DD35">
        <v>-80</v>
      </c>
      <c r="DG35">
        <v>13.965076660988075</v>
      </c>
      <c r="DH35">
        <v>7.0154876228162803E-3</v>
      </c>
      <c r="DI35">
        <v>0.25613345475768434</v>
      </c>
      <c r="DJ35">
        <v>0.25912939626394105</v>
      </c>
      <c r="DK35">
        <v>0.7044293015332197</v>
      </c>
      <c r="DL35">
        <v>2.8392958546280523E-4</v>
      </c>
      <c r="DM35">
        <v>42.274275979557068</v>
      </c>
      <c r="DN35">
        <v>0.77473524255486959</v>
      </c>
      <c r="DO35">
        <v>0</v>
      </c>
      <c r="DP35">
        <v>0</v>
      </c>
      <c r="DQ35">
        <v>15.494704851097378</v>
      </c>
      <c r="DR35">
        <v>61.586163007703149</v>
      </c>
      <c r="DS35">
        <v>0.28209215507683016</v>
      </c>
      <c r="DT35">
        <v>0.25241824174470023</v>
      </c>
      <c r="DU35">
        <v>0.12589645847383335</v>
      </c>
      <c r="DV35">
        <v>0.99957410562180582</v>
      </c>
      <c r="DW35">
        <v>0.97274275979557068</v>
      </c>
      <c r="DX35">
        <v>0.61619952560214009</v>
      </c>
      <c r="DY35">
        <v>6.5481699655004274E-3</v>
      </c>
      <c r="DZ35">
        <v>70.096174826916041</v>
      </c>
      <c r="EA35">
        <v>3.5827199673528183</v>
      </c>
      <c r="EB35">
        <v>0</v>
      </c>
      <c r="EC35">
        <v>0</v>
      </c>
      <c r="ED35">
        <v>184.35811024422924</v>
      </c>
      <c r="EE35">
        <v>0.6312817178489033</v>
      </c>
      <c r="EF35">
        <v>0.49826683168396479</v>
      </c>
      <c r="EG35">
        <v>0.67957951154379403</v>
      </c>
      <c r="EH35">
        <v>117.6525707644947</v>
      </c>
      <c r="EI35">
        <v>0</v>
      </c>
      <c r="EJ35">
        <v>0</v>
      </c>
      <c r="EK35">
        <v>0</v>
      </c>
      <c r="EL35">
        <v>8.4563308268554935E-3</v>
      </c>
      <c r="EM35">
        <v>2.4624166685003557E-2</v>
      </c>
      <c r="EN35">
        <v>0.22430437251561613</v>
      </c>
      <c r="EO35">
        <v>0.22430437251561613</v>
      </c>
      <c r="EP35">
        <v>0.27654741624077228</v>
      </c>
      <c r="EQ35">
        <v>0.27654741624077228</v>
      </c>
      <c r="ER35">
        <v>8.0352072685973877</v>
      </c>
      <c r="ES35">
        <v>8.0352072685973877</v>
      </c>
      <c r="ET35">
        <v>125.59734856988814</v>
      </c>
      <c r="EU35">
        <v>2.7124959539690696</v>
      </c>
      <c r="EV35">
        <v>4.608758205372669</v>
      </c>
      <c r="EW35">
        <v>0</v>
      </c>
      <c r="EX35">
        <v>0</v>
      </c>
      <c r="EY35">
        <v>0.39395180974383409</v>
      </c>
      <c r="EZ35">
        <v>255.34184467689326</v>
      </c>
      <c r="FA35">
        <v>257.75335115208668</v>
      </c>
      <c r="FB35">
        <v>0.77535453649699992</v>
      </c>
      <c r="FC35">
        <v>41.92801959535111</v>
      </c>
      <c r="FF35">
        <v>13.965076660988075</v>
      </c>
      <c r="FG35">
        <v>0.11369931509434922</v>
      </c>
      <c r="FH35">
        <v>0.17550385996152623</v>
      </c>
      <c r="FI35">
        <v>0.17873429575451266</v>
      </c>
      <c r="FJ35">
        <v>0.45901314660366865</v>
      </c>
      <c r="FK35">
        <v>2.8392958546280523E-4</v>
      </c>
      <c r="FL35">
        <v>27.549306683784017</v>
      </c>
      <c r="FM35">
        <v>0.45915511139640008</v>
      </c>
      <c r="FN35">
        <v>0</v>
      </c>
      <c r="FO35">
        <v>0</v>
      </c>
      <c r="FP35">
        <v>9.1831022279280035</v>
      </c>
      <c r="FQ35">
        <v>42.97241885330854</v>
      </c>
      <c r="FR35">
        <v>9.6770502677324663E-2</v>
      </c>
      <c r="FS35">
        <v>1.0532004910253441</v>
      </c>
      <c r="FT35">
        <v>0.26887901988481588</v>
      </c>
      <c r="FU35">
        <v>0.99957410562180582</v>
      </c>
      <c r="FV35">
        <v>0.97274275979557068</v>
      </c>
      <c r="FW35">
        <v>0.9955374692101272</v>
      </c>
      <c r="FX35">
        <v>0</v>
      </c>
      <c r="FY35">
        <v>91.370850137778746</v>
      </c>
      <c r="FZ35">
        <v>5.1697766322876397</v>
      </c>
      <c r="GA35">
        <v>0</v>
      </c>
      <c r="GB35">
        <v>0</v>
      </c>
      <c r="GC35">
        <v>149.92665201746581</v>
      </c>
      <c r="GD35">
        <v>0.48141137869145534</v>
      </c>
      <c r="GE35">
        <v>0.38102578299531364</v>
      </c>
      <c r="GF35">
        <v>0.3684275685517413</v>
      </c>
      <c r="GG35">
        <v>24.878328157781748</v>
      </c>
      <c r="GH35">
        <v>0</v>
      </c>
      <c r="GI35">
        <v>0</v>
      </c>
      <c r="GJ35">
        <v>0</v>
      </c>
      <c r="GK35">
        <v>6.9246448938144944E-3</v>
      </c>
      <c r="GL35">
        <v>5.6343640475397194E-2</v>
      </c>
      <c r="GM35">
        <v>0.22430437251561613</v>
      </c>
      <c r="GN35">
        <v>0.22430437251561613</v>
      </c>
      <c r="GO35">
        <v>0.27654741624077228</v>
      </c>
      <c r="GP35">
        <v>0.27654741624077228</v>
      </c>
      <c r="GQ35">
        <v>8.0352072685973877</v>
      </c>
      <c r="GR35">
        <v>8.0352072685973877</v>
      </c>
      <c r="GS35">
        <v>130.29357990678807</v>
      </c>
      <c r="GT35">
        <v>3.0085968481506917</v>
      </c>
      <c r="GU35">
        <v>6.1041241325112416</v>
      </c>
      <c r="GV35">
        <v>0</v>
      </c>
      <c r="GW35">
        <v>0</v>
      </c>
      <c r="GX35">
        <v>0.27929489208621378</v>
      </c>
      <c r="GY35">
        <v>206.92160353375311</v>
      </c>
      <c r="GZ35">
        <v>209.17189095333811</v>
      </c>
      <c r="HA35">
        <v>0.22464546350300008</v>
      </c>
      <c r="HB35">
        <v>3.0775075637630458</v>
      </c>
    </row>
    <row r="36" spans="1:210" x14ac:dyDescent="0.25">
      <c r="A36" t="s">
        <v>3665</v>
      </c>
      <c r="B36">
        <v>31</v>
      </c>
      <c r="C36">
        <v>5837</v>
      </c>
      <c r="D36">
        <v>4818</v>
      </c>
      <c r="E36">
        <v>6317</v>
      </c>
      <c r="F36">
        <v>5690</v>
      </c>
      <c r="G36">
        <v>4506</v>
      </c>
      <c r="H36">
        <v>167</v>
      </c>
      <c r="I36">
        <v>15</v>
      </c>
      <c r="J36">
        <v>0</v>
      </c>
      <c r="K36">
        <v>0</v>
      </c>
      <c r="L36">
        <v>0</v>
      </c>
      <c r="M36">
        <v>0</v>
      </c>
      <c r="N36">
        <v>0</v>
      </c>
      <c r="O36">
        <v>0</v>
      </c>
      <c r="P36">
        <v>0</v>
      </c>
      <c r="Q36">
        <v>-3</v>
      </c>
      <c r="R36">
        <v>-3</v>
      </c>
      <c r="S36">
        <v>0</v>
      </c>
      <c r="T36">
        <v>15</v>
      </c>
      <c r="U36">
        <v>35</v>
      </c>
      <c r="V36">
        <v>0</v>
      </c>
      <c r="W36">
        <v>3</v>
      </c>
      <c r="X36">
        <v>1</v>
      </c>
      <c r="Y36">
        <v>1</v>
      </c>
      <c r="Z36">
        <v>0</v>
      </c>
      <c r="AA36">
        <v>0</v>
      </c>
      <c r="AB36">
        <v>80</v>
      </c>
      <c r="AC36">
        <v>2</v>
      </c>
      <c r="AD36">
        <v>-3</v>
      </c>
      <c r="AE36">
        <v>-3</v>
      </c>
      <c r="AF36">
        <v>133</v>
      </c>
      <c r="AG36">
        <v>1</v>
      </c>
      <c r="AH36">
        <v>0</v>
      </c>
      <c r="AI36">
        <v>0</v>
      </c>
      <c r="AJ36">
        <v>50</v>
      </c>
      <c r="AK36">
        <v>-3</v>
      </c>
      <c r="AL36">
        <v>-3</v>
      </c>
      <c r="AM36">
        <v>-3</v>
      </c>
      <c r="AN36">
        <v>0</v>
      </c>
      <c r="AO36">
        <v>0</v>
      </c>
      <c r="AP36">
        <v>0</v>
      </c>
      <c r="AQ36">
        <v>0</v>
      </c>
      <c r="AR36">
        <v>0</v>
      </c>
      <c r="AS36">
        <v>0</v>
      </c>
      <c r="AT36">
        <v>0</v>
      </c>
      <c r="AU36">
        <v>0</v>
      </c>
      <c r="AV36">
        <v>80</v>
      </c>
      <c r="AW36">
        <v>2</v>
      </c>
      <c r="AX36">
        <v>2</v>
      </c>
      <c r="AY36">
        <v>-3</v>
      </c>
      <c r="AZ36">
        <v>-3</v>
      </c>
      <c r="BA36">
        <v>3</v>
      </c>
      <c r="BB36">
        <v>148</v>
      </c>
      <c r="BC36">
        <v>148</v>
      </c>
      <c r="BD36">
        <v>0</v>
      </c>
      <c r="BE36">
        <v>-39</v>
      </c>
      <c r="BH36">
        <v>15</v>
      </c>
      <c r="BI36">
        <v>0</v>
      </c>
      <c r="BJ36">
        <v>2</v>
      </c>
      <c r="BK36">
        <v>2</v>
      </c>
      <c r="BL36">
        <v>0</v>
      </c>
      <c r="BM36">
        <v>0</v>
      </c>
      <c r="BN36">
        <v>0</v>
      </c>
      <c r="BO36">
        <v>0</v>
      </c>
      <c r="BP36">
        <v>-3</v>
      </c>
      <c r="BQ36">
        <v>-3</v>
      </c>
      <c r="BR36">
        <v>0</v>
      </c>
      <c r="BS36">
        <v>17</v>
      </c>
      <c r="BT36">
        <v>0</v>
      </c>
      <c r="BU36">
        <v>0</v>
      </c>
      <c r="BV36">
        <v>0</v>
      </c>
      <c r="BW36">
        <v>1</v>
      </c>
      <c r="BX36">
        <v>1</v>
      </c>
      <c r="BY36">
        <v>1</v>
      </c>
      <c r="BZ36">
        <v>0</v>
      </c>
      <c r="CA36">
        <v>120</v>
      </c>
      <c r="CB36">
        <v>6</v>
      </c>
      <c r="CC36">
        <v>-3</v>
      </c>
      <c r="CD36">
        <v>-3</v>
      </c>
      <c r="CE36">
        <v>170</v>
      </c>
      <c r="CF36">
        <v>0</v>
      </c>
      <c r="CG36">
        <v>1</v>
      </c>
      <c r="CH36">
        <v>0</v>
      </c>
      <c r="CI36">
        <v>50</v>
      </c>
      <c r="CJ36">
        <v>-3</v>
      </c>
      <c r="CK36">
        <v>-3</v>
      </c>
      <c r="CL36">
        <v>-3</v>
      </c>
      <c r="CM36">
        <v>0</v>
      </c>
      <c r="CN36">
        <v>0</v>
      </c>
      <c r="CO36">
        <v>0</v>
      </c>
      <c r="CP36">
        <v>0</v>
      </c>
      <c r="CQ36">
        <v>0</v>
      </c>
      <c r="CR36">
        <v>0</v>
      </c>
      <c r="CS36">
        <v>0</v>
      </c>
      <c r="CT36">
        <v>0</v>
      </c>
      <c r="CU36">
        <v>120</v>
      </c>
      <c r="CV36">
        <v>3</v>
      </c>
      <c r="CW36">
        <v>6</v>
      </c>
      <c r="CX36">
        <v>-3</v>
      </c>
      <c r="CY36">
        <v>-3</v>
      </c>
      <c r="CZ36">
        <v>2</v>
      </c>
      <c r="DA36">
        <v>187</v>
      </c>
      <c r="DB36">
        <v>187</v>
      </c>
      <c r="DC36">
        <v>1</v>
      </c>
      <c r="DD36">
        <v>39</v>
      </c>
      <c r="DG36">
        <v>13.965076660988075</v>
      </c>
      <c r="DH36">
        <v>7.5042424920064937E-2</v>
      </c>
      <c r="DI36">
        <v>1.2721854105098951</v>
      </c>
      <c r="DJ36">
        <v>1.2725793662672773</v>
      </c>
      <c r="DK36">
        <v>0.46764050180892741</v>
      </c>
      <c r="DL36">
        <v>2.8392958546280523E-4</v>
      </c>
      <c r="DM36">
        <v>28.066947996099536</v>
      </c>
      <c r="DN36">
        <v>0.46778246660165879</v>
      </c>
      <c r="DO36">
        <v>0</v>
      </c>
      <c r="DP36">
        <v>0</v>
      </c>
      <c r="DQ36">
        <v>9.3556493320331775</v>
      </c>
      <c r="DR36">
        <v>42.46314427460203</v>
      </c>
      <c r="DS36">
        <v>10.839110808146515</v>
      </c>
      <c r="DT36">
        <v>0.68864027300210218</v>
      </c>
      <c r="DU36">
        <v>2.2771176809218612</v>
      </c>
      <c r="DV36">
        <v>0.99957410562180582</v>
      </c>
      <c r="DW36">
        <v>0.97274275979557068</v>
      </c>
      <c r="DX36">
        <v>0.43256178135061479</v>
      </c>
      <c r="DY36">
        <v>0</v>
      </c>
      <c r="DZ36">
        <v>73.602245259577217</v>
      </c>
      <c r="EA36">
        <v>2.8033881220125938</v>
      </c>
      <c r="EB36">
        <v>0</v>
      </c>
      <c r="EC36">
        <v>0</v>
      </c>
      <c r="ED36">
        <v>146.11482637325591</v>
      </c>
      <c r="EE36">
        <v>0.53842881611532134</v>
      </c>
      <c r="EF36">
        <v>0.26673816302017728</v>
      </c>
      <c r="EG36">
        <v>0.4444360365133585</v>
      </c>
      <c r="EH36">
        <v>51.490309591377702</v>
      </c>
      <c r="EI36">
        <v>0</v>
      </c>
      <c r="EJ36">
        <v>0</v>
      </c>
      <c r="EK36">
        <v>0</v>
      </c>
      <c r="EL36">
        <v>0</v>
      </c>
      <c r="EM36">
        <v>1.2011561916822289E-2</v>
      </c>
      <c r="EN36">
        <v>0.22430437251561613</v>
      </c>
      <c r="EO36">
        <v>0.22430437251561613</v>
      </c>
      <c r="EP36">
        <v>0.27654741624077228</v>
      </c>
      <c r="EQ36">
        <v>0.27654741624077228</v>
      </c>
      <c r="ER36">
        <v>8.0352072685973877</v>
      </c>
      <c r="ES36">
        <v>8.0352072685973877</v>
      </c>
      <c r="ET36">
        <v>105.03821698277676</v>
      </c>
      <c r="EU36">
        <v>2.4109595950622769</v>
      </c>
      <c r="EV36">
        <v>3.339390488096365</v>
      </c>
      <c r="EW36">
        <v>0</v>
      </c>
      <c r="EX36">
        <v>0</v>
      </c>
      <c r="EY36">
        <v>2.0033971226688649</v>
      </c>
      <c r="EZ36">
        <v>194.63024786510289</v>
      </c>
      <c r="FA36">
        <v>191.56366144984293</v>
      </c>
      <c r="FB36">
        <v>0.16572291279012391</v>
      </c>
      <c r="FC36">
        <v>-47.488669310369119</v>
      </c>
      <c r="FF36">
        <v>13.965076660988075</v>
      </c>
      <c r="FG36">
        <v>9.411058173525895E-2</v>
      </c>
      <c r="FH36">
        <v>1.9696871526277289</v>
      </c>
      <c r="FI36">
        <v>1.9734112370852339</v>
      </c>
      <c r="FJ36">
        <v>0.35925768689143855</v>
      </c>
      <c r="FK36">
        <v>2.8392958546280523E-4</v>
      </c>
      <c r="FL36">
        <v>21.563979101050201</v>
      </c>
      <c r="FM36">
        <v>0.35939965168416993</v>
      </c>
      <c r="FN36">
        <v>0</v>
      </c>
      <c r="FO36">
        <v>0</v>
      </c>
      <c r="FP36">
        <v>7.1879930336833997</v>
      </c>
      <c r="FQ36">
        <v>38.45917920341649</v>
      </c>
      <c r="FR36">
        <v>0.3598055352754283</v>
      </c>
      <c r="FS36">
        <v>1.3301567379580079</v>
      </c>
      <c r="FT36">
        <v>0.42850968451830568</v>
      </c>
      <c r="FU36">
        <v>0.99957410562180582</v>
      </c>
      <c r="FV36">
        <v>0.97274275979557068</v>
      </c>
      <c r="FW36">
        <v>0.77327804551818891</v>
      </c>
      <c r="FX36">
        <v>0</v>
      </c>
      <c r="FY36">
        <v>93.480204023339937</v>
      </c>
      <c r="FZ36">
        <v>5.0532395410735358</v>
      </c>
      <c r="GA36">
        <v>0</v>
      </c>
      <c r="GB36">
        <v>0</v>
      </c>
      <c r="GC36">
        <v>196.54710723635048</v>
      </c>
      <c r="GD36">
        <v>0.56174455891542574</v>
      </c>
      <c r="GE36">
        <v>0.53551784244398914</v>
      </c>
      <c r="GF36">
        <v>0.41513332745433562</v>
      </c>
      <c r="GG36">
        <v>88.104107984142345</v>
      </c>
      <c r="GH36">
        <v>0</v>
      </c>
      <c r="GI36">
        <v>0</v>
      </c>
      <c r="GJ36">
        <v>0</v>
      </c>
      <c r="GK36">
        <v>7.1611680524867952E-3</v>
      </c>
      <c r="GL36">
        <v>5.2876395039497481E-2</v>
      </c>
      <c r="GM36">
        <v>0.22430437251561613</v>
      </c>
      <c r="GN36">
        <v>0.22430437251561613</v>
      </c>
      <c r="GO36">
        <v>0.27654741624077228</v>
      </c>
      <c r="GP36">
        <v>0.27654741624077228</v>
      </c>
      <c r="GQ36">
        <v>8.0352072685973877</v>
      </c>
      <c r="GR36">
        <v>8.0352072685973877</v>
      </c>
      <c r="GS36">
        <v>126.31840917704343</v>
      </c>
      <c r="GT36">
        <v>2.961848098957514</v>
      </c>
      <c r="GU36">
        <v>5.987420711850068</v>
      </c>
      <c r="GV36">
        <v>0</v>
      </c>
      <c r="GW36">
        <v>0</v>
      </c>
      <c r="GX36">
        <v>2.1478150197627017</v>
      </c>
      <c r="GY36">
        <v>257.80374610388162</v>
      </c>
      <c r="GZ36">
        <v>259.18271189618696</v>
      </c>
      <c r="HA36">
        <v>0.83427708720987614</v>
      </c>
      <c r="HB36">
        <v>21.688537402278609</v>
      </c>
    </row>
    <row r="37" spans="1:210" x14ac:dyDescent="0.25">
      <c r="A37" t="s">
        <v>3665</v>
      </c>
      <c r="B37">
        <v>32</v>
      </c>
      <c r="C37">
        <v>5638</v>
      </c>
      <c r="D37">
        <v>6359</v>
      </c>
      <c r="E37">
        <v>6412</v>
      </c>
      <c r="F37">
        <v>1987</v>
      </c>
      <c r="G37">
        <v>6164</v>
      </c>
      <c r="H37">
        <v>2177</v>
      </c>
      <c r="I37">
        <v>10</v>
      </c>
      <c r="J37">
        <v>0</v>
      </c>
      <c r="K37">
        <v>0</v>
      </c>
      <c r="L37">
        <v>0</v>
      </c>
      <c r="M37">
        <v>1</v>
      </c>
      <c r="N37">
        <v>0</v>
      </c>
      <c r="O37">
        <v>60</v>
      </c>
      <c r="P37">
        <v>1</v>
      </c>
      <c r="Q37">
        <v>-3</v>
      </c>
      <c r="R37">
        <v>-3</v>
      </c>
      <c r="S37">
        <v>20</v>
      </c>
      <c r="T37">
        <v>70</v>
      </c>
      <c r="U37">
        <v>0</v>
      </c>
      <c r="V37">
        <v>0</v>
      </c>
      <c r="W37">
        <v>0</v>
      </c>
      <c r="X37">
        <v>1</v>
      </c>
      <c r="Y37">
        <v>1</v>
      </c>
      <c r="Z37">
        <v>0</v>
      </c>
      <c r="AA37">
        <v>0</v>
      </c>
      <c r="AB37">
        <v>40</v>
      </c>
      <c r="AC37">
        <v>1</v>
      </c>
      <c r="AD37">
        <v>-3</v>
      </c>
      <c r="AE37">
        <v>-3</v>
      </c>
      <c r="AF37">
        <v>140</v>
      </c>
      <c r="AG37">
        <v>0</v>
      </c>
      <c r="AH37">
        <v>1</v>
      </c>
      <c r="AI37">
        <v>1</v>
      </c>
      <c r="AJ37">
        <v>100</v>
      </c>
      <c r="AK37">
        <v>-3</v>
      </c>
      <c r="AL37">
        <v>-3</v>
      </c>
      <c r="AM37">
        <v>-3</v>
      </c>
      <c r="AN37">
        <v>0</v>
      </c>
      <c r="AO37">
        <v>0</v>
      </c>
      <c r="AP37">
        <v>0</v>
      </c>
      <c r="AQ37">
        <v>0</v>
      </c>
      <c r="AR37">
        <v>0</v>
      </c>
      <c r="AS37">
        <v>1</v>
      </c>
      <c r="AT37">
        <v>0</v>
      </c>
      <c r="AU37">
        <v>25</v>
      </c>
      <c r="AV37">
        <v>100</v>
      </c>
      <c r="AW37">
        <v>2</v>
      </c>
      <c r="AX37">
        <v>2</v>
      </c>
      <c r="AY37">
        <v>-3</v>
      </c>
      <c r="AZ37">
        <v>-3</v>
      </c>
      <c r="BA37">
        <v>0</v>
      </c>
      <c r="BB37">
        <v>235</v>
      </c>
      <c r="BC37">
        <v>235</v>
      </c>
      <c r="BD37">
        <v>1</v>
      </c>
      <c r="BE37">
        <v>90</v>
      </c>
      <c r="BH37">
        <v>15</v>
      </c>
      <c r="BI37">
        <v>0</v>
      </c>
      <c r="BJ37">
        <v>0</v>
      </c>
      <c r="BK37">
        <v>0</v>
      </c>
      <c r="BL37">
        <v>0</v>
      </c>
      <c r="BM37">
        <v>0</v>
      </c>
      <c r="BN37">
        <v>0</v>
      </c>
      <c r="BO37">
        <v>0</v>
      </c>
      <c r="BP37">
        <v>-3</v>
      </c>
      <c r="BQ37">
        <v>-3</v>
      </c>
      <c r="BR37">
        <v>0</v>
      </c>
      <c r="BS37">
        <v>15</v>
      </c>
      <c r="BT37">
        <v>0</v>
      </c>
      <c r="BU37">
        <v>0</v>
      </c>
      <c r="BV37">
        <v>0</v>
      </c>
      <c r="BW37">
        <v>1</v>
      </c>
      <c r="BX37">
        <v>1</v>
      </c>
      <c r="BY37">
        <v>0</v>
      </c>
      <c r="BZ37">
        <v>0</v>
      </c>
      <c r="CA37">
        <v>80</v>
      </c>
      <c r="CB37">
        <v>2</v>
      </c>
      <c r="CC37">
        <v>-3</v>
      </c>
      <c r="CD37">
        <v>-3</v>
      </c>
      <c r="CE37">
        <v>130</v>
      </c>
      <c r="CF37">
        <v>0</v>
      </c>
      <c r="CG37">
        <v>1</v>
      </c>
      <c r="CH37">
        <v>0</v>
      </c>
      <c r="CI37">
        <v>50</v>
      </c>
      <c r="CJ37">
        <v>-3</v>
      </c>
      <c r="CK37">
        <v>-3</v>
      </c>
      <c r="CL37">
        <v>-3</v>
      </c>
      <c r="CM37">
        <v>0</v>
      </c>
      <c r="CN37">
        <v>0</v>
      </c>
      <c r="CO37">
        <v>0</v>
      </c>
      <c r="CP37">
        <v>0</v>
      </c>
      <c r="CQ37">
        <v>1</v>
      </c>
      <c r="CR37">
        <v>0</v>
      </c>
      <c r="CS37">
        <v>25</v>
      </c>
      <c r="CT37">
        <v>0</v>
      </c>
      <c r="CU37">
        <v>80</v>
      </c>
      <c r="CV37">
        <v>2</v>
      </c>
      <c r="CW37">
        <v>2</v>
      </c>
      <c r="CX37">
        <v>-3</v>
      </c>
      <c r="CY37">
        <v>-3</v>
      </c>
      <c r="CZ37">
        <v>0</v>
      </c>
      <c r="DA37">
        <v>145</v>
      </c>
      <c r="DB37">
        <v>145</v>
      </c>
      <c r="DC37">
        <v>0</v>
      </c>
      <c r="DD37">
        <v>-90</v>
      </c>
      <c r="DG37">
        <v>11.321902376368765</v>
      </c>
      <c r="DH37">
        <v>0.12317694273151338</v>
      </c>
      <c r="DI37">
        <v>0.25547166395167453</v>
      </c>
      <c r="DJ37">
        <v>0.26528073882291797</v>
      </c>
      <c r="DK37">
        <v>0.54899281265581412</v>
      </c>
      <c r="DL37">
        <v>2.8392958546280523E-4</v>
      </c>
      <c r="DM37">
        <v>32.948086646912756</v>
      </c>
      <c r="DN37">
        <v>0.54913477744854555</v>
      </c>
      <c r="DO37">
        <v>0</v>
      </c>
      <c r="DP37">
        <v>0</v>
      </c>
      <c r="DQ37">
        <v>10.982695548970909</v>
      </c>
      <c r="DR37">
        <v>44.731740501480942</v>
      </c>
      <c r="DS37">
        <v>1.718098599767667</v>
      </c>
      <c r="DT37">
        <v>0.83001875635351385</v>
      </c>
      <c r="DU37">
        <v>0.22500156962296872</v>
      </c>
      <c r="DV37">
        <v>0.99957410562180582</v>
      </c>
      <c r="DW37">
        <v>0.97274275979557068</v>
      </c>
      <c r="DX37">
        <v>0.90478749061395003</v>
      </c>
      <c r="DY37">
        <v>0</v>
      </c>
      <c r="DZ37">
        <v>83.54454471754147</v>
      </c>
      <c r="EA37">
        <v>4.3242258429592875</v>
      </c>
      <c r="EB37">
        <v>0</v>
      </c>
      <c r="EC37">
        <v>0</v>
      </c>
      <c r="ED37">
        <v>168.89926164387356</v>
      </c>
      <c r="EE37">
        <v>0.27949611718379008</v>
      </c>
      <c r="EF37">
        <v>0.70677948889568964</v>
      </c>
      <c r="EG37">
        <v>0.47277716173147555</v>
      </c>
      <c r="EH37">
        <v>60.586706946243069</v>
      </c>
      <c r="EI37">
        <v>0</v>
      </c>
      <c r="EJ37">
        <v>0</v>
      </c>
      <c r="EK37">
        <v>0</v>
      </c>
      <c r="EL37">
        <v>2.9339184553395939E-3</v>
      </c>
      <c r="EM37">
        <v>3.6316636152309179E-2</v>
      </c>
      <c r="EN37">
        <v>0.22430437251561613</v>
      </c>
      <c r="EO37">
        <v>0.22430437251561613</v>
      </c>
      <c r="EP37">
        <v>0.27654741624077228</v>
      </c>
      <c r="EQ37">
        <v>0.27654741624077228</v>
      </c>
      <c r="ER37">
        <v>8.0352072685973877</v>
      </c>
      <c r="ES37">
        <v>8.0352072685973877</v>
      </c>
      <c r="ET37">
        <v>124.5835259338053</v>
      </c>
      <c r="EU37">
        <v>2.8429537753554408</v>
      </c>
      <c r="EV37">
        <v>5.3046850126845149</v>
      </c>
      <c r="EW37">
        <v>0</v>
      </c>
      <c r="EX37">
        <v>0</v>
      </c>
      <c r="EY37">
        <v>0.44766773733605175</v>
      </c>
      <c r="EZ37">
        <v>211.65179216357492</v>
      </c>
      <c r="FA37">
        <v>214.69874195147426</v>
      </c>
      <c r="FB37">
        <v>0.55995992644164327</v>
      </c>
      <c r="FC37">
        <v>-19.858743248313619</v>
      </c>
      <c r="FF37">
        <v>13.965076660988075</v>
      </c>
      <c r="FG37">
        <v>9.2930750685195032E-2</v>
      </c>
      <c r="FH37">
        <v>0.13735351788154168</v>
      </c>
      <c r="FI37">
        <v>0.14214228635541568</v>
      </c>
      <c r="FJ37">
        <v>0.58188387649001072</v>
      </c>
      <c r="FK37">
        <v>2.8392958546280523E-4</v>
      </c>
      <c r="FL37">
        <v>34.921550476964519</v>
      </c>
      <c r="FM37">
        <v>0.58202584128274204</v>
      </c>
      <c r="FN37">
        <v>0</v>
      </c>
      <c r="FO37">
        <v>0</v>
      </c>
      <c r="FP37">
        <v>11.640516825654831</v>
      </c>
      <c r="FQ37">
        <v>50.645246516582588</v>
      </c>
      <c r="FR37">
        <v>0.41589058084602631</v>
      </c>
      <c r="FS37">
        <v>3.8250060829374157</v>
      </c>
      <c r="FT37">
        <v>1.1365810173064783</v>
      </c>
      <c r="FU37">
        <v>0.99957410562180582</v>
      </c>
      <c r="FV37">
        <v>0.97274275979557068</v>
      </c>
      <c r="FW37">
        <v>0.39439623710151273</v>
      </c>
      <c r="FX37">
        <v>0</v>
      </c>
      <c r="FY37">
        <v>77.040751346036728</v>
      </c>
      <c r="FZ37">
        <v>3.71254635246581</v>
      </c>
      <c r="GA37">
        <v>0</v>
      </c>
      <c r="GB37">
        <v>0</v>
      </c>
      <c r="GC37">
        <v>158.77068852149716</v>
      </c>
      <c r="GD37">
        <v>0.29990661477830305</v>
      </c>
      <c r="GE37">
        <v>0.73037635963003189</v>
      </c>
      <c r="GF37">
        <v>0.37932374116400724</v>
      </c>
      <c r="GG37">
        <v>54.822693694060554</v>
      </c>
      <c r="GH37">
        <v>0</v>
      </c>
      <c r="GI37">
        <v>0</v>
      </c>
      <c r="GJ37">
        <v>0</v>
      </c>
      <c r="GK37">
        <v>6.3842965784670046E-3</v>
      </c>
      <c r="GL37">
        <v>2.2989387724397181E-2</v>
      </c>
      <c r="GM37">
        <v>0.22430437251561613</v>
      </c>
      <c r="GN37">
        <v>0.22430437251561613</v>
      </c>
      <c r="GO37">
        <v>0.27654741624077228</v>
      </c>
      <c r="GP37">
        <v>0.27654741624077228</v>
      </c>
      <c r="GQ37">
        <v>8.0352072685973877</v>
      </c>
      <c r="GR37">
        <v>8.0352072685973877</v>
      </c>
      <c r="GS37">
        <v>115.01649842847138</v>
      </c>
      <c r="GT37">
        <v>2.6132995437554944</v>
      </c>
      <c r="GU37">
        <v>4.4865124953110094</v>
      </c>
      <c r="GV37">
        <v>0</v>
      </c>
      <c r="GW37">
        <v>0</v>
      </c>
      <c r="GX37">
        <v>1.182693149183242</v>
      </c>
      <c r="GY37">
        <v>202.23196743492653</v>
      </c>
      <c r="GZ37">
        <v>211.42931567989746</v>
      </c>
      <c r="HA37">
        <v>0.44004007355835673</v>
      </c>
      <c r="HB37">
        <v>-37.776544822990608</v>
      </c>
    </row>
    <row r="38" spans="1:210" x14ac:dyDescent="0.25">
      <c r="A38" t="s">
        <v>3665</v>
      </c>
      <c r="B38">
        <v>33</v>
      </c>
      <c r="C38">
        <v>4230</v>
      </c>
      <c r="D38">
        <v>5935</v>
      </c>
      <c r="E38">
        <v>5991</v>
      </c>
      <c r="F38">
        <v>6455</v>
      </c>
      <c r="G38">
        <v>2530</v>
      </c>
      <c r="H38">
        <v>2500</v>
      </c>
      <c r="I38">
        <v>15</v>
      </c>
      <c r="J38">
        <v>0</v>
      </c>
      <c r="K38">
        <v>0</v>
      </c>
      <c r="L38">
        <v>0</v>
      </c>
      <c r="M38">
        <v>0</v>
      </c>
      <c r="N38">
        <v>0</v>
      </c>
      <c r="O38">
        <v>0</v>
      </c>
      <c r="P38">
        <v>0</v>
      </c>
      <c r="Q38">
        <v>-3</v>
      </c>
      <c r="R38">
        <v>-3</v>
      </c>
      <c r="S38">
        <v>0</v>
      </c>
      <c r="T38">
        <v>15</v>
      </c>
      <c r="U38">
        <v>0</v>
      </c>
      <c r="V38">
        <v>0</v>
      </c>
      <c r="W38">
        <v>0</v>
      </c>
      <c r="X38">
        <v>1</v>
      </c>
      <c r="Y38">
        <v>1</v>
      </c>
      <c r="Z38">
        <v>0</v>
      </c>
      <c r="AA38">
        <v>0</v>
      </c>
      <c r="AB38">
        <v>80</v>
      </c>
      <c r="AC38">
        <v>2</v>
      </c>
      <c r="AD38">
        <v>-3</v>
      </c>
      <c r="AE38">
        <v>-3</v>
      </c>
      <c r="AF38">
        <v>80</v>
      </c>
      <c r="AG38">
        <v>0</v>
      </c>
      <c r="AH38">
        <v>0</v>
      </c>
      <c r="AI38">
        <v>0</v>
      </c>
      <c r="AJ38">
        <v>0</v>
      </c>
      <c r="AK38">
        <v>-3</v>
      </c>
      <c r="AL38">
        <v>-3</v>
      </c>
      <c r="AM38">
        <v>-3</v>
      </c>
      <c r="AN38">
        <v>0</v>
      </c>
      <c r="AO38">
        <v>0</v>
      </c>
      <c r="AP38">
        <v>0</v>
      </c>
      <c r="AQ38">
        <v>0</v>
      </c>
      <c r="AR38">
        <v>1</v>
      </c>
      <c r="AS38">
        <v>0</v>
      </c>
      <c r="AT38">
        <v>25</v>
      </c>
      <c r="AU38">
        <v>0</v>
      </c>
      <c r="AV38">
        <v>80</v>
      </c>
      <c r="AW38">
        <v>2</v>
      </c>
      <c r="AX38">
        <v>2</v>
      </c>
      <c r="AY38">
        <v>-3</v>
      </c>
      <c r="AZ38">
        <v>-3</v>
      </c>
      <c r="BA38">
        <v>0</v>
      </c>
      <c r="BB38">
        <v>95</v>
      </c>
      <c r="BC38">
        <v>95</v>
      </c>
      <c r="BD38">
        <v>0</v>
      </c>
      <c r="BE38">
        <v>-125</v>
      </c>
      <c r="BH38">
        <v>15</v>
      </c>
      <c r="BI38">
        <v>0</v>
      </c>
      <c r="BJ38">
        <v>0</v>
      </c>
      <c r="BK38">
        <v>0</v>
      </c>
      <c r="BL38">
        <v>0</v>
      </c>
      <c r="BM38">
        <v>0</v>
      </c>
      <c r="BN38">
        <v>0</v>
      </c>
      <c r="BO38">
        <v>0</v>
      </c>
      <c r="BP38">
        <v>-3</v>
      </c>
      <c r="BQ38">
        <v>-3</v>
      </c>
      <c r="BR38">
        <v>0</v>
      </c>
      <c r="BS38">
        <v>15</v>
      </c>
      <c r="BT38">
        <v>0</v>
      </c>
      <c r="BU38">
        <v>0</v>
      </c>
      <c r="BV38">
        <v>0</v>
      </c>
      <c r="BW38">
        <v>1</v>
      </c>
      <c r="BX38">
        <v>1</v>
      </c>
      <c r="BY38">
        <v>0</v>
      </c>
      <c r="BZ38">
        <v>0</v>
      </c>
      <c r="CA38">
        <v>80</v>
      </c>
      <c r="CB38">
        <v>2</v>
      </c>
      <c r="CC38">
        <v>-3</v>
      </c>
      <c r="CD38">
        <v>-3</v>
      </c>
      <c r="CE38">
        <v>180</v>
      </c>
      <c r="CF38">
        <v>0</v>
      </c>
      <c r="CG38">
        <v>1</v>
      </c>
      <c r="CH38">
        <v>1</v>
      </c>
      <c r="CI38">
        <v>100</v>
      </c>
      <c r="CJ38">
        <v>-3</v>
      </c>
      <c r="CK38">
        <v>-3</v>
      </c>
      <c r="CL38">
        <v>-3</v>
      </c>
      <c r="CM38">
        <v>0</v>
      </c>
      <c r="CN38">
        <v>0</v>
      </c>
      <c r="CO38">
        <v>0</v>
      </c>
      <c r="CP38">
        <v>0</v>
      </c>
      <c r="CQ38">
        <v>0</v>
      </c>
      <c r="CR38">
        <v>1</v>
      </c>
      <c r="CS38">
        <v>0</v>
      </c>
      <c r="CT38">
        <v>25</v>
      </c>
      <c r="CU38">
        <v>80</v>
      </c>
      <c r="CV38">
        <v>2</v>
      </c>
      <c r="CW38">
        <v>2</v>
      </c>
      <c r="CX38">
        <v>-3</v>
      </c>
      <c r="CY38">
        <v>-3</v>
      </c>
      <c r="CZ38">
        <v>0</v>
      </c>
      <c r="DA38">
        <v>220</v>
      </c>
      <c r="DB38">
        <v>220</v>
      </c>
      <c r="DC38">
        <v>1</v>
      </c>
      <c r="DD38">
        <v>125</v>
      </c>
      <c r="DG38">
        <v>13.484843041637491</v>
      </c>
      <c r="DH38">
        <v>6.3547268689077577E-2</v>
      </c>
      <c r="DI38">
        <v>5.2906446296293229E-2</v>
      </c>
      <c r="DJ38">
        <v>5.017516761195482E-2</v>
      </c>
      <c r="DK38">
        <v>0.53034056666306628</v>
      </c>
      <c r="DL38">
        <v>2.8392958546280523E-4</v>
      </c>
      <c r="DM38">
        <v>31.828951887347849</v>
      </c>
      <c r="DN38">
        <v>0.53048253145579771</v>
      </c>
      <c r="DO38">
        <v>0</v>
      </c>
      <c r="DP38">
        <v>0</v>
      </c>
      <c r="DQ38">
        <v>10.609650629115952</v>
      </c>
      <c r="DR38">
        <v>46.79693228440361</v>
      </c>
      <c r="DS38">
        <v>0.32221041503063541</v>
      </c>
      <c r="DT38">
        <v>0.63233281577534683</v>
      </c>
      <c r="DU38">
        <v>0.17845471379137764</v>
      </c>
      <c r="DV38">
        <v>0.99957410562180582</v>
      </c>
      <c r="DW38">
        <v>0.97274275979557068</v>
      </c>
      <c r="DX38">
        <v>0.40771888085841418</v>
      </c>
      <c r="DY38">
        <v>0</v>
      </c>
      <c r="DZ38">
        <v>72.378297911263076</v>
      </c>
      <c r="EA38">
        <v>2.8477213580889655</v>
      </c>
      <c r="EB38">
        <v>0</v>
      </c>
      <c r="EC38">
        <v>0</v>
      </c>
      <c r="ED38">
        <v>138.45327347670312</v>
      </c>
      <c r="EE38">
        <v>0.25024986439705499</v>
      </c>
      <c r="EF38">
        <v>0.53260382163655118</v>
      </c>
      <c r="EG38">
        <v>0.38371803282358691</v>
      </c>
      <c r="EH38">
        <v>28.844279189179847</v>
      </c>
      <c r="EI38">
        <v>0</v>
      </c>
      <c r="EJ38">
        <v>0</v>
      </c>
      <c r="EK38">
        <v>0</v>
      </c>
      <c r="EL38">
        <v>1.6776936034676533E-3</v>
      </c>
      <c r="EM38">
        <v>1.1994120815009945E-2</v>
      </c>
      <c r="EN38">
        <v>0.22430437251561613</v>
      </c>
      <c r="EO38">
        <v>0.22430437251561613</v>
      </c>
      <c r="EP38">
        <v>0.27654741624077228</v>
      </c>
      <c r="EQ38">
        <v>0.27654741624077228</v>
      </c>
      <c r="ER38">
        <v>8.0352072685973877</v>
      </c>
      <c r="ES38">
        <v>8.0352072685973877</v>
      </c>
      <c r="ET38">
        <v>105.2289518834028</v>
      </c>
      <c r="EU38">
        <v>2.4098897832591568</v>
      </c>
      <c r="EV38">
        <v>3.3368355608752074</v>
      </c>
      <c r="EW38">
        <v>0</v>
      </c>
      <c r="EX38">
        <v>0</v>
      </c>
      <c r="EY38">
        <v>0</v>
      </c>
      <c r="EZ38">
        <v>170.7081712012486</v>
      </c>
      <c r="FA38">
        <v>170.3438296605778</v>
      </c>
      <c r="FB38">
        <v>0.1860984164135189</v>
      </c>
      <c r="FC38">
        <v>-64.899838655887237</v>
      </c>
      <c r="FF38">
        <v>13.503291949063993</v>
      </c>
      <c r="FG38">
        <v>3.140674720497634E-2</v>
      </c>
      <c r="FH38">
        <v>1.0244277436349323</v>
      </c>
      <c r="FI38">
        <v>1.0238001492490099</v>
      </c>
      <c r="FJ38">
        <v>0.32734340281843743</v>
      </c>
      <c r="FK38">
        <v>2.8392958546280523E-4</v>
      </c>
      <c r="FL38">
        <v>19.64912205667013</v>
      </c>
      <c r="FM38">
        <v>0.32748536761116886</v>
      </c>
      <c r="FN38">
        <v>0</v>
      </c>
      <c r="FO38">
        <v>0</v>
      </c>
      <c r="FP38">
        <v>6.5497073522233764</v>
      </c>
      <c r="FQ38">
        <v>33.100837097272375</v>
      </c>
      <c r="FR38">
        <v>0.16116917406824863</v>
      </c>
      <c r="FS38">
        <v>0.14100501208056662</v>
      </c>
      <c r="FT38">
        <v>0</v>
      </c>
      <c r="FU38">
        <v>0.99957410562180582</v>
      </c>
      <c r="FV38">
        <v>0.97274275979557068</v>
      </c>
      <c r="FW38">
        <v>0.32311503107452433</v>
      </c>
      <c r="FX38">
        <v>0</v>
      </c>
      <c r="FY38">
        <v>80.490600874604027</v>
      </c>
      <c r="FZ38">
        <v>3.4920828973904867</v>
      </c>
      <c r="GA38">
        <v>0</v>
      </c>
      <c r="GB38">
        <v>0</v>
      </c>
      <c r="GC38">
        <v>172.91744580578882</v>
      </c>
      <c r="GD38">
        <v>0.36213644958959446</v>
      </c>
      <c r="GE38">
        <v>0.52484735234553015</v>
      </c>
      <c r="GF38">
        <v>0.59973574808076635</v>
      </c>
      <c r="GG38">
        <v>75.065301237251745</v>
      </c>
      <c r="GH38">
        <v>0</v>
      </c>
      <c r="GI38">
        <v>0</v>
      </c>
      <c r="GJ38">
        <v>0</v>
      </c>
      <c r="GK38">
        <v>7.9050210963737579E-4</v>
      </c>
      <c r="GL38">
        <v>1.8768860002213894E-2</v>
      </c>
      <c r="GM38">
        <v>0.22430437251561613</v>
      </c>
      <c r="GN38">
        <v>0.22430437251561613</v>
      </c>
      <c r="GO38">
        <v>0.27654741624077228</v>
      </c>
      <c r="GP38">
        <v>0.27654741624077228</v>
      </c>
      <c r="GQ38">
        <v>8.0352072685973877</v>
      </c>
      <c r="GR38">
        <v>8.0352072685973877</v>
      </c>
      <c r="GS38">
        <v>111.30589787466877</v>
      </c>
      <c r="GT38">
        <v>2.5898109558352074</v>
      </c>
      <c r="GU38">
        <v>4.1266662901450966</v>
      </c>
      <c r="GV38">
        <v>0</v>
      </c>
      <c r="GW38">
        <v>0</v>
      </c>
      <c r="GX38">
        <v>0.9014891514843667</v>
      </c>
      <c r="GY38">
        <v>228.38280063383422</v>
      </c>
      <c r="GZ38">
        <v>227.07935440803908</v>
      </c>
      <c r="HA38">
        <v>0.81390158358648113</v>
      </c>
      <c r="HB38">
        <v>33.360509339407855</v>
      </c>
    </row>
    <row r="39" spans="1:210" x14ac:dyDescent="0.25">
      <c r="A39" t="s">
        <v>3665</v>
      </c>
      <c r="B39">
        <v>34</v>
      </c>
      <c r="C39">
        <v>2512</v>
      </c>
      <c r="D39">
        <v>6379</v>
      </c>
      <c r="E39">
        <v>3928</v>
      </c>
      <c r="F39">
        <v>5906</v>
      </c>
      <c r="G39">
        <v>1208</v>
      </c>
      <c r="H39">
        <v>6420</v>
      </c>
      <c r="I39">
        <v>15</v>
      </c>
      <c r="J39">
        <v>0</v>
      </c>
      <c r="K39">
        <v>7</v>
      </c>
      <c r="L39">
        <v>7</v>
      </c>
      <c r="M39">
        <v>1</v>
      </c>
      <c r="N39">
        <v>0</v>
      </c>
      <c r="O39">
        <v>60</v>
      </c>
      <c r="P39">
        <v>1</v>
      </c>
      <c r="Q39">
        <v>-3</v>
      </c>
      <c r="R39">
        <v>-3</v>
      </c>
      <c r="S39">
        <v>20</v>
      </c>
      <c r="T39">
        <v>82</v>
      </c>
      <c r="U39">
        <v>0</v>
      </c>
      <c r="V39">
        <v>0</v>
      </c>
      <c r="W39">
        <v>0</v>
      </c>
      <c r="X39">
        <v>1</v>
      </c>
      <c r="Y39">
        <v>1</v>
      </c>
      <c r="Z39">
        <v>1</v>
      </c>
      <c r="AA39">
        <v>0</v>
      </c>
      <c r="AB39">
        <v>80</v>
      </c>
      <c r="AC39">
        <v>5</v>
      </c>
      <c r="AD39">
        <v>-3</v>
      </c>
      <c r="AE39">
        <v>-3</v>
      </c>
      <c r="AF39">
        <v>180</v>
      </c>
      <c r="AG39">
        <v>1</v>
      </c>
      <c r="AH39">
        <v>0</v>
      </c>
      <c r="AI39">
        <v>1</v>
      </c>
      <c r="AJ39">
        <v>100</v>
      </c>
      <c r="AK39">
        <v>-3</v>
      </c>
      <c r="AL39">
        <v>-3</v>
      </c>
      <c r="AM39">
        <v>-3</v>
      </c>
      <c r="AN39">
        <v>0</v>
      </c>
      <c r="AO39">
        <v>0</v>
      </c>
      <c r="AP39">
        <v>0</v>
      </c>
      <c r="AQ39">
        <v>1</v>
      </c>
      <c r="AR39">
        <v>0</v>
      </c>
      <c r="AS39">
        <v>0</v>
      </c>
      <c r="AT39">
        <v>0</v>
      </c>
      <c r="AU39">
        <v>5</v>
      </c>
      <c r="AV39">
        <v>140</v>
      </c>
      <c r="AW39">
        <v>3</v>
      </c>
      <c r="AX39">
        <v>6</v>
      </c>
      <c r="AY39">
        <v>-3</v>
      </c>
      <c r="AZ39">
        <v>-3</v>
      </c>
      <c r="BA39">
        <v>7</v>
      </c>
      <c r="BB39">
        <v>267</v>
      </c>
      <c r="BC39">
        <v>267</v>
      </c>
      <c r="BD39">
        <v>1</v>
      </c>
      <c r="BE39">
        <v>82</v>
      </c>
      <c r="BH39">
        <v>15</v>
      </c>
      <c r="BI39">
        <v>0</v>
      </c>
      <c r="BJ39">
        <v>0</v>
      </c>
      <c r="BK39">
        <v>0</v>
      </c>
      <c r="BL39">
        <v>0</v>
      </c>
      <c r="BM39">
        <v>0</v>
      </c>
      <c r="BN39">
        <v>0</v>
      </c>
      <c r="BO39">
        <v>0</v>
      </c>
      <c r="BP39">
        <v>-3</v>
      </c>
      <c r="BQ39">
        <v>-3</v>
      </c>
      <c r="BR39">
        <v>0</v>
      </c>
      <c r="BS39">
        <v>15</v>
      </c>
      <c r="BT39">
        <v>0</v>
      </c>
      <c r="BU39">
        <v>0</v>
      </c>
      <c r="BV39">
        <v>0</v>
      </c>
      <c r="BW39">
        <v>1</v>
      </c>
      <c r="BX39">
        <v>1</v>
      </c>
      <c r="BY39">
        <v>1</v>
      </c>
      <c r="BZ39">
        <v>0</v>
      </c>
      <c r="CA39">
        <v>120</v>
      </c>
      <c r="CB39">
        <v>6</v>
      </c>
      <c r="CC39">
        <v>-3</v>
      </c>
      <c r="CD39">
        <v>-3</v>
      </c>
      <c r="CE39">
        <v>170</v>
      </c>
      <c r="CF39">
        <v>0</v>
      </c>
      <c r="CG39">
        <v>1</v>
      </c>
      <c r="CH39">
        <v>0</v>
      </c>
      <c r="CI39">
        <v>50</v>
      </c>
      <c r="CJ39">
        <v>-3</v>
      </c>
      <c r="CK39">
        <v>-3</v>
      </c>
      <c r="CL39">
        <v>-3</v>
      </c>
      <c r="CM39">
        <v>0</v>
      </c>
      <c r="CN39">
        <v>0</v>
      </c>
      <c r="CO39">
        <v>1</v>
      </c>
      <c r="CP39">
        <v>0</v>
      </c>
      <c r="CQ39">
        <v>0</v>
      </c>
      <c r="CR39">
        <v>0</v>
      </c>
      <c r="CS39">
        <v>5</v>
      </c>
      <c r="CT39">
        <v>0</v>
      </c>
      <c r="CU39">
        <v>120</v>
      </c>
      <c r="CV39">
        <v>3</v>
      </c>
      <c r="CW39">
        <v>6</v>
      </c>
      <c r="CX39">
        <v>-3</v>
      </c>
      <c r="CY39">
        <v>-3</v>
      </c>
      <c r="CZ39">
        <v>0</v>
      </c>
      <c r="DA39">
        <v>185</v>
      </c>
      <c r="DB39">
        <v>185</v>
      </c>
      <c r="DC39">
        <v>0</v>
      </c>
      <c r="DD39">
        <v>-82</v>
      </c>
      <c r="DG39">
        <v>13.965076660988075</v>
      </c>
      <c r="DH39">
        <v>2.1068032332861676E-2</v>
      </c>
      <c r="DI39">
        <v>1.1403405236106043</v>
      </c>
      <c r="DJ39">
        <v>1.130733967904618</v>
      </c>
      <c r="DK39">
        <v>0.528501132613858</v>
      </c>
      <c r="DL39">
        <v>2.8392958546280523E-4</v>
      </c>
      <c r="DM39">
        <v>31.718585844395356</v>
      </c>
      <c r="DN39">
        <v>0.52864309740658944</v>
      </c>
      <c r="DO39">
        <v>0</v>
      </c>
      <c r="DP39">
        <v>0</v>
      </c>
      <c r="DQ39">
        <v>10.572861948131791</v>
      </c>
      <c r="DR39">
        <v>49.788882644855292</v>
      </c>
      <c r="DS39">
        <v>0.57337143655069023</v>
      </c>
      <c r="DT39">
        <v>0.36148324580320707</v>
      </c>
      <c r="DU39">
        <v>0.17672952390911018</v>
      </c>
      <c r="DV39">
        <v>0.99957410562180582</v>
      </c>
      <c r="DW39">
        <v>0.97274275979557068</v>
      </c>
      <c r="DX39">
        <v>0.92823067021833927</v>
      </c>
      <c r="DY39">
        <v>4.7044047397062513E-2</v>
      </c>
      <c r="DZ39">
        <v>77.176813477854765</v>
      </c>
      <c r="EA39">
        <v>4.7921333398760551</v>
      </c>
      <c r="EB39">
        <v>0</v>
      </c>
      <c r="EC39">
        <v>0</v>
      </c>
      <c r="ED39">
        <v>185.62560060401304</v>
      </c>
      <c r="EE39">
        <v>0.62989174564614225</v>
      </c>
      <c r="EF39">
        <v>0.44561722093541201</v>
      </c>
      <c r="EG39">
        <v>0.62562107233841824</v>
      </c>
      <c r="EH39">
        <v>95.25133541536762</v>
      </c>
      <c r="EI39">
        <v>0</v>
      </c>
      <c r="EJ39">
        <v>0</v>
      </c>
      <c r="EK39">
        <v>0</v>
      </c>
      <c r="EL39">
        <v>1.5131317129165097E-3</v>
      </c>
      <c r="EM39">
        <v>4.9513482280474586E-2</v>
      </c>
      <c r="EN39">
        <v>0.22430437251561613</v>
      </c>
      <c r="EO39">
        <v>0.22430437251561613</v>
      </c>
      <c r="EP39">
        <v>0.27654741624077228</v>
      </c>
      <c r="EQ39">
        <v>0.27654741624077228</v>
      </c>
      <c r="ER39">
        <v>8.0352072685973877</v>
      </c>
      <c r="ES39">
        <v>8.0352072685973877</v>
      </c>
      <c r="ET39">
        <v>130.50987938669945</v>
      </c>
      <c r="EU39">
        <v>2.9116906385571952</v>
      </c>
      <c r="EV39">
        <v>5.8671100414607933</v>
      </c>
      <c r="EW39">
        <v>0</v>
      </c>
      <c r="EX39">
        <v>0</v>
      </c>
      <c r="EY39">
        <v>1.2888278640618245</v>
      </c>
      <c r="EZ39">
        <v>250.67942499575551</v>
      </c>
      <c r="FA39">
        <v>261.98466405227219</v>
      </c>
      <c r="FB39">
        <v>0.67952701000554971</v>
      </c>
      <c r="FC39">
        <v>52.028513260251358</v>
      </c>
      <c r="FF39">
        <v>13.965076660988075</v>
      </c>
      <c r="FG39">
        <v>3.7958722218371217E-2</v>
      </c>
      <c r="FH39">
        <v>0.27867835932533414</v>
      </c>
      <c r="FI39">
        <v>0.28308628807208913</v>
      </c>
      <c r="FJ39">
        <v>0.46425436512287366</v>
      </c>
      <c r="FK39">
        <v>2.8392958546280523E-4</v>
      </c>
      <c r="FL39">
        <v>27.863779794936299</v>
      </c>
      <c r="FM39">
        <v>0.46439632991560509</v>
      </c>
      <c r="FN39">
        <v>0</v>
      </c>
      <c r="FO39">
        <v>0</v>
      </c>
      <c r="FP39">
        <v>9.2879265983120991</v>
      </c>
      <c r="FQ39">
        <v>42.905630050500683</v>
      </c>
      <c r="FR39">
        <v>5.4729363662347989E-3</v>
      </c>
      <c r="FS39">
        <v>1.0703975919574533</v>
      </c>
      <c r="FT39">
        <v>0.30934669489122263</v>
      </c>
      <c r="FU39">
        <v>0.99957410562180582</v>
      </c>
      <c r="FV39">
        <v>0.97274275979557068</v>
      </c>
      <c r="FW39">
        <v>0.64035719053025419</v>
      </c>
      <c r="FX39">
        <v>0</v>
      </c>
      <c r="FY39">
        <v>84.988723503796962</v>
      </c>
      <c r="FZ39">
        <v>4.05020499527678</v>
      </c>
      <c r="GA39">
        <v>0</v>
      </c>
      <c r="GB39">
        <v>0</v>
      </c>
      <c r="GC39">
        <v>173.84069798519806</v>
      </c>
      <c r="GD39">
        <v>0.42511186288290614</v>
      </c>
      <c r="GE39">
        <v>0.59076797571825168</v>
      </c>
      <c r="GF39">
        <v>0.48574813348427409</v>
      </c>
      <c r="GG39">
        <v>76.734727464249133</v>
      </c>
      <c r="GH39">
        <v>0</v>
      </c>
      <c r="GI39">
        <v>0</v>
      </c>
      <c r="GJ39">
        <v>0</v>
      </c>
      <c r="GK39">
        <v>0</v>
      </c>
      <c r="GL39">
        <v>2.9667401935799531E-2</v>
      </c>
      <c r="GM39">
        <v>0.22430437251561613</v>
      </c>
      <c r="GN39">
        <v>0.22430437251561613</v>
      </c>
      <c r="GO39">
        <v>0.27654741624077228</v>
      </c>
      <c r="GP39">
        <v>0.27654741624077228</v>
      </c>
      <c r="GQ39">
        <v>8.0352072685973877</v>
      </c>
      <c r="GR39">
        <v>8.0352072685973877</v>
      </c>
      <c r="GS39">
        <v>118.62928485718777</v>
      </c>
      <c r="GT39">
        <v>2.7479067059444904</v>
      </c>
      <c r="GU39">
        <v>4.9414355754668637</v>
      </c>
      <c r="GV39">
        <v>0</v>
      </c>
      <c r="GW39">
        <v>0</v>
      </c>
      <c r="GX39">
        <v>0.20210861600750263</v>
      </c>
      <c r="GY39">
        <v>221.30204875797747</v>
      </c>
      <c r="GZ39">
        <v>219.93960747774213</v>
      </c>
      <c r="HA39">
        <v>0.32047298999445029</v>
      </c>
      <c r="HB39">
        <v>-33.852729494541435</v>
      </c>
    </row>
    <row r="40" spans="1:210" x14ac:dyDescent="0.25">
      <c r="A40" t="s">
        <v>3665</v>
      </c>
      <c r="B40">
        <v>35</v>
      </c>
      <c r="C40">
        <v>2574</v>
      </c>
      <c r="D40">
        <v>3018</v>
      </c>
      <c r="E40">
        <v>4329</v>
      </c>
      <c r="F40">
        <v>2040</v>
      </c>
      <c r="G40">
        <v>6320</v>
      </c>
      <c r="H40">
        <v>5434</v>
      </c>
      <c r="I40">
        <v>15</v>
      </c>
      <c r="J40">
        <v>0</v>
      </c>
      <c r="K40">
        <v>0</v>
      </c>
      <c r="L40">
        <v>0</v>
      </c>
      <c r="M40">
        <v>0</v>
      </c>
      <c r="N40">
        <v>0</v>
      </c>
      <c r="O40">
        <v>0</v>
      </c>
      <c r="P40">
        <v>0</v>
      </c>
      <c r="Q40">
        <v>-3</v>
      </c>
      <c r="R40">
        <v>-3</v>
      </c>
      <c r="S40">
        <v>0</v>
      </c>
      <c r="T40">
        <v>15</v>
      </c>
      <c r="U40">
        <v>0</v>
      </c>
      <c r="V40">
        <v>0</v>
      </c>
      <c r="W40">
        <v>0</v>
      </c>
      <c r="X40">
        <v>1</v>
      </c>
      <c r="Y40">
        <v>1</v>
      </c>
      <c r="Z40">
        <v>1</v>
      </c>
      <c r="AA40">
        <v>0</v>
      </c>
      <c r="AB40">
        <v>120</v>
      </c>
      <c r="AC40">
        <v>6</v>
      </c>
      <c r="AD40">
        <v>-3</v>
      </c>
      <c r="AE40">
        <v>-3</v>
      </c>
      <c r="AF40">
        <v>220</v>
      </c>
      <c r="AG40">
        <v>0</v>
      </c>
      <c r="AH40">
        <v>1</v>
      </c>
      <c r="AI40">
        <v>1</v>
      </c>
      <c r="AJ40">
        <v>100</v>
      </c>
      <c r="AK40">
        <v>-3</v>
      </c>
      <c r="AL40">
        <v>-3</v>
      </c>
      <c r="AM40">
        <v>-3</v>
      </c>
      <c r="AN40">
        <v>0</v>
      </c>
      <c r="AO40">
        <v>0</v>
      </c>
      <c r="AP40">
        <v>0</v>
      </c>
      <c r="AQ40">
        <v>0</v>
      </c>
      <c r="AR40">
        <v>0</v>
      </c>
      <c r="AS40">
        <v>0</v>
      </c>
      <c r="AT40">
        <v>0</v>
      </c>
      <c r="AU40">
        <v>0</v>
      </c>
      <c r="AV40">
        <v>120</v>
      </c>
      <c r="AW40">
        <v>3</v>
      </c>
      <c r="AX40">
        <v>6</v>
      </c>
      <c r="AY40">
        <v>-3</v>
      </c>
      <c r="AZ40">
        <v>-3</v>
      </c>
      <c r="BA40">
        <v>0</v>
      </c>
      <c r="BB40">
        <v>235</v>
      </c>
      <c r="BC40">
        <v>235</v>
      </c>
      <c r="BD40">
        <v>1</v>
      </c>
      <c r="BE40">
        <v>5</v>
      </c>
      <c r="BH40">
        <v>10</v>
      </c>
      <c r="BI40">
        <v>0</v>
      </c>
      <c r="BJ40">
        <v>0</v>
      </c>
      <c r="BK40">
        <v>0</v>
      </c>
      <c r="BL40">
        <v>0</v>
      </c>
      <c r="BM40">
        <v>0</v>
      </c>
      <c r="BN40">
        <v>0</v>
      </c>
      <c r="BO40">
        <v>0</v>
      </c>
      <c r="BP40">
        <v>-3</v>
      </c>
      <c r="BQ40">
        <v>-3</v>
      </c>
      <c r="BR40">
        <v>0</v>
      </c>
      <c r="BS40">
        <v>10</v>
      </c>
      <c r="BT40">
        <v>0</v>
      </c>
      <c r="BU40">
        <v>0</v>
      </c>
      <c r="BV40">
        <v>0</v>
      </c>
      <c r="BW40">
        <v>1</v>
      </c>
      <c r="BX40">
        <v>1</v>
      </c>
      <c r="BY40">
        <v>1</v>
      </c>
      <c r="BZ40">
        <v>0</v>
      </c>
      <c r="CA40">
        <v>120</v>
      </c>
      <c r="CB40">
        <v>6</v>
      </c>
      <c r="CC40">
        <v>-3</v>
      </c>
      <c r="CD40">
        <v>-3</v>
      </c>
      <c r="CE40">
        <v>220</v>
      </c>
      <c r="CF40">
        <v>1</v>
      </c>
      <c r="CG40">
        <v>0</v>
      </c>
      <c r="CH40">
        <v>1</v>
      </c>
      <c r="CI40">
        <v>100</v>
      </c>
      <c r="CJ40">
        <v>-3</v>
      </c>
      <c r="CK40">
        <v>-3</v>
      </c>
      <c r="CL40">
        <v>-3</v>
      </c>
      <c r="CM40">
        <v>0</v>
      </c>
      <c r="CN40">
        <v>0</v>
      </c>
      <c r="CO40">
        <v>0</v>
      </c>
      <c r="CP40">
        <v>0</v>
      </c>
      <c r="CQ40">
        <v>0</v>
      </c>
      <c r="CR40">
        <v>0</v>
      </c>
      <c r="CS40">
        <v>0</v>
      </c>
      <c r="CT40">
        <v>0</v>
      </c>
      <c r="CU40">
        <v>120</v>
      </c>
      <c r="CV40">
        <v>3</v>
      </c>
      <c r="CW40">
        <v>6</v>
      </c>
      <c r="CX40">
        <v>-3</v>
      </c>
      <c r="CY40">
        <v>-3</v>
      </c>
      <c r="CZ40">
        <v>0</v>
      </c>
      <c r="DA40">
        <v>230</v>
      </c>
      <c r="DB40">
        <v>230</v>
      </c>
      <c r="DC40">
        <v>0</v>
      </c>
      <c r="DD40">
        <v>-5</v>
      </c>
      <c r="DG40">
        <v>13.965076660988075</v>
      </c>
      <c r="DH40">
        <v>5.9973366842618378E-2</v>
      </c>
      <c r="DI40">
        <v>0.43649718409416888</v>
      </c>
      <c r="DJ40">
        <v>0.44082438665720625</v>
      </c>
      <c r="DK40">
        <v>0.59952073033351083</v>
      </c>
      <c r="DL40">
        <v>2.8392958546280523E-4</v>
      </c>
      <c r="DM40">
        <v>35.979761707574539</v>
      </c>
      <c r="DN40">
        <v>0.59966269512624215</v>
      </c>
      <c r="DO40">
        <v>0</v>
      </c>
      <c r="DP40">
        <v>0</v>
      </c>
      <c r="DQ40">
        <v>11.993253902524842</v>
      </c>
      <c r="DR40">
        <v>52.050860371161534</v>
      </c>
      <c r="DS40">
        <v>0.57946944614729123</v>
      </c>
      <c r="DT40">
        <v>0.99055167482651296</v>
      </c>
      <c r="DU40">
        <v>0.3401665034826446</v>
      </c>
      <c r="DV40">
        <v>0.99957410562180582</v>
      </c>
      <c r="DW40">
        <v>0.97274275979557068</v>
      </c>
      <c r="DX40">
        <v>1</v>
      </c>
      <c r="DY40">
        <v>0</v>
      </c>
      <c r="DZ40">
        <v>101.72035744714532</v>
      </c>
      <c r="EA40">
        <v>6.1827614280207808</v>
      </c>
      <c r="EB40">
        <v>0</v>
      </c>
      <c r="EC40">
        <v>0</v>
      </c>
      <c r="ED40">
        <v>199.69603641925252</v>
      </c>
      <c r="EE40">
        <v>0.35448843322405521</v>
      </c>
      <c r="EF40">
        <v>0.5309941535201903</v>
      </c>
      <c r="EG40">
        <v>0.66108465821889928</v>
      </c>
      <c r="EH40">
        <v>83.188862683972019</v>
      </c>
      <c r="EI40">
        <v>0</v>
      </c>
      <c r="EJ40">
        <v>0</v>
      </c>
      <c r="EK40">
        <v>0</v>
      </c>
      <c r="EL40">
        <v>2.1913303282918534E-3</v>
      </c>
      <c r="EM40">
        <v>0.10538331279853308</v>
      </c>
      <c r="EN40">
        <v>0.22430437251561613</v>
      </c>
      <c r="EO40">
        <v>0.22430437251561613</v>
      </c>
      <c r="EP40">
        <v>0.27654741624077228</v>
      </c>
      <c r="EQ40">
        <v>0.27654741624077228</v>
      </c>
      <c r="ER40">
        <v>8.0352072685973877</v>
      </c>
      <c r="ES40">
        <v>8.0352072685973877</v>
      </c>
      <c r="ET40">
        <v>140.8197340794772</v>
      </c>
      <c r="EU40">
        <v>3.2067007382169219</v>
      </c>
      <c r="EV40">
        <v>7.2845394081486914</v>
      </c>
      <c r="EW40">
        <v>0</v>
      </c>
      <c r="EX40">
        <v>0</v>
      </c>
      <c r="EY40">
        <v>0.72484338893169387</v>
      </c>
      <c r="EZ40">
        <v>262.22788530537809</v>
      </c>
      <c r="FA40">
        <v>268.11477283395578</v>
      </c>
      <c r="FB40">
        <v>0.67204318347476977</v>
      </c>
      <c r="FC40">
        <v>28.173121289906952</v>
      </c>
      <c r="FF40">
        <v>13.173134380552156</v>
      </c>
      <c r="FG40">
        <v>8.7150162078445698E-2</v>
      </c>
      <c r="FH40">
        <v>1.3789954499624628</v>
      </c>
      <c r="FI40">
        <v>1.3863561727672757</v>
      </c>
      <c r="FJ40">
        <v>0.29752486825814572</v>
      </c>
      <c r="FK40">
        <v>2.8392958546280523E-4</v>
      </c>
      <c r="FL40">
        <v>17.860009983052628</v>
      </c>
      <c r="FM40">
        <v>0.29766683305087716</v>
      </c>
      <c r="FN40">
        <v>0</v>
      </c>
      <c r="FO40">
        <v>0</v>
      </c>
      <c r="FP40">
        <v>5.9533366610175431</v>
      </c>
      <c r="FQ40">
        <v>30.863179832062684</v>
      </c>
      <c r="FR40">
        <v>0.37559291320299959</v>
      </c>
      <c r="FS40">
        <v>2.181366830317053</v>
      </c>
      <c r="FT40">
        <v>0.62924928456529083</v>
      </c>
      <c r="FU40">
        <v>0.99957410562180582</v>
      </c>
      <c r="FV40">
        <v>0.97274275979557068</v>
      </c>
      <c r="FW40">
        <v>0.58439450515090363</v>
      </c>
      <c r="FX40">
        <v>0</v>
      </c>
      <c r="FY40">
        <v>94.001504312218913</v>
      </c>
      <c r="FZ40">
        <v>4.7035854412533711</v>
      </c>
      <c r="GA40">
        <v>0</v>
      </c>
      <c r="GB40">
        <v>0</v>
      </c>
      <c r="GC40">
        <v>197.10123207560707</v>
      </c>
      <c r="GD40">
        <v>0.64884866492497917</v>
      </c>
      <c r="GE40">
        <v>0.42849592792249724</v>
      </c>
      <c r="GF40">
        <v>0.56025913616149081</v>
      </c>
      <c r="GG40">
        <v>87.3628441904997</v>
      </c>
      <c r="GH40">
        <v>0</v>
      </c>
      <c r="GI40">
        <v>0</v>
      </c>
      <c r="GJ40">
        <v>0</v>
      </c>
      <c r="GK40">
        <v>4.7319169212186015E-3</v>
      </c>
      <c r="GL40">
        <v>3.9310568877278573E-2</v>
      </c>
      <c r="GM40">
        <v>0.22430437251561613</v>
      </c>
      <c r="GN40">
        <v>0.22430437251561613</v>
      </c>
      <c r="GO40">
        <v>0.27654741624077228</v>
      </c>
      <c r="GP40">
        <v>0.27654741624077228</v>
      </c>
      <c r="GQ40">
        <v>8.0352072685973877</v>
      </c>
      <c r="GR40">
        <v>8.0352072685973877</v>
      </c>
      <c r="GS40">
        <v>121.09964501803853</v>
      </c>
      <c r="GT40">
        <v>2.8773558586413444</v>
      </c>
      <c r="GU40">
        <v>5.4477052631688068</v>
      </c>
      <c r="GV40">
        <v>0</v>
      </c>
      <c r="GW40">
        <v>0</v>
      </c>
      <c r="GX40">
        <v>1.2785856051007407</v>
      </c>
      <c r="GY40">
        <v>234.18563865464972</v>
      </c>
      <c r="GZ40">
        <v>234.30560867072131</v>
      </c>
      <c r="HA40">
        <v>0.32795681652523023</v>
      </c>
      <c r="HB40">
        <v>19.040986725780556</v>
      </c>
    </row>
    <row r="41" spans="1:210" x14ac:dyDescent="0.25">
      <c r="A41" t="s">
        <v>3665</v>
      </c>
      <c r="B41">
        <v>36</v>
      </c>
      <c r="C41">
        <v>876</v>
      </c>
      <c r="D41">
        <v>3267</v>
      </c>
      <c r="E41">
        <v>4009</v>
      </c>
      <c r="F41">
        <v>2450</v>
      </c>
      <c r="G41">
        <v>1094</v>
      </c>
      <c r="H41">
        <v>4011</v>
      </c>
      <c r="I41">
        <v>10</v>
      </c>
      <c r="J41">
        <v>0</v>
      </c>
      <c r="K41">
        <v>6</v>
      </c>
      <c r="L41">
        <v>6</v>
      </c>
      <c r="M41">
        <v>1</v>
      </c>
      <c r="N41">
        <v>0</v>
      </c>
      <c r="O41">
        <v>60</v>
      </c>
      <c r="P41">
        <v>1</v>
      </c>
      <c r="Q41">
        <v>-3</v>
      </c>
      <c r="R41">
        <v>-3</v>
      </c>
      <c r="S41">
        <v>20</v>
      </c>
      <c r="T41">
        <v>76</v>
      </c>
      <c r="U41">
        <v>0</v>
      </c>
      <c r="V41">
        <v>0</v>
      </c>
      <c r="W41">
        <v>0</v>
      </c>
      <c r="X41">
        <v>1</v>
      </c>
      <c r="Y41">
        <v>1</v>
      </c>
      <c r="Z41">
        <v>1</v>
      </c>
      <c r="AA41">
        <v>0</v>
      </c>
      <c r="AB41">
        <v>80</v>
      </c>
      <c r="AC41">
        <v>5</v>
      </c>
      <c r="AD41">
        <v>-3</v>
      </c>
      <c r="AE41">
        <v>-3</v>
      </c>
      <c r="AF41">
        <v>230</v>
      </c>
      <c r="AG41">
        <v>1</v>
      </c>
      <c r="AH41">
        <v>1</v>
      </c>
      <c r="AI41">
        <v>1</v>
      </c>
      <c r="AJ41">
        <v>150</v>
      </c>
      <c r="AK41">
        <v>-3</v>
      </c>
      <c r="AL41">
        <v>-3</v>
      </c>
      <c r="AM41">
        <v>-3</v>
      </c>
      <c r="AN41">
        <v>0</v>
      </c>
      <c r="AO41">
        <v>0</v>
      </c>
      <c r="AP41">
        <v>1</v>
      </c>
      <c r="AQ41">
        <v>0</v>
      </c>
      <c r="AR41">
        <v>2</v>
      </c>
      <c r="AS41">
        <v>0</v>
      </c>
      <c r="AT41">
        <v>55</v>
      </c>
      <c r="AU41">
        <v>0</v>
      </c>
      <c r="AV41">
        <v>140</v>
      </c>
      <c r="AW41">
        <v>3</v>
      </c>
      <c r="AX41">
        <v>6</v>
      </c>
      <c r="AY41">
        <v>-3</v>
      </c>
      <c r="AZ41">
        <v>-3</v>
      </c>
      <c r="BA41">
        <v>6</v>
      </c>
      <c r="BB41">
        <v>306</v>
      </c>
      <c r="BC41">
        <v>306</v>
      </c>
      <c r="BD41">
        <v>1</v>
      </c>
      <c r="BE41">
        <v>56</v>
      </c>
      <c r="BH41">
        <v>15</v>
      </c>
      <c r="BI41">
        <v>0</v>
      </c>
      <c r="BJ41">
        <v>0</v>
      </c>
      <c r="BK41">
        <v>0</v>
      </c>
      <c r="BL41">
        <v>0</v>
      </c>
      <c r="BM41">
        <v>0</v>
      </c>
      <c r="BN41">
        <v>0</v>
      </c>
      <c r="BO41">
        <v>0</v>
      </c>
      <c r="BP41">
        <v>-3</v>
      </c>
      <c r="BQ41">
        <v>-3</v>
      </c>
      <c r="BR41">
        <v>0</v>
      </c>
      <c r="BS41">
        <v>15</v>
      </c>
      <c r="BT41">
        <v>0</v>
      </c>
      <c r="BU41">
        <v>0</v>
      </c>
      <c r="BV41">
        <v>0</v>
      </c>
      <c r="BW41">
        <v>1</v>
      </c>
      <c r="BX41">
        <v>1</v>
      </c>
      <c r="BY41">
        <v>0</v>
      </c>
      <c r="BZ41">
        <v>0</v>
      </c>
      <c r="CA41">
        <v>80</v>
      </c>
      <c r="CB41">
        <v>2</v>
      </c>
      <c r="CC41">
        <v>-3</v>
      </c>
      <c r="CD41">
        <v>-3</v>
      </c>
      <c r="CE41">
        <v>180</v>
      </c>
      <c r="CF41">
        <v>0</v>
      </c>
      <c r="CG41">
        <v>1</v>
      </c>
      <c r="CH41">
        <v>1</v>
      </c>
      <c r="CI41">
        <v>100</v>
      </c>
      <c r="CJ41">
        <v>-3</v>
      </c>
      <c r="CK41">
        <v>-3</v>
      </c>
      <c r="CL41">
        <v>-3</v>
      </c>
      <c r="CM41">
        <v>0</v>
      </c>
      <c r="CN41">
        <v>0</v>
      </c>
      <c r="CO41">
        <v>0</v>
      </c>
      <c r="CP41">
        <v>1</v>
      </c>
      <c r="CQ41">
        <v>0</v>
      </c>
      <c r="CR41">
        <v>2</v>
      </c>
      <c r="CS41">
        <v>0</v>
      </c>
      <c r="CT41">
        <v>55</v>
      </c>
      <c r="CU41">
        <v>80</v>
      </c>
      <c r="CV41">
        <v>2</v>
      </c>
      <c r="CW41">
        <v>2</v>
      </c>
      <c r="CX41">
        <v>-3</v>
      </c>
      <c r="CY41">
        <v>-3</v>
      </c>
      <c r="CZ41">
        <v>0</v>
      </c>
      <c r="DA41">
        <v>250</v>
      </c>
      <c r="DB41">
        <v>250</v>
      </c>
      <c r="DC41">
        <v>0</v>
      </c>
      <c r="DD41">
        <v>-56</v>
      </c>
      <c r="DG41">
        <v>12.588423471120525</v>
      </c>
      <c r="DH41">
        <v>0.11154366812514364</v>
      </c>
      <c r="DI41">
        <v>4.3099821232556952</v>
      </c>
      <c r="DJ41">
        <v>4.3030804765680202</v>
      </c>
      <c r="DK41">
        <v>0.69713512571466874</v>
      </c>
      <c r="DL41">
        <v>2.8392958546280523E-4</v>
      </c>
      <c r="DM41">
        <v>41.836625430444037</v>
      </c>
      <c r="DN41">
        <v>0.69727709050740017</v>
      </c>
      <c r="DO41">
        <v>0</v>
      </c>
      <c r="DP41">
        <v>0</v>
      </c>
      <c r="DQ41">
        <v>13.945541810148001</v>
      </c>
      <c r="DR41">
        <v>60.681645200651225</v>
      </c>
      <c r="DS41">
        <v>0</v>
      </c>
      <c r="DT41">
        <v>0.54662911717812634</v>
      </c>
      <c r="DU41">
        <v>0.12845797769487632</v>
      </c>
      <c r="DV41">
        <v>0.99957410562180582</v>
      </c>
      <c r="DW41">
        <v>0.97274275979557068</v>
      </c>
      <c r="DX41">
        <v>0.53688309240167709</v>
      </c>
      <c r="DY41">
        <v>6.9311261731764343E-2</v>
      </c>
      <c r="DZ41">
        <v>78.092760137642486</v>
      </c>
      <c r="EA41">
        <v>4.6816619286822778</v>
      </c>
      <c r="EB41">
        <v>0</v>
      </c>
      <c r="EC41">
        <v>0</v>
      </c>
      <c r="ED41">
        <v>194.33770503032264</v>
      </c>
      <c r="EE41">
        <v>0.54220823474688651</v>
      </c>
      <c r="EF41">
        <v>0.60866283716962988</v>
      </c>
      <c r="EG41">
        <v>0.5631326825076336</v>
      </c>
      <c r="EH41">
        <v>121.70618614819665</v>
      </c>
      <c r="EI41">
        <v>0</v>
      </c>
      <c r="EJ41">
        <v>0</v>
      </c>
      <c r="EK41">
        <v>0</v>
      </c>
      <c r="EL41">
        <v>1.1035213696250254E-3</v>
      </c>
      <c r="EM41">
        <v>4.6789604801985019E-2</v>
      </c>
      <c r="EN41">
        <v>0.22430437251561613</v>
      </c>
      <c r="EO41">
        <v>0.22430437251561613</v>
      </c>
      <c r="EP41">
        <v>0.27654741624077228</v>
      </c>
      <c r="EQ41">
        <v>0.27654741624077228</v>
      </c>
      <c r="ER41">
        <v>8.0352072685973877</v>
      </c>
      <c r="ES41">
        <v>8.0352072685973877</v>
      </c>
      <c r="ET41">
        <v>131.23085076557436</v>
      </c>
      <c r="EU41">
        <v>2.8963122988052215</v>
      </c>
      <c r="EV41">
        <v>5.763842428617072</v>
      </c>
      <c r="EW41">
        <v>0</v>
      </c>
      <c r="EX41">
        <v>0</v>
      </c>
      <c r="EY41">
        <v>4.4562764007992044</v>
      </c>
      <c r="EZ41">
        <v>276.38614678136133</v>
      </c>
      <c r="FA41">
        <v>293.30299847460805</v>
      </c>
      <c r="FB41">
        <v>0.80615425595274826</v>
      </c>
      <c r="FC41">
        <v>27.740838888401903</v>
      </c>
      <c r="FF41">
        <v>13.965076660988075</v>
      </c>
      <c r="FG41">
        <v>7.1820755096169142E-4</v>
      </c>
      <c r="FH41">
        <v>0</v>
      </c>
      <c r="FI41">
        <v>0</v>
      </c>
      <c r="FJ41">
        <v>0.34868525584384708</v>
      </c>
      <c r="FK41">
        <v>2.8392958546280523E-4</v>
      </c>
      <c r="FL41">
        <v>20.929633238194704</v>
      </c>
      <c r="FM41">
        <v>0.34882722063657845</v>
      </c>
      <c r="FN41">
        <v>0</v>
      </c>
      <c r="FO41">
        <v>0</v>
      </c>
      <c r="FP41">
        <v>6.9765444127315677</v>
      </c>
      <c r="FQ41">
        <v>36.696922896074</v>
      </c>
      <c r="FR41">
        <v>1.4996438202256575</v>
      </c>
      <c r="FS41">
        <v>0.3579625525861922</v>
      </c>
      <c r="FT41">
        <v>0.35295647676232961</v>
      </c>
      <c r="FU41">
        <v>0.99957410562180582</v>
      </c>
      <c r="FV41">
        <v>0.97274275979557068</v>
      </c>
      <c r="FW41">
        <v>0.38679127728630291</v>
      </c>
      <c r="FX41">
        <v>3.0944400983652257E-2</v>
      </c>
      <c r="FY41">
        <v>72.437789717741992</v>
      </c>
      <c r="FZ41">
        <v>3.0869397554457523</v>
      </c>
      <c r="GA41">
        <v>0</v>
      </c>
      <c r="GB41">
        <v>0</v>
      </c>
      <c r="GC41">
        <v>163.50554435431155</v>
      </c>
      <c r="GD41">
        <v>0.40225055137270826</v>
      </c>
      <c r="GE41">
        <v>0.49438205257344686</v>
      </c>
      <c r="GF41">
        <v>0.59894633962509158</v>
      </c>
      <c r="GG41">
        <v>68.540505956215029</v>
      </c>
      <c r="GH41">
        <v>0</v>
      </c>
      <c r="GI41">
        <v>0</v>
      </c>
      <c r="GJ41">
        <v>0</v>
      </c>
      <c r="GK41">
        <v>0</v>
      </c>
      <c r="GL41">
        <v>1.3482761655822739E-2</v>
      </c>
      <c r="GM41">
        <v>0.22430437251561613</v>
      </c>
      <c r="GN41">
        <v>0.22430437251561613</v>
      </c>
      <c r="GO41">
        <v>0.27654741624077228</v>
      </c>
      <c r="GP41">
        <v>0.27654741624077228</v>
      </c>
      <c r="GQ41">
        <v>8.0352072685973877</v>
      </c>
      <c r="GR41">
        <v>8.0352072685973877</v>
      </c>
      <c r="GS41">
        <v>105.18147422662098</v>
      </c>
      <c r="GT41">
        <v>2.4300737575094637</v>
      </c>
      <c r="GU41">
        <v>3.542696715084555</v>
      </c>
      <c r="GV41">
        <v>0</v>
      </c>
      <c r="GW41">
        <v>0</v>
      </c>
      <c r="GX41">
        <v>0.2841178052568622</v>
      </c>
      <c r="GY41">
        <v>220.67957751364835</v>
      </c>
      <c r="GZ41">
        <v>223.71063079961417</v>
      </c>
      <c r="HA41">
        <v>0.19384574404725174</v>
      </c>
      <c r="HB41">
        <v>-54.480428617465435</v>
      </c>
    </row>
    <row r="42" spans="1:210" x14ac:dyDescent="0.25">
      <c r="A42" t="s">
        <v>3665</v>
      </c>
      <c r="B42">
        <v>37</v>
      </c>
      <c r="C42">
        <v>2410</v>
      </c>
      <c r="D42">
        <v>6412</v>
      </c>
      <c r="E42">
        <v>6317</v>
      </c>
      <c r="F42">
        <v>6371</v>
      </c>
      <c r="G42">
        <v>4536</v>
      </c>
      <c r="H42">
        <v>4818</v>
      </c>
      <c r="I42">
        <v>10</v>
      </c>
      <c r="J42">
        <v>0</v>
      </c>
      <c r="K42">
        <v>0</v>
      </c>
      <c r="L42">
        <v>0</v>
      </c>
      <c r="M42">
        <v>0</v>
      </c>
      <c r="N42">
        <v>0</v>
      </c>
      <c r="O42">
        <v>0</v>
      </c>
      <c r="P42">
        <v>0</v>
      </c>
      <c r="Q42">
        <v>-3</v>
      </c>
      <c r="R42">
        <v>-3</v>
      </c>
      <c r="S42">
        <v>0</v>
      </c>
      <c r="T42">
        <v>10</v>
      </c>
      <c r="U42">
        <v>0</v>
      </c>
      <c r="V42">
        <v>0</v>
      </c>
      <c r="W42">
        <v>0</v>
      </c>
      <c r="X42">
        <v>1</v>
      </c>
      <c r="Y42">
        <v>1</v>
      </c>
      <c r="Z42">
        <v>0</v>
      </c>
      <c r="AA42">
        <v>0</v>
      </c>
      <c r="AB42">
        <v>80</v>
      </c>
      <c r="AC42">
        <v>2</v>
      </c>
      <c r="AD42">
        <v>-3</v>
      </c>
      <c r="AE42">
        <v>-3</v>
      </c>
      <c r="AF42">
        <v>80</v>
      </c>
      <c r="AG42">
        <v>0</v>
      </c>
      <c r="AH42">
        <v>0</v>
      </c>
      <c r="AI42">
        <v>0</v>
      </c>
      <c r="AJ42">
        <v>0</v>
      </c>
      <c r="AK42">
        <v>-3</v>
      </c>
      <c r="AL42">
        <v>-3</v>
      </c>
      <c r="AM42">
        <v>-3</v>
      </c>
      <c r="AN42">
        <v>0</v>
      </c>
      <c r="AO42">
        <v>0</v>
      </c>
      <c r="AP42">
        <v>0</v>
      </c>
      <c r="AQ42">
        <v>0</v>
      </c>
      <c r="AR42">
        <v>0</v>
      </c>
      <c r="AS42">
        <v>0</v>
      </c>
      <c r="AT42">
        <v>0</v>
      </c>
      <c r="AU42">
        <v>0</v>
      </c>
      <c r="AV42">
        <v>80</v>
      </c>
      <c r="AW42">
        <v>2</v>
      </c>
      <c r="AX42">
        <v>2</v>
      </c>
      <c r="AY42">
        <v>-3</v>
      </c>
      <c r="AZ42">
        <v>-3</v>
      </c>
      <c r="BA42">
        <v>0</v>
      </c>
      <c r="BB42">
        <v>90</v>
      </c>
      <c r="BC42">
        <v>90</v>
      </c>
      <c r="BD42">
        <v>0</v>
      </c>
      <c r="BE42">
        <v>-165</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1</v>
      </c>
      <c r="CG42">
        <v>0</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1</v>
      </c>
      <c r="DD42">
        <v>165</v>
      </c>
      <c r="DG42">
        <v>13.475948912857842</v>
      </c>
      <c r="DH42">
        <v>0</v>
      </c>
      <c r="DI42">
        <v>1.2721854105098951</v>
      </c>
      <c r="DJ42">
        <v>1.2725793662672773</v>
      </c>
      <c r="DK42">
        <v>0.44185382619614078</v>
      </c>
      <c r="DL42">
        <v>2.8392958546280523E-4</v>
      </c>
      <c r="DM42">
        <v>26.519747459332333</v>
      </c>
      <c r="DN42">
        <v>0.44199579098887221</v>
      </c>
      <c r="DO42">
        <v>0</v>
      </c>
      <c r="DP42">
        <v>0</v>
      </c>
      <c r="DQ42">
        <v>8.8399158197774454</v>
      </c>
      <c r="DR42">
        <v>39.027130191939733</v>
      </c>
      <c r="DS42">
        <v>1.1734176864413728</v>
      </c>
      <c r="DT42">
        <v>0.81792257143718294</v>
      </c>
      <c r="DU42">
        <v>0.12330095377837999</v>
      </c>
      <c r="DV42">
        <v>0.99957410562180582</v>
      </c>
      <c r="DW42">
        <v>0.97274275979557068</v>
      </c>
      <c r="DX42">
        <v>0.5629942937613609</v>
      </c>
      <c r="DY42">
        <v>1.3789096089644792E-2</v>
      </c>
      <c r="DZ42">
        <v>82.134650074363662</v>
      </c>
      <c r="EA42">
        <v>4.21818218261481</v>
      </c>
      <c r="EB42">
        <v>0</v>
      </c>
      <c r="EC42">
        <v>0</v>
      </c>
      <c r="ED42">
        <v>168.33277921450247</v>
      </c>
      <c r="EE42">
        <v>0.40806308907667149</v>
      </c>
      <c r="EF42">
        <v>0.4252949546691942</v>
      </c>
      <c r="EG42">
        <v>0.50355709971548634</v>
      </c>
      <c r="EH42">
        <v>61.610639201472559</v>
      </c>
      <c r="EI42">
        <v>0</v>
      </c>
      <c r="EJ42">
        <v>0</v>
      </c>
      <c r="EK42">
        <v>0</v>
      </c>
      <c r="EL42">
        <v>3.8141493003028375E-4</v>
      </c>
      <c r="EM42">
        <v>2.6245438553877287E-2</v>
      </c>
      <c r="EN42">
        <v>0.22430437251561613</v>
      </c>
      <c r="EO42">
        <v>0.22430437251561613</v>
      </c>
      <c r="EP42">
        <v>0.27654741624077228</v>
      </c>
      <c r="EQ42">
        <v>0.27654741624077228</v>
      </c>
      <c r="ER42">
        <v>8.0352072685973877</v>
      </c>
      <c r="ES42">
        <v>8.0352072685973877</v>
      </c>
      <c r="ET42">
        <v>116.74737197159808</v>
      </c>
      <c r="EU42">
        <v>2.7202429258640457</v>
      </c>
      <c r="EV42">
        <v>4.7224173160520255</v>
      </c>
      <c r="EW42">
        <v>0</v>
      </c>
      <c r="EX42">
        <v>0</v>
      </c>
      <c r="EY42">
        <v>1.3843448866939994</v>
      </c>
      <c r="EZ42">
        <v>219.80475382610152</v>
      </c>
      <c r="FA42">
        <v>232.69410185786199</v>
      </c>
      <c r="FB42">
        <v>0.33239503829553052</v>
      </c>
      <c r="FC42">
        <v>-28.930429157294132</v>
      </c>
      <c r="FF42">
        <v>13.965076660988075</v>
      </c>
      <c r="FG42">
        <v>3.030701233711669E-2</v>
      </c>
      <c r="FH42">
        <v>0.25613345475768434</v>
      </c>
      <c r="FI42">
        <v>0.25912939626394105</v>
      </c>
      <c r="FJ42">
        <v>0.7044293015332197</v>
      </c>
      <c r="FK42">
        <v>2.8392958546280523E-4</v>
      </c>
      <c r="FL42">
        <v>42.274275979557068</v>
      </c>
      <c r="FM42">
        <v>0.80671517064702014</v>
      </c>
      <c r="FN42">
        <v>0</v>
      </c>
      <c r="FO42">
        <v>0</v>
      </c>
      <c r="FP42">
        <v>16.13430341294039</v>
      </c>
      <c r="FQ42">
        <v>66.123241917399952</v>
      </c>
      <c r="FR42">
        <v>1.1938393829395091</v>
      </c>
      <c r="FS42">
        <v>0.25241824174470023</v>
      </c>
      <c r="FT42">
        <v>0.12589645847383335</v>
      </c>
      <c r="FU42">
        <v>0.99957410562180582</v>
      </c>
      <c r="FV42">
        <v>0.97274275979557068</v>
      </c>
      <c r="FW42">
        <v>0.78871309548832824</v>
      </c>
      <c r="FX42">
        <v>0</v>
      </c>
      <c r="FY42">
        <v>79.663566769658928</v>
      </c>
      <c r="FZ42">
        <v>4.4967378376390172</v>
      </c>
      <c r="GA42">
        <v>0</v>
      </c>
      <c r="GB42">
        <v>0</v>
      </c>
      <c r="GC42">
        <v>177.46204202890746</v>
      </c>
      <c r="GD42">
        <v>0.55391076974755826</v>
      </c>
      <c r="GE42">
        <v>0.40972723337245787</v>
      </c>
      <c r="GF42">
        <v>0.66771035316695948</v>
      </c>
      <c r="GG42">
        <v>91.498855766029962</v>
      </c>
      <c r="GH42">
        <v>0</v>
      </c>
      <c r="GI42">
        <v>0</v>
      </c>
      <c r="GJ42">
        <v>0</v>
      </c>
      <c r="GK42">
        <v>1.1988841265167969E-3</v>
      </c>
      <c r="GL42">
        <v>4.7899480727282451E-2</v>
      </c>
      <c r="GM42">
        <v>0.22430437251561613</v>
      </c>
      <c r="GN42">
        <v>0.22430437251561613</v>
      </c>
      <c r="GO42">
        <v>0.27654741624077228</v>
      </c>
      <c r="GP42">
        <v>0.27654741624077228</v>
      </c>
      <c r="GQ42">
        <v>8.0352072685973877</v>
      </c>
      <c r="GR42">
        <v>8.0352072685973877</v>
      </c>
      <c r="GS42">
        <v>137.15332489242218</v>
      </c>
      <c r="GT42">
        <v>2.9864858326080217</v>
      </c>
      <c r="GU42">
        <v>5.8065920131362372</v>
      </c>
      <c r="GV42">
        <v>0</v>
      </c>
      <c r="GW42">
        <v>0</v>
      </c>
      <c r="GX42">
        <v>0.39395180974383409</v>
      </c>
      <c r="GY42">
        <v>247.06260592743021</v>
      </c>
      <c r="GZ42">
        <v>243.06992045137309</v>
      </c>
      <c r="HA42">
        <v>0.66760496170446948</v>
      </c>
      <c r="HB42">
        <v>62.536477046016742</v>
      </c>
    </row>
    <row r="43" spans="1:210" x14ac:dyDescent="0.25">
      <c r="A43" t="s">
        <v>3665</v>
      </c>
      <c r="B43">
        <v>38</v>
      </c>
      <c r="C43">
        <v>3206</v>
      </c>
      <c r="D43">
        <v>5638</v>
      </c>
      <c r="E43">
        <v>5837</v>
      </c>
      <c r="F43">
        <v>4230</v>
      </c>
      <c r="G43">
        <v>525</v>
      </c>
      <c r="H43">
        <v>6359</v>
      </c>
      <c r="I43">
        <v>15</v>
      </c>
      <c r="J43">
        <v>0</v>
      </c>
      <c r="K43">
        <v>0</v>
      </c>
      <c r="L43">
        <v>0</v>
      </c>
      <c r="M43">
        <v>0</v>
      </c>
      <c r="N43">
        <v>0</v>
      </c>
      <c r="O43">
        <v>0</v>
      </c>
      <c r="P43">
        <v>0</v>
      </c>
      <c r="Q43">
        <v>-3</v>
      </c>
      <c r="R43">
        <v>-3</v>
      </c>
      <c r="S43">
        <v>0</v>
      </c>
      <c r="T43">
        <v>15</v>
      </c>
      <c r="U43">
        <v>40</v>
      </c>
      <c r="V43">
        <v>0</v>
      </c>
      <c r="W43">
        <v>4</v>
      </c>
      <c r="X43">
        <v>1</v>
      </c>
      <c r="Y43">
        <v>1</v>
      </c>
      <c r="Z43">
        <v>1</v>
      </c>
      <c r="AA43">
        <v>0</v>
      </c>
      <c r="AB43">
        <v>120</v>
      </c>
      <c r="AC43">
        <v>6</v>
      </c>
      <c r="AD43">
        <v>-3</v>
      </c>
      <c r="AE43">
        <v>-3</v>
      </c>
      <c r="AF43">
        <v>174</v>
      </c>
      <c r="AG43">
        <v>0</v>
      </c>
      <c r="AH43">
        <v>1</v>
      </c>
      <c r="AI43">
        <v>0</v>
      </c>
      <c r="AJ43">
        <v>50</v>
      </c>
      <c r="AK43">
        <v>-3</v>
      </c>
      <c r="AL43">
        <v>-3</v>
      </c>
      <c r="AM43">
        <v>-3</v>
      </c>
      <c r="AN43">
        <v>0</v>
      </c>
      <c r="AO43">
        <v>0</v>
      </c>
      <c r="AP43">
        <v>0</v>
      </c>
      <c r="AQ43">
        <v>0</v>
      </c>
      <c r="AR43">
        <v>0</v>
      </c>
      <c r="AS43">
        <v>0</v>
      </c>
      <c r="AT43">
        <v>0</v>
      </c>
      <c r="AU43">
        <v>0</v>
      </c>
      <c r="AV43">
        <v>120</v>
      </c>
      <c r="AW43">
        <v>3</v>
      </c>
      <c r="AX43">
        <v>6</v>
      </c>
      <c r="AY43">
        <v>-3</v>
      </c>
      <c r="AZ43">
        <v>-3</v>
      </c>
      <c r="BA43">
        <v>4</v>
      </c>
      <c r="BB43">
        <v>189</v>
      </c>
      <c r="BC43">
        <v>189</v>
      </c>
      <c r="BD43">
        <v>0</v>
      </c>
      <c r="BE43">
        <v>-11</v>
      </c>
      <c r="BH43">
        <v>10</v>
      </c>
      <c r="BI43">
        <v>0</v>
      </c>
      <c r="BJ43">
        <v>0</v>
      </c>
      <c r="BK43">
        <v>0</v>
      </c>
      <c r="BL43">
        <v>1</v>
      </c>
      <c r="BM43">
        <v>0</v>
      </c>
      <c r="BN43">
        <v>60</v>
      </c>
      <c r="BO43">
        <v>1</v>
      </c>
      <c r="BP43">
        <v>-3</v>
      </c>
      <c r="BQ43">
        <v>-3</v>
      </c>
      <c r="BR43">
        <v>20</v>
      </c>
      <c r="BS43">
        <v>70</v>
      </c>
      <c r="BT43">
        <v>0</v>
      </c>
      <c r="BU43">
        <v>0</v>
      </c>
      <c r="BV43">
        <v>0</v>
      </c>
      <c r="BW43">
        <v>1</v>
      </c>
      <c r="BX43">
        <v>1</v>
      </c>
      <c r="BY43">
        <v>1</v>
      </c>
      <c r="BZ43">
        <v>0</v>
      </c>
      <c r="CA43">
        <v>80</v>
      </c>
      <c r="CB43">
        <v>5</v>
      </c>
      <c r="CC43">
        <v>-3</v>
      </c>
      <c r="CD43">
        <v>-3</v>
      </c>
      <c r="CE43">
        <v>130</v>
      </c>
      <c r="CF43">
        <v>0</v>
      </c>
      <c r="CG43">
        <v>1</v>
      </c>
      <c r="CH43">
        <v>0</v>
      </c>
      <c r="CI43">
        <v>50</v>
      </c>
      <c r="CJ43">
        <v>-3</v>
      </c>
      <c r="CK43">
        <v>-3</v>
      </c>
      <c r="CL43">
        <v>-3</v>
      </c>
      <c r="CM43">
        <v>0</v>
      </c>
      <c r="CN43">
        <v>0</v>
      </c>
      <c r="CO43">
        <v>0</v>
      </c>
      <c r="CP43">
        <v>0</v>
      </c>
      <c r="CQ43">
        <v>0</v>
      </c>
      <c r="CR43">
        <v>0</v>
      </c>
      <c r="CS43">
        <v>0</v>
      </c>
      <c r="CT43">
        <v>0</v>
      </c>
      <c r="CU43">
        <v>140</v>
      </c>
      <c r="CV43">
        <v>3</v>
      </c>
      <c r="CW43">
        <v>6</v>
      </c>
      <c r="CX43">
        <v>-3</v>
      </c>
      <c r="CY43">
        <v>-3</v>
      </c>
      <c r="CZ43">
        <v>0</v>
      </c>
      <c r="DA43">
        <v>200</v>
      </c>
      <c r="DB43">
        <v>200</v>
      </c>
      <c r="DC43">
        <v>1</v>
      </c>
      <c r="DD43">
        <v>11</v>
      </c>
      <c r="DG43">
        <v>13.965076660988075</v>
      </c>
      <c r="DH43">
        <v>7.5042424920064937E-2</v>
      </c>
      <c r="DI43">
        <v>0.8587744400716143</v>
      </c>
      <c r="DJ43">
        <v>0.85458835097139585</v>
      </c>
      <c r="DK43">
        <v>0.55963418526502184</v>
      </c>
      <c r="DL43">
        <v>2.8392958546280523E-4</v>
      </c>
      <c r="DM43">
        <v>33.586569003465215</v>
      </c>
      <c r="DN43">
        <v>0.55977615005775327</v>
      </c>
      <c r="DO43">
        <v>0</v>
      </c>
      <c r="DP43">
        <v>0</v>
      </c>
      <c r="DQ43">
        <v>11.195523001155063</v>
      </c>
      <c r="DR43">
        <v>47.353791758759073</v>
      </c>
      <c r="DS43">
        <v>10.839110808146515</v>
      </c>
      <c r="DT43">
        <v>0.68864027300210218</v>
      </c>
      <c r="DU43">
        <v>2.2771176809218612</v>
      </c>
      <c r="DV43">
        <v>0.99957410562180582</v>
      </c>
      <c r="DW43">
        <v>0.97274275979557068</v>
      </c>
      <c r="DX43">
        <v>0.92907605948849481</v>
      </c>
      <c r="DY43">
        <v>0</v>
      </c>
      <c r="DZ43">
        <v>81.389070402201853</v>
      </c>
      <c r="EA43">
        <v>4.1750493064174705</v>
      </c>
      <c r="EB43">
        <v>0</v>
      </c>
      <c r="EC43">
        <v>0</v>
      </c>
      <c r="ED43">
        <v>178.33796529337297</v>
      </c>
      <c r="EE43">
        <v>0.42405965813535063</v>
      </c>
      <c r="EF43">
        <v>0.62773297842085118</v>
      </c>
      <c r="EG43">
        <v>0.45026138232538793</v>
      </c>
      <c r="EH43">
        <v>77.026070401149425</v>
      </c>
      <c r="EI43">
        <v>0</v>
      </c>
      <c r="EJ43">
        <v>0</v>
      </c>
      <c r="EK43">
        <v>0</v>
      </c>
      <c r="EL43">
        <v>0</v>
      </c>
      <c r="EM43">
        <v>3.1075763135852363E-2</v>
      </c>
      <c r="EN43">
        <v>0.22430437251561613</v>
      </c>
      <c r="EO43">
        <v>0.22430437251561613</v>
      </c>
      <c r="EP43">
        <v>0.27654741624077228</v>
      </c>
      <c r="EQ43">
        <v>0.27654741624077228</v>
      </c>
      <c r="ER43">
        <v>8.0352072685973877</v>
      </c>
      <c r="ES43">
        <v>8.0352072685973877</v>
      </c>
      <c r="ET43">
        <v>125.09489344292237</v>
      </c>
      <c r="EU43">
        <v>2.8369747037515571</v>
      </c>
      <c r="EV43">
        <v>5.0245279318402787</v>
      </c>
      <c r="EW43">
        <v>0</v>
      </c>
      <c r="EX43">
        <v>0</v>
      </c>
      <c r="EY43">
        <v>2.0033971226688649</v>
      </c>
      <c r="EZ43">
        <v>229.82533870851245</v>
      </c>
      <c r="FA43">
        <v>228.23214554791082</v>
      </c>
      <c r="FB43">
        <v>0.53981801508615734</v>
      </c>
      <c r="FC43">
        <v>-4.6870354162354211</v>
      </c>
      <c r="FF43">
        <v>13.120340296694572</v>
      </c>
      <c r="FG43">
        <v>0.12317694273151338</v>
      </c>
      <c r="FH43">
        <v>0.25547166395167453</v>
      </c>
      <c r="FI43">
        <v>0.26528073882291797</v>
      </c>
      <c r="FJ43">
        <v>0.54144948411305105</v>
      </c>
      <c r="FK43">
        <v>2.8392958546280523E-4</v>
      </c>
      <c r="FL43">
        <v>32.495486934346935</v>
      </c>
      <c r="FM43">
        <v>0.54159144890578248</v>
      </c>
      <c r="FN43">
        <v>0</v>
      </c>
      <c r="FO43">
        <v>0</v>
      </c>
      <c r="FP43">
        <v>10.831828978115649</v>
      </c>
      <c r="FQ43">
        <v>48.63044534781281</v>
      </c>
      <c r="FR43">
        <v>4.768796139995278E-2</v>
      </c>
      <c r="FS43">
        <v>0.83001875635351385</v>
      </c>
      <c r="FT43">
        <v>0.22500156962296872</v>
      </c>
      <c r="FU43">
        <v>0.99957410562180582</v>
      </c>
      <c r="FV43">
        <v>0.97274275979557068</v>
      </c>
      <c r="FW43">
        <v>0.9457059607925149</v>
      </c>
      <c r="FX43">
        <v>3.1374071768535773E-2</v>
      </c>
      <c r="FY43">
        <v>90.390800973587758</v>
      </c>
      <c r="FZ43">
        <v>5.1620503503159858</v>
      </c>
      <c r="GA43">
        <v>0</v>
      </c>
      <c r="GB43">
        <v>0</v>
      </c>
      <c r="GC43">
        <v>175.93863119615304</v>
      </c>
      <c r="GD43">
        <v>0.48690310406793202</v>
      </c>
      <c r="GE43">
        <v>0.60275843653595196</v>
      </c>
      <c r="GF43">
        <v>0.40553115439515797</v>
      </c>
      <c r="GG43">
        <v>61.67638992386108</v>
      </c>
      <c r="GH43">
        <v>0</v>
      </c>
      <c r="GI43">
        <v>0</v>
      </c>
      <c r="GJ43">
        <v>0</v>
      </c>
      <c r="GK43">
        <v>1.5302813826689383E-3</v>
      </c>
      <c r="GL43">
        <v>5.8917044123285023E-2</v>
      </c>
      <c r="GM43">
        <v>0.22430437251561613</v>
      </c>
      <c r="GN43">
        <v>0.22430437251561613</v>
      </c>
      <c r="GO43">
        <v>0.27654741624077228</v>
      </c>
      <c r="GP43">
        <v>0.27654741624077228</v>
      </c>
      <c r="GQ43">
        <v>8.0352072685973877</v>
      </c>
      <c r="GR43">
        <v>8.0352072685973877</v>
      </c>
      <c r="GS43">
        <v>133.08626317057175</v>
      </c>
      <c r="GT43">
        <v>3.0465592980975149</v>
      </c>
      <c r="GU43">
        <v>6.1864521687865226</v>
      </c>
      <c r="GV43">
        <v>0</v>
      </c>
      <c r="GW43">
        <v>0</v>
      </c>
      <c r="GX43">
        <v>0.37319970876415975</v>
      </c>
      <c r="GY43">
        <v>223.58674022337436</v>
      </c>
      <c r="GZ43">
        <v>228.5677043760524</v>
      </c>
      <c r="HA43">
        <v>0.46018198491384266</v>
      </c>
      <c r="HB43">
        <v>-10.736955516974682</v>
      </c>
    </row>
    <row r="44" spans="1:210" x14ac:dyDescent="0.25">
      <c r="A44" t="s">
        <v>3665</v>
      </c>
      <c r="B44">
        <v>39</v>
      </c>
      <c r="C44">
        <v>3633</v>
      </c>
      <c r="D44">
        <v>5991</v>
      </c>
      <c r="E44">
        <v>6164</v>
      </c>
      <c r="F44">
        <v>167</v>
      </c>
      <c r="G44">
        <v>6379</v>
      </c>
      <c r="H44">
        <v>5906</v>
      </c>
      <c r="I44">
        <v>15</v>
      </c>
      <c r="J44">
        <v>0</v>
      </c>
      <c r="K44">
        <v>0</v>
      </c>
      <c r="L44">
        <v>0</v>
      </c>
      <c r="M44">
        <v>0</v>
      </c>
      <c r="N44">
        <v>0</v>
      </c>
      <c r="O44">
        <v>0</v>
      </c>
      <c r="P44">
        <v>0</v>
      </c>
      <c r="Q44">
        <v>-3</v>
      </c>
      <c r="R44">
        <v>-3</v>
      </c>
      <c r="S44">
        <v>0</v>
      </c>
      <c r="T44">
        <v>15</v>
      </c>
      <c r="U44">
        <v>0</v>
      </c>
      <c r="V44">
        <v>0</v>
      </c>
      <c r="W44">
        <v>0</v>
      </c>
      <c r="X44">
        <v>1</v>
      </c>
      <c r="Y44">
        <v>1</v>
      </c>
      <c r="Z44">
        <v>0</v>
      </c>
      <c r="AA44">
        <v>0</v>
      </c>
      <c r="AB44">
        <v>80</v>
      </c>
      <c r="AC44">
        <v>2</v>
      </c>
      <c r="AD44">
        <v>-3</v>
      </c>
      <c r="AE44">
        <v>-3</v>
      </c>
      <c r="AF44">
        <v>80</v>
      </c>
      <c r="AG44">
        <v>0</v>
      </c>
      <c r="AH44">
        <v>0</v>
      </c>
      <c r="AI44">
        <v>0</v>
      </c>
      <c r="AJ44">
        <v>0</v>
      </c>
      <c r="AK44">
        <v>-3</v>
      </c>
      <c r="AL44">
        <v>-3</v>
      </c>
      <c r="AM44">
        <v>-3</v>
      </c>
      <c r="AN44">
        <v>0</v>
      </c>
      <c r="AO44">
        <v>0</v>
      </c>
      <c r="AP44">
        <v>1</v>
      </c>
      <c r="AQ44">
        <v>0</v>
      </c>
      <c r="AR44">
        <v>0</v>
      </c>
      <c r="AS44">
        <v>0</v>
      </c>
      <c r="AT44">
        <v>5</v>
      </c>
      <c r="AU44">
        <v>0</v>
      </c>
      <c r="AV44">
        <v>80</v>
      </c>
      <c r="AW44">
        <v>2</v>
      </c>
      <c r="AX44">
        <v>2</v>
      </c>
      <c r="AY44">
        <v>-3</v>
      </c>
      <c r="AZ44">
        <v>-3</v>
      </c>
      <c r="BA44">
        <v>0</v>
      </c>
      <c r="BB44">
        <v>95</v>
      </c>
      <c r="BC44">
        <v>95</v>
      </c>
      <c r="BD44">
        <v>0</v>
      </c>
      <c r="BE44">
        <v>-7</v>
      </c>
      <c r="BH44">
        <v>15</v>
      </c>
      <c r="BI44">
        <v>0</v>
      </c>
      <c r="BJ44">
        <v>2</v>
      </c>
      <c r="BK44">
        <v>2</v>
      </c>
      <c r="BL44">
        <v>0</v>
      </c>
      <c r="BM44">
        <v>0</v>
      </c>
      <c r="BN44">
        <v>0</v>
      </c>
      <c r="BO44">
        <v>0</v>
      </c>
      <c r="BP44">
        <v>-3</v>
      </c>
      <c r="BQ44">
        <v>-3</v>
      </c>
      <c r="BR44">
        <v>0</v>
      </c>
      <c r="BS44">
        <v>17</v>
      </c>
      <c r="BT44">
        <v>0</v>
      </c>
      <c r="BU44">
        <v>0</v>
      </c>
      <c r="BV44">
        <v>0</v>
      </c>
      <c r="BW44">
        <v>1</v>
      </c>
      <c r="BX44">
        <v>1</v>
      </c>
      <c r="BY44">
        <v>0</v>
      </c>
      <c r="BZ44">
        <v>0</v>
      </c>
      <c r="CA44">
        <v>80</v>
      </c>
      <c r="CB44">
        <v>2</v>
      </c>
      <c r="CC44">
        <v>-3</v>
      </c>
      <c r="CD44">
        <v>-3</v>
      </c>
      <c r="CE44">
        <v>80</v>
      </c>
      <c r="CF44">
        <v>0</v>
      </c>
      <c r="CG44">
        <v>0</v>
      </c>
      <c r="CH44">
        <v>0</v>
      </c>
      <c r="CI44">
        <v>0</v>
      </c>
      <c r="CJ44">
        <v>-3</v>
      </c>
      <c r="CK44">
        <v>-3</v>
      </c>
      <c r="CL44">
        <v>-3</v>
      </c>
      <c r="CM44">
        <v>0</v>
      </c>
      <c r="CN44">
        <v>0</v>
      </c>
      <c r="CO44">
        <v>0</v>
      </c>
      <c r="CP44">
        <v>1</v>
      </c>
      <c r="CQ44">
        <v>0</v>
      </c>
      <c r="CR44">
        <v>0</v>
      </c>
      <c r="CS44">
        <v>0</v>
      </c>
      <c r="CT44">
        <v>5</v>
      </c>
      <c r="CU44">
        <v>80</v>
      </c>
      <c r="CV44">
        <v>2</v>
      </c>
      <c r="CW44">
        <v>2</v>
      </c>
      <c r="CX44">
        <v>-3</v>
      </c>
      <c r="CY44">
        <v>-3</v>
      </c>
      <c r="CZ44">
        <v>2</v>
      </c>
      <c r="DA44">
        <v>102</v>
      </c>
      <c r="DB44">
        <v>102</v>
      </c>
      <c r="DC44">
        <v>1</v>
      </c>
      <c r="DD44">
        <v>7</v>
      </c>
      <c r="DG44">
        <v>13.965076660988075</v>
      </c>
      <c r="DH44">
        <v>7.2192244783797641E-2</v>
      </c>
      <c r="DI44">
        <v>0.3976245448344381</v>
      </c>
      <c r="DJ44">
        <v>0.40039112361742396</v>
      </c>
      <c r="DK44">
        <v>0.37783034568228074</v>
      </c>
      <c r="DL44">
        <v>2.8392958546280523E-4</v>
      </c>
      <c r="DM44">
        <v>22.678338628500725</v>
      </c>
      <c r="DN44">
        <v>0.37797231047501212</v>
      </c>
      <c r="DO44">
        <v>0</v>
      </c>
      <c r="DP44">
        <v>0</v>
      </c>
      <c r="DQ44">
        <v>7.5594462095002433</v>
      </c>
      <c r="DR44">
        <v>38.909323808819337</v>
      </c>
      <c r="DS44">
        <v>0.41589058084602631</v>
      </c>
      <c r="DT44">
        <v>0.76360299534453757</v>
      </c>
      <c r="DU44">
        <v>0.19306524257802318</v>
      </c>
      <c r="DV44">
        <v>0.99957410562180582</v>
      </c>
      <c r="DW44">
        <v>0.97274275979557068</v>
      </c>
      <c r="DX44">
        <v>0.31796674583422047</v>
      </c>
      <c r="DY44">
        <v>0</v>
      </c>
      <c r="DZ44">
        <v>79.254339474333705</v>
      </c>
      <c r="EA44">
        <v>2.9701554052927044</v>
      </c>
      <c r="EB44">
        <v>0</v>
      </c>
      <c r="EC44">
        <v>0</v>
      </c>
      <c r="ED44">
        <v>146.33788794184727</v>
      </c>
      <c r="EE44">
        <v>0.38738316515427418</v>
      </c>
      <c r="EF44">
        <v>0.39045776225211704</v>
      </c>
      <c r="EG44">
        <v>0.35883707149473376</v>
      </c>
      <c r="EH44">
        <v>29.693697036017866</v>
      </c>
      <c r="EI44">
        <v>0</v>
      </c>
      <c r="EJ44">
        <v>0</v>
      </c>
      <c r="EK44">
        <v>0</v>
      </c>
      <c r="EL44">
        <v>0</v>
      </c>
      <c r="EM44">
        <v>1.3034233409282781E-2</v>
      </c>
      <c r="EN44">
        <v>0.22430437251561613</v>
      </c>
      <c r="EO44">
        <v>0.22430437251561613</v>
      </c>
      <c r="EP44">
        <v>0.27654741624077228</v>
      </c>
      <c r="EQ44">
        <v>0.27654741624077228</v>
      </c>
      <c r="ER44">
        <v>8.0352072685973877</v>
      </c>
      <c r="ES44">
        <v>8.0352072685973877</v>
      </c>
      <c r="ET44">
        <v>101.33923762517256</v>
      </c>
      <c r="EU44">
        <v>2.3981809436862447</v>
      </c>
      <c r="EV44">
        <v>3.4831336184396431</v>
      </c>
      <c r="EW44">
        <v>0</v>
      </c>
      <c r="EX44">
        <v>0</v>
      </c>
      <c r="EY44">
        <v>0.51307062542394355</v>
      </c>
      <c r="EZ44">
        <v>173.86415061860197</v>
      </c>
      <c r="FA44">
        <v>170.24016074812818</v>
      </c>
      <c r="FB44">
        <v>0.47420924264073205</v>
      </c>
      <c r="FC44">
        <v>-39.549857507966266</v>
      </c>
      <c r="FF44">
        <v>13.965076660988075</v>
      </c>
      <c r="FG44">
        <v>9.411058173525895E-2</v>
      </c>
      <c r="FH44">
        <v>1.4938649137352047</v>
      </c>
      <c r="FI44">
        <v>1.4959328628992885</v>
      </c>
      <c r="FJ44">
        <v>0.43720303385156256</v>
      </c>
      <c r="FK44">
        <v>2.8392958546280523E-4</v>
      </c>
      <c r="FL44">
        <v>26.240699918657633</v>
      </c>
      <c r="FM44">
        <v>0.43734499864429399</v>
      </c>
      <c r="FN44">
        <v>0</v>
      </c>
      <c r="FO44">
        <v>0</v>
      </c>
      <c r="FP44">
        <v>8.7468999728858758</v>
      </c>
      <c r="FQ44">
        <v>40.711926201458127</v>
      </c>
      <c r="FR44">
        <v>7.9713249774363962E-2</v>
      </c>
      <c r="FS44">
        <v>1.3301567379580079</v>
      </c>
      <c r="FT44">
        <v>0.42850968451830568</v>
      </c>
      <c r="FU44">
        <v>0.99957410562180582</v>
      </c>
      <c r="FV44">
        <v>0.97274275979557068</v>
      </c>
      <c r="FW44">
        <v>0.4802177146716155</v>
      </c>
      <c r="FX44">
        <v>2.2268664916172441E-2</v>
      </c>
      <c r="FY44">
        <v>79.926344516327831</v>
      </c>
      <c r="FZ44">
        <v>3.7668022812499169</v>
      </c>
      <c r="GA44">
        <v>0</v>
      </c>
      <c r="GB44">
        <v>0</v>
      </c>
      <c r="GC44">
        <v>128.72477122722233</v>
      </c>
      <c r="GD44">
        <v>0.29591505979217592</v>
      </c>
      <c r="GE44">
        <v>0.34665042546446789</v>
      </c>
      <c r="GF44">
        <v>0.25269733106189662</v>
      </c>
      <c r="GG44">
        <v>11.064682807290058</v>
      </c>
      <c r="GH44">
        <v>0</v>
      </c>
      <c r="GI44">
        <v>0</v>
      </c>
      <c r="GJ44">
        <v>0</v>
      </c>
      <c r="GK44">
        <v>3.3068256546061898E-3</v>
      </c>
      <c r="GL44">
        <v>1.9361660706648576E-2</v>
      </c>
      <c r="GM44">
        <v>0.22430437251561613</v>
      </c>
      <c r="GN44">
        <v>0.22430437251561613</v>
      </c>
      <c r="GO44">
        <v>0.27654741624077228</v>
      </c>
      <c r="GP44">
        <v>0.27654741624077228</v>
      </c>
      <c r="GQ44">
        <v>8.0352072685973877</v>
      </c>
      <c r="GR44">
        <v>8.0352072685973877</v>
      </c>
      <c r="GS44">
        <v>108.88372484199928</v>
      </c>
      <c r="GT44">
        <v>2.5711310925272235</v>
      </c>
      <c r="GU44">
        <v>4.1817349470144158</v>
      </c>
      <c r="GV44">
        <v>0</v>
      </c>
      <c r="GW44">
        <v>0</v>
      </c>
      <c r="GX44">
        <v>1.8146755824144032</v>
      </c>
      <c r="GY44">
        <v>177.90001460368666</v>
      </c>
      <c r="GZ44">
        <v>185.22298925294172</v>
      </c>
      <c r="HA44">
        <v>0.52579075735926795</v>
      </c>
      <c r="HB44">
        <v>-47.249009736705673</v>
      </c>
    </row>
    <row r="45" spans="1:210" x14ac:dyDescent="0.25">
      <c r="A45" t="s">
        <v>3665</v>
      </c>
      <c r="B45">
        <v>40</v>
      </c>
      <c r="C45">
        <v>6630</v>
      </c>
      <c r="D45">
        <v>2512</v>
      </c>
      <c r="E45">
        <v>3528</v>
      </c>
      <c r="F45">
        <v>2574</v>
      </c>
      <c r="G45">
        <v>6320</v>
      </c>
      <c r="H45">
        <v>2177</v>
      </c>
      <c r="I45">
        <v>15</v>
      </c>
      <c r="J45">
        <v>0</v>
      </c>
      <c r="K45">
        <v>0</v>
      </c>
      <c r="L45">
        <v>0</v>
      </c>
      <c r="M45">
        <v>1</v>
      </c>
      <c r="N45">
        <v>0</v>
      </c>
      <c r="O45">
        <v>60</v>
      </c>
      <c r="P45">
        <v>1</v>
      </c>
      <c r="Q45">
        <v>-3</v>
      </c>
      <c r="R45">
        <v>-3</v>
      </c>
      <c r="S45">
        <v>20</v>
      </c>
      <c r="T45">
        <v>75</v>
      </c>
      <c r="U45">
        <v>0</v>
      </c>
      <c r="V45">
        <v>0</v>
      </c>
      <c r="W45">
        <v>0</v>
      </c>
      <c r="X45">
        <v>1</v>
      </c>
      <c r="Y45">
        <v>1</v>
      </c>
      <c r="Z45">
        <v>1</v>
      </c>
      <c r="AA45">
        <v>1</v>
      </c>
      <c r="AB45">
        <v>120</v>
      </c>
      <c r="AC45">
        <v>11</v>
      </c>
      <c r="AD45">
        <v>-3</v>
      </c>
      <c r="AE45">
        <v>-3</v>
      </c>
      <c r="AF45">
        <v>220</v>
      </c>
      <c r="AG45">
        <v>1</v>
      </c>
      <c r="AH45">
        <v>1</v>
      </c>
      <c r="AI45">
        <v>0</v>
      </c>
      <c r="AJ45">
        <v>100</v>
      </c>
      <c r="AK45">
        <v>-3</v>
      </c>
      <c r="AL45">
        <v>-3</v>
      </c>
      <c r="AM45">
        <v>-3</v>
      </c>
      <c r="AN45">
        <v>0</v>
      </c>
      <c r="AO45">
        <v>1</v>
      </c>
      <c r="AP45">
        <v>0</v>
      </c>
      <c r="AQ45">
        <v>0</v>
      </c>
      <c r="AR45">
        <v>0</v>
      </c>
      <c r="AS45">
        <v>0</v>
      </c>
      <c r="AT45">
        <v>0</v>
      </c>
      <c r="AU45">
        <v>0</v>
      </c>
      <c r="AV45">
        <v>180</v>
      </c>
      <c r="AW45">
        <v>4</v>
      </c>
      <c r="AX45">
        <v>12</v>
      </c>
      <c r="AY45">
        <v>-3</v>
      </c>
      <c r="AZ45">
        <v>-3</v>
      </c>
      <c r="BA45">
        <v>0</v>
      </c>
      <c r="BB45">
        <v>295</v>
      </c>
      <c r="BC45">
        <v>395</v>
      </c>
      <c r="BD45">
        <v>1</v>
      </c>
      <c r="BE45">
        <v>165</v>
      </c>
      <c r="BH45">
        <v>10</v>
      </c>
      <c r="BI45">
        <v>0</v>
      </c>
      <c r="BJ45">
        <v>0</v>
      </c>
      <c r="BK45">
        <v>0</v>
      </c>
      <c r="BL45">
        <v>0</v>
      </c>
      <c r="BM45">
        <v>0</v>
      </c>
      <c r="BN45">
        <v>0</v>
      </c>
      <c r="BO45">
        <v>0</v>
      </c>
      <c r="BP45">
        <v>-3</v>
      </c>
      <c r="BQ45">
        <v>-3</v>
      </c>
      <c r="BR45">
        <v>0</v>
      </c>
      <c r="BS45">
        <v>10</v>
      </c>
      <c r="BT45">
        <v>0</v>
      </c>
      <c r="BU45">
        <v>0</v>
      </c>
      <c r="BV45">
        <v>0</v>
      </c>
      <c r="BW45">
        <v>1</v>
      </c>
      <c r="BX45">
        <v>1</v>
      </c>
      <c r="BY45">
        <v>1</v>
      </c>
      <c r="BZ45">
        <v>0</v>
      </c>
      <c r="CA45">
        <v>120</v>
      </c>
      <c r="CB45">
        <v>6</v>
      </c>
      <c r="CC45">
        <v>-3</v>
      </c>
      <c r="CD45">
        <v>-3</v>
      </c>
      <c r="CE45">
        <v>120</v>
      </c>
      <c r="CF45">
        <v>0</v>
      </c>
      <c r="CG45">
        <v>0</v>
      </c>
      <c r="CH45">
        <v>0</v>
      </c>
      <c r="CI45">
        <v>0</v>
      </c>
      <c r="CJ45">
        <v>-3</v>
      </c>
      <c r="CK45">
        <v>-3</v>
      </c>
      <c r="CL45">
        <v>-3</v>
      </c>
      <c r="CM45">
        <v>0</v>
      </c>
      <c r="CN45">
        <v>0</v>
      </c>
      <c r="CO45">
        <v>0</v>
      </c>
      <c r="CP45">
        <v>0</v>
      </c>
      <c r="CQ45">
        <v>0</v>
      </c>
      <c r="CR45">
        <v>0</v>
      </c>
      <c r="CS45">
        <v>0</v>
      </c>
      <c r="CT45">
        <v>0</v>
      </c>
      <c r="CU45">
        <v>120</v>
      </c>
      <c r="CV45">
        <v>3</v>
      </c>
      <c r="CW45">
        <v>6</v>
      </c>
      <c r="CX45">
        <v>-3</v>
      </c>
      <c r="CY45">
        <v>-3</v>
      </c>
      <c r="CZ45">
        <v>0</v>
      </c>
      <c r="DA45">
        <v>130</v>
      </c>
      <c r="DB45">
        <v>130</v>
      </c>
      <c r="DC45">
        <v>0</v>
      </c>
      <c r="DD45">
        <v>-165</v>
      </c>
      <c r="DG45">
        <v>13.965076660988075</v>
      </c>
      <c r="DH45">
        <v>1.2813319375757607E-2</v>
      </c>
      <c r="DI45">
        <v>1.1403405236106043</v>
      </c>
      <c r="DJ45">
        <v>1.130733967904618</v>
      </c>
      <c r="DK45">
        <v>0.7044293015332197</v>
      </c>
      <c r="DL45">
        <v>2.8392958546280523E-4</v>
      </c>
      <c r="DM45">
        <v>42.274275979557068</v>
      </c>
      <c r="DN45">
        <v>0.88558591161216649</v>
      </c>
      <c r="DO45">
        <v>0</v>
      </c>
      <c r="DP45">
        <v>0</v>
      </c>
      <c r="DQ45">
        <v>17.711718232243328</v>
      </c>
      <c r="DR45">
        <v>71.028906152243025</v>
      </c>
      <c r="DS45">
        <v>0.57337143655069023</v>
      </c>
      <c r="DT45">
        <v>1.0532004910253441</v>
      </c>
      <c r="DU45">
        <v>0.26887901988481588</v>
      </c>
      <c r="DV45">
        <v>0.99957410562180582</v>
      </c>
      <c r="DW45">
        <v>0.97274275979557068</v>
      </c>
      <c r="DX45">
        <v>1</v>
      </c>
      <c r="DY45">
        <v>0.41925654754830022</v>
      </c>
      <c r="DZ45">
        <v>91.512627628023864</v>
      </c>
      <c r="EA45">
        <v>6.834925993497257</v>
      </c>
      <c r="EB45">
        <v>0</v>
      </c>
      <c r="EC45">
        <v>0</v>
      </c>
      <c r="ED45">
        <v>207.93249639795278</v>
      </c>
      <c r="EE45">
        <v>0.67474399586746481</v>
      </c>
      <c r="EF45">
        <v>0.56079503310261747</v>
      </c>
      <c r="EG45">
        <v>0.65926414317824333</v>
      </c>
      <c r="EH45">
        <v>116.52593587281133</v>
      </c>
      <c r="EI45">
        <v>0</v>
      </c>
      <c r="EJ45">
        <v>0</v>
      </c>
      <c r="EK45">
        <v>0</v>
      </c>
      <c r="EL45">
        <v>2.5108350369113254E-3</v>
      </c>
      <c r="EM45">
        <v>0.14351071887264799</v>
      </c>
      <c r="EN45">
        <v>0.22430437251561613</v>
      </c>
      <c r="EO45">
        <v>0.22430437251561613</v>
      </c>
      <c r="EP45">
        <v>0.27654741624077228</v>
      </c>
      <c r="EQ45">
        <v>0.27654741624077228</v>
      </c>
      <c r="ER45">
        <v>8.0352072685973877</v>
      </c>
      <c r="ES45">
        <v>8.0352072685973877</v>
      </c>
      <c r="ET45">
        <v>152.35945485519591</v>
      </c>
      <c r="EU45">
        <v>3.2067007382169219</v>
      </c>
      <c r="EV45">
        <v>7.896649630891539</v>
      </c>
      <c r="EW45">
        <v>0</v>
      </c>
      <c r="EX45">
        <v>0</v>
      </c>
      <c r="EY45">
        <v>1.2888278640618245</v>
      </c>
      <c r="EZ45">
        <v>274.74629778488656</v>
      </c>
      <c r="FA45">
        <v>308.63361566816707</v>
      </c>
      <c r="FB45">
        <v>0.90824241045928089</v>
      </c>
      <c r="FC45">
        <v>49.071332384788661</v>
      </c>
      <c r="FF45">
        <v>13.949940966840224</v>
      </c>
      <c r="FG45">
        <v>6.398996561417041E-3</v>
      </c>
      <c r="FH45">
        <v>0</v>
      </c>
      <c r="FI45">
        <v>0</v>
      </c>
      <c r="FJ45">
        <v>0.20802310017778564</v>
      </c>
      <c r="FK45">
        <v>2.8392958546280523E-4</v>
      </c>
      <c r="FL45">
        <v>12.48990389823102</v>
      </c>
      <c r="FM45">
        <v>0.20816506497051704</v>
      </c>
      <c r="FN45">
        <v>0</v>
      </c>
      <c r="FO45">
        <v>0</v>
      </c>
      <c r="FP45">
        <v>4.1633012994103415</v>
      </c>
      <c r="FQ45">
        <v>21.767997699937375</v>
      </c>
      <c r="FR45">
        <v>0.10906227864096579</v>
      </c>
      <c r="FS45">
        <v>0</v>
      </c>
      <c r="FT45">
        <v>1.8271509027240891E-3</v>
      </c>
      <c r="FU45">
        <v>0.99957410562180582</v>
      </c>
      <c r="FV45">
        <v>0.97274275979557068</v>
      </c>
      <c r="FW45">
        <v>0.77898787138844461</v>
      </c>
      <c r="FX45">
        <v>0</v>
      </c>
      <c r="FY45">
        <v>94.987678088695475</v>
      </c>
      <c r="FZ45">
        <v>4.3011239926212053</v>
      </c>
      <c r="GA45">
        <v>0</v>
      </c>
      <c r="GB45">
        <v>0</v>
      </c>
      <c r="GC45">
        <v>169.82698118926737</v>
      </c>
      <c r="GD45">
        <v>0.23679727427597955</v>
      </c>
      <c r="GE45">
        <v>0.51153538214510985</v>
      </c>
      <c r="GF45">
        <v>0.56779171723688338</v>
      </c>
      <c r="GG45">
        <v>40.362656962958965</v>
      </c>
      <c r="GH45">
        <v>0</v>
      </c>
      <c r="GI45">
        <v>0</v>
      </c>
      <c r="GJ45">
        <v>0</v>
      </c>
      <c r="GK45">
        <v>9.1449558600416921E-4</v>
      </c>
      <c r="GL45">
        <v>2.4332912069722878E-2</v>
      </c>
      <c r="GM45">
        <v>0.22430437251561613</v>
      </c>
      <c r="GN45">
        <v>0.22430437251561613</v>
      </c>
      <c r="GO45">
        <v>0.27654741624077228</v>
      </c>
      <c r="GP45">
        <v>0.27654741624077228</v>
      </c>
      <c r="GQ45">
        <v>8.0352072685973877</v>
      </c>
      <c r="GR45">
        <v>8.0352072685973877</v>
      </c>
      <c r="GS45">
        <v>106.1998566894631</v>
      </c>
      <c r="GT45">
        <v>2.6792227131152986</v>
      </c>
      <c r="GU45">
        <v>4.5875697260479322</v>
      </c>
      <c r="GV45">
        <v>0</v>
      </c>
      <c r="GW45">
        <v>0</v>
      </c>
      <c r="GX45">
        <v>0</v>
      </c>
      <c r="GY45">
        <v>185.14591747051062</v>
      </c>
      <c r="GZ45">
        <v>180.77373358583878</v>
      </c>
      <c r="HA45">
        <v>9.1757589540719109E-2</v>
      </c>
      <c r="HB45">
        <v>-70.3949961746372</v>
      </c>
    </row>
    <row r="46" spans="1:210" x14ac:dyDescent="0.25">
      <c r="A46" t="s">
        <v>3665</v>
      </c>
      <c r="B46">
        <v>41</v>
      </c>
      <c r="C46">
        <v>1094</v>
      </c>
      <c r="D46">
        <v>5041</v>
      </c>
      <c r="E46">
        <v>6455</v>
      </c>
      <c r="F46">
        <v>648</v>
      </c>
      <c r="G46">
        <v>2450</v>
      </c>
      <c r="H46">
        <v>3018</v>
      </c>
      <c r="I46">
        <v>15</v>
      </c>
      <c r="J46">
        <v>0</v>
      </c>
      <c r="K46">
        <v>0</v>
      </c>
      <c r="L46">
        <v>0</v>
      </c>
      <c r="M46">
        <v>0</v>
      </c>
      <c r="N46">
        <v>0</v>
      </c>
      <c r="O46">
        <v>0</v>
      </c>
      <c r="P46">
        <v>0</v>
      </c>
      <c r="Q46">
        <v>-3</v>
      </c>
      <c r="R46">
        <v>-3</v>
      </c>
      <c r="S46">
        <v>0</v>
      </c>
      <c r="T46">
        <v>15</v>
      </c>
      <c r="U46">
        <v>0</v>
      </c>
      <c r="V46">
        <v>0</v>
      </c>
      <c r="W46">
        <v>0</v>
      </c>
      <c r="X46">
        <v>1</v>
      </c>
      <c r="Y46">
        <v>1</v>
      </c>
      <c r="Z46">
        <v>1</v>
      </c>
      <c r="AA46">
        <v>0</v>
      </c>
      <c r="AB46">
        <v>120</v>
      </c>
      <c r="AC46">
        <v>6</v>
      </c>
      <c r="AD46">
        <v>-3</v>
      </c>
      <c r="AE46">
        <v>-3</v>
      </c>
      <c r="AF46">
        <v>170</v>
      </c>
      <c r="AG46">
        <v>0</v>
      </c>
      <c r="AH46">
        <v>0</v>
      </c>
      <c r="AI46">
        <v>1</v>
      </c>
      <c r="AJ46">
        <v>50</v>
      </c>
      <c r="AK46">
        <v>-3</v>
      </c>
      <c r="AL46">
        <v>-3</v>
      </c>
      <c r="AM46">
        <v>-3</v>
      </c>
      <c r="AN46">
        <v>0</v>
      </c>
      <c r="AO46">
        <v>0</v>
      </c>
      <c r="AP46">
        <v>1</v>
      </c>
      <c r="AQ46">
        <v>0</v>
      </c>
      <c r="AR46">
        <v>0</v>
      </c>
      <c r="AS46">
        <v>0</v>
      </c>
      <c r="AT46">
        <v>5</v>
      </c>
      <c r="AU46">
        <v>0</v>
      </c>
      <c r="AV46">
        <v>120</v>
      </c>
      <c r="AW46">
        <v>3</v>
      </c>
      <c r="AX46">
        <v>6</v>
      </c>
      <c r="AY46">
        <v>-3</v>
      </c>
      <c r="AZ46">
        <v>-3</v>
      </c>
      <c r="BA46">
        <v>0</v>
      </c>
      <c r="BB46">
        <v>185</v>
      </c>
      <c r="BC46">
        <v>185</v>
      </c>
      <c r="BD46">
        <v>1</v>
      </c>
      <c r="BE46">
        <v>35</v>
      </c>
      <c r="BH46">
        <v>15</v>
      </c>
      <c r="BI46">
        <v>0</v>
      </c>
      <c r="BJ46">
        <v>0</v>
      </c>
      <c r="BK46">
        <v>0</v>
      </c>
      <c r="BL46">
        <v>0</v>
      </c>
      <c r="BM46">
        <v>0</v>
      </c>
      <c r="BN46">
        <v>0</v>
      </c>
      <c r="BO46">
        <v>0</v>
      </c>
      <c r="BP46">
        <v>-3</v>
      </c>
      <c r="BQ46">
        <v>-3</v>
      </c>
      <c r="BR46">
        <v>0</v>
      </c>
      <c r="BS46">
        <v>15</v>
      </c>
      <c r="BT46">
        <v>0</v>
      </c>
      <c r="BU46">
        <v>0</v>
      </c>
      <c r="BV46">
        <v>0</v>
      </c>
      <c r="BW46">
        <v>1</v>
      </c>
      <c r="BX46">
        <v>1</v>
      </c>
      <c r="BY46">
        <v>0</v>
      </c>
      <c r="BZ46">
        <v>0</v>
      </c>
      <c r="CA46">
        <v>80</v>
      </c>
      <c r="CB46">
        <v>2</v>
      </c>
      <c r="CC46">
        <v>-3</v>
      </c>
      <c r="CD46">
        <v>-3</v>
      </c>
      <c r="CE46">
        <v>130</v>
      </c>
      <c r="CF46">
        <v>0</v>
      </c>
      <c r="CG46">
        <v>0</v>
      </c>
      <c r="CH46">
        <v>1</v>
      </c>
      <c r="CI46">
        <v>50</v>
      </c>
      <c r="CJ46">
        <v>-3</v>
      </c>
      <c r="CK46">
        <v>-3</v>
      </c>
      <c r="CL46">
        <v>-3</v>
      </c>
      <c r="CM46">
        <v>0</v>
      </c>
      <c r="CN46">
        <v>0</v>
      </c>
      <c r="CO46">
        <v>0</v>
      </c>
      <c r="CP46">
        <v>1</v>
      </c>
      <c r="CQ46">
        <v>0</v>
      </c>
      <c r="CR46">
        <v>0</v>
      </c>
      <c r="CS46">
        <v>0</v>
      </c>
      <c r="CT46">
        <v>5</v>
      </c>
      <c r="CU46">
        <v>80</v>
      </c>
      <c r="CV46">
        <v>2</v>
      </c>
      <c r="CW46">
        <v>2</v>
      </c>
      <c r="CX46">
        <v>-3</v>
      </c>
      <c r="CY46">
        <v>-3</v>
      </c>
      <c r="CZ46">
        <v>0</v>
      </c>
      <c r="DA46">
        <v>150</v>
      </c>
      <c r="DB46">
        <v>150</v>
      </c>
      <c r="DC46">
        <v>0</v>
      </c>
      <c r="DD46">
        <v>-35</v>
      </c>
      <c r="DG46">
        <v>13.965076660988075</v>
      </c>
      <c r="DH46">
        <v>3.140674720497634E-2</v>
      </c>
      <c r="DI46">
        <v>1.0244277436349323</v>
      </c>
      <c r="DJ46">
        <v>1.0238001492490099</v>
      </c>
      <c r="DK46">
        <v>0.31761670958351162</v>
      </c>
      <c r="DL46">
        <v>2.8392958546280523E-4</v>
      </c>
      <c r="DM46">
        <v>19.065520462574579</v>
      </c>
      <c r="DN46">
        <v>0.317758674376243</v>
      </c>
      <c r="DO46">
        <v>0</v>
      </c>
      <c r="DP46">
        <v>0</v>
      </c>
      <c r="DQ46">
        <v>6.3551734875248584</v>
      </c>
      <c r="DR46">
        <v>33.455578341767776</v>
      </c>
      <c r="DS46">
        <v>0.16116917406824863</v>
      </c>
      <c r="DT46">
        <v>0.3579625525861922</v>
      </c>
      <c r="DU46">
        <v>0</v>
      </c>
      <c r="DV46">
        <v>0.99957410562180582</v>
      </c>
      <c r="DW46">
        <v>0.97274275979557068</v>
      </c>
      <c r="DX46">
        <v>0.50292029758269519</v>
      </c>
      <c r="DY46">
        <v>0</v>
      </c>
      <c r="DZ46">
        <v>83.828072893941254</v>
      </c>
      <c r="EA46">
        <v>3.920087220657444</v>
      </c>
      <c r="EB46">
        <v>0</v>
      </c>
      <c r="EC46">
        <v>0</v>
      </c>
      <c r="ED46">
        <v>199.76520553484451</v>
      </c>
      <c r="EE46">
        <v>0.52679890740275526</v>
      </c>
      <c r="EF46">
        <v>0.40910914134307269</v>
      </c>
      <c r="EG46">
        <v>0.69434006878278132</v>
      </c>
      <c r="EH46">
        <v>118.26107007400707</v>
      </c>
      <c r="EI46">
        <v>0</v>
      </c>
      <c r="EJ46">
        <v>0</v>
      </c>
      <c r="EK46">
        <v>0</v>
      </c>
      <c r="EL46">
        <v>3.219824491614248E-4</v>
      </c>
      <c r="EM46">
        <v>2.3348933883875045E-2</v>
      </c>
      <c r="EN46">
        <v>0.22430437251561613</v>
      </c>
      <c r="EO46">
        <v>0.22430437251561613</v>
      </c>
      <c r="EP46">
        <v>0.27654741624077228</v>
      </c>
      <c r="EQ46">
        <v>0.27654741624077228</v>
      </c>
      <c r="ER46">
        <v>8.0352072685973877</v>
      </c>
      <c r="ES46">
        <v>8.0352072685973877</v>
      </c>
      <c r="ET46">
        <v>113.61292636233891</v>
      </c>
      <c r="EU46">
        <v>2.6664987130168383</v>
      </c>
      <c r="EV46">
        <v>4.5141105076705967</v>
      </c>
      <c r="EW46">
        <v>0</v>
      </c>
      <c r="EX46">
        <v>0</v>
      </c>
      <c r="EY46">
        <v>0.9014891514843667</v>
      </c>
      <c r="EZ46">
        <v>246.35896806004538</v>
      </c>
      <c r="FA46">
        <v>246.9282158814774</v>
      </c>
      <c r="FB46">
        <v>0.64301738194722158</v>
      </c>
      <c r="FC46">
        <v>42.980994570747043</v>
      </c>
      <c r="FF46">
        <v>13.965076660988075</v>
      </c>
      <c r="FG46">
        <v>5.9973366842618378E-2</v>
      </c>
      <c r="FH46">
        <v>0.43649718409416888</v>
      </c>
      <c r="FI46">
        <v>0.44082438665720625</v>
      </c>
      <c r="FJ46">
        <v>0.32379983350129082</v>
      </c>
      <c r="FK46">
        <v>2.8392958546280523E-4</v>
      </c>
      <c r="FL46">
        <v>19.436507897641331</v>
      </c>
      <c r="FM46">
        <v>0.3239417982940222</v>
      </c>
      <c r="FN46">
        <v>0</v>
      </c>
      <c r="FO46">
        <v>0</v>
      </c>
      <c r="FP46">
        <v>6.4788359658804442</v>
      </c>
      <c r="FQ46">
        <v>34.347668587086481</v>
      </c>
      <c r="FR46">
        <v>0.29471740155855869</v>
      </c>
      <c r="FS46">
        <v>0.99055167482651296</v>
      </c>
      <c r="FT46">
        <v>0.3401665034826446</v>
      </c>
      <c r="FU46">
        <v>0.99957410562180582</v>
      </c>
      <c r="FV46">
        <v>0.97274275979557068</v>
      </c>
      <c r="FW46">
        <v>0.29195170169058071</v>
      </c>
      <c r="FX46">
        <v>0</v>
      </c>
      <c r="FY46">
        <v>74.476333344793431</v>
      </c>
      <c r="FZ46">
        <v>2.819795300113487</v>
      </c>
      <c r="GA46">
        <v>0</v>
      </c>
      <c r="GB46">
        <v>0</v>
      </c>
      <c r="GC46">
        <v>174.0001882310396</v>
      </c>
      <c r="GD46">
        <v>0.42126882775596453</v>
      </c>
      <c r="GE46">
        <v>0.46312844123857866</v>
      </c>
      <c r="GF46">
        <v>0.69866356089474868</v>
      </c>
      <c r="GG46">
        <v>89.07212010869199</v>
      </c>
      <c r="GH46">
        <v>0</v>
      </c>
      <c r="GI46">
        <v>0</v>
      </c>
      <c r="GJ46">
        <v>0</v>
      </c>
      <c r="GK46">
        <v>1.0229566267589767E-2</v>
      </c>
      <c r="GL46">
        <v>1.1996481043696661E-2</v>
      </c>
      <c r="GM46">
        <v>0.22430437251561613</v>
      </c>
      <c r="GN46">
        <v>0.22430437251561613</v>
      </c>
      <c r="GO46">
        <v>0.27654741624077228</v>
      </c>
      <c r="GP46">
        <v>0.27654741624077228</v>
      </c>
      <c r="GQ46">
        <v>8.0352072685973877</v>
      </c>
      <c r="GR46">
        <v>8.0352072685973877</v>
      </c>
      <c r="GS46">
        <v>102.28730832153815</v>
      </c>
      <c r="GT46">
        <v>2.3812625843787871</v>
      </c>
      <c r="GU46">
        <v>3.3371815227410941</v>
      </c>
      <c r="GV46">
        <v>0</v>
      </c>
      <c r="GW46">
        <v>0</v>
      </c>
      <c r="GX46">
        <v>0.72484338893169387</v>
      </c>
      <c r="GY46">
        <v>223.35716022604788</v>
      </c>
      <c r="GZ46">
        <v>222.26057296242107</v>
      </c>
      <c r="HA46">
        <v>0.35698261805277842</v>
      </c>
      <c r="HB46">
        <v>4.8086543543027034</v>
      </c>
    </row>
    <row r="47" spans="1:210" x14ac:dyDescent="0.25">
      <c r="A47" t="s">
        <v>3665</v>
      </c>
      <c r="B47">
        <v>42</v>
      </c>
      <c r="C47">
        <v>6420</v>
      </c>
      <c r="D47">
        <v>5434</v>
      </c>
      <c r="E47">
        <v>2500</v>
      </c>
      <c r="F47">
        <v>2081</v>
      </c>
      <c r="G47">
        <v>4506</v>
      </c>
      <c r="H47">
        <v>876</v>
      </c>
      <c r="I47">
        <v>15</v>
      </c>
      <c r="J47">
        <v>0</v>
      </c>
      <c r="K47">
        <v>0</v>
      </c>
      <c r="L47">
        <v>0</v>
      </c>
      <c r="M47">
        <v>1</v>
      </c>
      <c r="N47">
        <v>0</v>
      </c>
      <c r="O47">
        <v>60</v>
      </c>
      <c r="P47">
        <v>1</v>
      </c>
      <c r="Q47">
        <v>-3</v>
      </c>
      <c r="R47">
        <v>-3</v>
      </c>
      <c r="S47">
        <v>20</v>
      </c>
      <c r="T47">
        <v>75</v>
      </c>
      <c r="U47">
        <v>0</v>
      </c>
      <c r="V47">
        <v>4</v>
      </c>
      <c r="W47">
        <v>1</v>
      </c>
      <c r="X47">
        <v>1</v>
      </c>
      <c r="Y47">
        <v>1</v>
      </c>
      <c r="Z47">
        <v>1</v>
      </c>
      <c r="AA47">
        <v>0</v>
      </c>
      <c r="AB47">
        <v>80</v>
      </c>
      <c r="AC47">
        <v>5</v>
      </c>
      <c r="AD47">
        <v>-3</v>
      </c>
      <c r="AE47">
        <v>-3</v>
      </c>
      <c r="AF47">
        <v>131</v>
      </c>
      <c r="AG47">
        <v>0</v>
      </c>
      <c r="AH47">
        <v>0</v>
      </c>
      <c r="AI47">
        <v>1</v>
      </c>
      <c r="AJ47">
        <v>50</v>
      </c>
      <c r="AK47">
        <v>-3</v>
      </c>
      <c r="AL47">
        <v>-3</v>
      </c>
      <c r="AM47">
        <v>-3</v>
      </c>
      <c r="AN47">
        <v>0</v>
      </c>
      <c r="AO47">
        <v>0</v>
      </c>
      <c r="AP47">
        <v>0</v>
      </c>
      <c r="AQ47">
        <v>0</v>
      </c>
      <c r="AR47">
        <v>1</v>
      </c>
      <c r="AS47">
        <v>0</v>
      </c>
      <c r="AT47">
        <v>25</v>
      </c>
      <c r="AU47">
        <v>0</v>
      </c>
      <c r="AV47">
        <v>140</v>
      </c>
      <c r="AW47">
        <v>3</v>
      </c>
      <c r="AX47">
        <v>6</v>
      </c>
      <c r="AY47">
        <v>-3</v>
      </c>
      <c r="AZ47">
        <v>-3</v>
      </c>
      <c r="BA47">
        <v>1</v>
      </c>
      <c r="BB47">
        <v>206</v>
      </c>
      <c r="BC47">
        <v>206</v>
      </c>
      <c r="BD47">
        <v>0</v>
      </c>
      <c r="BE47">
        <v>-19</v>
      </c>
      <c r="BH47">
        <v>10</v>
      </c>
      <c r="BI47">
        <v>0</v>
      </c>
      <c r="BJ47">
        <v>0</v>
      </c>
      <c r="BK47">
        <v>0</v>
      </c>
      <c r="BL47">
        <v>1</v>
      </c>
      <c r="BM47">
        <v>0</v>
      </c>
      <c r="BN47">
        <v>60</v>
      </c>
      <c r="BO47">
        <v>1</v>
      </c>
      <c r="BP47">
        <v>-3</v>
      </c>
      <c r="BQ47">
        <v>-3</v>
      </c>
      <c r="BR47">
        <v>20</v>
      </c>
      <c r="BS47">
        <v>70</v>
      </c>
      <c r="BT47">
        <v>0</v>
      </c>
      <c r="BU47">
        <v>0</v>
      </c>
      <c r="BV47">
        <v>0</v>
      </c>
      <c r="BW47">
        <v>1</v>
      </c>
      <c r="BX47">
        <v>1</v>
      </c>
      <c r="BY47">
        <v>1</v>
      </c>
      <c r="BZ47">
        <v>0</v>
      </c>
      <c r="CA47">
        <v>80</v>
      </c>
      <c r="CB47">
        <v>5</v>
      </c>
      <c r="CC47">
        <v>-3</v>
      </c>
      <c r="CD47">
        <v>-3</v>
      </c>
      <c r="CE47">
        <v>130</v>
      </c>
      <c r="CF47">
        <v>0</v>
      </c>
      <c r="CG47">
        <v>1</v>
      </c>
      <c r="CH47">
        <v>0</v>
      </c>
      <c r="CI47">
        <v>50</v>
      </c>
      <c r="CJ47">
        <v>-3</v>
      </c>
      <c r="CK47">
        <v>-3</v>
      </c>
      <c r="CL47">
        <v>-3</v>
      </c>
      <c r="CM47">
        <v>0</v>
      </c>
      <c r="CN47">
        <v>0</v>
      </c>
      <c r="CO47">
        <v>0</v>
      </c>
      <c r="CP47">
        <v>0</v>
      </c>
      <c r="CQ47">
        <v>0</v>
      </c>
      <c r="CR47">
        <v>1</v>
      </c>
      <c r="CS47">
        <v>0</v>
      </c>
      <c r="CT47">
        <v>25</v>
      </c>
      <c r="CU47">
        <v>140</v>
      </c>
      <c r="CV47">
        <v>3</v>
      </c>
      <c r="CW47">
        <v>6</v>
      </c>
      <c r="CX47">
        <v>-3</v>
      </c>
      <c r="CY47">
        <v>-3</v>
      </c>
      <c r="CZ47">
        <v>0</v>
      </c>
      <c r="DA47">
        <v>225</v>
      </c>
      <c r="DB47">
        <v>225</v>
      </c>
      <c r="DC47">
        <v>1</v>
      </c>
      <c r="DD47">
        <v>19</v>
      </c>
      <c r="DG47">
        <v>13.965076660988075</v>
      </c>
      <c r="DH47">
        <v>8.7150162078445698E-2</v>
      </c>
      <c r="DI47">
        <v>0.19925472987134471</v>
      </c>
      <c r="DJ47">
        <v>0.19918361925131839</v>
      </c>
      <c r="DK47">
        <v>0.46016591345827523</v>
      </c>
      <c r="DL47">
        <v>2.8392958546280523E-4</v>
      </c>
      <c r="DM47">
        <v>27.618472695060394</v>
      </c>
      <c r="DN47">
        <v>0.46030787825100661</v>
      </c>
      <c r="DO47">
        <v>0</v>
      </c>
      <c r="DP47">
        <v>0</v>
      </c>
      <c r="DQ47">
        <v>9.2061575650201313</v>
      </c>
      <c r="DR47">
        <v>41.743160068952335</v>
      </c>
      <c r="DS47">
        <v>0.37559291320299959</v>
      </c>
      <c r="DT47">
        <v>2.181366830317053</v>
      </c>
      <c r="DU47">
        <v>0.62924928456529083</v>
      </c>
      <c r="DV47">
        <v>0.99957410562180582</v>
      </c>
      <c r="DW47">
        <v>0.97274275979557068</v>
      </c>
      <c r="DX47">
        <v>0.64301423776325173</v>
      </c>
      <c r="DY47">
        <v>0</v>
      </c>
      <c r="DZ47">
        <v>85.406535934443752</v>
      </c>
      <c r="EA47">
        <v>4.38964876213005</v>
      </c>
      <c r="EB47">
        <v>0</v>
      </c>
      <c r="EC47">
        <v>0</v>
      </c>
      <c r="ED47">
        <v>173.17066432271639</v>
      </c>
      <c r="EE47">
        <v>0.43495393877126565</v>
      </c>
      <c r="EF47">
        <v>0.48416804084164061</v>
      </c>
      <c r="EG47">
        <v>0.5269353341612194</v>
      </c>
      <c r="EH47">
        <v>66.609169585075804</v>
      </c>
      <c r="EI47">
        <v>0</v>
      </c>
      <c r="EJ47">
        <v>0</v>
      </c>
      <c r="EK47">
        <v>0</v>
      </c>
      <c r="EL47">
        <v>5.3210196097278704E-3</v>
      </c>
      <c r="EM47">
        <v>3.7242457328026002E-2</v>
      </c>
      <c r="EN47">
        <v>0.22430437251561613</v>
      </c>
      <c r="EO47">
        <v>0.22430437251561613</v>
      </c>
      <c r="EP47">
        <v>0.27654741624077228</v>
      </c>
      <c r="EQ47">
        <v>0.27654741624077228</v>
      </c>
      <c r="ER47">
        <v>8.0352072685973877</v>
      </c>
      <c r="ES47">
        <v>8.0352072685973877</v>
      </c>
      <c r="ET47">
        <v>124.53302461642403</v>
      </c>
      <c r="EU47">
        <v>2.8478593768287741</v>
      </c>
      <c r="EV47">
        <v>5.3500855962569132</v>
      </c>
      <c r="EW47">
        <v>0</v>
      </c>
      <c r="EX47">
        <v>0</v>
      </c>
      <c r="EY47">
        <v>0.7146206223096232</v>
      </c>
      <c r="EZ47">
        <v>237.06934265950869</v>
      </c>
      <c r="FA47">
        <v>235.03278662260192</v>
      </c>
      <c r="FB47">
        <v>0.29480021366862319</v>
      </c>
      <c r="FC47">
        <v>4.2832109826127986</v>
      </c>
      <c r="FF47">
        <v>13.872494409002506</v>
      </c>
      <c r="FG47">
        <v>1.5974543792824987E-2</v>
      </c>
      <c r="FH47">
        <v>0.45695067230212821</v>
      </c>
      <c r="FI47">
        <v>0.45748747060991291</v>
      </c>
      <c r="FJ47">
        <v>0.60583789293155355</v>
      </c>
      <c r="FK47">
        <v>2.8392958546280523E-4</v>
      </c>
      <c r="FL47">
        <v>36.358791463457116</v>
      </c>
      <c r="FM47">
        <v>0.60597985772428498</v>
      </c>
      <c r="FN47">
        <v>0</v>
      </c>
      <c r="FO47">
        <v>0</v>
      </c>
      <c r="FP47">
        <v>12.1195971544857</v>
      </c>
      <c r="FQ47">
        <v>50.240594333930289</v>
      </c>
      <c r="FR47">
        <v>9.9173590957512534E-2</v>
      </c>
      <c r="FS47">
        <v>0.13681807361213449</v>
      </c>
      <c r="FT47">
        <v>9.0177363538996913E-2</v>
      </c>
      <c r="FU47">
        <v>0.99957410562180582</v>
      </c>
      <c r="FV47">
        <v>0.97274275979557068</v>
      </c>
      <c r="FW47">
        <v>0.82406714280652871</v>
      </c>
      <c r="FX47">
        <v>0</v>
      </c>
      <c r="FY47">
        <v>86.186995579460046</v>
      </c>
      <c r="FZ47">
        <v>5.1636337526412763</v>
      </c>
      <c r="GA47">
        <v>0</v>
      </c>
      <c r="GB47">
        <v>0</v>
      </c>
      <c r="GC47">
        <v>190.59605605864965</v>
      </c>
      <c r="GD47">
        <v>0.43896014008477835</v>
      </c>
      <c r="GE47">
        <v>0.58154668620284489</v>
      </c>
      <c r="GF47">
        <v>0.49936177127556058</v>
      </c>
      <c r="GG47">
        <v>98.469474876863003</v>
      </c>
      <c r="GH47">
        <v>0</v>
      </c>
      <c r="GI47">
        <v>0</v>
      </c>
      <c r="GJ47">
        <v>0</v>
      </c>
      <c r="GK47">
        <v>3.3919699053187695E-4</v>
      </c>
      <c r="GL47">
        <v>6.4899560603457473E-2</v>
      </c>
      <c r="GM47">
        <v>0.22430437251561613</v>
      </c>
      <c r="GN47">
        <v>0.22430437251561613</v>
      </c>
      <c r="GO47">
        <v>0.27654741624077228</v>
      </c>
      <c r="GP47">
        <v>0.27654741624077228</v>
      </c>
      <c r="GQ47">
        <v>8.0352072685973877</v>
      </c>
      <c r="GR47">
        <v>8.0352072685973877</v>
      </c>
      <c r="GS47">
        <v>133.01740123035626</v>
      </c>
      <c r="GT47">
        <v>2.9929967676211398</v>
      </c>
      <c r="GU47">
        <v>6.3655339815641101</v>
      </c>
      <c r="GV47">
        <v>0</v>
      </c>
      <c r="GW47">
        <v>0</v>
      </c>
      <c r="GX47">
        <v>0.30518607184880564</v>
      </c>
      <c r="GY47">
        <v>271.15993668674048</v>
      </c>
      <c r="GZ47">
        <v>284.43517556708446</v>
      </c>
      <c r="HA47">
        <v>0.70519978633137681</v>
      </c>
      <c r="HB47">
        <v>18.726500386851122</v>
      </c>
    </row>
    <row r="48" spans="1:210" x14ac:dyDescent="0.25">
      <c r="A48" t="s">
        <v>3665</v>
      </c>
      <c r="B48">
        <v>43</v>
      </c>
      <c r="C48">
        <v>2040</v>
      </c>
      <c r="D48">
        <v>5576</v>
      </c>
      <c r="E48">
        <v>5809</v>
      </c>
      <c r="F48">
        <v>4646</v>
      </c>
      <c r="G48">
        <v>4011</v>
      </c>
      <c r="H48">
        <v>5935</v>
      </c>
      <c r="I48">
        <v>15</v>
      </c>
      <c r="J48">
        <v>0</v>
      </c>
      <c r="K48">
        <v>0</v>
      </c>
      <c r="L48">
        <v>0</v>
      </c>
      <c r="M48">
        <v>1</v>
      </c>
      <c r="N48">
        <v>0</v>
      </c>
      <c r="O48">
        <v>60</v>
      </c>
      <c r="P48">
        <v>1</v>
      </c>
      <c r="Q48">
        <v>-3</v>
      </c>
      <c r="R48">
        <v>-3</v>
      </c>
      <c r="S48">
        <v>20</v>
      </c>
      <c r="T48">
        <v>75</v>
      </c>
      <c r="U48">
        <v>0</v>
      </c>
      <c r="V48">
        <v>0</v>
      </c>
      <c r="W48">
        <v>0</v>
      </c>
      <c r="X48">
        <v>1</v>
      </c>
      <c r="Y48">
        <v>1</v>
      </c>
      <c r="Z48">
        <v>1</v>
      </c>
      <c r="AA48">
        <v>0</v>
      </c>
      <c r="AB48">
        <v>80</v>
      </c>
      <c r="AC48">
        <v>5</v>
      </c>
      <c r="AD48">
        <v>-3</v>
      </c>
      <c r="AE48">
        <v>-3</v>
      </c>
      <c r="AF48">
        <v>130</v>
      </c>
      <c r="AG48">
        <v>1</v>
      </c>
      <c r="AH48">
        <v>0</v>
      </c>
      <c r="AI48">
        <v>0</v>
      </c>
      <c r="AJ48">
        <v>50</v>
      </c>
      <c r="AK48">
        <v>-3</v>
      </c>
      <c r="AL48">
        <v>-3</v>
      </c>
      <c r="AM48">
        <v>-3</v>
      </c>
      <c r="AN48">
        <v>0</v>
      </c>
      <c r="AO48">
        <v>0</v>
      </c>
      <c r="AP48">
        <v>0</v>
      </c>
      <c r="AQ48">
        <v>2</v>
      </c>
      <c r="AR48">
        <v>0</v>
      </c>
      <c r="AS48">
        <v>1</v>
      </c>
      <c r="AT48">
        <v>0</v>
      </c>
      <c r="AU48">
        <v>35</v>
      </c>
      <c r="AV48">
        <v>140</v>
      </c>
      <c r="AW48">
        <v>3</v>
      </c>
      <c r="AX48">
        <v>6</v>
      </c>
      <c r="AY48">
        <v>-3</v>
      </c>
      <c r="AZ48">
        <v>-3</v>
      </c>
      <c r="BA48">
        <v>0</v>
      </c>
      <c r="BB48">
        <v>240</v>
      </c>
      <c r="BC48">
        <v>240</v>
      </c>
      <c r="BD48">
        <v>1</v>
      </c>
      <c r="BE48">
        <v>135</v>
      </c>
      <c r="BH48">
        <v>15</v>
      </c>
      <c r="BI48">
        <v>0</v>
      </c>
      <c r="BJ48">
        <v>0</v>
      </c>
      <c r="BK48">
        <v>0</v>
      </c>
      <c r="BL48">
        <v>0</v>
      </c>
      <c r="BM48">
        <v>0</v>
      </c>
      <c r="BN48">
        <v>0</v>
      </c>
      <c r="BO48">
        <v>0</v>
      </c>
      <c r="BP48">
        <v>-3</v>
      </c>
      <c r="BQ48">
        <v>-3</v>
      </c>
      <c r="BR48">
        <v>0</v>
      </c>
      <c r="BS48">
        <v>15</v>
      </c>
      <c r="BT48">
        <v>0</v>
      </c>
      <c r="BU48">
        <v>0</v>
      </c>
      <c r="BV48">
        <v>0</v>
      </c>
      <c r="BW48">
        <v>1</v>
      </c>
      <c r="BX48">
        <v>0</v>
      </c>
      <c r="BY48">
        <v>0</v>
      </c>
      <c r="BZ48">
        <v>0</v>
      </c>
      <c r="CA48">
        <v>40</v>
      </c>
      <c r="CB48">
        <v>0</v>
      </c>
      <c r="CC48">
        <v>-3</v>
      </c>
      <c r="CD48">
        <v>-3</v>
      </c>
      <c r="CE48">
        <v>90</v>
      </c>
      <c r="CF48">
        <v>0</v>
      </c>
      <c r="CG48">
        <v>1</v>
      </c>
      <c r="CH48">
        <v>0</v>
      </c>
      <c r="CI48">
        <v>50</v>
      </c>
      <c r="CJ48">
        <v>-3</v>
      </c>
      <c r="CK48">
        <v>-3</v>
      </c>
      <c r="CL48">
        <v>-3</v>
      </c>
      <c r="CM48">
        <v>0</v>
      </c>
      <c r="CN48">
        <v>0</v>
      </c>
      <c r="CO48">
        <v>2</v>
      </c>
      <c r="CP48">
        <v>0</v>
      </c>
      <c r="CQ48">
        <v>1</v>
      </c>
      <c r="CR48">
        <v>0</v>
      </c>
      <c r="CS48">
        <v>35</v>
      </c>
      <c r="CT48">
        <v>0</v>
      </c>
      <c r="CU48">
        <v>40</v>
      </c>
      <c r="CV48">
        <v>1</v>
      </c>
      <c r="CW48">
        <v>0</v>
      </c>
      <c r="CX48">
        <v>-3</v>
      </c>
      <c r="CY48">
        <v>-3</v>
      </c>
      <c r="CZ48">
        <v>0</v>
      </c>
      <c r="DA48">
        <v>105</v>
      </c>
      <c r="DB48">
        <v>105</v>
      </c>
      <c r="DC48">
        <v>0</v>
      </c>
      <c r="DD48">
        <v>-135</v>
      </c>
      <c r="DG48">
        <v>13.965076660988075</v>
      </c>
      <c r="DH48">
        <v>0.11369931509434922</v>
      </c>
      <c r="DI48">
        <v>1.3789954499624628</v>
      </c>
      <c r="DJ48">
        <v>1.3863561727672757</v>
      </c>
      <c r="DK48">
        <v>0.46085001430844597</v>
      </c>
      <c r="DL48">
        <v>2.8392958546280523E-4</v>
      </c>
      <c r="DM48">
        <v>27.659518746070649</v>
      </c>
      <c r="DN48">
        <v>0.4609919791011774</v>
      </c>
      <c r="DO48">
        <v>0</v>
      </c>
      <c r="DP48">
        <v>0</v>
      </c>
      <c r="DQ48">
        <v>9.2198395820235444</v>
      </c>
      <c r="DR48">
        <v>43.688449611372498</v>
      </c>
      <c r="DS48">
        <v>0.35840073086825291</v>
      </c>
      <c r="DT48">
        <v>0.78971199034260864</v>
      </c>
      <c r="DU48">
        <v>0.23441329593974589</v>
      </c>
      <c r="DV48">
        <v>0.99957410562180582</v>
      </c>
      <c r="DW48">
        <v>0.97274275979557068</v>
      </c>
      <c r="DX48">
        <v>0.72717162850889339</v>
      </c>
      <c r="DY48">
        <v>0</v>
      </c>
      <c r="DZ48">
        <v>72.966283050812365</v>
      </c>
      <c r="EA48">
        <v>3.3016703426481171</v>
      </c>
      <c r="EB48">
        <v>0</v>
      </c>
      <c r="EC48">
        <v>0</v>
      </c>
      <c r="ED48">
        <v>173.37080007082935</v>
      </c>
      <c r="EE48">
        <v>0.68520577832539431</v>
      </c>
      <c r="EF48">
        <v>0.51180578072610294</v>
      </c>
      <c r="EG48">
        <v>0.37338271199771261</v>
      </c>
      <c r="EH48">
        <v>81.463274896359223</v>
      </c>
      <c r="EI48">
        <v>0</v>
      </c>
      <c r="EJ48">
        <v>0</v>
      </c>
      <c r="EK48">
        <v>0</v>
      </c>
      <c r="EL48">
        <v>3.301910910866371E-3</v>
      </c>
      <c r="EM48">
        <v>1.9469987352189855E-2</v>
      </c>
      <c r="EN48">
        <v>0.22430437251561613</v>
      </c>
      <c r="EO48">
        <v>0.22430437251561613</v>
      </c>
      <c r="EP48">
        <v>0.27654741624077228</v>
      </c>
      <c r="EQ48">
        <v>0.27654741624077228</v>
      </c>
      <c r="ER48">
        <v>8.0352072685973877</v>
      </c>
      <c r="ES48">
        <v>8.0352072685973877</v>
      </c>
      <c r="ET48">
        <v>109.72799126869243</v>
      </c>
      <c r="EU48">
        <v>2.5163038417004637</v>
      </c>
      <c r="EV48">
        <v>4.1916191121924564</v>
      </c>
      <c r="EW48">
        <v>0</v>
      </c>
      <c r="EX48">
        <v>0</v>
      </c>
      <c r="EY48">
        <v>1.2785856051007407</v>
      </c>
      <c r="EZ48">
        <v>226.45349040483262</v>
      </c>
      <c r="FA48">
        <v>224.1802081018148</v>
      </c>
      <c r="FB48">
        <v>0.75896018415079092</v>
      </c>
      <c r="FC48">
        <v>27.846021073132647</v>
      </c>
      <c r="FF48">
        <v>13.965076660988075</v>
      </c>
      <c r="FG48">
        <v>5.76508432075334E-2</v>
      </c>
      <c r="FH48">
        <v>0.11332383641959061</v>
      </c>
      <c r="FI48">
        <v>0.12215852553683164</v>
      </c>
      <c r="FJ48">
        <v>0.40819187200072504</v>
      </c>
      <c r="FK48">
        <v>2.8392958546280523E-4</v>
      </c>
      <c r="FL48">
        <v>24.500030207607395</v>
      </c>
      <c r="FM48">
        <v>0.40833383679345647</v>
      </c>
      <c r="FN48">
        <v>0</v>
      </c>
      <c r="FO48">
        <v>0</v>
      </c>
      <c r="FP48">
        <v>8.1666767358691317</v>
      </c>
      <c r="FQ48">
        <v>38.191302604334282</v>
      </c>
      <c r="FR48">
        <v>1.4996438202256575</v>
      </c>
      <c r="FS48">
        <v>0.10018318046729555</v>
      </c>
      <c r="FT48">
        <v>0.35295647676232961</v>
      </c>
      <c r="FU48">
        <v>0.99957410562180582</v>
      </c>
      <c r="FV48">
        <v>0.82724175550990364</v>
      </c>
      <c r="FW48">
        <v>0.39213129700555704</v>
      </c>
      <c r="FX48">
        <v>0</v>
      </c>
      <c r="FY48">
        <v>64.36653199290599</v>
      </c>
      <c r="FZ48">
        <v>2.322937471553248</v>
      </c>
      <c r="GA48">
        <v>0</v>
      </c>
      <c r="GB48">
        <v>0</v>
      </c>
      <c r="GC48">
        <v>134.23639676406057</v>
      </c>
      <c r="GD48">
        <v>0.34650568219843386</v>
      </c>
      <c r="GE48">
        <v>0.58681638106345657</v>
      </c>
      <c r="GF48">
        <v>0.39109755924275358</v>
      </c>
      <c r="GG48">
        <v>39.737141905120922</v>
      </c>
      <c r="GH48">
        <v>0</v>
      </c>
      <c r="GI48">
        <v>0</v>
      </c>
      <c r="GJ48">
        <v>0</v>
      </c>
      <c r="GK48">
        <v>0</v>
      </c>
      <c r="GL48">
        <v>8.4755039596234871E-3</v>
      </c>
      <c r="GM48">
        <v>0.22430437251561613</v>
      </c>
      <c r="GN48">
        <v>0.22430437251561613</v>
      </c>
      <c r="GO48">
        <v>0.27654741624077228</v>
      </c>
      <c r="GP48">
        <v>0.27654741624077228</v>
      </c>
      <c r="GQ48">
        <v>8.0352072685973877</v>
      </c>
      <c r="GR48">
        <v>8.0352072685973877</v>
      </c>
      <c r="GS48">
        <v>95.918572936598252</v>
      </c>
      <c r="GT48">
        <v>2.2030658900232925</v>
      </c>
      <c r="GU48">
        <v>2.7274483320078238</v>
      </c>
      <c r="GV48">
        <v>0</v>
      </c>
      <c r="GW48">
        <v>0</v>
      </c>
      <c r="GX48">
        <v>0.2841178052568622</v>
      </c>
      <c r="GY48">
        <v>181.6217718579046</v>
      </c>
      <c r="GZ48">
        <v>178.09796383559171</v>
      </c>
      <c r="HA48">
        <v>0.24103981584920908</v>
      </c>
      <c r="HB48">
        <v>-57.13099558979232</v>
      </c>
    </row>
    <row r="49" spans="1:210" x14ac:dyDescent="0.25">
      <c r="A49" t="s">
        <v>3665</v>
      </c>
      <c r="B49">
        <v>44</v>
      </c>
      <c r="C49">
        <v>6467</v>
      </c>
      <c r="D49">
        <v>1987</v>
      </c>
      <c r="E49">
        <v>5690</v>
      </c>
      <c r="F49">
        <v>3267</v>
      </c>
      <c r="G49">
        <v>3928</v>
      </c>
      <c r="H49">
        <v>6536</v>
      </c>
      <c r="I49">
        <v>15</v>
      </c>
      <c r="J49">
        <v>0</v>
      </c>
      <c r="K49">
        <v>4</v>
      </c>
      <c r="L49">
        <v>4</v>
      </c>
      <c r="M49">
        <v>1</v>
      </c>
      <c r="N49">
        <v>0</v>
      </c>
      <c r="O49">
        <v>60</v>
      </c>
      <c r="P49">
        <v>1</v>
      </c>
      <c r="Q49">
        <v>-3</v>
      </c>
      <c r="R49">
        <v>-3</v>
      </c>
      <c r="S49">
        <v>20</v>
      </c>
      <c r="T49">
        <v>79</v>
      </c>
      <c r="U49">
        <v>0</v>
      </c>
      <c r="V49">
        <v>8</v>
      </c>
      <c r="W49">
        <v>2</v>
      </c>
      <c r="X49">
        <v>1</v>
      </c>
      <c r="Y49">
        <v>1</v>
      </c>
      <c r="Z49">
        <v>1</v>
      </c>
      <c r="AA49">
        <v>0</v>
      </c>
      <c r="AB49">
        <v>80</v>
      </c>
      <c r="AC49">
        <v>5</v>
      </c>
      <c r="AD49">
        <v>-3</v>
      </c>
      <c r="AE49">
        <v>-3</v>
      </c>
      <c r="AF49">
        <v>132</v>
      </c>
      <c r="AG49">
        <v>1</v>
      </c>
      <c r="AH49">
        <v>0</v>
      </c>
      <c r="AI49">
        <v>0</v>
      </c>
      <c r="AJ49">
        <v>50</v>
      </c>
      <c r="AK49">
        <v>-3</v>
      </c>
      <c r="AL49">
        <v>-3</v>
      </c>
      <c r="AM49">
        <v>-3</v>
      </c>
      <c r="AN49">
        <v>0</v>
      </c>
      <c r="AO49">
        <v>0</v>
      </c>
      <c r="AP49">
        <v>0</v>
      </c>
      <c r="AQ49">
        <v>0</v>
      </c>
      <c r="AR49">
        <v>0</v>
      </c>
      <c r="AS49">
        <v>0</v>
      </c>
      <c r="AT49">
        <v>0</v>
      </c>
      <c r="AU49">
        <v>0</v>
      </c>
      <c r="AV49">
        <v>140</v>
      </c>
      <c r="AW49">
        <v>3</v>
      </c>
      <c r="AX49">
        <v>6</v>
      </c>
      <c r="AY49">
        <v>-3</v>
      </c>
      <c r="AZ49">
        <v>-3</v>
      </c>
      <c r="BA49">
        <v>6</v>
      </c>
      <c r="BB49">
        <v>211</v>
      </c>
      <c r="BC49">
        <v>211</v>
      </c>
      <c r="BD49">
        <v>1</v>
      </c>
      <c r="BE49">
        <v>16</v>
      </c>
      <c r="BH49">
        <v>15</v>
      </c>
      <c r="BI49">
        <v>0</v>
      </c>
      <c r="BJ49">
        <v>0</v>
      </c>
      <c r="BK49">
        <v>0</v>
      </c>
      <c r="BL49">
        <v>0</v>
      </c>
      <c r="BM49">
        <v>0</v>
      </c>
      <c r="BN49">
        <v>0</v>
      </c>
      <c r="BO49">
        <v>0</v>
      </c>
      <c r="BP49">
        <v>-3</v>
      </c>
      <c r="BQ49">
        <v>-3</v>
      </c>
      <c r="BR49">
        <v>0</v>
      </c>
      <c r="BS49">
        <v>15</v>
      </c>
      <c r="BT49">
        <v>0</v>
      </c>
      <c r="BU49">
        <v>0</v>
      </c>
      <c r="BV49">
        <v>0</v>
      </c>
      <c r="BW49">
        <v>1</v>
      </c>
      <c r="BX49">
        <v>1</v>
      </c>
      <c r="BY49">
        <v>0</v>
      </c>
      <c r="BZ49">
        <v>0</v>
      </c>
      <c r="CA49">
        <v>80</v>
      </c>
      <c r="CB49">
        <v>2</v>
      </c>
      <c r="CC49">
        <v>-3</v>
      </c>
      <c r="CD49">
        <v>-3</v>
      </c>
      <c r="CE49">
        <v>180</v>
      </c>
      <c r="CF49">
        <v>1</v>
      </c>
      <c r="CG49">
        <v>0</v>
      </c>
      <c r="CH49">
        <v>1</v>
      </c>
      <c r="CI49">
        <v>100</v>
      </c>
      <c r="CJ49">
        <v>-3</v>
      </c>
      <c r="CK49">
        <v>-3</v>
      </c>
      <c r="CL49">
        <v>-3</v>
      </c>
      <c r="CM49">
        <v>0</v>
      </c>
      <c r="CN49">
        <v>0</v>
      </c>
      <c r="CO49">
        <v>0</v>
      </c>
      <c r="CP49">
        <v>0</v>
      </c>
      <c r="CQ49">
        <v>0</v>
      </c>
      <c r="CR49">
        <v>0</v>
      </c>
      <c r="CS49">
        <v>0</v>
      </c>
      <c r="CT49">
        <v>0</v>
      </c>
      <c r="CU49">
        <v>80</v>
      </c>
      <c r="CV49">
        <v>2</v>
      </c>
      <c r="CW49">
        <v>2</v>
      </c>
      <c r="CX49">
        <v>-3</v>
      </c>
      <c r="CY49">
        <v>-3</v>
      </c>
      <c r="CZ49">
        <v>0</v>
      </c>
      <c r="DA49">
        <v>195</v>
      </c>
      <c r="DB49">
        <v>195</v>
      </c>
      <c r="DC49">
        <v>0</v>
      </c>
      <c r="DD49">
        <v>-16</v>
      </c>
      <c r="DG49">
        <v>13.965076660988075</v>
      </c>
      <c r="DH49">
        <v>9.2930750685195032E-2</v>
      </c>
      <c r="DI49">
        <v>1.9696871526277289</v>
      </c>
      <c r="DJ49">
        <v>1.9734112370852339</v>
      </c>
      <c r="DK49">
        <v>0.58178078381231724</v>
      </c>
      <c r="DL49">
        <v>2.8392958546280523E-4</v>
      </c>
      <c r="DM49">
        <v>34.915364916302913</v>
      </c>
      <c r="DN49">
        <v>0.58192274860504867</v>
      </c>
      <c r="DO49">
        <v>0</v>
      </c>
      <c r="DP49">
        <v>0</v>
      </c>
      <c r="DQ49">
        <v>11.638454972100963</v>
      </c>
      <c r="DR49">
        <v>51.800474259271574</v>
      </c>
      <c r="DS49">
        <v>0.52559567252691497</v>
      </c>
      <c r="DT49">
        <v>3.8250060829374157</v>
      </c>
      <c r="DU49">
        <v>1.1365810173064783</v>
      </c>
      <c r="DV49">
        <v>0.99957410562180582</v>
      </c>
      <c r="DW49">
        <v>0.97274275979557068</v>
      </c>
      <c r="DX49">
        <v>0.71790940836310835</v>
      </c>
      <c r="DY49">
        <v>2.2347446386271626E-2</v>
      </c>
      <c r="DZ49">
        <v>80.510223441983868</v>
      </c>
      <c r="EA49">
        <v>4.4605463634371141</v>
      </c>
      <c r="EB49">
        <v>0</v>
      </c>
      <c r="EC49">
        <v>0</v>
      </c>
      <c r="ED49">
        <v>193.13667674904218</v>
      </c>
      <c r="EE49">
        <v>0.60067514218865736</v>
      </c>
      <c r="EF49">
        <v>0.58508957000116601</v>
      </c>
      <c r="EG49">
        <v>0.53036932222345701</v>
      </c>
      <c r="EH49">
        <v>105.08769840855234</v>
      </c>
      <c r="EI49">
        <v>0</v>
      </c>
      <c r="EJ49">
        <v>0</v>
      </c>
      <c r="EK49">
        <v>0</v>
      </c>
      <c r="EL49">
        <v>7.7941894323529312E-3</v>
      </c>
      <c r="EM49">
        <v>4.5574389108421487E-2</v>
      </c>
      <c r="EN49">
        <v>0.22430437251561613</v>
      </c>
      <c r="EO49">
        <v>0.22430437251561613</v>
      </c>
      <c r="EP49">
        <v>0.27654741624077228</v>
      </c>
      <c r="EQ49">
        <v>0.27654741624077228</v>
      </c>
      <c r="ER49">
        <v>8.0352072685973877</v>
      </c>
      <c r="ES49">
        <v>8.0352072685973877</v>
      </c>
      <c r="ET49">
        <v>126.97310295328001</v>
      </c>
      <c r="EU49">
        <v>2.8569012054342786</v>
      </c>
      <c r="EV49">
        <v>5.7159150854496792</v>
      </c>
      <c r="EW49">
        <v>0</v>
      </c>
      <c r="EX49">
        <v>0</v>
      </c>
      <c r="EY49">
        <v>2.1478150197627017</v>
      </c>
      <c r="EZ49">
        <v>254.57610180623757</v>
      </c>
      <c r="FA49">
        <v>260.56724206657265</v>
      </c>
      <c r="FB49">
        <v>0.66658777388240176</v>
      </c>
      <c r="FC49">
        <v>22.472763399097119</v>
      </c>
      <c r="FF49">
        <v>13.965076660988075</v>
      </c>
      <c r="FG49">
        <v>2.1068032332861676E-2</v>
      </c>
      <c r="FH49">
        <v>4.3099821232556952</v>
      </c>
      <c r="FI49">
        <v>4.3030804765680202</v>
      </c>
      <c r="FJ49">
        <v>0.50079567109969436</v>
      </c>
      <c r="FK49">
        <v>2.8392958546280523E-4</v>
      </c>
      <c r="FL49">
        <v>30.056258153545535</v>
      </c>
      <c r="FM49">
        <v>0.50093763589242568</v>
      </c>
      <c r="FN49">
        <v>0</v>
      </c>
      <c r="FO49">
        <v>0</v>
      </c>
      <c r="FP49">
        <v>10.018752717848518</v>
      </c>
      <c r="FQ49">
        <v>45.706278285108155</v>
      </c>
      <c r="FR49">
        <v>0.28209215507683016</v>
      </c>
      <c r="FS49">
        <v>0.42435645937717947</v>
      </c>
      <c r="FT49">
        <v>0.12845797769487632</v>
      </c>
      <c r="FU49">
        <v>0.99957410562180582</v>
      </c>
      <c r="FV49">
        <v>0.97274275979557068</v>
      </c>
      <c r="FW49">
        <v>0.35645255288068733</v>
      </c>
      <c r="FX49">
        <v>0</v>
      </c>
      <c r="FY49">
        <v>78.022290610309284</v>
      </c>
      <c r="FZ49">
        <v>3.3220377458377843</v>
      </c>
      <c r="GA49">
        <v>0</v>
      </c>
      <c r="GB49">
        <v>0</v>
      </c>
      <c r="GC49">
        <v>177.2958920108926</v>
      </c>
      <c r="GD49">
        <v>0.5511022009687101</v>
      </c>
      <c r="GE49">
        <v>0.26657687244025097</v>
      </c>
      <c r="GF49">
        <v>0.67821753798114304</v>
      </c>
      <c r="GG49">
        <v>93.098310216755849</v>
      </c>
      <c r="GH49">
        <v>0</v>
      </c>
      <c r="GI49">
        <v>0</v>
      </c>
      <c r="GJ49">
        <v>0</v>
      </c>
      <c r="GK49">
        <v>1.3787859297691332E-3</v>
      </c>
      <c r="GL49">
        <v>1.7898008460656034E-2</v>
      </c>
      <c r="GM49">
        <v>0.22430437251561613</v>
      </c>
      <c r="GN49">
        <v>0.22430437251561613</v>
      </c>
      <c r="GO49">
        <v>0.27654741624077228</v>
      </c>
      <c r="GP49">
        <v>0.27654741624077228</v>
      </c>
      <c r="GQ49">
        <v>8.0352072685973877</v>
      </c>
      <c r="GR49">
        <v>8.0352072685973877</v>
      </c>
      <c r="GS49">
        <v>113.40833018152091</v>
      </c>
      <c r="GT49">
        <v>2.5894815709434034</v>
      </c>
      <c r="GU49">
        <v>4.0425924692913009</v>
      </c>
      <c r="GV49">
        <v>0</v>
      </c>
      <c r="GW49">
        <v>0</v>
      </c>
      <c r="GX49">
        <v>4.4562764007992044</v>
      </c>
      <c r="GY49">
        <v>227.49727776946469</v>
      </c>
      <c r="GZ49">
        <v>227.22277900208258</v>
      </c>
      <c r="HA49">
        <v>0.33341222611759824</v>
      </c>
      <c r="HB49">
        <v>-2.1619719053106543</v>
      </c>
    </row>
    <row r="50" spans="1:210" x14ac:dyDescent="0.25">
      <c r="A50" t="s">
        <v>3665</v>
      </c>
      <c r="B50">
        <v>45</v>
      </c>
      <c r="C50">
        <v>967</v>
      </c>
      <c r="D50">
        <v>1208</v>
      </c>
      <c r="E50">
        <v>1785</v>
      </c>
      <c r="F50">
        <v>2530</v>
      </c>
      <c r="G50">
        <v>4329</v>
      </c>
      <c r="H50">
        <v>4009</v>
      </c>
      <c r="I50">
        <v>10</v>
      </c>
      <c r="J50">
        <v>0</v>
      </c>
      <c r="K50">
        <v>2</v>
      </c>
      <c r="L50">
        <v>2</v>
      </c>
      <c r="M50">
        <v>1</v>
      </c>
      <c r="N50">
        <v>0</v>
      </c>
      <c r="O50">
        <v>60</v>
      </c>
      <c r="P50">
        <v>1</v>
      </c>
      <c r="Q50">
        <v>-3</v>
      </c>
      <c r="R50">
        <v>-3</v>
      </c>
      <c r="S50">
        <v>20</v>
      </c>
      <c r="T50">
        <v>72</v>
      </c>
      <c r="U50">
        <v>0</v>
      </c>
      <c r="V50">
        <v>2</v>
      </c>
      <c r="W50">
        <v>0</v>
      </c>
      <c r="X50">
        <v>1</v>
      </c>
      <c r="Y50">
        <v>1</v>
      </c>
      <c r="Z50">
        <v>1</v>
      </c>
      <c r="AA50">
        <v>0</v>
      </c>
      <c r="AB50">
        <v>80</v>
      </c>
      <c r="AC50">
        <v>5</v>
      </c>
      <c r="AD50">
        <v>-3</v>
      </c>
      <c r="AE50">
        <v>-3</v>
      </c>
      <c r="AF50">
        <v>130</v>
      </c>
      <c r="AG50">
        <v>1</v>
      </c>
      <c r="AH50">
        <v>0</v>
      </c>
      <c r="AI50">
        <v>0</v>
      </c>
      <c r="AJ50">
        <v>50</v>
      </c>
      <c r="AK50">
        <v>-3</v>
      </c>
      <c r="AL50">
        <v>-3</v>
      </c>
      <c r="AM50">
        <v>-3</v>
      </c>
      <c r="AN50">
        <v>0</v>
      </c>
      <c r="AO50">
        <v>0</v>
      </c>
      <c r="AP50">
        <v>0</v>
      </c>
      <c r="AQ50">
        <v>0</v>
      </c>
      <c r="AR50">
        <v>1</v>
      </c>
      <c r="AS50">
        <v>0</v>
      </c>
      <c r="AT50">
        <v>25</v>
      </c>
      <c r="AU50">
        <v>0</v>
      </c>
      <c r="AV50">
        <v>140</v>
      </c>
      <c r="AW50">
        <v>3</v>
      </c>
      <c r="AX50">
        <v>6</v>
      </c>
      <c r="AY50">
        <v>-3</v>
      </c>
      <c r="AZ50">
        <v>-3</v>
      </c>
      <c r="BA50">
        <v>2</v>
      </c>
      <c r="BB50">
        <v>202</v>
      </c>
      <c r="BC50">
        <v>202</v>
      </c>
      <c r="BD50">
        <v>0</v>
      </c>
      <c r="BE50">
        <v>-78</v>
      </c>
      <c r="BH50">
        <v>15</v>
      </c>
      <c r="BI50">
        <v>0</v>
      </c>
      <c r="BJ50">
        <v>0</v>
      </c>
      <c r="BK50">
        <v>0</v>
      </c>
      <c r="BL50">
        <v>1</v>
      </c>
      <c r="BM50">
        <v>0</v>
      </c>
      <c r="BN50">
        <v>60</v>
      </c>
      <c r="BO50">
        <v>1</v>
      </c>
      <c r="BP50">
        <v>-3</v>
      </c>
      <c r="BQ50">
        <v>-3</v>
      </c>
      <c r="BR50">
        <v>20</v>
      </c>
      <c r="BS50">
        <v>75</v>
      </c>
      <c r="BT50">
        <v>0</v>
      </c>
      <c r="BU50">
        <v>0</v>
      </c>
      <c r="BV50">
        <v>0</v>
      </c>
      <c r="BW50">
        <v>1</v>
      </c>
      <c r="BX50">
        <v>1</v>
      </c>
      <c r="BY50">
        <v>1</v>
      </c>
      <c r="BZ50">
        <v>0</v>
      </c>
      <c r="CA50">
        <v>80</v>
      </c>
      <c r="CB50">
        <v>5</v>
      </c>
      <c r="CC50">
        <v>-3</v>
      </c>
      <c r="CD50">
        <v>-3</v>
      </c>
      <c r="CE50">
        <v>180</v>
      </c>
      <c r="CF50">
        <v>0</v>
      </c>
      <c r="CG50">
        <v>1</v>
      </c>
      <c r="CH50">
        <v>1</v>
      </c>
      <c r="CI50">
        <v>100</v>
      </c>
      <c r="CJ50">
        <v>-3</v>
      </c>
      <c r="CK50">
        <v>-3</v>
      </c>
      <c r="CL50">
        <v>-3</v>
      </c>
      <c r="CM50">
        <v>0</v>
      </c>
      <c r="CN50">
        <v>0</v>
      </c>
      <c r="CO50">
        <v>0</v>
      </c>
      <c r="CP50">
        <v>0</v>
      </c>
      <c r="CQ50">
        <v>0</v>
      </c>
      <c r="CR50">
        <v>1</v>
      </c>
      <c r="CS50">
        <v>0</v>
      </c>
      <c r="CT50">
        <v>25</v>
      </c>
      <c r="CU50">
        <v>140</v>
      </c>
      <c r="CV50">
        <v>3</v>
      </c>
      <c r="CW50">
        <v>6</v>
      </c>
      <c r="CX50">
        <v>-3</v>
      </c>
      <c r="CY50">
        <v>-3</v>
      </c>
      <c r="CZ50">
        <v>0</v>
      </c>
      <c r="DA50">
        <v>280</v>
      </c>
      <c r="DB50">
        <v>280</v>
      </c>
      <c r="DC50">
        <v>1</v>
      </c>
      <c r="DD50">
        <v>78</v>
      </c>
      <c r="DG50">
        <v>13.813924082482453</v>
      </c>
      <c r="DH50">
        <v>8.0360952409080089E-2</v>
      </c>
      <c r="DI50">
        <v>0.27867835932533414</v>
      </c>
      <c r="DJ50">
        <v>0.28308628807208913</v>
      </c>
      <c r="DK50">
        <v>0.7044293015332197</v>
      </c>
      <c r="DL50">
        <v>2.8392958546280523E-4</v>
      </c>
      <c r="DM50">
        <v>42.274275979557068</v>
      </c>
      <c r="DN50">
        <v>0.72011428634023433</v>
      </c>
      <c r="DO50">
        <v>0</v>
      </c>
      <c r="DP50">
        <v>0</v>
      </c>
      <c r="DQ50">
        <v>14.402285726804678</v>
      </c>
      <c r="DR50">
        <v>58.451259821845639</v>
      </c>
      <c r="DS50">
        <v>5.4729363662347989E-3</v>
      </c>
      <c r="DT50">
        <v>0.94260657763067801</v>
      </c>
      <c r="DU50">
        <v>0.21240260490708546</v>
      </c>
      <c r="DV50">
        <v>0.99957410562180582</v>
      </c>
      <c r="DW50">
        <v>0.97274275979557068</v>
      </c>
      <c r="DX50">
        <v>0.8779119249665005</v>
      </c>
      <c r="DY50">
        <v>0</v>
      </c>
      <c r="DZ50">
        <v>81.378518414763533</v>
      </c>
      <c r="EA50">
        <v>4.4676943127325934</v>
      </c>
      <c r="EB50">
        <v>0</v>
      </c>
      <c r="EC50">
        <v>0</v>
      </c>
      <c r="ED50">
        <v>160.20003637157862</v>
      </c>
      <c r="EE50">
        <v>0.4829220216713031</v>
      </c>
      <c r="EF50">
        <v>0.42864691863340953</v>
      </c>
      <c r="EG50">
        <v>0.36499206035658927</v>
      </c>
      <c r="EH50">
        <v>51.02906558651695</v>
      </c>
      <c r="EI50">
        <v>0</v>
      </c>
      <c r="EJ50">
        <v>0</v>
      </c>
      <c r="EK50">
        <v>0</v>
      </c>
      <c r="EL50">
        <v>8.2092276356307316E-3</v>
      </c>
      <c r="EM50">
        <v>4.3293127843286316E-2</v>
      </c>
      <c r="EN50">
        <v>0.22430437251561613</v>
      </c>
      <c r="EO50">
        <v>0.22430437251561613</v>
      </c>
      <c r="EP50">
        <v>0.27654741624077228</v>
      </c>
      <c r="EQ50">
        <v>0.27654741624077228</v>
      </c>
      <c r="ER50">
        <v>8.0352072685973877</v>
      </c>
      <c r="ES50">
        <v>8.0352072685973877</v>
      </c>
      <c r="ET50">
        <v>129.41242307818439</v>
      </c>
      <c r="EU50">
        <v>2.8826795783674397</v>
      </c>
      <c r="EV50">
        <v>5.622560281190526</v>
      </c>
      <c r="EW50">
        <v>0</v>
      </c>
      <c r="EX50">
        <v>0</v>
      </c>
      <c r="EY50">
        <v>0.20210861600750263</v>
      </c>
      <c r="EZ50">
        <v>223.38294314584616</v>
      </c>
      <c r="FA50">
        <v>225.49733339997263</v>
      </c>
      <c r="FB50">
        <v>0.1750018857278996</v>
      </c>
      <c r="FC50">
        <v>-17.882758859012188</v>
      </c>
      <c r="FF50">
        <v>13.965076660988075</v>
      </c>
      <c r="FG50">
        <v>0.11154366812514364</v>
      </c>
      <c r="FH50">
        <v>0.20789029768345513</v>
      </c>
      <c r="FI50">
        <v>0.20149193210900909</v>
      </c>
      <c r="FJ50">
        <v>0.69096569028400867</v>
      </c>
      <c r="FK50">
        <v>2.8392958546280523E-4</v>
      </c>
      <c r="FL50">
        <v>41.46645930460442</v>
      </c>
      <c r="FM50">
        <v>0.6911076550767401</v>
      </c>
      <c r="FN50">
        <v>0</v>
      </c>
      <c r="FO50">
        <v>0</v>
      </c>
      <c r="FP50">
        <v>13.822153101534802</v>
      </c>
      <c r="FQ50">
        <v>61.760539050031809</v>
      </c>
      <c r="FR50">
        <v>0.57946944614729123</v>
      </c>
      <c r="FS50">
        <v>0.54662911717812634</v>
      </c>
      <c r="FT50">
        <v>0</v>
      </c>
      <c r="FU50">
        <v>0.99957410562180582</v>
      </c>
      <c r="FV50">
        <v>0.97274275979557068</v>
      </c>
      <c r="FW50">
        <v>1</v>
      </c>
      <c r="FX50">
        <v>2.7058809813361312E-3</v>
      </c>
      <c r="FY50">
        <v>82.389202068858054</v>
      </c>
      <c r="FZ50">
        <v>5.3631558705552873</v>
      </c>
      <c r="GA50">
        <v>0</v>
      </c>
      <c r="GB50">
        <v>0</v>
      </c>
      <c r="GC50">
        <v>197.46710989039056</v>
      </c>
      <c r="GD50">
        <v>0.47982170482087549</v>
      </c>
      <c r="GE50">
        <v>0.62091530399656114</v>
      </c>
      <c r="GF50">
        <v>0.61726268649874272</v>
      </c>
      <c r="GG50">
        <v>117.48514998430403</v>
      </c>
      <c r="GH50">
        <v>0</v>
      </c>
      <c r="GI50">
        <v>0</v>
      </c>
      <c r="GJ50">
        <v>0</v>
      </c>
      <c r="GK50">
        <v>0</v>
      </c>
      <c r="GL50">
        <v>7.1725381456411275E-2</v>
      </c>
      <c r="GM50">
        <v>0.22430437251561613</v>
      </c>
      <c r="GN50">
        <v>0.22430437251561613</v>
      </c>
      <c r="GO50">
        <v>0.27654741624077228</v>
      </c>
      <c r="GP50">
        <v>0.27654741624077228</v>
      </c>
      <c r="GQ50">
        <v>8.0352072685973877</v>
      </c>
      <c r="GR50">
        <v>8.0352072685973877</v>
      </c>
      <c r="GS50">
        <v>142.91029055528747</v>
      </c>
      <c r="GT50">
        <v>3.1482146722327871</v>
      </c>
      <c r="GU50">
        <v>6.5519855630398354</v>
      </c>
      <c r="GV50">
        <v>0</v>
      </c>
      <c r="GW50">
        <v>0</v>
      </c>
      <c r="GX50">
        <v>0</v>
      </c>
      <c r="GY50">
        <v>283.9898636144593</v>
      </c>
      <c r="GZ50">
        <v>290.59215215399956</v>
      </c>
      <c r="HA50">
        <v>0.82499811427210035</v>
      </c>
      <c r="HB50">
        <v>55.806616069828912</v>
      </c>
    </row>
    <row r="51" spans="1:210" x14ac:dyDescent="0.25">
      <c r="A51" t="s">
        <v>3665</v>
      </c>
      <c r="B51">
        <v>46</v>
      </c>
      <c r="C51">
        <v>3206</v>
      </c>
      <c r="D51">
        <v>6455</v>
      </c>
      <c r="E51">
        <v>167</v>
      </c>
      <c r="F51">
        <v>6371</v>
      </c>
      <c r="G51">
        <v>2512</v>
      </c>
      <c r="H51">
        <v>2177</v>
      </c>
      <c r="I51">
        <v>10</v>
      </c>
      <c r="J51">
        <v>0</v>
      </c>
      <c r="K51">
        <v>7</v>
      </c>
      <c r="L51">
        <v>7</v>
      </c>
      <c r="M51">
        <v>0</v>
      </c>
      <c r="N51">
        <v>0</v>
      </c>
      <c r="O51">
        <v>0</v>
      </c>
      <c r="P51">
        <v>0</v>
      </c>
      <c r="Q51">
        <v>-3</v>
      </c>
      <c r="R51">
        <v>-3</v>
      </c>
      <c r="S51">
        <v>0</v>
      </c>
      <c r="T51">
        <v>17</v>
      </c>
      <c r="U51">
        <v>0</v>
      </c>
      <c r="V51">
        <v>0</v>
      </c>
      <c r="W51">
        <v>0</v>
      </c>
      <c r="X51">
        <v>1</v>
      </c>
      <c r="Y51">
        <v>1</v>
      </c>
      <c r="Z51">
        <v>1</v>
      </c>
      <c r="AA51">
        <v>0</v>
      </c>
      <c r="AB51">
        <v>120</v>
      </c>
      <c r="AC51">
        <v>6</v>
      </c>
      <c r="AD51">
        <v>-3</v>
      </c>
      <c r="AE51">
        <v>-3</v>
      </c>
      <c r="AF51">
        <v>270</v>
      </c>
      <c r="AG51">
        <v>1</v>
      </c>
      <c r="AH51">
        <v>1</v>
      </c>
      <c r="AI51">
        <v>1</v>
      </c>
      <c r="AJ51">
        <v>150</v>
      </c>
      <c r="AK51">
        <v>-3</v>
      </c>
      <c r="AL51">
        <v>-3</v>
      </c>
      <c r="AM51">
        <v>-3</v>
      </c>
      <c r="AN51">
        <v>0</v>
      </c>
      <c r="AO51">
        <v>0</v>
      </c>
      <c r="AP51">
        <v>0</v>
      </c>
      <c r="AQ51">
        <v>1</v>
      </c>
      <c r="AR51">
        <v>0</v>
      </c>
      <c r="AS51">
        <v>1</v>
      </c>
      <c r="AT51">
        <v>0</v>
      </c>
      <c r="AU51">
        <v>30</v>
      </c>
      <c r="AV51">
        <v>120</v>
      </c>
      <c r="AW51">
        <v>3</v>
      </c>
      <c r="AX51">
        <v>6</v>
      </c>
      <c r="AY51">
        <v>-3</v>
      </c>
      <c r="AZ51">
        <v>-3</v>
      </c>
      <c r="BA51">
        <v>7</v>
      </c>
      <c r="BB51">
        <v>317</v>
      </c>
      <c r="BC51">
        <v>317</v>
      </c>
      <c r="BD51">
        <v>1</v>
      </c>
      <c r="BE51">
        <v>82</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220</v>
      </c>
      <c r="CF51">
        <v>0</v>
      </c>
      <c r="CG51">
        <v>1</v>
      </c>
      <c r="CH51">
        <v>1</v>
      </c>
      <c r="CI51">
        <v>100</v>
      </c>
      <c r="CJ51">
        <v>-3</v>
      </c>
      <c r="CK51">
        <v>-3</v>
      </c>
      <c r="CL51">
        <v>-3</v>
      </c>
      <c r="CM51">
        <v>0</v>
      </c>
      <c r="CN51">
        <v>0</v>
      </c>
      <c r="CO51">
        <v>1</v>
      </c>
      <c r="CP51">
        <v>0</v>
      </c>
      <c r="CQ51">
        <v>1</v>
      </c>
      <c r="CR51">
        <v>0</v>
      </c>
      <c r="CS51">
        <v>30</v>
      </c>
      <c r="CT51">
        <v>0</v>
      </c>
      <c r="CU51">
        <v>120</v>
      </c>
      <c r="CV51">
        <v>3</v>
      </c>
      <c r="CW51">
        <v>6</v>
      </c>
      <c r="CX51">
        <v>-3</v>
      </c>
      <c r="CY51">
        <v>-3</v>
      </c>
      <c r="CZ51">
        <v>0</v>
      </c>
      <c r="DA51">
        <v>235</v>
      </c>
      <c r="DB51">
        <v>235</v>
      </c>
      <c r="DC51">
        <v>0</v>
      </c>
      <c r="DD51">
        <v>-82</v>
      </c>
      <c r="DG51">
        <v>13.965076660988075</v>
      </c>
      <c r="DH51">
        <v>9.411058173525895E-2</v>
      </c>
      <c r="DI51">
        <v>1.4938649137352047</v>
      </c>
      <c r="DJ51">
        <v>1.4959328628992885</v>
      </c>
      <c r="DK51">
        <v>0.26615284637654557</v>
      </c>
      <c r="DL51">
        <v>2.8392958546280523E-4</v>
      </c>
      <c r="DM51">
        <v>15.977688670156617</v>
      </c>
      <c r="DN51">
        <v>0.266294811169277</v>
      </c>
      <c r="DO51">
        <v>0</v>
      </c>
      <c r="DP51">
        <v>0</v>
      </c>
      <c r="DQ51">
        <v>5.3258962233855396</v>
      </c>
      <c r="DR51">
        <v>29.639707256559198</v>
      </c>
      <c r="DS51">
        <v>1.2616894699053178</v>
      </c>
      <c r="DT51">
        <v>1.3301567379580079</v>
      </c>
      <c r="DU51">
        <v>0.42850968451830568</v>
      </c>
      <c r="DV51">
        <v>0.99957410562180582</v>
      </c>
      <c r="DW51">
        <v>0.97274275979557068</v>
      </c>
      <c r="DX51">
        <v>0.55695935231753557</v>
      </c>
      <c r="DY51">
        <v>3.3089977370408072E-2</v>
      </c>
      <c r="DZ51">
        <v>92.122915694651454</v>
      </c>
      <c r="EA51">
        <v>4.6232467196367262</v>
      </c>
      <c r="EB51">
        <v>0</v>
      </c>
      <c r="EC51">
        <v>0</v>
      </c>
      <c r="ED51">
        <v>197.59457249979309</v>
      </c>
      <c r="EE51">
        <v>0.46882942890602997</v>
      </c>
      <c r="EF51">
        <v>0.56550445162118057</v>
      </c>
      <c r="EG51">
        <v>0.59734022304487355</v>
      </c>
      <c r="EH51">
        <v>98.598195427787005</v>
      </c>
      <c r="EI51">
        <v>0</v>
      </c>
      <c r="EJ51">
        <v>0</v>
      </c>
      <c r="EK51">
        <v>0</v>
      </c>
      <c r="EL51">
        <v>7.9954970239150564E-3</v>
      </c>
      <c r="EM51">
        <v>3.2698342188684726E-2</v>
      </c>
      <c r="EN51">
        <v>0.22430437251561613</v>
      </c>
      <c r="EO51">
        <v>0.22430437251561613</v>
      </c>
      <c r="EP51">
        <v>0.27654741624077228</v>
      </c>
      <c r="EQ51">
        <v>0.27654741624077228</v>
      </c>
      <c r="ER51">
        <v>8.0352072685973877</v>
      </c>
      <c r="ES51">
        <v>8.0352072685973877</v>
      </c>
      <c r="ET51">
        <v>116.55637924843035</v>
      </c>
      <c r="EU51">
        <v>2.7968148737019245</v>
      </c>
      <c r="EV51">
        <v>5.1158552093069778</v>
      </c>
      <c r="EW51">
        <v>0</v>
      </c>
      <c r="EX51">
        <v>0</v>
      </c>
      <c r="EY51">
        <v>1.8146755824144032</v>
      </c>
      <c r="EZ51">
        <v>246.18725951419356</v>
      </c>
      <c r="FA51">
        <v>250.7137303255484</v>
      </c>
      <c r="FB51">
        <v>0.53236445423832179</v>
      </c>
      <c r="FC51">
        <v>64.841130866647504</v>
      </c>
      <c r="FF51">
        <v>13.965076660988075</v>
      </c>
      <c r="FG51">
        <v>3.030701233711669E-2</v>
      </c>
      <c r="FH51">
        <v>1.1403405236106043</v>
      </c>
      <c r="FI51">
        <v>1.130733967904618</v>
      </c>
      <c r="FJ51">
        <v>0.38147872911103786</v>
      </c>
      <c r="FK51">
        <v>2.8392958546280523E-4</v>
      </c>
      <c r="FL51">
        <v>22.897241634226148</v>
      </c>
      <c r="FM51">
        <v>0.38162069390376929</v>
      </c>
      <c r="FN51">
        <v>0</v>
      </c>
      <c r="FO51">
        <v>0</v>
      </c>
      <c r="FP51">
        <v>7.6324138780753827</v>
      </c>
      <c r="FQ51">
        <v>37.308119046228612</v>
      </c>
      <c r="FR51">
        <v>0.57337143655069023</v>
      </c>
      <c r="FS51">
        <v>0.13552439633237429</v>
      </c>
      <c r="FT51">
        <v>0.17672952390911018</v>
      </c>
      <c r="FU51">
        <v>0.99957410562180582</v>
      </c>
      <c r="FV51">
        <v>0.97274275979557068</v>
      </c>
      <c r="FW51">
        <v>1</v>
      </c>
      <c r="FX51">
        <v>0</v>
      </c>
      <c r="FY51">
        <v>94.462675047977854</v>
      </c>
      <c r="FZ51">
        <v>5.1599701305469754</v>
      </c>
      <c r="GA51">
        <v>0</v>
      </c>
      <c r="GB51">
        <v>0</v>
      </c>
      <c r="GC51">
        <v>202.87787680231941</v>
      </c>
      <c r="GD51">
        <v>0.63885051584682706</v>
      </c>
      <c r="GE51">
        <v>0.68475958205987264</v>
      </c>
      <c r="GF51">
        <v>0.6366546820900072</v>
      </c>
      <c r="GG51">
        <v>90.335384620604643</v>
      </c>
      <c r="GH51">
        <v>0</v>
      </c>
      <c r="GI51">
        <v>0</v>
      </c>
      <c r="GJ51">
        <v>0</v>
      </c>
      <c r="GK51">
        <v>9.9553970917132034E-4</v>
      </c>
      <c r="GL51">
        <v>4.9502419867050507E-2</v>
      </c>
      <c r="GM51">
        <v>0.22430437251561613</v>
      </c>
      <c r="GN51">
        <v>0.22430437251561613</v>
      </c>
      <c r="GO51">
        <v>0.27654741624077228</v>
      </c>
      <c r="GP51">
        <v>0.27654741624077228</v>
      </c>
      <c r="GQ51">
        <v>8.0352072685973877</v>
      </c>
      <c r="GR51">
        <v>8.0352072685973877</v>
      </c>
      <c r="GS51">
        <v>122.65870343065916</v>
      </c>
      <c r="GT51">
        <v>2.9242862442463649</v>
      </c>
      <c r="GU51">
        <v>5.8667016555525686</v>
      </c>
      <c r="GV51">
        <v>0</v>
      </c>
      <c r="GW51">
        <v>0</v>
      </c>
      <c r="GX51">
        <v>1.2888278640618245</v>
      </c>
      <c r="GY51">
        <v>241.12012137267132</v>
      </c>
      <c r="GZ51">
        <v>246.04264625301846</v>
      </c>
      <c r="HA51">
        <v>0.46763554576167821</v>
      </c>
      <c r="HB51">
        <v>0.58469770693032785</v>
      </c>
    </row>
    <row r="52" spans="1:210" x14ac:dyDescent="0.25">
      <c r="A52" t="s">
        <v>3665</v>
      </c>
      <c r="B52">
        <v>47</v>
      </c>
      <c r="C52">
        <v>6359</v>
      </c>
      <c r="D52">
        <v>3528</v>
      </c>
      <c r="E52">
        <v>2410</v>
      </c>
      <c r="F52">
        <v>5991</v>
      </c>
      <c r="G52">
        <v>5906</v>
      </c>
      <c r="H52">
        <v>648</v>
      </c>
      <c r="I52">
        <v>15</v>
      </c>
      <c r="J52">
        <v>0</v>
      </c>
      <c r="K52">
        <v>0</v>
      </c>
      <c r="L52">
        <v>0</v>
      </c>
      <c r="M52">
        <v>1</v>
      </c>
      <c r="N52">
        <v>0</v>
      </c>
      <c r="O52">
        <v>60</v>
      </c>
      <c r="P52">
        <v>1</v>
      </c>
      <c r="Q52">
        <v>-3</v>
      </c>
      <c r="R52">
        <v>-3</v>
      </c>
      <c r="S52">
        <v>20</v>
      </c>
      <c r="T52">
        <v>75</v>
      </c>
      <c r="U52">
        <v>0</v>
      </c>
      <c r="V52">
        <v>0</v>
      </c>
      <c r="W52">
        <v>0</v>
      </c>
      <c r="X52">
        <v>1</v>
      </c>
      <c r="Y52">
        <v>1</v>
      </c>
      <c r="Z52">
        <v>1</v>
      </c>
      <c r="AA52">
        <v>1</v>
      </c>
      <c r="AB52">
        <v>120</v>
      </c>
      <c r="AC52">
        <v>11</v>
      </c>
      <c r="AD52">
        <v>-3</v>
      </c>
      <c r="AE52">
        <v>-3</v>
      </c>
      <c r="AF52">
        <v>270</v>
      </c>
      <c r="AG52">
        <v>1</v>
      </c>
      <c r="AH52">
        <v>1</v>
      </c>
      <c r="AI52">
        <v>1</v>
      </c>
      <c r="AJ52">
        <v>150</v>
      </c>
      <c r="AK52">
        <v>-3</v>
      </c>
      <c r="AL52">
        <v>-3</v>
      </c>
      <c r="AM52">
        <v>-3</v>
      </c>
      <c r="AN52">
        <v>0</v>
      </c>
      <c r="AO52">
        <v>1</v>
      </c>
      <c r="AP52">
        <v>0</v>
      </c>
      <c r="AQ52">
        <v>0</v>
      </c>
      <c r="AR52">
        <v>0</v>
      </c>
      <c r="AS52">
        <v>0</v>
      </c>
      <c r="AT52">
        <v>0</v>
      </c>
      <c r="AU52">
        <v>0</v>
      </c>
      <c r="AV52">
        <v>180</v>
      </c>
      <c r="AW52">
        <v>4</v>
      </c>
      <c r="AX52">
        <v>12</v>
      </c>
      <c r="AY52">
        <v>-3</v>
      </c>
      <c r="AZ52">
        <v>-3</v>
      </c>
      <c r="BA52">
        <v>0</v>
      </c>
      <c r="BB52">
        <v>345</v>
      </c>
      <c r="BC52">
        <v>445</v>
      </c>
      <c r="BD52">
        <v>1</v>
      </c>
      <c r="BE52">
        <v>150</v>
      </c>
      <c r="BH52">
        <v>15</v>
      </c>
      <c r="BI52">
        <v>0</v>
      </c>
      <c r="BJ52">
        <v>0</v>
      </c>
      <c r="BK52">
        <v>0</v>
      </c>
      <c r="BL52">
        <v>0</v>
      </c>
      <c r="BM52">
        <v>0</v>
      </c>
      <c r="BN52">
        <v>0</v>
      </c>
      <c r="BO52">
        <v>0</v>
      </c>
      <c r="BP52">
        <v>-3</v>
      </c>
      <c r="BQ52">
        <v>-3</v>
      </c>
      <c r="BR52">
        <v>0</v>
      </c>
      <c r="BS52">
        <v>15</v>
      </c>
      <c r="BT52">
        <v>0</v>
      </c>
      <c r="BU52">
        <v>0</v>
      </c>
      <c r="BV52">
        <v>0</v>
      </c>
      <c r="BW52">
        <v>1</v>
      </c>
      <c r="BX52">
        <v>1</v>
      </c>
      <c r="BY52">
        <v>0</v>
      </c>
      <c r="BZ52">
        <v>0</v>
      </c>
      <c r="CA52">
        <v>80</v>
      </c>
      <c r="CB52">
        <v>2</v>
      </c>
      <c r="CC52">
        <v>-3</v>
      </c>
      <c r="CD52">
        <v>-3</v>
      </c>
      <c r="CE52">
        <v>180</v>
      </c>
      <c r="CF52">
        <v>1</v>
      </c>
      <c r="CG52">
        <v>0</v>
      </c>
      <c r="CH52">
        <v>1</v>
      </c>
      <c r="CI52">
        <v>100</v>
      </c>
      <c r="CJ52">
        <v>-3</v>
      </c>
      <c r="CK52">
        <v>-3</v>
      </c>
      <c r="CL52">
        <v>-3</v>
      </c>
      <c r="CM52">
        <v>0</v>
      </c>
      <c r="CN52">
        <v>0</v>
      </c>
      <c r="CO52">
        <v>0</v>
      </c>
      <c r="CP52">
        <v>0</v>
      </c>
      <c r="CQ52">
        <v>0</v>
      </c>
      <c r="CR52">
        <v>0</v>
      </c>
      <c r="CS52">
        <v>0</v>
      </c>
      <c r="CT52">
        <v>0</v>
      </c>
      <c r="CU52">
        <v>80</v>
      </c>
      <c r="CV52">
        <v>2</v>
      </c>
      <c r="CW52">
        <v>2</v>
      </c>
      <c r="CX52">
        <v>-3</v>
      </c>
      <c r="CY52">
        <v>-3</v>
      </c>
      <c r="CZ52">
        <v>0</v>
      </c>
      <c r="DA52">
        <v>195</v>
      </c>
      <c r="DB52">
        <v>195</v>
      </c>
      <c r="DC52">
        <v>0</v>
      </c>
      <c r="DD52">
        <v>-150</v>
      </c>
      <c r="DG52">
        <v>13.965076660988075</v>
      </c>
      <c r="DH52">
        <v>0.12317694273151338</v>
      </c>
      <c r="DI52">
        <v>0.25547166395167453</v>
      </c>
      <c r="DJ52">
        <v>0.26528073882291797</v>
      </c>
      <c r="DK52">
        <v>0.7044293015332197</v>
      </c>
      <c r="DL52">
        <v>2.8392958546280523E-4</v>
      </c>
      <c r="DM52">
        <v>42.274275979557068</v>
      </c>
      <c r="DN52">
        <v>0.89961572993023431</v>
      </c>
      <c r="DO52">
        <v>0</v>
      </c>
      <c r="DP52">
        <v>0</v>
      </c>
      <c r="DQ52">
        <v>17.992314598604686</v>
      </c>
      <c r="DR52">
        <v>71.676511942317802</v>
      </c>
      <c r="DS52">
        <v>0.96487538636308412</v>
      </c>
      <c r="DT52">
        <v>0.83001875635351385</v>
      </c>
      <c r="DU52">
        <v>0.22500156962296872</v>
      </c>
      <c r="DV52">
        <v>0.99957410562180582</v>
      </c>
      <c r="DW52">
        <v>0.97274275979557068</v>
      </c>
      <c r="DX52">
        <v>0.85618601381668646</v>
      </c>
      <c r="DY52">
        <v>0.48441862548574616</v>
      </c>
      <c r="DZ52">
        <v>91.911598570886724</v>
      </c>
      <c r="EA52">
        <v>6.7685126675644538</v>
      </c>
      <c r="EB52">
        <v>0</v>
      </c>
      <c r="EC52">
        <v>0</v>
      </c>
      <c r="ED52">
        <v>225.56644689011983</v>
      </c>
      <c r="EE52">
        <v>0.5876654650260531</v>
      </c>
      <c r="EF52">
        <v>0.76819728609301174</v>
      </c>
      <c r="EG52">
        <v>0.60288472003368554</v>
      </c>
      <c r="EH52">
        <v>146.84352203048238</v>
      </c>
      <c r="EI52">
        <v>0</v>
      </c>
      <c r="EJ52">
        <v>0</v>
      </c>
      <c r="EK52">
        <v>0</v>
      </c>
      <c r="EL52">
        <v>3.3407067715946728E-3</v>
      </c>
      <c r="EM52">
        <v>0.14351071887264799</v>
      </c>
      <c r="EN52">
        <v>0.22430437251561613</v>
      </c>
      <c r="EO52">
        <v>0.22430437251561613</v>
      </c>
      <c r="EP52">
        <v>0.27654741624077228</v>
      </c>
      <c r="EQ52">
        <v>0.27654741624077228</v>
      </c>
      <c r="ER52">
        <v>8.0352072685973877</v>
      </c>
      <c r="ES52">
        <v>8.0352072685973877</v>
      </c>
      <c r="ET52">
        <v>152.35945485519591</v>
      </c>
      <c r="EU52">
        <v>3.2067007382169219</v>
      </c>
      <c r="EV52">
        <v>7.896649630891539</v>
      </c>
      <c r="EW52">
        <v>0</v>
      </c>
      <c r="EX52">
        <v>0</v>
      </c>
      <c r="EY52">
        <v>0.37319970876415975</v>
      </c>
      <c r="EZ52">
        <v>301.50620708692605</v>
      </c>
      <c r="FA52">
        <v>338.23410415934535</v>
      </c>
      <c r="FB52">
        <v>0.93675824726747081</v>
      </c>
      <c r="FC52">
        <v>70.705842902997873</v>
      </c>
      <c r="FF52">
        <v>13.965076660988075</v>
      </c>
      <c r="FG52">
        <v>6.2311483004493431E-3</v>
      </c>
      <c r="FH52">
        <v>5.5614399420675864E-2</v>
      </c>
      <c r="FI52">
        <v>5.595110047601571E-2</v>
      </c>
      <c r="FJ52">
        <v>0.21938032695846726</v>
      </c>
      <c r="FK52">
        <v>2.8392958546280523E-4</v>
      </c>
      <c r="FL52">
        <v>13.171337505071921</v>
      </c>
      <c r="FM52">
        <v>0.21952229175119869</v>
      </c>
      <c r="FN52">
        <v>0</v>
      </c>
      <c r="FO52">
        <v>0</v>
      </c>
      <c r="FP52">
        <v>4.390445835023975</v>
      </c>
      <c r="FQ52">
        <v>24.648159614676196</v>
      </c>
      <c r="FR52">
        <v>0.32221041503063541</v>
      </c>
      <c r="FS52">
        <v>0</v>
      </c>
      <c r="FT52">
        <v>0</v>
      </c>
      <c r="FU52">
        <v>0.99957410562180582</v>
      </c>
      <c r="FV52">
        <v>0.97274275979557068</v>
      </c>
      <c r="FW52">
        <v>4.9718236836389977E-2</v>
      </c>
      <c r="FX52">
        <v>0</v>
      </c>
      <c r="FY52">
        <v>84.463155145520687</v>
      </c>
      <c r="FZ52">
        <v>2.6836335404383016</v>
      </c>
      <c r="GA52">
        <v>0</v>
      </c>
      <c r="GB52">
        <v>0</v>
      </c>
      <c r="GC52">
        <v>174.14504031992854</v>
      </c>
      <c r="GD52">
        <v>0.5797245784373779</v>
      </c>
      <c r="GE52">
        <v>0.40240605861869666</v>
      </c>
      <c r="GF52">
        <v>0.51801056320092964</v>
      </c>
      <c r="GG52">
        <v>76.764437050271141</v>
      </c>
      <c r="GH52">
        <v>0</v>
      </c>
      <c r="GI52">
        <v>0</v>
      </c>
      <c r="GJ52">
        <v>0</v>
      </c>
      <c r="GK52">
        <v>4.6937194394817989E-3</v>
      </c>
      <c r="GL52">
        <v>9.0654195138051286E-3</v>
      </c>
      <c r="GM52">
        <v>0.22430437251561613</v>
      </c>
      <c r="GN52">
        <v>0.22430437251561613</v>
      </c>
      <c r="GO52">
        <v>0.27654741624077228</v>
      </c>
      <c r="GP52">
        <v>0.27654741624077228</v>
      </c>
      <c r="GQ52">
        <v>8.0352072685973877</v>
      </c>
      <c r="GR52">
        <v>8.0352072685973877</v>
      </c>
      <c r="GS52">
        <v>93.151126918726973</v>
      </c>
      <c r="GT52">
        <v>2.3071354513739593</v>
      </c>
      <c r="GU52">
        <v>2.8453716889783331</v>
      </c>
      <c r="GV52">
        <v>0</v>
      </c>
      <c r="GW52">
        <v>0</v>
      </c>
      <c r="GX52">
        <v>0</v>
      </c>
      <c r="GY52">
        <v>196.15008060996433</v>
      </c>
      <c r="GZ52">
        <v>192.89368854752018</v>
      </c>
      <c r="HA52">
        <v>6.3241752732529188E-2</v>
      </c>
      <c r="HB52">
        <v>-53.401203933031326</v>
      </c>
    </row>
    <row r="53" spans="1:210" x14ac:dyDescent="0.25">
      <c r="A53" t="s">
        <v>3665</v>
      </c>
      <c r="B53">
        <v>48</v>
      </c>
      <c r="C53">
        <v>525</v>
      </c>
      <c r="D53">
        <v>2574</v>
      </c>
      <c r="E53">
        <v>4506</v>
      </c>
      <c r="F53">
        <v>5935</v>
      </c>
      <c r="G53">
        <v>1094</v>
      </c>
      <c r="H53">
        <v>3018</v>
      </c>
      <c r="I53">
        <v>10</v>
      </c>
      <c r="J53">
        <v>0</v>
      </c>
      <c r="K53">
        <v>0</v>
      </c>
      <c r="L53">
        <v>0</v>
      </c>
      <c r="M53">
        <v>0</v>
      </c>
      <c r="N53">
        <v>0</v>
      </c>
      <c r="O53">
        <v>0</v>
      </c>
      <c r="P53">
        <v>0</v>
      </c>
      <c r="Q53">
        <v>-3</v>
      </c>
      <c r="R53">
        <v>-3</v>
      </c>
      <c r="S53">
        <v>0</v>
      </c>
      <c r="T53">
        <v>10</v>
      </c>
      <c r="U53">
        <v>0</v>
      </c>
      <c r="V53">
        <v>0</v>
      </c>
      <c r="W53">
        <v>0</v>
      </c>
      <c r="X53">
        <v>1</v>
      </c>
      <c r="Y53">
        <v>1</v>
      </c>
      <c r="Z53">
        <v>1</v>
      </c>
      <c r="AA53">
        <v>0</v>
      </c>
      <c r="AB53">
        <v>120</v>
      </c>
      <c r="AC53">
        <v>6</v>
      </c>
      <c r="AD53">
        <v>-3</v>
      </c>
      <c r="AE53">
        <v>-3</v>
      </c>
      <c r="AF53">
        <v>220</v>
      </c>
      <c r="AG53">
        <v>1</v>
      </c>
      <c r="AH53">
        <v>0</v>
      </c>
      <c r="AI53">
        <v>1</v>
      </c>
      <c r="AJ53">
        <v>100</v>
      </c>
      <c r="AK53">
        <v>-3</v>
      </c>
      <c r="AL53">
        <v>-3</v>
      </c>
      <c r="AM53">
        <v>-3</v>
      </c>
      <c r="AN53">
        <v>0</v>
      </c>
      <c r="AO53">
        <v>0</v>
      </c>
      <c r="AP53">
        <v>0</v>
      </c>
      <c r="AQ53">
        <v>0</v>
      </c>
      <c r="AR53">
        <v>0</v>
      </c>
      <c r="AS53">
        <v>0</v>
      </c>
      <c r="AT53">
        <v>0</v>
      </c>
      <c r="AU53">
        <v>0</v>
      </c>
      <c r="AV53">
        <v>120</v>
      </c>
      <c r="AW53">
        <v>3</v>
      </c>
      <c r="AX53">
        <v>6</v>
      </c>
      <c r="AY53">
        <v>-3</v>
      </c>
      <c r="AZ53">
        <v>-3</v>
      </c>
      <c r="BA53">
        <v>0</v>
      </c>
      <c r="BB53">
        <v>230</v>
      </c>
      <c r="BC53">
        <v>230</v>
      </c>
      <c r="BD53">
        <v>1</v>
      </c>
      <c r="BE53">
        <v>14</v>
      </c>
      <c r="BH53">
        <v>15</v>
      </c>
      <c r="BI53">
        <v>0</v>
      </c>
      <c r="BJ53">
        <v>1</v>
      </c>
      <c r="BK53">
        <v>1</v>
      </c>
      <c r="BL53">
        <v>1</v>
      </c>
      <c r="BM53">
        <v>0</v>
      </c>
      <c r="BN53">
        <v>60</v>
      </c>
      <c r="BO53">
        <v>1</v>
      </c>
      <c r="BP53">
        <v>-3</v>
      </c>
      <c r="BQ53">
        <v>-3</v>
      </c>
      <c r="BR53">
        <v>20</v>
      </c>
      <c r="BS53">
        <v>76</v>
      </c>
      <c r="BT53">
        <v>0</v>
      </c>
      <c r="BU53">
        <v>1</v>
      </c>
      <c r="BV53">
        <v>0</v>
      </c>
      <c r="BW53">
        <v>1</v>
      </c>
      <c r="BX53">
        <v>1</v>
      </c>
      <c r="BY53">
        <v>0</v>
      </c>
      <c r="BZ53">
        <v>0</v>
      </c>
      <c r="CA53">
        <v>40</v>
      </c>
      <c r="CB53">
        <v>1</v>
      </c>
      <c r="CC53">
        <v>-3</v>
      </c>
      <c r="CD53">
        <v>-3</v>
      </c>
      <c r="CE53">
        <v>140</v>
      </c>
      <c r="CF53">
        <v>0</v>
      </c>
      <c r="CG53">
        <v>1</v>
      </c>
      <c r="CH53">
        <v>1</v>
      </c>
      <c r="CI53">
        <v>100</v>
      </c>
      <c r="CJ53">
        <v>-3</v>
      </c>
      <c r="CK53">
        <v>-3</v>
      </c>
      <c r="CL53">
        <v>-3</v>
      </c>
      <c r="CM53">
        <v>0</v>
      </c>
      <c r="CN53">
        <v>0</v>
      </c>
      <c r="CO53">
        <v>0</v>
      </c>
      <c r="CP53">
        <v>0</v>
      </c>
      <c r="CQ53">
        <v>0</v>
      </c>
      <c r="CR53">
        <v>0</v>
      </c>
      <c r="CS53">
        <v>0</v>
      </c>
      <c r="CT53">
        <v>0</v>
      </c>
      <c r="CU53">
        <v>100</v>
      </c>
      <c r="CV53">
        <v>2</v>
      </c>
      <c r="CW53">
        <v>2</v>
      </c>
      <c r="CX53">
        <v>-3</v>
      </c>
      <c r="CY53">
        <v>-3</v>
      </c>
      <c r="CZ53">
        <v>1</v>
      </c>
      <c r="DA53">
        <v>216</v>
      </c>
      <c r="DB53">
        <v>216</v>
      </c>
      <c r="DC53">
        <v>0</v>
      </c>
      <c r="DD53">
        <v>-14</v>
      </c>
      <c r="DG53">
        <v>13.523685499842831</v>
      </c>
      <c r="DH53">
        <v>1.056783049561307E-2</v>
      </c>
      <c r="DI53">
        <v>0.16894337967475975</v>
      </c>
      <c r="DJ53">
        <v>0.17046607620895324</v>
      </c>
      <c r="DK53">
        <v>0.43479931722436749</v>
      </c>
      <c r="DL53">
        <v>2.8392958546280523E-4</v>
      </c>
      <c r="DM53">
        <v>26.096476921025946</v>
      </c>
      <c r="DN53">
        <v>0.43494128201709892</v>
      </c>
      <c r="DO53">
        <v>0</v>
      </c>
      <c r="DP53">
        <v>0</v>
      </c>
      <c r="DQ53">
        <v>8.6988256403419797</v>
      </c>
      <c r="DR53">
        <v>39.876486545813123</v>
      </c>
      <c r="DS53">
        <v>4.768796139995278E-2</v>
      </c>
      <c r="DT53">
        <v>0</v>
      </c>
      <c r="DU53">
        <v>1.8271509027240891E-3</v>
      </c>
      <c r="DV53">
        <v>0.99957410562180582</v>
      </c>
      <c r="DW53">
        <v>0.97274275979557068</v>
      </c>
      <c r="DX53">
        <v>1</v>
      </c>
      <c r="DY53">
        <v>0</v>
      </c>
      <c r="DZ53">
        <v>98.585036957721172</v>
      </c>
      <c r="EA53">
        <v>5.2479369818283947</v>
      </c>
      <c r="EB53">
        <v>0</v>
      </c>
      <c r="EC53">
        <v>0</v>
      </c>
      <c r="ED53">
        <v>183.22460329669025</v>
      </c>
      <c r="EE53">
        <v>0.52001676636433147</v>
      </c>
      <c r="EF53">
        <v>0.38541645327674268</v>
      </c>
      <c r="EG53">
        <v>0.46574008192110372</v>
      </c>
      <c r="EH53">
        <v>60.138065378436281</v>
      </c>
      <c r="EI53">
        <v>0</v>
      </c>
      <c r="EJ53">
        <v>0</v>
      </c>
      <c r="EK53">
        <v>0</v>
      </c>
      <c r="EL53">
        <v>4.8926122625735846E-3</v>
      </c>
      <c r="EM53">
        <v>5.6949143602770036E-2</v>
      </c>
      <c r="EN53">
        <v>0.22430437251561613</v>
      </c>
      <c r="EO53">
        <v>0.22430437251561613</v>
      </c>
      <c r="EP53">
        <v>0.27654741624077228</v>
      </c>
      <c r="EQ53">
        <v>0.27654741624077228</v>
      </c>
      <c r="ER53">
        <v>8.0352072685973877</v>
      </c>
      <c r="ES53">
        <v>8.0352072685973877</v>
      </c>
      <c r="ET53">
        <v>128.62626273289607</v>
      </c>
      <c r="EU53">
        <v>3.0452229963375812</v>
      </c>
      <c r="EV53">
        <v>6.1238083351180324</v>
      </c>
      <c r="EW53">
        <v>0</v>
      </c>
      <c r="EX53">
        <v>0</v>
      </c>
      <c r="EY53">
        <v>0</v>
      </c>
      <c r="EZ53">
        <v>215.91660899715276</v>
      </c>
      <c r="FA53">
        <v>209.24625677098709</v>
      </c>
      <c r="FB53">
        <v>0.45036868408736158</v>
      </c>
      <c r="FC53">
        <v>-24.87483006165019</v>
      </c>
      <c r="FF53">
        <v>13.965076660988075</v>
      </c>
      <c r="FG53">
        <v>5.9973366842618378E-2</v>
      </c>
      <c r="FH53">
        <v>0.43649718409416888</v>
      </c>
      <c r="FI53">
        <v>0.44082438665720625</v>
      </c>
      <c r="FJ53">
        <v>0.40491191605255561</v>
      </c>
      <c r="FK53">
        <v>2.8392958546280523E-4</v>
      </c>
      <c r="FL53">
        <v>24.303232850717222</v>
      </c>
      <c r="FM53">
        <v>0.40505388084528698</v>
      </c>
      <c r="FN53">
        <v>0</v>
      </c>
      <c r="FO53">
        <v>0</v>
      </c>
      <c r="FP53">
        <v>8.1010776169057408</v>
      </c>
      <c r="FQ53">
        <v>37.810185293580176</v>
      </c>
      <c r="FR53">
        <v>0.29471740155855869</v>
      </c>
      <c r="FS53">
        <v>0.99055167482651296</v>
      </c>
      <c r="FT53">
        <v>0.3401665034826446</v>
      </c>
      <c r="FU53">
        <v>0.99957410562180582</v>
      </c>
      <c r="FV53">
        <v>0.97274275979557068</v>
      </c>
      <c r="FW53">
        <v>0.52133034332875061</v>
      </c>
      <c r="FX53">
        <v>0</v>
      </c>
      <c r="FY53">
        <v>73.781060729119957</v>
      </c>
      <c r="FZ53">
        <v>3.3037365934659992</v>
      </c>
      <c r="GA53">
        <v>0</v>
      </c>
      <c r="GB53">
        <v>0</v>
      </c>
      <c r="GC53">
        <v>165.69383706460201</v>
      </c>
      <c r="GD53">
        <v>0.29730710815035521</v>
      </c>
      <c r="GE53">
        <v>0.55556276972858831</v>
      </c>
      <c r="GF53">
        <v>0.76320973557707228</v>
      </c>
      <c r="GG53">
        <v>71.917844963236476</v>
      </c>
      <c r="GH53">
        <v>0</v>
      </c>
      <c r="GI53">
        <v>0</v>
      </c>
      <c r="GJ53">
        <v>0</v>
      </c>
      <c r="GK53">
        <v>0</v>
      </c>
      <c r="GL53">
        <v>1.8121016644162435E-2</v>
      </c>
      <c r="GM53">
        <v>0.22430437251561613</v>
      </c>
      <c r="GN53">
        <v>0.22430437251561613</v>
      </c>
      <c r="GO53">
        <v>0.27654741624077228</v>
      </c>
      <c r="GP53">
        <v>0.27654741624077228</v>
      </c>
      <c r="GQ53">
        <v>8.0352072685973877</v>
      </c>
      <c r="GR53">
        <v>8.0352072685973877</v>
      </c>
      <c r="GS53">
        <v>111.93996452030845</v>
      </c>
      <c r="GT53">
        <v>2.5555322984309639</v>
      </c>
      <c r="GU53">
        <v>4.0644983800075867</v>
      </c>
      <c r="GV53">
        <v>0</v>
      </c>
      <c r="GW53">
        <v>0</v>
      </c>
      <c r="GX53">
        <v>0.72484338893169387</v>
      </c>
      <c r="GY53">
        <v>223.70190460480421</v>
      </c>
      <c r="GZ53">
        <v>222.49679352528506</v>
      </c>
      <c r="HA53">
        <v>0.54963131591263847</v>
      </c>
      <c r="HB53">
        <v>-4.1554962547603171</v>
      </c>
    </row>
    <row r="54" spans="1:210" x14ac:dyDescent="0.25">
      <c r="A54" t="s">
        <v>3665</v>
      </c>
      <c r="B54">
        <v>49</v>
      </c>
      <c r="C54">
        <v>5041</v>
      </c>
      <c r="D54">
        <v>5434</v>
      </c>
      <c r="E54">
        <v>4536</v>
      </c>
      <c r="F54">
        <v>4011</v>
      </c>
      <c r="G54">
        <v>5837</v>
      </c>
      <c r="H54">
        <v>6164</v>
      </c>
      <c r="I54">
        <v>15</v>
      </c>
      <c r="J54">
        <v>0</v>
      </c>
      <c r="K54">
        <v>2</v>
      </c>
      <c r="L54">
        <v>2</v>
      </c>
      <c r="M54">
        <v>1</v>
      </c>
      <c r="N54">
        <v>0</v>
      </c>
      <c r="O54">
        <v>60</v>
      </c>
      <c r="P54">
        <v>1</v>
      </c>
      <c r="Q54">
        <v>-3</v>
      </c>
      <c r="R54">
        <v>-3</v>
      </c>
      <c r="S54">
        <v>20</v>
      </c>
      <c r="T54">
        <v>77</v>
      </c>
      <c r="U54">
        <v>0</v>
      </c>
      <c r="V54">
        <v>0</v>
      </c>
      <c r="W54">
        <v>0</v>
      </c>
      <c r="X54">
        <v>1</v>
      </c>
      <c r="Y54">
        <v>1</v>
      </c>
      <c r="Z54">
        <v>1</v>
      </c>
      <c r="AA54">
        <v>0</v>
      </c>
      <c r="AB54">
        <v>80</v>
      </c>
      <c r="AC54">
        <v>5</v>
      </c>
      <c r="AD54">
        <v>-3</v>
      </c>
      <c r="AE54">
        <v>-3</v>
      </c>
      <c r="AF54">
        <v>180</v>
      </c>
      <c r="AG54">
        <v>1</v>
      </c>
      <c r="AH54">
        <v>0</v>
      </c>
      <c r="AI54">
        <v>1</v>
      </c>
      <c r="AJ54">
        <v>100</v>
      </c>
      <c r="AK54">
        <v>-3</v>
      </c>
      <c r="AL54">
        <v>-3</v>
      </c>
      <c r="AM54">
        <v>-3</v>
      </c>
      <c r="AN54">
        <v>0</v>
      </c>
      <c r="AO54">
        <v>0</v>
      </c>
      <c r="AP54">
        <v>0</v>
      </c>
      <c r="AQ54">
        <v>1</v>
      </c>
      <c r="AR54">
        <v>0</v>
      </c>
      <c r="AS54">
        <v>0</v>
      </c>
      <c r="AT54">
        <v>0</v>
      </c>
      <c r="AU54">
        <v>5</v>
      </c>
      <c r="AV54">
        <v>140</v>
      </c>
      <c r="AW54">
        <v>3</v>
      </c>
      <c r="AX54">
        <v>6</v>
      </c>
      <c r="AY54">
        <v>-3</v>
      </c>
      <c r="AZ54">
        <v>-3</v>
      </c>
      <c r="BA54">
        <v>2</v>
      </c>
      <c r="BB54">
        <v>262</v>
      </c>
      <c r="BC54">
        <v>262</v>
      </c>
      <c r="BD54">
        <v>1</v>
      </c>
      <c r="BE54">
        <v>94</v>
      </c>
      <c r="BH54">
        <v>15</v>
      </c>
      <c r="BI54">
        <v>0</v>
      </c>
      <c r="BJ54">
        <v>0</v>
      </c>
      <c r="BK54">
        <v>0</v>
      </c>
      <c r="BL54">
        <v>1</v>
      </c>
      <c r="BM54">
        <v>0</v>
      </c>
      <c r="BN54">
        <v>60</v>
      </c>
      <c r="BO54">
        <v>1</v>
      </c>
      <c r="BP54">
        <v>-3</v>
      </c>
      <c r="BQ54">
        <v>-3</v>
      </c>
      <c r="BR54">
        <v>20</v>
      </c>
      <c r="BS54">
        <v>75</v>
      </c>
      <c r="BT54">
        <v>28</v>
      </c>
      <c r="BU54">
        <v>0</v>
      </c>
      <c r="BV54">
        <v>3</v>
      </c>
      <c r="BW54">
        <v>1</v>
      </c>
      <c r="BX54">
        <v>1</v>
      </c>
      <c r="BY54">
        <v>0</v>
      </c>
      <c r="BZ54">
        <v>0</v>
      </c>
      <c r="CA54">
        <v>40</v>
      </c>
      <c r="CB54">
        <v>1</v>
      </c>
      <c r="CC54">
        <v>-3</v>
      </c>
      <c r="CD54">
        <v>-3</v>
      </c>
      <c r="CE54">
        <v>93</v>
      </c>
      <c r="CF54">
        <v>0</v>
      </c>
      <c r="CG54">
        <v>1</v>
      </c>
      <c r="CH54">
        <v>0</v>
      </c>
      <c r="CI54">
        <v>50</v>
      </c>
      <c r="CJ54">
        <v>-3</v>
      </c>
      <c r="CK54">
        <v>-3</v>
      </c>
      <c r="CL54">
        <v>-3</v>
      </c>
      <c r="CM54">
        <v>0</v>
      </c>
      <c r="CN54">
        <v>0</v>
      </c>
      <c r="CO54">
        <v>1</v>
      </c>
      <c r="CP54">
        <v>0</v>
      </c>
      <c r="CQ54">
        <v>0</v>
      </c>
      <c r="CR54">
        <v>0</v>
      </c>
      <c r="CS54">
        <v>5</v>
      </c>
      <c r="CT54">
        <v>0</v>
      </c>
      <c r="CU54">
        <v>100</v>
      </c>
      <c r="CV54">
        <v>2</v>
      </c>
      <c r="CW54">
        <v>2</v>
      </c>
      <c r="CX54">
        <v>-3</v>
      </c>
      <c r="CY54">
        <v>-3</v>
      </c>
      <c r="CZ54">
        <v>3</v>
      </c>
      <c r="DA54">
        <v>168</v>
      </c>
      <c r="DB54">
        <v>168</v>
      </c>
      <c r="DC54">
        <v>0</v>
      </c>
      <c r="DD54">
        <v>-94</v>
      </c>
      <c r="DG54">
        <v>13.965076660988075</v>
      </c>
      <c r="DH54">
        <v>8.7150162078445698E-2</v>
      </c>
      <c r="DI54">
        <v>0.25613345475768434</v>
      </c>
      <c r="DJ54">
        <v>0.25912939626394105</v>
      </c>
      <c r="DK54">
        <v>0.7044293015332197</v>
      </c>
      <c r="DL54">
        <v>2.8392958546280523E-4</v>
      </c>
      <c r="DM54">
        <v>42.274275979557068</v>
      </c>
      <c r="DN54">
        <v>0.75295414658009441</v>
      </c>
      <c r="DO54">
        <v>0</v>
      </c>
      <c r="DP54">
        <v>0</v>
      </c>
      <c r="DQ54">
        <v>15.059082931601875</v>
      </c>
      <c r="DR54">
        <v>59.122012733233817</v>
      </c>
      <c r="DS54">
        <v>0.37559291320299959</v>
      </c>
      <c r="DT54">
        <v>2.181366830317053</v>
      </c>
      <c r="DU54">
        <v>0.62924928456529083</v>
      </c>
      <c r="DV54">
        <v>0.99957410562180582</v>
      </c>
      <c r="DW54">
        <v>0.97274275979557068</v>
      </c>
      <c r="DX54">
        <v>0.74492580387135465</v>
      </c>
      <c r="DY54">
        <v>2.9393163627227693E-2</v>
      </c>
      <c r="DZ54">
        <v>79.541991471799633</v>
      </c>
      <c r="EA54">
        <v>4.4798702770054364</v>
      </c>
      <c r="EB54">
        <v>0</v>
      </c>
      <c r="EC54">
        <v>0</v>
      </c>
      <c r="ED54">
        <v>176.43359092750273</v>
      </c>
      <c r="EE54">
        <v>0.5170863647941405</v>
      </c>
      <c r="EF54">
        <v>0.43760750381245361</v>
      </c>
      <c r="EG54">
        <v>0.58468241034921586</v>
      </c>
      <c r="EH54">
        <v>90.396063822458331</v>
      </c>
      <c r="EI54">
        <v>0</v>
      </c>
      <c r="EJ54">
        <v>0</v>
      </c>
      <c r="EK54">
        <v>0</v>
      </c>
      <c r="EL54">
        <v>2.7741440392364584E-3</v>
      </c>
      <c r="EM54">
        <v>4.5626717802259464E-2</v>
      </c>
      <c r="EN54">
        <v>0.22430437251561613</v>
      </c>
      <c r="EO54">
        <v>0.22430437251561613</v>
      </c>
      <c r="EP54">
        <v>0.27654741624077228</v>
      </c>
      <c r="EQ54">
        <v>0.27654741624077228</v>
      </c>
      <c r="ER54">
        <v>8.0352072685973877</v>
      </c>
      <c r="ES54">
        <v>8.0352072685973877</v>
      </c>
      <c r="ET54">
        <v>130.463432465502</v>
      </c>
      <c r="EU54">
        <v>2.8711171809747249</v>
      </c>
      <c r="EV54">
        <v>5.7180038233644863</v>
      </c>
      <c r="EW54">
        <v>0</v>
      </c>
      <c r="EX54">
        <v>0</v>
      </c>
      <c r="EY54">
        <v>0.7146206223096232</v>
      </c>
      <c r="EZ54">
        <v>236.39949915691784</v>
      </c>
      <c r="FA54">
        <v>239.78771727841757</v>
      </c>
      <c r="FB54">
        <v>0.81864306682549426</v>
      </c>
      <c r="FC54">
        <v>39.113787884402406</v>
      </c>
      <c r="FF54">
        <v>13.965076660988075</v>
      </c>
      <c r="FG54">
        <v>7.5042424920064937E-2</v>
      </c>
      <c r="FH54">
        <v>0</v>
      </c>
      <c r="FI54">
        <v>0</v>
      </c>
      <c r="FJ54">
        <v>0.36628627205083059</v>
      </c>
      <c r="FK54">
        <v>2.8392958546280523E-4</v>
      </c>
      <c r="FL54">
        <v>21.985694210613723</v>
      </c>
      <c r="FM54">
        <v>0.36642823684356196</v>
      </c>
      <c r="FN54">
        <v>0</v>
      </c>
      <c r="FO54">
        <v>0</v>
      </c>
      <c r="FP54">
        <v>7.3285647368712405</v>
      </c>
      <c r="FQ54">
        <v>37.791423243017974</v>
      </c>
      <c r="FR54">
        <v>10.839110808146515</v>
      </c>
      <c r="FS54">
        <v>0.68864027300210218</v>
      </c>
      <c r="FT54">
        <v>2.2771176809218612</v>
      </c>
      <c r="FU54">
        <v>0.99957410562180582</v>
      </c>
      <c r="FV54">
        <v>0.97274275979557068</v>
      </c>
      <c r="FW54">
        <v>0.13347790702445203</v>
      </c>
      <c r="FX54">
        <v>0</v>
      </c>
      <c r="FY54">
        <v>66.372505698623428</v>
      </c>
      <c r="FZ54">
        <v>2.1682294748146873</v>
      </c>
      <c r="GA54">
        <v>0</v>
      </c>
      <c r="GB54">
        <v>0</v>
      </c>
      <c r="GC54">
        <v>130.17319049020131</v>
      </c>
      <c r="GD54">
        <v>0.41720388354443644</v>
      </c>
      <c r="GE54">
        <v>0.44467032167902254</v>
      </c>
      <c r="GF54">
        <v>0.26576334992860473</v>
      </c>
      <c r="GG54">
        <v>33.899174900485477</v>
      </c>
      <c r="GH54">
        <v>0</v>
      </c>
      <c r="GI54">
        <v>0</v>
      </c>
      <c r="GJ54">
        <v>0</v>
      </c>
      <c r="GK54">
        <v>0</v>
      </c>
      <c r="GL54">
        <v>8.0901123984934431E-3</v>
      </c>
      <c r="GM54">
        <v>0.22430437251561613</v>
      </c>
      <c r="GN54">
        <v>0.22430437251561613</v>
      </c>
      <c r="GO54">
        <v>0.27654741624077228</v>
      </c>
      <c r="GP54">
        <v>0.27654741624077228</v>
      </c>
      <c r="GQ54">
        <v>8.0352072685973877</v>
      </c>
      <c r="GR54">
        <v>8.0352072685973877</v>
      </c>
      <c r="GS54">
        <v>100.07806668127145</v>
      </c>
      <c r="GT54">
        <v>2.2710362485167925</v>
      </c>
      <c r="GU54">
        <v>2.6459293440301819</v>
      </c>
      <c r="GV54">
        <v>0</v>
      </c>
      <c r="GW54">
        <v>0</v>
      </c>
      <c r="GX54">
        <v>2.0033971226688649</v>
      </c>
      <c r="GY54">
        <v>177.48906090517767</v>
      </c>
      <c r="GZ54">
        <v>176.18324918610051</v>
      </c>
      <c r="HA54">
        <v>0.18135693317450574</v>
      </c>
      <c r="HB54">
        <v>-75.432760845948309</v>
      </c>
    </row>
    <row r="55" spans="1:210" x14ac:dyDescent="0.25">
      <c r="A55" t="s">
        <v>3665</v>
      </c>
      <c r="B55">
        <v>50</v>
      </c>
      <c r="C55">
        <v>3267</v>
      </c>
      <c r="D55">
        <v>2081</v>
      </c>
      <c r="E55">
        <v>1208</v>
      </c>
      <c r="F55">
        <v>6536</v>
      </c>
      <c r="G55">
        <v>6412</v>
      </c>
      <c r="H55">
        <v>5809</v>
      </c>
      <c r="I55">
        <v>15</v>
      </c>
      <c r="J55">
        <v>0</v>
      </c>
      <c r="K55">
        <v>5</v>
      </c>
      <c r="L55">
        <v>5</v>
      </c>
      <c r="M55">
        <v>0</v>
      </c>
      <c r="N55">
        <v>0</v>
      </c>
      <c r="O55">
        <v>0</v>
      </c>
      <c r="P55">
        <v>0</v>
      </c>
      <c r="Q55">
        <v>-3</v>
      </c>
      <c r="R55">
        <v>-3</v>
      </c>
      <c r="S55">
        <v>0</v>
      </c>
      <c r="T55">
        <v>20</v>
      </c>
      <c r="U55">
        <v>0</v>
      </c>
      <c r="V55">
        <v>0</v>
      </c>
      <c r="W55">
        <v>0</v>
      </c>
      <c r="X55">
        <v>1</v>
      </c>
      <c r="Y55">
        <v>1</v>
      </c>
      <c r="Z55">
        <v>1</v>
      </c>
      <c r="AA55">
        <v>0</v>
      </c>
      <c r="AB55">
        <v>120</v>
      </c>
      <c r="AC55">
        <v>6</v>
      </c>
      <c r="AD55">
        <v>-3</v>
      </c>
      <c r="AE55">
        <v>-3</v>
      </c>
      <c r="AF55">
        <v>220</v>
      </c>
      <c r="AG55">
        <v>0</v>
      </c>
      <c r="AH55">
        <v>1</v>
      </c>
      <c r="AI55">
        <v>1</v>
      </c>
      <c r="AJ55">
        <v>100</v>
      </c>
      <c r="AK55">
        <v>-3</v>
      </c>
      <c r="AL55">
        <v>-3</v>
      </c>
      <c r="AM55">
        <v>-3</v>
      </c>
      <c r="AN55">
        <v>0</v>
      </c>
      <c r="AO55">
        <v>0</v>
      </c>
      <c r="AP55">
        <v>0</v>
      </c>
      <c r="AQ55">
        <v>0</v>
      </c>
      <c r="AR55">
        <v>0</v>
      </c>
      <c r="AS55">
        <v>0</v>
      </c>
      <c r="AT55">
        <v>0</v>
      </c>
      <c r="AU55">
        <v>0</v>
      </c>
      <c r="AV55">
        <v>120</v>
      </c>
      <c r="AW55">
        <v>3</v>
      </c>
      <c r="AX55">
        <v>6</v>
      </c>
      <c r="AY55">
        <v>-3</v>
      </c>
      <c r="AZ55">
        <v>-3</v>
      </c>
      <c r="BA55">
        <v>5</v>
      </c>
      <c r="BB55">
        <v>240</v>
      </c>
      <c r="BC55">
        <v>240</v>
      </c>
      <c r="BD55">
        <v>1</v>
      </c>
      <c r="BE55">
        <v>30</v>
      </c>
      <c r="BH55">
        <v>10</v>
      </c>
      <c r="BI55">
        <v>0</v>
      </c>
      <c r="BJ55">
        <v>0</v>
      </c>
      <c r="BK55">
        <v>0</v>
      </c>
      <c r="BL55">
        <v>1</v>
      </c>
      <c r="BM55">
        <v>0</v>
      </c>
      <c r="BN55">
        <v>60</v>
      </c>
      <c r="BO55">
        <v>1</v>
      </c>
      <c r="BP55">
        <v>-3</v>
      </c>
      <c r="BQ55">
        <v>-3</v>
      </c>
      <c r="BR55">
        <v>20</v>
      </c>
      <c r="BS55">
        <v>70</v>
      </c>
      <c r="BT55">
        <v>0</v>
      </c>
      <c r="BU55">
        <v>0</v>
      </c>
      <c r="BV55">
        <v>0</v>
      </c>
      <c r="BW55">
        <v>1</v>
      </c>
      <c r="BX55">
        <v>1</v>
      </c>
      <c r="BY55">
        <v>0</v>
      </c>
      <c r="BZ55">
        <v>0</v>
      </c>
      <c r="CA55">
        <v>40</v>
      </c>
      <c r="CB55">
        <v>1</v>
      </c>
      <c r="CC55">
        <v>-3</v>
      </c>
      <c r="CD55">
        <v>-3</v>
      </c>
      <c r="CE55">
        <v>140</v>
      </c>
      <c r="CF55">
        <v>1</v>
      </c>
      <c r="CG55">
        <v>0</v>
      </c>
      <c r="CH55">
        <v>1</v>
      </c>
      <c r="CI55">
        <v>100</v>
      </c>
      <c r="CJ55">
        <v>-3</v>
      </c>
      <c r="CK55">
        <v>-3</v>
      </c>
      <c r="CL55">
        <v>-3</v>
      </c>
      <c r="CM55">
        <v>0</v>
      </c>
      <c r="CN55">
        <v>0</v>
      </c>
      <c r="CO55">
        <v>0</v>
      </c>
      <c r="CP55">
        <v>0</v>
      </c>
      <c r="CQ55">
        <v>0</v>
      </c>
      <c r="CR55">
        <v>0</v>
      </c>
      <c r="CS55">
        <v>0</v>
      </c>
      <c r="CT55">
        <v>0</v>
      </c>
      <c r="CU55">
        <v>100</v>
      </c>
      <c r="CV55">
        <v>2</v>
      </c>
      <c r="CW55">
        <v>2</v>
      </c>
      <c r="CX55">
        <v>-3</v>
      </c>
      <c r="CY55">
        <v>-3</v>
      </c>
      <c r="CZ55">
        <v>0</v>
      </c>
      <c r="DA55">
        <v>210</v>
      </c>
      <c r="DB55">
        <v>210</v>
      </c>
      <c r="DC55">
        <v>0</v>
      </c>
      <c r="DD55">
        <v>-30</v>
      </c>
      <c r="DG55">
        <v>13.965076660988075</v>
      </c>
      <c r="DH55">
        <v>1.5974543792824987E-2</v>
      </c>
      <c r="DI55">
        <v>4.3099821232556952</v>
      </c>
      <c r="DJ55">
        <v>4.3030804765680202</v>
      </c>
      <c r="DK55">
        <v>0.32840391601976426</v>
      </c>
      <c r="DL55">
        <v>2.8392958546280523E-4</v>
      </c>
      <c r="DM55">
        <v>19.712752848749734</v>
      </c>
      <c r="DN55">
        <v>0.32854588081249569</v>
      </c>
      <c r="DO55">
        <v>0</v>
      </c>
      <c r="DP55">
        <v>0</v>
      </c>
      <c r="DQ55">
        <v>6.570917616249913</v>
      </c>
      <c r="DR55">
        <v>33.92957479918072</v>
      </c>
      <c r="DS55">
        <v>9.9173590957512534E-2</v>
      </c>
      <c r="DT55">
        <v>0.42435645937717947</v>
      </c>
      <c r="DU55">
        <v>0.12845797769487632</v>
      </c>
      <c r="DV55">
        <v>0.99957410562180582</v>
      </c>
      <c r="DW55">
        <v>0.97274275979557068</v>
      </c>
      <c r="DX55">
        <v>0.82967485693209564</v>
      </c>
      <c r="DY55">
        <v>0</v>
      </c>
      <c r="DZ55">
        <v>92.570201601273936</v>
      </c>
      <c r="EA55">
        <v>4.60761538579776</v>
      </c>
      <c r="EB55">
        <v>0</v>
      </c>
      <c r="EC55">
        <v>0</v>
      </c>
      <c r="ED55">
        <v>193.66647023528122</v>
      </c>
      <c r="EE55">
        <v>0.5261189830778531</v>
      </c>
      <c r="EF55">
        <v>0.47021103946486847</v>
      </c>
      <c r="EG55">
        <v>0.45163157200273962</v>
      </c>
      <c r="EH55">
        <v>92.596383348412914</v>
      </c>
      <c r="EI55">
        <v>0</v>
      </c>
      <c r="EJ55">
        <v>0</v>
      </c>
      <c r="EK55">
        <v>0</v>
      </c>
      <c r="EL55">
        <v>0</v>
      </c>
      <c r="EM55">
        <v>3.6629785133592718E-2</v>
      </c>
      <c r="EN55">
        <v>0.22430437251561613</v>
      </c>
      <c r="EO55">
        <v>0.22430437251561613</v>
      </c>
      <c r="EP55">
        <v>0.27654741624077228</v>
      </c>
      <c r="EQ55">
        <v>0.27654741624077228</v>
      </c>
      <c r="ER55">
        <v>8.0352072685973877</v>
      </c>
      <c r="ES55">
        <v>8.0352072685973877</v>
      </c>
      <c r="ET55">
        <v>118.46899314620899</v>
      </c>
      <c r="EU55">
        <v>2.8328649655024245</v>
      </c>
      <c r="EV55">
        <v>5.3201646252859209</v>
      </c>
      <c r="EW55">
        <v>0</v>
      </c>
      <c r="EX55">
        <v>0</v>
      </c>
      <c r="EY55">
        <v>4.4562764007992044</v>
      </c>
      <c r="EZ55">
        <v>230.03900109696571</v>
      </c>
      <c r="FA55">
        <v>227.69540387947004</v>
      </c>
      <c r="FB55">
        <v>0.70195652529728936</v>
      </c>
      <c r="FC55">
        <v>-3.7944727199333483</v>
      </c>
      <c r="FF55">
        <v>12.628442229101918</v>
      </c>
      <c r="FG55">
        <v>7.0154876228162803E-3</v>
      </c>
      <c r="FH55">
        <v>0</v>
      </c>
      <c r="FI55">
        <v>0</v>
      </c>
      <c r="FJ55">
        <v>0.45312275541071761</v>
      </c>
      <c r="FK55">
        <v>2.8392958546280523E-4</v>
      </c>
      <c r="FL55">
        <v>27.195883212206947</v>
      </c>
      <c r="FM55">
        <v>0.45326472020344899</v>
      </c>
      <c r="FN55">
        <v>0</v>
      </c>
      <c r="FO55">
        <v>0</v>
      </c>
      <c r="FP55">
        <v>9.0652944040689789</v>
      </c>
      <c r="FQ55">
        <v>42.094196627171158</v>
      </c>
      <c r="FR55">
        <v>0.35840073086825291</v>
      </c>
      <c r="FS55">
        <v>0.81792257143718294</v>
      </c>
      <c r="FT55">
        <v>9.5194507253570614E-3</v>
      </c>
      <c r="FU55">
        <v>0.99957410562180582</v>
      </c>
      <c r="FV55">
        <v>0.97274275979557068</v>
      </c>
      <c r="FW55">
        <v>0</v>
      </c>
      <c r="FX55">
        <v>0</v>
      </c>
      <c r="FY55">
        <v>55.197495116431114</v>
      </c>
      <c r="FZ55">
        <v>1.6920783645655877</v>
      </c>
      <c r="GA55">
        <v>0</v>
      </c>
      <c r="GB55">
        <v>0</v>
      </c>
      <c r="GC55">
        <v>137.23465157471378</v>
      </c>
      <c r="GD55">
        <v>0.51678148696101234</v>
      </c>
      <c r="GE55">
        <v>0.28866904390925052</v>
      </c>
      <c r="GF55">
        <v>0.61253298850276894</v>
      </c>
      <c r="GG55">
        <v>63.384565562451527</v>
      </c>
      <c r="GH55">
        <v>0</v>
      </c>
      <c r="GI55">
        <v>0</v>
      </c>
      <c r="GJ55">
        <v>0</v>
      </c>
      <c r="GK55">
        <v>0</v>
      </c>
      <c r="GL55">
        <v>5.2706881758253221E-3</v>
      </c>
      <c r="GM55">
        <v>0.22430437251561613</v>
      </c>
      <c r="GN55">
        <v>0.22430437251561613</v>
      </c>
      <c r="GO55">
        <v>0.27654741624077228</v>
      </c>
      <c r="GP55">
        <v>0.27654741624077228</v>
      </c>
      <c r="GQ55">
        <v>8.0352072685973877</v>
      </c>
      <c r="GR55">
        <v>8.0352072685973877</v>
      </c>
      <c r="GS55">
        <v>91.880051134011069</v>
      </c>
      <c r="GT55">
        <v>2.0357226269554776</v>
      </c>
      <c r="GU55">
        <v>1.8966496308915388</v>
      </c>
      <c r="GV55">
        <v>0</v>
      </c>
      <c r="GW55">
        <v>0</v>
      </c>
      <c r="GX55">
        <v>0</v>
      </c>
      <c r="GY55">
        <v>196.55624731172119</v>
      </c>
      <c r="GZ55">
        <v>191.9376172771783</v>
      </c>
      <c r="HA55">
        <v>0.29804347470271064</v>
      </c>
      <c r="HB55">
        <v>-38.824647152642086</v>
      </c>
    </row>
    <row r="56" spans="1:210" x14ac:dyDescent="0.25">
      <c r="A56" t="s">
        <v>3665</v>
      </c>
      <c r="B56">
        <v>51</v>
      </c>
      <c r="C56">
        <v>6379</v>
      </c>
      <c r="D56">
        <v>6420</v>
      </c>
      <c r="E56">
        <v>6317</v>
      </c>
      <c r="F56">
        <v>6320</v>
      </c>
      <c r="G56">
        <v>6467</v>
      </c>
      <c r="H56">
        <v>1785</v>
      </c>
      <c r="I56">
        <v>15</v>
      </c>
      <c r="J56">
        <v>0</v>
      </c>
      <c r="K56">
        <v>0</v>
      </c>
      <c r="L56">
        <v>0</v>
      </c>
      <c r="M56">
        <v>1</v>
      </c>
      <c r="N56">
        <v>0</v>
      </c>
      <c r="O56">
        <v>60</v>
      </c>
      <c r="P56">
        <v>1</v>
      </c>
      <c r="Q56">
        <v>-3</v>
      </c>
      <c r="R56">
        <v>-3</v>
      </c>
      <c r="S56">
        <v>20</v>
      </c>
      <c r="T56">
        <v>75</v>
      </c>
      <c r="U56">
        <v>0</v>
      </c>
      <c r="V56">
        <v>0</v>
      </c>
      <c r="W56">
        <v>0</v>
      </c>
      <c r="X56">
        <v>1</v>
      </c>
      <c r="Y56">
        <v>1</v>
      </c>
      <c r="Z56">
        <v>0</v>
      </c>
      <c r="AA56">
        <v>0</v>
      </c>
      <c r="AB56">
        <v>40</v>
      </c>
      <c r="AC56">
        <v>1</v>
      </c>
      <c r="AD56">
        <v>-3</v>
      </c>
      <c r="AE56">
        <v>-3</v>
      </c>
      <c r="AF56">
        <v>40</v>
      </c>
      <c r="AG56">
        <v>0</v>
      </c>
      <c r="AH56">
        <v>0</v>
      </c>
      <c r="AI56">
        <v>0</v>
      </c>
      <c r="AJ56">
        <v>0</v>
      </c>
      <c r="AK56">
        <v>-3</v>
      </c>
      <c r="AL56">
        <v>-3</v>
      </c>
      <c r="AM56">
        <v>-3</v>
      </c>
      <c r="AN56">
        <v>0</v>
      </c>
      <c r="AO56">
        <v>0</v>
      </c>
      <c r="AP56">
        <v>0</v>
      </c>
      <c r="AQ56">
        <v>0</v>
      </c>
      <c r="AR56">
        <v>1</v>
      </c>
      <c r="AS56">
        <v>0</v>
      </c>
      <c r="AT56">
        <v>25</v>
      </c>
      <c r="AU56">
        <v>0</v>
      </c>
      <c r="AV56">
        <v>100</v>
      </c>
      <c r="AW56">
        <v>2</v>
      </c>
      <c r="AX56">
        <v>2</v>
      </c>
      <c r="AY56">
        <v>-3</v>
      </c>
      <c r="AZ56">
        <v>-3</v>
      </c>
      <c r="BA56">
        <v>0</v>
      </c>
      <c r="BB56">
        <v>115</v>
      </c>
      <c r="BC56">
        <v>115</v>
      </c>
      <c r="BD56">
        <v>0</v>
      </c>
      <c r="BE56">
        <v>-55</v>
      </c>
      <c r="BH56">
        <v>15</v>
      </c>
      <c r="BI56">
        <v>0</v>
      </c>
      <c r="BJ56">
        <v>0</v>
      </c>
      <c r="BK56">
        <v>0</v>
      </c>
      <c r="BL56">
        <v>0</v>
      </c>
      <c r="BM56">
        <v>0</v>
      </c>
      <c r="BN56">
        <v>0</v>
      </c>
      <c r="BO56">
        <v>0</v>
      </c>
      <c r="BP56">
        <v>-3</v>
      </c>
      <c r="BQ56">
        <v>-3</v>
      </c>
      <c r="BR56">
        <v>0</v>
      </c>
      <c r="BS56">
        <v>15</v>
      </c>
      <c r="BT56">
        <v>0</v>
      </c>
      <c r="BU56">
        <v>0</v>
      </c>
      <c r="BV56">
        <v>0</v>
      </c>
      <c r="BW56">
        <v>1</v>
      </c>
      <c r="BX56">
        <v>1</v>
      </c>
      <c r="BY56">
        <v>0</v>
      </c>
      <c r="BZ56">
        <v>0</v>
      </c>
      <c r="CA56">
        <v>80</v>
      </c>
      <c r="CB56">
        <v>2</v>
      </c>
      <c r="CC56">
        <v>-3</v>
      </c>
      <c r="CD56">
        <v>-3</v>
      </c>
      <c r="CE56">
        <v>130</v>
      </c>
      <c r="CF56">
        <v>0</v>
      </c>
      <c r="CG56">
        <v>0</v>
      </c>
      <c r="CH56">
        <v>1</v>
      </c>
      <c r="CI56">
        <v>50</v>
      </c>
      <c r="CJ56">
        <v>-3</v>
      </c>
      <c r="CK56">
        <v>-3</v>
      </c>
      <c r="CL56">
        <v>-3</v>
      </c>
      <c r="CM56">
        <v>0</v>
      </c>
      <c r="CN56">
        <v>0</v>
      </c>
      <c r="CO56">
        <v>0</v>
      </c>
      <c r="CP56">
        <v>0</v>
      </c>
      <c r="CQ56">
        <v>0</v>
      </c>
      <c r="CR56">
        <v>1</v>
      </c>
      <c r="CS56">
        <v>0</v>
      </c>
      <c r="CT56">
        <v>25</v>
      </c>
      <c r="CU56">
        <v>80</v>
      </c>
      <c r="CV56">
        <v>2</v>
      </c>
      <c r="CW56">
        <v>2</v>
      </c>
      <c r="CX56">
        <v>-3</v>
      </c>
      <c r="CY56">
        <v>-3</v>
      </c>
      <c r="CZ56">
        <v>0</v>
      </c>
      <c r="DA56">
        <v>170</v>
      </c>
      <c r="DB56">
        <v>170</v>
      </c>
      <c r="DC56">
        <v>1</v>
      </c>
      <c r="DD56">
        <v>55</v>
      </c>
      <c r="DG56">
        <v>13.930287484991005</v>
      </c>
      <c r="DH56">
        <v>3.7958722218371217E-2</v>
      </c>
      <c r="DI56">
        <v>1.2721854105098951</v>
      </c>
      <c r="DJ56">
        <v>1.2725793662672773</v>
      </c>
      <c r="DK56">
        <v>0.5034498984752489</v>
      </c>
      <c r="DL56">
        <v>2.8392958546280523E-4</v>
      </c>
      <c r="DM56">
        <v>30.2155117960788</v>
      </c>
      <c r="DN56">
        <v>0.50359186326798022</v>
      </c>
      <c r="DO56">
        <v>0</v>
      </c>
      <c r="DP56">
        <v>0</v>
      </c>
      <c r="DQ56">
        <v>10.071837265359601</v>
      </c>
      <c r="DR56">
        <v>47.755667404993275</v>
      </c>
      <c r="DS56">
        <v>1.1734176864413728</v>
      </c>
      <c r="DT56">
        <v>1.0703975919574533</v>
      </c>
      <c r="DU56">
        <v>0.30934669489122263</v>
      </c>
      <c r="DV56">
        <v>0.99957410562180582</v>
      </c>
      <c r="DW56">
        <v>0.97274275979557068</v>
      </c>
      <c r="DX56">
        <v>0.47195992831315081</v>
      </c>
      <c r="DY56">
        <v>0</v>
      </c>
      <c r="DZ56">
        <v>71.861610146233517</v>
      </c>
      <c r="EA56">
        <v>3.0592663092097698</v>
      </c>
      <c r="EB56">
        <v>0</v>
      </c>
      <c r="EC56">
        <v>0</v>
      </c>
      <c r="ED56">
        <v>138.14935476709803</v>
      </c>
      <c r="EE56">
        <v>0.30048374437992775</v>
      </c>
      <c r="EF56">
        <v>0.49415786751735208</v>
      </c>
      <c r="EG56">
        <v>0.35844413744779835</v>
      </c>
      <c r="EH56">
        <v>41.052180034433547</v>
      </c>
      <c r="EI56">
        <v>0</v>
      </c>
      <c r="EJ56">
        <v>0</v>
      </c>
      <c r="EK56">
        <v>0</v>
      </c>
      <c r="EL56">
        <v>3.7846079942126703E-3</v>
      </c>
      <c r="EM56">
        <v>1.4500602686756014E-2</v>
      </c>
      <c r="EN56">
        <v>0.22430437251561613</v>
      </c>
      <c r="EO56">
        <v>0.22430437251561613</v>
      </c>
      <c r="EP56">
        <v>0.27654741624077228</v>
      </c>
      <c r="EQ56">
        <v>0.27654741624077228</v>
      </c>
      <c r="ER56">
        <v>8.0352072685973877</v>
      </c>
      <c r="ES56">
        <v>8.0352072685973877</v>
      </c>
      <c r="ET56">
        <v>109.64740049874069</v>
      </c>
      <c r="EU56">
        <v>2.4872265635594974</v>
      </c>
      <c r="EV56">
        <v>3.6709187604688509</v>
      </c>
      <c r="EW56">
        <v>0</v>
      </c>
      <c r="EX56">
        <v>0</v>
      </c>
      <c r="EY56">
        <v>1.3843448866939994</v>
      </c>
      <c r="EZ56">
        <v>194.16653384672207</v>
      </c>
      <c r="FA56">
        <v>193.50700596903607</v>
      </c>
      <c r="FB56">
        <v>0.6135841126451903</v>
      </c>
      <c r="FC56">
        <v>-27.272125287793038</v>
      </c>
      <c r="FF56">
        <v>11.759112189706022</v>
      </c>
      <c r="FG56">
        <v>8.0360952409080089E-2</v>
      </c>
      <c r="FH56">
        <v>0.5844673315303619</v>
      </c>
      <c r="FI56">
        <v>0.58763384321758849</v>
      </c>
      <c r="FJ56">
        <v>0.30618466284223189</v>
      </c>
      <c r="FK56">
        <v>2.8392958546280523E-4</v>
      </c>
      <c r="FL56">
        <v>18.379597658097808</v>
      </c>
      <c r="FM56">
        <v>0.30632662763496332</v>
      </c>
      <c r="FN56">
        <v>0</v>
      </c>
      <c r="FO56">
        <v>0</v>
      </c>
      <c r="FP56">
        <v>6.1265325526992704</v>
      </c>
      <c r="FQ56">
        <v>30.713983719134831</v>
      </c>
      <c r="FR56">
        <v>0.52559567252691497</v>
      </c>
      <c r="FS56">
        <v>0.91097465496012686</v>
      </c>
      <c r="FT56">
        <v>0.21240260490708546</v>
      </c>
      <c r="FU56">
        <v>0.99957410562180582</v>
      </c>
      <c r="FV56">
        <v>0.90634428921717181</v>
      </c>
      <c r="FW56">
        <v>0.31937104198390442</v>
      </c>
      <c r="FX56">
        <v>0</v>
      </c>
      <c r="FY56">
        <v>76.324967533869085</v>
      </c>
      <c r="FZ56">
        <v>2.8814052035631743</v>
      </c>
      <c r="GA56">
        <v>0</v>
      </c>
      <c r="GB56">
        <v>0</v>
      </c>
      <c r="GC56">
        <v>139.11245363869608</v>
      </c>
      <c r="GD56">
        <v>0.32808705554514206</v>
      </c>
      <c r="GE56">
        <v>0.23892674616695059</v>
      </c>
      <c r="GF56">
        <v>0.54143547528017055</v>
      </c>
      <c r="GG56">
        <v>28.417371901591313</v>
      </c>
      <c r="GH56">
        <v>0</v>
      </c>
      <c r="GI56">
        <v>0</v>
      </c>
      <c r="GJ56">
        <v>0</v>
      </c>
      <c r="GK56">
        <v>5.977959308804048E-3</v>
      </c>
      <c r="GL56">
        <v>1.1385183768281348E-2</v>
      </c>
      <c r="GM56">
        <v>0.22430437251561613</v>
      </c>
      <c r="GN56">
        <v>0.22430437251561613</v>
      </c>
      <c r="GO56">
        <v>0.27654741624077228</v>
      </c>
      <c r="GP56">
        <v>0.27654741624077228</v>
      </c>
      <c r="GQ56">
        <v>8.0352072685973877</v>
      </c>
      <c r="GR56">
        <v>8.0352072685973877</v>
      </c>
      <c r="GS56">
        <v>100.0492595607941</v>
      </c>
      <c r="GT56">
        <v>2.3662197957949047</v>
      </c>
      <c r="GU56">
        <v>3.2452517202881812</v>
      </c>
      <c r="GV56">
        <v>0</v>
      </c>
      <c r="GW56">
        <v>0</v>
      </c>
      <c r="GX56">
        <v>0.63962076710237725</v>
      </c>
      <c r="GY56">
        <v>176.09281196232968</v>
      </c>
      <c r="GZ56">
        <v>171.61463873635563</v>
      </c>
      <c r="HA56">
        <v>0.3864158873548097</v>
      </c>
      <c r="HB56">
        <v>-42.42077404400861</v>
      </c>
    </row>
    <row r="57" spans="1:210" x14ac:dyDescent="0.25">
      <c r="A57" t="s">
        <v>3665</v>
      </c>
      <c r="B57">
        <v>52</v>
      </c>
      <c r="C57">
        <v>6630</v>
      </c>
      <c r="D57">
        <v>4818</v>
      </c>
      <c r="E57">
        <v>4009</v>
      </c>
      <c r="F57">
        <v>2500</v>
      </c>
      <c r="G57">
        <v>5638</v>
      </c>
      <c r="H57">
        <v>3633</v>
      </c>
      <c r="I57">
        <v>10</v>
      </c>
      <c r="J57">
        <v>0</v>
      </c>
      <c r="K57">
        <v>0</v>
      </c>
      <c r="L57">
        <v>0</v>
      </c>
      <c r="M57">
        <v>1</v>
      </c>
      <c r="N57">
        <v>0</v>
      </c>
      <c r="O57">
        <v>60</v>
      </c>
      <c r="P57">
        <v>1</v>
      </c>
      <c r="Q57">
        <v>-3</v>
      </c>
      <c r="R57">
        <v>-3</v>
      </c>
      <c r="S57">
        <v>20</v>
      </c>
      <c r="T57">
        <v>70</v>
      </c>
      <c r="U57">
        <v>0</v>
      </c>
      <c r="V57">
        <v>0</v>
      </c>
      <c r="W57">
        <v>0</v>
      </c>
      <c r="X57">
        <v>1</v>
      </c>
      <c r="Y57">
        <v>1</v>
      </c>
      <c r="Z57">
        <v>1</v>
      </c>
      <c r="AA57">
        <v>0</v>
      </c>
      <c r="AB57">
        <v>80</v>
      </c>
      <c r="AC57">
        <v>5</v>
      </c>
      <c r="AD57">
        <v>-3</v>
      </c>
      <c r="AE57">
        <v>-3</v>
      </c>
      <c r="AF57">
        <v>180</v>
      </c>
      <c r="AG57">
        <v>1</v>
      </c>
      <c r="AH57">
        <v>1</v>
      </c>
      <c r="AI57">
        <v>0</v>
      </c>
      <c r="AJ57">
        <v>100</v>
      </c>
      <c r="AK57">
        <v>-3</v>
      </c>
      <c r="AL57">
        <v>-3</v>
      </c>
      <c r="AM57">
        <v>-3</v>
      </c>
      <c r="AN57">
        <v>0</v>
      </c>
      <c r="AO57">
        <v>0</v>
      </c>
      <c r="AP57">
        <v>0</v>
      </c>
      <c r="AQ57">
        <v>0</v>
      </c>
      <c r="AR57">
        <v>1</v>
      </c>
      <c r="AS57">
        <v>0</v>
      </c>
      <c r="AT57">
        <v>25</v>
      </c>
      <c r="AU57">
        <v>0</v>
      </c>
      <c r="AV57">
        <v>140</v>
      </c>
      <c r="AW57">
        <v>3</v>
      </c>
      <c r="AX57">
        <v>6</v>
      </c>
      <c r="AY57">
        <v>-3</v>
      </c>
      <c r="AZ57">
        <v>-3</v>
      </c>
      <c r="BA57">
        <v>0</v>
      </c>
      <c r="BB57">
        <v>250</v>
      </c>
      <c r="BC57">
        <v>250</v>
      </c>
      <c r="BD57">
        <v>1</v>
      </c>
      <c r="BE57">
        <v>20</v>
      </c>
      <c r="BH57">
        <v>15</v>
      </c>
      <c r="BI57">
        <v>0</v>
      </c>
      <c r="BJ57">
        <v>0</v>
      </c>
      <c r="BK57">
        <v>0</v>
      </c>
      <c r="BL57">
        <v>1</v>
      </c>
      <c r="BM57">
        <v>0</v>
      </c>
      <c r="BN57">
        <v>60</v>
      </c>
      <c r="BO57">
        <v>1</v>
      </c>
      <c r="BP57">
        <v>-3</v>
      </c>
      <c r="BQ57">
        <v>-3</v>
      </c>
      <c r="BR57">
        <v>20</v>
      </c>
      <c r="BS57">
        <v>75</v>
      </c>
      <c r="BT57">
        <v>0</v>
      </c>
      <c r="BU57">
        <v>0</v>
      </c>
      <c r="BV57">
        <v>0</v>
      </c>
      <c r="BW57">
        <v>1</v>
      </c>
      <c r="BX57">
        <v>1</v>
      </c>
      <c r="BY57">
        <v>1</v>
      </c>
      <c r="BZ57">
        <v>0</v>
      </c>
      <c r="CA57">
        <v>80</v>
      </c>
      <c r="CB57">
        <v>5</v>
      </c>
      <c r="CC57">
        <v>-3</v>
      </c>
      <c r="CD57">
        <v>-3</v>
      </c>
      <c r="CE57">
        <v>130</v>
      </c>
      <c r="CF57">
        <v>0</v>
      </c>
      <c r="CG57">
        <v>1</v>
      </c>
      <c r="CH57">
        <v>0</v>
      </c>
      <c r="CI57">
        <v>50</v>
      </c>
      <c r="CJ57">
        <v>-3</v>
      </c>
      <c r="CK57">
        <v>-3</v>
      </c>
      <c r="CL57">
        <v>-3</v>
      </c>
      <c r="CM57">
        <v>0</v>
      </c>
      <c r="CN57">
        <v>0</v>
      </c>
      <c r="CO57">
        <v>0</v>
      </c>
      <c r="CP57">
        <v>0</v>
      </c>
      <c r="CQ57">
        <v>0</v>
      </c>
      <c r="CR57">
        <v>1</v>
      </c>
      <c r="CS57">
        <v>0</v>
      </c>
      <c r="CT57">
        <v>25</v>
      </c>
      <c r="CU57">
        <v>140</v>
      </c>
      <c r="CV57">
        <v>3</v>
      </c>
      <c r="CW57">
        <v>6</v>
      </c>
      <c r="CX57">
        <v>-3</v>
      </c>
      <c r="CY57">
        <v>-3</v>
      </c>
      <c r="CZ57">
        <v>0</v>
      </c>
      <c r="DA57">
        <v>230</v>
      </c>
      <c r="DB57">
        <v>230</v>
      </c>
      <c r="DC57">
        <v>0</v>
      </c>
      <c r="DD57">
        <v>-20</v>
      </c>
      <c r="DG57">
        <v>13.965076660988075</v>
      </c>
      <c r="DH57">
        <v>0.11154366812514364</v>
      </c>
      <c r="DI57">
        <v>0</v>
      </c>
      <c r="DJ57">
        <v>0</v>
      </c>
      <c r="DK57">
        <v>0.64992849524737939</v>
      </c>
      <c r="DL57">
        <v>2.8392958546280523E-4</v>
      </c>
      <c r="DM57">
        <v>39.004227602406665</v>
      </c>
      <c r="DN57">
        <v>0.65007046004011082</v>
      </c>
      <c r="DO57">
        <v>0</v>
      </c>
      <c r="DP57">
        <v>0</v>
      </c>
      <c r="DQ57">
        <v>13.001409200802218</v>
      </c>
      <c r="DR57">
        <v>56.421564101830555</v>
      </c>
      <c r="DS57">
        <v>1.1938393829395091</v>
      </c>
      <c r="DT57">
        <v>1.0532004910253441</v>
      </c>
      <c r="DU57">
        <v>0.26887901988481588</v>
      </c>
      <c r="DV57">
        <v>0.99957410562180582</v>
      </c>
      <c r="DW57">
        <v>0.97274275979557068</v>
      </c>
      <c r="DX57">
        <v>0.56494454502855418</v>
      </c>
      <c r="DY57">
        <v>0</v>
      </c>
      <c r="DZ57">
        <v>76.846550136828398</v>
      </c>
      <c r="EA57">
        <v>4.0285119660440838</v>
      </c>
      <c r="EB57">
        <v>0</v>
      </c>
      <c r="EC57">
        <v>0</v>
      </c>
      <c r="ED57">
        <v>167.22503408638937</v>
      </c>
      <c r="EE57">
        <v>0.53605803332504987</v>
      </c>
      <c r="EF57">
        <v>0.53162271487095492</v>
      </c>
      <c r="EG57">
        <v>0.62056838936749326</v>
      </c>
      <c r="EH57">
        <v>85.149928798365437</v>
      </c>
      <c r="EI57">
        <v>0</v>
      </c>
      <c r="EJ57">
        <v>0</v>
      </c>
      <c r="EK57">
        <v>0</v>
      </c>
      <c r="EL57">
        <v>2.9680360436975988E-3</v>
      </c>
      <c r="EM57">
        <v>3.0862036422968475E-2</v>
      </c>
      <c r="EN57">
        <v>0.22430437251561613</v>
      </c>
      <c r="EO57">
        <v>0.22430437251561613</v>
      </c>
      <c r="EP57">
        <v>0.27654741624077228</v>
      </c>
      <c r="EQ57">
        <v>0.27654741624077228</v>
      </c>
      <c r="ER57">
        <v>8.0352072685973877</v>
      </c>
      <c r="ES57">
        <v>8.0352072685973877</v>
      </c>
      <c r="ET57">
        <v>123.70731226628919</v>
      </c>
      <c r="EU57">
        <v>2.7372574106153893</v>
      </c>
      <c r="EV57">
        <v>5.012155892644877</v>
      </c>
      <c r="EW57">
        <v>0</v>
      </c>
      <c r="EX57">
        <v>0</v>
      </c>
      <c r="EY57">
        <v>0.1764455575567864</v>
      </c>
      <c r="EZ57">
        <v>225.31810902487513</v>
      </c>
      <c r="FA57">
        <v>226.77371587948232</v>
      </c>
      <c r="FB57">
        <v>0.58794692403287696</v>
      </c>
      <c r="FC57">
        <v>5.6934186937460431</v>
      </c>
      <c r="FF57">
        <v>13.965076660988075</v>
      </c>
      <c r="FG57">
        <v>7.2192244783797641E-2</v>
      </c>
      <c r="FH57">
        <v>0.3976245448344381</v>
      </c>
      <c r="FI57">
        <v>0.40039112361742396</v>
      </c>
      <c r="FJ57">
        <v>0.57816164144309767</v>
      </c>
      <c r="FK57">
        <v>2.8392958546280523E-4</v>
      </c>
      <c r="FL57">
        <v>34.698216374149759</v>
      </c>
      <c r="FM57">
        <v>0.57830360623582899</v>
      </c>
      <c r="FN57">
        <v>0</v>
      </c>
      <c r="FO57">
        <v>0</v>
      </c>
      <c r="FP57">
        <v>11.56607212471658</v>
      </c>
      <c r="FQ57">
        <v>50.626222594629439</v>
      </c>
      <c r="FR57">
        <v>1.718098599767667</v>
      </c>
      <c r="FS57">
        <v>0.76360299534453757</v>
      </c>
      <c r="FT57">
        <v>0.19866420770650425</v>
      </c>
      <c r="FU57">
        <v>0.99957410562180582</v>
      </c>
      <c r="FV57">
        <v>0.97274275979557068</v>
      </c>
      <c r="FW57">
        <v>0.95071468587975605</v>
      </c>
      <c r="FX57">
        <v>0</v>
      </c>
      <c r="FY57">
        <v>78.378332351796956</v>
      </c>
      <c r="FZ57">
        <v>4.5330459752468064</v>
      </c>
      <c r="GA57">
        <v>0</v>
      </c>
      <c r="GB57">
        <v>0</v>
      </c>
      <c r="GC57">
        <v>140.26950752665437</v>
      </c>
      <c r="GD57">
        <v>0.26384760325586853</v>
      </c>
      <c r="GE57">
        <v>0.44303541920359046</v>
      </c>
      <c r="GF57">
        <v>0.29240058443138772</v>
      </c>
      <c r="GG57">
        <v>23.084391735772339</v>
      </c>
      <c r="GH57">
        <v>0</v>
      </c>
      <c r="GI57">
        <v>0</v>
      </c>
      <c r="GJ57">
        <v>0</v>
      </c>
      <c r="GK57">
        <v>0</v>
      </c>
      <c r="GL57">
        <v>4.0025187616320457E-2</v>
      </c>
      <c r="GM57">
        <v>0.22430437251561613</v>
      </c>
      <c r="GN57">
        <v>0.22430437251561613</v>
      </c>
      <c r="GO57">
        <v>0.27654741624077228</v>
      </c>
      <c r="GP57">
        <v>0.27654741624077228</v>
      </c>
      <c r="GQ57">
        <v>8.0352072685973877</v>
      </c>
      <c r="GR57">
        <v>8.0352072685973877</v>
      </c>
      <c r="GS57">
        <v>129.21275101853817</v>
      </c>
      <c r="GT57">
        <v>2.8814096452696303</v>
      </c>
      <c r="GU57">
        <v>5.4802941522814139</v>
      </c>
      <c r="GV57">
        <v>0</v>
      </c>
      <c r="GW57">
        <v>0</v>
      </c>
      <c r="GX57">
        <v>0.51307062542394355</v>
      </c>
      <c r="GY57">
        <v>211.42346243411012</v>
      </c>
      <c r="GZ57">
        <v>211.28123953473983</v>
      </c>
      <c r="HA57">
        <v>0.41205307596712304</v>
      </c>
      <c r="HB57">
        <v>-12.14669708819795</v>
      </c>
    </row>
    <row r="58" spans="1:210" x14ac:dyDescent="0.25">
      <c r="A58" t="s">
        <v>3665</v>
      </c>
      <c r="B58">
        <v>53</v>
      </c>
      <c r="C58">
        <v>967</v>
      </c>
      <c r="D58">
        <v>5576</v>
      </c>
      <c r="E58">
        <v>3928</v>
      </c>
      <c r="F58">
        <v>2450</v>
      </c>
      <c r="G58">
        <v>2040</v>
      </c>
      <c r="H58">
        <v>4230</v>
      </c>
      <c r="I58">
        <v>15</v>
      </c>
      <c r="J58">
        <v>0</v>
      </c>
      <c r="K58">
        <v>0</v>
      </c>
      <c r="L58">
        <v>0</v>
      </c>
      <c r="M58">
        <v>1</v>
      </c>
      <c r="N58">
        <v>0</v>
      </c>
      <c r="O58">
        <v>60</v>
      </c>
      <c r="P58">
        <v>1</v>
      </c>
      <c r="Q58">
        <v>-3</v>
      </c>
      <c r="R58">
        <v>-3</v>
      </c>
      <c r="S58">
        <v>20</v>
      </c>
      <c r="T58">
        <v>75</v>
      </c>
      <c r="U58">
        <v>0</v>
      </c>
      <c r="V58">
        <v>0</v>
      </c>
      <c r="W58">
        <v>0</v>
      </c>
      <c r="X58">
        <v>1</v>
      </c>
      <c r="Y58">
        <v>1</v>
      </c>
      <c r="Z58">
        <v>1</v>
      </c>
      <c r="AA58">
        <v>0</v>
      </c>
      <c r="AB58">
        <v>80</v>
      </c>
      <c r="AC58">
        <v>5</v>
      </c>
      <c r="AD58">
        <v>-3</v>
      </c>
      <c r="AE58">
        <v>-3</v>
      </c>
      <c r="AF58">
        <v>130</v>
      </c>
      <c r="AG58">
        <v>0</v>
      </c>
      <c r="AH58">
        <v>1</v>
      </c>
      <c r="AI58">
        <v>0</v>
      </c>
      <c r="AJ58">
        <v>50</v>
      </c>
      <c r="AK58">
        <v>-3</v>
      </c>
      <c r="AL58">
        <v>-3</v>
      </c>
      <c r="AM58">
        <v>-3</v>
      </c>
      <c r="AN58">
        <v>0</v>
      </c>
      <c r="AO58">
        <v>0</v>
      </c>
      <c r="AP58">
        <v>0</v>
      </c>
      <c r="AQ58">
        <v>0</v>
      </c>
      <c r="AR58">
        <v>0</v>
      </c>
      <c r="AS58">
        <v>0</v>
      </c>
      <c r="AT58">
        <v>0</v>
      </c>
      <c r="AU58">
        <v>0</v>
      </c>
      <c r="AV58">
        <v>140</v>
      </c>
      <c r="AW58">
        <v>3</v>
      </c>
      <c r="AX58">
        <v>6</v>
      </c>
      <c r="AY58">
        <v>-3</v>
      </c>
      <c r="AZ58">
        <v>-3</v>
      </c>
      <c r="BA58">
        <v>0</v>
      </c>
      <c r="BB58">
        <v>205</v>
      </c>
      <c r="BC58">
        <v>205</v>
      </c>
      <c r="BD58">
        <v>1</v>
      </c>
      <c r="BE58">
        <v>65</v>
      </c>
      <c r="BH58">
        <v>10</v>
      </c>
      <c r="BI58">
        <v>0</v>
      </c>
      <c r="BJ58">
        <v>0</v>
      </c>
      <c r="BK58">
        <v>0</v>
      </c>
      <c r="BL58">
        <v>0</v>
      </c>
      <c r="BM58">
        <v>0</v>
      </c>
      <c r="BN58">
        <v>0</v>
      </c>
      <c r="BO58">
        <v>0</v>
      </c>
      <c r="BP58">
        <v>-3</v>
      </c>
      <c r="BQ58">
        <v>-3</v>
      </c>
      <c r="BR58">
        <v>0</v>
      </c>
      <c r="BS58">
        <v>10</v>
      </c>
      <c r="BT58">
        <v>0</v>
      </c>
      <c r="BU58">
        <v>0</v>
      </c>
      <c r="BV58">
        <v>0</v>
      </c>
      <c r="BW58">
        <v>1</v>
      </c>
      <c r="BX58">
        <v>1</v>
      </c>
      <c r="BY58">
        <v>0</v>
      </c>
      <c r="BZ58">
        <v>0</v>
      </c>
      <c r="CA58">
        <v>80</v>
      </c>
      <c r="CB58">
        <v>2</v>
      </c>
      <c r="CC58">
        <v>-3</v>
      </c>
      <c r="CD58">
        <v>-3</v>
      </c>
      <c r="CE58">
        <v>130</v>
      </c>
      <c r="CF58">
        <v>0</v>
      </c>
      <c r="CG58">
        <v>1</v>
      </c>
      <c r="CH58">
        <v>0</v>
      </c>
      <c r="CI58">
        <v>50</v>
      </c>
      <c r="CJ58">
        <v>-3</v>
      </c>
      <c r="CK58">
        <v>-3</v>
      </c>
      <c r="CL58">
        <v>-3</v>
      </c>
      <c r="CM58">
        <v>0</v>
      </c>
      <c r="CN58">
        <v>0</v>
      </c>
      <c r="CO58">
        <v>0</v>
      </c>
      <c r="CP58">
        <v>0</v>
      </c>
      <c r="CQ58">
        <v>0</v>
      </c>
      <c r="CR58">
        <v>0</v>
      </c>
      <c r="CS58">
        <v>0</v>
      </c>
      <c r="CT58">
        <v>0</v>
      </c>
      <c r="CU58">
        <v>80</v>
      </c>
      <c r="CV58">
        <v>2</v>
      </c>
      <c r="CW58">
        <v>2</v>
      </c>
      <c r="CX58">
        <v>-3</v>
      </c>
      <c r="CY58">
        <v>-3</v>
      </c>
      <c r="CZ58">
        <v>0</v>
      </c>
      <c r="DA58">
        <v>140</v>
      </c>
      <c r="DB58">
        <v>140</v>
      </c>
      <c r="DC58">
        <v>0</v>
      </c>
      <c r="DD58">
        <v>-65</v>
      </c>
      <c r="DG58">
        <v>13.965076660988075</v>
      </c>
      <c r="DH58">
        <v>0.11369931509434922</v>
      </c>
      <c r="DI58">
        <v>0.51405335850469336</v>
      </c>
      <c r="DJ58">
        <v>0.51826583474974575</v>
      </c>
      <c r="DK58">
        <v>0.7044293015332197</v>
      </c>
      <c r="DL58">
        <v>2.8392958546280523E-4</v>
      </c>
      <c r="DM58">
        <v>42.274275979557068</v>
      </c>
      <c r="DN58">
        <v>0.76558699946412712</v>
      </c>
      <c r="DO58">
        <v>0</v>
      </c>
      <c r="DP58">
        <v>0</v>
      </c>
      <c r="DQ58">
        <v>15.311739989282536</v>
      </c>
      <c r="DR58">
        <v>63.49316734095305</v>
      </c>
      <c r="DS58">
        <v>0.23279168691511981</v>
      </c>
      <c r="DT58">
        <v>0.94260657763067801</v>
      </c>
      <c r="DU58">
        <v>0.23441329593974589</v>
      </c>
      <c r="DV58">
        <v>0.99957410562180582</v>
      </c>
      <c r="DW58">
        <v>0.97274275979557068</v>
      </c>
      <c r="DX58">
        <v>0.92816134665216132</v>
      </c>
      <c r="DY58">
        <v>0</v>
      </c>
      <c r="DZ58">
        <v>78.926870446844504</v>
      </c>
      <c r="EA58">
        <v>4.7739398737651051</v>
      </c>
      <c r="EB58">
        <v>0</v>
      </c>
      <c r="EC58">
        <v>0</v>
      </c>
      <c r="ED58">
        <v>155.77732987955713</v>
      </c>
      <c r="EE58">
        <v>0.50790523956216005</v>
      </c>
      <c r="EF58">
        <v>0.3638325528554594</v>
      </c>
      <c r="EG58">
        <v>0.5029181056656653</v>
      </c>
      <c r="EH58">
        <v>53.065152390023513</v>
      </c>
      <c r="EI58">
        <v>0</v>
      </c>
      <c r="EJ58">
        <v>0</v>
      </c>
      <c r="EK58">
        <v>0</v>
      </c>
      <c r="EL58">
        <v>8.8762366715582231E-3</v>
      </c>
      <c r="EM58">
        <v>5.7432883979046778E-2</v>
      </c>
      <c r="EN58">
        <v>0.22430437251561613</v>
      </c>
      <c r="EO58">
        <v>0.22430437251561613</v>
      </c>
      <c r="EP58">
        <v>0.27654741624077228</v>
      </c>
      <c r="EQ58">
        <v>0.27654741624077228</v>
      </c>
      <c r="ER58">
        <v>8.0352072685973877</v>
      </c>
      <c r="ES58">
        <v>8.0352072685973877</v>
      </c>
      <c r="ET58">
        <v>140.30786490313767</v>
      </c>
      <c r="EU58">
        <v>3.0403314206979539</v>
      </c>
      <c r="EV58">
        <v>6.1393933626589856</v>
      </c>
      <c r="EW58">
        <v>0</v>
      </c>
      <c r="EX58">
        <v>0</v>
      </c>
      <c r="EY58">
        <v>0.62965672241952919</v>
      </c>
      <c r="EZ58">
        <v>241.88413976525726</v>
      </c>
      <c r="FA58">
        <v>241.73179096113313</v>
      </c>
      <c r="FB58">
        <v>0.65997726513580657</v>
      </c>
      <c r="FC58">
        <v>28.424576323378766</v>
      </c>
      <c r="FF58">
        <v>13.624721610512186</v>
      </c>
      <c r="FG58">
        <v>6.3547268689077577E-2</v>
      </c>
      <c r="FH58">
        <v>1.3789954499624628</v>
      </c>
      <c r="FI58">
        <v>1.3863561727672757</v>
      </c>
      <c r="FJ58">
        <v>0.48658179567376325</v>
      </c>
      <c r="FK58">
        <v>2.8392958546280523E-4</v>
      </c>
      <c r="FL58">
        <v>29.203425627989667</v>
      </c>
      <c r="FM58">
        <v>0.48672376046649468</v>
      </c>
      <c r="FN58">
        <v>0</v>
      </c>
      <c r="FO58">
        <v>0</v>
      </c>
      <c r="FP58">
        <v>9.7344752093298901</v>
      </c>
      <c r="FQ58">
        <v>42.268174458399919</v>
      </c>
      <c r="FR58">
        <v>0.11391310495687547</v>
      </c>
      <c r="FS58">
        <v>0.63233281577534683</v>
      </c>
      <c r="FT58">
        <v>0.17845471379137764</v>
      </c>
      <c r="FU58">
        <v>0.99957410562180582</v>
      </c>
      <c r="FV58">
        <v>0.97274275979557068</v>
      </c>
      <c r="FW58">
        <v>0.57767710325605637</v>
      </c>
      <c r="FX58">
        <v>1.2514432533343457E-2</v>
      </c>
      <c r="FY58">
        <v>80.559346101115537</v>
      </c>
      <c r="FZ58">
        <v>3.887637561098428</v>
      </c>
      <c r="GA58">
        <v>0</v>
      </c>
      <c r="GB58">
        <v>0</v>
      </c>
      <c r="GC58">
        <v>172.6529963565138</v>
      </c>
      <c r="GD58">
        <v>0.41423344250085103</v>
      </c>
      <c r="GE58">
        <v>0.52675982431820678</v>
      </c>
      <c r="GF58">
        <v>0.40350279771216435</v>
      </c>
      <c r="GG58">
        <v>64.713324244220757</v>
      </c>
      <c r="GH58">
        <v>0</v>
      </c>
      <c r="GI58">
        <v>0</v>
      </c>
      <c r="GJ58">
        <v>0</v>
      </c>
      <c r="GK58">
        <v>4.3729040065405558E-3</v>
      </c>
      <c r="GL58">
        <v>2.688971675953733E-2</v>
      </c>
      <c r="GM58">
        <v>0.22430437251561613</v>
      </c>
      <c r="GN58">
        <v>0.22430437251561613</v>
      </c>
      <c r="GO58">
        <v>0.27654741624077228</v>
      </c>
      <c r="GP58">
        <v>0.27654741624077228</v>
      </c>
      <c r="GQ58">
        <v>8.0352072685973877</v>
      </c>
      <c r="GR58">
        <v>8.0352072685973877</v>
      </c>
      <c r="GS58">
        <v>116.40764180686608</v>
      </c>
      <c r="GT58">
        <v>2.6677751118590147</v>
      </c>
      <c r="GU58">
        <v>4.7656966628100523</v>
      </c>
      <c r="GV58">
        <v>0</v>
      </c>
      <c r="GW58">
        <v>0</v>
      </c>
      <c r="GX58">
        <v>1.2785856051007407</v>
      </c>
      <c r="GY58">
        <v>215.96224804655805</v>
      </c>
      <c r="GZ58">
        <v>217.81375026298832</v>
      </c>
      <c r="HA58">
        <v>0.34002273486419343</v>
      </c>
      <c r="HB58">
        <v>-40.084335997432973</v>
      </c>
    </row>
    <row r="59" spans="1:210" x14ac:dyDescent="0.25">
      <c r="A59" t="s">
        <v>3665</v>
      </c>
      <c r="B59">
        <v>54</v>
      </c>
      <c r="C59">
        <v>5690</v>
      </c>
      <c r="D59">
        <v>4646</v>
      </c>
      <c r="E59">
        <v>2530</v>
      </c>
      <c r="F59">
        <v>876</v>
      </c>
      <c r="G59">
        <v>1987</v>
      </c>
      <c r="H59">
        <v>4329</v>
      </c>
      <c r="I59">
        <v>15</v>
      </c>
      <c r="J59">
        <v>0</v>
      </c>
      <c r="K59">
        <v>0</v>
      </c>
      <c r="L59">
        <v>0</v>
      </c>
      <c r="M59">
        <v>0</v>
      </c>
      <c r="N59">
        <v>0</v>
      </c>
      <c r="O59">
        <v>0</v>
      </c>
      <c r="P59">
        <v>0</v>
      </c>
      <c r="Q59">
        <v>-3</v>
      </c>
      <c r="R59">
        <v>-3</v>
      </c>
      <c r="S59">
        <v>0</v>
      </c>
      <c r="T59">
        <v>15</v>
      </c>
      <c r="U59">
        <v>0</v>
      </c>
      <c r="V59">
        <v>0</v>
      </c>
      <c r="W59">
        <v>0</v>
      </c>
      <c r="X59">
        <v>1</v>
      </c>
      <c r="Y59">
        <v>1</v>
      </c>
      <c r="Z59">
        <v>0</v>
      </c>
      <c r="AA59">
        <v>0</v>
      </c>
      <c r="AB59">
        <v>80</v>
      </c>
      <c r="AC59">
        <v>2</v>
      </c>
      <c r="AD59">
        <v>-3</v>
      </c>
      <c r="AE59">
        <v>-3</v>
      </c>
      <c r="AF59">
        <v>180</v>
      </c>
      <c r="AG59">
        <v>1</v>
      </c>
      <c r="AH59">
        <v>0</v>
      </c>
      <c r="AI59">
        <v>1</v>
      </c>
      <c r="AJ59">
        <v>100</v>
      </c>
      <c r="AK59">
        <v>-3</v>
      </c>
      <c r="AL59">
        <v>-3</v>
      </c>
      <c r="AM59">
        <v>-3</v>
      </c>
      <c r="AN59">
        <v>0</v>
      </c>
      <c r="AO59">
        <v>0</v>
      </c>
      <c r="AP59">
        <v>0</v>
      </c>
      <c r="AQ59">
        <v>0</v>
      </c>
      <c r="AR59">
        <v>0</v>
      </c>
      <c r="AS59">
        <v>1</v>
      </c>
      <c r="AT59">
        <v>0</v>
      </c>
      <c r="AU59">
        <v>25</v>
      </c>
      <c r="AV59">
        <v>80</v>
      </c>
      <c r="AW59">
        <v>2</v>
      </c>
      <c r="AX59">
        <v>2</v>
      </c>
      <c r="AY59">
        <v>-3</v>
      </c>
      <c r="AZ59">
        <v>-3</v>
      </c>
      <c r="BA59">
        <v>0</v>
      </c>
      <c r="BB59">
        <v>220</v>
      </c>
      <c r="BC59">
        <v>220</v>
      </c>
      <c r="BD59">
        <v>0</v>
      </c>
      <c r="BE59">
        <v>-125</v>
      </c>
      <c r="BH59">
        <v>15</v>
      </c>
      <c r="BI59">
        <v>0</v>
      </c>
      <c r="BJ59">
        <v>0</v>
      </c>
      <c r="BK59">
        <v>0</v>
      </c>
      <c r="BL59">
        <v>1</v>
      </c>
      <c r="BM59">
        <v>0</v>
      </c>
      <c r="BN59">
        <v>60</v>
      </c>
      <c r="BO59">
        <v>1</v>
      </c>
      <c r="BP59">
        <v>-3</v>
      </c>
      <c r="BQ59">
        <v>-3</v>
      </c>
      <c r="BR59">
        <v>20</v>
      </c>
      <c r="BS59">
        <v>75</v>
      </c>
      <c r="BT59">
        <v>0</v>
      </c>
      <c r="BU59">
        <v>0</v>
      </c>
      <c r="BV59">
        <v>0</v>
      </c>
      <c r="BW59">
        <v>1</v>
      </c>
      <c r="BX59">
        <v>1</v>
      </c>
      <c r="BY59">
        <v>1</v>
      </c>
      <c r="BZ59">
        <v>1</v>
      </c>
      <c r="CA59">
        <v>120</v>
      </c>
      <c r="CB59">
        <v>11</v>
      </c>
      <c r="CC59">
        <v>-3</v>
      </c>
      <c r="CD59">
        <v>-3</v>
      </c>
      <c r="CE59">
        <v>270</v>
      </c>
      <c r="CF59">
        <v>1</v>
      </c>
      <c r="CG59">
        <v>1</v>
      </c>
      <c r="CH59">
        <v>1</v>
      </c>
      <c r="CI59">
        <v>150</v>
      </c>
      <c r="CJ59">
        <v>-3</v>
      </c>
      <c r="CK59">
        <v>-3</v>
      </c>
      <c r="CL59">
        <v>-3</v>
      </c>
      <c r="CM59">
        <v>0</v>
      </c>
      <c r="CN59">
        <v>1</v>
      </c>
      <c r="CO59">
        <v>0</v>
      </c>
      <c r="CP59">
        <v>0</v>
      </c>
      <c r="CQ59">
        <v>1</v>
      </c>
      <c r="CR59">
        <v>0</v>
      </c>
      <c r="CS59">
        <v>25</v>
      </c>
      <c r="CT59">
        <v>0</v>
      </c>
      <c r="CU59">
        <v>180</v>
      </c>
      <c r="CV59">
        <v>4</v>
      </c>
      <c r="CW59">
        <v>12</v>
      </c>
      <c r="CX59">
        <v>-3</v>
      </c>
      <c r="CY59">
        <v>-3</v>
      </c>
      <c r="CZ59">
        <v>0</v>
      </c>
      <c r="DA59">
        <v>345</v>
      </c>
      <c r="DB59">
        <v>445</v>
      </c>
      <c r="DC59">
        <v>1</v>
      </c>
      <c r="DD59">
        <v>125</v>
      </c>
      <c r="DG59">
        <v>13.965076660988075</v>
      </c>
      <c r="DH59">
        <v>5.76508432075334E-2</v>
      </c>
      <c r="DI59">
        <v>1.9696871526277289</v>
      </c>
      <c r="DJ59">
        <v>1.9734112370852339</v>
      </c>
      <c r="DK59">
        <v>0.35097548345722818</v>
      </c>
      <c r="DL59">
        <v>2.8392958546280523E-4</v>
      </c>
      <c r="DM59">
        <v>21.067046894997581</v>
      </c>
      <c r="DN59">
        <v>0.35111744824995961</v>
      </c>
      <c r="DO59">
        <v>0</v>
      </c>
      <c r="DP59">
        <v>0</v>
      </c>
      <c r="DQ59">
        <v>7.0223489649991926</v>
      </c>
      <c r="DR59">
        <v>36.594533133343944</v>
      </c>
      <c r="DS59">
        <v>0.3598055352754283</v>
      </c>
      <c r="DT59">
        <v>0.53222618622170859</v>
      </c>
      <c r="DU59">
        <v>0.16426288826308097</v>
      </c>
      <c r="DV59">
        <v>0.99957410562180582</v>
      </c>
      <c r="DW59">
        <v>0.97274275979557068</v>
      </c>
      <c r="DX59">
        <v>0.76055487779233655</v>
      </c>
      <c r="DY59">
        <v>0</v>
      </c>
      <c r="DZ59">
        <v>90.294733440428217</v>
      </c>
      <c r="EA59">
        <v>4.5809194474112065</v>
      </c>
      <c r="EB59">
        <v>0</v>
      </c>
      <c r="EC59">
        <v>0</v>
      </c>
      <c r="ED59">
        <v>201.42410853675</v>
      </c>
      <c r="EE59">
        <v>0.55420280168703018</v>
      </c>
      <c r="EF59">
        <v>0.51620850529676821</v>
      </c>
      <c r="EG59">
        <v>0.62089373171722406</v>
      </c>
      <c r="EH59">
        <v>102.94384502933119</v>
      </c>
      <c r="EI59">
        <v>0</v>
      </c>
      <c r="EJ59">
        <v>0</v>
      </c>
      <c r="EK59">
        <v>0</v>
      </c>
      <c r="EL59">
        <v>0</v>
      </c>
      <c r="EM59">
        <v>3.6050303954841212E-2</v>
      </c>
      <c r="EN59">
        <v>0.22430437251561613</v>
      </c>
      <c r="EO59">
        <v>0.22430437251561613</v>
      </c>
      <c r="EP59">
        <v>0.27654741624077228</v>
      </c>
      <c r="EQ59">
        <v>0.27654741624077228</v>
      </c>
      <c r="ER59">
        <v>8.0352072685973877</v>
      </c>
      <c r="ES59">
        <v>8.0352072685973877</v>
      </c>
      <c r="ET59">
        <v>122.13912059107673</v>
      </c>
      <c r="EU59">
        <v>2.8689392799489637</v>
      </c>
      <c r="EV59">
        <v>5.2914182402263013</v>
      </c>
      <c r="EW59">
        <v>0</v>
      </c>
      <c r="EX59">
        <v>0</v>
      </c>
      <c r="EY59">
        <v>2.1478150197627017</v>
      </c>
      <c r="EZ59">
        <v>262.13939914885952</v>
      </c>
      <c r="FA59">
        <v>258.33089257824309</v>
      </c>
      <c r="FB59">
        <v>0.21428432874846348</v>
      </c>
      <c r="FC59">
        <v>24.410589526537272</v>
      </c>
      <c r="FF59">
        <v>13.965076660988075</v>
      </c>
      <c r="FG59">
        <v>9.2930750685195032E-2</v>
      </c>
      <c r="FH59">
        <v>0.45695067230212821</v>
      </c>
      <c r="FI59">
        <v>0.45748747060991291</v>
      </c>
      <c r="FJ59">
        <v>0.69534158654190614</v>
      </c>
      <c r="FK59">
        <v>2.8392958546280523E-4</v>
      </c>
      <c r="FL59">
        <v>41.729013080078282</v>
      </c>
      <c r="FM59">
        <v>0.69548355133463757</v>
      </c>
      <c r="FN59">
        <v>0</v>
      </c>
      <c r="FO59">
        <v>0</v>
      </c>
      <c r="FP59">
        <v>13.909671026692749</v>
      </c>
      <c r="FQ59">
        <v>61.665731360092224</v>
      </c>
      <c r="FR59">
        <v>0.57946944614729123</v>
      </c>
      <c r="FS59">
        <v>3.8250060829374157</v>
      </c>
      <c r="FT59">
        <v>1.1365810173064783</v>
      </c>
      <c r="FU59">
        <v>0.99957410562180582</v>
      </c>
      <c r="FV59">
        <v>0.97274275979557068</v>
      </c>
      <c r="FW59">
        <v>1</v>
      </c>
      <c r="FX59">
        <v>0.42407223579271913</v>
      </c>
      <c r="FY59">
        <v>86.589019068342509</v>
      </c>
      <c r="FZ59">
        <v>6.8477883460221092</v>
      </c>
      <c r="GA59">
        <v>0</v>
      </c>
      <c r="GB59">
        <v>0</v>
      </c>
      <c r="GC59">
        <v>206.64151987561763</v>
      </c>
      <c r="GD59">
        <v>0.46591266987542679</v>
      </c>
      <c r="GE59">
        <v>0.64337088058695291</v>
      </c>
      <c r="GF59">
        <v>0.5347442228711401</v>
      </c>
      <c r="GG59">
        <v>126.47157237547415</v>
      </c>
      <c r="GH59">
        <v>0</v>
      </c>
      <c r="GI59">
        <v>0</v>
      </c>
      <c r="GJ59">
        <v>0</v>
      </c>
      <c r="GK59">
        <v>4.4740387065039609E-3</v>
      </c>
      <c r="GL59">
        <v>0.14351071887264799</v>
      </c>
      <c r="GM59">
        <v>0.22430437251561613</v>
      </c>
      <c r="GN59">
        <v>0.22430437251561613</v>
      </c>
      <c r="GO59">
        <v>0.27654741624077228</v>
      </c>
      <c r="GP59">
        <v>0.27654741624077228</v>
      </c>
      <c r="GQ59">
        <v>8.0352072685973877</v>
      </c>
      <c r="GR59">
        <v>8.0352072685973877</v>
      </c>
      <c r="GS59">
        <v>152.35945485519591</v>
      </c>
      <c r="GT59">
        <v>3.2067007382169219</v>
      </c>
      <c r="GU59">
        <v>7.896649630891539</v>
      </c>
      <c r="GV59">
        <v>0</v>
      </c>
      <c r="GW59">
        <v>0</v>
      </c>
      <c r="GX59">
        <v>1.182693149183242</v>
      </c>
      <c r="GY59">
        <v>312.9241495417549</v>
      </c>
      <c r="GZ59">
        <v>347.38656314467335</v>
      </c>
      <c r="HA59">
        <v>0.78571567125153652</v>
      </c>
      <c r="HB59">
        <v>98.441859884207176</v>
      </c>
    </row>
    <row r="60" spans="1:210" x14ac:dyDescent="0.25">
      <c r="A60" t="s">
        <v>3665</v>
      </c>
      <c r="B60">
        <v>55</v>
      </c>
      <c r="C60">
        <v>5434</v>
      </c>
      <c r="D60">
        <v>5906</v>
      </c>
      <c r="E60">
        <v>1094</v>
      </c>
      <c r="F60">
        <v>2177</v>
      </c>
      <c r="G60">
        <v>6455</v>
      </c>
      <c r="H60">
        <v>6536</v>
      </c>
      <c r="I60">
        <v>15</v>
      </c>
      <c r="J60">
        <v>0</v>
      </c>
      <c r="K60">
        <v>1</v>
      </c>
      <c r="L60">
        <v>1</v>
      </c>
      <c r="M60">
        <v>0</v>
      </c>
      <c r="N60">
        <v>0</v>
      </c>
      <c r="O60">
        <v>0</v>
      </c>
      <c r="P60">
        <v>0</v>
      </c>
      <c r="Q60">
        <v>-3</v>
      </c>
      <c r="R60">
        <v>-3</v>
      </c>
      <c r="S60">
        <v>0</v>
      </c>
      <c r="T60">
        <v>16</v>
      </c>
      <c r="U60">
        <v>0</v>
      </c>
      <c r="V60">
        <v>4</v>
      </c>
      <c r="W60">
        <v>1</v>
      </c>
      <c r="X60">
        <v>1</v>
      </c>
      <c r="Y60">
        <v>1</v>
      </c>
      <c r="Z60">
        <v>0</v>
      </c>
      <c r="AA60">
        <v>0</v>
      </c>
      <c r="AB60">
        <v>80</v>
      </c>
      <c r="AC60">
        <v>2</v>
      </c>
      <c r="AD60">
        <v>-3</v>
      </c>
      <c r="AE60">
        <v>-3</v>
      </c>
      <c r="AF60">
        <v>181</v>
      </c>
      <c r="AG60">
        <v>1</v>
      </c>
      <c r="AH60">
        <v>0</v>
      </c>
      <c r="AI60">
        <v>1</v>
      </c>
      <c r="AJ60">
        <v>100</v>
      </c>
      <c r="AK60">
        <v>-3</v>
      </c>
      <c r="AL60">
        <v>-3</v>
      </c>
      <c r="AM60">
        <v>-3</v>
      </c>
      <c r="AN60">
        <v>0</v>
      </c>
      <c r="AO60">
        <v>0</v>
      </c>
      <c r="AP60">
        <v>0</v>
      </c>
      <c r="AQ60">
        <v>0</v>
      </c>
      <c r="AR60">
        <v>1</v>
      </c>
      <c r="AS60">
        <v>1</v>
      </c>
      <c r="AT60">
        <v>25</v>
      </c>
      <c r="AU60">
        <v>25</v>
      </c>
      <c r="AV60">
        <v>80</v>
      </c>
      <c r="AW60">
        <v>2</v>
      </c>
      <c r="AX60">
        <v>2</v>
      </c>
      <c r="AY60">
        <v>-3</v>
      </c>
      <c r="AZ60">
        <v>-3</v>
      </c>
      <c r="BA60">
        <v>2</v>
      </c>
      <c r="BB60">
        <v>222</v>
      </c>
      <c r="BC60">
        <v>222</v>
      </c>
      <c r="BD60">
        <v>0</v>
      </c>
      <c r="BE60">
        <v>-48</v>
      </c>
      <c r="BH60">
        <v>15</v>
      </c>
      <c r="BI60">
        <v>0</v>
      </c>
      <c r="BJ60">
        <v>0</v>
      </c>
      <c r="BK60">
        <v>0</v>
      </c>
      <c r="BL60">
        <v>0</v>
      </c>
      <c r="BM60">
        <v>0</v>
      </c>
      <c r="BN60">
        <v>0</v>
      </c>
      <c r="BO60">
        <v>0</v>
      </c>
      <c r="BP60">
        <v>-3</v>
      </c>
      <c r="BQ60">
        <v>-3</v>
      </c>
      <c r="BR60">
        <v>0</v>
      </c>
      <c r="BS60">
        <v>15</v>
      </c>
      <c r="BT60">
        <v>0</v>
      </c>
      <c r="BU60">
        <v>0</v>
      </c>
      <c r="BV60">
        <v>0</v>
      </c>
      <c r="BW60">
        <v>1</v>
      </c>
      <c r="BX60">
        <v>1</v>
      </c>
      <c r="BY60">
        <v>0</v>
      </c>
      <c r="BZ60">
        <v>0</v>
      </c>
      <c r="CA60">
        <v>80</v>
      </c>
      <c r="CB60">
        <v>2</v>
      </c>
      <c r="CC60">
        <v>-3</v>
      </c>
      <c r="CD60">
        <v>-3</v>
      </c>
      <c r="CE60">
        <v>230</v>
      </c>
      <c r="CF60">
        <v>1</v>
      </c>
      <c r="CG60">
        <v>1</v>
      </c>
      <c r="CH60">
        <v>1</v>
      </c>
      <c r="CI60">
        <v>150</v>
      </c>
      <c r="CJ60">
        <v>-3</v>
      </c>
      <c r="CK60">
        <v>-3</v>
      </c>
      <c r="CL60">
        <v>-3</v>
      </c>
      <c r="CM60">
        <v>0</v>
      </c>
      <c r="CN60">
        <v>0</v>
      </c>
      <c r="CO60">
        <v>0</v>
      </c>
      <c r="CP60">
        <v>0</v>
      </c>
      <c r="CQ60">
        <v>1</v>
      </c>
      <c r="CR60">
        <v>1</v>
      </c>
      <c r="CS60">
        <v>25</v>
      </c>
      <c r="CT60">
        <v>25</v>
      </c>
      <c r="CU60">
        <v>80</v>
      </c>
      <c r="CV60">
        <v>2</v>
      </c>
      <c r="CW60">
        <v>2</v>
      </c>
      <c r="CX60">
        <v>-3</v>
      </c>
      <c r="CY60">
        <v>-3</v>
      </c>
      <c r="CZ60">
        <v>0</v>
      </c>
      <c r="DA60">
        <v>270</v>
      </c>
      <c r="DB60">
        <v>270</v>
      </c>
      <c r="DC60">
        <v>1</v>
      </c>
      <c r="DD60">
        <v>48</v>
      </c>
      <c r="DG60">
        <v>13.965076660988075</v>
      </c>
      <c r="DH60">
        <v>8.7150162078445698E-2</v>
      </c>
      <c r="DI60">
        <v>0.19925472987134471</v>
      </c>
      <c r="DJ60">
        <v>0.19918361925131839</v>
      </c>
      <c r="DK60">
        <v>0.32514688125291169</v>
      </c>
      <c r="DL60">
        <v>2.8392958546280523E-4</v>
      </c>
      <c r="DM60">
        <v>19.517330762738585</v>
      </c>
      <c r="DN60">
        <v>0.32528884604564307</v>
      </c>
      <c r="DO60">
        <v>0</v>
      </c>
      <c r="DP60">
        <v>0</v>
      </c>
      <c r="DQ60">
        <v>6.5057769209128598</v>
      </c>
      <c r="DR60">
        <v>34.29030300415058</v>
      </c>
      <c r="DS60">
        <v>0.37559291320299959</v>
      </c>
      <c r="DT60">
        <v>2.181366830317053</v>
      </c>
      <c r="DU60">
        <v>0.62924928456529083</v>
      </c>
      <c r="DV60">
        <v>0.99957410562180582</v>
      </c>
      <c r="DW60">
        <v>0.97274275979557068</v>
      </c>
      <c r="DX60">
        <v>0.59397283397479816</v>
      </c>
      <c r="DY60">
        <v>0</v>
      </c>
      <c r="DZ60">
        <v>91.760889919118938</v>
      </c>
      <c r="EA60">
        <v>4.3655394740730236</v>
      </c>
      <c r="EB60">
        <v>0</v>
      </c>
      <c r="EC60">
        <v>0</v>
      </c>
      <c r="ED60">
        <v>174.95863021486076</v>
      </c>
      <c r="EE60">
        <v>0.49345876179646009</v>
      </c>
      <c r="EF60">
        <v>0.23892674616695059</v>
      </c>
      <c r="EG60">
        <v>0.65860618620460976</v>
      </c>
      <c r="EH60">
        <v>62.299095224944992</v>
      </c>
      <c r="EI60">
        <v>0</v>
      </c>
      <c r="EJ60">
        <v>0</v>
      </c>
      <c r="EK60">
        <v>0</v>
      </c>
      <c r="EL60">
        <v>0</v>
      </c>
      <c r="EM60">
        <v>3.2569724799017763E-2</v>
      </c>
      <c r="EN60">
        <v>0.22430437251561613</v>
      </c>
      <c r="EO60">
        <v>0.22430437251561613</v>
      </c>
      <c r="EP60">
        <v>0.27654741624077228</v>
      </c>
      <c r="EQ60">
        <v>0.27654741624077228</v>
      </c>
      <c r="ER60">
        <v>8.0352072685973877</v>
      </c>
      <c r="ES60">
        <v>8.0352072685973877</v>
      </c>
      <c r="ET60">
        <v>117.15679126757942</v>
      </c>
      <c r="EU60">
        <v>2.7915874869959945</v>
      </c>
      <c r="EV60">
        <v>5.1087776587787701</v>
      </c>
      <c r="EW60">
        <v>0</v>
      </c>
      <c r="EX60">
        <v>0</v>
      </c>
      <c r="EY60">
        <v>0.7146206223096232</v>
      </c>
      <c r="EZ60">
        <v>218.16764560659385</v>
      </c>
      <c r="FA60">
        <v>218.9291110411192</v>
      </c>
      <c r="FB60">
        <v>0.51024593324394951</v>
      </c>
      <c r="FC60">
        <v>-43.13776808037926</v>
      </c>
      <c r="FF60">
        <v>13.965076660988075</v>
      </c>
      <c r="FG60">
        <v>3.140674720497634E-2</v>
      </c>
      <c r="FH60">
        <v>1.0244277436349323</v>
      </c>
      <c r="FI60">
        <v>1.0238001492490099</v>
      </c>
      <c r="FJ60">
        <v>0.36420531260642663</v>
      </c>
      <c r="FK60">
        <v>2.8392958546280523E-4</v>
      </c>
      <c r="FL60">
        <v>21.860836643949483</v>
      </c>
      <c r="FM60">
        <v>0.36434727739915806</v>
      </c>
      <c r="FN60">
        <v>0</v>
      </c>
      <c r="FO60">
        <v>0</v>
      </c>
      <c r="FP60">
        <v>7.2869455479831631</v>
      </c>
      <c r="FQ60">
        <v>35.247658707596017</v>
      </c>
      <c r="FR60">
        <v>0.28209215507683016</v>
      </c>
      <c r="FS60">
        <v>0</v>
      </c>
      <c r="FT60">
        <v>9.5194507253570614E-3</v>
      </c>
      <c r="FU60">
        <v>0.99957410562180582</v>
      </c>
      <c r="FV60">
        <v>0.97274275979557068</v>
      </c>
      <c r="FW60">
        <v>7.4662073065806425E-2</v>
      </c>
      <c r="FX60">
        <v>0</v>
      </c>
      <c r="FY60">
        <v>76.419667741987737</v>
      </c>
      <c r="FZ60">
        <v>2.5791052887605512</v>
      </c>
      <c r="GA60">
        <v>0</v>
      </c>
      <c r="GB60">
        <v>0</v>
      </c>
      <c r="GC60">
        <v>171.42029817454045</v>
      </c>
      <c r="GD60">
        <v>0.50399815261604586</v>
      </c>
      <c r="GE60">
        <v>0.62802252728540608</v>
      </c>
      <c r="GF60">
        <v>0.6245822455152894</v>
      </c>
      <c r="GG60">
        <v>82.128787680346676</v>
      </c>
      <c r="GH60">
        <v>0</v>
      </c>
      <c r="GI60">
        <v>0</v>
      </c>
      <c r="GJ60">
        <v>0</v>
      </c>
      <c r="GK60">
        <v>3.9266346505538825E-3</v>
      </c>
      <c r="GL60">
        <v>9.9090843912199578E-3</v>
      </c>
      <c r="GM60">
        <v>0.22430437251561613</v>
      </c>
      <c r="GN60">
        <v>0.22430437251561613</v>
      </c>
      <c r="GO60">
        <v>0.27654741624077228</v>
      </c>
      <c r="GP60">
        <v>0.27654741624077228</v>
      </c>
      <c r="GQ60">
        <v>8.0352072685973877</v>
      </c>
      <c r="GR60">
        <v>8.0352072685973877</v>
      </c>
      <c r="GS60">
        <v>98.686905390567986</v>
      </c>
      <c r="GT60">
        <v>2.3403299022173272</v>
      </c>
      <c r="GU60">
        <v>3.0014338054979155</v>
      </c>
      <c r="GV60">
        <v>0</v>
      </c>
      <c r="GW60">
        <v>0</v>
      </c>
      <c r="GX60">
        <v>0.9014891514843667</v>
      </c>
      <c r="GY60">
        <v>216.56551050998016</v>
      </c>
      <c r="GZ60">
        <v>214.08258964029545</v>
      </c>
      <c r="HA60">
        <v>0.48975406675605049</v>
      </c>
      <c r="HB60">
        <v>-30.494855544955421</v>
      </c>
    </row>
    <row r="61" spans="1:210" x14ac:dyDescent="0.25">
      <c r="A61" t="s">
        <v>3665</v>
      </c>
      <c r="B61">
        <v>56</v>
      </c>
      <c r="C61">
        <v>1208</v>
      </c>
      <c r="D61">
        <v>3018</v>
      </c>
      <c r="E61">
        <v>525</v>
      </c>
      <c r="F61">
        <v>6467</v>
      </c>
      <c r="G61">
        <v>2410</v>
      </c>
      <c r="H61">
        <v>4011</v>
      </c>
      <c r="I61">
        <v>15</v>
      </c>
      <c r="J61">
        <v>0</v>
      </c>
      <c r="K61">
        <v>0</v>
      </c>
      <c r="L61">
        <v>0</v>
      </c>
      <c r="M61">
        <v>0</v>
      </c>
      <c r="N61">
        <v>0</v>
      </c>
      <c r="O61">
        <v>0</v>
      </c>
      <c r="P61">
        <v>0</v>
      </c>
      <c r="Q61">
        <v>-3</v>
      </c>
      <c r="R61">
        <v>-3</v>
      </c>
      <c r="S61">
        <v>0</v>
      </c>
      <c r="T61">
        <v>15</v>
      </c>
      <c r="U61">
        <v>0</v>
      </c>
      <c r="V61">
        <v>0</v>
      </c>
      <c r="W61">
        <v>0</v>
      </c>
      <c r="X61">
        <v>1</v>
      </c>
      <c r="Y61">
        <v>1</v>
      </c>
      <c r="Z61">
        <v>1</v>
      </c>
      <c r="AA61">
        <v>0</v>
      </c>
      <c r="AB61">
        <v>120</v>
      </c>
      <c r="AC61">
        <v>6</v>
      </c>
      <c r="AD61">
        <v>-3</v>
      </c>
      <c r="AE61">
        <v>-3</v>
      </c>
      <c r="AF61">
        <v>220</v>
      </c>
      <c r="AG61">
        <v>1</v>
      </c>
      <c r="AH61">
        <v>0</v>
      </c>
      <c r="AI61">
        <v>1</v>
      </c>
      <c r="AJ61">
        <v>100</v>
      </c>
      <c r="AK61">
        <v>-3</v>
      </c>
      <c r="AL61">
        <v>-3</v>
      </c>
      <c r="AM61">
        <v>-3</v>
      </c>
      <c r="AN61">
        <v>0</v>
      </c>
      <c r="AO61">
        <v>0</v>
      </c>
      <c r="AP61">
        <v>1</v>
      </c>
      <c r="AQ61">
        <v>0</v>
      </c>
      <c r="AR61">
        <v>0</v>
      </c>
      <c r="AS61">
        <v>1</v>
      </c>
      <c r="AT61">
        <v>5</v>
      </c>
      <c r="AU61">
        <v>25</v>
      </c>
      <c r="AV61">
        <v>120</v>
      </c>
      <c r="AW61">
        <v>3</v>
      </c>
      <c r="AX61">
        <v>6</v>
      </c>
      <c r="AY61">
        <v>-3</v>
      </c>
      <c r="AZ61">
        <v>-3</v>
      </c>
      <c r="BA61">
        <v>0</v>
      </c>
      <c r="BB61">
        <v>260</v>
      </c>
      <c r="BC61">
        <v>260</v>
      </c>
      <c r="BD61">
        <v>1</v>
      </c>
      <c r="BE61">
        <v>39</v>
      </c>
      <c r="BH61">
        <v>15</v>
      </c>
      <c r="BI61">
        <v>0</v>
      </c>
      <c r="BJ61">
        <v>0</v>
      </c>
      <c r="BK61">
        <v>0</v>
      </c>
      <c r="BL61">
        <v>1</v>
      </c>
      <c r="BM61">
        <v>0</v>
      </c>
      <c r="BN61">
        <v>60</v>
      </c>
      <c r="BO61">
        <v>1</v>
      </c>
      <c r="BP61">
        <v>-3</v>
      </c>
      <c r="BQ61">
        <v>-3</v>
      </c>
      <c r="BR61">
        <v>20</v>
      </c>
      <c r="BS61">
        <v>75</v>
      </c>
      <c r="BT61">
        <v>10</v>
      </c>
      <c r="BU61">
        <v>0</v>
      </c>
      <c r="BV61">
        <v>1</v>
      </c>
      <c r="BW61">
        <v>1</v>
      </c>
      <c r="BX61">
        <v>1</v>
      </c>
      <c r="BY61">
        <v>0</v>
      </c>
      <c r="BZ61">
        <v>0</v>
      </c>
      <c r="CA61">
        <v>40</v>
      </c>
      <c r="CB61">
        <v>1</v>
      </c>
      <c r="CC61">
        <v>-3</v>
      </c>
      <c r="CD61">
        <v>-3</v>
      </c>
      <c r="CE61">
        <v>141</v>
      </c>
      <c r="CF61">
        <v>0</v>
      </c>
      <c r="CG61">
        <v>1</v>
      </c>
      <c r="CH61">
        <v>1</v>
      </c>
      <c r="CI61">
        <v>100</v>
      </c>
      <c r="CJ61">
        <v>-3</v>
      </c>
      <c r="CK61">
        <v>-3</v>
      </c>
      <c r="CL61">
        <v>-3</v>
      </c>
      <c r="CM61">
        <v>0</v>
      </c>
      <c r="CN61">
        <v>0</v>
      </c>
      <c r="CO61">
        <v>0</v>
      </c>
      <c r="CP61">
        <v>1</v>
      </c>
      <c r="CQ61">
        <v>1</v>
      </c>
      <c r="CR61">
        <v>0</v>
      </c>
      <c r="CS61">
        <v>25</v>
      </c>
      <c r="CT61">
        <v>5</v>
      </c>
      <c r="CU61">
        <v>100</v>
      </c>
      <c r="CV61">
        <v>2</v>
      </c>
      <c r="CW61">
        <v>2</v>
      </c>
      <c r="CX61">
        <v>-3</v>
      </c>
      <c r="CY61">
        <v>-3</v>
      </c>
      <c r="CZ61">
        <v>1</v>
      </c>
      <c r="DA61">
        <v>221</v>
      </c>
      <c r="DB61">
        <v>221</v>
      </c>
      <c r="DC61">
        <v>0</v>
      </c>
      <c r="DD61">
        <v>-39</v>
      </c>
      <c r="DG61">
        <v>13.965076660988075</v>
      </c>
      <c r="DH61">
        <v>5.9973366842618378E-2</v>
      </c>
      <c r="DI61">
        <v>0.43649718409416888</v>
      </c>
      <c r="DJ61">
        <v>0.44082438665720625</v>
      </c>
      <c r="DK61">
        <v>0.44157287153174496</v>
      </c>
      <c r="DL61">
        <v>2.8392958546280523E-4</v>
      </c>
      <c r="DM61">
        <v>26.502890179468594</v>
      </c>
      <c r="DN61">
        <v>0.44171483632447639</v>
      </c>
      <c r="DO61">
        <v>0</v>
      </c>
      <c r="DP61">
        <v>0</v>
      </c>
      <c r="DQ61">
        <v>8.83429672648953</v>
      </c>
      <c r="DR61">
        <v>41.109421443773115</v>
      </c>
      <c r="DS61">
        <v>0.29471740155855869</v>
      </c>
      <c r="DT61">
        <v>0.99055167482651296</v>
      </c>
      <c r="DU61">
        <v>0.3401665034826446</v>
      </c>
      <c r="DV61">
        <v>0.99957410562180582</v>
      </c>
      <c r="DW61">
        <v>0.97274275979557068</v>
      </c>
      <c r="DX61">
        <v>0.94528804752446638</v>
      </c>
      <c r="DY61">
        <v>0</v>
      </c>
      <c r="DZ61">
        <v>88.3746358772338</v>
      </c>
      <c r="EA61">
        <v>4.8001680318473419</v>
      </c>
      <c r="EB61">
        <v>0</v>
      </c>
      <c r="EC61">
        <v>0</v>
      </c>
      <c r="ED61">
        <v>185.35292327590457</v>
      </c>
      <c r="EE61">
        <v>0.57775006266746365</v>
      </c>
      <c r="EF61">
        <v>0.4754673796397082</v>
      </c>
      <c r="EG61">
        <v>0.61236487646656146</v>
      </c>
      <c r="EH61">
        <v>85.872337676269794</v>
      </c>
      <c r="EI61">
        <v>0</v>
      </c>
      <c r="EJ61">
        <v>0</v>
      </c>
      <c r="EK61">
        <v>0</v>
      </c>
      <c r="EL61">
        <v>0</v>
      </c>
      <c r="EM61">
        <v>4.7986124747461556E-2</v>
      </c>
      <c r="EN61">
        <v>0.22430437251561613</v>
      </c>
      <c r="EO61">
        <v>0.22430437251561613</v>
      </c>
      <c r="EP61">
        <v>0.27654741624077228</v>
      </c>
      <c r="EQ61">
        <v>0.27654741624077228</v>
      </c>
      <c r="ER61">
        <v>8.0352072685973877</v>
      </c>
      <c r="ES61">
        <v>8.0352072685973877</v>
      </c>
      <c r="ET61">
        <v>131.11858949690901</v>
      </c>
      <c r="EU61">
        <v>3.0012457327918538</v>
      </c>
      <c r="EV61">
        <v>5.809889602321948</v>
      </c>
      <c r="EW61">
        <v>0</v>
      </c>
      <c r="EX61">
        <v>0</v>
      </c>
      <c r="EY61">
        <v>0.72484338893169387</v>
      </c>
      <c r="EZ61">
        <v>239.54520932352341</v>
      </c>
      <c r="FA61">
        <v>234.34674782837618</v>
      </c>
      <c r="FB61">
        <v>0.48637513945698463</v>
      </c>
      <c r="FC61">
        <v>17.70293002625279</v>
      </c>
      <c r="FF61">
        <v>13.965076660988075</v>
      </c>
      <c r="FG61">
        <v>0</v>
      </c>
      <c r="FH61">
        <v>0.5844673315303619</v>
      </c>
      <c r="FI61">
        <v>0.58763384321758849</v>
      </c>
      <c r="FJ61">
        <v>0.46454379816821362</v>
      </c>
      <c r="FK61">
        <v>2.8392958546280523E-4</v>
      </c>
      <c r="FL61">
        <v>27.881145777656698</v>
      </c>
      <c r="FM61">
        <v>0.46468576296094499</v>
      </c>
      <c r="FN61">
        <v>0</v>
      </c>
      <c r="FO61">
        <v>0</v>
      </c>
      <c r="FP61">
        <v>9.2937152592189012</v>
      </c>
      <c r="FQ61">
        <v>44.101595513950087</v>
      </c>
      <c r="FR61">
        <v>1.4996438202256575</v>
      </c>
      <c r="FS61">
        <v>0.10018318046729555</v>
      </c>
      <c r="FT61">
        <v>0.35295647676232961</v>
      </c>
      <c r="FU61">
        <v>0.99957410562180582</v>
      </c>
      <c r="FV61">
        <v>0.97274275979557068</v>
      </c>
      <c r="FW61">
        <v>0.58150164811510685</v>
      </c>
      <c r="FX61">
        <v>7.5570462204923639E-2</v>
      </c>
      <c r="FY61">
        <v>74.964647483242544</v>
      </c>
      <c r="FZ61">
        <v>4.2246665977676257</v>
      </c>
      <c r="GA61">
        <v>0</v>
      </c>
      <c r="GB61">
        <v>0</v>
      </c>
      <c r="GC61">
        <v>177.83313992692956</v>
      </c>
      <c r="GD61">
        <v>0.43646386237848128</v>
      </c>
      <c r="GE61">
        <v>0.6362516253150261</v>
      </c>
      <c r="GF61">
        <v>0.50666847812394922</v>
      </c>
      <c r="GG61">
        <v>82.300402638628441</v>
      </c>
      <c r="GH61">
        <v>0</v>
      </c>
      <c r="GI61">
        <v>0</v>
      </c>
      <c r="GJ61">
        <v>0</v>
      </c>
      <c r="GK61">
        <v>0</v>
      </c>
      <c r="GL61">
        <v>2.7810687683300972E-2</v>
      </c>
      <c r="GM61">
        <v>0.22430437251561613</v>
      </c>
      <c r="GN61">
        <v>0.22430437251561613</v>
      </c>
      <c r="GO61">
        <v>0.27654741624077228</v>
      </c>
      <c r="GP61">
        <v>0.27654741624077228</v>
      </c>
      <c r="GQ61">
        <v>8.0352072685973877</v>
      </c>
      <c r="GR61">
        <v>8.0352072685973877</v>
      </c>
      <c r="GS61">
        <v>119.60089920775681</v>
      </c>
      <c r="GT61">
        <v>2.7077023796771482</v>
      </c>
      <c r="GU61">
        <v>4.8258435421764272</v>
      </c>
      <c r="GV61">
        <v>0</v>
      </c>
      <c r="GW61">
        <v>0</v>
      </c>
      <c r="GX61">
        <v>0.63962076710237725</v>
      </c>
      <c r="GY61">
        <v>241.67592944500905</v>
      </c>
      <c r="GZ61">
        <v>257.62815079925514</v>
      </c>
      <c r="HA61">
        <v>0.51362486054301537</v>
      </c>
      <c r="HB61">
        <v>-22.883233845878323</v>
      </c>
    </row>
    <row r="62" spans="1:210" x14ac:dyDescent="0.25">
      <c r="A62" t="s">
        <v>3665</v>
      </c>
      <c r="B62">
        <v>57</v>
      </c>
      <c r="C62">
        <v>4506</v>
      </c>
      <c r="D62">
        <v>3267</v>
      </c>
      <c r="E62">
        <v>3206</v>
      </c>
      <c r="F62">
        <v>3633</v>
      </c>
      <c r="G62">
        <v>2574</v>
      </c>
      <c r="H62">
        <v>3528</v>
      </c>
      <c r="I62">
        <v>15</v>
      </c>
      <c r="J62">
        <v>0</v>
      </c>
      <c r="K62">
        <v>6</v>
      </c>
      <c r="L62">
        <v>6</v>
      </c>
      <c r="M62">
        <v>0</v>
      </c>
      <c r="N62">
        <v>0</v>
      </c>
      <c r="O62">
        <v>0</v>
      </c>
      <c r="P62">
        <v>0</v>
      </c>
      <c r="Q62">
        <v>-3</v>
      </c>
      <c r="R62">
        <v>-3</v>
      </c>
      <c r="S62">
        <v>0</v>
      </c>
      <c r="T62">
        <v>21</v>
      </c>
      <c r="U62">
        <v>0</v>
      </c>
      <c r="V62">
        <v>0</v>
      </c>
      <c r="W62">
        <v>0</v>
      </c>
      <c r="X62">
        <v>1</v>
      </c>
      <c r="Y62">
        <v>1</v>
      </c>
      <c r="Z62">
        <v>0</v>
      </c>
      <c r="AA62">
        <v>0</v>
      </c>
      <c r="AB62">
        <v>80</v>
      </c>
      <c r="AC62">
        <v>2</v>
      </c>
      <c r="AD62">
        <v>-3</v>
      </c>
      <c r="AE62">
        <v>-3</v>
      </c>
      <c r="AF62">
        <v>230</v>
      </c>
      <c r="AG62">
        <v>1</v>
      </c>
      <c r="AH62">
        <v>1</v>
      </c>
      <c r="AI62">
        <v>1</v>
      </c>
      <c r="AJ62">
        <v>150</v>
      </c>
      <c r="AK62">
        <v>-3</v>
      </c>
      <c r="AL62">
        <v>-3</v>
      </c>
      <c r="AM62">
        <v>-3</v>
      </c>
      <c r="AN62">
        <v>0</v>
      </c>
      <c r="AO62">
        <v>0</v>
      </c>
      <c r="AP62">
        <v>1</v>
      </c>
      <c r="AQ62">
        <v>0</v>
      </c>
      <c r="AR62">
        <v>0</v>
      </c>
      <c r="AS62">
        <v>0</v>
      </c>
      <c r="AT62">
        <v>5</v>
      </c>
      <c r="AU62">
        <v>0</v>
      </c>
      <c r="AV62">
        <v>80</v>
      </c>
      <c r="AW62">
        <v>2</v>
      </c>
      <c r="AX62">
        <v>2</v>
      </c>
      <c r="AY62">
        <v>-3</v>
      </c>
      <c r="AZ62">
        <v>-3</v>
      </c>
      <c r="BA62">
        <v>6</v>
      </c>
      <c r="BB62">
        <v>251</v>
      </c>
      <c r="BC62">
        <v>251</v>
      </c>
      <c r="BD62">
        <v>1</v>
      </c>
      <c r="BE62">
        <v>41</v>
      </c>
      <c r="BH62">
        <v>15</v>
      </c>
      <c r="BI62">
        <v>0</v>
      </c>
      <c r="BJ62">
        <v>0</v>
      </c>
      <c r="BK62">
        <v>0</v>
      </c>
      <c r="BL62">
        <v>1</v>
      </c>
      <c r="BM62">
        <v>0</v>
      </c>
      <c r="BN62">
        <v>60</v>
      </c>
      <c r="BO62">
        <v>1</v>
      </c>
      <c r="BP62">
        <v>-3</v>
      </c>
      <c r="BQ62">
        <v>-3</v>
      </c>
      <c r="BR62">
        <v>20</v>
      </c>
      <c r="BS62">
        <v>75</v>
      </c>
      <c r="BT62">
        <v>0</v>
      </c>
      <c r="BU62">
        <v>0</v>
      </c>
      <c r="BV62">
        <v>0</v>
      </c>
      <c r="BW62">
        <v>1</v>
      </c>
      <c r="BX62">
        <v>1</v>
      </c>
      <c r="BY62">
        <v>1</v>
      </c>
      <c r="BZ62">
        <v>0</v>
      </c>
      <c r="CA62">
        <v>80</v>
      </c>
      <c r="CB62">
        <v>5</v>
      </c>
      <c r="CC62">
        <v>-3</v>
      </c>
      <c r="CD62">
        <v>-3</v>
      </c>
      <c r="CE62">
        <v>130</v>
      </c>
      <c r="CF62">
        <v>0</v>
      </c>
      <c r="CG62">
        <v>0</v>
      </c>
      <c r="CH62">
        <v>1</v>
      </c>
      <c r="CI62">
        <v>50</v>
      </c>
      <c r="CJ62">
        <v>-3</v>
      </c>
      <c r="CK62">
        <v>-3</v>
      </c>
      <c r="CL62">
        <v>-3</v>
      </c>
      <c r="CM62">
        <v>0</v>
      </c>
      <c r="CN62">
        <v>0</v>
      </c>
      <c r="CO62">
        <v>0</v>
      </c>
      <c r="CP62">
        <v>1</v>
      </c>
      <c r="CQ62">
        <v>0</v>
      </c>
      <c r="CR62">
        <v>0</v>
      </c>
      <c r="CS62">
        <v>0</v>
      </c>
      <c r="CT62">
        <v>5</v>
      </c>
      <c r="CU62">
        <v>140</v>
      </c>
      <c r="CV62">
        <v>3</v>
      </c>
      <c r="CW62">
        <v>6</v>
      </c>
      <c r="CX62">
        <v>-3</v>
      </c>
      <c r="CY62">
        <v>-3</v>
      </c>
      <c r="CZ62">
        <v>0</v>
      </c>
      <c r="DA62">
        <v>210</v>
      </c>
      <c r="DB62">
        <v>210</v>
      </c>
      <c r="DC62">
        <v>0</v>
      </c>
      <c r="DD62">
        <v>-41</v>
      </c>
      <c r="DG62">
        <v>13.965076660988075</v>
      </c>
      <c r="DH62">
        <v>1.056783049561307E-2</v>
      </c>
      <c r="DI62">
        <v>4.3099821232556952</v>
      </c>
      <c r="DJ62">
        <v>4.3030804765680202</v>
      </c>
      <c r="DK62">
        <v>0.29193646145927571</v>
      </c>
      <c r="DL62">
        <v>2.8392958546280523E-4</v>
      </c>
      <c r="DM62">
        <v>17.524705575120421</v>
      </c>
      <c r="DN62">
        <v>0.29207842625200708</v>
      </c>
      <c r="DO62">
        <v>0</v>
      </c>
      <c r="DP62">
        <v>0</v>
      </c>
      <c r="DQ62">
        <v>5.8415685250401426</v>
      </c>
      <c r="DR62">
        <v>30.787618193227416</v>
      </c>
      <c r="DS62">
        <v>1.2616894699053178</v>
      </c>
      <c r="DT62">
        <v>0.42435645937717947</v>
      </c>
      <c r="DU62">
        <v>0.29935883389152657</v>
      </c>
      <c r="DV62">
        <v>0.99957410562180582</v>
      </c>
      <c r="DW62">
        <v>0.96003457879279619</v>
      </c>
      <c r="DX62">
        <v>0.28884333535373563</v>
      </c>
      <c r="DY62">
        <v>0</v>
      </c>
      <c r="DZ62">
        <v>83.731062359192094</v>
      </c>
      <c r="EA62">
        <v>3.3293539644448145</v>
      </c>
      <c r="EB62">
        <v>0</v>
      </c>
      <c r="EC62">
        <v>0</v>
      </c>
      <c r="ED62">
        <v>191.45282326830346</v>
      </c>
      <c r="EE62">
        <v>0.46838568677472103</v>
      </c>
      <c r="EF62">
        <v>0.61828655640862962</v>
      </c>
      <c r="EG62">
        <v>0.55071622701053902</v>
      </c>
      <c r="EH62">
        <v>100.4900160664092</v>
      </c>
      <c r="EI62">
        <v>0</v>
      </c>
      <c r="EJ62">
        <v>0</v>
      </c>
      <c r="EK62">
        <v>0</v>
      </c>
      <c r="EL62">
        <v>0</v>
      </c>
      <c r="EM62">
        <v>1.5315205022435219E-2</v>
      </c>
      <c r="EN62">
        <v>0.22430437251561613</v>
      </c>
      <c r="EO62">
        <v>0.22430437251561613</v>
      </c>
      <c r="EP62">
        <v>0.27654741624077228</v>
      </c>
      <c r="EQ62">
        <v>0.27654741624077228</v>
      </c>
      <c r="ER62">
        <v>8.0352072685973877</v>
      </c>
      <c r="ES62">
        <v>8.0352072685973877</v>
      </c>
      <c r="ET62">
        <v>104.10548672276772</v>
      </c>
      <c r="EU62">
        <v>2.5002297294931628</v>
      </c>
      <c r="EV62">
        <v>3.7673023328452162</v>
      </c>
      <c r="EW62">
        <v>0</v>
      </c>
      <c r="EX62">
        <v>0</v>
      </c>
      <c r="EY62">
        <v>4.4562764007992044</v>
      </c>
      <c r="EZ62">
        <v>223.57992049247238</v>
      </c>
      <c r="FA62">
        <v>219.98691617577157</v>
      </c>
      <c r="FB62">
        <v>0.37500185675304237</v>
      </c>
      <c r="FC62">
        <v>-1.0657175548777627</v>
      </c>
      <c r="FF62">
        <v>13.965076660988075</v>
      </c>
      <c r="FG62">
        <v>7.2192244783797641E-2</v>
      </c>
      <c r="FH62">
        <v>0.3976245448344381</v>
      </c>
      <c r="FI62">
        <v>0.40039112361742396</v>
      </c>
      <c r="FJ62">
        <v>0.7044293015332197</v>
      </c>
      <c r="FK62">
        <v>2.8392958546280523E-4</v>
      </c>
      <c r="FL62">
        <v>42.274275979557068</v>
      </c>
      <c r="FM62">
        <v>0.86939582963255968</v>
      </c>
      <c r="FN62">
        <v>0</v>
      </c>
      <c r="FO62">
        <v>0</v>
      </c>
      <c r="FP62">
        <v>17.387916592651194</v>
      </c>
      <c r="FQ62">
        <v>68.065498017689478</v>
      </c>
      <c r="FR62">
        <v>2.1430189202747654E-2</v>
      </c>
      <c r="FS62">
        <v>0.76360299534453757</v>
      </c>
      <c r="FT62">
        <v>0.19306524257802318</v>
      </c>
      <c r="FU62">
        <v>0.99957410562180582</v>
      </c>
      <c r="FV62">
        <v>0.97274275979557068</v>
      </c>
      <c r="FW62">
        <v>0.89438684525124179</v>
      </c>
      <c r="FX62">
        <v>0.13053424642100764</v>
      </c>
      <c r="FY62">
        <v>89.219409278671918</v>
      </c>
      <c r="FZ62">
        <v>5.8448010150996703</v>
      </c>
      <c r="GA62">
        <v>0</v>
      </c>
      <c r="GB62">
        <v>0</v>
      </c>
      <c r="GC62">
        <v>180.87898078339708</v>
      </c>
      <c r="GD62">
        <v>0.48507246034278573</v>
      </c>
      <c r="GE62">
        <v>0.39349028602676861</v>
      </c>
      <c r="GF62">
        <v>0.63387368987485282</v>
      </c>
      <c r="GG62">
        <v>71.098028584576653</v>
      </c>
      <c r="GH62">
        <v>0</v>
      </c>
      <c r="GI62">
        <v>0</v>
      </c>
      <c r="GJ62">
        <v>0</v>
      </c>
      <c r="GK62">
        <v>6.3550860214072529E-3</v>
      </c>
      <c r="GL62">
        <v>0.10228809679211692</v>
      </c>
      <c r="GM62">
        <v>0.22430437251561613</v>
      </c>
      <c r="GN62">
        <v>0.22430437251561613</v>
      </c>
      <c r="GO62">
        <v>0.27654741624077228</v>
      </c>
      <c r="GP62">
        <v>0.27654741624077228</v>
      </c>
      <c r="GQ62">
        <v>8.0352072685973877</v>
      </c>
      <c r="GR62">
        <v>8.0352072685973877</v>
      </c>
      <c r="GS62">
        <v>141.12506858289328</v>
      </c>
      <c r="GT62">
        <v>3.141388335330352</v>
      </c>
      <c r="GU62">
        <v>7.226752457207378</v>
      </c>
      <c r="GV62">
        <v>0</v>
      </c>
      <c r="GW62">
        <v>0</v>
      </c>
      <c r="GX62">
        <v>0.51307062542394355</v>
      </c>
      <c r="GY62">
        <v>243.54599830925247</v>
      </c>
      <c r="GZ62">
        <v>262.91008304983836</v>
      </c>
      <c r="HA62">
        <v>0.62499814324695757</v>
      </c>
      <c r="HB62">
        <v>-13.974597620037663</v>
      </c>
    </row>
    <row r="63" spans="1:210" x14ac:dyDescent="0.25">
      <c r="A63" t="s">
        <v>3665</v>
      </c>
      <c r="B63">
        <v>58</v>
      </c>
      <c r="C63">
        <v>2450</v>
      </c>
      <c r="D63">
        <v>5638</v>
      </c>
      <c r="E63">
        <v>1785</v>
      </c>
      <c r="F63">
        <v>167</v>
      </c>
      <c r="G63">
        <v>6412</v>
      </c>
      <c r="H63">
        <v>5991</v>
      </c>
      <c r="BB63">
        <v>-1</v>
      </c>
      <c r="DA63">
        <v>-1</v>
      </c>
      <c r="DG63">
        <v>12.74542598036583</v>
      </c>
      <c r="DH63">
        <v>8.0360952409080089E-2</v>
      </c>
      <c r="DI63">
        <v>0.2230200858981756</v>
      </c>
      <c r="DJ63">
        <v>0.22558692140721315</v>
      </c>
      <c r="DK63">
        <v>0.54583879536230628</v>
      </c>
      <c r="DL63">
        <v>2.8392958546280523E-4</v>
      </c>
      <c r="DM63">
        <v>32.758845609302284</v>
      </c>
      <c r="DN63">
        <v>0.54598076015503771</v>
      </c>
      <c r="DO63">
        <v>0</v>
      </c>
      <c r="DP63">
        <v>0</v>
      </c>
      <c r="DQ63">
        <v>10.919615203100754</v>
      </c>
      <c r="DR63">
        <v>45.768283420176871</v>
      </c>
      <c r="DS63">
        <v>1.718098599767667</v>
      </c>
      <c r="DT63">
        <v>0.91097465496012686</v>
      </c>
      <c r="DU63">
        <v>0.21240260490708546</v>
      </c>
      <c r="DV63">
        <v>0.99957410562180582</v>
      </c>
      <c r="DW63">
        <v>0.97274275979557068</v>
      </c>
      <c r="DX63">
        <v>0.8707347825243259</v>
      </c>
      <c r="DY63">
        <v>0</v>
      </c>
      <c r="DZ63">
        <v>79.741575563837785</v>
      </c>
      <c r="EA63">
        <v>4.0621567304004627</v>
      </c>
      <c r="EB63">
        <v>0</v>
      </c>
      <c r="EC63">
        <v>0</v>
      </c>
      <c r="ED63">
        <v>141.719496494971</v>
      </c>
      <c r="EE63">
        <v>0.27929982084777749</v>
      </c>
      <c r="EF63">
        <v>0.53537986276038607</v>
      </c>
      <c r="EG63">
        <v>0.34651941445401657</v>
      </c>
      <c r="EH63">
        <v>24.935295452617083</v>
      </c>
      <c r="EI63">
        <v>0</v>
      </c>
      <c r="EJ63">
        <v>0</v>
      </c>
      <c r="EK63">
        <v>0</v>
      </c>
      <c r="EL63">
        <v>8.3224547932741842E-3</v>
      </c>
      <c r="EM63">
        <v>2.5428403626224672E-2</v>
      </c>
      <c r="EN63">
        <v>0.22430437251561613</v>
      </c>
      <c r="EO63">
        <v>0.22430437251561613</v>
      </c>
      <c r="EP63">
        <v>0.27654741624077228</v>
      </c>
      <c r="EQ63">
        <v>0.27654741624077228</v>
      </c>
      <c r="ER63">
        <v>8.0352072685973877</v>
      </c>
      <c r="ES63">
        <v>8.0352072685973877</v>
      </c>
      <c r="ET63">
        <v>119.01028621227914</v>
      </c>
      <c r="EU63">
        <v>2.7193113294828688</v>
      </c>
      <c r="EV63">
        <v>4.6660213862210798</v>
      </c>
      <c r="EW63">
        <v>0</v>
      </c>
      <c r="EX63">
        <v>0</v>
      </c>
      <c r="EY63">
        <v>0.44766773733605175</v>
      </c>
      <c r="EZ63">
        <v>198.72793975411335</v>
      </c>
      <c r="FA63">
        <v>200.20628062660404</v>
      </c>
      <c r="FB63">
        <v>0.55343164457247673</v>
      </c>
      <c r="FC63">
        <v>-34.352087320368106</v>
      </c>
      <c r="FF63">
        <v>12.624731591890489</v>
      </c>
      <c r="FG63">
        <v>9.411058173525895E-2</v>
      </c>
      <c r="FH63">
        <v>1.4938649137352047</v>
      </c>
      <c r="FI63">
        <v>1.4959328628992885</v>
      </c>
      <c r="FJ63">
        <v>0.25671494332706979</v>
      </c>
      <c r="FK63">
        <v>2.8392958546280523E-4</v>
      </c>
      <c r="FL63">
        <v>15.411414487188077</v>
      </c>
      <c r="FM63">
        <v>0.25685690811980116</v>
      </c>
      <c r="FN63">
        <v>0</v>
      </c>
      <c r="FO63">
        <v>0</v>
      </c>
      <c r="FP63">
        <v>5.1371381623960257</v>
      </c>
      <c r="FQ63">
        <v>27.097703678862572</v>
      </c>
      <c r="FR63">
        <v>0.32221041503063541</v>
      </c>
      <c r="FS63">
        <v>1.3301567379580079</v>
      </c>
      <c r="FT63">
        <v>0.42850968451830568</v>
      </c>
      <c r="FU63">
        <v>0.99957410562180582</v>
      </c>
      <c r="FV63">
        <v>0.97274275979557068</v>
      </c>
      <c r="FW63">
        <v>0.45875692578084332</v>
      </c>
      <c r="FX63">
        <v>0</v>
      </c>
      <c r="FY63">
        <v>86.972844672958047</v>
      </c>
      <c r="FZ63">
        <v>3.5479315768623434</v>
      </c>
      <c r="GA63">
        <v>0</v>
      </c>
      <c r="GB63">
        <v>0</v>
      </c>
      <c r="GC63">
        <v>161.10453774801545</v>
      </c>
      <c r="GD63">
        <v>0.40755974688588981</v>
      </c>
      <c r="GE63">
        <v>0.41616300119465055</v>
      </c>
      <c r="GF63">
        <v>0.45096404015990449</v>
      </c>
      <c r="GG63">
        <v>44.835566885193117</v>
      </c>
      <c r="GH63">
        <v>0</v>
      </c>
      <c r="GI63">
        <v>0</v>
      </c>
      <c r="GJ63">
        <v>0</v>
      </c>
      <c r="GK63">
        <v>8.3363811322391401E-3</v>
      </c>
      <c r="GL63">
        <v>1.4540291789102655E-2</v>
      </c>
      <c r="GM63">
        <v>0.22430437251561613</v>
      </c>
      <c r="GN63">
        <v>0.22430437251561613</v>
      </c>
      <c r="GO63">
        <v>0.27654741624077228</v>
      </c>
      <c r="GP63">
        <v>0.27654741624077228</v>
      </c>
      <c r="GQ63">
        <v>8.0352072685973877</v>
      </c>
      <c r="GR63">
        <v>8.0352072685973877</v>
      </c>
      <c r="GS63">
        <v>102.78158839723346</v>
      </c>
      <c r="GT63">
        <v>2.5245911912609103</v>
      </c>
      <c r="GU63">
        <v>3.6757369983172778</v>
      </c>
      <c r="GV63">
        <v>0</v>
      </c>
      <c r="GW63">
        <v>0</v>
      </c>
      <c r="GX63">
        <v>1.8146755824144032</v>
      </c>
      <c r="GY63">
        <v>190.34209588736508</v>
      </c>
      <c r="GZ63">
        <v>191.52050394658895</v>
      </c>
      <c r="HA63">
        <v>0.44656835542752327</v>
      </c>
      <c r="HB63">
        <v>-54.337772770644364</v>
      </c>
    </row>
    <row r="64" spans="1:210" x14ac:dyDescent="0.25">
      <c r="A64" t="s">
        <v>3665</v>
      </c>
      <c r="B64">
        <v>59</v>
      </c>
      <c r="C64">
        <v>4646</v>
      </c>
      <c r="D64">
        <v>876</v>
      </c>
      <c r="E64">
        <v>3928</v>
      </c>
      <c r="F64">
        <v>5041</v>
      </c>
      <c r="G64">
        <v>5935</v>
      </c>
      <c r="H64">
        <v>6317</v>
      </c>
      <c r="BB64">
        <v>-1</v>
      </c>
      <c r="DA64">
        <v>-1</v>
      </c>
      <c r="DG64">
        <v>13.965076660988075</v>
      </c>
      <c r="DH64">
        <v>5.76508432075334E-2</v>
      </c>
      <c r="DI64">
        <v>0.51405335850469336</v>
      </c>
      <c r="DJ64">
        <v>0.51826583474974575</v>
      </c>
      <c r="DK64">
        <v>0.65808416036282391</v>
      </c>
      <c r="DL64">
        <v>2.8392958546280523E-4</v>
      </c>
      <c r="DM64">
        <v>39.493567509333339</v>
      </c>
      <c r="DN64">
        <v>0.65822612515555534</v>
      </c>
      <c r="DO64">
        <v>0</v>
      </c>
      <c r="DP64">
        <v>0</v>
      </c>
      <c r="DQ64">
        <v>13.164522503111105</v>
      </c>
      <c r="DR64">
        <v>56.515436750997701</v>
      </c>
      <c r="DS64">
        <v>0.23279168691511981</v>
      </c>
      <c r="DT64">
        <v>0.36148324580320707</v>
      </c>
      <c r="DU64">
        <v>0.11535441657389725</v>
      </c>
      <c r="DV64">
        <v>0.99957410562180582</v>
      </c>
      <c r="DW64">
        <v>0.97274275979557068</v>
      </c>
      <c r="DX64">
        <v>0.59823530074099285</v>
      </c>
      <c r="DY64">
        <v>2.2655457518075614E-2</v>
      </c>
      <c r="DZ64">
        <v>81.387056492227941</v>
      </c>
      <c r="EA64">
        <v>4.9690549467203828</v>
      </c>
      <c r="EB64">
        <v>0</v>
      </c>
      <c r="EC64">
        <v>0</v>
      </c>
      <c r="ED64">
        <v>187.84533108283057</v>
      </c>
      <c r="EE64">
        <v>0.49666171415135418</v>
      </c>
      <c r="EF64">
        <v>0.41583603736209479</v>
      </c>
      <c r="EG64">
        <v>0.6039702393188302</v>
      </c>
      <c r="EH64">
        <v>102.5429727103253</v>
      </c>
      <c r="EI64">
        <v>0</v>
      </c>
      <c r="EJ64">
        <v>0</v>
      </c>
      <c r="EK64">
        <v>0</v>
      </c>
      <c r="EL64">
        <v>0</v>
      </c>
      <c r="EM64">
        <v>5.5821220492246248E-2</v>
      </c>
      <c r="EN64">
        <v>0.22430437251561613</v>
      </c>
      <c r="EO64">
        <v>0.22430437251561613</v>
      </c>
      <c r="EP64">
        <v>0.27654741624077228</v>
      </c>
      <c r="EQ64">
        <v>0.27654741624077228</v>
      </c>
      <c r="ER64">
        <v>8.0352072685973877</v>
      </c>
      <c r="ES64">
        <v>8.0352072685973877</v>
      </c>
      <c r="ET64">
        <v>132.91705204752304</v>
      </c>
      <c r="EU64">
        <v>2.9512545362109206</v>
      </c>
      <c r="EV64">
        <v>6.0869803696061835</v>
      </c>
      <c r="EW64">
        <v>0</v>
      </c>
      <c r="EX64">
        <v>0</v>
      </c>
      <c r="EY64">
        <v>0.62965672241952919</v>
      </c>
      <c r="EZ64">
        <v>272.80389255717228</v>
      </c>
      <c r="FA64">
        <v>287.29841491179951</v>
      </c>
      <c r="FB64">
        <v>0.94279844560508086</v>
      </c>
      <c r="FC64">
        <v>39.318972758260038</v>
      </c>
      <c r="FF64">
        <v>13.494268721752434</v>
      </c>
      <c r="FG64">
        <v>0</v>
      </c>
      <c r="FH64">
        <v>1.2721854105098951</v>
      </c>
      <c r="FI64">
        <v>1.2725793662672773</v>
      </c>
      <c r="FJ64">
        <v>0.37442364543180529</v>
      </c>
      <c r="FK64">
        <v>2.8392958546280523E-4</v>
      </c>
      <c r="FL64">
        <v>22.473936613472205</v>
      </c>
      <c r="FM64">
        <v>0.37456561022453672</v>
      </c>
      <c r="FN64">
        <v>0</v>
      </c>
      <c r="FO64">
        <v>0</v>
      </c>
      <c r="FP64">
        <v>7.4913122044907361</v>
      </c>
      <c r="FQ64">
        <v>34.066993567289373</v>
      </c>
      <c r="FR64">
        <v>1.1734176864413728</v>
      </c>
      <c r="FS64">
        <v>0</v>
      </c>
      <c r="FT64">
        <v>8.8991977882500864E-2</v>
      </c>
      <c r="FU64">
        <v>0.99957410562180582</v>
      </c>
      <c r="FV64">
        <v>0.83701829663100613</v>
      </c>
      <c r="FW64">
        <v>0.19439353327152803</v>
      </c>
      <c r="FX64">
        <v>0</v>
      </c>
      <c r="FY64">
        <v>67.689787290738707</v>
      </c>
      <c r="FZ64">
        <v>2.3598035945676519</v>
      </c>
      <c r="GA64">
        <v>0</v>
      </c>
      <c r="GB64">
        <v>0</v>
      </c>
      <c r="GC64">
        <v>130.74082660508509</v>
      </c>
      <c r="GD64">
        <v>0.3687549339559687</v>
      </c>
      <c r="GE64">
        <v>0.44893965330678259</v>
      </c>
      <c r="GF64">
        <v>0.41619121363579475</v>
      </c>
      <c r="GG64">
        <v>34.466113358326538</v>
      </c>
      <c r="GH64">
        <v>0</v>
      </c>
      <c r="GI64">
        <v>0</v>
      </c>
      <c r="GJ64">
        <v>0</v>
      </c>
      <c r="GK64">
        <v>0</v>
      </c>
      <c r="GL64">
        <v>8.6414482564475259E-3</v>
      </c>
      <c r="GM64">
        <v>0.22430437251561613</v>
      </c>
      <c r="GN64">
        <v>0.22430437251561613</v>
      </c>
      <c r="GO64">
        <v>0.27654741624077228</v>
      </c>
      <c r="GP64">
        <v>0.27654741624077228</v>
      </c>
      <c r="GQ64">
        <v>8.0352072685973877</v>
      </c>
      <c r="GR64">
        <v>8.0352072685973877</v>
      </c>
      <c r="GS64">
        <v>91.552369100653124</v>
      </c>
      <c r="GT64">
        <v>2.1456447037978101</v>
      </c>
      <c r="GU64">
        <v>2.7614231060632379</v>
      </c>
      <c r="GV64">
        <v>0</v>
      </c>
      <c r="GW64">
        <v>0</v>
      </c>
      <c r="GX64">
        <v>1.3843448866939994</v>
      </c>
      <c r="GY64">
        <v>163.27290009482522</v>
      </c>
      <c r="GZ64">
        <v>164.67142562512601</v>
      </c>
      <c r="HA64">
        <v>5.7201554394919141E-2</v>
      </c>
      <c r="HB64">
        <v>-37.319311414869929</v>
      </c>
    </row>
    <row r="65" spans="1:210" x14ac:dyDescent="0.25">
      <c r="A65" t="s">
        <v>3665</v>
      </c>
      <c r="B65">
        <v>60</v>
      </c>
      <c r="C65">
        <v>6320</v>
      </c>
      <c r="D65">
        <v>6371</v>
      </c>
      <c r="E65">
        <v>4230</v>
      </c>
      <c r="F65">
        <v>4009</v>
      </c>
      <c r="G65">
        <v>5690</v>
      </c>
      <c r="H65">
        <v>6359</v>
      </c>
      <c r="BB65">
        <v>-1</v>
      </c>
      <c r="DA65">
        <v>-1</v>
      </c>
      <c r="DG65">
        <v>13.965076660988075</v>
      </c>
      <c r="DH65">
        <v>6.3547268689077577E-2</v>
      </c>
      <c r="DI65">
        <v>7.0009487404326567E-2</v>
      </c>
      <c r="DJ65">
        <v>7.8129192877159193E-2</v>
      </c>
      <c r="DK65">
        <v>0.49154462422647432</v>
      </c>
      <c r="DL65">
        <v>2.8392958546280523E-4</v>
      </c>
      <c r="DM65">
        <v>29.501195341152325</v>
      </c>
      <c r="DN65">
        <v>0.4916865890192057</v>
      </c>
      <c r="DO65">
        <v>0</v>
      </c>
      <c r="DP65">
        <v>0</v>
      </c>
      <c r="DQ65">
        <v>9.8337317803841131</v>
      </c>
      <c r="DR65">
        <v>42.755562130691978</v>
      </c>
      <c r="DS65">
        <v>7.6497927487203202E-2</v>
      </c>
      <c r="DT65">
        <v>0.63233281577534683</v>
      </c>
      <c r="DU65">
        <v>0.17845471379137764</v>
      </c>
      <c r="DV65">
        <v>0.99957410562180582</v>
      </c>
      <c r="DW65">
        <v>0.97274275979557068</v>
      </c>
      <c r="DX65">
        <v>0.72947166313550393</v>
      </c>
      <c r="DY65">
        <v>0</v>
      </c>
      <c r="DZ65">
        <v>87.607013404758405</v>
      </c>
      <c r="EA65">
        <v>4.3619964339347277</v>
      </c>
      <c r="EB65">
        <v>0</v>
      </c>
      <c r="EC65">
        <v>0</v>
      </c>
      <c r="ED65">
        <v>157.62637606721577</v>
      </c>
      <c r="EE65">
        <v>0.37403416294676151</v>
      </c>
      <c r="EF65">
        <v>0.33309491400493879</v>
      </c>
      <c r="EG65">
        <v>0.61504225610167063</v>
      </c>
      <c r="EH65">
        <v>37.135265668389501</v>
      </c>
      <c r="EI65">
        <v>0</v>
      </c>
      <c r="EJ65">
        <v>0</v>
      </c>
      <c r="EK65">
        <v>0</v>
      </c>
      <c r="EL65">
        <v>3.9514485170054521E-4</v>
      </c>
      <c r="EM65">
        <v>3.4907958306024334E-2</v>
      </c>
      <c r="EN65">
        <v>0.22430437251561613</v>
      </c>
      <c r="EO65">
        <v>0.22430437251561613</v>
      </c>
      <c r="EP65">
        <v>0.27654741624077228</v>
      </c>
      <c r="EQ65">
        <v>0.27654741624077228</v>
      </c>
      <c r="ER65">
        <v>8.0352072685973877</v>
      </c>
      <c r="ES65">
        <v>8.0352072685973877</v>
      </c>
      <c r="ET65">
        <v>123.46800463486707</v>
      </c>
      <c r="EU65">
        <v>2.844349447476838</v>
      </c>
      <c r="EV65">
        <v>5.2334228568054124</v>
      </c>
      <c r="EW65">
        <v>0</v>
      </c>
      <c r="EX65">
        <v>0</v>
      </c>
      <c r="EY65">
        <v>0</v>
      </c>
      <c r="EZ65">
        <v>197.95815114120973</v>
      </c>
      <c r="FA65">
        <v>192.83321519378865</v>
      </c>
      <c r="FB65">
        <v>0.12349051069538852</v>
      </c>
      <c r="FC65">
        <v>-8.2592796312197549</v>
      </c>
      <c r="FF65">
        <v>13.651368812089938</v>
      </c>
      <c r="FG65">
        <v>0.12317694273151338</v>
      </c>
      <c r="FH65">
        <v>1.9696871526277289</v>
      </c>
      <c r="FI65">
        <v>1.9734112370852339</v>
      </c>
      <c r="FJ65">
        <v>0.61202445952936535</v>
      </c>
      <c r="FK65">
        <v>2.8392958546280523E-4</v>
      </c>
      <c r="FL65">
        <v>36.729985459325817</v>
      </c>
      <c r="FM65">
        <v>0.61216642432209678</v>
      </c>
      <c r="FN65">
        <v>0</v>
      </c>
      <c r="FO65">
        <v>0</v>
      </c>
      <c r="FP65">
        <v>12.243328486441939</v>
      </c>
      <c r="FQ65">
        <v>52.827368446975356</v>
      </c>
      <c r="FR65">
        <v>0.3598055352754283</v>
      </c>
      <c r="FS65">
        <v>0.83001875635351385</v>
      </c>
      <c r="FT65">
        <v>0.22500156962296872</v>
      </c>
      <c r="FU65">
        <v>0.99957410562180582</v>
      </c>
      <c r="FV65">
        <v>0.97274275979557068</v>
      </c>
      <c r="FW65">
        <v>0.71983295207016662</v>
      </c>
      <c r="FX65">
        <v>0</v>
      </c>
      <c r="FY65">
        <v>86.896511613219758</v>
      </c>
      <c r="FZ65">
        <v>4.6397243483652639</v>
      </c>
      <c r="GA65">
        <v>0</v>
      </c>
      <c r="GB65">
        <v>0</v>
      </c>
      <c r="GC65">
        <v>214.33844581402013</v>
      </c>
      <c r="GD65">
        <v>0.62253022024276117</v>
      </c>
      <c r="GE65">
        <v>0.72444921785025307</v>
      </c>
      <c r="GF65">
        <v>0.55683413924549097</v>
      </c>
      <c r="GG65">
        <v>137.70297278940944</v>
      </c>
      <c r="GH65">
        <v>0</v>
      </c>
      <c r="GI65">
        <v>0</v>
      </c>
      <c r="GJ65">
        <v>0</v>
      </c>
      <c r="GK65">
        <v>3.2065859848889448E-3</v>
      </c>
      <c r="GL65">
        <v>4.3068845792595511E-2</v>
      </c>
      <c r="GM65">
        <v>0.22430437251561613</v>
      </c>
      <c r="GN65">
        <v>0.22430437251561613</v>
      </c>
      <c r="GO65">
        <v>0.27654741624077228</v>
      </c>
      <c r="GP65">
        <v>0.27654741624077228</v>
      </c>
      <c r="GQ65">
        <v>8.0352072685973877</v>
      </c>
      <c r="GR65">
        <v>8.0352072685973877</v>
      </c>
      <c r="GS65">
        <v>128.47774493490465</v>
      </c>
      <c r="GT65">
        <v>2.9415498087552638</v>
      </c>
      <c r="GU65">
        <v>5.6131301573636572</v>
      </c>
      <c r="GV65">
        <v>0</v>
      </c>
      <c r="GW65">
        <v>0</v>
      </c>
      <c r="GX65">
        <v>2.1478150197627017</v>
      </c>
      <c r="GY65">
        <v>274.55922434305973</v>
      </c>
      <c r="GZ65">
        <v>277.29116852590016</v>
      </c>
      <c r="HA65">
        <v>0.87650948930461148</v>
      </c>
      <c r="HB65">
        <v>39.619207115446649</v>
      </c>
    </row>
    <row r="66" spans="1:210" x14ac:dyDescent="0.25">
      <c r="A66" t="s">
        <v>3665</v>
      </c>
      <c r="B66">
        <v>61</v>
      </c>
      <c r="C66">
        <v>4536</v>
      </c>
      <c r="D66">
        <v>2500</v>
      </c>
      <c r="E66">
        <v>5809</v>
      </c>
      <c r="F66">
        <v>2512</v>
      </c>
      <c r="G66">
        <v>1987</v>
      </c>
      <c r="H66">
        <v>967</v>
      </c>
      <c r="BB66">
        <v>-1</v>
      </c>
      <c r="DA66">
        <v>-1</v>
      </c>
      <c r="DG66">
        <v>13.61559796226795</v>
      </c>
      <c r="DH66">
        <v>6.9847768294636825E-3</v>
      </c>
      <c r="DI66">
        <v>0.25613345475768434</v>
      </c>
      <c r="DJ66">
        <v>0.25912939626394105</v>
      </c>
      <c r="DK66">
        <v>0.7044293015332197</v>
      </c>
      <c r="DL66">
        <v>2.8392958546280523E-4</v>
      </c>
      <c r="DM66">
        <v>42.274275979557068</v>
      </c>
      <c r="DN66">
        <v>0.79460396760824148</v>
      </c>
      <c r="DO66">
        <v>0</v>
      </c>
      <c r="DP66">
        <v>0</v>
      </c>
      <c r="DQ66">
        <v>15.892079352164814</v>
      </c>
      <c r="DR66">
        <v>63.951271662851809</v>
      </c>
      <c r="DS66">
        <v>0.35840073086825291</v>
      </c>
      <c r="DT66">
        <v>0.25241824174470023</v>
      </c>
      <c r="DU66">
        <v>0.12589645847383335</v>
      </c>
      <c r="DV66">
        <v>0.99957410562180582</v>
      </c>
      <c r="DW66">
        <v>0.97274275979557068</v>
      </c>
      <c r="DX66">
        <v>0.67073410036575321</v>
      </c>
      <c r="DY66">
        <v>0</v>
      </c>
      <c r="DZ66">
        <v>58.102851203267036</v>
      </c>
      <c r="EA66">
        <v>2.8769765275383006</v>
      </c>
      <c r="EB66">
        <v>0</v>
      </c>
      <c r="EC66">
        <v>0</v>
      </c>
      <c r="ED66">
        <v>144.57596269923488</v>
      </c>
      <c r="EE66">
        <v>0.55001248524449198</v>
      </c>
      <c r="EF66">
        <v>0.52107622261970565</v>
      </c>
      <c r="EG66">
        <v>0.33050639850995689</v>
      </c>
      <c r="EH66">
        <v>68.181306417114911</v>
      </c>
      <c r="EI66">
        <v>0</v>
      </c>
      <c r="EJ66">
        <v>0</v>
      </c>
      <c r="EK66">
        <v>0</v>
      </c>
      <c r="EL66">
        <v>0</v>
      </c>
      <c r="EM66">
        <v>1.8271625903948374E-2</v>
      </c>
      <c r="EN66">
        <v>0.22430437251561613</v>
      </c>
      <c r="EO66">
        <v>0.22430437251561613</v>
      </c>
      <c r="EP66">
        <v>0.27654741624077228</v>
      </c>
      <c r="EQ66">
        <v>0.27654741624077228</v>
      </c>
      <c r="ER66">
        <v>8.0352072685973877</v>
      </c>
      <c r="ES66">
        <v>8.0352072685973877</v>
      </c>
      <c r="ET66">
        <v>120.56402084573224</v>
      </c>
      <c r="EU66">
        <v>2.5361209908871052</v>
      </c>
      <c r="EV66">
        <v>4.0791434064381811</v>
      </c>
      <c r="EW66">
        <v>0</v>
      </c>
      <c r="EX66">
        <v>0</v>
      </c>
      <c r="EY66">
        <v>0.39395180974383409</v>
      </c>
      <c r="EZ66">
        <v>225.42688057374372</v>
      </c>
      <c r="FA66">
        <v>225.17978501742397</v>
      </c>
      <c r="FB66">
        <v>0.17427026899721468</v>
      </c>
      <c r="FC66">
        <v>33.295864684864739</v>
      </c>
      <c r="FF66">
        <v>13.965076660988075</v>
      </c>
      <c r="FG66">
        <v>9.2930750685195032E-2</v>
      </c>
      <c r="FH66">
        <v>1.1403405236106043</v>
      </c>
      <c r="FI66">
        <v>1.130733967904618</v>
      </c>
      <c r="FJ66">
        <v>0.7044293015332197</v>
      </c>
      <c r="FK66">
        <v>2.8392958546280523E-4</v>
      </c>
      <c r="FL66">
        <v>42.274275979557068</v>
      </c>
      <c r="FM66">
        <v>0.79455673957695594</v>
      </c>
      <c r="FN66">
        <v>0</v>
      </c>
      <c r="FO66">
        <v>0</v>
      </c>
      <c r="FP66">
        <v>15.891134791539105</v>
      </c>
      <c r="FQ66">
        <v>66.927375820500927</v>
      </c>
      <c r="FR66">
        <v>0.57337143655069023</v>
      </c>
      <c r="FS66">
        <v>3.8250060829374157</v>
      </c>
      <c r="FT66">
        <v>1.1365810173064783</v>
      </c>
      <c r="FU66">
        <v>0.99957410562180582</v>
      </c>
      <c r="FV66">
        <v>0.97274275979557068</v>
      </c>
      <c r="FW66">
        <v>1</v>
      </c>
      <c r="FX66">
        <v>0.28643666168792953</v>
      </c>
      <c r="FY66">
        <v>88.041239357691154</v>
      </c>
      <c r="FZ66">
        <v>6.609710596295737</v>
      </c>
      <c r="GA66">
        <v>0</v>
      </c>
      <c r="GB66">
        <v>0</v>
      </c>
      <c r="GC66">
        <v>209.00197692236497</v>
      </c>
      <c r="GD66">
        <v>0.60772056580606459</v>
      </c>
      <c r="GE66">
        <v>0.65046547182439451</v>
      </c>
      <c r="GF66">
        <v>0.52630878349774424</v>
      </c>
      <c r="GG66">
        <v>116.448110921587</v>
      </c>
      <c r="GH66">
        <v>0</v>
      </c>
      <c r="GI66">
        <v>0</v>
      </c>
      <c r="GJ66">
        <v>0</v>
      </c>
      <c r="GK66">
        <v>7.8892682316529517E-3</v>
      </c>
      <c r="GL66">
        <v>0.14351071887264799</v>
      </c>
      <c r="GM66">
        <v>0.22430437251561613</v>
      </c>
      <c r="GN66">
        <v>0.22430437251561613</v>
      </c>
      <c r="GO66">
        <v>0.27654741624077228</v>
      </c>
      <c r="GP66">
        <v>0.27654741624077228</v>
      </c>
      <c r="GQ66">
        <v>8.0352072685973877</v>
      </c>
      <c r="GR66">
        <v>8.0352072685973877</v>
      </c>
      <c r="GS66">
        <v>152.35945485519591</v>
      </c>
      <c r="GT66">
        <v>3.2067007382169219</v>
      </c>
      <c r="GU66">
        <v>7.896649630891539</v>
      </c>
      <c r="GV66">
        <v>0</v>
      </c>
      <c r="GW66">
        <v>0</v>
      </c>
      <c r="GX66">
        <v>1.2888278640618245</v>
      </c>
      <c r="GY66">
        <v>286.23219641067459</v>
      </c>
      <c r="GZ66">
        <v>309.59812799401953</v>
      </c>
      <c r="HA66">
        <v>0.82572973100278535</v>
      </c>
      <c r="HB66">
        <v>70.043469988311642</v>
      </c>
    </row>
    <row r="67" spans="1:210" x14ac:dyDescent="0.25">
      <c r="A67" t="s">
        <v>3665</v>
      </c>
      <c r="B67">
        <v>62</v>
      </c>
      <c r="C67">
        <v>5837</v>
      </c>
      <c r="D67">
        <v>6630</v>
      </c>
      <c r="E67">
        <v>2530</v>
      </c>
      <c r="F67">
        <v>6379</v>
      </c>
      <c r="G67">
        <v>2040</v>
      </c>
      <c r="H67">
        <v>4818</v>
      </c>
      <c r="BB67">
        <v>-1</v>
      </c>
      <c r="DA67">
        <v>-1</v>
      </c>
      <c r="DG67">
        <v>13.383597028429371</v>
      </c>
      <c r="DH67">
        <v>7.5042424920064937E-2</v>
      </c>
      <c r="DI67">
        <v>0</v>
      </c>
      <c r="DJ67">
        <v>0</v>
      </c>
      <c r="DK67">
        <v>0.30330021818044017</v>
      </c>
      <c r="DL67">
        <v>2.8392958546280523E-4</v>
      </c>
      <c r="DM67">
        <v>18.206530978390298</v>
      </c>
      <c r="DN67">
        <v>0.3034421829731716</v>
      </c>
      <c r="DO67">
        <v>0</v>
      </c>
      <c r="DP67">
        <v>0</v>
      </c>
      <c r="DQ67">
        <v>6.0688436594634334</v>
      </c>
      <c r="DR67">
        <v>30.84669664949454</v>
      </c>
      <c r="DS67">
        <v>10.839110808146515</v>
      </c>
      <c r="DT67">
        <v>1.0532004910253441</v>
      </c>
      <c r="DU67">
        <v>2.2771176809218612</v>
      </c>
      <c r="DV67">
        <v>0.99957410562180582</v>
      </c>
      <c r="DW67">
        <v>0.97274275979557068</v>
      </c>
      <c r="DX67">
        <v>0.28797727144386404</v>
      </c>
      <c r="DY67">
        <v>5.423360543443153E-2</v>
      </c>
      <c r="DZ67">
        <v>80.808359911070966</v>
      </c>
      <c r="EA67">
        <v>3.5711872685545627</v>
      </c>
      <c r="EB67">
        <v>0</v>
      </c>
      <c r="EC67">
        <v>0</v>
      </c>
      <c r="ED67">
        <v>149.50565685760978</v>
      </c>
      <c r="EE67">
        <v>0.40223133410382039</v>
      </c>
      <c r="EF67">
        <v>0.48519722675694898</v>
      </c>
      <c r="EG67">
        <v>0.43768154082118566</v>
      </c>
      <c r="EH67">
        <v>43.086871380184348</v>
      </c>
      <c r="EI67">
        <v>0</v>
      </c>
      <c r="EJ67">
        <v>0</v>
      </c>
      <c r="EK67">
        <v>0</v>
      </c>
      <c r="EL67">
        <v>0</v>
      </c>
      <c r="EM67">
        <v>1.9497181933401886E-2</v>
      </c>
      <c r="EN67">
        <v>0.22430437251561613</v>
      </c>
      <c r="EO67">
        <v>0.22430437251561613</v>
      </c>
      <c r="EP67">
        <v>0.27654741624077228</v>
      </c>
      <c r="EQ67">
        <v>0.27654741624077228</v>
      </c>
      <c r="ER67">
        <v>8.0352072685973877</v>
      </c>
      <c r="ES67">
        <v>8.0352072685973877</v>
      </c>
      <c r="ET67">
        <v>106.62741124208881</v>
      </c>
      <c r="EU67">
        <v>2.5188128831475902</v>
      </c>
      <c r="EV67">
        <v>4.1940919920413053</v>
      </c>
      <c r="EW67">
        <v>0</v>
      </c>
      <c r="EX67">
        <v>0</v>
      </c>
      <c r="EY67">
        <v>2.0033971226688649</v>
      </c>
      <c r="EZ67">
        <v>186.63623492025931</v>
      </c>
      <c r="FA67">
        <v>193.64528161575407</v>
      </c>
      <c r="FB67">
        <v>0.24565442824042116</v>
      </c>
      <c r="FC67">
        <v>-43.692663440749754</v>
      </c>
      <c r="FF67">
        <v>13.965076660988075</v>
      </c>
      <c r="FG67">
        <v>1.8715307949002034E-2</v>
      </c>
      <c r="FH67">
        <v>1.3789954499624628</v>
      </c>
      <c r="FI67">
        <v>1.3863561727672757</v>
      </c>
      <c r="FJ67">
        <v>0.5171618260412173</v>
      </c>
      <c r="FK67">
        <v>2.8392958546280523E-4</v>
      </c>
      <c r="FL67">
        <v>31.038227450036928</v>
      </c>
      <c r="FM67">
        <v>0.51730379083394873</v>
      </c>
      <c r="FN67">
        <v>0</v>
      </c>
      <c r="FO67">
        <v>0</v>
      </c>
      <c r="FP67">
        <v>10.346075816678972</v>
      </c>
      <c r="FQ67">
        <v>49.434756368740501</v>
      </c>
      <c r="FR67">
        <v>1.1938393829395091</v>
      </c>
      <c r="FS67">
        <v>0</v>
      </c>
      <c r="FT67">
        <v>0</v>
      </c>
      <c r="FU67">
        <v>0.99957410562180582</v>
      </c>
      <c r="FV67">
        <v>0.97274275979557068</v>
      </c>
      <c r="FW67">
        <v>0.587661673702087</v>
      </c>
      <c r="FX67">
        <v>0</v>
      </c>
      <c r="FY67">
        <v>73.689281690703027</v>
      </c>
      <c r="FZ67">
        <v>3.5082657149441485</v>
      </c>
      <c r="GA67">
        <v>0</v>
      </c>
      <c r="GB67">
        <v>0</v>
      </c>
      <c r="GC67">
        <v>175.9138730363336</v>
      </c>
      <c r="GD67">
        <v>0.67886538707211219</v>
      </c>
      <c r="GE67">
        <v>0.44248865451843677</v>
      </c>
      <c r="GF67">
        <v>0.52714134974741778</v>
      </c>
      <c r="GG67">
        <v>88.916377419350795</v>
      </c>
      <c r="GH67">
        <v>0</v>
      </c>
      <c r="GI67">
        <v>0</v>
      </c>
      <c r="GJ67">
        <v>0</v>
      </c>
      <c r="GK67">
        <v>4.4107298889206172E-3</v>
      </c>
      <c r="GL67">
        <v>2.2339959837330392E-2</v>
      </c>
      <c r="GM67">
        <v>0.22430437251561613</v>
      </c>
      <c r="GN67">
        <v>0.22430437251561613</v>
      </c>
      <c r="GO67">
        <v>0.27654741624077228</v>
      </c>
      <c r="GP67">
        <v>0.27654741624077228</v>
      </c>
      <c r="GQ67">
        <v>8.0352072685973877</v>
      </c>
      <c r="GR67">
        <v>8.0352072685973877</v>
      </c>
      <c r="GS67">
        <v>116.17255334419173</v>
      </c>
      <c r="GT67">
        <v>2.6261156486488071</v>
      </c>
      <c r="GU67">
        <v>4.4355780934051747</v>
      </c>
      <c r="GV67">
        <v>0</v>
      </c>
      <c r="GW67">
        <v>0</v>
      </c>
      <c r="GX67">
        <v>1.2785856051007407</v>
      </c>
      <c r="GY67">
        <v>230.48835223827385</v>
      </c>
      <c r="GZ67">
        <v>228.53312828781679</v>
      </c>
      <c r="HA67">
        <v>0.75434557175957884</v>
      </c>
      <c r="HB67">
        <v>17.487324668109224</v>
      </c>
    </row>
    <row r="68" spans="1:210" x14ac:dyDescent="0.25">
      <c r="A68" t="s">
        <v>3665</v>
      </c>
      <c r="B68">
        <v>63</v>
      </c>
      <c r="C68">
        <v>2081</v>
      </c>
      <c r="D68">
        <v>6164</v>
      </c>
      <c r="E68">
        <v>6420</v>
      </c>
      <c r="F68">
        <v>5576</v>
      </c>
      <c r="G68">
        <v>648</v>
      </c>
      <c r="H68">
        <v>4329</v>
      </c>
      <c r="BB68">
        <v>-1</v>
      </c>
      <c r="DA68">
        <v>-1</v>
      </c>
      <c r="DG68">
        <v>13.965076660988075</v>
      </c>
      <c r="DH68">
        <v>3.7958722218371217E-2</v>
      </c>
      <c r="DI68">
        <v>0</v>
      </c>
      <c r="DJ68">
        <v>0</v>
      </c>
      <c r="DK68">
        <v>0.46814636634889889</v>
      </c>
      <c r="DL68">
        <v>2.8392958546280523E-4</v>
      </c>
      <c r="DM68">
        <v>28.097299868497814</v>
      </c>
      <c r="DN68">
        <v>0.46828833114163027</v>
      </c>
      <c r="DO68">
        <v>0</v>
      </c>
      <c r="DP68">
        <v>0</v>
      </c>
      <c r="DQ68">
        <v>9.3657666228326057</v>
      </c>
      <c r="DR68">
        <v>42.962029987987385</v>
      </c>
      <c r="DS68">
        <v>0.41589058084602631</v>
      </c>
      <c r="DT68">
        <v>1.0703975919574533</v>
      </c>
      <c r="DU68">
        <v>0.30934669489122263</v>
      </c>
      <c r="DV68">
        <v>0.99957410562180582</v>
      </c>
      <c r="DW68">
        <v>0.97274275979557068</v>
      </c>
      <c r="DX68">
        <v>0.84655367600299969</v>
      </c>
      <c r="DY68">
        <v>0</v>
      </c>
      <c r="DZ68">
        <v>87.108733785583141</v>
      </c>
      <c r="EA68">
        <v>4.5078440629224472</v>
      </c>
      <c r="EB68">
        <v>0</v>
      </c>
      <c r="EC68">
        <v>0</v>
      </c>
      <c r="ED68">
        <v>177.67901076024907</v>
      </c>
      <c r="EE68">
        <v>0.39239350670718731</v>
      </c>
      <c r="EF68">
        <v>0.58137305116473226</v>
      </c>
      <c r="EG68">
        <v>0.47080557906986009</v>
      </c>
      <c r="EH68">
        <v>71.925506959607986</v>
      </c>
      <c r="EI68">
        <v>0</v>
      </c>
      <c r="EJ68">
        <v>0</v>
      </c>
      <c r="EK68">
        <v>0</v>
      </c>
      <c r="EL68">
        <v>2.7102192995022813E-3</v>
      </c>
      <c r="EM68">
        <v>3.9536041516760712E-2</v>
      </c>
      <c r="EN68">
        <v>0.22430437251561613</v>
      </c>
      <c r="EO68">
        <v>0.22430437251561613</v>
      </c>
      <c r="EP68">
        <v>0.27654741624077228</v>
      </c>
      <c r="EQ68">
        <v>0.27654741624077228</v>
      </c>
      <c r="ER68">
        <v>8.0352072685973877</v>
      </c>
      <c r="ES68">
        <v>8.0352072685973877</v>
      </c>
      <c r="ET68">
        <v>126.04387797401353</v>
      </c>
      <c r="EU68">
        <v>2.9021036272516691</v>
      </c>
      <c r="EV68">
        <v>5.4580484462227545</v>
      </c>
      <c r="EW68">
        <v>0</v>
      </c>
      <c r="EX68">
        <v>0</v>
      </c>
      <c r="EY68">
        <v>0</v>
      </c>
      <c r="EZ68">
        <v>237.30077226694598</v>
      </c>
      <c r="FA68">
        <v>231.94365531764527</v>
      </c>
      <c r="FB68">
        <v>0.26666390579191723</v>
      </c>
      <c r="FC68">
        <v>8.1411375472085972</v>
      </c>
      <c r="FF68">
        <v>13.965076660988075</v>
      </c>
      <c r="FG68">
        <v>0.11369931509434922</v>
      </c>
      <c r="FH68">
        <v>0.20789029768345513</v>
      </c>
      <c r="FI68">
        <v>0.20149193210900909</v>
      </c>
      <c r="FJ68">
        <v>0.62029520853466957</v>
      </c>
      <c r="FK68">
        <v>2.8392958546280523E-4</v>
      </c>
      <c r="FL68">
        <v>37.226230399644074</v>
      </c>
      <c r="FM68">
        <v>0.620437173327401</v>
      </c>
      <c r="FN68">
        <v>0</v>
      </c>
      <c r="FO68">
        <v>0</v>
      </c>
      <c r="FP68">
        <v>12.408743466548017</v>
      </c>
      <c r="FQ68">
        <v>54.462824335776091</v>
      </c>
      <c r="FR68">
        <v>0.57946944614729123</v>
      </c>
      <c r="FS68">
        <v>0.78971199034260864</v>
      </c>
      <c r="FT68">
        <v>0.23441329593974589</v>
      </c>
      <c r="FU68">
        <v>0.99957410562180582</v>
      </c>
      <c r="FV68">
        <v>0.95753298171683943</v>
      </c>
      <c r="FW68">
        <v>1</v>
      </c>
      <c r="FX68">
        <v>1.9541835067640852E-2</v>
      </c>
      <c r="FY68">
        <v>86.274497613961643</v>
      </c>
      <c r="FZ68">
        <v>5.4451096140930844</v>
      </c>
      <c r="GA68">
        <v>0</v>
      </c>
      <c r="GB68">
        <v>0</v>
      </c>
      <c r="GC68">
        <v>189.40803691738759</v>
      </c>
      <c r="GD68">
        <v>0.59120087504502805</v>
      </c>
      <c r="GE68">
        <v>0.48503036496989571</v>
      </c>
      <c r="GF68">
        <v>0.57331270802650647</v>
      </c>
      <c r="GG68">
        <v>95.406375780556644</v>
      </c>
      <c r="GH68">
        <v>0</v>
      </c>
      <c r="GI68">
        <v>0</v>
      </c>
      <c r="GJ68">
        <v>0</v>
      </c>
      <c r="GK68">
        <v>1.0604228584495907E-2</v>
      </c>
      <c r="GL68">
        <v>7.2328055731847085E-2</v>
      </c>
      <c r="GM68">
        <v>0.22430437251561613</v>
      </c>
      <c r="GN68">
        <v>0.22430437251561613</v>
      </c>
      <c r="GO68">
        <v>0.27654741624077228</v>
      </c>
      <c r="GP68">
        <v>0.27654741624077228</v>
      </c>
      <c r="GQ68">
        <v>8.0352072685973877</v>
      </c>
      <c r="GR68">
        <v>8.0352072685973877</v>
      </c>
      <c r="GS68">
        <v>136.8071789499547</v>
      </c>
      <c r="GT68">
        <v>3.0752603774594034</v>
      </c>
      <c r="GU68">
        <v>6.5676494740786246</v>
      </c>
      <c r="GV68">
        <v>0</v>
      </c>
      <c r="GW68">
        <v>0</v>
      </c>
      <c r="GX68">
        <v>0.27929489208621378</v>
      </c>
      <c r="GY68">
        <v>276.84126654102261</v>
      </c>
      <c r="GZ68">
        <v>284.18021568672646</v>
      </c>
      <c r="HA68">
        <v>0.73333609420808277</v>
      </c>
      <c r="HB68">
        <v>73.716940838975887</v>
      </c>
    </row>
    <row r="69" spans="1:210" x14ac:dyDescent="0.25">
      <c r="A69" t="s">
        <v>3665</v>
      </c>
      <c r="B69">
        <v>64</v>
      </c>
      <c r="C69">
        <v>5638</v>
      </c>
      <c r="D69">
        <v>6317</v>
      </c>
      <c r="E69">
        <v>3528</v>
      </c>
      <c r="F69">
        <v>3018</v>
      </c>
      <c r="G69">
        <v>5041</v>
      </c>
      <c r="H69">
        <v>6536</v>
      </c>
      <c r="BB69">
        <v>-1</v>
      </c>
      <c r="DA69">
        <v>-1</v>
      </c>
      <c r="DG69">
        <v>13.965076660988075</v>
      </c>
      <c r="DH69">
        <v>0</v>
      </c>
      <c r="DI69">
        <v>1.2721854105098951</v>
      </c>
      <c r="DJ69">
        <v>1.2725793662672773</v>
      </c>
      <c r="DK69">
        <v>0.7044293015332197</v>
      </c>
      <c r="DL69">
        <v>2.8392958546280523E-4</v>
      </c>
      <c r="DM69">
        <v>42.274275979557068</v>
      </c>
      <c r="DN69">
        <v>0.93532872541679202</v>
      </c>
      <c r="DO69">
        <v>0</v>
      </c>
      <c r="DP69">
        <v>0</v>
      </c>
      <c r="DQ69">
        <v>18.706574508335841</v>
      </c>
      <c r="DR69">
        <v>75.479585482011942</v>
      </c>
      <c r="DS69">
        <v>1.718098599767667</v>
      </c>
      <c r="DT69">
        <v>0</v>
      </c>
      <c r="DU69">
        <v>0.19866420770650425</v>
      </c>
      <c r="DV69">
        <v>0.99957410562180582</v>
      </c>
      <c r="DW69">
        <v>0.97274275979557068</v>
      </c>
      <c r="DX69">
        <v>1</v>
      </c>
      <c r="DY69">
        <v>0.13049498324956044</v>
      </c>
      <c r="DZ69">
        <v>82.9587809657543</v>
      </c>
      <c r="EA69">
        <v>5.7022062350753195</v>
      </c>
      <c r="EB69">
        <v>0</v>
      </c>
      <c r="EC69">
        <v>0</v>
      </c>
      <c r="ED69">
        <v>169.62272071854744</v>
      </c>
      <c r="EE69">
        <v>0.42531733322972498</v>
      </c>
      <c r="EF69">
        <v>0.56628650512782142</v>
      </c>
      <c r="EG69">
        <v>0.46937648580271196</v>
      </c>
      <c r="EH69">
        <v>71.207923579797111</v>
      </c>
      <c r="EI69">
        <v>0</v>
      </c>
      <c r="EJ69">
        <v>0</v>
      </c>
      <c r="EK69">
        <v>0</v>
      </c>
      <c r="EL69">
        <v>2.2859801366150343E-3</v>
      </c>
      <c r="EM69">
        <v>0.11673834888598478</v>
      </c>
      <c r="EN69">
        <v>0.22430437251561613</v>
      </c>
      <c r="EO69">
        <v>0.22430437251561613</v>
      </c>
      <c r="EP69">
        <v>0.27654741624077228</v>
      </c>
      <c r="EQ69">
        <v>0.27654741624077228</v>
      </c>
      <c r="ER69">
        <v>8.0352072685973877</v>
      </c>
      <c r="ES69">
        <v>8.0352072685973877</v>
      </c>
      <c r="ET69">
        <v>148.20274128788361</v>
      </c>
      <c r="EU69">
        <v>3.2067007382169219</v>
      </c>
      <c r="EV69">
        <v>7.4844966862080868</v>
      </c>
      <c r="EW69">
        <v>0</v>
      </c>
      <c r="EX69">
        <v>0</v>
      </c>
      <c r="EY69">
        <v>1.3843448866939994</v>
      </c>
      <c r="EZ69">
        <v>248.03903265010788</v>
      </c>
      <c r="FA69">
        <v>267.66702844664559</v>
      </c>
      <c r="FB69">
        <v>0.64155670115343078</v>
      </c>
      <c r="FC69">
        <v>-5.499330629952226E-3</v>
      </c>
      <c r="FF69">
        <v>13.965076660988075</v>
      </c>
      <c r="FG69">
        <v>5.9973366842618378E-2</v>
      </c>
      <c r="FH69">
        <v>0.43649718409416888</v>
      </c>
      <c r="FI69">
        <v>0.44082438665720625</v>
      </c>
      <c r="FJ69">
        <v>0.38046936094717132</v>
      </c>
      <c r="FK69">
        <v>2.8392958546280523E-4</v>
      </c>
      <c r="FL69">
        <v>22.836679544394165</v>
      </c>
      <c r="FM69">
        <v>0.38061132573990275</v>
      </c>
      <c r="FN69">
        <v>0</v>
      </c>
      <c r="FO69">
        <v>0</v>
      </c>
      <c r="FP69">
        <v>7.6122265147980572</v>
      </c>
      <c r="FQ69">
        <v>37.728822664034951</v>
      </c>
      <c r="FR69">
        <v>0.29471740155855869</v>
      </c>
      <c r="FS69">
        <v>0.99055167482651296</v>
      </c>
      <c r="FT69">
        <v>0.3401665034826446</v>
      </c>
      <c r="FU69">
        <v>0.99957410562180582</v>
      </c>
      <c r="FV69">
        <v>0.97274275979557068</v>
      </c>
      <c r="FW69">
        <v>0.34237762011716083</v>
      </c>
      <c r="FX69">
        <v>0</v>
      </c>
      <c r="FY69">
        <v>75.786115184263224</v>
      </c>
      <c r="FZ69">
        <v>3.0853662850971117</v>
      </c>
      <c r="GA69">
        <v>0</v>
      </c>
      <c r="GB69">
        <v>0</v>
      </c>
      <c r="GC69">
        <v>174.34028496765274</v>
      </c>
      <c r="GD69">
        <v>0.48385536651066086</v>
      </c>
      <c r="GE69">
        <v>0.36470567883922278</v>
      </c>
      <c r="GF69">
        <v>0.73907157716501459</v>
      </c>
      <c r="GG69">
        <v>93.408186495291105</v>
      </c>
      <c r="GH69">
        <v>0</v>
      </c>
      <c r="GI69">
        <v>0</v>
      </c>
      <c r="GJ69">
        <v>0</v>
      </c>
      <c r="GK69">
        <v>7.1889750591972324E-4</v>
      </c>
      <c r="GL69">
        <v>1.4788223503051423E-2</v>
      </c>
      <c r="GM69">
        <v>0.22430437251561613</v>
      </c>
      <c r="GN69">
        <v>0.22430437251561613</v>
      </c>
      <c r="GO69">
        <v>0.27654741624077228</v>
      </c>
      <c r="GP69">
        <v>0.27654741624077228</v>
      </c>
      <c r="GQ69">
        <v>8.0352072685973877</v>
      </c>
      <c r="GR69">
        <v>8.0352072685973877</v>
      </c>
      <c r="GS69">
        <v>107.05586254135936</v>
      </c>
      <c r="GT69">
        <v>2.4738087202170949</v>
      </c>
      <c r="GU69">
        <v>3.7055456450468167</v>
      </c>
      <c r="GV69">
        <v>0</v>
      </c>
      <c r="GW69">
        <v>0</v>
      </c>
      <c r="GX69">
        <v>0.72484338893169387</v>
      </c>
      <c r="GY69">
        <v>225.28572044914864</v>
      </c>
      <c r="GZ69">
        <v>222.78914622146493</v>
      </c>
      <c r="HA69">
        <v>0.35844329884656922</v>
      </c>
      <c r="HB69">
        <v>-0.85781289543583306</v>
      </c>
    </row>
    <row r="70" spans="1:210" x14ac:dyDescent="0.25">
      <c r="A70" t="s">
        <v>3665</v>
      </c>
      <c r="B70">
        <v>65</v>
      </c>
      <c r="C70">
        <v>1094</v>
      </c>
      <c r="D70">
        <v>4646</v>
      </c>
      <c r="E70">
        <v>3633</v>
      </c>
      <c r="F70">
        <v>6412</v>
      </c>
      <c r="G70">
        <v>4230</v>
      </c>
      <c r="H70">
        <v>1208</v>
      </c>
      <c r="BB70">
        <v>-1</v>
      </c>
      <c r="DA70">
        <v>-1</v>
      </c>
      <c r="DG70">
        <v>13.965076660988075</v>
      </c>
      <c r="DH70">
        <v>7.2192244783797641E-2</v>
      </c>
      <c r="DI70">
        <v>0.3976245448344381</v>
      </c>
      <c r="DJ70">
        <v>0.40039112361742396</v>
      </c>
      <c r="DK70">
        <v>0.36812182628947915</v>
      </c>
      <c r="DL70">
        <v>2.8392958546280523E-4</v>
      </c>
      <c r="DM70">
        <v>22.095827464932626</v>
      </c>
      <c r="DN70">
        <v>0.36826379108221052</v>
      </c>
      <c r="DO70">
        <v>0</v>
      </c>
      <c r="DP70">
        <v>0</v>
      </c>
      <c r="DQ70">
        <v>7.3652758216442109</v>
      </c>
      <c r="DR70">
        <v>37.926948052781214</v>
      </c>
      <c r="DS70">
        <v>0</v>
      </c>
      <c r="DT70">
        <v>0.76360299534453757</v>
      </c>
      <c r="DU70">
        <v>0.19306524257802318</v>
      </c>
      <c r="DV70">
        <v>0.99957410562180582</v>
      </c>
      <c r="DW70">
        <v>0.96719577606317697</v>
      </c>
      <c r="DX70">
        <v>0.60012397382482308</v>
      </c>
      <c r="DY70">
        <v>0</v>
      </c>
      <c r="DZ70">
        <v>83.409141568120077</v>
      </c>
      <c r="EA70">
        <v>4.0659018273742813</v>
      </c>
      <c r="EB70">
        <v>0</v>
      </c>
      <c r="EC70">
        <v>0</v>
      </c>
      <c r="ED70">
        <v>173.04824489554579</v>
      </c>
      <c r="EE70">
        <v>0.4313785190214029</v>
      </c>
      <c r="EF70">
        <v>0.29854144904169044</v>
      </c>
      <c r="EG70">
        <v>0.66987838756380469</v>
      </c>
      <c r="EH70">
        <v>67.860417578699312</v>
      </c>
      <c r="EI70">
        <v>0</v>
      </c>
      <c r="EJ70">
        <v>0</v>
      </c>
      <c r="EK70">
        <v>0</v>
      </c>
      <c r="EL70">
        <v>0</v>
      </c>
      <c r="EM70">
        <v>2.6348716250741866E-2</v>
      </c>
      <c r="EN70">
        <v>0.22430437251561613</v>
      </c>
      <c r="EO70">
        <v>0.22430437251561613</v>
      </c>
      <c r="EP70">
        <v>0.27654741624077228</v>
      </c>
      <c r="EQ70">
        <v>0.27654741624077228</v>
      </c>
      <c r="ER70">
        <v>8.0352072685973877</v>
      </c>
      <c r="ES70">
        <v>8.0352072685973877</v>
      </c>
      <c r="ET70">
        <v>114.09320968190704</v>
      </c>
      <c r="EU70">
        <v>2.6663995329428376</v>
      </c>
      <c r="EV70">
        <v>4.7294240791231674</v>
      </c>
      <c r="EW70">
        <v>0</v>
      </c>
      <c r="EX70">
        <v>0</v>
      </c>
      <c r="EY70">
        <v>0.51307062542394355</v>
      </c>
      <c r="EZ70">
        <v>224.65176451636316</v>
      </c>
      <c r="FA70">
        <v>222.56470366217178</v>
      </c>
      <c r="FB70">
        <v>0.67142414319068167</v>
      </c>
      <c r="FC70">
        <v>-17.549505381738292</v>
      </c>
      <c r="FF70">
        <v>13.771289532647199</v>
      </c>
      <c r="FG70">
        <v>6.3547268689077577E-2</v>
      </c>
      <c r="FH70">
        <v>0.27867835932533414</v>
      </c>
      <c r="FI70">
        <v>0.28308628807208913</v>
      </c>
      <c r="FJ70">
        <v>0.5124800321204096</v>
      </c>
      <c r="FK70">
        <v>2.8392958546280523E-4</v>
      </c>
      <c r="FL70">
        <v>30.757319814788438</v>
      </c>
      <c r="FM70">
        <v>0.51262199691314103</v>
      </c>
      <c r="FN70">
        <v>0</v>
      </c>
      <c r="FO70">
        <v>0</v>
      </c>
      <c r="FP70">
        <v>10.252439938262818</v>
      </c>
      <c r="FQ70">
        <v>46.473946106039364</v>
      </c>
      <c r="FR70">
        <v>5.4729363662347989E-3</v>
      </c>
      <c r="FS70">
        <v>0.81792257143718294</v>
      </c>
      <c r="FT70">
        <v>0.17845471379137764</v>
      </c>
      <c r="FU70">
        <v>0.99957410562180582</v>
      </c>
      <c r="FV70">
        <v>0.97274275979557068</v>
      </c>
      <c r="FW70">
        <v>0.59097447312168749</v>
      </c>
      <c r="FX70">
        <v>0</v>
      </c>
      <c r="FY70">
        <v>74.79439570683067</v>
      </c>
      <c r="FZ70">
        <v>3.3719936272952524</v>
      </c>
      <c r="GA70">
        <v>0</v>
      </c>
      <c r="GB70">
        <v>0</v>
      </c>
      <c r="GC70">
        <v>152.19811008168858</v>
      </c>
      <c r="GD70">
        <v>0.37034307578332171</v>
      </c>
      <c r="GE70">
        <v>0.44369774880177792</v>
      </c>
      <c r="GF70">
        <v>0.48582628780431575</v>
      </c>
      <c r="GG70">
        <v>46.848939509223626</v>
      </c>
      <c r="GH70">
        <v>0</v>
      </c>
      <c r="GI70">
        <v>0</v>
      </c>
      <c r="GJ70">
        <v>0</v>
      </c>
      <c r="GK70">
        <v>2.5954035721501099E-3</v>
      </c>
      <c r="GL70">
        <v>2.1559449959205446E-2</v>
      </c>
      <c r="GM70">
        <v>0.22430437251561613</v>
      </c>
      <c r="GN70">
        <v>0.22430437251561613</v>
      </c>
      <c r="GO70">
        <v>0.27654741624077228</v>
      </c>
      <c r="GP70">
        <v>0.27654741624077228</v>
      </c>
      <c r="GQ70">
        <v>8.0352072685973877</v>
      </c>
      <c r="GR70">
        <v>8.0352072685973877</v>
      </c>
      <c r="GS70">
        <v>115.79759333420378</v>
      </c>
      <c r="GT70">
        <v>2.6049895764266715</v>
      </c>
      <c r="GU70">
        <v>4.3724129340339744</v>
      </c>
      <c r="GV70">
        <v>0</v>
      </c>
      <c r="GW70">
        <v>0</v>
      </c>
      <c r="GX70">
        <v>0.20210861600750263</v>
      </c>
      <c r="GY70">
        <v>196.71924710462389</v>
      </c>
      <c r="GZ70">
        <v>193.41620511804518</v>
      </c>
      <c r="HA70">
        <v>0.32857585680931833</v>
      </c>
      <c r="HB70">
        <v>-65.016278328989756</v>
      </c>
    </row>
    <row r="71" spans="1:210" x14ac:dyDescent="0.25">
      <c r="A71" t="s">
        <v>3665</v>
      </c>
      <c r="B71">
        <v>66</v>
      </c>
      <c r="C71">
        <v>525</v>
      </c>
      <c r="D71">
        <v>5690</v>
      </c>
      <c r="E71">
        <v>2410</v>
      </c>
      <c r="F71">
        <v>2512</v>
      </c>
      <c r="G71">
        <v>5434</v>
      </c>
      <c r="H71">
        <v>2450</v>
      </c>
      <c r="BB71">
        <v>-1</v>
      </c>
      <c r="DA71">
        <v>-1</v>
      </c>
      <c r="DG71">
        <v>13.965076660988075</v>
      </c>
      <c r="DH71">
        <v>2.1340237168775912E-3</v>
      </c>
      <c r="DI71">
        <v>1.9696871526277289</v>
      </c>
      <c r="DJ71">
        <v>1.9734112370852339</v>
      </c>
      <c r="DK71">
        <v>0.49356749734192079</v>
      </c>
      <c r="DL71">
        <v>2.8392958546280523E-4</v>
      </c>
      <c r="DM71">
        <v>29.622567728079133</v>
      </c>
      <c r="DN71">
        <v>0.49370946213465217</v>
      </c>
      <c r="DO71">
        <v>0</v>
      </c>
      <c r="DP71">
        <v>0</v>
      </c>
      <c r="DQ71">
        <v>9.8741892426930455</v>
      </c>
      <c r="DR71">
        <v>46.42594400004856</v>
      </c>
      <c r="DS71">
        <v>0.96487538636308412</v>
      </c>
      <c r="DT71">
        <v>0.53222618622170859</v>
      </c>
      <c r="DU71">
        <v>0.16426288826308097</v>
      </c>
      <c r="DV71">
        <v>0.99957410562180582</v>
      </c>
      <c r="DW71">
        <v>0.97274275979557068</v>
      </c>
      <c r="DX71">
        <v>1</v>
      </c>
      <c r="DY71">
        <v>5.0117451703642381E-2</v>
      </c>
      <c r="DZ71">
        <v>99.429551213317779</v>
      </c>
      <c r="EA71">
        <v>6.5636484168795448</v>
      </c>
      <c r="EB71">
        <v>0</v>
      </c>
      <c r="EC71">
        <v>0</v>
      </c>
      <c r="ED71">
        <v>224.42812957551536</v>
      </c>
      <c r="EE71">
        <v>0.7040810476206677</v>
      </c>
      <c r="EF71">
        <v>0.6063820616535327</v>
      </c>
      <c r="EG71">
        <v>0.52573659433900244</v>
      </c>
      <c r="EH71">
        <v>126.47790324858114</v>
      </c>
      <c r="EI71">
        <v>0</v>
      </c>
      <c r="EJ71">
        <v>0</v>
      </c>
      <c r="EK71">
        <v>0</v>
      </c>
      <c r="EL71">
        <v>0</v>
      </c>
      <c r="EM71">
        <v>0.14288061187435652</v>
      </c>
      <c r="EN71">
        <v>0.22430437251561613</v>
      </c>
      <c r="EO71">
        <v>0.22430437251561613</v>
      </c>
      <c r="EP71">
        <v>0.27654741624077228</v>
      </c>
      <c r="EQ71">
        <v>0.27654741624077228</v>
      </c>
      <c r="ER71">
        <v>8.0352072685973877</v>
      </c>
      <c r="ES71">
        <v>8.0352072685973877</v>
      </c>
      <c r="ET71">
        <v>149.37312786592085</v>
      </c>
      <c r="EU71">
        <v>3.2067007382169219</v>
      </c>
      <c r="EV71">
        <v>7.8877279295228178</v>
      </c>
      <c r="EW71">
        <v>0</v>
      </c>
      <c r="EX71">
        <v>0</v>
      </c>
      <c r="EY71">
        <v>2.1478150197627017</v>
      </c>
      <c r="EZ71">
        <v>305.60184456027366</v>
      </c>
      <c r="FA71">
        <v>320.29379027395026</v>
      </c>
      <c r="FB71">
        <v>0.7972272567406411</v>
      </c>
      <c r="FC71">
        <v>75.316862738653839</v>
      </c>
      <c r="FF71">
        <v>13.965076660988075</v>
      </c>
      <c r="FG71">
        <v>8.7150162078445698E-2</v>
      </c>
      <c r="FH71">
        <v>1.1403405236106043</v>
      </c>
      <c r="FI71">
        <v>1.130733967904618</v>
      </c>
      <c r="FJ71">
        <v>0.41044051059449621</v>
      </c>
      <c r="FK71">
        <v>2.8392958546280523E-4</v>
      </c>
      <c r="FL71">
        <v>24.63494852323365</v>
      </c>
      <c r="FM71">
        <v>0.41058247538722759</v>
      </c>
      <c r="FN71">
        <v>0</v>
      </c>
      <c r="FO71">
        <v>0</v>
      </c>
      <c r="FP71">
        <v>8.2116495077445464</v>
      </c>
      <c r="FQ71">
        <v>41.102630224027692</v>
      </c>
      <c r="FR71">
        <v>0.57337143655069023</v>
      </c>
      <c r="FS71">
        <v>2.181366830317053</v>
      </c>
      <c r="FT71">
        <v>0.62924928456529083</v>
      </c>
      <c r="FU71">
        <v>0.99957410562180582</v>
      </c>
      <c r="FV71">
        <v>0.97274275979557068</v>
      </c>
      <c r="FW71">
        <v>0.96798811493938097</v>
      </c>
      <c r="FX71">
        <v>0.13414649650090452</v>
      </c>
      <c r="FY71">
        <v>90.30680528419299</v>
      </c>
      <c r="FZ71">
        <v>5.4412714553961719</v>
      </c>
      <c r="GA71">
        <v>0</v>
      </c>
      <c r="GB71">
        <v>0</v>
      </c>
      <c r="GC71">
        <v>197.29245506109444</v>
      </c>
      <c r="GD71">
        <v>0.61475060364364476</v>
      </c>
      <c r="GE71">
        <v>0.52988839073518212</v>
      </c>
      <c r="GF71">
        <v>0.58187156214982738</v>
      </c>
      <c r="GG71">
        <v>88.965706571430573</v>
      </c>
      <c r="GH71">
        <v>0</v>
      </c>
      <c r="GI71">
        <v>0</v>
      </c>
      <c r="GJ71">
        <v>0</v>
      </c>
      <c r="GK71">
        <v>5.2661288157035751E-3</v>
      </c>
      <c r="GL71">
        <v>6.5587290980418378E-2</v>
      </c>
      <c r="GM71">
        <v>0.22430437251561613</v>
      </c>
      <c r="GN71">
        <v>0.22430437251561613</v>
      </c>
      <c r="GO71">
        <v>0.27654741624077228</v>
      </c>
      <c r="GP71">
        <v>0.27654741624077228</v>
      </c>
      <c r="GQ71">
        <v>8.0352072685973877</v>
      </c>
      <c r="GR71">
        <v>8.0352072685973877</v>
      </c>
      <c r="GS71">
        <v>127.34671021587263</v>
      </c>
      <c r="GT71">
        <v>2.9631780134363606</v>
      </c>
      <c r="GU71">
        <v>6.385123825911359</v>
      </c>
      <c r="GV71">
        <v>0</v>
      </c>
      <c r="GW71">
        <v>0</v>
      </c>
      <c r="GX71">
        <v>1.2888278640618245</v>
      </c>
      <c r="GY71">
        <v>252.09031398916738</v>
      </c>
      <c r="GZ71">
        <v>267.38910614456637</v>
      </c>
      <c r="HA71">
        <v>0.2027727432593589</v>
      </c>
      <c r="HB71">
        <v>28.44449353163877</v>
      </c>
    </row>
    <row r="72" spans="1:210" x14ac:dyDescent="0.25">
      <c r="A72" t="s">
        <v>3665</v>
      </c>
      <c r="B72">
        <v>67</v>
      </c>
      <c r="C72">
        <v>5991</v>
      </c>
      <c r="D72">
        <v>876</v>
      </c>
      <c r="E72">
        <v>4818</v>
      </c>
      <c r="F72">
        <v>6320</v>
      </c>
      <c r="G72">
        <v>5809</v>
      </c>
      <c r="H72">
        <v>3267</v>
      </c>
      <c r="BB72">
        <v>-1</v>
      </c>
      <c r="DA72">
        <v>-1</v>
      </c>
      <c r="DG72">
        <v>13.965076660988075</v>
      </c>
      <c r="DH72">
        <v>0</v>
      </c>
      <c r="DI72">
        <v>0.45695067230212821</v>
      </c>
      <c r="DJ72">
        <v>0.45748747060991291</v>
      </c>
      <c r="DK72">
        <v>0.65430439150527697</v>
      </c>
      <c r="DL72">
        <v>2.8392958546280523E-4</v>
      </c>
      <c r="DM72">
        <v>39.266781377880527</v>
      </c>
      <c r="DN72">
        <v>0.6544463562980084</v>
      </c>
      <c r="DO72">
        <v>0</v>
      </c>
      <c r="DP72">
        <v>0</v>
      </c>
      <c r="DQ72">
        <v>13.088927125960165</v>
      </c>
      <c r="DR72">
        <v>56.279352566921169</v>
      </c>
      <c r="DS72">
        <v>1.1938393829395091</v>
      </c>
      <c r="DT72">
        <v>0</v>
      </c>
      <c r="DU72">
        <v>0</v>
      </c>
      <c r="DV72">
        <v>0.99957410562180582</v>
      </c>
      <c r="DW72">
        <v>0.97274275979557068</v>
      </c>
      <c r="DX72">
        <v>0.59535132944215119</v>
      </c>
      <c r="DY72">
        <v>3.6841929691982397E-2</v>
      </c>
      <c r="DZ72">
        <v>82.572884253092383</v>
      </c>
      <c r="EA72">
        <v>4.6473321648572679</v>
      </c>
      <c r="EB72">
        <v>0</v>
      </c>
      <c r="EC72">
        <v>0</v>
      </c>
      <c r="ED72">
        <v>191.6119984040993</v>
      </c>
      <c r="EE72">
        <v>0.51153729429598982</v>
      </c>
      <c r="EF72">
        <v>0.49578273860122174</v>
      </c>
      <c r="EG72">
        <v>0.61947023182265515</v>
      </c>
      <c r="EH72">
        <v>106.71600342025241</v>
      </c>
      <c r="EI72">
        <v>0</v>
      </c>
      <c r="EJ72">
        <v>0</v>
      </c>
      <c r="EK72">
        <v>0</v>
      </c>
      <c r="EL72">
        <v>0</v>
      </c>
      <c r="EM72">
        <v>4.3798109803715124E-2</v>
      </c>
      <c r="EN72">
        <v>0.22430437251561613</v>
      </c>
      <c r="EO72">
        <v>0.22430437251561613</v>
      </c>
      <c r="EP72">
        <v>0.27654741624077228</v>
      </c>
      <c r="EQ72">
        <v>0.27654741624077228</v>
      </c>
      <c r="ER72">
        <v>8.0352072685973877</v>
      </c>
      <c r="ES72">
        <v>8.0352072685973877</v>
      </c>
      <c r="ET72">
        <v>125.69174567294229</v>
      </c>
      <c r="EU72">
        <v>2.8429710944521318</v>
      </c>
      <c r="EV72">
        <v>5.6436230807434198</v>
      </c>
      <c r="EW72">
        <v>0</v>
      </c>
      <c r="EX72">
        <v>0</v>
      </c>
      <c r="EY72">
        <v>0.30518607184880564</v>
      </c>
      <c r="EZ72">
        <v>270.49379873828616</v>
      </c>
      <c r="FA72">
        <v>285.89693970278</v>
      </c>
      <c r="FB72">
        <v>0.86756827334050435</v>
      </c>
      <c r="FC72">
        <v>24.331054614496153</v>
      </c>
      <c r="FF72">
        <v>12.969814935689284</v>
      </c>
      <c r="FG72">
        <v>0</v>
      </c>
      <c r="FH72">
        <v>4.3099821232556952</v>
      </c>
      <c r="FI72">
        <v>4.3030804765680202</v>
      </c>
      <c r="FJ72">
        <v>0.422474331342587</v>
      </c>
      <c r="FK72">
        <v>2.8392958546280523E-4</v>
      </c>
      <c r="FL72">
        <v>25.356977768119108</v>
      </c>
      <c r="FM72">
        <v>0.42261629613531837</v>
      </c>
      <c r="FN72">
        <v>0</v>
      </c>
      <c r="FO72">
        <v>0</v>
      </c>
      <c r="FP72">
        <v>8.4523259227063665</v>
      </c>
      <c r="FQ72">
        <v>38.10706822648968</v>
      </c>
      <c r="FR72">
        <v>0.35840073086825291</v>
      </c>
      <c r="FS72">
        <v>0.42435645937717947</v>
      </c>
      <c r="FT72">
        <v>0.12845797769487632</v>
      </c>
      <c r="FU72">
        <v>0.99957410562180582</v>
      </c>
      <c r="FV72">
        <v>0.93405999880976354</v>
      </c>
      <c r="FW72">
        <v>0.34079849670193185</v>
      </c>
      <c r="FX72">
        <v>0</v>
      </c>
      <c r="FY72">
        <v>69.800321012105556</v>
      </c>
      <c r="FZ72">
        <v>2.6173268626089463</v>
      </c>
      <c r="GA72">
        <v>0</v>
      </c>
      <c r="GB72">
        <v>0</v>
      </c>
      <c r="GC72">
        <v>158.12678516840532</v>
      </c>
      <c r="GD72">
        <v>0.57231817236662785</v>
      </c>
      <c r="GE72">
        <v>0.35009790245774508</v>
      </c>
      <c r="GF72">
        <v>0.50374935784989361</v>
      </c>
      <c r="GG72">
        <v>69.273515195479888</v>
      </c>
      <c r="GH72">
        <v>0</v>
      </c>
      <c r="GI72">
        <v>0</v>
      </c>
      <c r="GJ72">
        <v>0</v>
      </c>
      <c r="GK72">
        <v>0</v>
      </c>
      <c r="GL72">
        <v>1.1105180319957775E-2</v>
      </c>
      <c r="GM72">
        <v>0.22430437251561613</v>
      </c>
      <c r="GN72">
        <v>0.22430437251561613</v>
      </c>
      <c r="GO72">
        <v>0.27654741624077228</v>
      </c>
      <c r="GP72">
        <v>0.27654741624077228</v>
      </c>
      <c r="GQ72">
        <v>8.0352072685973877</v>
      </c>
      <c r="GR72">
        <v>8.0352072685973877</v>
      </c>
      <c r="GS72">
        <v>98.783967176851121</v>
      </c>
      <c r="GT72">
        <v>2.2953881504935207</v>
      </c>
      <c r="GU72">
        <v>3.201502051736977</v>
      </c>
      <c r="GV72">
        <v>0</v>
      </c>
      <c r="GW72">
        <v>0</v>
      </c>
      <c r="GX72">
        <v>4.4562764007992044</v>
      </c>
      <c r="GY72">
        <v>197.02575292276742</v>
      </c>
      <c r="GZ72">
        <v>196.70054314307902</v>
      </c>
      <c r="HA72">
        <v>0.13243172665949565</v>
      </c>
      <c r="HB72">
        <v>10.085336711896074</v>
      </c>
    </row>
    <row r="73" spans="1:210" x14ac:dyDescent="0.25">
      <c r="A73" t="s">
        <v>3665</v>
      </c>
      <c r="B73">
        <v>68</v>
      </c>
      <c r="C73">
        <v>5576</v>
      </c>
      <c r="D73">
        <v>167</v>
      </c>
      <c r="E73">
        <v>1987</v>
      </c>
      <c r="F73">
        <v>4009</v>
      </c>
      <c r="G73">
        <v>4506</v>
      </c>
      <c r="H73">
        <v>6467</v>
      </c>
      <c r="BB73">
        <v>-1</v>
      </c>
      <c r="DA73">
        <v>-1</v>
      </c>
      <c r="DG73">
        <v>13.965076660988075</v>
      </c>
      <c r="DH73">
        <v>0.11369931509434922</v>
      </c>
      <c r="DI73">
        <v>1.4938649137352047</v>
      </c>
      <c r="DJ73">
        <v>1.4959328628992885</v>
      </c>
      <c r="DK73">
        <v>0.59543215033590902</v>
      </c>
      <c r="DL73">
        <v>2.8392958546280523E-4</v>
      </c>
      <c r="DM73">
        <v>35.734446907718429</v>
      </c>
      <c r="DN73">
        <v>0.59557411512864045</v>
      </c>
      <c r="DO73">
        <v>0</v>
      </c>
      <c r="DP73">
        <v>0</v>
      </c>
      <c r="DQ73">
        <v>11.9114823025728</v>
      </c>
      <c r="DR73">
        <v>52.45184398863131</v>
      </c>
      <c r="DS73">
        <v>9.6770502677324663E-2</v>
      </c>
      <c r="DT73">
        <v>3.8250060829374157</v>
      </c>
      <c r="DU73">
        <v>1.1365810173064783</v>
      </c>
      <c r="DV73">
        <v>0.99957410562180582</v>
      </c>
      <c r="DW73">
        <v>0.97274275979557068</v>
      </c>
      <c r="DX73">
        <v>0.75789959328338274</v>
      </c>
      <c r="DY73">
        <v>0.16716035038437801</v>
      </c>
      <c r="DZ73">
        <v>90.611920528451918</v>
      </c>
      <c r="EA73">
        <v>5.5335654062526825</v>
      </c>
      <c r="EB73">
        <v>0</v>
      </c>
      <c r="EC73">
        <v>0</v>
      </c>
      <c r="ED73">
        <v>170.29944922365826</v>
      </c>
      <c r="EE73">
        <v>0.4296477475771513</v>
      </c>
      <c r="EF73">
        <v>0.5514986763534504</v>
      </c>
      <c r="EG73">
        <v>0.40360581682499119</v>
      </c>
      <c r="EH73">
        <v>55.849531293275561</v>
      </c>
      <c r="EI73">
        <v>0</v>
      </c>
      <c r="EJ73">
        <v>0</v>
      </c>
      <c r="EK73">
        <v>0</v>
      </c>
      <c r="EL73">
        <v>1.648120809191184E-2</v>
      </c>
      <c r="EM73">
        <v>7.6927124661093971E-2</v>
      </c>
      <c r="EN73">
        <v>0.22430437251561613</v>
      </c>
      <c r="EO73">
        <v>0.22430437251561613</v>
      </c>
      <c r="EP73">
        <v>0.27654741624077228</v>
      </c>
      <c r="EQ73">
        <v>0.27654741624077228</v>
      </c>
      <c r="ER73">
        <v>8.0352072685973877</v>
      </c>
      <c r="ES73">
        <v>8.0352072685973877</v>
      </c>
      <c r="ET73">
        <v>132.75672853918169</v>
      </c>
      <c r="EU73">
        <v>3.0121320392417124</v>
      </c>
      <c r="EV73">
        <v>6.6833740423672809</v>
      </c>
      <c r="EW73">
        <v>0</v>
      </c>
      <c r="EX73">
        <v>0</v>
      </c>
      <c r="EY73">
        <v>1.8146755824144032</v>
      </c>
      <c r="EZ73">
        <v>233.39076071868732</v>
      </c>
      <c r="FA73">
        <v>250.8751414698317</v>
      </c>
      <c r="FB73">
        <v>0.63121386315722505</v>
      </c>
      <c r="FC73">
        <v>40.610574270635439</v>
      </c>
      <c r="FF73">
        <v>13.630463153520239</v>
      </c>
      <c r="FG73">
        <v>0.11154366812514364</v>
      </c>
      <c r="FH73">
        <v>0.5844673315303619</v>
      </c>
      <c r="FI73">
        <v>0.58763384321758849</v>
      </c>
      <c r="FJ73">
        <v>0.60146199667365607</v>
      </c>
      <c r="FK73">
        <v>2.8392958546280523E-4</v>
      </c>
      <c r="FL73">
        <v>36.096237687983255</v>
      </c>
      <c r="FM73">
        <v>0.6016039614663875</v>
      </c>
      <c r="FN73">
        <v>0</v>
      </c>
      <c r="FO73">
        <v>0</v>
      </c>
      <c r="FP73">
        <v>12.032079229327751</v>
      </c>
      <c r="FQ73">
        <v>50.382805868839675</v>
      </c>
      <c r="FR73">
        <v>0.52559567252691497</v>
      </c>
      <c r="FS73">
        <v>0.54662911717812634</v>
      </c>
      <c r="FT73">
        <v>9.4283191567605326E-3</v>
      </c>
      <c r="FU73">
        <v>0.99957410562180582</v>
      </c>
      <c r="FV73">
        <v>0.97274275979557068</v>
      </c>
      <c r="FW73">
        <v>0.40973582695430821</v>
      </c>
      <c r="FX73">
        <v>0</v>
      </c>
      <c r="FY73">
        <v>67.530443481222093</v>
      </c>
      <c r="FZ73">
        <v>2.5988170926591927</v>
      </c>
      <c r="GA73">
        <v>0</v>
      </c>
      <c r="GB73">
        <v>0</v>
      </c>
      <c r="GC73">
        <v>163.55931172757863</v>
      </c>
      <c r="GD73">
        <v>0.43846593898642505</v>
      </c>
      <c r="GE73">
        <v>0.62405494524698524</v>
      </c>
      <c r="GF73">
        <v>0.53776602303043775</v>
      </c>
      <c r="GG73">
        <v>86.377781816941379</v>
      </c>
      <c r="GH73">
        <v>0</v>
      </c>
      <c r="GI73">
        <v>0</v>
      </c>
      <c r="GJ73">
        <v>0</v>
      </c>
      <c r="GK73">
        <v>4.3102802936225782E-3</v>
      </c>
      <c r="GL73">
        <v>1.2963150095314901E-2</v>
      </c>
      <c r="GM73">
        <v>0.22430437251561613</v>
      </c>
      <c r="GN73">
        <v>0.22430437251561613</v>
      </c>
      <c r="GO73">
        <v>0.27654741624077228</v>
      </c>
      <c r="GP73">
        <v>0.27654741624077228</v>
      </c>
      <c r="GQ73">
        <v>8.0352072685973877</v>
      </c>
      <c r="GR73">
        <v>8.0352072685973877</v>
      </c>
      <c r="GS73">
        <v>112.48598838867002</v>
      </c>
      <c r="GT73">
        <v>2.4700824488780651</v>
      </c>
      <c r="GU73">
        <v>3.4735087308903712</v>
      </c>
      <c r="GV73">
        <v>0</v>
      </c>
      <c r="GW73">
        <v>0</v>
      </c>
      <c r="GX73">
        <v>0.63962076710237725</v>
      </c>
      <c r="GY73">
        <v>212.38458597495764</v>
      </c>
      <c r="GZ73">
        <v>202.04127723707921</v>
      </c>
      <c r="HA73">
        <v>0.36878613684277495</v>
      </c>
      <c r="HB73">
        <v>-33.316307075798093</v>
      </c>
    </row>
    <row r="74" spans="1:210" x14ac:dyDescent="0.25">
      <c r="A74" t="s">
        <v>3665</v>
      </c>
      <c r="B74">
        <v>69</v>
      </c>
      <c r="C74">
        <v>5935</v>
      </c>
      <c r="D74">
        <v>6164</v>
      </c>
      <c r="E74">
        <v>648</v>
      </c>
      <c r="F74">
        <v>5837</v>
      </c>
      <c r="G74">
        <v>967</v>
      </c>
      <c r="H74">
        <v>6371</v>
      </c>
      <c r="BB74">
        <v>-1</v>
      </c>
      <c r="DA74">
        <v>-1</v>
      </c>
      <c r="DG74">
        <v>13.965076660988075</v>
      </c>
      <c r="DH74">
        <v>6.2311483004493431E-3</v>
      </c>
      <c r="DI74">
        <v>5.5614399420675864E-2</v>
      </c>
      <c r="DJ74">
        <v>5.595110047601571E-2</v>
      </c>
      <c r="DK74">
        <v>0.41213812040781606</v>
      </c>
      <c r="DL74">
        <v>2.8392958546280523E-4</v>
      </c>
      <c r="DM74">
        <v>24.736805112032854</v>
      </c>
      <c r="DN74">
        <v>0.41228008520054749</v>
      </c>
      <c r="DO74">
        <v>0</v>
      </c>
      <c r="DP74">
        <v>0</v>
      </c>
      <c r="DQ74">
        <v>8.2456017040109515</v>
      </c>
      <c r="DR74">
        <v>38.415551786146011</v>
      </c>
      <c r="DS74">
        <v>0.41589058084602631</v>
      </c>
      <c r="DT74">
        <v>0</v>
      </c>
      <c r="DU74">
        <v>0</v>
      </c>
      <c r="DV74">
        <v>0.99957410562180582</v>
      </c>
      <c r="DW74">
        <v>0.94658029024710544</v>
      </c>
      <c r="DX74">
        <v>0.21912039384923779</v>
      </c>
      <c r="DY74">
        <v>0</v>
      </c>
      <c r="DZ74">
        <v>65.267414923967067</v>
      </c>
      <c r="EA74">
        <v>2.3885794426571669</v>
      </c>
      <c r="EB74">
        <v>0</v>
      </c>
      <c r="EC74">
        <v>0</v>
      </c>
      <c r="ED74">
        <v>147.45191897449951</v>
      </c>
      <c r="EE74">
        <v>0.40557211336657295</v>
      </c>
      <c r="EF74">
        <v>0.50959898117829372</v>
      </c>
      <c r="EG74">
        <v>0.47999800356733241</v>
      </c>
      <c r="EH74">
        <v>53.395958800561672</v>
      </c>
      <c r="EI74">
        <v>0</v>
      </c>
      <c r="EJ74">
        <v>0</v>
      </c>
      <c r="EK74">
        <v>0</v>
      </c>
      <c r="EL74">
        <v>9.2010067171228137E-3</v>
      </c>
      <c r="EM74">
        <v>1.0283754605365125E-2</v>
      </c>
      <c r="EN74">
        <v>0.22430437251561613</v>
      </c>
      <c r="EO74">
        <v>0.22430437251561613</v>
      </c>
      <c r="EP74">
        <v>0.27654741624077228</v>
      </c>
      <c r="EQ74">
        <v>0.27654741624077228</v>
      </c>
      <c r="ER74">
        <v>8.0352072685973877</v>
      </c>
      <c r="ES74">
        <v>8.0352072685973877</v>
      </c>
      <c r="ET74">
        <v>101.68503915575448</v>
      </c>
      <c r="EU74">
        <v>2.2933050897515903</v>
      </c>
      <c r="EV74">
        <v>3.066564023546233</v>
      </c>
      <c r="EW74">
        <v>0</v>
      </c>
      <c r="EX74">
        <v>0</v>
      </c>
      <c r="EY74">
        <v>0</v>
      </c>
      <c r="EZ74">
        <v>199.90204190545603</v>
      </c>
      <c r="FA74">
        <v>199.41506790221507</v>
      </c>
      <c r="FB74">
        <v>0.38546492311789537</v>
      </c>
      <c r="FC74">
        <v>5.1243860025638206</v>
      </c>
      <c r="FF74">
        <v>13.539026491854685</v>
      </c>
      <c r="FG74">
        <v>7.5042424920064937E-2</v>
      </c>
      <c r="FH74">
        <v>7.0009487404326567E-2</v>
      </c>
      <c r="FI74">
        <v>7.8129192877159193E-2</v>
      </c>
      <c r="FJ74">
        <v>0.7044293015332197</v>
      </c>
      <c r="FK74">
        <v>2.8392958546280523E-4</v>
      </c>
      <c r="FL74">
        <v>42.274275979557068</v>
      </c>
      <c r="FM74">
        <v>0.70801143979630354</v>
      </c>
      <c r="FN74">
        <v>0</v>
      </c>
      <c r="FO74">
        <v>0</v>
      </c>
      <c r="FP74">
        <v>14.160228795926059</v>
      </c>
      <c r="FQ74">
        <v>55.830996512788388</v>
      </c>
      <c r="FR74">
        <v>10.839110808146515</v>
      </c>
      <c r="FS74">
        <v>0.94260657763067801</v>
      </c>
      <c r="FT74">
        <v>2.2771176809218612</v>
      </c>
      <c r="FU74">
        <v>0.99957410562180582</v>
      </c>
      <c r="FV74">
        <v>0.97274275979557068</v>
      </c>
      <c r="FW74">
        <v>0.92435626381647162</v>
      </c>
      <c r="FX74">
        <v>0</v>
      </c>
      <c r="FY74">
        <v>80.78527909852005</v>
      </c>
      <c r="FZ74">
        <v>4.1624866973861874</v>
      </c>
      <c r="GA74">
        <v>0</v>
      </c>
      <c r="GB74">
        <v>0</v>
      </c>
      <c r="GC74">
        <v>156.97910994341328</v>
      </c>
      <c r="GD74">
        <v>0.53251200617137051</v>
      </c>
      <c r="GE74">
        <v>0.35442108887568013</v>
      </c>
      <c r="GF74">
        <v>0.43179165817438075</v>
      </c>
      <c r="GG74">
        <v>48.286355061641913</v>
      </c>
      <c r="GH74">
        <v>0</v>
      </c>
      <c r="GI74">
        <v>0</v>
      </c>
      <c r="GJ74">
        <v>0</v>
      </c>
      <c r="GK74">
        <v>2.205622671776976E-3</v>
      </c>
      <c r="GL74">
        <v>3.6116915198654675E-2</v>
      </c>
      <c r="GM74">
        <v>0.22430437251561613</v>
      </c>
      <c r="GN74">
        <v>0.22430437251561613</v>
      </c>
      <c r="GO74">
        <v>0.27654741624077228</v>
      </c>
      <c r="GP74">
        <v>0.27654741624077228</v>
      </c>
      <c r="GQ74">
        <v>8.0352072685973877</v>
      </c>
      <c r="GR74">
        <v>8.0352072685973877</v>
      </c>
      <c r="GS74">
        <v>129.31800899657739</v>
      </c>
      <c r="GT74">
        <v>2.8757886498859788</v>
      </c>
      <c r="GU74">
        <v>5.2947451622692085</v>
      </c>
      <c r="GV74">
        <v>0</v>
      </c>
      <c r="GW74">
        <v>0</v>
      </c>
      <c r="GX74">
        <v>2.0033971226688649</v>
      </c>
      <c r="GY74">
        <v>218.13260507911752</v>
      </c>
      <c r="GZ74">
        <v>215.06090852797968</v>
      </c>
      <c r="HA74">
        <v>0.61453507688210463</v>
      </c>
      <c r="HB74">
        <v>-17.387119906670833</v>
      </c>
    </row>
    <row r="75" spans="1:210" x14ac:dyDescent="0.25">
      <c r="A75" t="s">
        <v>3665</v>
      </c>
      <c r="B75">
        <v>70</v>
      </c>
      <c r="C75">
        <v>2530</v>
      </c>
      <c r="D75">
        <v>5906</v>
      </c>
      <c r="E75">
        <v>4011</v>
      </c>
      <c r="F75">
        <v>6630</v>
      </c>
      <c r="G75">
        <v>6420</v>
      </c>
      <c r="H75">
        <v>3206</v>
      </c>
      <c r="BB75">
        <v>-1</v>
      </c>
      <c r="DA75">
        <v>-1</v>
      </c>
      <c r="DG75">
        <v>13.965076660988075</v>
      </c>
      <c r="DH75">
        <v>0</v>
      </c>
      <c r="DI75">
        <v>0</v>
      </c>
      <c r="DJ75">
        <v>0</v>
      </c>
      <c r="DK75">
        <v>0.33944601626903559</v>
      </c>
      <c r="DL75">
        <v>2.8392958546280523E-4</v>
      </c>
      <c r="DM75">
        <v>20.375278863706015</v>
      </c>
      <c r="DN75">
        <v>0.33958798106176696</v>
      </c>
      <c r="DO75">
        <v>0</v>
      </c>
      <c r="DP75">
        <v>0</v>
      </c>
      <c r="DQ75">
        <v>6.7917596212353377</v>
      </c>
      <c r="DR75">
        <v>34.525317746592869</v>
      </c>
      <c r="DS75">
        <v>1.4996438202256575</v>
      </c>
      <c r="DT75">
        <v>0.14100501208056662</v>
      </c>
      <c r="DU75">
        <v>0.35295647676232961</v>
      </c>
      <c r="DV75">
        <v>0.99957410562180582</v>
      </c>
      <c r="DW75">
        <v>0.97045663267242721</v>
      </c>
      <c r="DX75">
        <v>0.23285488397462714</v>
      </c>
      <c r="DY75">
        <v>0</v>
      </c>
      <c r="DZ75">
        <v>75.769053115678133</v>
      </c>
      <c r="EA75">
        <v>2.8872170011989087</v>
      </c>
      <c r="EB75">
        <v>0</v>
      </c>
      <c r="EC75">
        <v>0</v>
      </c>
      <c r="ED75">
        <v>145.63601312536684</v>
      </c>
      <c r="EE75">
        <v>0.25924533491508572</v>
      </c>
      <c r="EF75">
        <v>0.54607806895826161</v>
      </c>
      <c r="EG75">
        <v>0.44665280344493558</v>
      </c>
      <c r="EH75">
        <v>44.481296567921071</v>
      </c>
      <c r="EI75">
        <v>0</v>
      </c>
      <c r="EJ75">
        <v>0</v>
      </c>
      <c r="EK75">
        <v>0</v>
      </c>
      <c r="EL75">
        <v>0</v>
      </c>
      <c r="EM75">
        <v>1.1710672768501795E-2</v>
      </c>
      <c r="EN75">
        <v>0.22430437251561613</v>
      </c>
      <c r="EO75">
        <v>0.22430437251561613</v>
      </c>
      <c r="EP75">
        <v>0.27654741624077228</v>
      </c>
      <c r="EQ75">
        <v>0.27654741624077228</v>
      </c>
      <c r="ER75">
        <v>8.0352072685973877</v>
      </c>
      <c r="ES75">
        <v>8.0352072685973877</v>
      </c>
      <c r="ET75">
        <v>100.71758935398313</v>
      </c>
      <c r="EU75">
        <v>2.3740543206778986</v>
      </c>
      <c r="EV75">
        <v>3.2947909612282968</v>
      </c>
      <c r="EW75">
        <v>0</v>
      </c>
      <c r="EX75">
        <v>0</v>
      </c>
      <c r="EY75">
        <v>0.2841178052568622</v>
      </c>
      <c r="EZ75">
        <v>189.14344228310321</v>
      </c>
      <c r="FA75">
        <v>190.30672280979866</v>
      </c>
      <c r="FB75">
        <v>0.25998773759858612</v>
      </c>
      <c r="FC75">
        <v>-80.804580862784263</v>
      </c>
      <c r="FF75">
        <v>13.91751029749487</v>
      </c>
      <c r="FG75">
        <v>3.7958722218371217E-2</v>
      </c>
      <c r="FH75">
        <v>0.8587744400716143</v>
      </c>
      <c r="FI75">
        <v>0.85458835097139585</v>
      </c>
      <c r="FJ75">
        <v>0.4227105740045165</v>
      </c>
      <c r="FK75">
        <v>2.8392958546280523E-4</v>
      </c>
      <c r="FL75">
        <v>25.371152327834871</v>
      </c>
      <c r="FM75">
        <v>0.42285253879724788</v>
      </c>
      <c r="FN75">
        <v>0</v>
      </c>
      <c r="FO75">
        <v>0</v>
      </c>
      <c r="FP75">
        <v>8.4570507759449569</v>
      </c>
      <c r="FQ75">
        <v>37.667978009555142</v>
      </c>
      <c r="FR75">
        <v>1.2616894699053178</v>
      </c>
      <c r="FS75">
        <v>1.0703975919574533</v>
      </c>
      <c r="FT75">
        <v>0.30934669489122263</v>
      </c>
      <c r="FU75">
        <v>0.99957410562180582</v>
      </c>
      <c r="FV75">
        <v>0.97274275979557068</v>
      </c>
      <c r="FW75">
        <v>0.55530402480367314</v>
      </c>
      <c r="FX75">
        <v>3.032256070350452E-2</v>
      </c>
      <c r="FY75">
        <v>87.869926809355178</v>
      </c>
      <c r="FZ75">
        <v>4.3872075286772487</v>
      </c>
      <c r="GA75">
        <v>0</v>
      </c>
      <c r="GB75">
        <v>0</v>
      </c>
      <c r="GC75">
        <v>183.75177138107449</v>
      </c>
      <c r="GD75">
        <v>0.35060150293842807</v>
      </c>
      <c r="GE75">
        <v>0.67078215297758725</v>
      </c>
      <c r="GF75">
        <v>0.58521281171231132</v>
      </c>
      <c r="GG75">
        <v>87.769453886823015</v>
      </c>
      <c r="GH75">
        <v>0</v>
      </c>
      <c r="GI75">
        <v>0</v>
      </c>
      <c r="GJ75">
        <v>0</v>
      </c>
      <c r="GK75">
        <v>2.0337968356800786E-3</v>
      </c>
      <c r="GL75">
        <v>3.4276841580344053E-2</v>
      </c>
      <c r="GM75">
        <v>0.22430437251561613</v>
      </c>
      <c r="GN75">
        <v>0.22430437251561613</v>
      </c>
      <c r="GO75">
        <v>0.27654741624077228</v>
      </c>
      <c r="GP75">
        <v>0.27654741624077228</v>
      </c>
      <c r="GQ75">
        <v>8.0352072685973877</v>
      </c>
      <c r="GR75">
        <v>8.0352072685973877</v>
      </c>
      <c r="GS75">
        <v>119.40432477659451</v>
      </c>
      <c r="GT75">
        <v>2.7826347176294721</v>
      </c>
      <c r="GU75">
        <v>5.2005926048001792</v>
      </c>
      <c r="GV75">
        <v>0</v>
      </c>
      <c r="GW75">
        <v>0</v>
      </c>
      <c r="GX75">
        <v>1.2040000375063848</v>
      </c>
      <c r="GY75">
        <v>230.02918691472863</v>
      </c>
      <c r="GZ75">
        <v>235.26014513871223</v>
      </c>
      <c r="HA75">
        <v>0.74001226240141382</v>
      </c>
      <c r="HB75">
        <v>14.645432277844229</v>
      </c>
    </row>
    <row r="76" spans="1:210" x14ac:dyDescent="0.25">
      <c r="A76" t="s">
        <v>3665</v>
      </c>
      <c r="B76">
        <v>71</v>
      </c>
      <c r="C76">
        <v>2574</v>
      </c>
      <c r="D76">
        <v>2500</v>
      </c>
      <c r="E76">
        <v>6379</v>
      </c>
      <c r="F76">
        <v>6359</v>
      </c>
      <c r="G76">
        <v>2177</v>
      </c>
      <c r="H76">
        <v>4329</v>
      </c>
      <c r="BB76">
        <v>-1</v>
      </c>
      <c r="DA76">
        <v>-1</v>
      </c>
      <c r="DG76">
        <v>13.648192826917034</v>
      </c>
      <c r="DH76">
        <v>6.398996561417041E-3</v>
      </c>
      <c r="DI76">
        <v>0.90885798830070175</v>
      </c>
      <c r="DJ76">
        <v>0.9128191081119037</v>
      </c>
      <c r="DK76">
        <v>0.46283149695429943</v>
      </c>
      <c r="DL76">
        <v>2.8392958546280523E-4</v>
      </c>
      <c r="DM76">
        <v>27.778407704821838</v>
      </c>
      <c r="DN76">
        <v>0.4629734617470308</v>
      </c>
      <c r="DO76">
        <v>0</v>
      </c>
      <c r="DP76">
        <v>0</v>
      </c>
      <c r="DQ76">
        <v>9.259469234940612</v>
      </c>
      <c r="DR76">
        <v>43.239225777186448</v>
      </c>
      <c r="DS76">
        <v>2.1430189202747654E-2</v>
      </c>
      <c r="DT76">
        <v>0</v>
      </c>
      <c r="DU76">
        <v>1.8271509027240891E-3</v>
      </c>
      <c r="DV76">
        <v>0.99957410562180582</v>
      </c>
      <c r="DW76">
        <v>0.97274275979557068</v>
      </c>
      <c r="DX76">
        <v>0.74977163133013658</v>
      </c>
      <c r="DY76">
        <v>0</v>
      </c>
      <c r="DZ76">
        <v>82.275257706436122</v>
      </c>
      <c r="EA76">
        <v>3.9603096465173131</v>
      </c>
      <c r="EB76">
        <v>0</v>
      </c>
      <c r="EC76">
        <v>0</v>
      </c>
      <c r="ED76">
        <v>145.03239649846947</v>
      </c>
      <c r="EE76">
        <v>0.23679727427597955</v>
      </c>
      <c r="EF76">
        <v>0.27639592094087723</v>
      </c>
      <c r="EG76">
        <v>0.45689778850352858</v>
      </c>
      <c r="EH76">
        <v>19.747688544446941</v>
      </c>
      <c r="EI76">
        <v>0</v>
      </c>
      <c r="EJ76">
        <v>0</v>
      </c>
      <c r="EK76">
        <v>0</v>
      </c>
      <c r="EL76">
        <v>3.0280498498162847E-3</v>
      </c>
      <c r="EM76">
        <v>2.2465944807245508E-2</v>
      </c>
      <c r="EN76">
        <v>0.22430437251561613</v>
      </c>
      <c r="EO76">
        <v>0.22430437251561613</v>
      </c>
      <c r="EP76">
        <v>0.27654741624077228</v>
      </c>
      <c r="EQ76">
        <v>0.27654741624077228</v>
      </c>
      <c r="ER76">
        <v>8.0352072685973877</v>
      </c>
      <c r="ES76">
        <v>8.0352072685973877</v>
      </c>
      <c r="ET76">
        <v>111.40497513444205</v>
      </c>
      <c r="EU76">
        <v>2.6639532105884105</v>
      </c>
      <c r="EV76">
        <v>4.4455711655358758</v>
      </c>
      <c r="EW76">
        <v>0</v>
      </c>
      <c r="EX76">
        <v>0</v>
      </c>
      <c r="EY76">
        <v>0.60353860986565955</v>
      </c>
      <c r="EZ76">
        <v>182.94625070981294</v>
      </c>
      <c r="FA76">
        <v>179.10112611290629</v>
      </c>
      <c r="FB76">
        <v>0.14743356621420201</v>
      </c>
      <c r="FC76">
        <v>-38.051820089781948</v>
      </c>
      <c r="FF76">
        <v>13.965076660988075</v>
      </c>
      <c r="FG76">
        <v>0.12317694273151338</v>
      </c>
      <c r="FH76">
        <v>0.25547166395167453</v>
      </c>
      <c r="FI76">
        <v>0.26528073882291797</v>
      </c>
      <c r="FJ76">
        <v>0.5587746521861181</v>
      </c>
      <c r="FK76">
        <v>2.8392958546280523E-4</v>
      </c>
      <c r="FL76">
        <v>33.534997018730984</v>
      </c>
      <c r="FM76">
        <v>0.55891661697884953</v>
      </c>
      <c r="FN76">
        <v>0</v>
      </c>
      <c r="FO76">
        <v>0</v>
      </c>
      <c r="FP76">
        <v>11.17833233957699</v>
      </c>
      <c r="FQ76">
        <v>45.26598253940044</v>
      </c>
      <c r="FR76">
        <v>0.57946944614729123</v>
      </c>
      <c r="FS76">
        <v>0.83001875635351385</v>
      </c>
      <c r="FT76">
        <v>0.22500156962296872</v>
      </c>
      <c r="FU76">
        <v>0.99957410562180582</v>
      </c>
      <c r="FV76">
        <v>0.97274275979557068</v>
      </c>
      <c r="FW76">
        <v>1</v>
      </c>
      <c r="FX76">
        <v>0.12339741367810521</v>
      </c>
      <c r="FY76">
        <v>90.716901250762135</v>
      </c>
      <c r="FZ76">
        <v>5.2017360835483437</v>
      </c>
      <c r="GA76">
        <v>0</v>
      </c>
      <c r="GB76">
        <v>0</v>
      </c>
      <c r="GC76">
        <v>191.29558969811166</v>
      </c>
      <c r="GD76">
        <v>0.37288549455231035</v>
      </c>
      <c r="GE76">
        <v>0.78119890467612318</v>
      </c>
      <c r="GF76">
        <v>0.47396489752547893</v>
      </c>
      <c r="GG76">
        <v>89.354095285797911</v>
      </c>
      <c r="GH76">
        <v>0</v>
      </c>
      <c r="GI76">
        <v>0</v>
      </c>
      <c r="GJ76">
        <v>0</v>
      </c>
      <c r="GK76">
        <v>0</v>
      </c>
      <c r="GL76">
        <v>5.5712643448095234E-2</v>
      </c>
      <c r="GM76">
        <v>0.22430437251561613</v>
      </c>
      <c r="GN76">
        <v>0.22430437251561613</v>
      </c>
      <c r="GO76">
        <v>0.27654741624077228</v>
      </c>
      <c r="GP76">
        <v>0.27654741624077228</v>
      </c>
      <c r="GQ76">
        <v>8.0352072685973877</v>
      </c>
      <c r="GR76">
        <v>8.0352072685973877</v>
      </c>
      <c r="GS76">
        <v>126.84940737281451</v>
      </c>
      <c r="GT76">
        <v>2.9478862539101476</v>
      </c>
      <c r="GU76">
        <v>6.0833983621254664</v>
      </c>
      <c r="GV76">
        <v>0</v>
      </c>
      <c r="GW76">
        <v>0</v>
      </c>
      <c r="GX76">
        <v>0.37319970876415975</v>
      </c>
      <c r="GY76">
        <v>251.53811806337379</v>
      </c>
      <c r="GZ76">
        <v>264.50599997462393</v>
      </c>
      <c r="HA76">
        <v>0.85256643378579799</v>
      </c>
      <c r="HB76">
        <v>-2.3671366733636177</v>
      </c>
    </row>
    <row r="77" spans="1:210" x14ac:dyDescent="0.25">
      <c r="A77" t="s">
        <v>3665</v>
      </c>
      <c r="B77">
        <v>72</v>
      </c>
      <c r="C77">
        <v>2040</v>
      </c>
      <c r="D77">
        <v>3928</v>
      </c>
      <c r="E77">
        <v>1785</v>
      </c>
      <c r="F77">
        <v>4536</v>
      </c>
      <c r="G77">
        <v>2081</v>
      </c>
      <c r="H77">
        <v>6455</v>
      </c>
      <c r="BB77">
        <v>-1</v>
      </c>
      <c r="DA77">
        <v>-1</v>
      </c>
      <c r="DG77">
        <v>12.242914669083509</v>
      </c>
      <c r="DH77">
        <v>8.0360952409080089E-2</v>
      </c>
      <c r="DI77">
        <v>1.3789954499624628</v>
      </c>
      <c r="DJ77">
        <v>1.3863561727672757</v>
      </c>
      <c r="DK77">
        <v>0.45576429659106138</v>
      </c>
      <c r="DL77">
        <v>2.8392958546280523E-4</v>
      </c>
      <c r="DM77">
        <v>27.354375683027559</v>
      </c>
      <c r="DN77">
        <v>0.45590626138379275</v>
      </c>
      <c r="DO77">
        <v>0</v>
      </c>
      <c r="DP77">
        <v>0</v>
      </c>
      <c r="DQ77">
        <v>9.1181252276758578</v>
      </c>
      <c r="DR77">
        <v>40.228306982619657</v>
      </c>
      <c r="DS77">
        <v>0.23279168691511981</v>
      </c>
      <c r="DT77">
        <v>0.91097465496012686</v>
      </c>
      <c r="DU77">
        <v>0.21240260490708546</v>
      </c>
      <c r="DV77">
        <v>0.99957410562180582</v>
      </c>
      <c r="DW77">
        <v>0.97274275979557068</v>
      </c>
      <c r="DX77">
        <v>0.5127282262326045</v>
      </c>
      <c r="DY77">
        <v>0</v>
      </c>
      <c r="DZ77">
        <v>85.107381887297834</v>
      </c>
      <c r="EA77">
        <v>3.85720742689346</v>
      </c>
      <c r="EB77">
        <v>0</v>
      </c>
      <c r="EC77">
        <v>0</v>
      </c>
      <c r="ED77">
        <v>188.54669240456502</v>
      </c>
      <c r="EE77">
        <v>0.66398980692747656</v>
      </c>
      <c r="EF77">
        <v>0.42828475070860894</v>
      </c>
      <c r="EG77">
        <v>0.50691215448027338</v>
      </c>
      <c r="EH77">
        <v>87.807415221759996</v>
      </c>
      <c r="EI77">
        <v>0</v>
      </c>
      <c r="EJ77">
        <v>0</v>
      </c>
      <c r="EK77">
        <v>0</v>
      </c>
      <c r="EL77">
        <v>1.1260726074211785E-2</v>
      </c>
      <c r="EM77">
        <v>2.389587745955124E-2</v>
      </c>
      <c r="EN77">
        <v>0.22430437251561613</v>
      </c>
      <c r="EO77">
        <v>0.22430437251561613</v>
      </c>
      <c r="EP77">
        <v>0.27654741624077228</v>
      </c>
      <c r="EQ77">
        <v>0.27654741624077228</v>
      </c>
      <c r="ER77">
        <v>8.0352072685973877</v>
      </c>
      <c r="ES77">
        <v>8.0352072685973877</v>
      </c>
      <c r="ET77">
        <v>115.22149843980337</v>
      </c>
      <c r="EU77">
        <v>2.6947296994846939</v>
      </c>
      <c r="EV77">
        <v>4.5553073419705701</v>
      </c>
      <c r="EW77">
        <v>0</v>
      </c>
      <c r="EX77">
        <v>0</v>
      </c>
      <c r="EY77">
        <v>1.2785856051007407</v>
      </c>
      <c r="EZ77">
        <v>224.29525659945756</v>
      </c>
      <c r="FA77">
        <v>221.67743751402134</v>
      </c>
      <c r="FB77">
        <v>0.31413033777190963</v>
      </c>
      <c r="FC77">
        <v>-1.9512261627116878</v>
      </c>
      <c r="FF77">
        <v>13.883828656658846</v>
      </c>
      <c r="FG77">
        <v>3.140674720497634E-2</v>
      </c>
      <c r="FH77">
        <v>1.0244277436349323</v>
      </c>
      <c r="FI77">
        <v>1.0238001492490099</v>
      </c>
      <c r="FJ77">
        <v>0.7044293015332197</v>
      </c>
      <c r="FK77">
        <v>2.8392958546280523E-4</v>
      </c>
      <c r="FL77">
        <v>42.274275979557068</v>
      </c>
      <c r="FM77">
        <v>0.74542397491069434</v>
      </c>
      <c r="FN77">
        <v>0</v>
      </c>
      <c r="FO77">
        <v>0</v>
      </c>
      <c r="FP77">
        <v>14.908479498213872</v>
      </c>
      <c r="FQ77">
        <v>58.287288070851005</v>
      </c>
      <c r="FR77">
        <v>0.16116917406824863</v>
      </c>
      <c r="FS77">
        <v>0.25241824174470023</v>
      </c>
      <c r="FT77">
        <v>0.12589645847383335</v>
      </c>
      <c r="FU77">
        <v>0.99957410562180582</v>
      </c>
      <c r="FV77">
        <v>0.97274275979557068</v>
      </c>
      <c r="FW77">
        <v>0.88052419803903403</v>
      </c>
      <c r="FX77">
        <v>0</v>
      </c>
      <c r="FY77">
        <v>83.798491270097202</v>
      </c>
      <c r="FZ77">
        <v>4.6181656754187719</v>
      </c>
      <c r="GA77">
        <v>0</v>
      </c>
      <c r="GB77">
        <v>0</v>
      </c>
      <c r="GC77">
        <v>190.77862545693841</v>
      </c>
      <c r="GD77">
        <v>0.5372291508995255</v>
      </c>
      <c r="GE77">
        <v>0.55425351495639619</v>
      </c>
      <c r="GF77">
        <v>0.48293299040242232</v>
      </c>
      <c r="GG77">
        <v>105.94323153591381</v>
      </c>
      <c r="GH77">
        <v>0</v>
      </c>
      <c r="GI77">
        <v>0</v>
      </c>
      <c r="GJ77">
        <v>0</v>
      </c>
      <c r="GK77">
        <v>2.410260635078374E-3</v>
      </c>
      <c r="GL77">
        <v>4.8978811283745705E-2</v>
      </c>
      <c r="GM77">
        <v>0.22430437251561613</v>
      </c>
      <c r="GN77">
        <v>0.22430437251561613</v>
      </c>
      <c r="GO77">
        <v>0.27654741624077228</v>
      </c>
      <c r="GP77">
        <v>0.27654741624077228</v>
      </c>
      <c r="GQ77">
        <v>8.0352072685973877</v>
      </c>
      <c r="GR77">
        <v>8.0352072685973877</v>
      </c>
      <c r="GS77">
        <v>134.53710803143039</v>
      </c>
      <c r="GT77">
        <v>2.9739395079712132</v>
      </c>
      <c r="GU77">
        <v>5.8472721899006048</v>
      </c>
      <c r="GV77">
        <v>0</v>
      </c>
      <c r="GW77">
        <v>0</v>
      </c>
      <c r="GX77">
        <v>0.9014891514843667</v>
      </c>
      <c r="GY77">
        <v>254.81711068262209</v>
      </c>
      <c r="GZ77">
        <v>254.38768313817911</v>
      </c>
      <c r="HA77">
        <v>0.68586966222809043</v>
      </c>
      <c r="HB77">
        <v>68.557706963625193</v>
      </c>
    </row>
    <row r="78" spans="1:210" x14ac:dyDescent="0.25">
      <c r="A78" t="s">
        <v>3665</v>
      </c>
      <c r="B78">
        <v>73</v>
      </c>
      <c r="C78">
        <v>6412</v>
      </c>
      <c r="D78">
        <v>3267</v>
      </c>
      <c r="E78">
        <v>1987</v>
      </c>
      <c r="F78">
        <v>525</v>
      </c>
      <c r="G78">
        <v>5041</v>
      </c>
      <c r="H78">
        <v>167</v>
      </c>
      <c r="BB78">
        <v>-1</v>
      </c>
      <c r="DA78">
        <v>-1</v>
      </c>
      <c r="DG78">
        <v>12.632814438063246</v>
      </c>
      <c r="DH78">
        <v>9.2930750685195032E-2</v>
      </c>
      <c r="DI78">
        <v>4.3099821232556952</v>
      </c>
      <c r="DJ78">
        <v>4.3030804765680202</v>
      </c>
      <c r="DK78">
        <v>0.55524765611084681</v>
      </c>
      <c r="DL78">
        <v>2.8392958546280523E-4</v>
      </c>
      <c r="DM78">
        <v>33.323377254214698</v>
      </c>
      <c r="DN78">
        <v>0.55538962090357824</v>
      </c>
      <c r="DO78">
        <v>0</v>
      </c>
      <c r="DP78">
        <v>0</v>
      </c>
      <c r="DQ78">
        <v>11.107792418071558</v>
      </c>
      <c r="DR78">
        <v>45.346532012760505</v>
      </c>
      <c r="DS78">
        <v>0</v>
      </c>
      <c r="DT78">
        <v>3.8250060829374157</v>
      </c>
      <c r="DU78">
        <v>1.1365810173064783</v>
      </c>
      <c r="DV78">
        <v>0.99957410562180582</v>
      </c>
      <c r="DW78">
        <v>0.97274275979557068</v>
      </c>
      <c r="DX78">
        <v>0.35393961860615275</v>
      </c>
      <c r="DY78">
        <v>4.7062942828406118E-4</v>
      </c>
      <c r="DZ78">
        <v>76.806517935856064</v>
      </c>
      <c r="EA78">
        <v>3.5464420695323056</v>
      </c>
      <c r="EB78">
        <v>0</v>
      </c>
      <c r="EC78">
        <v>0</v>
      </c>
      <c r="ED78">
        <v>169.72324980223266</v>
      </c>
      <c r="EE78">
        <v>0.5203531566927827</v>
      </c>
      <c r="EF78">
        <v>0.48562902713906142</v>
      </c>
      <c r="EG78">
        <v>0.47145070982917792</v>
      </c>
      <c r="EH78">
        <v>77.600098380611016</v>
      </c>
      <c r="EI78">
        <v>0</v>
      </c>
      <c r="EJ78">
        <v>0</v>
      </c>
      <c r="EK78">
        <v>0</v>
      </c>
      <c r="EL78">
        <v>8.9593880799152467E-3</v>
      </c>
      <c r="EM78">
        <v>2.0348480294999471E-2</v>
      </c>
      <c r="EN78">
        <v>0.22430437251561613</v>
      </c>
      <c r="EO78">
        <v>0.22430437251561613</v>
      </c>
      <c r="EP78">
        <v>0.27654741624077228</v>
      </c>
      <c r="EQ78">
        <v>0.27654741624077228</v>
      </c>
      <c r="ER78">
        <v>8.0352072685973877</v>
      </c>
      <c r="ES78">
        <v>8.0352072685973877</v>
      </c>
      <c r="ET78">
        <v>113.13340043557693</v>
      </c>
      <c r="EU78">
        <v>2.5784296894226308</v>
      </c>
      <c r="EV78">
        <v>4.269841453668489</v>
      </c>
      <c r="EW78">
        <v>0</v>
      </c>
      <c r="EX78">
        <v>0</v>
      </c>
      <c r="EY78">
        <v>4.4562764007992044</v>
      </c>
      <c r="EZ78">
        <v>206.25031400607455</v>
      </c>
      <c r="FA78">
        <v>216.00910418691006</v>
      </c>
      <c r="FB78">
        <v>0.34817948741289911</v>
      </c>
      <c r="FC78">
        <v>-25.412619797653008</v>
      </c>
      <c r="FF78">
        <v>13.965076660988075</v>
      </c>
      <c r="FG78">
        <v>9.411058173525895E-2</v>
      </c>
      <c r="FH78">
        <v>1.4938649137352047</v>
      </c>
      <c r="FI78">
        <v>1.4959328628992885</v>
      </c>
      <c r="FJ78">
        <v>0.41185595676440978</v>
      </c>
      <c r="FK78">
        <v>2.8392958546280523E-4</v>
      </c>
      <c r="FL78">
        <v>24.719875293428487</v>
      </c>
      <c r="FM78">
        <v>0.41199792155714116</v>
      </c>
      <c r="FN78">
        <v>0</v>
      </c>
      <c r="FO78">
        <v>0</v>
      </c>
      <c r="FP78">
        <v>8.239958431142826</v>
      </c>
      <c r="FQ78">
        <v>37.419651886496453</v>
      </c>
      <c r="FR78">
        <v>7.9713249774363962E-2</v>
      </c>
      <c r="FS78">
        <v>1.3301567379580079</v>
      </c>
      <c r="FT78">
        <v>0.42850968451830568</v>
      </c>
      <c r="FU78">
        <v>0.99957410562180582</v>
      </c>
      <c r="FV78">
        <v>0.97274275979557068</v>
      </c>
      <c r="FW78">
        <v>0.96271864243332461</v>
      </c>
      <c r="FX78">
        <v>5.3504738850907591E-4</v>
      </c>
      <c r="FY78">
        <v>92.503675974792117</v>
      </c>
      <c r="FZ78">
        <v>5.2398704123971651</v>
      </c>
      <c r="GA78">
        <v>0</v>
      </c>
      <c r="GB78">
        <v>0</v>
      </c>
      <c r="GC78">
        <v>177.90040652961665</v>
      </c>
      <c r="GD78">
        <v>0.59102313150588692</v>
      </c>
      <c r="GE78">
        <v>0.33249883286488202</v>
      </c>
      <c r="GF78">
        <v>0.49394138342388272</v>
      </c>
      <c r="GG78">
        <v>66.781459396407371</v>
      </c>
      <c r="GH78">
        <v>0</v>
      </c>
      <c r="GI78">
        <v>0</v>
      </c>
      <c r="GJ78">
        <v>0</v>
      </c>
      <c r="GK78">
        <v>5.487598407253708E-3</v>
      </c>
      <c r="GL78">
        <v>6.1559345079636008E-2</v>
      </c>
      <c r="GM78">
        <v>0.22430437251561613</v>
      </c>
      <c r="GN78">
        <v>0.22430437251561613</v>
      </c>
      <c r="GO78">
        <v>0.27654741624077228</v>
      </c>
      <c r="GP78">
        <v>0.27654741624077228</v>
      </c>
      <c r="GQ78">
        <v>8.0352072685973877</v>
      </c>
      <c r="GR78">
        <v>8.0352072685973877</v>
      </c>
      <c r="GS78">
        <v>127.76465162192932</v>
      </c>
      <c r="GT78">
        <v>2.9790036089307543</v>
      </c>
      <c r="GU78">
        <v>6.2675487074669167</v>
      </c>
      <c r="GV78">
        <v>0</v>
      </c>
      <c r="GW78">
        <v>0</v>
      </c>
      <c r="GX78">
        <v>1.8146755824144032</v>
      </c>
      <c r="GY78">
        <v>230.75954977451772</v>
      </c>
      <c r="GZ78">
        <v>234.06199089350054</v>
      </c>
      <c r="HA78">
        <v>0.65182051258710083</v>
      </c>
      <c r="HB78">
        <v>22.374553080638627</v>
      </c>
    </row>
    <row r="79" spans="1:210" x14ac:dyDescent="0.25">
      <c r="A79" t="s">
        <v>3665</v>
      </c>
      <c r="B79">
        <v>74</v>
      </c>
      <c r="C79">
        <v>2450</v>
      </c>
      <c r="D79">
        <v>5935</v>
      </c>
      <c r="E79">
        <v>6371</v>
      </c>
      <c r="F79">
        <v>3528</v>
      </c>
      <c r="G79">
        <v>1208</v>
      </c>
      <c r="H79">
        <v>6320</v>
      </c>
      <c r="BB79">
        <v>-1</v>
      </c>
      <c r="DA79">
        <v>-1</v>
      </c>
      <c r="DG79">
        <v>12.203994202271016</v>
      </c>
      <c r="DH79">
        <v>3.030701233711669E-2</v>
      </c>
      <c r="DI79">
        <v>7.0009487404326567E-2</v>
      </c>
      <c r="DJ79">
        <v>7.8129192877159193E-2</v>
      </c>
      <c r="DK79">
        <v>0.38234788273514453</v>
      </c>
      <c r="DL79">
        <v>2.8392958546280523E-4</v>
      </c>
      <c r="DM79">
        <v>22.949390851672561</v>
      </c>
      <c r="DN79">
        <v>0.3824898475278759</v>
      </c>
      <c r="DO79">
        <v>0</v>
      </c>
      <c r="DP79">
        <v>0</v>
      </c>
      <c r="DQ79">
        <v>7.649796950557521</v>
      </c>
      <c r="DR79">
        <v>34.153380201019864</v>
      </c>
      <c r="DS79">
        <v>0.11391310495687547</v>
      </c>
      <c r="DT79">
        <v>3.1254949546991838E-2</v>
      </c>
      <c r="DU79">
        <v>0</v>
      </c>
      <c r="DV79">
        <v>0.99957410562180582</v>
      </c>
      <c r="DW79">
        <v>0.94131510310107647</v>
      </c>
      <c r="DX79">
        <v>0.53728141696142628</v>
      </c>
      <c r="DY79">
        <v>0</v>
      </c>
      <c r="DZ79">
        <v>70.644457236749957</v>
      </c>
      <c r="EA79">
        <v>2.8354755225472319</v>
      </c>
      <c r="EB79">
        <v>0</v>
      </c>
      <c r="EC79">
        <v>0</v>
      </c>
      <c r="ED79">
        <v>135.48090425759494</v>
      </c>
      <c r="EE79">
        <v>0.31204567956492879</v>
      </c>
      <c r="EF79">
        <v>0.54736241570613853</v>
      </c>
      <c r="EG79">
        <v>0.54407180113170606</v>
      </c>
      <c r="EH79">
        <v>27.566335808797675</v>
      </c>
      <c r="EI79">
        <v>0</v>
      </c>
      <c r="EJ79">
        <v>0</v>
      </c>
      <c r="EK79">
        <v>0</v>
      </c>
      <c r="EL79">
        <v>3.9403541577712753E-3</v>
      </c>
      <c r="EM79">
        <v>1.1325483555726157E-2</v>
      </c>
      <c r="EN79">
        <v>0.22430437251561613</v>
      </c>
      <c r="EO79">
        <v>0.22430437251561613</v>
      </c>
      <c r="EP79">
        <v>0.27654741624077228</v>
      </c>
      <c r="EQ79">
        <v>0.27654741624077228</v>
      </c>
      <c r="ER79">
        <v>8.0352072685973877</v>
      </c>
      <c r="ES79">
        <v>8.0352072685973877</v>
      </c>
      <c r="ET79">
        <v>101.42069969049523</v>
      </c>
      <c r="EU79">
        <v>2.365764009204252</v>
      </c>
      <c r="EV79">
        <v>3.2360136546989322</v>
      </c>
      <c r="EW79">
        <v>0</v>
      </c>
      <c r="EX79">
        <v>0</v>
      </c>
      <c r="EY79">
        <v>0</v>
      </c>
      <c r="EZ79">
        <v>176.60072642178591</v>
      </c>
      <c r="FA79">
        <v>172.34318685232296</v>
      </c>
      <c r="FB79">
        <v>8.7200341391158107E-2</v>
      </c>
      <c r="FC79">
        <v>-16.665535346983155</v>
      </c>
      <c r="FF79">
        <v>13.965076660988075</v>
      </c>
      <c r="FG79">
        <v>0</v>
      </c>
      <c r="FH79">
        <v>0.27867835932533414</v>
      </c>
      <c r="FI79">
        <v>0.28308628807208913</v>
      </c>
      <c r="FJ79">
        <v>0.7044293015332197</v>
      </c>
      <c r="FK79">
        <v>2.8392958546280523E-4</v>
      </c>
      <c r="FL79">
        <v>42.274275979557068</v>
      </c>
      <c r="FM79">
        <v>0.86297121999841464</v>
      </c>
      <c r="FN79">
        <v>0</v>
      </c>
      <c r="FO79">
        <v>0</v>
      </c>
      <c r="FP79">
        <v>17.259424399968292</v>
      </c>
      <c r="FQ79">
        <v>67.413330490876348</v>
      </c>
      <c r="FR79">
        <v>7.6497927487203202E-2</v>
      </c>
      <c r="FS79">
        <v>3.0810216386705832E-2</v>
      </c>
      <c r="FT79">
        <v>0</v>
      </c>
      <c r="FU79">
        <v>0.99957410562180582</v>
      </c>
      <c r="FV79">
        <v>0.97274275979557068</v>
      </c>
      <c r="FW79">
        <v>0.80896240626304572</v>
      </c>
      <c r="FX79">
        <v>0.10735101159616336</v>
      </c>
      <c r="FY79">
        <v>81.995630232108411</v>
      </c>
      <c r="FZ79">
        <v>5.5279952296162893</v>
      </c>
      <c r="GA79">
        <v>0</v>
      </c>
      <c r="GB79">
        <v>0</v>
      </c>
      <c r="GC79">
        <v>192.70546965658849</v>
      </c>
      <c r="GD79">
        <v>0.54994545173270337</v>
      </c>
      <c r="GE79">
        <v>0.4981736679846937</v>
      </c>
      <c r="GF79">
        <v>0.63765171718990676</v>
      </c>
      <c r="GG79">
        <v>107.19807354600741</v>
      </c>
      <c r="GH79">
        <v>0</v>
      </c>
      <c r="GI79">
        <v>0</v>
      </c>
      <c r="GJ79">
        <v>0</v>
      </c>
      <c r="GK79">
        <v>6.6885423994300077E-4</v>
      </c>
      <c r="GL79">
        <v>8.7545260734585795E-2</v>
      </c>
      <c r="GM79">
        <v>0.22430437251561613</v>
      </c>
      <c r="GN79">
        <v>0.22430437251561613</v>
      </c>
      <c r="GO79">
        <v>0.27654741624077228</v>
      </c>
      <c r="GP79">
        <v>0.27654741624077228</v>
      </c>
      <c r="GQ79">
        <v>8.0352072685973877</v>
      </c>
      <c r="GR79">
        <v>8.0352072685973877</v>
      </c>
      <c r="GS79">
        <v>144.57825902408064</v>
      </c>
      <c r="GT79">
        <v>3.1431742410458776</v>
      </c>
      <c r="GU79">
        <v>6.928085237088724</v>
      </c>
      <c r="GV79">
        <v>0</v>
      </c>
      <c r="GW79">
        <v>0</v>
      </c>
      <c r="GX79">
        <v>0.20210861600750263</v>
      </c>
      <c r="GY79">
        <v>268.38788196146788</v>
      </c>
      <c r="GZ79">
        <v>286.82883597793426</v>
      </c>
      <c r="HA79">
        <v>0.91279965860884194</v>
      </c>
      <c r="HB79">
        <v>32.502496737979797</v>
      </c>
    </row>
    <row r="80" spans="1:210" x14ac:dyDescent="0.25">
      <c r="A80" t="s">
        <v>3665</v>
      </c>
      <c r="B80">
        <v>75</v>
      </c>
      <c r="C80">
        <v>4506</v>
      </c>
      <c r="D80">
        <v>4011</v>
      </c>
      <c r="E80">
        <v>4818</v>
      </c>
      <c r="F80">
        <v>6536</v>
      </c>
      <c r="G80">
        <v>2512</v>
      </c>
      <c r="H80">
        <v>5991</v>
      </c>
      <c r="BB80">
        <v>-1</v>
      </c>
      <c r="DA80">
        <v>-1</v>
      </c>
      <c r="DG80">
        <v>13.965076660988075</v>
      </c>
      <c r="DH80">
        <v>1.056783049561307E-2</v>
      </c>
      <c r="DI80">
        <v>0.16894337967475975</v>
      </c>
      <c r="DJ80">
        <v>0.17046607620895324</v>
      </c>
      <c r="DK80">
        <v>0.47968910117179253</v>
      </c>
      <c r="DL80">
        <v>2.8392958546280523E-4</v>
      </c>
      <c r="DM80">
        <v>28.789863957871439</v>
      </c>
      <c r="DN80">
        <v>0.47983106596452396</v>
      </c>
      <c r="DO80">
        <v>0</v>
      </c>
      <c r="DP80">
        <v>0</v>
      </c>
      <c r="DQ80">
        <v>9.5966213192904775</v>
      </c>
      <c r="DR80">
        <v>44.915558339334254</v>
      </c>
      <c r="DS80">
        <v>1.4996438202256575</v>
      </c>
      <c r="DT80">
        <v>0.10018318046729555</v>
      </c>
      <c r="DU80">
        <v>0.35295647676232961</v>
      </c>
      <c r="DV80">
        <v>0.99957410562180582</v>
      </c>
      <c r="DW80">
        <v>0.90872715913886515</v>
      </c>
      <c r="DX80">
        <v>0.52901763282197634</v>
      </c>
      <c r="DY80">
        <v>0</v>
      </c>
      <c r="DZ80">
        <v>69.236960329776053</v>
      </c>
      <c r="EA80">
        <v>2.8999683781639476</v>
      </c>
      <c r="EB80">
        <v>0</v>
      </c>
      <c r="EC80">
        <v>0</v>
      </c>
      <c r="ED80">
        <v>160.31568564092379</v>
      </c>
      <c r="EE80">
        <v>0.46223548535288428</v>
      </c>
      <c r="EF80">
        <v>0.56538740610548255</v>
      </c>
      <c r="EG80">
        <v>0.47886757757633791</v>
      </c>
      <c r="EH80">
        <v>78.261060655583293</v>
      </c>
      <c r="EI80">
        <v>0</v>
      </c>
      <c r="EJ80">
        <v>0</v>
      </c>
      <c r="EK80">
        <v>0</v>
      </c>
      <c r="EL80">
        <v>2.1863418498619877E-3</v>
      </c>
      <c r="EM80">
        <v>1.454950656111631E-2</v>
      </c>
      <c r="EN80">
        <v>0.22430437251561613</v>
      </c>
      <c r="EO80">
        <v>0.22430437251561613</v>
      </c>
      <c r="EP80">
        <v>0.27654741624077228</v>
      </c>
      <c r="EQ80">
        <v>0.27654741624077228</v>
      </c>
      <c r="ER80">
        <v>8.0352072685973877</v>
      </c>
      <c r="ES80">
        <v>8.0352072685973877</v>
      </c>
      <c r="ET80">
        <v>109.84374551365892</v>
      </c>
      <c r="EU80">
        <v>2.4547187715130327</v>
      </c>
      <c r="EV80">
        <v>3.6768538136164866</v>
      </c>
      <c r="EW80">
        <v>0</v>
      </c>
      <c r="EX80">
        <v>0</v>
      </c>
      <c r="EY80">
        <v>0.2841178052568622</v>
      </c>
      <c r="EZ80">
        <v>220.0697294298883</v>
      </c>
      <c r="FA80">
        <v>215.42736624233572</v>
      </c>
      <c r="FB80">
        <v>0.27620527170258458</v>
      </c>
      <c r="FC80">
        <v>-34.353857503542898</v>
      </c>
      <c r="FF80">
        <v>13.965076660988075</v>
      </c>
      <c r="FG80">
        <v>7.0154876228162803E-3</v>
      </c>
      <c r="FH80">
        <v>1.1403405236106043</v>
      </c>
      <c r="FI80">
        <v>1.130733967904618</v>
      </c>
      <c r="FJ80">
        <v>0.43222160656927139</v>
      </c>
      <c r="FK80">
        <v>2.8392958546280523E-4</v>
      </c>
      <c r="FL80">
        <v>25.941814281720163</v>
      </c>
      <c r="FM80">
        <v>0.43236357136200276</v>
      </c>
      <c r="FN80">
        <v>0</v>
      </c>
      <c r="FO80">
        <v>0</v>
      </c>
      <c r="FP80">
        <v>8.647271427240053</v>
      </c>
      <c r="FQ80">
        <v>43.566780498497025</v>
      </c>
      <c r="FR80">
        <v>0.57337143655069023</v>
      </c>
      <c r="FS80">
        <v>0.13552439633237429</v>
      </c>
      <c r="FT80">
        <v>0.17672952390911018</v>
      </c>
      <c r="FU80">
        <v>0.99957410562180582</v>
      </c>
      <c r="FV80">
        <v>0.97274275979557068</v>
      </c>
      <c r="FW80">
        <v>0.81524125554710802</v>
      </c>
      <c r="FX80">
        <v>2.963168849517904E-2</v>
      </c>
      <c r="FY80">
        <v>90.233052645804051</v>
      </c>
      <c r="FZ80">
        <v>4.8521967296801529</v>
      </c>
      <c r="GA80">
        <v>0</v>
      </c>
      <c r="GB80">
        <v>0</v>
      </c>
      <c r="GC80">
        <v>211.45457337447095</v>
      </c>
      <c r="GD80">
        <v>0.59538084180699902</v>
      </c>
      <c r="GE80">
        <v>0.51512979666559466</v>
      </c>
      <c r="GF80">
        <v>0.66739106217133515</v>
      </c>
      <c r="GG80">
        <v>116.27971937260236</v>
      </c>
      <c r="GH80">
        <v>0</v>
      </c>
      <c r="GI80">
        <v>0</v>
      </c>
      <c r="GJ80">
        <v>0</v>
      </c>
      <c r="GK80">
        <v>4.7177661852693608E-4</v>
      </c>
      <c r="GL80">
        <v>3.7169561445352439E-2</v>
      </c>
      <c r="GM80">
        <v>0.22430437251561613</v>
      </c>
      <c r="GN80">
        <v>0.22430437251561613</v>
      </c>
      <c r="GO80">
        <v>0.27654741624077228</v>
      </c>
      <c r="GP80">
        <v>0.27654741624077228</v>
      </c>
      <c r="GQ80">
        <v>8.0352072685973877</v>
      </c>
      <c r="GR80">
        <v>8.0352072685973877</v>
      </c>
      <c r="GS80">
        <v>120.74088055294894</v>
      </c>
      <c r="GT80">
        <v>2.8558897760072122</v>
      </c>
      <c r="GU80">
        <v>5.3465505022012358</v>
      </c>
      <c r="GV80">
        <v>0</v>
      </c>
      <c r="GW80">
        <v>0</v>
      </c>
      <c r="GX80">
        <v>1.2888278640618245</v>
      </c>
      <c r="GY80">
        <v>257.7242401360561</v>
      </c>
      <c r="GZ80">
        <v>268.00449273352035</v>
      </c>
      <c r="HA80">
        <v>0.72379472829741542</v>
      </c>
      <c r="HB80">
        <v>11.089584088718411</v>
      </c>
    </row>
    <row r="81" spans="1:210" x14ac:dyDescent="0.25">
      <c r="A81" t="s">
        <v>3665</v>
      </c>
      <c r="B81">
        <v>76</v>
      </c>
      <c r="C81">
        <v>3018</v>
      </c>
      <c r="D81">
        <v>5434</v>
      </c>
      <c r="E81">
        <v>6359</v>
      </c>
      <c r="F81">
        <v>6420</v>
      </c>
      <c r="G81">
        <v>967</v>
      </c>
      <c r="H81">
        <v>3633</v>
      </c>
      <c r="BB81">
        <v>-1</v>
      </c>
      <c r="DA81">
        <v>-1</v>
      </c>
      <c r="DG81">
        <v>13.942711891246489</v>
      </c>
      <c r="DH81">
        <v>0.12317694273151338</v>
      </c>
      <c r="DI81">
        <v>0.43649718409416888</v>
      </c>
      <c r="DJ81">
        <v>0.44082438665720625</v>
      </c>
      <c r="DK81">
        <v>0.33259382636553514</v>
      </c>
      <c r="DL81">
        <v>2.8392958546280523E-4</v>
      </c>
      <c r="DM81">
        <v>19.964147469495988</v>
      </c>
      <c r="DN81">
        <v>0.33273579115826651</v>
      </c>
      <c r="DO81">
        <v>0</v>
      </c>
      <c r="DP81">
        <v>0</v>
      </c>
      <c r="DQ81">
        <v>6.6547158231653301</v>
      </c>
      <c r="DR81">
        <v>34.855816899358999</v>
      </c>
      <c r="DS81">
        <v>0.37559291320299959</v>
      </c>
      <c r="DT81">
        <v>2.181366830317053</v>
      </c>
      <c r="DU81">
        <v>0.62924928456529083</v>
      </c>
      <c r="DV81">
        <v>0.99957410562180582</v>
      </c>
      <c r="DW81">
        <v>0.97274275979557068</v>
      </c>
      <c r="DX81">
        <v>0.54045860815295332</v>
      </c>
      <c r="DY81">
        <v>3.6695916233172442E-2</v>
      </c>
      <c r="DZ81">
        <v>92.8075096180375</v>
      </c>
      <c r="EA81">
        <v>4.5775612965906127</v>
      </c>
      <c r="EB81">
        <v>0</v>
      </c>
      <c r="EC81">
        <v>0</v>
      </c>
      <c r="ED81">
        <v>189.09708244218734</v>
      </c>
      <c r="EE81">
        <v>0.39910510090935164</v>
      </c>
      <c r="EF81">
        <v>0.63452806737388223</v>
      </c>
      <c r="EG81">
        <v>0.65355207714350683</v>
      </c>
      <c r="EH81">
        <v>85.565337390763261</v>
      </c>
      <c r="EI81">
        <v>0</v>
      </c>
      <c r="EJ81">
        <v>0</v>
      </c>
      <c r="EK81">
        <v>0</v>
      </c>
      <c r="EL81">
        <v>7.0121852051627798E-3</v>
      </c>
      <c r="EM81">
        <v>3.6073014107751211E-2</v>
      </c>
      <c r="EN81">
        <v>0.22430437251561613</v>
      </c>
      <c r="EO81">
        <v>0.22430437251561613</v>
      </c>
      <c r="EP81">
        <v>0.27654741624077228</v>
      </c>
      <c r="EQ81">
        <v>0.27654741624077228</v>
      </c>
      <c r="ER81">
        <v>8.0352072685973877</v>
      </c>
      <c r="ES81">
        <v>8.0352072685973877</v>
      </c>
      <c r="ET81">
        <v>118.61875199450796</v>
      </c>
      <c r="EU81">
        <v>2.819226029084315</v>
      </c>
      <c r="EV81">
        <v>5.2925531711181089</v>
      </c>
      <c r="EW81">
        <v>0</v>
      </c>
      <c r="EX81">
        <v>0</v>
      </c>
      <c r="EY81">
        <v>0.72484338893169387</v>
      </c>
      <c r="EZ81">
        <v>223.80980476010268</v>
      </c>
      <c r="FA81">
        <v>231.8335767534345</v>
      </c>
      <c r="FB81">
        <v>0.40251671394514532</v>
      </c>
      <c r="FC81">
        <v>16.81121995821286</v>
      </c>
      <c r="FF81">
        <v>13.965076660988075</v>
      </c>
      <c r="FG81">
        <v>7.2192244783797641E-2</v>
      </c>
      <c r="FH81">
        <v>0.3976245448344381</v>
      </c>
      <c r="FI81">
        <v>0.40039112361742396</v>
      </c>
      <c r="FJ81">
        <v>0.7044293015332197</v>
      </c>
      <c r="FK81">
        <v>2.8392958546280523E-4</v>
      </c>
      <c r="FL81">
        <v>42.274275979557068</v>
      </c>
      <c r="FM81">
        <v>0.75664423619658538</v>
      </c>
      <c r="FN81">
        <v>0</v>
      </c>
      <c r="FO81">
        <v>0</v>
      </c>
      <c r="FP81">
        <v>15.132884723931696</v>
      </c>
      <c r="FQ81">
        <v>61.805231468104125</v>
      </c>
      <c r="FR81">
        <v>0</v>
      </c>
      <c r="FS81">
        <v>1.0703975919574533</v>
      </c>
      <c r="FT81">
        <v>0.30934669489122263</v>
      </c>
      <c r="FU81">
        <v>0.99957410562180582</v>
      </c>
      <c r="FV81">
        <v>0.97274275979557068</v>
      </c>
      <c r="FW81">
        <v>0.89479074403740455</v>
      </c>
      <c r="FX81">
        <v>2.3592429930555835E-2</v>
      </c>
      <c r="FY81">
        <v>76.661190249723944</v>
      </c>
      <c r="FZ81">
        <v>4.6471787543192882</v>
      </c>
      <c r="GA81">
        <v>0</v>
      </c>
      <c r="GB81">
        <v>0</v>
      </c>
      <c r="GC81">
        <v>158.74139063547608</v>
      </c>
      <c r="GD81">
        <v>0.42792390093368549</v>
      </c>
      <c r="GE81">
        <v>0.53980893033327337</v>
      </c>
      <c r="GF81">
        <v>0.34381584440466995</v>
      </c>
      <c r="GG81">
        <v>57.404123837614719</v>
      </c>
      <c r="GH81">
        <v>0</v>
      </c>
      <c r="GI81">
        <v>0</v>
      </c>
      <c r="GJ81">
        <v>0</v>
      </c>
      <c r="GK81">
        <v>3.6135206354661938E-3</v>
      </c>
      <c r="GL81">
        <v>5.3746644997099691E-2</v>
      </c>
      <c r="GM81">
        <v>0.22430437251561613</v>
      </c>
      <c r="GN81">
        <v>0.22430437251561613</v>
      </c>
      <c r="GO81">
        <v>0.27654741624077228</v>
      </c>
      <c r="GP81">
        <v>0.27654741624077228</v>
      </c>
      <c r="GQ81">
        <v>8.0352072685973877</v>
      </c>
      <c r="GR81">
        <v>8.0352072685973877</v>
      </c>
      <c r="GS81">
        <v>135.71275347902224</v>
      </c>
      <c r="GT81">
        <v>2.9450564033633233</v>
      </c>
      <c r="GU81">
        <v>6.0173757093294027</v>
      </c>
      <c r="GV81">
        <v>0</v>
      </c>
      <c r="GW81">
        <v>0</v>
      </c>
      <c r="GX81">
        <v>0.51307062542394355</v>
      </c>
      <c r="GY81">
        <v>239.24857056920263</v>
      </c>
      <c r="GZ81">
        <v>241.20770275719087</v>
      </c>
      <c r="HA81">
        <v>0.59748328605485468</v>
      </c>
      <c r="HB81">
        <v>1.2001048272381194</v>
      </c>
    </row>
    <row r="82" spans="1:210" x14ac:dyDescent="0.25">
      <c r="A82" t="s">
        <v>3665</v>
      </c>
      <c r="B82">
        <v>77</v>
      </c>
      <c r="C82">
        <v>6455</v>
      </c>
      <c r="D82">
        <v>2410</v>
      </c>
      <c r="E82">
        <v>2574</v>
      </c>
      <c r="F82">
        <v>5837</v>
      </c>
      <c r="G82">
        <v>4009</v>
      </c>
      <c r="H82">
        <v>4646</v>
      </c>
      <c r="BB82">
        <v>-1</v>
      </c>
      <c r="DA82">
        <v>-1</v>
      </c>
      <c r="DG82">
        <v>13.965076660988075</v>
      </c>
      <c r="DH82">
        <v>3.140674720497634E-2</v>
      </c>
      <c r="DI82">
        <v>1.0244277436349323</v>
      </c>
      <c r="DJ82">
        <v>1.0238001492490099</v>
      </c>
      <c r="DK82">
        <v>0.44499979387929939</v>
      </c>
      <c r="DL82">
        <v>2.8392958546280523E-4</v>
      </c>
      <c r="DM82">
        <v>26.708505520321847</v>
      </c>
      <c r="DN82">
        <v>0.44514175867203076</v>
      </c>
      <c r="DO82">
        <v>0</v>
      </c>
      <c r="DP82">
        <v>0</v>
      </c>
      <c r="DQ82">
        <v>8.9028351734406179</v>
      </c>
      <c r="DR82">
        <v>41.239314246757054</v>
      </c>
      <c r="DS82">
        <v>0.96487538636308412</v>
      </c>
      <c r="DT82">
        <v>0</v>
      </c>
      <c r="DU82">
        <v>0.12330095377837999</v>
      </c>
      <c r="DV82">
        <v>0.99957410562180582</v>
      </c>
      <c r="DW82">
        <v>0.97274275979557068</v>
      </c>
      <c r="DX82">
        <v>0.86852989515638124</v>
      </c>
      <c r="DY82">
        <v>9.9180476116828606E-2</v>
      </c>
      <c r="DZ82">
        <v>103.70757593878827</v>
      </c>
      <c r="EA82">
        <v>6.0847125162351201</v>
      </c>
      <c r="EB82">
        <v>0</v>
      </c>
      <c r="EC82">
        <v>0</v>
      </c>
      <c r="ED82">
        <v>218.43045509053826</v>
      </c>
      <c r="EE82">
        <v>0.55124585185768182</v>
      </c>
      <c r="EF82">
        <v>0.61502090870229464</v>
      </c>
      <c r="EG82">
        <v>0.5465953265691742</v>
      </c>
      <c r="EH82">
        <v>107.89145575669106</v>
      </c>
      <c r="EI82">
        <v>0</v>
      </c>
      <c r="EJ82">
        <v>0</v>
      </c>
      <c r="EK82">
        <v>0</v>
      </c>
      <c r="EL82">
        <v>5.7398886604458875E-3</v>
      </c>
      <c r="EM82">
        <v>9.1912631610972406E-2</v>
      </c>
      <c r="EN82">
        <v>0.22430437251561613</v>
      </c>
      <c r="EO82">
        <v>0.22430437251561613</v>
      </c>
      <c r="EP82">
        <v>0.27654741624077228</v>
      </c>
      <c r="EQ82">
        <v>0.27654741624077228</v>
      </c>
      <c r="ER82">
        <v>8.0352072685973877</v>
      </c>
      <c r="ES82">
        <v>8.0352072685973877</v>
      </c>
      <c r="ET82">
        <v>133.72748610173545</v>
      </c>
      <c r="EU82">
        <v>3.1799481726227379</v>
      </c>
      <c r="EV82">
        <v>7.0209902649034062</v>
      </c>
      <c r="EW82">
        <v>0</v>
      </c>
      <c r="EX82">
        <v>0</v>
      </c>
      <c r="EY82">
        <v>0.9014891514843667</v>
      </c>
      <c r="EZ82">
        <v>266.2235497142218</v>
      </c>
      <c r="FA82">
        <v>283.23195039227545</v>
      </c>
      <c r="FB82">
        <v>0.77587008713119532</v>
      </c>
      <c r="FC82">
        <v>55.43224143528208</v>
      </c>
      <c r="FF82">
        <v>13.965076660988075</v>
      </c>
      <c r="FG82">
        <v>0.11154366812514364</v>
      </c>
      <c r="FH82">
        <v>0.11332383641959061</v>
      </c>
      <c r="FI82">
        <v>0.12215852553683164</v>
      </c>
      <c r="FJ82">
        <v>0.59613270443710276</v>
      </c>
      <c r="FK82">
        <v>2.8392958546280523E-4</v>
      </c>
      <c r="FL82">
        <v>35.776480153790061</v>
      </c>
      <c r="FM82">
        <v>0.59627466922983419</v>
      </c>
      <c r="FN82">
        <v>0</v>
      </c>
      <c r="FO82">
        <v>0</v>
      </c>
      <c r="FP82">
        <v>11.925493384596685</v>
      </c>
      <c r="FQ82">
        <v>48.995477457742417</v>
      </c>
      <c r="FR82">
        <v>10.839110808146515</v>
      </c>
      <c r="FS82">
        <v>0.68864027300210218</v>
      </c>
      <c r="FT82">
        <v>2.2771176809218612</v>
      </c>
      <c r="FU82">
        <v>0.99957410562180582</v>
      </c>
      <c r="FV82">
        <v>0.97274275979557068</v>
      </c>
      <c r="FW82">
        <v>0.56782851632739573</v>
      </c>
      <c r="FX82">
        <v>0</v>
      </c>
      <c r="FY82">
        <v>72.761824697244293</v>
      </c>
      <c r="FZ82">
        <v>2.8912103913510618</v>
      </c>
      <c r="GA82">
        <v>0</v>
      </c>
      <c r="GB82">
        <v>0</v>
      </c>
      <c r="GC82">
        <v>169.29340136107618</v>
      </c>
      <c r="GD82">
        <v>0.51465926974886211</v>
      </c>
      <c r="GE82">
        <v>0.49116270035834958</v>
      </c>
      <c r="GF82">
        <v>0.56786188527095294</v>
      </c>
      <c r="GG82">
        <v>87.076757108682315</v>
      </c>
      <c r="GH82">
        <v>0</v>
      </c>
      <c r="GI82">
        <v>0</v>
      </c>
      <c r="GJ82">
        <v>0</v>
      </c>
      <c r="GK82">
        <v>4.9628051810228068E-4</v>
      </c>
      <c r="GL82">
        <v>1.449733950198917E-2</v>
      </c>
      <c r="GM82">
        <v>0.22430437251561613</v>
      </c>
      <c r="GN82">
        <v>0.22430437251561613</v>
      </c>
      <c r="GO82">
        <v>0.27654741624077228</v>
      </c>
      <c r="GP82">
        <v>0.27654741624077228</v>
      </c>
      <c r="GQ82">
        <v>8.0352072685973877</v>
      </c>
      <c r="GR82">
        <v>8.0352072685973877</v>
      </c>
      <c r="GS82">
        <v>112.18675999373016</v>
      </c>
      <c r="GT82">
        <v>2.5049193755479742</v>
      </c>
      <c r="GU82">
        <v>3.6705220335189996</v>
      </c>
      <c r="GV82">
        <v>0</v>
      </c>
      <c r="GW82">
        <v>0</v>
      </c>
      <c r="GX82">
        <v>2.0033971226688649</v>
      </c>
      <c r="GY82">
        <v>217.68752296335632</v>
      </c>
      <c r="GZ82">
        <v>208.06369191276207</v>
      </c>
      <c r="HA82">
        <v>0.22412991286880468</v>
      </c>
      <c r="HB82">
        <v>-37.101309989080939</v>
      </c>
    </row>
    <row r="83" spans="1:210" x14ac:dyDescent="0.25">
      <c r="A83" t="s">
        <v>3665</v>
      </c>
      <c r="B83">
        <v>78</v>
      </c>
      <c r="C83">
        <v>6467</v>
      </c>
      <c r="D83">
        <v>6379</v>
      </c>
      <c r="E83">
        <v>648</v>
      </c>
      <c r="F83">
        <v>5638</v>
      </c>
      <c r="G83">
        <v>876</v>
      </c>
      <c r="H83">
        <v>2040</v>
      </c>
      <c r="BB83">
        <v>-1</v>
      </c>
      <c r="DA83">
        <v>-1</v>
      </c>
      <c r="DG83">
        <v>13.965076660988075</v>
      </c>
      <c r="DH83">
        <v>6.2311483004493431E-3</v>
      </c>
      <c r="DI83">
        <v>0.90885798830070175</v>
      </c>
      <c r="DJ83">
        <v>0.9128191081119037</v>
      </c>
      <c r="DK83">
        <v>0.45773846701301335</v>
      </c>
      <c r="DL83">
        <v>2.8392958546280523E-4</v>
      </c>
      <c r="DM83">
        <v>27.472825908344678</v>
      </c>
      <c r="DN83">
        <v>0.45788043180574478</v>
      </c>
      <c r="DO83">
        <v>0</v>
      </c>
      <c r="DP83">
        <v>0</v>
      </c>
      <c r="DQ83">
        <v>9.1576086361148921</v>
      </c>
      <c r="DR83">
        <v>42.1068258343143</v>
      </c>
      <c r="DS83">
        <v>0.52559567252691497</v>
      </c>
      <c r="DT83">
        <v>0</v>
      </c>
      <c r="DU83">
        <v>9.4283191567605326E-3</v>
      </c>
      <c r="DV83">
        <v>0.99957410562180582</v>
      </c>
      <c r="DW83">
        <v>0.87559101682759866</v>
      </c>
      <c r="DX83">
        <v>6.1623132345533675E-2</v>
      </c>
      <c r="DY83">
        <v>0</v>
      </c>
      <c r="DZ83">
        <v>62.262472363135586</v>
      </c>
      <c r="EA83">
        <v>2.0111164865653608</v>
      </c>
      <c r="EB83">
        <v>0</v>
      </c>
      <c r="EC83">
        <v>0</v>
      </c>
      <c r="ED83">
        <v>147.21465428471782</v>
      </c>
      <c r="EE83">
        <v>0.50123146767844629</v>
      </c>
      <c r="EF83">
        <v>0.332893482888514</v>
      </c>
      <c r="EG83">
        <v>0.57523635064096601</v>
      </c>
      <c r="EH83">
        <v>63.307467005608089</v>
      </c>
      <c r="EI83">
        <v>0</v>
      </c>
      <c r="EJ83">
        <v>0</v>
      </c>
      <c r="EK83">
        <v>0</v>
      </c>
      <c r="EL83">
        <v>1.0224297979508516E-2</v>
      </c>
      <c r="EM83">
        <v>7.5255068102976219E-3</v>
      </c>
      <c r="EN83">
        <v>0.22430437251561613</v>
      </c>
      <c r="EO83">
        <v>0.22430437251561613</v>
      </c>
      <c r="EP83">
        <v>0.27654741624077228</v>
      </c>
      <c r="EQ83">
        <v>0.27654741624077228</v>
      </c>
      <c r="ER83">
        <v>8.0352072685973877</v>
      </c>
      <c r="ES83">
        <v>8.0352072685973877</v>
      </c>
      <c r="ET83">
        <v>96.613840424195644</v>
      </c>
      <c r="EU83">
        <v>2.1801942083853145</v>
      </c>
      <c r="EV83">
        <v>2.5192655959506185</v>
      </c>
      <c r="EW83">
        <v>0</v>
      </c>
      <c r="EX83">
        <v>0</v>
      </c>
      <c r="EY83">
        <v>0.63962076710237725</v>
      </c>
      <c r="EZ83">
        <v>197.4794640476191</v>
      </c>
      <c r="FA83">
        <v>195.2192383077996</v>
      </c>
      <c r="FB83">
        <v>8.2506817223295587E-2</v>
      </c>
      <c r="FC83">
        <v>-13.657575684176608</v>
      </c>
      <c r="FF83">
        <v>12.308318637344346</v>
      </c>
      <c r="FG83">
        <v>1.8715307949002034E-2</v>
      </c>
      <c r="FH83">
        <v>1.3789954499624628</v>
      </c>
      <c r="FI83">
        <v>1.3863561727672757</v>
      </c>
      <c r="FJ83">
        <v>0.68496895265730839</v>
      </c>
      <c r="FK83">
        <v>2.8392958546280523E-4</v>
      </c>
      <c r="FL83">
        <v>41.10665504700242</v>
      </c>
      <c r="FM83">
        <v>0.68511091745003982</v>
      </c>
      <c r="FN83">
        <v>0</v>
      </c>
      <c r="FO83">
        <v>0</v>
      </c>
      <c r="FP83">
        <v>13.702218349000795</v>
      </c>
      <c r="FQ83">
        <v>59.539784223025862</v>
      </c>
      <c r="FR83">
        <v>1.718098599767667</v>
      </c>
      <c r="FS83">
        <v>0</v>
      </c>
      <c r="FT83">
        <v>0.19866420770650425</v>
      </c>
      <c r="FU83">
        <v>0.99957410562180582</v>
      </c>
      <c r="FV83">
        <v>0.97274275979557068</v>
      </c>
      <c r="FW83">
        <v>1</v>
      </c>
      <c r="FX83">
        <v>0.12209677838827575</v>
      </c>
      <c r="FY83">
        <v>90.526307570731177</v>
      </c>
      <c r="FZ83">
        <v>6.0425203682055368</v>
      </c>
      <c r="GA83">
        <v>0</v>
      </c>
      <c r="GB83">
        <v>0</v>
      </c>
      <c r="GC83">
        <v>207.37993383996269</v>
      </c>
      <c r="GD83">
        <v>0.63057510167659303</v>
      </c>
      <c r="GE83">
        <v>0.60721159986246409</v>
      </c>
      <c r="GF83">
        <v>0.46970564288755812</v>
      </c>
      <c r="GG83">
        <v>112.31059379608072</v>
      </c>
      <c r="GH83">
        <v>0</v>
      </c>
      <c r="GI83">
        <v>0</v>
      </c>
      <c r="GJ83">
        <v>0</v>
      </c>
      <c r="GK83">
        <v>1.9979456339327736E-3</v>
      </c>
      <c r="GL83">
        <v>0.12718459319422981</v>
      </c>
      <c r="GM83">
        <v>0.22430437251561613</v>
      </c>
      <c r="GN83">
        <v>0.22430437251561613</v>
      </c>
      <c r="GO83">
        <v>0.27654741624077228</v>
      </c>
      <c r="GP83">
        <v>0.27654741624077228</v>
      </c>
      <c r="GQ83">
        <v>8.0352072685973877</v>
      </c>
      <c r="GR83">
        <v>8.0352072685973877</v>
      </c>
      <c r="GS83">
        <v>147.51673812105651</v>
      </c>
      <c r="GT83">
        <v>3.2067007382169219</v>
      </c>
      <c r="GU83">
        <v>7.6540484058533096</v>
      </c>
      <c r="GV83">
        <v>0</v>
      </c>
      <c r="GW83">
        <v>0</v>
      </c>
      <c r="GX83">
        <v>1.2785856051007407</v>
      </c>
      <c r="GY83">
        <v>291.62963511707881</v>
      </c>
      <c r="GZ83">
        <v>311.33918408391997</v>
      </c>
      <c r="HA83">
        <v>0.91749318277670444</v>
      </c>
      <c r="HB83">
        <v>49.4208923638895</v>
      </c>
    </row>
    <row r="84" spans="1:210" x14ac:dyDescent="0.25">
      <c r="A84" t="s">
        <v>3665</v>
      </c>
      <c r="B84">
        <v>79</v>
      </c>
      <c r="C84">
        <v>5906</v>
      </c>
      <c r="D84">
        <v>4329</v>
      </c>
      <c r="E84">
        <v>5809</v>
      </c>
      <c r="F84">
        <v>4230</v>
      </c>
      <c r="G84">
        <v>4536</v>
      </c>
      <c r="H84">
        <v>6317</v>
      </c>
      <c r="BB84">
        <v>-1</v>
      </c>
      <c r="DA84">
        <v>-1</v>
      </c>
      <c r="DG84">
        <v>13.965076660988075</v>
      </c>
      <c r="DH84">
        <v>0</v>
      </c>
      <c r="DI84">
        <v>0.20789029768345513</v>
      </c>
      <c r="DJ84">
        <v>0.20149193210900909</v>
      </c>
      <c r="DK84">
        <v>0.63243667469031317</v>
      </c>
      <c r="DL84">
        <v>2.8392958546280523E-4</v>
      </c>
      <c r="DM84">
        <v>37.954718368982682</v>
      </c>
      <c r="DN84">
        <v>0.6325786394830446</v>
      </c>
      <c r="DO84">
        <v>0</v>
      </c>
      <c r="DP84">
        <v>0</v>
      </c>
      <c r="DQ84">
        <v>12.651572789660889</v>
      </c>
      <c r="DR84">
        <v>55.233680006723411</v>
      </c>
      <c r="DS84">
        <v>0.57946944614729123</v>
      </c>
      <c r="DT84">
        <v>0</v>
      </c>
      <c r="DU84">
        <v>0</v>
      </c>
      <c r="DV84">
        <v>0.99957410562180582</v>
      </c>
      <c r="DW84">
        <v>0.97274275979557068</v>
      </c>
      <c r="DX84">
        <v>0.96507255405203529</v>
      </c>
      <c r="DY84">
        <v>2.3648024419673248E-2</v>
      </c>
      <c r="DZ84">
        <v>72.696040077763044</v>
      </c>
      <c r="EA84">
        <v>4.0980239273525427</v>
      </c>
      <c r="EB84">
        <v>0</v>
      </c>
      <c r="EC84">
        <v>0</v>
      </c>
      <c r="ED84">
        <v>159.27320631189491</v>
      </c>
      <c r="EE84">
        <v>0.50993164244061673</v>
      </c>
      <c r="EF84">
        <v>0.50783975590563668</v>
      </c>
      <c r="EG84">
        <v>0.365232497362171</v>
      </c>
      <c r="EH84">
        <v>66.073780354216723</v>
      </c>
      <c r="EI84">
        <v>0</v>
      </c>
      <c r="EJ84">
        <v>0</v>
      </c>
      <c r="EK84">
        <v>0</v>
      </c>
      <c r="EL84">
        <v>0</v>
      </c>
      <c r="EM84">
        <v>2.8531662430182569E-2</v>
      </c>
      <c r="EN84">
        <v>0.22430437251561613</v>
      </c>
      <c r="EO84">
        <v>0.22430437251561613</v>
      </c>
      <c r="EP84">
        <v>0.27654741624077228</v>
      </c>
      <c r="EQ84">
        <v>0.27654741624077228</v>
      </c>
      <c r="ER84">
        <v>8.0352072685973877</v>
      </c>
      <c r="ES84">
        <v>8.0352072685973877</v>
      </c>
      <c r="ET84">
        <v>122.10429680503631</v>
      </c>
      <c r="EU84">
        <v>2.7276479121922188</v>
      </c>
      <c r="EV84">
        <v>4.8715937062852195</v>
      </c>
      <c r="EW84">
        <v>0</v>
      </c>
      <c r="EX84">
        <v>0</v>
      </c>
      <c r="EY84">
        <v>0</v>
      </c>
      <c r="EZ84">
        <v>233.57348928632595</v>
      </c>
      <c r="FA84">
        <v>241.52049117777744</v>
      </c>
      <c r="FB84">
        <v>0.68627989639189502</v>
      </c>
      <c r="FC84">
        <v>6.5614252023491559</v>
      </c>
      <c r="FF84">
        <v>13.965076660988075</v>
      </c>
      <c r="FG84">
        <v>6.3547268689077577E-2</v>
      </c>
      <c r="FH84">
        <v>1.2721854105098951</v>
      </c>
      <c r="FI84">
        <v>1.2725793662672773</v>
      </c>
      <c r="FJ84">
        <v>0.7044293015332197</v>
      </c>
      <c r="FK84">
        <v>2.8392958546280523E-4</v>
      </c>
      <c r="FL84">
        <v>42.274275979557068</v>
      </c>
      <c r="FM84">
        <v>0.81762739856953726</v>
      </c>
      <c r="FN84">
        <v>0</v>
      </c>
      <c r="FO84">
        <v>0</v>
      </c>
      <c r="FP84">
        <v>16.352547971390731</v>
      </c>
      <c r="FQ84">
        <v>67.050267598986679</v>
      </c>
      <c r="FR84">
        <v>1.1734176864413728</v>
      </c>
      <c r="FS84">
        <v>0.63233281577534683</v>
      </c>
      <c r="FT84">
        <v>0.17845471379137764</v>
      </c>
      <c r="FU84">
        <v>0.99957410562180582</v>
      </c>
      <c r="FV84">
        <v>0.97274275979557068</v>
      </c>
      <c r="FW84">
        <v>0.74268666990640564</v>
      </c>
      <c r="FX84">
        <v>2.3646296870665617E-2</v>
      </c>
      <c r="FY84">
        <v>74.953188236724401</v>
      </c>
      <c r="FZ84">
        <v>4.0562662577127755</v>
      </c>
      <c r="GA84">
        <v>0</v>
      </c>
      <c r="GB84">
        <v>0</v>
      </c>
      <c r="GC84">
        <v>139.25402687805965</v>
      </c>
      <c r="GD84">
        <v>0.37918517745273894</v>
      </c>
      <c r="GE84">
        <v>0.51246098939632911</v>
      </c>
      <c r="GF84">
        <v>0.34090867222676435</v>
      </c>
      <c r="GG84">
        <v>39.729466782102264</v>
      </c>
      <c r="GH84">
        <v>0</v>
      </c>
      <c r="GI84">
        <v>0</v>
      </c>
      <c r="GJ84">
        <v>0</v>
      </c>
      <c r="GK84">
        <v>0</v>
      </c>
      <c r="GL84">
        <v>3.754816324397503E-2</v>
      </c>
      <c r="GM84">
        <v>0.22430437251561613</v>
      </c>
      <c r="GN84">
        <v>0.22430437251561613</v>
      </c>
      <c r="GO84">
        <v>0.27654741624077228</v>
      </c>
      <c r="GP84">
        <v>0.27654741624077228</v>
      </c>
      <c r="GQ84">
        <v>8.0352072685973877</v>
      </c>
      <c r="GR84">
        <v>8.0352072685973877</v>
      </c>
      <c r="GS84">
        <v>129.65415351586313</v>
      </c>
      <c r="GT84">
        <v>2.8207935148606613</v>
      </c>
      <c r="GU84">
        <v>5.364838766701296</v>
      </c>
      <c r="GV84">
        <v>0</v>
      </c>
      <c r="GW84">
        <v>0</v>
      </c>
      <c r="GX84">
        <v>1.3843448866939994</v>
      </c>
      <c r="GY84">
        <v>202.9771858327515</v>
      </c>
      <c r="GZ84">
        <v>206.1408236116747</v>
      </c>
      <c r="HA84">
        <v>0.31372010360810498</v>
      </c>
      <c r="HB84">
        <v>-27.557221234391736</v>
      </c>
    </row>
    <row r="85" spans="1:210" x14ac:dyDescent="0.25">
      <c r="A85" t="s">
        <v>3665</v>
      </c>
      <c r="B85">
        <v>80</v>
      </c>
      <c r="C85">
        <v>2500</v>
      </c>
      <c r="D85">
        <v>2177</v>
      </c>
      <c r="E85">
        <v>3206</v>
      </c>
      <c r="F85">
        <v>5576</v>
      </c>
      <c r="G85">
        <v>5690</v>
      </c>
      <c r="H85">
        <v>1785</v>
      </c>
      <c r="BB85">
        <v>-1</v>
      </c>
      <c r="DA85">
        <v>-1</v>
      </c>
      <c r="DG85">
        <v>13.965076660988075</v>
      </c>
      <c r="DH85">
        <v>0</v>
      </c>
      <c r="DI85">
        <v>0.8587744400716143</v>
      </c>
      <c r="DJ85">
        <v>0.85458835097139585</v>
      </c>
      <c r="DK85">
        <v>0.29999176938761291</v>
      </c>
      <c r="DL85">
        <v>2.8392958546280523E-4</v>
      </c>
      <c r="DM85">
        <v>18.008024050820659</v>
      </c>
      <c r="DN85">
        <v>0.30013373418034428</v>
      </c>
      <c r="DO85">
        <v>0</v>
      </c>
      <c r="DP85">
        <v>0</v>
      </c>
      <c r="DQ85">
        <v>6.0026746836068856</v>
      </c>
      <c r="DR85">
        <v>30.893315567844887</v>
      </c>
      <c r="DS85">
        <v>1.2616894699053178</v>
      </c>
      <c r="DT85">
        <v>0</v>
      </c>
      <c r="DU85">
        <v>0.29935883389152657</v>
      </c>
      <c r="DV85">
        <v>0.99957410562180582</v>
      </c>
      <c r="DW85">
        <v>0.9520701902999692</v>
      </c>
      <c r="DX85">
        <v>0.29006359877314936</v>
      </c>
      <c r="DY85">
        <v>0</v>
      </c>
      <c r="DZ85">
        <v>78.692490294036162</v>
      </c>
      <c r="EA85">
        <v>2.8218394036457477</v>
      </c>
      <c r="EB85">
        <v>0</v>
      </c>
      <c r="EC85">
        <v>0</v>
      </c>
      <c r="ED85">
        <v>169.26995084085547</v>
      </c>
      <c r="EE85">
        <v>0.2542102347013081</v>
      </c>
      <c r="EF85">
        <v>0.70215239420128461</v>
      </c>
      <c r="EG85">
        <v>0.50764268497922793</v>
      </c>
      <c r="EH85">
        <v>64.263488916597836</v>
      </c>
      <c r="EI85">
        <v>0</v>
      </c>
      <c r="EJ85">
        <v>0</v>
      </c>
      <c r="EK85">
        <v>0</v>
      </c>
      <c r="EL85">
        <v>0</v>
      </c>
      <c r="EM85">
        <v>1.1473372057018372E-2</v>
      </c>
      <c r="EN85">
        <v>0.22430437251561613</v>
      </c>
      <c r="EO85">
        <v>0.22430437251561613</v>
      </c>
      <c r="EP85">
        <v>0.27654741624077228</v>
      </c>
      <c r="EQ85">
        <v>0.27654741624077228</v>
      </c>
      <c r="ER85">
        <v>8.0352072685973877</v>
      </c>
      <c r="ES85">
        <v>8.0352072685973877</v>
      </c>
      <c r="ET85">
        <v>99.287642224519459</v>
      </c>
      <c r="EU85">
        <v>2.3728874869172651</v>
      </c>
      <c r="EV85">
        <v>3.258810818639585</v>
      </c>
      <c r="EW85">
        <v>0</v>
      </c>
      <c r="EX85">
        <v>0</v>
      </c>
      <c r="EY85">
        <v>1.2040000375063848</v>
      </c>
      <c r="EZ85">
        <v>213.12541220575804</v>
      </c>
      <c r="FA85">
        <v>206.83402649037441</v>
      </c>
      <c r="FB85">
        <v>0.33214091894784781</v>
      </c>
      <c r="FC85">
        <v>-46.446604048783222</v>
      </c>
      <c r="FF85">
        <v>13.965076660988075</v>
      </c>
      <c r="FG85">
        <v>0.11369931509434922</v>
      </c>
      <c r="FH85">
        <v>1.9696871526277289</v>
      </c>
      <c r="FI85">
        <v>1.9734112370852339</v>
      </c>
      <c r="FJ85">
        <v>0.41077424931792345</v>
      </c>
      <c r="FK85">
        <v>2.8392958546280523E-4</v>
      </c>
      <c r="FL85">
        <v>24.654972846639293</v>
      </c>
      <c r="FM85">
        <v>0.41091621411065482</v>
      </c>
      <c r="FN85">
        <v>0</v>
      </c>
      <c r="FO85">
        <v>0</v>
      </c>
      <c r="FP85">
        <v>8.2183242822130946</v>
      </c>
      <c r="FQ85">
        <v>41.880796375591778</v>
      </c>
      <c r="FR85">
        <v>0.3598055352754283</v>
      </c>
      <c r="FS85">
        <v>0.91097465496012686</v>
      </c>
      <c r="FT85">
        <v>0.23441329593974589</v>
      </c>
      <c r="FU85">
        <v>0.99957410562180582</v>
      </c>
      <c r="FV85">
        <v>0.97274275979557068</v>
      </c>
      <c r="FW85">
        <v>0.8060968722949915</v>
      </c>
      <c r="FX85">
        <v>0</v>
      </c>
      <c r="FY85">
        <v>88.324146897443768</v>
      </c>
      <c r="FZ85">
        <v>4.3759244163936071</v>
      </c>
      <c r="GA85">
        <v>0</v>
      </c>
      <c r="GB85">
        <v>0</v>
      </c>
      <c r="GC85">
        <v>174.68302800260903</v>
      </c>
      <c r="GD85">
        <v>0.5607649783336095</v>
      </c>
      <c r="GE85">
        <v>0.41203706153513286</v>
      </c>
      <c r="GF85">
        <v>0.45941305081080741</v>
      </c>
      <c r="GG85">
        <v>55.898742678947059</v>
      </c>
      <c r="GH85">
        <v>0</v>
      </c>
      <c r="GI85">
        <v>0</v>
      </c>
      <c r="GJ85">
        <v>0</v>
      </c>
      <c r="GK85">
        <v>1.1588418695989556E-2</v>
      </c>
      <c r="GL85">
        <v>3.3892309874300142E-2</v>
      </c>
      <c r="GM85">
        <v>0.22430437251561613</v>
      </c>
      <c r="GN85">
        <v>0.22430437251561613</v>
      </c>
      <c r="GO85">
        <v>0.27654741624077228</v>
      </c>
      <c r="GP85">
        <v>0.27654741624077228</v>
      </c>
      <c r="GQ85">
        <v>8.0352072685973877</v>
      </c>
      <c r="GR85">
        <v>8.0352072685973877</v>
      </c>
      <c r="GS85">
        <v>119.72146168430064</v>
      </c>
      <c r="GT85">
        <v>2.8062854004529054</v>
      </c>
      <c r="GU85">
        <v>5.1803025176065178</v>
      </c>
      <c r="GV85">
        <v>0</v>
      </c>
      <c r="GW85">
        <v>0</v>
      </c>
      <c r="GX85">
        <v>2.1478150197627017</v>
      </c>
      <c r="GY85">
        <v>240.42803294442035</v>
      </c>
      <c r="GZ85">
        <v>236.70394290304455</v>
      </c>
      <c r="HA85">
        <v>0.66785908105215219</v>
      </c>
      <c r="HB85">
        <v>9.4952354616613839</v>
      </c>
    </row>
    <row r="86" spans="1:210" x14ac:dyDescent="0.25">
      <c r="A86" t="s">
        <v>3665</v>
      </c>
      <c r="B86">
        <v>81</v>
      </c>
      <c r="C86">
        <v>3928</v>
      </c>
      <c r="D86">
        <v>2081</v>
      </c>
      <c r="E86">
        <v>6630</v>
      </c>
      <c r="F86">
        <v>6164</v>
      </c>
      <c r="G86">
        <v>1094</v>
      </c>
      <c r="H86">
        <v>2530</v>
      </c>
      <c r="BB86">
        <v>-1</v>
      </c>
      <c r="DA86">
        <v>-1</v>
      </c>
      <c r="DG86">
        <v>13.965076660988075</v>
      </c>
      <c r="DH86">
        <v>2.1068032332861676E-2</v>
      </c>
      <c r="DI86">
        <v>0.51405335850469336</v>
      </c>
      <c r="DJ86">
        <v>0.51826583474974575</v>
      </c>
      <c r="DK86">
        <v>0.46482205539144267</v>
      </c>
      <c r="DL86">
        <v>2.8392958546280523E-4</v>
      </c>
      <c r="DM86">
        <v>27.897841211050437</v>
      </c>
      <c r="DN86">
        <v>0.46496402018417404</v>
      </c>
      <c r="DO86">
        <v>0</v>
      </c>
      <c r="DP86">
        <v>0</v>
      </c>
      <c r="DQ86">
        <v>9.2992804036834862</v>
      </c>
      <c r="DR86">
        <v>41.492436077841845</v>
      </c>
      <c r="DS86">
        <v>0.23279168691511981</v>
      </c>
      <c r="DT86">
        <v>1.0532004910253441</v>
      </c>
      <c r="DU86">
        <v>0.26887901988481588</v>
      </c>
      <c r="DV86">
        <v>0.99957410562180582</v>
      </c>
      <c r="DW86">
        <v>0.97274275979557068</v>
      </c>
      <c r="DX86">
        <v>0.79257445944405158</v>
      </c>
      <c r="DY86">
        <v>0</v>
      </c>
      <c r="DZ86">
        <v>90.126525737564492</v>
      </c>
      <c r="EA86">
        <v>4.737000764449582</v>
      </c>
      <c r="EB86">
        <v>0</v>
      </c>
      <c r="EC86">
        <v>0</v>
      </c>
      <c r="ED86">
        <v>170.97885517419874</v>
      </c>
      <c r="EE86">
        <v>0.47237484533566199</v>
      </c>
      <c r="EF86">
        <v>0.43644522421974435</v>
      </c>
      <c r="EG86">
        <v>0.53656828286827585</v>
      </c>
      <c r="EH86">
        <v>63.21636733895032</v>
      </c>
      <c r="EI86">
        <v>0</v>
      </c>
      <c r="EJ86">
        <v>0</v>
      </c>
      <c r="EK86">
        <v>0</v>
      </c>
      <c r="EL86">
        <v>9.907794766027499E-4</v>
      </c>
      <c r="EM86">
        <v>4.1933426911131111E-2</v>
      </c>
      <c r="EN86">
        <v>0.22430437251561613</v>
      </c>
      <c r="EO86">
        <v>0.22430437251561613</v>
      </c>
      <c r="EP86">
        <v>0.27654741624077228</v>
      </c>
      <c r="EQ86">
        <v>0.27654741624077228</v>
      </c>
      <c r="ER86">
        <v>8.0352072685973877</v>
      </c>
      <c r="ES86">
        <v>8.0352072685973877</v>
      </c>
      <c r="ET86">
        <v>123.73133253428065</v>
      </c>
      <c r="EU86">
        <v>2.8980199898722114</v>
      </c>
      <c r="EV86">
        <v>5.5646586705739534</v>
      </c>
      <c r="EW86">
        <v>0</v>
      </c>
      <c r="EX86">
        <v>0</v>
      </c>
      <c r="EY86">
        <v>0.62965672241952919</v>
      </c>
      <c r="EZ86">
        <v>213.20348821611867</v>
      </c>
      <c r="FA86">
        <v>214.92481474740276</v>
      </c>
      <c r="FB86">
        <v>0.36371308031533506</v>
      </c>
      <c r="FC86">
        <v>-0.23397963216023143</v>
      </c>
      <c r="FF86">
        <v>13.965076660988075</v>
      </c>
      <c r="FG86">
        <v>7.1820755096169142E-4</v>
      </c>
      <c r="FH86">
        <v>0</v>
      </c>
      <c r="FI86">
        <v>0</v>
      </c>
      <c r="FJ86">
        <v>0.36052400106511995</v>
      </c>
      <c r="FK86">
        <v>2.8392958546280523E-4</v>
      </c>
      <c r="FL86">
        <v>21.639957951471082</v>
      </c>
      <c r="FM86">
        <v>0.36066596585785138</v>
      </c>
      <c r="FN86">
        <v>0</v>
      </c>
      <c r="FO86">
        <v>0</v>
      </c>
      <c r="FP86">
        <v>7.213319317157028</v>
      </c>
      <c r="FQ86">
        <v>37.033296668791593</v>
      </c>
      <c r="FR86">
        <v>0.41589058084602631</v>
      </c>
      <c r="FS86">
        <v>0.3579625525861922</v>
      </c>
      <c r="FT86">
        <v>0</v>
      </c>
      <c r="FU86">
        <v>0.99957410562180582</v>
      </c>
      <c r="FV86">
        <v>0.97274275979557068</v>
      </c>
      <c r="FW86">
        <v>0.51353992820219407</v>
      </c>
      <c r="FX86">
        <v>0</v>
      </c>
      <c r="FY86">
        <v>83.850499223185381</v>
      </c>
      <c r="FZ86">
        <v>4.0908409896240654</v>
      </c>
      <c r="GA86">
        <v>0</v>
      </c>
      <c r="GB86">
        <v>0</v>
      </c>
      <c r="GC86">
        <v>177.8678005222921</v>
      </c>
      <c r="GD86">
        <v>0.27435325399382798</v>
      </c>
      <c r="GE86">
        <v>0.45691237270651919</v>
      </c>
      <c r="GF86">
        <v>0.71927918879159447</v>
      </c>
      <c r="GG86">
        <v>73.347075487574955</v>
      </c>
      <c r="GH86">
        <v>0</v>
      </c>
      <c r="GI86">
        <v>0</v>
      </c>
      <c r="GJ86">
        <v>0</v>
      </c>
      <c r="GK86">
        <v>0</v>
      </c>
      <c r="GL86">
        <v>2.8632611646295492E-2</v>
      </c>
      <c r="GM86">
        <v>0.22430437251561613</v>
      </c>
      <c r="GN86">
        <v>0.22430437251561613</v>
      </c>
      <c r="GO86">
        <v>0.27654741624077228</v>
      </c>
      <c r="GP86">
        <v>0.27654741624077228</v>
      </c>
      <c r="GQ86">
        <v>8.0352072685973877</v>
      </c>
      <c r="GR86">
        <v>8.0352072685973877</v>
      </c>
      <c r="GS86">
        <v>119.43672890070738</v>
      </c>
      <c r="GT86">
        <v>2.7658748788174785</v>
      </c>
      <c r="GU86">
        <v>4.8779097759238486</v>
      </c>
      <c r="GV86">
        <v>0</v>
      </c>
      <c r="GW86">
        <v>0</v>
      </c>
      <c r="GX86">
        <v>0</v>
      </c>
      <c r="GY86">
        <v>235.06395500517957</v>
      </c>
      <c r="GZ86">
        <v>234.68505848893284</v>
      </c>
      <c r="HA86">
        <v>0.636286919684665</v>
      </c>
      <c r="HB86">
        <v>6.3495104842511081</v>
      </c>
    </row>
  </sheetData>
  <sortState ref="A6:HD86">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D86"/>
  <sheetViews>
    <sheetView tabSelected="1"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8" ht="15.75" thickBot="1" x14ac:dyDescent="0.3">
      <c r="A1" t="s">
        <v>95</v>
      </c>
      <c r="E1" s="3"/>
      <c r="F1" t="s">
        <v>3680</v>
      </c>
    </row>
    <row r="2" spans="1:108" ht="16.5" thickTop="1" thickBot="1" x14ac:dyDescent="0.3">
      <c r="A2" s="7" t="s">
        <v>251</v>
      </c>
    </row>
    <row r="3" spans="1:108" ht="15.75" thickTop="1" x14ac:dyDescent="0.25">
      <c r="A3" s="11" t="s">
        <v>3677</v>
      </c>
      <c r="I3" t="s">
        <v>87</v>
      </c>
      <c r="BH3" t="s">
        <v>88</v>
      </c>
    </row>
    <row r="4" spans="1:108" x14ac:dyDescent="0.25">
      <c r="A4">
        <f>'data import sorted'!A4</f>
        <v>57</v>
      </c>
      <c r="I4" t="s">
        <v>2</v>
      </c>
      <c r="U4" t="s">
        <v>12</v>
      </c>
      <c r="AG4" t="s">
        <v>28</v>
      </c>
      <c r="AK4" t="s">
        <v>42</v>
      </c>
      <c r="AN4" t="s">
        <v>33</v>
      </c>
      <c r="AV4" t="s">
        <v>46</v>
      </c>
      <c r="BH4" t="s">
        <v>2</v>
      </c>
      <c r="BT4" t="s">
        <v>12</v>
      </c>
      <c r="CF4" t="s">
        <v>28</v>
      </c>
      <c r="CJ4" t="s">
        <v>42</v>
      </c>
      <c r="CM4" t="s">
        <v>33</v>
      </c>
      <c r="CU4" t="s">
        <v>46</v>
      </c>
    </row>
    <row r="5" spans="1:108" ht="106.5" x14ac:dyDescent="0.25">
      <c r="A5" t="s">
        <v>3664</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3665</v>
      </c>
      <c r="B6">
        <v>1</v>
      </c>
      <c r="C6">
        <v>4536</v>
      </c>
      <c r="D6">
        <v>167</v>
      </c>
      <c r="E6">
        <v>1094</v>
      </c>
      <c r="F6">
        <v>6420</v>
      </c>
      <c r="G6">
        <v>2574</v>
      </c>
      <c r="H6">
        <v>5809</v>
      </c>
      <c r="I6">
        <v>10</v>
      </c>
      <c r="J6">
        <v>0</v>
      </c>
      <c r="K6">
        <v>0</v>
      </c>
      <c r="L6">
        <v>0</v>
      </c>
      <c r="M6">
        <v>1</v>
      </c>
      <c r="N6">
        <v>0</v>
      </c>
      <c r="O6">
        <v>60</v>
      </c>
      <c r="P6">
        <v>1</v>
      </c>
      <c r="Q6">
        <v>-3</v>
      </c>
      <c r="R6">
        <v>-3</v>
      </c>
      <c r="S6">
        <v>20</v>
      </c>
      <c r="T6">
        <v>70</v>
      </c>
      <c r="U6">
        <v>0</v>
      </c>
      <c r="V6">
        <v>0</v>
      </c>
      <c r="W6">
        <v>0</v>
      </c>
      <c r="X6">
        <v>1</v>
      </c>
      <c r="Y6">
        <v>1</v>
      </c>
      <c r="Z6">
        <v>1</v>
      </c>
      <c r="AA6">
        <v>0</v>
      </c>
      <c r="AB6">
        <v>80</v>
      </c>
      <c r="AC6">
        <v>5</v>
      </c>
      <c r="AD6">
        <v>-3</v>
      </c>
      <c r="AE6">
        <v>-3</v>
      </c>
      <c r="AF6">
        <v>130</v>
      </c>
      <c r="AG6">
        <v>0</v>
      </c>
      <c r="AH6">
        <v>0</v>
      </c>
      <c r="AI6">
        <v>1</v>
      </c>
      <c r="AJ6">
        <v>50</v>
      </c>
      <c r="AK6">
        <v>-3</v>
      </c>
      <c r="AL6">
        <v>-3</v>
      </c>
      <c r="AM6">
        <v>-3</v>
      </c>
      <c r="AN6">
        <v>0</v>
      </c>
      <c r="AO6">
        <v>0</v>
      </c>
      <c r="AP6">
        <v>0</v>
      </c>
      <c r="AQ6">
        <v>1</v>
      </c>
      <c r="AR6">
        <v>0</v>
      </c>
      <c r="AS6">
        <v>0</v>
      </c>
      <c r="AT6">
        <v>0</v>
      </c>
      <c r="AU6">
        <v>5</v>
      </c>
      <c r="AV6">
        <v>140</v>
      </c>
      <c r="AW6">
        <v>3</v>
      </c>
      <c r="AX6">
        <v>6</v>
      </c>
      <c r="AY6">
        <v>-3</v>
      </c>
      <c r="AZ6">
        <v>-3</v>
      </c>
      <c r="BA6">
        <v>0</v>
      </c>
      <c r="BB6">
        <v>205</v>
      </c>
      <c r="BC6">
        <v>205</v>
      </c>
      <c r="BD6">
        <v>1</v>
      </c>
      <c r="BE6">
        <v>15</v>
      </c>
      <c r="BH6">
        <v>10</v>
      </c>
      <c r="BI6">
        <v>0</v>
      </c>
      <c r="BJ6">
        <v>0</v>
      </c>
      <c r="BK6">
        <v>0</v>
      </c>
      <c r="BL6">
        <v>0</v>
      </c>
      <c r="BM6">
        <v>0</v>
      </c>
      <c r="BN6">
        <v>0</v>
      </c>
      <c r="BO6">
        <v>0</v>
      </c>
      <c r="BP6">
        <v>-3</v>
      </c>
      <c r="BQ6">
        <v>-3</v>
      </c>
      <c r="BR6">
        <v>0</v>
      </c>
      <c r="BS6">
        <v>10</v>
      </c>
      <c r="BT6">
        <v>0</v>
      </c>
      <c r="BU6">
        <v>0</v>
      </c>
      <c r="BV6">
        <v>0</v>
      </c>
      <c r="BW6">
        <v>1</v>
      </c>
      <c r="BX6">
        <v>1</v>
      </c>
      <c r="BY6">
        <v>0</v>
      </c>
      <c r="BZ6">
        <v>0</v>
      </c>
      <c r="CA6">
        <v>80</v>
      </c>
      <c r="CB6">
        <v>2</v>
      </c>
      <c r="CC6">
        <v>-3</v>
      </c>
      <c r="CD6">
        <v>-3</v>
      </c>
      <c r="CE6">
        <v>180</v>
      </c>
      <c r="CF6">
        <v>0</v>
      </c>
      <c r="CG6">
        <v>1</v>
      </c>
      <c r="CH6">
        <v>1</v>
      </c>
      <c r="CI6">
        <v>100</v>
      </c>
      <c r="CJ6">
        <v>-3</v>
      </c>
      <c r="CK6">
        <v>-3</v>
      </c>
      <c r="CL6">
        <v>-3</v>
      </c>
      <c r="CM6">
        <v>0</v>
      </c>
      <c r="CN6">
        <v>0</v>
      </c>
      <c r="CO6">
        <v>1</v>
      </c>
      <c r="CP6">
        <v>0</v>
      </c>
      <c r="CQ6">
        <v>0</v>
      </c>
      <c r="CR6">
        <v>0</v>
      </c>
      <c r="CS6">
        <v>5</v>
      </c>
      <c r="CT6">
        <v>0</v>
      </c>
      <c r="CU6">
        <v>80</v>
      </c>
      <c r="CV6">
        <v>2</v>
      </c>
      <c r="CW6">
        <v>2</v>
      </c>
      <c r="CX6">
        <v>-3</v>
      </c>
      <c r="CY6">
        <v>-3</v>
      </c>
      <c r="CZ6">
        <v>0</v>
      </c>
      <c r="DA6">
        <v>190</v>
      </c>
      <c r="DB6">
        <v>190</v>
      </c>
      <c r="DC6">
        <v>0</v>
      </c>
      <c r="DD6">
        <v>-15</v>
      </c>
    </row>
    <row r="7" spans="1:108" x14ac:dyDescent="0.25">
      <c r="A7" t="s">
        <v>3665</v>
      </c>
      <c r="B7">
        <v>2</v>
      </c>
      <c r="C7">
        <v>1987</v>
      </c>
      <c r="D7">
        <v>6371</v>
      </c>
      <c r="E7">
        <v>4646</v>
      </c>
      <c r="F7">
        <v>6630</v>
      </c>
      <c r="G7">
        <v>5991</v>
      </c>
      <c r="H7">
        <v>6379</v>
      </c>
      <c r="I7">
        <v>15</v>
      </c>
      <c r="J7">
        <v>0</v>
      </c>
      <c r="K7">
        <v>0</v>
      </c>
      <c r="L7">
        <v>0</v>
      </c>
      <c r="M7">
        <v>1</v>
      </c>
      <c r="N7">
        <v>0</v>
      </c>
      <c r="O7">
        <v>60</v>
      </c>
      <c r="P7">
        <v>1</v>
      </c>
      <c r="Q7">
        <v>-3</v>
      </c>
      <c r="R7">
        <v>-3</v>
      </c>
      <c r="S7">
        <v>20</v>
      </c>
      <c r="T7">
        <v>75</v>
      </c>
      <c r="U7">
        <v>0</v>
      </c>
      <c r="V7">
        <v>0</v>
      </c>
      <c r="W7">
        <v>0</v>
      </c>
      <c r="X7">
        <v>1</v>
      </c>
      <c r="Y7">
        <v>1</v>
      </c>
      <c r="Z7">
        <v>1</v>
      </c>
      <c r="AA7">
        <v>0</v>
      </c>
      <c r="AB7">
        <v>80</v>
      </c>
      <c r="AC7">
        <v>5</v>
      </c>
      <c r="AD7">
        <v>-3</v>
      </c>
      <c r="AE7">
        <v>-3</v>
      </c>
      <c r="AF7">
        <v>130</v>
      </c>
      <c r="AG7">
        <v>0</v>
      </c>
      <c r="AH7">
        <v>0</v>
      </c>
      <c r="AI7">
        <v>1</v>
      </c>
      <c r="AJ7">
        <v>50</v>
      </c>
      <c r="AK7">
        <v>-3</v>
      </c>
      <c r="AL7">
        <v>-3</v>
      </c>
      <c r="AM7">
        <v>-3</v>
      </c>
      <c r="AN7">
        <v>0</v>
      </c>
      <c r="AO7">
        <v>0</v>
      </c>
      <c r="AP7">
        <v>0</v>
      </c>
      <c r="AQ7">
        <v>0</v>
      </c>
      <c r="AR7">
        <v>0</v>
      </c>
      <c r="AS7">
        <v>0</v>
      </c>
      <c r="AT7">
        <v>0</v>
      </c>
      <c r="AU7">
        <v>0</v>
      </c>
      <c r="AV7">
        <v>140</v>
      </c>
      <c r="AW7">
        <v>3</v>
      </c>
      <c r="AX7">
        <v>6</v>
      </c>
      <c r="AY7">
        <v>-3</v>
      </c>
      <c r="AZ7">
        <v>-3</v>
      </c>
      <c r="BA7">
        <v>0</v>
      </c>
      <c r="BB7">
        <v>205</v>
      </c>
      <c r="BC7">
        <v>205</v>
      </c>
      <c r="BD7">
        <v>1</v>
      </c>
      <c r="BE7">
        <v>65</v>
      </c>
      <c r="BH7">
        <v>10</v>
      </c>
      <c r="BI7">
        <v>0</v>
      </c>
      <c r="BJ7">
        <v>0</v>
      </c>
      <c r="BK7">
        <v>0</v>
      </c>
      <c r="BL7">
        <v>0</v>
      </c>
      <c r="BM7">
        <v>0</v>
      </c>
      <c r="BN7">
        <v>0</v>
      </c>
      <c r="BO7">
        <v>0</v>
      </c>
      <c r="BP7">
        <v>-3</v>
      </c>
      <c r="BQ7">
        <v>-3</v>
      </c>
      <c r="BR7">
        <v>0</v>
      </c>
      <c r="BS7">
        <v>10</v>
      </c>
      <c r="BT7">
        <v>0</v>
      </c>
      <c r="BU7">
        <v>0</v>
      </c>
      <c r="BV7">
        <v>0</v>
      </c>
      <c r="BW7">
        <v>1</v>
      </c>
      <c r="BX7">
        <v>1</v>
      </c>
      <c r="BY7">
        <v>0</v>
      </c>
      <c r="BZ7">
        <v>0</v>
      </c>
      <c r="CA7">
        <v>80</v>
      </c>
      <c r="CB7">
        <v>2</v>
      </c>
      <c r="CC7">
        <v>-3</v>
      </c>
      <c r="CD7">
        <v>-3</v>
      </c>
      <c r="CE7">
        <v>130</v>
      </c>
      <c r="CF7">
        <v>0</v>
      </c>
      <c r="CG7">
        <v>1</v>
      </c>
      <c r="CH7">
        <v>0</v>
      </c>
      <c r="CI7">
        <v>50</v>
      </c>
      <c r="CJ7">
        <v>-3</v>
      </c>
      <c r="CK7">
        <v>-3</v>
      </c>
      <c r="CL7">
        <v>-3</v>
      </c>
      <c r="CM7">
        <v>0</v>
      </c>
      <c r="CN7">
        <v>0</v>
      </c>
      <c r="CO7">
        <v>0</v>
      </c>
      <c r="CP7">
        <v>0</v>
      </c>
      <c r="CQ7">
        <v>0</v>
      </c>
      <c r="CR7">
        <v>0</v>
      </c>
      <c r="CS7">
        <v>0</v>
      </c>
      <c r="CT7">
        <v>0</v>
      </c>
      <c r="CU7">
        <v>80</v>
      </c>
      <c r="CV7">
        <v>2</v>
      </c>
      <c r="CW7">
        <v>2</v>
      </c>
      <c r="CX7">
        <v>-3</v>
      </c>
      <c r="CY7">
        <v>-3</v>
      </c>
      <c r="CZ7">
        <v>0</v>
      </c>
      <c r="DA7">
        <v>140</v>
      </c>
      <c r="DB7">
        <v>140</v>
      </c>
      <c r="DC7">
        <v>0</v>
      </c>
      <c r="DD7">
        <v>-65</v>
      </c>
    </row>
    <row r="8" spans="1:108" x14ac:dyDescent="0.25">
      <c r="A8" t="s">
        <v>3665</v>
      </c>
      <c r="B8">
        <v>3</v>
      </c>
      <c r="C8">
        <v>4011</v>
      </c>
      <c r="D8">
        <v>3633</v>
      </c>
      <c r="E8">
        <v>6412</v>
      </c>
      <c r="F8">
        <v>967</v>
      </c>
      <c r="G8">
        <v>648</v>
      </c>
      <c r="H8">
        <v>5690</v>
      </c>
      <c r="I8">
        <v>15</v>
      </c>
      <c r="J8">
        <v>0</v>
      </c>
      <c r="K8">
        <v>0</v>
      </c>
      <c r="L8">
        <v>0</v>
      </c>
      <c r="M8">
        <v>0</v>
      </c>
      <c r="N8">
        <v>0</v>
      </c>
      <c r="O8">
        <v>0</v>
      </c>
      <c r="P8">
        <v>0</v>
      </c>
      <c r="Q8">
        <v>-3</v>
      </c>
      <c r="R8">
        <v>-3</v>
      </c>
      <c r="S8">
        <v>0</v>
      </c>
      <c r="T8">
        <v>15</v>
      </c>
      <c r="U8">
        <v>0</v>
      </c>
      <c r="V8">
        <v>0</v>
      </c>
      <c r="W8">
        <v>0</v>
      </c>
      <c r="X8">
        <v>1</v>
      </c>
      <c r="Y8">
        <v>1</v>
      </c>
      <c r="Z8">
        <v>0</v>
      </c>
      <c r="AA8">
        <v>0</v>
      </c>
      <c r="AB8">
        <v>80</v>
      </c>
      <c r="AC8">
        <v>2</v>
      </c>
      <c r="AD8">
        <v>-3</v>
      </c>
      <c r="AE8">
        <v>-3</v>
      </c>
      <c r="AF8">
        <v>80</v>
      </c>
      <c r="AG8">
        <v>0</v>
      </c>
      <c r="AH8">
        <v>0</v>
      </c>
      <c r="AI8">
        <v>0</v>
      </c>
      <c r="AJ8">
        <v>0</v>
      </c>
      <c r="AK8">
        <v>-3</v>
      </c>
      <c r="AL8">
        <v>-3</v>
      </c>
      <c r="AM8">
        <v>-3</v>
      </c>
      <c r="AN8">
        <v>0</v>
      </c>
      <c r="AO8">
        <v>0</v>
      </c>
      <c r="AP8">
        <v>0</v>
      </c>
      <c r="AQ8">
        <v>0</v>
      </c>
      <c r="AR8">
        <v>4</v>
      </c>
      <c r="AS8">
        <v>0</v>
      </c>
      <c r="AT8">
        <v>100</v>
      </c>
      <c r="AU8">
        <v>0</v>
      </c>
      <c r="AV8">
        <v>80</v>
      </c>
      <c r="AW8">
        <v>2</v>
      </c>
      <c r="AX8">
        <v>2</v>
      </c>
      <c r="AY8">
        <v>-3</v>
      </c>
      <c r="AZ8">
        <v>-3</v>
      </c>
      <c r="BA8">
        <v>0</v>
      </c>
      <c r="BB8">
        <v>95</v>
      </c>
      <c r="BC8">
        <v>95</v>
      </c>
      <c r="BD8">
        <v>0</v>
      </c>
      <c r="BE8">
        <v>-260</v>
      </c>
      <c r="BH8">
        <v>15</v>
      </c>
      <c r="BI8">
        <v>0</v>
      </c>
      <c r="BJ8">
        <v>0</v>
      </c>
      <c r="BK8">
        <v>0</v>
      </c>
      <c r="BL8">
        <v>1</v>
      </c>
      <c r="BM8">
        <v>0</v>
      </c>
      <c r="BN8">
        <v>60</v>
      </c>
      <c r="BO8">
        <v>1</v>
      </c>
      <c r="BP8">
        <v>-3</v>
      </c>
      <c r="BQ8">
        <v>-3</v>
      </c>
      <c r="BR8">
        <v>20</v>
      </c>
      <c r="BS8">
        <v>75</v>
      </c>
      <c r="BT8">
        <v>0</v>
      </c>
      <c r="BU8">
        <v>0</v>
      </c>
      <c r="BV8">
        <v>0</v>
      </c>
      <c r="BW8">
        <v>1</v>
      </c>
      <c r="BX8">
        <v>1</v>
      </c>
      <c r="BY8">
        <v>1</v>
      </c>
      <c r="BZ8">
        <v>0</v>
      </c>
      <c r="CA8">
        <v>80</v>
      </c>
      <c r="CB8">
        <v>5</v>
      </c>
      <c r="CC8">
        <v>-3</v>
      </c>
      <c r="CD8">
        <v>-3</v>
      </c>
      <c r="CE8">
        <v>180</v>
      </c>
      <c r="CF8">
        <v>1</v>
      </c>
      <c r="CG8">
        <v>0</v>
      </c>
      <c r="CH8">
        <v>1</v>
      </c>
      <c r="CI8">
        <v>100</v>
      </c>
      <c r="CJ8">
        <v>-3</v>
      </c>
      <c r="CK8">
        <v>-3</v>
      </c>
      <c r="CL8">
        <v>-3</v>
      </c>
      <c r="CM8">
        <v>0</v>
      </c>
      <c r="CN8">
        <v>0</v>
      </c>
      <c r="CO8">
        <v>0</v>
      </c>
      <c r="CP8">
        <v>0</v>
      </c>
      <c r="CQ8">
        <v>0</v>
      </c>
      <c r="CR8">
        <v>4</v>
      </c>
      <c r="CS8">
        <v>0</v>
      </c>
      <c r="CT8">
        <v>100</v>
      </c>
      <c r="CU8">
        <v>140</v>
      </c>
      <c r="CV8">
        <v>3</v>
      </c>
      <c r="CW8">
        <v>6</v>
      </c>
      <c r="CX8">
        <v>-3</v>
      </c>
      <c r="CY8">
        <v>-3</v>
      </c>
      <c r="CZ8">
        <v>0</v>
      </c>
      <c r="DA8">
        <v>355</v>
      </c>
      <c r="DB8">
        <v>355</v>
      </c>
      <c r="DC8">
        <v>1</v>
      </c>
      <c r="DD8">
        <v>260</v>
      </c>
    </row>
    <row r="9" spans="1:108" x14ac:dyDescent="0.25">
      <c r="A9" t="s">
        <v>3665</v>
      </c>
      <c r="B9">
        <v>4</v>
      </c>
      <c r="C9">
        <v>2530</v>
      </c>
      <c r="D9">
        <v>6317</v>
      </c>
      <c r="E9">
        <v>5434</v>
      </c>
      <c r="F9">
        <v>3267</v>
      </c>
      <c r="G9">
        <v>5576</v>
      </c>
      <c r="H9">
        <v>5638</v>
      </c>
      <c r="I9">
        <v>10</v>
      </c>
      <c r="J9">
        <v>0</v>
      </c>
      <c r="K9">
        <v>0</v>
      </c>
      <c r="L9">
        <v>0</v>
      </c>
      <c r="M9">
        <v>0</v>
      </c>
      <c r="N9">
        <v>0</v>
      </c>
      <c r="O9">
        <v>0</v>
      </c>
      <c r="P9">
        <v>0</v>
      </c>
      <c r="Q9">
        <v>-3</v>
      </c>
      <c r="R9">
        <v>-3</v>
      </c>
      <c r="S9">
        <v>0</v>
      </c>
      <c r="T9">
        <v>10</v>
      </c>
      <c r="U9">
        <v>0</v>
      </c>
      <c r="V9">
        <v>0</v>
      </c>
      <c r="W9">
        <v>0</v>
      </c>
      <c r="X9">
        <v>1</v>
      </c>
      <c r="Y9">
        <v>1</v>
      </c>
      <c r="Z9">
        <v>1</v>
      </c>
      <c r="AA9">
        <v>0</v>
      </c>
      <c r="AB9">
        <v>120</v>
      </c>
      <c r="AC9">
        <v>6</v>
      </c>
      <c r="AD9">
        <v>-3</v>
      </c>
      <c r="AE9">
        <v>-3</v>
      </c>
      <c r="AF9">
        <v>120</v>
      </c>
      <c r="AG9">
        <v>0</v>
      </c>
      <c r="AH9">
        <v>0</v>
      </c>
      <c r="AI9">
        <v>0</v>
      </c>
      <c r="AJ9">
        <v>0</v>
      </c>
      <c r="AK9">
        <v>-3</v>
      </c>
      <c r="AL9">
        <v>-3</v>
      </c>
      <c r="AM9">
        <v>-3</v>
      </c>
      <c r="AN9">
        <v>0</v>
      </c>
      <c r="AO9">
        <v>0</v>
      </c>
      <c r="AP9">
        <v>1</v>
      </c>
      <c r="AQ9">
        <v>0</v>
      </c>
      <c r="AR9">
        <v>0</v>
      </c>
      <c r="AS9">
        <v>1</v>
      </c>
      <c r="AT9">
        <v>5</v>
      </c>
      <c r="AU9">
        <v>25</v>
      </c>
      <c r="AV9">
        <v>120</v>
      </c>
      <c r="AW9">
        <v>3</v>
      </c>
      <c r="AX9">
        <v>6</v>
      </c>
      <c r="AY9">
        <v>-3</v>
      </c>
      <c r="AZ9">
        <v>-3</v>
      </c>
      <c r="BA9">
        <v>0</v>
      </c>
      <c r="BB9">
        <v>155</v>
      </c>
      <c r="BC9">
        <v>155</v>
      </c>
      <c r="BD9">
        <v>0</v>
      </c>
      <c r="BE9">
        <v>-6</v>
      </c>
      <c r="BH9">
        <v>10</v>
      </c>
      <c r="BI9">
        <v>0</v>
      </c>
      <c r="BJ9">
        <v>6</v>
      </c>
      <c r="BK9">
        <v>6</v>
      </c>
      <c r="BL9">
        <v>1</v>
      </c>
      <c r="BM9">
        <v>0</v>
      </c>
      <c r="BN9">
        <v>60</v>
      </c>
      <c r="BO9">
        <v>1</v>
      </c>
      <c r="BP9">
        <v>-3</v>
      </c>
      <c r="BQ9">
        <v>-3</v>
      </c>
      <c r="BR9">
        <v>20</v>
      </c>
      <c r="BS9">
        <v>76</v>
      </c>
      <c r="BT9">
        <v>0</v>
      </c>
      <c r="BU9">
        <v>0</v>
      </c>
      <c r="BV9">
        <v>0</v>
      </c>
      <c r="BW9">
        <v>1</v>
      </c>
      <c r="BX9">
        <v>1</v>
      </c>
      <c r="BY9">
        <v>1</v>
      </c>
      <c r="BZ9">
        <v>0</v>
      </c>
      <c r="CA9">
        <v>80</v>
      </c>
      <c r="CB9">
        <v>5</v>
      </c>
      <c r="CC9">
        <v>-3</v>
      </c>
      <c r="CD9">
        <v>-3</v>
      </c>
      <c r="CE9">
        <v>80</v>
      </c>
      <c r="CF9">
        <v>0</v>
      </c>
      <c r="CG9">
        <v>0</v>
      </c>
      <c r="CH9">
        <v>0</v>
      </c>
      <c r="CI9">
        <v>0</v>
      </c>
      <c r="CJ9">
        <v>-3</v>
      </c>
      <c r="CK9">
        <v>-3</v>
      </c>
      <c r="CL9">
        <v>-3</v>
      </c>
      <c r="CM9">
        <v>0</v>
      </c>
      <c r="CN9">
        <v>0</v>
      </c>
      <c r="CO9">
        <v>0</v>
      </c>
      <c r="CP9">
        <v>1</v>
      </c>
      <c r="CQ9">
        <v>1</v>
      </c>
      <c r="CR9">
        <v>0</v>
      </c>
      <c r="CS9">
        <v>25</v>
      </c>
      <c r="CT9">
        <v>5</v>
      </c>
      <c r="CU9">
        <v>140</v>
      </c>
      <c r="CV9">
        <v>3</v>
      </c>
      <c r="CW9">
        <v>6</v>
      </c>
      <c r="CX9">
        <v>-3</v>
      </c>
      <c r="CY9">
        <v>-3</v>
      </c>
      <c r="CZ9">
        <v>6</v>
      </c>
      <c r="DA9">
        <v>161</v>
      </c>
      <c r="DB9">
        <v>161</v>
      </c>
      <c r="DC9">
        <v>1</v>
      </c>
      <c r="DD9">
        <v>6</v>
      </c>
    </row>
    <row r="10" spans="1:108" x14ac:dyDescent="0.25">
      <c r="A10" t="s">
        <v>3665</v>
      </c>
      <c r="B10">
        <v>5</v>
      </c>
      <c r="C10">
        <v>2500</v>
      </c>
      <c r="D10">
        <v>6536</v>
      </c>
      <c r="E10">
        <v>4329</v>
      </c>
      <c r="F10">
        <v>2450</v>
      </c>
      <c r="G10">
        <v>5837</v>
      </c>
      <c r="H10">
        <v>3928</v>
      </c>
      <c r="I10">
        <v>10</v>
      </c>
      <c r="J10">
        <v>0</v>
      </c>
      <c r="K10">
        <v>0</v>
      </c>
      <c r="L10">
        <v>0</v>
      </c>
      <c r="M10">
        <v>1</v>
      </c>
      <c r="N10">
        <v>0</v>
      </c>
      <c r="O10">
        <v>60</v>
      </c>
      <c r="P10">
        <v>1</v>
      </c>
      <c r="Q10">
        <v>-3</v>
      </c>
      <c r="R10">
        <v>-3</v>
      </c>
      <c r="S10">
        <v>20</v>
      </c>
      <c r="T10">
        <v>70</v>
      </c>
      <c r="U10">
        <v>0</v>
      </c>
      <c r="V10">
        <v>0</v>
      </c>
      <c r="W10">
        <v>0</v>
      </c>
      <c r="X10">
        <v>1</v>
      </c>
      <c r="Y10">
        <v>1</v>
      </c>
      <c r="Z10">
        <v>1</v>
      </c>
      <c r="AA10">
        <v>0</v>
      </c>
      <c r="AB10">
        <v>80</v>
      </c>
      <c r="AC10">
        <v>5</v>
      </c>
      <c r="AD10">
        <v>-3</v>
      </c>
      <c r="AE10">
        <v>-3</v>
      </c>
      <c r="AF10">
        <v>130</v>
      </c>
      <c r="AG10">
        <v>0</v>
      </c>
      <c r="AH10">
        <v>0</v>
      </c>
      <c r="AI10">
        <v>1</v>
      </c>
      <c r="AJ10">
        <v>50</v>
      </c>
      <c r="AK10">
        <v>-3</v>
      </c>
      <c r="AL10">
        <v>-3</v>
      </c>
      <c r="AM10">
        <v>-3</v>
      </c>
      <c r="AN10">
        <v>0</v>
      </c>
      <c r="AO10">
        <v>0</v>
      </c>
      <c r="AP10">
        <v>0</v>
      </c>
      <c r="AQ10">
        <v>0</v>
      </c>
      <c r="AR10">
        <v>0</v>
      </c>
      <c r="AS10">
        <v>4</v>
      </c>
      <c r="AT10">
        <v>0</v>
      </c>
      <c r="AU10">
        <v>100</v>
      </c>
      <c r="AV10">
        <v>140</v>
      </c>
      <c r="AW10">
        <v>3</v>
      </c>
      <c r="AX10">
        <v>6</v>
      </c>
      <c r="AY10">
        <v>-3</v>
      </c>
      <c r="AZ10">
        <v>-3</v>
      </c>
      <c r="BA10">
        <v>0</v>
      </c>
      <c r="BB10">
        <v>300</v>
      </c>
      <c r="BC10">
        <v>300</v>
      </c>
      <c r="BD10">
        <v>1</v>
      </c>
      <c r="BE10">
        <v>138</v>
      </c>
      <c r="BH10">
        <v>10</v>
      </c>
      <c r="BI10">
        <v>0</v>
      </c>
      <c r="BJ10">
        <v>0</v>
      </c>
      <c r="BK10">
        <v>0</v>
      </c>
      <c r="BL10">
        <v>1</v>
      </c>
      <c r="BM10">
        <v>0</v>
      </c>
      <c r="BN10">
        <v>60</v>
      </c>
      <c r="BO10">
        <v>1</v>
      </c>
      <c r="BP10">
        <v>-3</v>
      </c>
      <c r="BQ10">
        <v>-3</v>
      </c>
      <c r="BR10">
        <v>20</v>
      </c>
      <c r="BS10">
        <v>70</v>
      </c>
      <c r="BT10">
        <v>23</v>
      </c>
      <c r="BU10">
        <v>0</v>
      </c>
      <c r="BV10">
        <v>2</v>
      </c>
      <c r="BW10">
        <v>1</v>
      </c>
      <c r="BX10">
        <v>1</v>
      </c>
      <c r="BY10">
        <v>0</v>
      </c>
      <c r="BZ10">
        <v>0</v>
      </c>
      <c r="CA10">
        <v>40</v>
      </c>
      <c r="CB10">
        <v>1</v>
      </c>
      <c r="CC10">
        <v>-3</v>
      </c>
      <c r="CD10">
        <v>-3</v>
      </c>
      <c r="CE10">
        <v>92</v>
      </c>
      <c r="CF10">
        <v>0</v>
      </c>
      <c r="CG10">
        <v>0</v>
      </c>
      <c r="CH10">
        <v>1</v>
      </c>
      <c r="CI10">
        <v>50</v>
      </c>
      <c r="CJ10">
        <v>-3</v>
      </c>
      <c r="CK10">
        <v>-3</v>
      </c>
      <c r="CL10">
        <v>-3</v>
      </c>
      <c r="CM10">
        <v>0</v>
      </c>
      <c r="CN10">
        <v>0</v>
      </c>
      <c r="CO10">
        <v>0</v>
      </c>
      <c r="CP10">
        <v>0</v>
      </c>
      <c r="CQ10">
        <v>4</v>
      </c>
      <c r="CR10">
        <v>0</v>
      </c>
      <c r="CS10">
        <v>100</v>
      </c>
      <c r="CT10">
        <v>0</v>
      </c>
      <c r="CU10">
        <v>100</v>
      </c>
      <c r="CV10">
        <v>2</v>
      </c>
      <c r="CW10">
        <v>2</v>
      </c>
      <c r="CX10">
        <v>-3</v>
      </c>
      <c r="CY10">
        <v>-3</v>
      </c>
      <c r="CZ10">
        <v>2</v>
      </c>
      <c r="DA10">
        <v>162</v>
      </c>
      <c r="DB10">
        <v>162</v>
      </c>
      <c r="DC10">
        <v>0</v>
      </c>
      <c r="DD10">
        <v>-138</v>
      </c>
    </row>
    <row r="11" spans="1:108" x14ac:dyDescent="0.25">
      <c r="A11" t="s">
        <v>3665</v>
      </c>
      <c r="B11">
        <v>6</v>
      </c>
      <c r="C11">
        <v>5041</v>
      </c>
      <c r="D11">
        <v>2177</v>
      </c>
      <c r="E11">
        <v>2040</v>
      </c>
      <c r="F11">
        <v>1208</v>
      </c>
      <c r="G11">
        <v>4506</v>
      </c>
      <c r="H11">
        <v>2410</v>
      </c>
      <c r="I11">
        <v>15</v>
      </c>
      <c r="J11">
        <v>0</v>
      </c>
      <c r="K11">
        <v>0</v>
      </c>
      <c r="L11">
        <v>0</v>
      </c>
      <c r="M11">
        <v>0</v>
      </c>
      <c r="N11">
        <v>0</v>
      </c>
      <c r="O11">
        <v>0</v>
      </c>
      <c r="P11">
        <v>0</v>
      </c>
      <c r="Q11">
        <v>-3</v>
      </c>
      <c r="R11">
        <v>-3</v>
      </c>
      <c r="S11">
        <v>0</v>
      </c>
      <c r="T11">
        <v>15</v>
      </c>
      <c r="U11">
        <v>0</v>
      </c>
      <c r="V11">
        <v>0</v>
      </c>
      <c r="W11">
        <v>0</v>
      </c>
      <c r="X11">
        <v>1</v>
      </c>
      <c r="Y11">
        <v>1</v>
      </c>
      <c r="Z11">
        <v>0</v>
      </c>
      <c r="AA11">
        <v>0</v>
      </c>
      <c r="AB11">
        <v>80</v>
      </c>
      <c r="AC11">
        <v>2</v>
      </c>
      <c r="AD11">
        <v>-3</v>
      </c>
      <c r="AE11">
        <v>-3</v>
      </c>
      <c r="AF11">
        <v>180</v>
      </c>
      <c r="AG11">
        <v>1</v>
      </c>
      <c r="AH11">
        <v>1</v>
      </c>
      <c r="AI11">
        <v>0</v>
      </c>
      <c r="AJ11">
        <v>100</v>
      </c>
      <c r="AK11">
        <v>-3</v>
      </c>
      <c r="AL11">
        <v>-3</v>
      </c>
      <c r="AM11">
        <v>-3</v>
      </c>
      <c r="AN11">
        <v>0</v>
      </c>
      <c r="AO11">
        <v>0</v>
      </c>
      <c r="AP11">
        <v>0</v>
      </c>
      <c r="AQ11">
        <v>0</v>
      </c>
      <c r="AR11">
        <v>0</v>
      </c>
      <c r="AS11">
        <v>0</v>
      </c>
      <c r="AT11">
        <v>0</v>
      </c>
      <c r="AU11">
        <v>0</v>
      </c>
      <c r="AV11">
        <v>80</v>
      </c>
      <c r="AW11">
        <v>2</v>
      </c>
      <c r="AX11">
        <v>2</v>
      </c>
      <c r="AY11">
        <v>-3</v>
      </c>
      <c r="AZ11">
        <v>-3</v>
      </c>
      <c r="BA11">
        <v>0</v>
      </c>
      <c r="BB11">
        <v>195</v>
      </c>
      <c r="BC11">
        <v>195</v>
      </c>
      <c r="BD11">
        <v>0</v>
      </c>
      <c r="BE11">
        <v>-110</v>
      </c>
      <c r="BH11">
        <v>15</v>
      </c>
      <c r="BI11">
        <v>0</v>
      </c>
      <c r="BJ11">
        <v>0</v>
      </c>
      <c r="BK11">
        <v>0</v>
      </c>
      <c r="BL11">
        <v>1</v>
      </c>
      <c r="BM11">
        <v>0</v>
      </c>
      <c r="BN11">
        <v>60</v>
      </c>
      <c r="BO11">
        <v>1</v>
      </c>
      <c r="BP11">
        <v>-3</v>
      </c>
      <c r="BQ11">
        <v>-3</v>
      </c>
      <c r="BR11">
        <v>20</v>
      </c>
      <c r="BS11">
        <v>75</v>
      </c>
      <c r="BT11">
        <v>0</v>
      </c>
      <c r="BU11">
        <v>0</v>
      </c>
      <c r="BV11">
        <v>0</v>
      </c>
      <c r="BW11">
        <v>1</v>
      </c>
      <c r="BX11">
        <v>1</v>
      </c>
      <c r="BY11">
        <v>1</v>
      </c>
      <c r="BZ11">
        <v>0</v>
      </c>
      <c r="CA11">
        <v>80</v>
      </c>
      <c r="CB11">
        <v>5</v>
      </c>
      <c r="CC11">
        <v>-3</v>
      </c>
      <c r="CD11">
        <v>-3</v>
      </c>
      <c r="CE11">
        <v>230</v>
      </c>
      <c r="CF11">
        <v>1</v>
      </c>
      <c r="CG11">
        <v>1</v>
      </c>
      <c r="CH11">
        <v>1</v>
      </c>
      <c r="CI11">
        <v>150</v>
      </c>
      <c r="CJ11">
        <v>-3</v>
      </c>
      <c r="CK11">
        <v>-3</v>
      </c>
      <c r="CL11">
        <v>-3</v>
      </c>
      <c r="CM11">
        <v>0</v>
      </c>
      <c r="CN11">
        <v>0</v>
      </c>
      <c r="CO11">
        <v>0</v>
      </c>
      <c r="CP11">
        <v>0</v>
      </c>
      <c r="CQ11">
        <v>0</v>
      </c>
      <c r="CR11">
        <v>0</v>
      </c>
      <c r="CS11">
        <v>0</v>
      </c>
      <c r="CT11">
        <v>0</v>
      </c>
      <c r="CU11">
        <v>140</v>
      </c>
      <c r="CV11">
        <v>3</v>
      </c>
      <c r="CW11">
        <v>6</v>
      </c>
      <c r="CX11">
        <v>-3</v>
      </c>
      <c r="CY11">
        <v>-3</v>
      </c>
      <c r="CZ11">
        <v>0</v>
      </c>
      <c r="DA11">
        <v>305</v>
      </c>
      <c r="DB11">
        <v>305</v>
      </c>
      <c r="DC11">
        <v>1</v>
      </c>
      <c r="DD11">
        <v>110</v>
      </c>
    </row>
    <row r="12" spans="1:108" x14ac:dyDescent="0.25">
      <c r="A12" t="s">
        <v>3665</v>
      </c>
      <c r="B12">
        <v>7</v>
      </c>
      <c r="C12">
        <v>876</v>
      </c>
      <c r="D12">
        <v>525</v>
      </c>
      <c r="E12">
        <v>6320</v>
      </c>
      <c r="F12">
        <v>6455</v>
      </c>
      <c r="G12">
        <v>1785</v>
      </c>
      <c r="H12">
        <v>5906</v>
      </c>
      <c r="I12">
        <v>10</v>
      </c>
      <c r="J12">
        <v>0</v>
      </c>
      <c r="K12">
        <v>0</v>
      </c>
      <c r="L12">
        <v>0</v>
      </c>
      <c r="M12">
        <v>1</v>
      </c>
      <c r="N12">
        <v>0</v>
      </c>
      <c r="O12">
        <v>60</v>
      </c>
      <c r="P12">
        <v>1</v>
      </c>
      <c r="Q12">
        <v>-3</v>
      </c>
      <c r="R12">
        <v>-3</v>
      </c>
      <c r="S12">
        <v>20</v>
      </c>
      <c r="T12">
        <v>70</v>
      </c>
      <c r="U12">
        <v>0</v>
      </c>
      <c r="V12">
        <v>0</v>
      </c>
      <c r="W12">
        <v>0</v>
      </c>
      <c r="X12">
        <v>1</v>
      </c>
      <c r="Y12">
        <v>1</v>
      </c>
      <c r="Z12">
        <v>1</v>
      </c>
      <c r="AA12">
        <v>0</v>
      </c>
      <c r="AB12">
        <v>80</v>
      </c>
      <c r="AC12">
        <v>5</v>
      </c>
      <c r="AD12">
        <v>-3</v>
      </c>
      <c r="AE12">
        <v>-3</v>
      </c>
      <c r="AF12">
        <v>130</v>
      </c>
      <c r="AG12">
        <v>0</v>
      </c>
      <c r="AH12">
        <v>0</v>
      </c>
      <c r="AI12">
        <v>1</v>
      </c>
      <c r="AJ12">
        <v>50</v>
      </c>
      <c r="AK12">
        <v>-3</v>
      </c>
      <c r="AL12">
        <v>-3</v>
      </c>
      <c r="AM12">
        <v>-3</v>
      </c>
      <c r="AN12">
        <v>0</v>
      </c>
      <c r="AO12">
        <v>0</v>
      </c>
      <c r="AP12">
        <v>0</v>
      </c>
      <c r="AQ12">
        <v>1</v>
      </c>
      <c r="AR12">
        <v>0</v>
      </c>
      <c r="AS12">
        <v>0</v>
      </c>
      <c r="AT12">
        <v>0</v>
      </c>
      <c r="AU12">
        <v>5</v>
      </c>
      <c r="AV12">
        <v>140</v>
      </c>
      <c r="AW12">
        <v>3</v>
      </c>
      <c r="AX12">
        <v>6</v>
      </c>
      <c r="AY12">
        <v>-3</v>
      </c>
      <c r="AZ12">
        <v>-3</v>
      </c>
      <c r="BA12">
        <v>0</v>
      </c>
      <c r="BB12">
        <v>205</v>
      </c>
      <c r="BC12">
        <v>205</v>
      </c>
      <c r="BD12">
        <v>1</v>
      </c>
      <c r="BE12">
        <v>120</v>
      </c>
      <c r="BH12">
        <v>5</v>
      </c>
      <c r="BI12">
        <v>0</v>
      </c>
      <c r="BJ12">
        <v>0</v>
      </c>
      <c r="BK12">
        <v>0</v>
      </c>
      <c r="BL12">
        <v>0</v>
      </c>
      <c r="BM12">
        <v>0</v>
      </c>
      <c r="BN12">
        <v>0</v>
      </c>
      <c r="BO12">
        <v>0</v>
      </c>
      <c r="BP12">
        <v>-3</v>
      </c>
      <c r="BQ12">
        <v>-3</v>
      </c>
      <c r="BR12">
        <v>0</v>
      </c>
      <c r="BS12">
        <v>5</v>
      </c>
      <c r="BT12">
        <v>0</v>
      </c>
      <c r="BU12">
        <v>0</v>
      </c>
      <c r="BV12">
        <v>0</v>
      </c>
      <c r="BW12">
        <v>1</v>
      </c>
      <c r="BX12">
        <v>1</v>
      </c>
      <c r="BY12">
        <v>0</v>
      </c>
      <c r="BZ12">
        <v>0</v>
      </c>
      <c r="CA12">
        <v>80</v>
      </c>
      <c r="CB12">
        <v>2</v>
      </c>
      <c r="CC12">
        <v>-3</v>
      </c>
      <c r="CD12">
        <v>-3</v>
      </c>
      <c r="CE12">
        <v>80</v>
      </c>
      <c r="CF12">
        <v>0</v>
      </c>
      <c r="CG12">
        <v>0</v>
      </c>
      <c r="CH12">
        <v>0</v>
      </c>
      <c r="CI12">
        <v>0</v>
      </c>
      <c r="CJ12">
        <v>-3</v>
      </c>
      <c r="CK12">
        <v>-3</v>
      </c>
      <c r="CL12">
        <v>-3</v>
      </c>
      <c r="CM12">
        <v>0</v>
      </c>
      <c r="CN12">
        <v>0</v>
      </c>
      <c r="CO12">
        <v>1</v>
      </c>
      <c r="CP12">
        <v>0</v>
      </c>
      <c r="CQ12">
        <v>0</v>
      </c>
      <c r="CR12">
        <v>0</v>
      </c>
      <c r="CS12">
        <v>5</v>
      </c>
      <c r="CT12">
        <v>0</v>
      </c>
      <c r="CU12">
        <v>80</v>
      </c>
      <c r="CV12">
        <v>2</v>
      </c>
      <c r="CW12">
        <v>2</v>
      </c>
      <c r="CX12">
        <v>-3</v>
      </c>
      <c r="CY12">
        <v>-3</v>
      </c>
      <c r="CZ12">
        <v>0</v>
      </c>
      <c r="DA12">
        <v>85</v>
      </c>
      <c r="DB12">
        <v>85</v>
      </c>
      <c r="DC12">
        <v>0</v>
      </c>
      <c r="DD12">
        <v>-120</v>
      </c>
    </row>
    <row r="13" spans="1:108" x14ac:dyDescent="0.25">
      <c r="A13" t="s">
        <v>3665</v>
      </c>
      <c r="B13">
        <v>8</v>
      </c>
      <c r="C13">
        <v>6164</v>
      </c>
      <c r="D13">
        <v>3528</v>
      </c>
      <c r="E13">
        <v>3018</v>
      </c>
      <c r="F13">
        <v>3206</v>
      </c>
      <c r="G13">
        <v>4230</v>
      </c>
      <c r="H13">
        <v>4818</v>
      </c>
      <c r="I13">
        <v>15</v>
      </c>
      <c r="J13">
        <v>0</v>
      </c>
      <c r="K13">
        <v>0</v>
      </c>
      <c r="L13">
        <v>0</v>
      </c>
      <c r="M13">
        <v>1</v>
      </c>
      <c r="N13">
        <v>0</v>
      </c>
      <c r="O13">
        <v>60</v>
      </c>
      <c r="P13">
        <v>1</v>
      </c>
      <c r="Q13">
        <v>-3</v>
      </c>
      <c r="R13">
        <v>-3</v>
      </c>
      <c r="S13">
        <v>20</v>
      </c>
      <c r="T13">
        <v>75</v>
      </c>
      <c r="U13">
        <v>0</v>
      </c>
      <c r="V13">
        <v>0</v>
      </c>
      <c r="W13">
        <v>0</v>
      </c>
      <c r="X13">
        <v>1</v>
      </c>
      <c r="Y13">
        <v>1</v>
      </c>
      <c r="Z13">
        <v>1</v>
      </c>
      <c r="AA13">
        <v>0</v>
      </c>
      <c r="AB13">
        <v>80</v>
      </c>
      <c r="AC13">
        <v>5</v>
      </c>
      <c r="AD13">
        <v>-3</v>
      </c>
      <c r="AE13">
        <v>-3</v>
      </c>
      <c r="AF13">
        <v>180</v>
      </c>
      <c r="AG13">
        <v>0</v>
      </c>
      <c r="AH13">
        <v>1</v>
      </c>
      <c r="AI13">
        <v>1</v>
      </c>
      <c r="AJ13">
        <v>100</v>
      </c>
      <c r="AK13">
        <v>-3</v>
      </c>
      <c r="AL13">
        <v>-3</v>
      </c>
      <c r="AM13">
        <v>-3</v>
      </c>
      <c r="AN13">
        <v>0</v>
      </c>
      <c r="AO13">
        <v>0</v>
      </c>
      <c r="AP13">
        <v>0</v>
      </c>
      <c r="AQ13">
        <v>0</v>
      </c>
      <c r="AR13">
        <v>1</v>
      </c>
      <c r="AS13">
        <v>0</v>
      </c>
      <c r="AT13">
        <v>25</v>
      </c>
      <c r="AU13">
        <v>0</v>
      </c>
      <c r="AV13">
        <v>140</v>
      </c>
      <c r="AW13">
        <v>3</v>
      </c>
      <c r="AX13">
        <v>6</v>
      </c>
      <c r="AY13">
        <v>-3</v>
      </c>
      <c r="AZ13">
        <v>-3</v>
      </c>
      <c r="BA13">
        <v>0</v>
      </c>
      <c r="BB13">
        <v>255</v>
      </c>
      <c r="BC13">
        <v>255</v>
      </c>
      <c r="BD13">
        <v>1</v>
      </c>
      <c r="BE13">
        <v>25</v>
      </c>
      <c r="BH13">
        <v>15</v>
      </c>
      <c r="BI13">
        <v>0</v>
      </c>
      <c r="BJ13">
        <v>0</v>
      </c>
      <c r="BK13">
        <v>0</v>
      </c>
      <c r="BL13">
        <v>1</v>
      </c>
      <c r="BM13">
        <v>0</v>
      </c>
      <c r="BN13">
        <v>60</v>
      </c>
      <c r="BO13">
        <v>1</v>
      </c>
      <c r="BP13">
        <v>-3</v>
      </c>
      <c r="BQ13">
        <v>-3</v>
      </c>
      <c r="BR13">
        <v>20</v>
      </c>
      <c r="BS13">
        <v>75</v>
      </c>
      <c r="BT13">
        <v>0</v>
      </c>
      <c r="BU13">
        <v>0</v>
      </c>
      <c r="BV13">
        <v>0</v>
      </c>
      <c r="BW13">
        <v>1</v>
      </c>
      <c r="BX13">
        <v>1</v>
      </c>
      <c r="BY13">
        <v>1</v>
      </c>
      <c r="BZ13">
        <v>0</v>
      </c>
      <c r="CA13">
        <v>80</v>
      </c>
      <c r="CB13">
        <v>5</v>
      </c>
      <c r="CC13">
        <v>-3</v>
      </c>
      <c r="CD13">
        <v>-3</v>
      </c>
      <c r="CE13">
        <v>130</v>
      </c>
      <c r="CF13">
        <v>0</v>
      </c>
      <c r="CG13">
        <v>0</v>
      </c>
      <c r="CH13">
        <v>1</v>
      </c>
      <c r="CI13">
        <v>50</v>
      </c>
      <c r="CJ13">
        <v>-3</v>
      </c>
      <c r="CK13">
        <v>-3</v>
      </c>
      <c r="CL13">
        <v>-3</v>
      </c>
      <c r="CM13">
        <v>0</v>
      </c>
      <c r="CN13">
        <v>0</v>
      </c>
      <c r="CO13">
        <v>0</v>
      </c>
      <c r="CP13">
        <v>0</v>
      </c>
      <c r="CQ13">
        <v>0</v>
      </c>
      <c r="CR13">
        <v>1</v>
      </c>
      <c r="CS13">
        <v>0</v>
      </c>
      <c r="CT13">
        <v>25</v>
      </c>
      <c r="CU13">
        <v>140</v>
      </c>
      <c r="CV13">
        <v>3</v>
      </c>
      <c r="CW13">
        <v>6</v>
      </c>
      <c r="CX13">
        <v>-3</v>
      </c>
      <c r="CY13">
        <v>-3</v>
      </c>
      <c r="CZ13">
        <v>0</v>
      </c>
      <c r="DA13">
        <v>230</v>
      </c>
      <c r="DB13">
        <v>230</v>
      </c>
      <c r="DC13">
        <v>0</v>
      </c>
      <c r="DD13">
        <v>-25</v>
      </c>
    </row>
    <row r="14" spans="1:108" x14ac:dyDescent="0.25">
      <c r="A14" t="s">
        <v>3665</v>
      </c>
      <c r="B14">
        <v>9</v>
      </c>
      <c r="C14">
        <v>2081</v>
      </c>
      <c r="D14">
        <v>4009</v>
      </c>
      <c r="E14">
        <v>2512</v>
      </c>
      <c r="F14">
        <v>6467</v>
      </c>
      <c r="G14">
        <v>6359</v>
      </c>
      <c r="H14">
        <v>5935</v>
      </c>
      <c r="I14">
        <v>15</v>
      </c>
      <c r="J14">
        <v>0</v>
      </c>
      <c r="K14">
        <v>0</v>
      </c>
      <c r="L14">
        <v>0</v>
      </c>
      <c r="M14">
        <v>0</v>
      </c>
      <c r="N14">
        <v>0</v>
      </c>
      <c r="O14">
        <v>0</v>
      </c>
      <c r="P14">
        <v>0</v>
      </c>
      <c r="Q14">
        <v>-3</v>
      </c>
      <c r="R14">
        <v>-3</v>
      </c>
      <c r="S14">
        <v>0</v>
      </c>
      <c r="T14">
        <v>15</v>
      </c>
      <c r="U14">
        <v>0</v>
      </c>
      <c r="V14">
        <v>0</v>
      </c>
      <c r="W14">
        <v>0</v>
      </c>
      <c r="X14">
        <v>1</v>
      </c>
      <c r="Y14">
        <v>1</v>
      </c>
      <c r="Z14">
        <v>1</v>
      </c>
      <c r="AA14">
        <v>0</v>
      </c>
      <c r="AB14">
        <v>120</v>
      </c>
      <c r="AC14">
        <v>6</v>
      </c>
      <c r="AD14">
        <v>-3</v>
      </c>
      <c r="AE14">
        <v>-3</v>
      </c>
      <c r="AF14">
        <v>270</v>
      </c>
      <c r="AG14">
        <v>1</v>
      </c>
      <c r="AH14">
        <v>1</v>
      </c>
      <c r="AI14">
        <v>1</v>
      </c>
      <c r="AJ14">
        <v>150</v>
      </c>
      <c r="AK14">
        <v>-3</v>
      </c>
      <c r="AL14">
        <v>-3</v>
      </c>
      <c r="AM14">
        <v>-3</v>
      </c>
      <c r="AN14">
        <v>0</v>
      </c>
      <c r="AO14">
        <v>0</v>
      </c>
      <c r="AP14">
        <v>0</v>
      </c>
      <c r="AQ14">
        <v>0</v>
      </c>
      <c r="AR14">
        <v>0</v>
      </c>
      <c r="AS14">
        <v>0</v>
      </c>
      <c r="AT14">
        <v>0</v>
      </c>
      <c r="AU14">
        <v>0</v>
      </c>
      <c r="AV14">
        <v>120</v>
      </c>
      <c r="AW14">
        <v>3</v>
      </c>
      <c r="AX14">
        <v>6</v>
      </c>
      <c r="AY14">
        <v>-3</v>
      </c>
      <c r="AZ14">
        <v>-3</v>
      </c>
      <c r="BA14">
        <v>0</v>
      </c>
      <c r="BB14">
        <v>285</v>
      </c>
      <c r="BC14">
        <v>285</v>
      </c>
      <c r="BD14">
        <v>1</v>
      </c>
      <c r="BE14">
        <v>155</v>
      </c>
      <c r="BH14">
        <v>0</v>
      </c>
      <c r="BI14">
        <v>0</v>
      </c>
      <c r="BJ14">
        <v>0</v>
      </c>
      <c r="BK14">
        <v>0</v>
      </c>
      <c r="BL14">
        <v>0</v>
      </c>
      <c r="BM14">
        <v>0</v>
      </c>
      <c r="BN14">
        <v>0</v>
      </c>
      <c r="BO14">
        <v>0</v>
      </c>
      <c r="BP14">
        <v>-3</v>
      </c>
      <c r="BQ14">
        <v>-3</v>
      </c>
      <c r="BR14">
        <v>0</v>
      </c>
      <c r="BS14">
        <v>0</v>
      </c>
      <c r="BT14">
        <v>0</v>
      </c>
      <c r="BU14">
        <v>0</v>
      </c>
      <c r="BV14">
        <v>0</v>
      </c>
      <c r="BW14">
        <v>1</v>
      </c>
      <c r="BX14">
        <v>1</v>
      </c>
      <c r="BY14">
        <v>0</v>
      </c>
      <c r="BZ14">
        <v>0</v>
      </c>
      <c r="CA14">
        <v>80</v>
      </c>
      <c r="CB14">
        <v>2</v>
      </c>
      <c r="CC14">
        <v>-3</v>
      </c>
      <c r="CD14">
        <v>-3</v>
      </c>
      <c r="CE14">
        <v>130</v>
      </c>
      <c r="CF14">
        <v>0</v>
      </c>
      <c r="CG14">
        <v>1</v>
      </c>
      <c r="CH14">
        <v>0</v>
      </c>
      <c r="CI14">
        <v>50</v>
      </c>
      <c r="CJ14">
        <v>-3</v>
      </c>
      <c r="CK14">
        <v>-3</v>
      </c>
      <c r="CL14">
        <v>-3</v>
      </c>
      <c r="CM14">
        <v>0</v>
      </c>
      <c r="CN14">
        <v>0</v>
      </c>
      <c r="CO14">
        <v>0</v>
      </c>
      <c r="CP14">
        <v>0</v>
      </c>
      <c r="CQ14">
        <v>0</v>
      </c>
      <c r="CR14">
        <v>0</v>
      </c>
      <c r="CS14">
        <v>0</v>
      </c>
      <c r="CT14">
        <v>0</v>
      </c>
      <c r="CU14">
        <v>80</v>
      </c>
      <c r="CV14">
        <v>2</v>
      </c>
      <c r="CW14">
        <v>2</v>
      </c>
      <c r="CX14">
        <v>-3</v>
      </c>
      <c r="CY14">
        <v>-3</v>
      </c>
      <c r="CZ14">
        <v>0</v>
      </c>
      <c r="DA14">
        <v>130</v>
      </c>
      <c r="DB14">
        <v>130</v>
      </c>
      <c r="DC14">
        <v>0</v>
      </c>
      <c r="DD14">
        <v>-155</v>
      </c>
    </row>
    <row r="15" spans="1:108" x14ac:dyDescent="0.25">
      <c r="A15" t="s">
        <v>3665</v>
      </c>
      <c r="B15">
        <v>10</v>
      </c>
      <c r="C15">
        <v>6371</v>
      </c>
      <c r="D15">
        <v>4011</v>
      </c>
      <c r="E15">
        <v>5638</v>
      </c>
      <c r="F15">
        <v>2574</v>
      </c>
      <c r="G15">
        <v>3928</v>
      </c>
      <c r="H15">
        <v>1094</v>
      </c>
      <c r="I15">
        <v>10</v>
      </c>
      <c r="J15">
        <v>0</v>
      </c>
      <c r="K15">
        <v>0</v>
      </c>
      <c r="L15">
        <v>0</v>
      </c>
      <c r="M15">
        <v>0</v>
      </c>
      <c r="N15">
        <v>0</v>
      </c>
      <c r="O15">
        <v>0</v>
      </c>
      <c r="P15">
        <v>0</v>
      </c>
      <c r="Q15">
        <v>-3</v>
      </c>
      <c r="R15">
        <v>-3</v>
      </c>
      <c r="S15">
        <v>0</v>
      </c>
      <c r="T15">
        <v>10</v>
      </c>
      <c r="U15">
        <v>0</v>
      </c>
      <c r="V15">
        <v>0</v>
      </c>
      <c r="W15">
        <v>0</v>
      </c>
      <c r="X15">
        <v>1</v>
      </c>
      <c r="Y15">
        <v>1</v>
      </c>
      <c r="Z15">
        <v>1</v>
      </c>
      <c r="AA15">
        <v>0</v>
      </c>
      <c r="AB15">
        <v>120</v>
      </c>
      <c r="AC15">
        <v>6</v>
      </c>
      <c r="AD15">
        <v>-3</v>
      </c>
      <c r="AE15">
        <v>-3</v>
      </c>
      <c r="AF15">
        <v>170</v>
      </c>
      <c r="AG15">
        <v>1</v>
      </c>
      <c r="AH15">
        <v>0</v>
      </c>
      <c r="AI15">
        <v>0</v>
      </c>
      <c r="AJ15">
        <v>50</v>
      </c>
      <c r="AK15">
        <v>-3</v>
      </c>
      <c r="AL15">
        <v>-3</v>
      </c>
      <c r="AM15">
        <v>-3</v>
      </c>
      <c r="AN15">
        <v>0</v>
      </c>
      <c r="AO15">
        <v>0</v>
      </c>
      <c r="AP15">
        <v>0</v>
      </c>
      <c r="AQ15">
        <v>0</v>
      </c>
      <c r="AR15">
        <v>0</v>
      </c>
      <c r="AS15">
        <v>0</v>
      </c>
      <c r="AT15">
        <v>0</v>
      </c>
      <c r="AU15">
        <v>0</v>
      </c>
      <c r="AV15">
        <v>120</v>
      </c>
      <c r="AW15">
        <v>3</v>
      </c>
      <c r="AX15">
        <v>6</v>
      </c>
      <c r="AY15">
        <v>-3</v>
      </c>
      <c r="AZ15">
        <v>-3</v>
      </c>
      <c r="BA15">
        <v>0</v>
      </c>
      <c r="BB15">
        <v>180</v>
      </c>
      <c r="BC15">
        <v>180</v>
      </c>
      <c r="BD15">
        <v>0</v>
      </c>
      <c r="BE15">
        <v>-55</v>
      </c>
      <c r="BH15">
        <v>15</v>
      </c>
      <c r="BI15">
        <v>0</v>
      </c>
      <c r="BJ15">
        <v>0</v>
      </c>
      <c r="BK15">
        <v>0</v>
      </c>
      <c r="BL15">
        <v>0</v>
      </c>
      <c r="BM15">
        <v>0</v>
      </c>
      <c r="BN15">
        <v>0</v>
      </c>
      <c r="BO15">
        <v>0</v>
      </c>
      <c r="BP15">
        <v>-3</v>
      </c>
      <c r="BQ15">
        <v>-3</v>
      </c>
      <c r="BR15">
        <v>0</v>
      </c>
      <c r="BS15">
        <v>15</v>
      </c>
      <c r="BT15">
        <v>0</v>
      </c>
      <c r="BU15">
        <v>0</v>
      </c>
      <c r="BV15">
        <v>0</v>
      </c>
      <c r="BW15">
        <v>1</v>
      </c>
      <c r="BX15">
        <v>1</v>
      </c>
      <c r="BY15">
        <v>1</v>
      </c>
      <c r="BZ15">
        <v>0</v>
      </c>
      <c r="CA15">
        <v>120</v>
      </c>
      <c r="CB15">
        <v>6</v>
      </c>
      <c r="CC15">
        <v>-3</v>
      </c>
      <c r="CD15">
        <v>-3</v>
      </c>
      <c r="CE15">
        <v>220</v>
      </c>
      <c r="CF15">
        <v>1</v>
      </c>
      <c r="CG15">
        <v>0</v>
      </c>
      <c r="CH15">
        <v>1</v>
      </c>
      <c r="CI15">
        <v>100</v>
      </c>
      <c r="CJ15">
        <v>-3</v>
      </c>
      <c r="CK15">
        <v>-3</v>
      </c>
      <c r="CL15">
        <v>-3</v>
      </c>
      <c r="CM15">
        <v>0</v>
      </c>
      <c r="CN15">
        <v>0</v>
      </c>
      <c r="CO15">
        <v>0</v>
      </c>
      <c r="CP15">
        <v>0</v>
      </c>
      <c r="CQ15">
        <v>0</v>
      </c>
      <c r="CR15">
        <v>0</v>
      </c>
      <c r="CS15">
        <v>0</v>
      </c>
      <c r="CT15">
        <v>0</v>
      </c>
      <c r="CU15">
        <v>120</v>
      </c>
      <c r="CV15">
        <v>3</v>
      </c>
      <c r="CW15">
        <v>6</v>
      </c>
      <c r="CX15">
        <v>-3</v>
      </c>
      <c r="CY15">
        <v>-3</v>
      </c>
      <c r="CZ15">
        <v>0</v>
      </c>
      <c r="DA15">
        <v>235</v>
      </c>
      <c r="DB15">
        <v>235</v>
      </c>
      <c r="DC15">
        <v>1</v>
      </c>
      <c r="DD15">
        <v>55</v>
      </c>
    </row>
    <row r="16" spans="1:108" x14ac:dyDescent="0.25">
      <c r="A16" t="s">
        <v>3665</v>
      </c>
      <c r="B16">
        <v>11</v>
      </c>
      <c r="C16">
        <v>648</v>
      </c>
      <c r="D16">
        <v>4646</v>
      </c>
      <c r="E16">
        <v>2410</v>
      </c>
      <c r="F16">
        <v>2500</v>
      </c>
      <c r="G16">
        <v>167</v>
      </c>
      <c r="H16">
        <v>3267</v>
      </c>
      <c r="I16">
        <v>15</v>
      </c>
      <c r="J16">
        <v>0</v>
      </c>
      <c r="K16">
        <v>0</v>
      </c>
      <c r="L16">
        <v>0</v>
      </c>
      <c r="M16">
        <v>0</v>
      </c>
      <c r="N16">
        <v>0</v>
      </c>
      <c r="O16">
        <v>0</v>
      </c>
      <c r="P16">
        <v>0</v>
      </c>
      <c r="Q16">
        <v>-3</v>
      </c>
      <c r="R16">
        <v>-3</v>
      </c>
      <c r="S16">
        <v>0</v>
      </c>
      <c r="T16">
        <v>15</v>
      </c>
      <c r="U16">
        <v>0</v>
      </c>
      <c r="V16">
        <v>0</v>
      </c>
      <c r="W16">
        <v>0</v>
      </c>
      <c r="X16">
        <v>1</v>
      </c>
      <c r="Y16">
        <v>1</v>
      </c>
      <c r="Z16">
        <v>1</v>
      </c>
      <c r="AA16">
        <v>0</v>
      </c>
      <c r="AB16">
        <v>120</v>
      </c>
      <c r="AC16">
        <v>6</v>
      </c>
      <c r="AD16">
        <v>-3</v>
      </c>
      <c r="AE16">
        <v>-3</v>
      </c>
      <c r="AF16">
        <v>270</v>
      </c>
      <c r="AG16">
        <v>1</v>
      </c>
      <c r="AH16">
        <v>1</v>
      </c>
      <c r="AI16">
        <v>1</v>
      </c>
      <c r="AJ16">
        <v>150</v>
      </c>
      <c r="AK16">
        <v>-3</v>
      </c>
      <c r="AL16">
        <v>-3</v>
      </c>
      <c r="AM16">
        <v>-3</v>
      </c>
      <c r="AN16">
        <v>0</v>
      </c>
      <c r="AO16">
        <v>0</v>
      </c>
      <c r="AP16">
        <v>0</v>
      </c>
      <c r="AQ16">
        <v>0</v>
      </c>
      <c r="AR16">
        <v>0</v>
      </c>
      <c r="AS16">
        <v>0</v>
      </c>
      <c r="AT16">
        <v>0</v>
      </c>
      <c r="AU16">
        <v>0</v>
      </c>
      <c r="AV16">
        <v>120</v>
      </c>
      <c r="AW16">
        <v>3</v>
      </c>
      <c r="AX16">
        <v>6</v>
      </c>
      <c r="AY16">
        <v>-3</v>
      </c>
      <c r="AZ16">
        <v>-3</v>
      </c>
      <c r="BA16">
        <v>0</v>
      </c>
      <c r="BB16">
        <v>285</v>
      </c>
      <c r="BC16">
        <v>285</v>
      </c>
      <c r="BD16">
        <v>1</v>
      </c>
      <c r="BE16">
        <v>134</v>
      </c>
      <c r="BH16">
        <v>15</v>
      </c>
      <c r="BI16">
        <v>0</v>
      </c>
      <c r="BJ16">
        <v>6</v>
      </c>
      <c r="BK16">
        <v>6</v>
      </c>
      <c r="BL16">
        <v>0</v>
      </c>
      <c r="BM16">
        <v>0</v>
      </c>
      <c r="BN16">
        <v>0</v>
      </c>
      <c r="BO16">
        <v>0</v>
      </c>
      <c r="BP16">
        <v>-3</v>
      </c>
      <c r="BQ16">
        <v>-3</v>
      </c>
      <c r="BR16">
        <v>0</v>
      </c>
      <c r="BS16">
        <v>21</v>
      </c>
      <c r="BT16">
        <v>0</v>
      </c>
      <c r="BU16">
        <v>0</v>
      </c>
      <c r="BV16">
        <v>0</v>
      </c>
      <c r="BW16">
        <v>1</v>
      </c>
      <c r="BX16">
        <v>1</v>
      </c>
      <c r="BY16">
        <v>0</v>
      </c>
      <c r="BZ16">
        <v>0</v>
      </c>
      <c r="CA16">
        <v>80</v>
      </c>
      <c r="CB16">
        <v>2</v>
      </c>
      <c r="CC16">
        <v>-3</v>
      </c>
      <c r="CD16">
        <v>-3</v>
      </c>
      <c r="CE16">
        <v>130</v>
      </c>
      <c r="CF16">
        <v>1</v>
      </c>
      <c r="CG16">
        <v>0</v>
      </c>
      <c r="CH16">
        <v>0</v>
      </c>
      <c r="CI16">
        <v>50</v>
      </c>
      <c r="CJ16">
        <v>-3</v>
      </c>
      <c r="CK16">
        <v>-3</v>
      </c>
      <c r="CL16">
        <v>-3</v>
      </c>
      <c r="CM16">
        <v>0</v>
      </c>
      <c r="CN16">
        <v>0</v>
      </c>
      <c r="CO16">
        <v>0</v>
      </c>
      <c r="CP16">
        <v>0</v>
      </c>
      <c r="CQ16">
        <v>0</v>
      </c>
      <c r="CR16">
        <v>0</v>
      </c>
      <c r="CS16">
        <v>0</v>
      </c>
      <c r="CT16">
        <v>0</v>
      </c>
      <c r="CU16">
        <v>80</v>
      </c>
      <c r="CV16">
        <v>2</v>
      </c>
      <c r="CW16">
        <v>2</v>
      </c>
      <c r="CX16">
        <v>-3</v>
      </c>
      <c r="CY16">
        <v>-3</v>
      </c>
      <c r="CZ16">
        <v>6</v>
      </c>
      <c r="DA16">
        <v>151</v>
      </c>
      <c r="DB16">
        <v>151</v>
      </c>
      <c r="DC16">
        <v>0</v>
      </c>
      <c r="DD16">
        <v>-134</v>
      </c>
    </row>
    <row r="17" spans="1:108" x14ac:dyDescent="0.25">
      <c r="A17" t="s">
        <v>3665</v>
      </c>
      <c r="B17">
        <v>12</v>
      </c>
      <c r="C17">
        <v>6630</v>
      </c>
      <c r="D17">
        <v>6536</v>
      </c>
      <c r="E17">
        <v>4506</v>
      </c>
      <c r="F17">
        <v>967</v>
      </c>
      <c r="G17">
        <v>5809</v>
      </c>
      <c r="H17">
        <v>6455</v>
      </c>
      <c r="I17">
        <v>15</v>
      </c>
      <c r="J17">
        <v>0</v>
      </c>
      <c r="K17">
        <v>0</v>
      </c>
      <c r="L17">
        <v>0</v>
      </c>
      <c r="M17">
        <v>0</v>
      </c>
      <c r="N17">
        <v>0</v>
      </c>
      <c r="O17">
        <v>0</v>
      </c>
      <c r="P17">
        <v>0</v>
      </c>
      <c r="Q17">
        <v>-3</v>
      </c>
      <c r="R17">
        <v>-3</v>
      </c>
      <c r="S17">
        <v>0</v>
      </c>
      <c r="T17">
        <v>15</v>
      </c>
      <c r="U17">
        <v>0</v>
      </c>
      <c r="V17">
        <v>0</v>
      </c>
      <c r="W17">
        <v>0</v>
      </c>
      <c r="X17">
        <v>1</v>
      </c>
      <c r="Y17">
        <v>1</v>
      </c>
      <c r="Z17">
        <v>0</v>
      </c>
      <c r="AA17">
        <v>0</v>
      </c>
      <c r="AB17">
        <v>80</v>
      </c>
      <c r="AC17">
        <v>2</v>
      </c>
      <c r="AD17">
        <v>-3</v>
      </c>
      <c r="AE17">
        <v>-3</v>
      </c>
      <c r="AF17">
        <v>80</v>
      </c>
      <c r="AG17">
        <v>0</v>
      </c>
      <c r="AH17">
        <v>0</v>
      </c>
      <c r="AI17">
        <v>0</v>
      </c>
      <c r="AJ17">
        <v>0</v>
      </c>
      <c r="AK17">
        <v>-3</v>
      </c>
      <c r="AL17">
        <v>-3</v>
      </c>
      <c r="AM17">
        <v>-3</v>
      </c>
      <c r="AN17">
        <v>0</v>
      </c>
      <c r="AO17">
        <v>0</v>
      </c>
      <c r="AP17">
        <v>1</v>
      </c>
      <c r="AQ17">
        <v>0</v>
      </c>
      <c r="AR17">
        <v>1</v>
      </c>
      <c r="AS17">
        <v>0</v>
      </c>
      <c r="AT17">
        <v>30</v>
      </c>
      <c r="AU17">
        <v>0</v>
      </c>
      <c r="AV17">
        <v>80</v>
      </c>
      <c r="AW17">
        <v>2</v>
      </c>
      <c r="AX17">
        <v>2</v>
      </c>
      <c r="AY17">
        <v>-3</v>
      </c>
      <c r="AZ17">
        <v>-3</v>
      </c>
      <c r="BA17">
        <v>0</v>
      </c>
      <c r="BB17">
        <v>95</v>
      </c>
      <c r="BC17">
        <v>95</v>
      </c>
      <c r="BD17">
        <v>0</v>
      </c>
      <c r="BE17">
        <v>-150</v>
      </c>
      <c r="BH17">
        <v>15</v>
      </c>
      <c r="BI17">
        <v>0</v>
      </c>
      <c r="BJ17">
        <v>0</v>
      </c>
      <c r="BK17">
        <v>0</v>
      </c>
      <c r="BL17">
        <v>1</v>
      </c>
      <c r="BM17">
        <v>0</v>
      </c>
      <c r="BN17">
        <v>60</v>
      </c>
      <c r="BO17">
        <v>1</v>
      </c>
      <c r="BP17">
        <v>-3</v>
      </c>
      <c r="BQ17">
        <v>-3</v>
      </c>
      <c r="BR17">
        <v>20</v>
      </c>
      <c r="BS17">
        <v>75</v>
      </c>
      <c r="BT17">
        <v>0</v>
      </c>
      <c r="BU17">
        <v>0</v>
      </c>
      <c r="BV17">
        <v>0</v>
      </c>
      <c r="BW17">
        <v>1</v>
      </c>
      <c r="BX17">
        <v>1</v>
      </c>
      <c r="BY17">
        <v>0</v>
      </c>
      <c r="BZ17">
        <v>0</v>
      </c>
      <c r="CA17">
        <v>40</v>
      </c>
      <c r="CB17">
        <v>1</v>
      </c>
      <c r="CC17">
        <v>-3</v>
      </c>
      <c r="CD17">
        <v>-3</v>
      </c>
      <c r="CE17">
        <v>140</v>
      </c>
      <c r="CF17">
        <v>1</v>
      </c>
      <c r="CG17">
        <v>1</v>
      </c>
      <c r="CH17">
        <v>0</v>
      </c>
      <c r="CI17">
        <v>100</v>
      </c>
      <c r="CJ17">
        <v>-3</v>
      </c>
      <c r="CK17">
        <v>-3</v>
      </c>
      <c r="CL17">
        <v>-3</v>
      </c>
      <c r="CM17">
        <v>0</v>
      </c>
      <c r="CN17">
        <v>0</v>
      </c>
      <c r="CO17">
        <v>0</v>
      </c>
      <c r="CP17">
        <v>1</v>
      </c>
      <c r="CQ17">
        <v>0</v>
      </c>
      <c r="CR17">
        <v>1</v>
      </c>
      <c r="CS17">
        <v>0</v>
      </c>
      <c r="CT17">
        <v>30</v>
      </c>
      <c r="CU17">
        <v>100</v>
      </c>
      <c r="CV17">
        <v>2</v>
      </c>
      <c r="CW17">
        <v>2</v>
      </c>
      <c r="CX17">
        <v>-3</v>
      </c>
      <c r="CY17">
        <v>-3</v>
      </c>
      <c r="CZ17">
        <v>0</v>
      </c>
      <c r="DA17">
        <v>245</v>
      </c>
      <c r="DB17">
        <v>245</v>
      </c>
      <c r="DC17">
        <v>1</v>
      </c>
      <c r="DD17">
        <v>150</v>
      </c>
    </row>
    <row r="18" spans="1:108" x14ac:dyDescent="0.25">
      <c r="A18" t="s">
        <v>3665</v>
      </c>
      <c r="B18">
        <v>13</v>
      </c>
      <c r="C18">
        <v>5576</v>
      </c>
      <c r="D18">
        <v>6420</v>
      </c>
      <c r="E18">
        <v>876</v>
      </c>
      <c r="F18">
        <v>6412</v>
      </c>
      <c r="G18">
        <v>3528</v>
      </c>
      <c r="H18">
        <v>5837</v>
      </c>
      <c r="I18">
        <v>10</v>
      </c>
      <c r="J18">
        <v>0</v>
      </c>
      <c r="K18">
        <v>0</v>
      </c>
      <c r="L18">
        <v>0</v>
      </c>
      <c r="M18">
        <v>1</v>
      </c>
      <c r="N18">
        <v>0</v>
      </c>
      <c r="O18">
        <v>60</v>
      </c>
      <c r="P18">
        <v>1</v>
      </c>
      <c r="Q18">
        <v>-3</v>
      </c>
      <c r="R18">
        <v>-3</v>
      </c>
      <c r="S18">
        <v>20</v>
      </c>
      <c r="T18">
        <v>70</v>
      </c>
      <c r="U18">
        <v>0</v>
      </c>
      <c r="V18">
        <v>0</v>
      </c>
      <c r="W18">
        <v>0</v>
      </c>
      <c r="X18">
        <v>1</v>
      </c>
      <c r="Y18">
        <v>1</v>
      </c>
      <c r="Z18">
        <v>1</v>
      </c>
      <c r="AA18">
        <v>0</v>
      </c>
      <c r="AB18">
        <v>80</v>
      </c>
      <c r="AC18">
        <v>5</v>
      </c>
      <c r="AD18">
        <v>-3</v>
      </c>
      <c r="AE18">
        <v>-3</v>
      </c>
      <c r="AF18">
        <v>230</v>
      </c>
      <c r="AG18">
        <v>1</v>
      </c>
      <c r="AH18">
        <v>1</v>
      </c>
      <c r="AI18">
        <v>1</v>
      </c>
      <c r="AJ18">
        <v>150</v>
      </c>
      <c r="AK18">
        <v>-3</v>
      </c>
      <c r="AL18">
        <v>-3</v>
      </c>
      <c r="AM18">
        <v>-3</v>
      </c>
      <c r="AN18">
        <v>0</v>
      </c>
      <c r="AO18">
        <v>0</v>
      </c>
      <c r="AP18">
        <v>0</v>
      </c>
      <c r="AQ18">
        <v>1</v>
      </c>
      <c r="AR18">
        <v>0</v>
      </c>
      <c r="AS18">
        <v>4</v>
      </c>
      <c r="AT18">
        <v>0</v>
      </c>
      <c r="AU18">
        <v>105</v>
      </c>
      <c r="AV18">
        <v>140</v>
      </c>
      <c r="AW18">
        <v>3</v>
      </c>
      <c r="AX18">
        <v>6</v>
      </c>
      <c r="AY18">
        <v>-3</v>
      </c>
      <c r="AZ18">
        <v>-3</v>
      </c>
      <c r="BA18">
        <v>0</v>
      </c>
      <c r="BB18">
        <v>405</v>
      </c>
      <c r="BC18">
        <v>405</v>
      </c>
      <c r="BD18">
        <v>1</v>
      </c>
      <c r="BE18">
        <v>199</v>
      </c>
      <c r="BH18">
        <v>5</v>
      </c>
      <c r="BI18">
        <v>0</v>
      </c>
      <c r="BJ18">
        <v>0</v>
      </c>
      <c r="BK18">
        <v>0</v>
      </c>
      <c r="BL18">
        <v>1</v>
      </c>
      <c r="BM18">
        <v>0</v>
      </c>
      <c r="BN18">
        <v>60</v>
      </c>
      <c r="BO18">
        <v>1</v>
      </c>
      <c r="BP18">
        <v>-3</v>
      </c>
      <c r="BQ18">
        <v>-3</v>
      </c>
      <c r="BR18">
        <v>20</v>
      </c>
      <c r="BS18">
        <v>65</v>
      </c>
      <c r="BT18">
        <v>10</v>
      </c>
      <c r="BU18">
        <v>0</v>
      </c>
      <c r="BV18">
        <v>1</v>
      </c>
      <c r="BW18">
        <v>1</v>
      </c>
      <c r="BX18">
        <v>1</v>
      </c>
      <c r="BY18">
        <v>0</v>
      </c>
      <c r="BZ18">
        <v>0</v>
      </c>
      <c r="CA18">
        <v>40</v>
      </c>
      <c r="CB18">
        <v>1</v>
      </c>
      <c r="CC18">
        <v>-3</v>
      </c>
      <c r="CD18">
        <v>-3</v>
      </c>
      <c r="CE18">
        <v>141</v>
      </c>
      <c r="CF18">
        <v>1</v>
      </c>
      <c r="CG18">
        <v>0</v>
      </c>
      <c r="CH18">
        <v>1</v>
      </c>
      <c r="CI18">
        <v>100</v>
      </c>
      <c r="CJ18">
        <v>-3</v>
      </c>
      <c r="CK18">
        <v>-3</v>
      </c>
      <c r="CL18">
        <v>-3</v>
      </c>
      <c r="CM18">
        <v>0</v>
      </c>
      <c r="CN18">
        <v>0</v>
      </c>
      <c r="CO18">
        <v>1</v>
      </c>
      <c r="CP18">
        <v>0</v>
      </c>
      <c r="CQ18">
        <v>4</v>
      </c>
      <c r="CR18">
        <v>0</v>
      </c>
      <c r="CS18">
        <v>105</v>
      </c>
      <c r="CT18">
        <v>0</v>
      </c>
      <c r="CU18">
        <v>100</v>
      </c>
      <c r="CV18">
        <v>2</v>
      </c>
      <c r="CW18">
        <v>2</v>
      </c>
      <c r="CX18">
        <v>-3</v>
      </c>
      <c r="CY18">
        <v>-3</v>
      </c>
      <c r="CZ18">
        <v>1</v>
      </c>
      <c r="DA18">
        <v>206</v>
      </c>
      <c r="DB18">
        <v>206</v>
      </c>
      <c r="DC18">
        <v>0</v>
      </c>
      <c r="DD18">
        <v>-199</v>
      </c>
    </row>
    <row r="19" spans="1:108" x14ac:dyDescent="0.25">
      <c r="A19" t="s">
        <v>3665</v>
      </c>
      <c r="B19">
        <v>14</v>
      </c>
      <c r="C19">
        <v>5041</v>
      </c>
      <c r="D19">
        <v>4230</v>
      </c>
      <c r="E19">
        <v>5690</v>
      </c>
      <c r="F19">
        <v>2081</v>
      </c>
      <c r="G19">
        <v>525</v>
      </c>
      <c r="H19">
        <v>6379</v>
      </c>
      <c r="I19">
        <v>15</v>
      </c>
      <c r="J19">
        <v>0</v>
      </c>
      <c r="K19">
        <v>0</v>
      </c>
      <c r="L19">
        <v>0</v>
      </c>
      <c r="M19">
        <v>1</v>
      </c>
      <c r="N19">
        <v>0</v>
      </c>
      <c r="O19">
        <v>60</v>
      </c>
      <c r="P19">
        <v>1</v>
      </c>
      <c r="Q19">
        <v>-3</v>
      </c>
      <c r="R19">
        <v>-3</v>
      </c>
      <c r="S19">
        <v>20</v>
      </c>
      <c r="T19">
        <v>75</v>
      </c>
      <c r="U19">
        <v>0</v>
      </c>
      <c r="V19">
        <v>0</v>
      </c>
      <c r="W19">
        <v>0</v>
      </c>
      <c r="X19">
        <v>1</v>
      </c>
      <c r="Y19">
        <v>1</v>
      </c>
      <c r="Z19">
        <v>1</v>
      </c>
      <c r="AA19">
        <v>0</v>
      </c>
      <c r="AB19">
        <v>80</v>
      </c>
      <c r="AC19">
        <v>5</v>
      </c>
      <c r="AD19">
        <v>-3</v>
      </c>
      <c r="AE19">
        <v>-3</v>
      </c>
      <c r="AF19">
        <v>230</v>
      </c>
      <c r="AG19">
        <v>1</v>
      </c>
      <c r="AH19">
        <v>1</v>
      </c>
      <c r="AI19">
        <v>1</v>
      </c>
      <c r="AJ19">
        <v>150</v>
      </c>
      <c r="AK19">
        <v>-3</v>
      </c>
      <c r="AL19">
        <v>-3</v>
      </c>
      <c r="AM19">
        <v>-3</v>
      </c>
      <c r="AN19">
        <v>0</v>
      </c>
      <c r="AO19">
        <v>0</v>
      </c>
      <c r="AP19">
        <v>1</v>
      </c>
      <c r="AQ19">
        <v>0</v>
      </c>
      <c r="AR19">
        <v>1</v>
      </c>
      <c r="AS19">
        <v>0</v>
      </c>
      <c r="AT19">
        <v>30</v>
      </c>
      <c r="AU19">
        <v>0</v>
      </c>
      <c r="AV19">
        <v>140</v>
      </c>
      <c r="AW19">
        <v>3</v>
      </c>
      <c r="AX19">
        <v>6</v>
      </c>
      <c r="AY19">
        <v>-3</v>
      </c>
      <c r="AZ19">
        <v>-3</v>
      </c>
      <c r="BA19">
        <v>0</v>
      </c>
      <c r="BB19">
        <v>305</v>
      </c>
      <c r="BC19">
        <v>305</v>
      </c>
      <c r="BD19">
        <v>1</v>
      </c>
      <c r="BE19">
        <v>70</v>
      </c>
      <c r="BH19">
        <v>15</v>
      </c>
      <c r="BI19">
        <v>0</v>
      </c>
      <c r="BJ19">
        <v>0</v>
      </c>
      <c r="BK19">
        <v>0</v>
      </c>
      <c r="BL19">
        <v>1</v>
      </c>
      <c r="BM19">
        <v>0</v>
      </c>
      <c r="BN19">
        <v>60</v>
      </c>
      <c r="BO19">
        <v>1</v>
      </c>
      <c r="BP19">
        <v>-3</v>
      </c>
      <c r="BQ19">
        <v>-3</v>
      </c>
      <c r="BR19">
        <v>20</v>
      </c>
      <c r="BS19">
        <v>75</v>
      </c>
      <c r="BT19">
        <v>0</v>
      </c>
      <c r="BU19">
        <v>0</v>
      </c>
      <c r="BV19">
        <v>0</v>
      </c>
      <c r="BW19">
        <v>1</v>
      </c>
      <c r="BX19">
        <v>1</v>
      </c>
      <c r="BY19">
        <v>1</v>
      </c>
      <c r="BZ19">
        <v>0</v>
      </c>
      <c r="CA19">
        <v>80</v>
      </c>
      <c r="CB19">
        <v>5</v>
      </c>
      <c r="CC19">
        <v>-3</v>
      </c>
      <c r="CD19">
        <v>-3</v>
      </c>
      <c r="CE19">
        <v>130</v>
      </c>
      <c r="CF19">
        <v>1</v>
      </c>
      <c r="CG19">
        <v>0</v>
      </c>
      <c r="CH19">
        <v>0</v>
      </c>
      <c r="CI19">
        <v>50</v>
      </c>
      <c r="CJ19">
        <v>-3</v>
      </c>
      <c r="CK19">
        <v>-3</v>
      </c>
      <c r="CL19">
        <v>-3</v>
      </c>
      <c r="CM19">
        <v>0</v>
      </c>
      <c r="CN19">
        <v>0</v>
      </c>
      <c r="CO19">
        <v>0</v>
      </c>
      <c r="CP19">
        <v>1</v>
      </c>
      <c r="CQ19">
        <v>0</v>
      </c>
      <c r="CR19">
        <v>1</v>
      </c>
      <c r="CS19">
        <v>0</v>
      </c>
      <c r="CT19">
        <v>30</v>
      </c>
      <c r="CU19">
        <v>140</v>
      </c>
      <c r="CV19">
        <v>3</v>
      </c>
      <c r="CW19">
        <v>6</v>
      </c>
      <c r="CX19">
        <v>-3</v>
      </c>
      <c r="CY19">
        <v>-3</v>
      </c>
      <c r="CZ19">
        <v>0</v>
      </c>
      <c r="DA19">
        <v>235</v>
      </c>
      <c r="DB19">
        <v>235</v>
      </c>
      <c r="DC19">
        <v>0</v>
      </c>
      <c r="DD19">
        <v>-70</v>
      </c>
    </row>
    <row r="20" spans="1:108" x14ac:dyDescent="0.25">
      <c r="A20" t="s">
        <v>3665</v>
      </c>
      <c r="B20">
        <v>15</v>
      </c>
      <c r="C20">
        <v>3633</v>
      </c>
      <c r="D20">
        <v>2450</v>
      </c>
      <c r="E20">
        <v>2177</v>
      </c>
      <c r="F20">
        <v>6467</v>
      </c>
      <c r="G20">
        <v>2530</v>
      </c>
      <c r="H20">
        <v>4536</v>
      </c>
      <c r="I20">
        <v>15</v>
      </c>
      <c r="J20">
        <v>0</v>
      </c>
      <c r="K20">
        <v>0</v>
      </c>
      <c r="L20">
        <v>0</v>
      </c>
      <c r="M20">
        <v>0</v>
      </c>
      <c r="N20">
        <v>0</v>
      </c>
      <c r="O20">
        <v>0</v>
      </c>
      <c r="P20">
        <v>0</v>
      </c>
      <c r="Q20">
        <v>-3</v>
      </c>
      <c r="R20">
        <v>-3</v>
      </c>
      <c r="S20">
        <v>0</v>
      </c>
      <c r="T20">
        <v>15</v>
      </c>
      <c r="U20">
        <v>0</v>
      </c>
      <c r="V20">
        <v>0</v>
      </c>
      <c r="W20">
        <v>0</v>
      </c>
      <c r="X20">
        <v>1</v>
      </c>
      <c r="Y20">
        <v>0</v>
      </c>
      <c r="Z20">
        <v>0</v>
      </c>
      <c r="AA20">
        <v>0</v>
      </c>
      <c r="AB20">
        <v>40</v>
      </c>
      <c r="AC20">
        <v>0</v>
      </c>
      <c r="AD20">
        <v>-3</v>
      </c>
      <c r="AE20">
        <v>-3</v>
      </c>
      <c r="AF20">
        <v>90</v>
      </c>
      <c r="AG20">
        <v>0</v>
      </c>
      <c r="AH20">
        <v>1</v>
      </c>
      <c r="AI20">
        <v>0</v>
      </c>
      <c r="AJ20">
        <v>50</v>
      </c>
      <c r="AK20">
        <v>-3</v>
      </c>
      <c r="AL20">
        <v>-3</v>
      </c>
      <c r="AM20">
        <v>-3</v>
      </c>
      <c r="AN20">
        <v>0</v>
      </c>
      <c r="AO20">
        <v>0</v>
      </c>
      <c r="AP20">
        <v>0</v>
      </c>
      <c r="AQ20">
        <v>0</v>
      </c>
      <c r="AR20">
        <v>0</v>
      </c>
      <c r="AS20">
        <v>0</v>
      </c>
      <c r="AT20">
        <v>0</v>
      </c>
      <c r="AU20">
        <v>0</v>
      </c>
      <c r="AV20">
        <v>40</v>
      </c>
      <c r="AW20">
        <v>1</v>
      </c>
      <c r="AX20">
        <v>0</v>
      </c>
      <c r="AY20">
        <v>-3</v>
      </c>
      <c r="AZ20">
        <v>-3</v>
      </c>
      <c r="BA20">
        <v>0</v>
      </c>
      <c r="BB20">
        <v>105</v>
      </c>
      <c r="BC20">
        <v>105</v>
      </c>
      <c r="BD20">
        <v>0</v>
      </c>
      <c r="BE20">
        <v>-145</v>
      </c>
      <c r="BH20">
        <v>10</v>
      </c>
      <c r="BI20">
        <v>0</v>
      </c>
      <c r="BJ20">
        <v>0</v>
      </c>
      <c r="BK20">
        <v>0</v>
      </c>
      <c r="BL20">
        <v>1</v>
      </c>
      <c r="BM20">
        <v>0</v>
      </c>
      <c r="BN20">
        <v>60</v>
      </c>
      <c r="BO20">
        <v>1</v>
      </c>
      <c r="BP20">
        <v>-3</v>
      </c>
      <c r="BQ20">
        <v>-3</v>
      </c>
      <c r="BR20">
        <v>20</v>
      </c>
      <c r="BS20">
        <v>70</v>
      </c>
      <c r="BT20">
        <v>0</v>
      </c>
      <c r="BU20">
        <v>0</v>
      </c>
      <c r="BV20">
        <v>0</v>
      </c>
      <c r="BW20">
        <v>1</v>
      </c>
      <c r="BX20">
        <v>1</v>
      </c>
      <c r="BY20">
        <v>1</v>
      </c>
      <c r="BZ20">
        <v>0</v>
      </c>
      <c r="CA20">
        <v>80</v>
      </c>
      <c r="CB20">
        <v>5</v>
      </c>
      <c r="CC20">
        <v>-3</v>
      </c>
      <c r="CD20">
        <v>-3</v>
      </c>
      <c r="CE20">
        <v>180</v>
      </c>
      <c r="CF20">
        <v>0</v>
      </c>
      <c r="CG20">
        <v>1</v>
      </c>
      <c r="CH20">
        <v>1</v>
      </c>
      <c r="CI20">
        <v>100</v>
      </c>
      <c r="CJ20">
        <v>-3</v>
      </c>
      <c r="CK20">
        <v>-3</v>
      </c>
      <c r="CL20">
        <v>-3</v>
      </c>
      <c r="CM20">
        <v>0</v>
      </c>
      <c r="CN20">
        <v>0</v>
      </c>
      <c r="CO20">
        <v>0</v>
      </c>
      <c r="CP20">
        <v>0</v>
      </c>
      <c r="CQ20">
        <v>0</v>
      </c>
      <c r="CR20">
        <v>0</v>
      </c>
      <c r="CS20">
        <v>0</v>
      </c>
      <c r="CT20">
        <v>0</v>
      </c>
      <c r="CU20">
        <v>140</v>
      </c>
      <c r="CV20">
        <v>3</v>
      </c>
      <c r="CW20">
        <v>6</v>
      </c>
      <c r="CX20">
        <v>-3</v>
      </c>
      <c r="CY20">
        <v>-3</v>
      </c>
      <c r="CZ20">
        <v>0</v>
      </c>
      <c r="DA20">
        <v>250</v>
      </c>
      <c r="DB20">
        <v>250</v>
      </c>
      <c r="DC20">
        <v>1</v>
      </c>
      <c r="DD20">
        <v>145</v>
      </c>
    </row>
    <row r="21" spans="1:108" x14ac:dyDescent="0.25">
      <c r="A21" t="s">
        <v>3665</v>
      </c>
      <c r="B21">
        <v>16</v>
      </c>
      <c r="C21">
        <v>4818</v>
      </c>
      <c r="D21">
        <v>6359</v>
      </c>
      <c r="E21">
        <v>5906</v>
      </c>
      <c r="F21">
        <v>5935</v>
      </c>
      <c r="G21">
        <v>4329</v>
      </c>
      <c r="H21">
        <v>1785</v>
      </c>
      <c r="I21">
        <v>15</v>
      </c>
      <c r="J21">
        <v>0</v>
      </c>
      <c r="K21">
        <v>0</v>
      </c>
      <c r="L21">
        <v>0</v>
      </c>
      <c r="M21">
        <v>0</v>
      </c>
      <c r="N21">
        <v>0</v>
      </c>
      <c r="O21">
        <v>0</v>
      </c>
      <c r="P21">
        <v>0</v>
      </c>
      <c r="Q21">
        <v>-3</v>
      </c>
      <c r="R21">
        <v>-3</v>
      </c>
      <c r="S21">
        <v>0</v>
      </c>
      <c r="T21">
        <v>15</v>
      </c>
      <c r="U21">
        <v>0</v>
      </c>
      <c r="V21">
        <v>0</v>
      </c>
      <c r="W21">
        <v>0</v>
      </c>
      <c r="X21">
        <v>1</v>
      </c>
      <c r="Y21">
        <v>1</v>
      </c>
      <c r="Z21">
        <v>0</v>
      </c>
      <c r="AA21">
        <v>0</v>
      </c>
      <c r="AB21">
        <v>80</v>
      </c>
      <c r="AC21">
        <v>2</v>
      </c>
      <c r="AD21">
        <v>-3</v>
      </c>
      <c r="AE21">
        <v>-3</v>
      </c>
      <c r="AF21">
        <v>130</v>
      </c>
      <c r="AG21">
        <v>0</v>
      </c>
      <c r="AH21">
        <v>0</v>
      </c>
      <c r="AI21">
        <v>1</v>
      </c>
      <c r="AJ21">
        <v>50</v>
      </c>
      <c r="AK21">
        <v>-3</v>
      </c>
      <c r="AL21">
        <v>-3</v>
      </c>
      <c r="AM21">
        <v>-3</v>
      </c>
      <c r="AN21">
        <v>0</v>
      </c>
      <c r="AO21">
        <v>0</v>
      </c>
      <c r="AP21">
        <v>0</v>
      </c>
      <c r="AQ21">
        <v>0</v>
      </c>
      <c r="AR21">
        <v>2</v>
      </c>
      <c r="AS21">
        <v>0</v>
      </c>
      <c r="AT21">
        <v>50</v>
      </c>
      <c r="AU21">
        <v>0</v>
      </c>
      <c r="AV21">
        <v>80</v>
      </c>
      <c r="AW21">
        <v>2</v>
      </c>
      <c r="AX21">
        <v>2</v>
      </c>
      <c r="AY21">
        <v>-3</v>
      </c>
      <c r="AZ21">
        <v>-3</v>
      </c>
      <c r="BA21">
        <v>0</v>
      </c>
      <c r="BB21">
        <v>145</v>
      </c>
      <c r="BC21">
        <v>145</v>
      </c>
      <c r="BD21">
        <v>0</v>
      </c>
      <c r="BE21">
        <v>-105</v>
      </c>
      <c r="BH21">
        <v>10</v>
      </c>
      <c r="BI21">
        <v>0</v>
      </c>
      <c r="BJ21">
        <v>0</v>
      </c>
      <c r="BK21">
        <v>0</v>
      </c>
      <c r="BL21">
        <v>1</v>
      </c>
      <c r="BM21">
        <v>0</v>
      </c>
      <c r="BN21">
        <v>60</v>
      </c>
      <c r="BO21">
        <v>1</v>
      </c>
      <c r="BP21">
        <v>-3</v>
      </c>
      <c r="BQ21">
        <v>-3</v>
      </c>
      <c r="BR21">
        <v>20</v>
      </c>
      <c r="BS21">
        <v>70</v>
      </c>
      <c r="BT21">
        <v>0</v>
      </c>
      <c r="BU21">
        <v>0</v>
      </c>
      <c r="BV21">
        <v>0</v>
      </c>
      <c r="BW21">
        <v>1</v>
      </c>
      <c r="BX21">
        <v>1</v>
      </c>
      <c r="BY21">
        <v>1</v>
      </c>
      <c r="BZ21">
        <v>0</v>
      </c>
      <c r="CA21">
        <v>80</v>
      </c>
      <c r="CB21">
        <v>5</v>
      </c>
      <c r="CC21">
        <v>-3</v>
      </c>
      <c r="CD21">
        <v>-3</v>
      </c>
      <c r="CE21">
        <v>130</v>
      </c>
      <c r="CF21">
        <v>0</v>
      </c>
      <c r="CG21">
        <v>1</v>
      </c>
      <c r="CH21">
        <v>0</v>
      </c>
      <c r="CI21">
        <v>50</v>
      </c>
      <c r="CJ21">
        <v>-3</v>
      </c>
      <c r="CK21">
        <v>-3</v>
      </c>
      <c r="CL21">
        <v>-3</v>
      </c>
      <c r="CM21">
        <v>0</v>
      </c>
      <c r="CN21">
        <v>0</v>
      </c>
      <c r="CO21">
        <v>0</v>
      </c>
      <c r="CP21">
        <v>0</v>
      </c>
      <c r="CQ21">
        <v>0</v>
      </c>
      <c r="CR21">
        <v>2</v>
      </c>
      <c r="CS21">
        <v>0</v>
      </c>
      <c r="CT21">
        <v>50</v>
      </c>
      <c r="CU21">
        <v>140</v>
      </c>
      <c r="CV21">
        <v>3</v>
      </c>
      <c r="CW21">
        <v>6</v>
      </c>
      <c r="CX21">
        <v>-3</v>
      </c>
      <c r="CY21">
        <v>-3</v>
      </c>
      <c r="CZ21">
        <v>0</v>
      </c>
      <c r="DA21">
        <v>250</v>
      </c>
      <c r="DB21">
        <v>250</v>
      </c>
      <c r="DC21">
        <v>1</v>
      </c>
      <c r="DD21">
        <v>105</v>
      </c>
    </row>
    <row r="22" spans="1:108" x14ac:dyDescent="0.25">
      <c r="A22" t="s">
        <v>3665</v>
      </c>
      <c r="B22">
        <v>17</v>
      </c>
      <c r="C22">
        <v>1987</v>
      </c>
      <c r="D22">
        <v>6320</v>
      </c>
      <c r="E22">
        <v>5991</v>
      </c>
      <c r="F22">
        <v>1208</v>
      </c>
      <c r="G22">
        <v>3206</v>
      </c>
      <c r="H22">
        <v>5434</v>
      </c>
      <c r="I22">
        <v>10</v>
      </c>
      <c r="J22">
        <v>0</v>
      </c>
      <c r="K22">
        <v>0</v>
      </c>
      <c r="L22">
        <v>0</v>
      </c>
      <c r="M22">
        <v>0</v>
      </c>
      <c r="N22">
        <v>0</v>
      </c>
      <c r="O22">
        <v>0</v>
      </c>
      <c r="P22">
        <v>0</v>
      </c>
      <c r="Q22">
        <v>-3</v>
      </c>
      <c r="R22">
        <v>-3</v>
      </c>
      <c r="S22">
        <v>0</v>
      </c>
      <c r="T22">
        <v>10</v>
      </c>
      <c r="U22">
        <v>0</v>
      </c>
      <c r="V22">
        <v>0</v>
      </c>
      <c r="W22">
        <v>0</v>
      </c>
      <c r="X22">
        <v>1</v>
      </c>
      <c r="Y22">
        <v>1</v>
      </c>
      <c r="Z22">
        <v>0</v>
      </c>
      <c r="AA22">
        <v>0</v>
      </c>
      <c r="AB22">
        <v>80</v>
      </c>
      <c r="AC22">
        <v>2</v>
      </c>
      <c r="AD22">
        <v>-3</v>
      </c>
      <c r="AE22">
        <v>-3</v>
      </c>
      <c r="AF22">
        <v>180</v>
      </c>
      <c r="AG22">
        <v>0</v>
      </c>
      <c r="AH22">
        <v>1</v>
      </c>
      <c r="AI22">
        <v>1</v>
      </c>
      <c r="AJ22">
        <v>100</v>
      </c>
      <c r="AK22">
        <v>-3</v>
      </c>
      <c r="AL22">
        <v>-3</v>
      </c>
      <c r="AM22">
        <v>-3</v>
      </c>
      <c r="AN22">
        <v>0</v>
      </c>
      <c r="AO22">
        <v>0</v>
      </c>
      <c r="AP22">
        <v>0</v>
      </c>
      <c r="AQ22">
        <v>0</v>
      </c>
      <c r="AR22">
        <v>0</v>
      </c>
      <c r="AS22">
        <v>0</v>
      </c>
      <c r="AT22">
        <v>0</v>
      </c>
      <c r="AU22">
        <v>0</v>
      </c>
      <c r="AV22">
        <v>80</v>
      </c>
      <c r="AW22">
        <v>2</v>
      </c>
      <c r="AX22">
        <v>2</v>
      </c>
      <c r="AY22">
        <v>-3</v>
      </c>
      <c r="AZ22">
        <v>-3</v>
      </c>
      <c r="BA22">
        <v>0</v>
      </c>
      <c r="BB22">
        <v>190</v>
      </c>
      <c r="BC22">
        <v>190</v>
      </c>
      <c r="BD22">
        <v>0</v>
      </c>
      <c r="BE22">
        <v>-6</v>
      </c>
      <c r="BH22">
        <v>15</v>
      </c>
      <c r="BI22">
        <v>0</v>
      </c>
      <c r="BJ22">
        <v>0</v>
      </c>
      <c r="BK22">
        <v>0</v>
      </c>
      <c r="BL22">
        <v>0</v>
      </c>
      <c r="BM22">
        <v>0</v>
      </c>
      <c r="BN22">
        <v>0</v>
      </c>
      <c r="BO22">
        <v>0</v>
      </c>
      <c r="BP22">
        <v>-3</v>
      </c>
      <c r="BQ22">
        <v>-3</v>
      </c>
      <c r="BR22">
        <v>0</v>
      </c>
      <c r="BS22">
        <v>15</v>
      </c>
      <c r="BT22">
        <v>0</v>
      </c>
      <c r="BU22">
        <v>3</v>
      </c>
      <c r="BV22">
        <v>1</v>
      </c>
      <c r="BW22">
        <v>1</v>
      </c>
      <c r="BX22">
        <v>1</v>
      </c>
      <c r="BY22">
        <v>0</v>
      </c>
      <c r="BZ22">
        <v>0</v>
      </c>
      <c r="CA22">
        <v>80</v>
      </c>
      <c r="CB22">
        <v>2</v>
      </c>
      <c r="CC22">
        <v>-3</v>
      </c>
      <c r="CD22">
        <v>-3</v>
      </c>
      <c r="CE22">
        <v>181</v>
      </c>
      <c r="CF22">
        <v>0</v>
      </c>
      <c r="CG22">
        <v>1</v>
      </c>
      <c r="CH22">
        <v>1</v>
      </c>
      <c r="CI22">
        <v>100</v>
      </c>
      <c r="CJ22">
        <v>-3</v>
      </c>
      <c r="CK22">
        <v>-3</v>
      </c>
      <c r="CL22">
        <v>-3</v>
      </c>
      <c r="CM22">
        <v>0</v>
      </c>
      <c r="CN22">
        <v>0</v>
      </c>
      <c r="CO22">
        <v>0</v>
      </c>
      <c r="CP22">
        <v>0</v>
      </c>
      <c r="CQ22">
        <v>0</v>
      </c>
      <c r="CR22">
        <v>0</v>
      </c>
      <c r="CS22">
        <v>0</v>
      </c>
      <c r="CT22">
        <v>0</v>
      </c>
      <c r="CU22">
        <v>80</v>
      </c>
      <c r="CV22">
        <v>2</v>
      </c>
      <c r="CW22">
        <v>2</v>
      </c>
      <c r="CX22">
        <v>-3</v>
      </c>
      <c r="CY22">
        <v>-3</v>
      </c>
      <c r="CZ22">
        <v>1</v>
      </c>
      <c r="DA22">
        <v>196</v>
      </c>
      <c r="DB22">
        <v>196</v>
      </c>
      <c r="DC22">
        <v>1</v>
      </c>
      <c r="DD22">
        <v>6</v>
      </c>
    </row>
    <row r="23" spans="1:108" x14ac:dyDescent="0.25">
      <c r="A23" t="s">
        <v>3665</v>
      </c>
      <c r="B23">
        <v>18</v>
      </c>
      <c r="C23">
        <v>2512</v>
      </c>
      <c r="D23">
        <v>2040</v>
      </c>
      <c r="E23">
        <v>3018</v>
      </c>
      <c r="F23">
        <v>6164</v>
      </c>
      <c r="G23">
        <v>4009</v>
      </c>
      <c r="H23">
        <v>6317</v>
      </c>
      <c r="I23">
        <v>15</v>
      </c>
      <c r="J23">
        <v>0</v>
      </c>
      <c r="K23">
        <v>2</v>
      </c>
      <c r="L23">
        <v>2</v>
      </c>
      <c r="M23">
        <v>1</v>
      </c>
      <c r="N23">
        <v>0</v>
      </c>
      <c r="O23">
        <v>60</v>
      </c>
      <c r="P23">
        <v>1</v>
      </c>
      <c r="Q23">
        <v>-3</v>
      </c>
      <c r="R23">
        <v>-3</v>
      </c>
      <c r="S23">
        <v>20</v>
      </c>
      <c r="T23">
        <v>77</v>
      </c>
      <c r="U23">
        <v>0</v>
      </c>
      <c r="V23">
        <v>0</v>
      </c>
      <c r="W23">
        <v>0</v>
      </c>
      <c r="X23">
        <v>1</v>
      </c>
      <c r="Y23">
        <v>1</v>
      </c>
      <c r="Z23">
        <v>1</v>
      </c>
      <c r="AA23">
        <v>0</v>
      </c>
      <c r="AB23">
        <v>80</v>
      </c>
      <c r="AC23">
        <v>5</v>
      </c>
      <c r="AD23">
        <v>-3</v>
      </c>
      <c r="AE23">
        <v>-3</v>
      </c>
      <c r="AF23">
        <v>230</v>
      </c>
      <c r="AG23">
        <v>1</v>
      </c>
      <c r="AH23">
        <v>1</v>
      </c>
      <c r="AI23">
        <v>1</v>
      </c>
      <c r="AJ23">
        <v>150</v>
      </c>
      <c r="AK23">
        <v>-3</v>
      </c>
      <c r="AL23">
        <v>-3</v>
      </c>
      <c r="AM23">
        <v>-3</v>
      </c>
      <c r="AN23">
        <v>0</v>
      </c>
      <c r="AO23">
        <v>0</v>
      </c>
      <c r="AP23">
        <v>1</v>
      </c>
      <c r="AQ23">
        <v>0</v>
      </c>
      <c r="AR23">
        <v>0</v>
      </c>
      <c r="AS23">
        <v>0</v>
      </c>
      <c r="AT23">
        <v>5</v>
      </c>
      <c r="AU23">
        <v>0</v>
      </c>
      <c r="AV23">
        <v>140</v>
      </c>
      <c r="AW23">
        <v>3</v>
      </c>
      <c r="AX23">
        <v>6</v>
      </c>
      <c r="AY23">
        <v>-3</v>
      </c>
      <c r="AZ23">
        <v>-3</v>
      </c>
      <c r="BA23">
        <v>2</v>
      </c>
      <c r="BB23">
        <v>307</v>
      </c>
      <c r="BC23">
        <v>307</v>
      </c>
      <c r="BD23">
        <v>1</v>
      </c>
      <c r="BE23">
        <v>137</v>
      </c>
      <c r="BH23">
        <v>15</v>
      </c>
      <c r="BI23">
        <v>0</v>
      </c>
      <c r="BJ23">
        <v>0</v>
      </c>
      <c r="BK23">
        <v>0</v>
      </c>
      <c r="BL23">
        <v>1</v>
      </c>
      <c r="BM23">
        <v>0</v>
      </c>
      <c r="BN23">
        <v>60</v>
      </c>
      <c r="BO23">
        <v>1</v>
      </c>
      <c r="BP23">
        <v>-3</v>
      </c>
      <c r="BQ23">
        <v>-3</v>
      </c>
      <c r="BR23">
        <v>20</v>
      </c>
      <c r="BS23">
        <v>75</v>
      </c>
      <c r="BT23">
        <v>0</v>
      </c>
      <c r="BU23">
        <v>0</v>
      </c>
      <c r="BV23">
        <v>0</v>
      </c>
      <c r="BW23">
        <v>1</v>
      </c>
      <c r="BX23">
        <v>1</v>
      </c>
      <c r="BY23">
        <v>0</v>
      </c>
      <c r="BZ23">
        <v>0</v>
      </c>
      <c r="CA23">
        <v>40</v>
      </c>
      <c r="CB23">
        <v>1</v>
      </c>
      <c r="CC23">
        <v>-3</v>
      </c>
      <c r="CD23">
        <v>-3</v>
      </c>
      <c r="CE23">
        <v>90</v>
      </c>
      <c r="CF23">
        <v>0</v>
      </c>
      <c r="CG23">
        <v>0</v>
      </c>
      <c r="CH23">
        <v>1</v>
      </c>
      <c r="CI23">
        <v>50</v>
      </c>
      <c r="CJ23">
        <v>-3</v>
      </c>
      <c r="CK23">
        <v>-3</v>
      </c>
      <c r="CL23">
        <v>-3</v>
      </c>
      <c r="CM23">
        <v>0</v>
      </c>
      <c r="CN23">
        <v>0</v>
      </c>
      <c r="CO23">
        <v>0</v>
      </c>
      <c r="CP23">
        <v>1</v>
      </c>
      <c r="CQ23">
        <v>0</v>
      </c>
      <c r="CR23">
        <v>0</v>
      </c>
      <c r="CS23">
        <v>0</v>
      </c>
      <c r="CT23">
        <v>5</v>
      </c>
      <c r="CU23">
        <v>100</v>
      </c>
      <c r="CV23">
        <v>2</v>
      </c>
      <c r="CW23">
        <v>2</v>
      </c>
      <c r="CX23">
        <v>-3</v>
      </c>
      <c r="CY23">
        <v>-3</v>
      </c>
      <c r="CZ23">
        <v>0</v>
      </c>
      <c r="DA23">
        <v>170</v>
      </c>
      <c r="DB23">
        <v>170</v>
      </c>
      <c r="DC23">
        <v>0</v>
      </c>
      <c r="DD23">
        <v>-137</v>
      </c>
    </row>
    <row r="24" spans="1:108" x14ac:dyDescent="0.25">
      <c r="A24" t="s">
        <v>3665</v>
      </c>
      <c r="B24">
        <v>19</v>
      </c>
      <c r="C24">
        <v>4230</v>
      </c>
      <c r="D24">
        <v>967</v>
      </c>
      <c r="E24">
        <v>6536</v>
      </c>
      <c r="F24">
        <v>876</v>
      </c>
      <c r="G24">
        <v>2410</v>
      </c>
      <c r="H24">
        <v>167</v>
      </c>
      <c r="I24">
        <v>15</v>
      </c>
      <c r="J24">
        <v>0</v>
      </c>
      <c r="K24">
        <v>0</v>
      </c>
      <c r="L24">
        <v>0</v>
      </c>
      <c r="M24">
        <v>1</v>
      </c>
      <c r="N24">
        <v>0</v>
      </c>
      <c r="O24">
        <v>60</v>
      </c>
      <c r="P24">
        <v>1</v>
      </c>
      <c r="Q24">
        <v>-3</v>
      </c>
      <c r="R24">
        <v>-3</v>
      </c>
      <c r="S24">
        <v>20</v>
      </c>
      <c r="T24">
        <v>75</v>
      </c>
      <c r="U24">
        <v>0</v>
      </c>
      <c r="V24">
        <v>0</v>
      </c>
      <c r="W24">
        <v>0</v>
      </c>
      <c r="X24">
        <v>1</v>
      </c>
      <c r="Y24">
        <v>1</v>
      </c>
      <c r="Z24">
        <v>1</v>
      </c>
      <c r="AA24">
        <v>0</v>
      </c>
      <c r="AB24">
        <v>80</v>
      </c>
      <c r="AC24">
        <v>5</v>
      </c>
      <c r="AD24">
        <v>-3</v>
      </c>
      <c r="AE24">
        <v>-3</v>
      </c>
      <c r="AF24">
        <v>130</v>
      </c>
      <c r="AG24">
        <v>0</v>
      </c>
      <c r="AH24">
        <v>0</v>
      </c>
      <c r="AI24">
        <v>1</v>
      </c>
      <c r="AJ24">
        <v>50</v>
      </c>
      <c r="AK24">
        <v>-3</v>
      </c>
      <c r="AL24">
        <v>-3</v>
      </c>
      <c r="AM24">
        <v>-3</v>
      </c>
      <c r="AN24">
        <v>0</v>
      </c>
      <c r="AO24">
        <v>0</v>
      </c>
      <c r="AP24">
        <v>0</v>
      </c>
      <c r="AQ24">
        <v>0</v>
      </c>
      <c r="AR24">
        <v>5</v>
      </c>
      <c r="AS24">
        <v>0</v>
      </c>
      <c r="AT24">
        <v>125</v>
      </c>
      <c r="AU24">
        <v>0</v>
      </c>
      <c r="AV24">
        <v>140</v>
      </c>
      <c r="AW24">
        <v>3</v>
      </c>
      <c r="AX24">
        <v>6</v>
      </c>
      <c r="AY24">
        <v>-3</v>
      </c>
      <c r="AZ24">
        <v>-3</v>
      </c>
      <c r="BA24">
        <v>0</v>
      </c>
      <c r="BB24">
        <v>205</v>
      </c>
      <c r="BC24">
        <v>205</v>
      </c>
      <c r="BD24">
        <v>0</v>
      </c>
      <c r="BE24">
        <v>-216</v>
      </c>
      <c r="BH24">
        <v>15</v>
      </c>
      <c r="BI24">
        <v>0</v>
      </c>
      <c r="BJ24">
        <v>1</v>
      </c>
      <c r="BK24">
        <v>1</v>
      </c>
      <c r="BL24">
        <v>1</v>
      </c>
      <c r="BM24">
        <v>0</v>
      </c>
      <c r="BN24">
        <v>60</v>
      </c>
      <c r="BO24">
        <v>1</v>
      </c>
      <c r="BP24">
        <v>-3</v>
      </c>
      <c r="BQ24">
        <v>-3</v>
      </c>
      <c r="BR24">
        <v>20</v>
      </c>
      <c r="BS24">
        <v>76</v>
      </c>
      <c r="BT24">
        <v>0</v>
      </c>
      <c r="BU24">
        <v>0</v>
      </c>
      <c r="BV24">
        <v>0</v>
      </c>
      <c r="BW24">
        <v>1</v>
      </c>
      <c r="BX24">
        <v>1</v>
      </c>
      <c r="BY24">
        <v>1</v>
      </c>
      <c r="BZ24">
        <v>1</v>
      </c>
      <c r="CA24">
        <v>120</v>
      </c>
      <c r="CB24">
        <v>11</v>
      </c>
      <c r="CC24">
        <v>-3</v>
      </c>
      <c r="CD24">
        <v>-3</v>
      </c>
      <c r="CE24">
        <v>220</v>
      </c>
      <c r="CF24">
        <v>1</v>
      </c>
      <c r="CG24">
        <v>1</v>
      </c>
      <c r="CH24">
        <v>0</v>
      </c>
      <c r="CI24">
        <v>100</v>
      </c>
      <c r="CJ24">
        <v>-3</v>
      </c>
      <c r="CK24">
        <v>-3</v>
      </c>
      <c r="CL24">
        <v>-3</v>
      </c>
      <c r="CM24">
        <v>0</v>
      </c>
      <c r="CN24">
        <v>1</v>
      </c>
      <c r="CO24">
        <v>0</v>
      </c>
      <c r="CP24">
        <v>0</v>
      </c>
      <c r="CQ24">
        <v>0</v>
      </c>
      <c r="CR24">
        <v>5</v>
      </c>
      <c r="CS24">
        <v>0</v>
      </c>
      <c r="CT24">
        <v>125</v>
      </c>
      <c r="CU24">
        <v>180</v>
      </c>
      <c r="CV24">
        <v>4</v>
      </c>
      <c r="CW24">
        <v>12</v>
      </c>
      <c r="CX24">
        <v>-3</v>
      </c>
      <c r="CY24">
        <v>-3</v>
      </c>
      <c r="CZ24">
        <v>1</v>
      </c>
      <c r="DA24">
        <v>421</v>
      </c>
      <c r="DB24">
        <v>521</v>
      </c>
      <c r="DC24">
        <v>1</v>
      </c>
      <c r="DD24">
        <v>216</v>
      </c>
    </row>
    <row r="25" spans="1:108" x14ac:dyDescent="0.25">
      <c r="A25" t="s">
        <v>3665</v>
      </c>
      <c r="B25">
        <v>20</v>
      </c>
      <c r="C25">
        <v>3528</v>
      </c>
      <c r="D25">
        <v>5809</v>
      </c>
      <c r="E25">
        <v>2177</v>
      </c>
      <c r="F25">
        <v>525</v>
      </c>
      <c r="G25">
        <v>3633</v>
      </c>
      <c r="H25">
        <v>3928</v>
      </c>
      <c r="I25">
        <v>15</v>
      </c>
      <c r="J25">
        <v>0</v>
      </c>
      <c r="K25">
        <v>0</v>
      </c>
      <c r="L25">
        <v>0</v>
      </c>
      <c r="M25">
        <v>1</v>
      </c>
      <c r="N25">
        <v>0</v>
      </c>
      <c r="O25">
        <v>60</v>
      </c>
      <c r="P25">
        <v>1</v>
      </c>
      <c r="Q25">
        <v>-3</v>
      </c>
      <c r="R25">
        <v>-3</v>
      </c>
      <c r="S25">
        <v>20</v>
      </c>
      <c r="T25">
        <v>75</v>
      </c>
      <c r="U25">
        <v>0</v>
      </c>
      <c r="V25">
        <v>0</v>
      </c>
      <c r="W25">
        <v>0</v>
      </c>
      <c r="X25">
        <v>1</v>
      </c>
      <c r="Y25">
        <v>1</v>
      </c>
      <c r="Z25">
        <v>0</v>
      </c>
      <c r="AA25">
        <v>0</v>
      </c>
      <c r="AB25">
        <v>40</v>
      </c>
      <c r="AC25">
        <v>1</v>
      </c>
      <c r="AD25">
        <v>-3</v>
      </c>
      <c r="AE25">
        <v>-3</v>
      </c>
      <c r="AF25">
        <v>90</v>
      </c>
      <c r="AG25">
        <v>0</v>
      </c>
      <c r="AH25">
        <v>1</v>
      </c>
      <c r="AI25">
        <v>0</v>
      </c>
      <c r="AJ25">
        <v>50</v>
      </c>
      <c r="AK25">
        <v>-3</v>
      </c>
      <c r="AL25">
        <v>-3</v>
      </c>
      <c r="AM25">
        <v>-3</v>
      </c>
      <c r="AN25">
        <v>0</v>
      </c>
      <c r="AO25">
        <v>0</v>
      </c>
      <c r="AP25">
        <v>0</v>
      </c>
      <c r="AQ25">
        <v>0</v>
      </c>
      <c r="AR25">
        <v>1</v>
      </c>
      <c r="AS25">
        <v>0</v>
      </c>
      <c r="AT25">
        <v>25</v>
      </c>
      <c r="AU25">
        <v>0</v>
      </c>
      <c r="AV25">
        <v>100</v>
      </c>
      <c r="AW25">
        <v>2</v>
      </c>
      <c r="AX25">
        <v>2</v>
      </c>
      <c r="AY25">
        <v>-3</v>
      </c>
      <c r="AZ25">
        <v>-3</v>
      </c>
      <c r="BA25">
        <v>0</v>
      </c>
      <c r="BB25">
        <v>165</v>
      </c>
      <c r="BC25">
        <v>165</v>
      </c>
      <c r="BD25">
        <v>0</v>
      </c>
      <c r="BE25">
        <v>-61</v>
      </c>
      <c r="BH25">
        <v>10</v>
      </c>
      <c r="BI25">
        <v>0</v>
      </c>
      <c r="BJ25">
        <v>1</v>
      </c>
      <c r="BK25">
        <v>1</v>
      </c>
      <c r="BL25">
        <v>1</v>
      </c>
      <c r="BM25">
        <v>0</v>
      </c>
      <c r="BN25">
        <v>60</v>
      </c>
      <c r="BO25">
        <v>1</v>
      </c>
      <c r="BP25">
        <v>-3</v>
      </c>
      <c r="BQ25">
        <v>-3</v>
      </c>
      <c r="BR25">
        <v>20</v>
      </c>
      <c r="BS25">
        <v>71</v>
      </c>
      <c r="BT25">
        <v>0</v>
      </c>
      <c r="BU25">
        <v>0</v>
      </c>
      <c r="BV25">
        <v>0</v>
      </c>
      <c r="BW25">
        <v>1</v>
      </c>
      <c r="BX25">
        <v>1</v>
      </c>
      <c r="BY25">
        <v>1</v>
      </c>
      <c r="BZ25">
        <v>0</v>
      </c>
      <c r="CA25">
        <v>80</v>
      </c>
      <c r="CB25">
        <v>5</v>
      </c>
      <c r="CC25">
        <v>-3</v>
      </c>
      <c r="CD25">
        <v>-3</v>
      </c>
      <c r="CE25">
        <v>130</v>
      </c>
      <c r="CF25">
        <v>1</v>
      </c>
      <c r="CG25">
        <v>0</v>
      </c>
      <c r="CH25">
        <v>0</v>
      </c>
      <c r="CI25">
        <v>50</v>
      </c>
      <c r="CJ25">
        <v>-3</v>
      </c>
      <c r="CK25">
        <v>-3</v>
      </c>
      <c r="CL25">
        <v>-3</v>
      </c>
      <c r="CM25">
        <v>0</v>
      </c>
      <c r="CN25">
        <v>0</v>
      </c>
      <c r="CO25">
        <v>0</v>
      </c>
      <c r="CP25">
        <v>0</v>
      </c>
      <c r="CQ25">
        <v>0</v>
      </c>
      <c r="CR25">
        <v>1</v>
      </c>
      <c r="CS25">
        <v>0</v>
      </c>
      <c r="CT25">
        <v>25</v>
      </c>
      <c r="CU25">
        <v>140</v>
      </c>
      <c r="CV25">
        <v>3</v>
      </c>
      <c r="CW25">
        <v>6</v>
      </c>
      <c r="CX25">
        <v>-3</v>
      </c>
      <c r="CY25">
        <v>-3</v>
      </c>
      <c r="CZ25">
        <v>1</v>
      </c>
      <c r="DA25">
        <v>226</v>
      </c>
      <c r="DB25">
        <v>226</v>
      </c>
      <c r="DC25">
        <v>1</v>
      </c>
      <c r="DD25">
        <v>61</v>
      </c>
    </row>
    <row r="26" spans="1:108" x14ac:dyDescent="0.25">
      <c r="A26" t="s">
        <v>3665</v>
      </c>
      <c r="B26">
        <v>21</v>
      </c>
      <c r="C26">
        <v>5576</v>
      </c>
      <c r="D26">
        <v>6467</v>
      </c>
      <c r="E26">
        <v>5041</v>
      </c>
      <c r="F26">
        <v>4329</v>
      </c>
      <c r="G26">
        <v>6630</v>
      </c>
      <c r="H26">
        <v>6371</v>
      </c>
      <c r="I26">
        <v>15</v>
      </c>
      <c r="J26">
        <v>0</v>
      </c>
      <c r="K26">
        <v>0</v>
      </c>
      <c r="L26">
        <v>0</v>
      </c>
      <c r="M26">
        <v>0</v>
      </c>
      <c r="N26">
        <v>0</v>
      </c>
      <c r="O26">
        <v>0</v>
      </c>
      <c r="P26">
        <v>0</v>
      </c>
      <c r="Q26">
        <v>-3</v>
      </c>
      <c r="R26">
        <v>-3</v>
      </c>
      <c r="S26">
        <v>0</v>
      </c>
      <c r="T26">
        <v>15</v>
      </c>
      <c r="U26">
        <v>0</v>
      </c>
      <c r="V26">
        <v>0</v>
      </c>
      <c r="W26">
        <v>0</v>
      </c>
      <c r="X26">
        <v>1</v>
      </c>
      <c r="Y26">
        <v>0</v>
      </c>
      <c r="Z26">
        <v>0</v>
      </c>
      <c r="AA26">
        <v>0</v>
      </c>
      <c r="AB26">
        <v>40</v>
      </c>
      <c r="AC26">
        <v>0</v>
      </c>
      <c r="AD26">
        <v>-3</v>
      </c>
      <c r="AE26">
        <v>-3</v>
      </c>
      <c r="AF26">
        <v>90</v>
      </c>
      <c r="AG26">
        <v>0</v>
      </c>
      <c r="AH26">
        <v>0</v>
      </c>
      <c r="AI26">
        <v>1</v>
      </c>
      <c r="AJ26">
        <v>50</v>
      </c>
      <c r="AK26">
        <v>-3</v>
      </c>
      <c r="AL26">
        <v>-3</v>
      </c>
      <c r="AM26">
        <v>-3</v>
      </c>
      <c r="AN26">
        <v>0</v>
      </c>
      <c r="AO26">
        <v>0</v>
      </c>
      <c r="AP26">
        <v>0</v>
      </c>
      <c r="AQ26">
        <v>0</v>
      </c>
      <c r="AR26">
        <v>0</v>
      </c>
      <c r="AS26">
        <v>0</v>
      </c>
      <c r="AT26">
        <v>0</v>
      </c>
      <c r="AU26">
        <v>0</v>
      </c>
      <c r="AV26">
        <v>40</v>
      </c>
      <c r="AW26">
        <v>1</v>
      </c>
      <c r="AX26">
        <v>0</v>
      </c>
      <c r="AY26">
        <v>-3</v>
      </c>
      <c r="AZ26">
        <v>-3</v>
      </c>
      <c r="BA26">
        <v>0</v>
      </c>
      <c r="BB26">
        <v>105</v>
      </c>
      <c r="BC26">
        <v>105</v>
      </c>
      <c r="BD26">
        <v>0</v>
      </c>
      <c r="BE26">
        <v>-100</v>
      </c>
      <c r="BH26">
        <v>15</v>
      </c>
      <c r="BI26">
        <v>0</v>
      </c>
      <c r="BJ26">
        <v>0</v>
      </c>
      <c r="BK26">
        <v>0</v>
      </c>
      <c r="BL26">
        <v>1</v>
      </c>
      <c r="BM26">
        <v>0</v>
      </c>
      <c r="BN26">
        <v>60</v>
      </c>
      <c r="BO26">
        <v>1</v>
      </c>
      <c r="BP26">
        <v>-3</v>
      </c>
      <c r="BQ26">
        <v>-3</v>
      </c>
      <c r="BR26">
        <v>20</v>
      </c>
      <c r="BS26">
        <v>75</v>
      </c>
      <c r="BT26">
        <v>0</v>
      </c>
      <c r="BU26">
        <v>0</v>
      </c>
      <c r="BV26">
        <v>0</v>
      </c>
      <c r="BW26">
        <v>1</v>
      </c>
      <c r="BX26">
        <v>1</v>
      </c>
      <c r="BY26">
        <v>1</v>
      </c>
      <c r="BZ26">
        <v>0</v>
      </c>
      <c r="CA26">
        <v>80</v>
      </c>
      <c r="CB26">
        <v>5</v>
      </c>
      <c r="CC26">
        <v>-3</v>
      </c>
      <c r="CD26">
        <v>-3</v>
      </c>
      <c r="CE26">
        <v>130</v>
      </c>
      <c r="CF26">
        <v>1</v>
      </c>
      <c r="CG26">
        <v>0</v>
      </c>
      <c r="CH26">
        <v>0</v>
      </c>
      <c r="CI26">
        <v>50</v>
      </c>
      <c r="CJ26">
        <v>-3</v>
      </c>
      <c r="CK26">
        <v>-3</v>
      </c>
      <c r="CL26">
        <v>-3</v>
      </c>
      <c r="CM26">
        <v>0</v>
      </c>
      <c r="CN26">
        <v>0</v>
      </c>
      <c r="CO26">
        <v>0</v>
      </c>
      <c r="CP26">
        <v>0</v>
      </c>
      <c r="CQ26">
        <v>0</v>
      </c>
      <c r="CR26">
        <v>0</v>
      </c>
      <c r="CS26">
        <v>0</v>
      </c>
      <c r="CT26">
        <v>0</v>
      </c>
      <c r="CU26">
        <v>140</v>
      </c>
      <c r="CV26">
        <v>3</v>
      </c>
      <c r="CW26">
        <v>6</v>
      </c>
      <c r="CX26">
        <v>-3</v>
      </c>
      <c r="CY26">
        <v>-3</v>
      </c>
      <c r="CZ26">
        <v>0</v>
      </c>
      <c r="DA26">
        <v>205</v>
      </c>
      <c r="DB26">
        <v>205</v>
      </c>
      <c r="DC26">
        <v>1</v>
      </c>
      <c r="DD26">
        <v>100</v>
      </c>
    </row>
    <row r="27" spans="1:108" x14ac:dyDescent="0.25">
      <c r="A27" t="s">
        <v>3665</v>
      </c>
      <c r="B27">
        <v>22</v>
      </c>
      <c r="C27">
        <v>2574</v>
      </c>
      <c r="D27">
        <v>2450</v>
      </c>
      <c r="E27">
        <v>5906</v>
      </c>
      <c r="F27">
        <v>2081</v>
      </c>
      <c r="G27">
        <v>4818</v>
      </c>
      <c r="H27">
        <v>1987</v>
      </c>
      <c r="I27">
        <v>15</v>
      </c>
      <c r="J27">
        <v>0</v>
      </c>
      <c r="K27">
        <v>0</v>
      </c>
      <c r="L27">
        <v>0</v>
      </c>
      <c r="M27">
        <v>0</v>
      </c>
      <c r="N27">
        <v>0</v>
      </c>
      <c r="O27">
        <v>0</v>
      </c>
      <c r="P27">
        <v>0</v>
      </c>
      <c r="Q27">
        <v>-3</v>
      </c>
      <c r="R27">
        <v>-3</v>
      </c>
      <c r="S27">
        <v>0</v>
      </c>
      <c r="T27">
        <v>15</v>
      </c>
      <c r="U27">
        <v>0</v>
      </c>
      <c r="V27">
        <v>0</v>
      </c>
      <c r="W27">
        <v>0</v>
      </c>
      <c r="X27">
        <v>1</v>
      </c>
      <c r="Y27">
        <v>1</v>
      </c>
      <c r="Z27">
        <v>1</v>
      </c>
      <c r="AA27">
        <v>0</v>
      </c>
      <c r="AB27">
        <v>120</v>
      </c>
      <c r="AC27">
        <v>6</v>
      </c>
      <c r="AD27">
        <v>-3</v>
      </c>
      <c r="AE27">
        <v>-3</v>
      </c>
      <c r="AF27">
        <v>120</v>
      </c>
      <c r="AG27">
        <v>0</v>
      </c>
      <c r="AH27">
        <v>0</v>
      </c>
      <c r="AI27">
        <v>0</v>
      </c>
      <c r="AJ27">
        <v>0</v>
      </c>
      <c r="AK27">
        <v>-3</v>
      </c>
      <c r="AL27">
        <v>-3</v>
      </c>
      <c r="AM27">
        <v>-3</v>
      </c>
      <c r="AN27">
        <v>0</v>
      </c>
      <c r="AO27">
        <v>0</v>
      </c>
      <c r="AP27">
        <v>0</v>
      </c>
      <c r="AQ27">
        <v>0</v>
      </c>
      <c r="AR27">
        <v>0</v>
      </c>
      <c r="AS27">
        <v>0</v>
      </c>
      <c r="AT27">
        <v>0</v>
      </c>
      <c r="AU27">
        <v>0</v>
      </c>
      <c r="AV27">
        <v>120</v>
      </c>
      <c r="AW27">
        <v>3</v>
      </c>
      <c r="AX27">
        <v>6</v>
      </c>
      <c r="AY27">
        <v>-3</v>
      </c>
      <c r="AZ27">
        <v>-3</v>
      </c>
      <c r="BA27">
        <v>0</v>
      </c>
      <c r="BB27">
        <v>135</v>
      </c>
      <c r="BC27">
        <v>135</v>
      </c>
      <c r="BD27">
        <v>0</v>
      </c>
      <c r="BE27">
        <v>-170</v>
      </c>
      <c r="BH27">
        <v>15</v>
      </c>
      <c r="BI27">
        <v>0</v>
      </c>
      <c r="BJ27">
        <v>0</v>
      </c>
      <c r="BK27">
        <v>0</v>
      </c>
      <c r="BL27">
        <v>1</v>
      </c>
      <c r="BM27">
        <v>0</v>
      </c>
      <c r="BN27">
        <v>60</v>
      </c>
      <c r="BO27">
        <v>1</v>
      </c>
      <c r="BP27">
        <v>-3</v>
      </c>
      <c r="BQ27">
        <v>-3</v>
      </c>
      <c r="BR27">
        <v>20</v>
      </c>
      <c r="BS27">
        <v>75</v>
      </c>
      <c r="BT27">
        <v>0</v>
      </c>
      <c r="BU27">
        <v>0</v>
      </c>
      <c r="BV27">
        <v>0</v>
      </c>
      <c r="BW27">
        <v>1</v>
      </c>
      <c r="BX27">
        <v>1</v>
      </c>
      <c r="BY27">
        <v>1</v>
      </c>
      <c r="BZ27">
        <v>0</v>
      </c>
      <c r="CA27">
        <v>80</v>
      </c>
      <c r="CB27">
        <v>5</v>
      </c>
      <c r="CC27">
        <v>-3</v>
      </c>
      <c r="CD27">
        <v>-3</v>
      </c>
      <c r="CE27">
        <v>230</v>
      </c>
      <c r="CF27">
        <v>1</v>
      </c>
      <c r="CG27">
        <v>1</v>
      </c>
      <c r="CH27">
        <v>1</v>
      </c>
      <c r="CI27">
        <v>150</v>
      </c>
      <c r="CJ27">
        <v>-3</v>
      </c>
      <c r="CK27">
        <v>-3</v>
      </c>
      <c r="CL27">
        <v>-3</v>
      </c>
      <c r="CM27">
        <v>0</v>
      </c>
      <c r="CN27">
        <v>0</v>
      </c>
      <c r="CO27">
        <v>0</v>
      </c>
      <c r="CP27">
        <v>0</v>
      </c>
      <c r="CQ27">
        <v>0</v>
      </c>
      <c r="CR27">
        <v>0</v>
      </c>
      <c r="CS27">
        <v>0</v>
      </c>
      <c r="CT27">
        <v>0</v>
      </c>
      <c r="CU27">
        <v>140</v>
      </c>
      <c r="CV27">
        <v>3</v>
      </c>
      <c r="CW27">
        <v>6</v>
      </c>
      <c r="CX27">
        <v>-3</v>
      </c>
      <c r="CY27">
        <v>-3</v>
      </c>
      <c r="CZ27">
        <v>0</v>
      </c>
      <c r="DA27">
        <v>305</v>
      </c>
      <c r="DB27">
        <v>305</v>
      </c>
      <c r="DC27">
        <v>1</v>
      </c>
      <c r="DD27">
        <v>170</v>
      </c>
    </row>
    <row r="28" spans="1:108" x14ac:dyDescent="0.25">
      <c r="A28" t="s">
        <v>3665</v>
      </c>
      <c r="B28">
        <v>23</v>
      </c>
      <c r="C28">
        <v>2512</v>
      </c>
      <c r="D28">
        <v>5837</v>
      </c>
      <c r="E28">
        <v>1785</v>
      </c>
      <c r="F28">
        <v>3267</v>
      </c>
      <c r="G28">
        <v>3018</v>
      </c>
      <c r="H28">
        <v>4646</v>
      </c>
      <c r="I28">
        <v>15</v>
      </c>
      <c r="J28">
        <v>0</v>
      </c>
      <c r="K28">
        <v>0</v>
      </c>
      <c r="L28">
        <v>0</v>
      </c>
      <c r="M28">
        <v>0</v>
      </c>
      <c r="N28">
        <v>0</v>
      </c>
      <c r="O28">
        <v>0</v>
      </c>
      <c r="P28">
        <v>0</v>
      </c>
      <c r="Q28">
        <v>-3</v>
      </c>
      <c r="R28">
        <v>-3</v>
      </c>
      <c r="S28">
        <v>0</v>
      </c>
      <c r="T28">
        <v>15</v>
      </c>
      <c r="U28">
        <v>21</v>
      </c>
      <c r="V28">
        <v>0</v>
      </c>
      <c r="W28">
        <v>2</v>
      </c>
      <c r="X28">
        <v>1</v>
      </c>
      <c r="Y28">
        <v>1</v>
      </c>
      <c r="Z28">
        <v>0</v>
      </c>
      <c r="AA28">
        <v>0</v>
      </c>
      <c r="AB28">
        <v>80</v>
      </c>
      <c r="AC28">
        <v>2</v>
      </c>
      <c r="AD28">
        <v>-3</v>
      </c>
      <c r="AE28">
        <v>-3</v>
      </c>
      <c r="AF28">
        <v>132</v>
      </c>
      <c r="AG28">
        <v>1</v>
      </c>
      <c r="AH28">
        <v>0</v>
      </c>
      <c r="AI28">
        <v>0</v>
      </c>
      <c r="AJ28">
        <v>50</v>
      </c>
      <c r="AK28">
        <v>-3</v>
      </c>
      <c r="AL28">
        <v>-3</v>
      </c>
      <c r="AM28">
        <v>-3</v>
      </c>
      <c r="AN28">
        <v>0</v>
      </c>
      <c r="AO28">
        <v>0</v>
      </c>
      <c r="AP28">
        <v>0</v>
      </c>
      <c r="AQ28">
        <v>0</v>
      </c>
      <c r="AR28">
        <v>1</v>
      </c>
      <c r="AS28">
        <v>0</v>
      </c>
      <c r="AT28">
        <v>25</v>
      </c>
      <c r="AU28">
        <v>0</v>
      </c>
      <c r="AV28">
        <v>80</v>
      </c>
      <c r="AW28">
        <v>2</v>
      </c>
      <c r="AX28">
        <v>2</v>
      </c>
      <c r="AY28">
        <v>-3</v>
      </c>
      <c r="AZ28">
        <v>-3</v>
      </c>
      <c r="BA28">
        <v>2</v>
      </c>
      <c r="BB28">
        <v>147</v>
      </c>
      <c r="BC28">
        <v>147</v>
      </c>
      <c r="BD28">
        <v>0</v>
      </c>
      <c r="BE28">
        <v>-64</v>
      </c>
      <c r="BH28">
        <v>10</v>
      </c>
      <c r="BI28">
        <v>0</v>
      </c>
      <c r="BJ28">
        <v>6</v>
      </c>
      <c r="BK28">
        <v>6</v>
      </c>
      <c r="BL28">
        <v>0</v>
      </c>
      <c r="BM28">
        <v>0</v>
      </c>
      <c r="BN28">
        <v>0</v>
      </c>
      <c r="BO28">
        <v>0</v>
      </c>
      <c r="BP28">
        <v>-3</v>
      </c>
      <c r="BQ28">
        <v>-3</v>
      </c>
      <c r="BR28">
        <v>0</v>
      </c>
      <c r="BS28">
        <v>16</v>
      </c>
      <c r="BT28">
        <v>0</v>
      </c>
      <c r="BU28">
        <v>0</v>
      </c>
      <c r="BV28">
        <v>0</v>
      </c>
      <c r="BW28">
        <v>1</v>
      </c>
      <c r="BX28">
        <v>1</v>
      </c>
      <c r="BY28">
        <v>1</v>
      </c>
      <c r="BZ28">
        <v>0</v>
      </c>
      <c r="CA28">
        <v>120</v>
      </c>
      <c r="CB28">
        <v>6</v>
      </c>
      <c r="CC28">
        <v>-3</v>
      </c>
      <c r="CD28">
        <v>-3</v>
      </c>
      <c r="CE28">
        <v>170</v>
      </c>
      <c r="CF28">
        <v>0</v>
      </c>
      <c r="CG28">
        <v>0</v>
      </c>
      <c r="CH28">
        <v>1</v>
      </c>
      <c r="CI28">
        <v>50</v>
      </c>
      <c r="CJ28">
        <v>-3</v>
      </c>
      <c r="CK28">
        <v>-3</v>
      </c>
      <c r="CL28">
        <v>-3</v>
      </c>
      <c r="CM28">
        <v>0</v>
      </c>
      <c r="CN28">
        <v>0</v>
      </c>
      <c r="CO28">
        <v>0</v>
      </c>
      <c r="CP28">
        <v>0</v>
      </c>
      <c r="CQ28">
        <v>0</v>
      </c>
      <c r="CR28">
        <v>1</v>
      </c>
      <c r="CS28">
        <v>0</v>
      </c>
      <c r="CT28">
        <v>25</v>
      </c>
      <c r="CU28">
        <v>120</v>
      </c>
      <c r="CV28">
        <v>3</v>
      </c>
      <c r="CW28">
        <v>6</v>
      </c>
      <c r="CX28">
        <v>-3</v>
      </c>
      <c r="CY28">
        <v>-3</v>
      </c>
      <c r="CZ28">
        <v>6</v>
      </c>
      <c r="DA28">
        <v>211</v>
      </c>
      <c r="DB28">
        <v>211</v>
      </c>
      <c r="DC28">
        <v>1</v>
      </c>
      <c r="DD28">
        <v>64</v>
      </c>
    </row>
    <row r="29" spans="1:108" x14ac:dyDescent="0.25">
      <c r="A29" t="s">
        <v>3665</v>
      </c>
      <c r="B29">
        <v>24</v>
      </c>
      <c r="C29">
        <v>4009</v>
      </c>
      <c r="D29">
        <v>3206</v>
      </c>
      <c r="E29">
        <v>5935</v>
      </c>
      <c r="F29">
        <v>5434</v>
      </c>
      <c r="G29">
        <v>6379</v>
      </c>
      <c r="H29">
        <v>6412</v>
      </c>
      <c r="I29">
        <v>10</v>
      </c>
      <c r="J29">
        <v>0</v>
      </c>
      <c r="K29">
        <v>0</v>
      </c>
      <c r="L29">
        <v>0</v>
      </c>
      <c r="M29">
        <v>1</v>
      </c>
      <c r="N29">
        <v>0</v>
      </c>
      <c r="O29">
        <v>60</v>
      </c>
      <c r="P29">
        <v>1</v>
      </c>
      <c r="Q29">
        <v>-3</v>
      </c>
      <c r="R29">
        <v>-3</v>
      </c>
      <c r="S29">
        <v>20</v>
      </c>
      <c r="T29">
        <v>70</v>
      </c>
      <c r="U29">
        <v>0</v>
      </c>
      <c r="V29">
        <v>0</v>
      </c>
      <c r="W29">
        <v>0</v>
      </c>
      <c r="X29">
        <v>1</v>
      </c>
      <c r="Y29">
        <v>1</v>
      </c>
      <c r="Z29">
        <v>0</v>
      </c>
      <c r="AA29">
        <v>0</v>
      </c>
      <c r="AB29">
        <v>40</v>
      </c>
      <c r="AC29">
        <v>1</v>
      </c>
      <c r="AD29">
        <v>-3</v>
      </c>
      <c r="AE29">
        <v>-3</v>
      </c>
      <c r="AF29">
        <v>90</v>
      </c>
      <c r="AG29">
        <v>0</v>
      </c>
      <c r="AH29">
        <v>1</v>
      </c>
      <c r="AI29">
        <v>0</v>
      </c>
      <c r="AJ29">
        <v>50</v>
      </c>
      <c r="AK29">
        <v>-3</v>
      </c>
      <c r="AL29">
        <v>-3</v>
      </c>
      <c r="AM29">
        <v>-3</v>
      </c>
      <c r="AN29">
        <v>0</v>
      </c>
      <c r="AO29">
        <v>0</v>
      </c>
      <c r="AP29">
        <v>0</v>
      </c>
      <c r="AQ29">
        <v>0</v>
      </c>
      <c r="AR29">
        <v>0</v>
      </c>
      <c r="AS29">
        <v>0</v>
      </c>
      <c r="AT29">
        <v>0</v>
      </c>
      <c r="AU29">
        <v>0</v>
      </c>
      <c r="AV29">
        <v>100</v>
      </c>
      <c r="AW29">
        <v>2</v>
      </c>
      <c r="AX29">
        <v>2</v>
      </c>
      <c r="AY29">
        <v>-3</v>
      </c>
      <c r="AZ29">
        <v>-3</v>
      </c>
      <c r="BA29">
        <v>0</v>
      </c>
      <c r="BB29">
        <v>160</v>
      </c>
      <c r="BC29">
        <v>160</v>
      </c>
      <c r="BD29">
        <v>1</v>
      </c>
      <c r="BE29">
        <v>70</v>
      </c>
      <c r="BH29">
        <v>10</v>
      </c>
      <c r="BI29">
        <v>0</v>
      </c>
      <c r="BJ29">
        <v>0</v>
      </c>
      <c r="BK29">
        <v>0</v>
      </c>
      <c r="BL29">
        <v>0</v>
      </c>
      <c r="BM29">
        <v>0</v>
      </c>
      <c r="BN29">
        <v>0</v>
      </c>
      <c r="BO29">
        <v>0</v>
      </c>
      <c r="BP29">
        <v>-3</v>
      </c>
      <c r="BQ29">
        <v>-3</v>
      </c>
      <c r="BR29">
        <v>0</v>
      </c>
      <c r="BS29">
        <v>10</v>
      </c>
      <c r="BT29">
        <v>0</v>
      </c>
      <c r="BU29">
        <v>1</v>
      </c>
      <c r="BV29">
        <v>0</v>
      </c>
      <c r="BW29">
        <v>1</v>
      </c>
      <c r="BX29">
        <v>1</v>
      </c>
      <c r="BY29">
        <v>0</v>
      </c>
      <c r="BZ29">
        <v>0</v>
      </c>
      <c r="CA29">
        <v>80</v>
      </c>
      <c r="CB29">
        <v>2</v>
      </c>
      <c r="CC29">
        <v>-3</v>
      </c>
      <c r="CD29">
        <v>-3</v>
      </c>
      <c r="CE29">
        <v>80</v>
      </c>
      <c r="CF29">
        <v>0</v>
      </c>
      <c r="CG29">
        <v>0</v>
      </c>
      <c r="CH29">
        <v>0</v>
      </c>
      <c r="CI29">
        <v>0</v>
      </c>
      <c r="CJ29">
        <v>-3</v>
      </c>
      <c r="CK29">
        <v>-3</v>
      </c>
      <c r="CL29">
        <v>-3</v>
      </c>
      <c r="CM29">
        <v>0</v>
      </c>
      <c r="CN29">
        <v>0</v>
      </c>
      <c r="CO29">
        <v>0</v>
      </c>
      <c r="CP29">
        <v>0</v>
      </c>
      <c r="CQ29">
        <v>0</v>
      </c>
      <c r="CR29">
        <v>0</v>
      </c>
      <c r="CS29">
        <v>0</v>
      </c>
      <c r="CT29">
        <v>0</v>
      </c>
      <c r="CU29">
        <v>80</v>
      </c>
      <c r="CV29">
        <v>2</v>
      </c>
      <c r="CW29">
        <v>2</v>
      </c>
      <c r="CX29">
        <v>-3</v>
      </c>
      <c r="CY29">
        <v>-3</v>
      </c>
      <c r="CZ29">
        <v>0</v>
      </c>
      <c r="DA29">
        <v>90</v>
      </c>
      <c r="DB29">
        <v>90</v>
      </c>
      <c r="DC29">
        <v>0</v>
      </c>
      <c r="DD29">
        <v>-70</v>
      </c>
    </row>
    <row r="30" spans="1:108" x14ac:dyDescent="0.25">
      <c r="A30" t="s">
        <v>3665</v>
      </c>
      <c r="B30">
        <v>25</v>
      </c>
      <c r="C30">
        <v>6320</v>
      </c>
      <c r="D30">
        <v>4536</v>
      </c>
      <c r="E30">
        <v>4506</v>
      </c>
      <c r="F30">
        <v>5638</v>
      </c>
      <c r="G30">
        <v>2530</v>
      </c>
      <c r="H30">
        <v>648</v>
      </c>
      <c r="I30">
        <v>15</v>
      </c>
      <c r="J30">
        <v>0</v>
      </c>
      <c r="K30">
        <v>0</v>
      </c>
      <c r="L30">
        <v>0</v>
      </c>
      <c r="M30">
        <v>1</v>
      </c>
      <c r="N30">
        <v>0</v>
      </c>
      <c r="O30">
        <v>60</v>
      </c>
      <c r="P30">
        <v>1</v>
      </c>
      <c r="Q30">
        <v>-3</v>
      </c>
      <c r="R30">
        <v>-3</v>
      </c>
      <c r="S30">
        <v>20</v>
      </c>
      <c r="T30">
        <v>75</v>
      </c>
      <c r="U30">
        <v>0</v>
      </c>
      <c r="V30">
        <v>0</v>
      </c>
      <c r="W30">
        <v>0</v>
      </c>
      <c r="X30">
        <v>1</v>
      </c>
      <c r="Y30">
        <v>1</v>
      </c>
      <c r="Z30">
        <v>1</v>
      </c>
      <c r="AA30">
        <v>0</v>
      </c>
      <c r="AB30">
        <v>80</v>
      </c>
      <c r="AC30">
        <v>5</v>
      </c>
      <c r="AD30">
        <v>-3</v>
      </c>
      <c r="AE30">
        <v>-3</v>
      </c>
      <c r="AF30">
        <v>180</v>
      </c>
      <c r="AG30">
        <v>1</v>
      </c>
      <c r="AH30">
        <v>1</v>
      </c>
      <c r="AI30">
        <v>0</v>
      </c>
      <c r="AJ30">
        <v>100</v>
      </c>
      <c r="AK30">
        <v>-3</v>
      </c>
      <c r="AL30">
        <v>-3</v>
      </c>
      <c r="AM30">
        <v>-3</v>
      </c>
      <c r="AN30">
        <v>0</v>
      </c>
      <c r="AO30">
        <v>0</v>
      </c>
      <c r="AP30">
        <v>0</v>
      </c>
      <c r="AQ30">
        <v>0</v>
      </c>
      <c r="AR30">
        <v>0</v>
      </c>
      <c r="AS30">
        <v>0</v>
      </c>
      <c r="AT30">
        <v>0</v>
      </c>
      <c r="AU30">
        <v>0</v>
      </c>
      <c r="AV30">
        <v>140</v>
      </c>
      <c r="AW30">
        <v>3</v>
      </c>
      <c r="AX30">
        <v>6</v>
      </c>
      <c r="AY30">
        <v>-3</v>
      </c>
      <c r="AZ30">
        <v>-3</v>
      </c>
      <c r="BA30">
        <v>0</v>
      </c>
      <c r="BB30">
        <v>255</v>
      </c>
      <c r="BC30">
        <v>255</v>
      </c>
      <c r="BD30">
        <v>0.5</v>
      </c>
      <c r="BE30">
        <v>0</v>
      </c>
      <c r="BH30">
        <v>15</v>
      </c>
      <c r="BI30">
        <v>0</v>
      </c>
      <c r="BJ30">
        <v>0</v>
      </c>
      <c r="BK30">
        <v>0</v>
      </c>
      <c r="BL30">
        <v>1</v>
      </c>
      <c r="BM30">
        <v>0</v>
      </c>
      <c r="BN30">
        <v>60</v>
      </c>
      <c r="BO30">
        <v>1</v>
      </c>
      <c r="BP30">
        <v>-3</v>
      </c>
      <c r="BQ30">
        <v>-3</v>
      </c>
      <c r="BR30">
        <v>20</v>
      </c>
      <c r="BS30">
        <v>75</v>
      </c>
      <c r="BT30">
        <v>0</v>
      </c>
      <c r="BU30">
        <v>0</v>
      </c>
      <c r="BV30">
        <v>0</v>
      </c>
      <c r="BW30">
        <v>1</v>
      </c>
      <c r="BX30">
        <v>1</v>
      </c>
      <c r="BY30">
        <v>1</v>
      </c>
      <c r="BZ30">
        <v>0</v>
      </c>
      <c r="CA30">
        <v>80</v>
      </c>
      <c r="CB30">
        <v>5</v>
      </c>
      <c r="CC30">
        <v>-3</v>
      </c>
      <c r="CD30">
        <v>-3</v>
      </c>
      <c r="CE30">
        <v>180</v>
      </c>
      <c r="CF30">
        <v>0</v>
      </c>
      <c r="CG30">
        <v>1</v>
      </c>
      <c r="CH30">
        <v>1</v>
      </c>
      <c r="CI30">
        <v>100</v>
      </c>
      <c r="CJ30">
        <v>-3</v>
      </c>
      <c r="CK30">
        <v>-3</v>
      </c>
      <c r="CL30">
        <v>-3</v>
      </c>
      <c r="CM30">
        <v>0</v>
      </c>
      <c r="CN30">
        <v>0</v>
      </c>
      <c r="CO30">
        <v>0</v>
      </c>
      <c r="CP30">
        <v>0</v>
      </c>
      <c r="CQ30">
        <v>0</v>
      </c>
      <c r="CR30">
        <v>0</v>
      </c>
      <c r="CS30">
        <v>0</v>
      </c>
      <c r="CT30">
        <v>0</v>
      </c>
      <c r="CU30">
        <v>140</v>
      </c>
      <c r="CV30">
        <v>3</v>
      </c>
      <c r="CW30">
        <v>6</v>
      </c>
      <c r="CX30">
        <v>-3</v>
      </c>
      <c r="CY30">
        <v>-3</v>
      </c>
      <c r="CZ30">
        <v>0</v>
      </c>
      <c r="DA30">
        <v>255</v>
      </c>
      <c r="DB30">
        <v>255</v>
      </c>
      <c r="DC30">
        <v>0.5</v>
      </c>
      <c r="DD30">
        <v>0</v>
      </c>
    </row>
    <row r="31" spans="1:108" x14ac:dyDescent="0.25">
      <c r="A31" t="s">
        <v>3665</v>
      </c>
      <c r="B31">
        <v>26</v>
      </c>
      <c r="C31">
        <v>6420</v>
      </c>
      <c r="D31">
        <v>5991</v>
      </c>
      <c r="E31">
        <v>1094</v>
      </c>
      <c r="F31">
        <v>2040</v>
      </c>
      <c r="G31">
        <v>6317</v>
      </c>
      <c r="H31">
        <v>5690</v>
      </c>
      <c r="I31">
        <v>15</v>
      </c>
      <c r="J31">
        <v>0</v>
      </c>
      <c r="K31">
        <v>0</v>
      </c>
      <c r="L31">
        <v>0</v>
      </c>
      <c r="M31">
        <v>0</v>
      </c>
      <c r="N31">
        <v>0</v>
      </c>
      <c r="O31">
        <v>0</v>
      </c>
      <c r="P31">
        <v>0</v>
      </c>
      <c r="Q31">
        <v>-3</v>
      </c>
      <c r="R31">
        <v>-3</v>
      </c>
      <c r="S31">
        <v>0</v>
      </c>
      <c r="T31">
        <v>15</v>
      </c>
      <c r="U31">
        <v>0</v>
      </c>
      <c r="V31">
        <v>0</v>
      </c>
      <c r="W31">
        <v>0</v>
      </c>
      <c r="X31">
        <v>1</v>
      </c>
      <c r="Y31">
        <v>1</v>
      </c>
      <c r="Z31">
        <v>1</v>
      </c>
      <c r="AA31">
        <v>0</v>
      </c>
      <c r="AB31">
        <v>120</v>
      </c>
      <c r="AC31">
        <v>6</v>
      </c>
      <c r="AD31">
        <v>-3</v>
      </c>
      <c r="AE31">
        <v>-3</v>
      </c>
      <c r="AF31">
        <v>220</v>
      </c>
      <c r="AG31">
        <v>1</v>
      </c>
      <c r="AH31">
        <v>1</v>
      </c>
      <c r="AI31">
        <v>0</v>
      </c>
      <c r="AJ31">
        <v>100</v>
      </c>
      <c r="AK31">
        <v>-3</v>
      </c>
      <c r="AL31">
        <v>-3</v>
      </c>
      <c r="AM31">
        <v>-3</v>
      </c>
      <c r="AN31">
        <v>0</v>
      </c>
      <c r="AO31">
        <v>0</v>
      </c>
      <c r="AP31">
        <v>0</v>
      </c>
      <c r="AQ31">
        <v>0</v>
      </c>
      <c r="AR31">
        <v>0</v>
      </c>
      <c r="AS31">
        <v>0</v>
      </c>
      <c r="AT31">
        <v>0</v>
      </c>
      <c r="AU31">
        <v>0</v>
      </c>
      <c r="AV31">
        <v>120</v>
      </c>
      <c r="AW31">
        <v>3</v>
      </c>
      <c r="AX31">
        <v>6</v>
      </c>
      <c r="AY31">
        <v>-3</v>
      </c>
      <c r="AZ31">
        <v>-3</v>
      </c>
      <c r="BA31">
        <v>0</v>
      </c>
      <c r="BB31">
        <v>235</v>
      </c>
      <c r="BC31">
        <v>235</v>
      </c>
      <c r="BD31">
        <v>0</v>
      </c>
      <c r="BE31">
        <v>-55</v>
      </c>
      <c r="BH31">
        <v>10</v>
      </c>
      <c r="BI31">
        <v>0</v>
      </c>
      <c r="BJ31">
        <v>10</v>
      </c>
      <c r="BK31">
        <v>10</v>
      </c>
      <c r="BL31">
        <v>0</v>
      </c>
      <c r="BM31">
        <v>0</v>
      </c>
      <c r="BN31">
        <v>0</v>
      </c>
      <c r="BO31">
        <v>0</v>
      </c>
      <c r="BP31">
        <v>-3</v>
      </c>
      <c r="BQ31">
        <v>-3</v>
      </c>
      <c r="BR31">
        <v>0</v>
      </c>
      <c r="BS31">
        <v>20</v>
      </c>
      <c r="BT31">
        <v>0</v>
      </c>
      <c r="BU31">
        <v>0</v>
      </c>
      <c r="BV31">
        <v>0</v>
      </c>
      <c r="BW31">
        <v>1</v>
      </c>
      <c r="BX31">
        <v>1</v>
      </c>
      <c r="BY31">
        <v>1</v>
      </c>
      <c r="BZ31">
        <v>0</v>
      </c>
      <c r="CA31">
        <v>120</v>
      </c>
      <c r="CB31">
        <v>6</v>
      </c>
      <c r="CC31">
        <v>-3</v>
      </c>
      <c r="CD31">
        <v>-3</v>
      </c>
      <c r="CE31">
        <v>270</v>
      </c>
      <c r="CF31">
        <v>1</v>
      </c>
      <c r="CG31">
        <v>1</v>
      </c>
      <c r="CH31">
        <v>1</v>
      </c>
      <c r="CI31">
        <v>150</v>
      </c>
      <c r="CJ31">
        <v>-3</v>
      </c>
      <c r="CK31">
        <v>-3</v>
      </c>
      <c r="CL31">
        <v>-3</v>
      </c>
      <c r="CM31">
        <v>0</v>
      </c>
      <c r="CN31">
        <v>0</v>
      </c>
      <c r="CO31">
        <v>0</v>
      </c>
      <c r="CP31">
        <v>0</v>
      </c>
      <c r="CQ31">
        <v>0</v>
      </c>
      <c r="CR31">
        <v>0</v>
      </c>
      <c r="CS31">
        <v>0</v>
      </c>
      <c r="CT31">
        <v>0</v>
      </c>
      <c r="CU31">
        <v>120</v>
      </c>
      <c r="CV31">
        <v>3</v>
      </c>
      <c r="CW31">
        <v>6</v>
      </c>
      <c r="CX31">
        <v>-3</v>
      </c>
      <c r="CY31">
        <v>-3</v>
      </c>
      <c r="CZ31">
        <v>10</v>
      </c>
      <c r="DA31">
        <v>290</v>
      </c>
      <c r="DB31">
        <v>290</v>
      </c>
      <c r="DC31">
        <v>1</v>
      </c>
      <c r="DD31">
        <v>55</v>
      </c>
    </row>
    <row r="32" spans="1:108" x14ac:dyDescent="0.25">
      <c r="A32" t="s">
        <v>3665</v>
      </c>
      <c r="B32">
        <v>27</v>
      </c>
      <c r="C32">
        <v>1208</v>
      </c>
      <c r="D32">
        <v>6455</v>
      </c>
      <c r="E32">
        <v>4011</v>
      </c>
      <c r="F32">
        <v>6359</v>
      </c>
      <c r="G32">
        <v>2500</v>
      </c>
      <c r="H32">
        <v>6164</v>
      </c>
      <c r="I32">
        <v>15</v>
      </c>
      <c r="J32">
        <v>0</v>
      </c>
      <c r="K32">
        <v>0</v>
      </c>
      <c r="L32">
        <v>0</v>
      </c>
      <c r="M32">
        <v>1</v>
      </c>
      <c r="N32">
        <v>0</v>
      </c>
      <c r="O32">
        <v>60</v>
      </c>
      <c r="P32">
        <v>1</v>
      </c>
      <c r="Q32">
        <v>-3</v>
      </c>
      <c r="R32">
        <v>-3</v>
      </c>
      <c r="S32">
        <v>20</v>
      </c>
      <c r="T32">
        <v>75</v>
      </c>
      <c r="U32">
        <v>4</v>
      </c>
      <c r="V32">
        <v>0</v>
      </c>
      <c r="W32">
        <v>0</v>
      </c>
      <c r="X32">
        <v>1</v>
      </c>
      <c r="Y32">
        <v>1</v>
      </c>
      <c r="Z32">
        <v>0</v>
      </c>
      <c r="AA32">
        <v>0</v>
      </c>
      <c r="AB32">
        <v>40</v>
      </c>
      <c r="AC32">
        <v>1</v>
      </c>
      <c r="AD32">
        <v>-3</v>
      </c>
      <c r="AE32">
        <v>-3</v>
      </c>
      <c r="AF32">
        <v>90</v>
      </c>
      <c r="AG32">
        <v>1</v>
      </c>
      <c r="AH32">
        <v>0</v>
      </c>
      <c r="AI32">
        <v>0</v>
      </c>
      <c r="AJ32">
        <v>50</v>
      </c>
      <c r="AK32">
        <v>-3</v>
      </c>
      <c r="AL32">
        <v>-3</v>
      </c>
      <c r="AM32">
        <v>-3</v>
      </c>
      <c r="AN32">
        <v>0</v>
      </c>
      <c r="AO32">
        <v>0</v>
      </c>
      <c r="AP32">
        <v>0</v>
      </c>
      <c r="AQ32">
        <v>0</v>
      </c>
      <c r="AR32">
        <v>0</v>
      </c>
      <c r="AS32">
        <v>0</v>
      </c>
      <c r="AT32">
        <v>0</v>
      </c>
      <c r="AU32">
        <v>0</v>
      </c>
      <c r="AV32">
        <v>100</v>
      </c>
      <c r="AW32">
        <v>2</v>
      </c>
      <c r="AX32">
        <v>2</v>
      </c>
      <c r="AY32">
        <v>-3</v>
      </c>
      <c r="AZ32">
        <v>-3</v>
      </c>
      <c r="BA32">
        <v>0</v>
      </c>
      <c r="BB32">
        <v>165</v>
      </c>
      <c r="BC32">
        <v>165</v>
      </c>
      <c r="BD32">
        <v>0</v>
      </c>
      <c r="BE32">
        <v>-15</v>
      </c>
      <c r="BH32">
        <v>10</v>
      </c>
      <c r="BI32">
        <v>0</v>
      </c>
      <c r="BJ32">
        <v>0</v>
      </c>
      <c r="BK32">
        <v>0</v>
      </c>
      <c r="BL32">
        <v>0</v>
      </c>
      <c r="BM32">
        <v>0</v>
      </c>
      <c r="BN32">
        <v>0</v>
      </c>
      <c r="BO32">
        <v>0</v>
      </c>
      <c r="BP32">
        <v>-3</v>
      </c>
      <c r="BQ32">
        <v>-3</v>
      </c>
      <c r="BR32">
        <v>0</v>
      </c>
      <c r="BS32">
        <v>10</v>
      </c>
      <c r="BT32">
        <v>0</v>
      </c>
      <c r="BU32">
        <v>0</v>
      </c>
      <c r="BV32">
        <v>0</v>
      </c>
      <c r="BW32">
        <v>1</v>
      </c>
      <c r="BX32">
        <v>1</v>
      </c>
      <c r="BY32">
        <v>1</v>
      </c>
      <c r="BZ32">
        <v>0</v>
      </c>
      <c r="CA32">
        <v>120</v>
      </c>
      <c r="CB32">
        <v>6</v>
      </c>
      <c r="CC32">
        <v>-3</v>
      </c>
      <c r="CD32">
        <v>-3</v>
      </c>
      <c r="CE32">
        <v>170</v>
      </c>
      <c r="CF32">
        <v>0</v>
      </c>
      <c r="CG32">
        <v>1</v>
      </c>
      <c r="CH32">
        <v>0</v>
      </c>
      <c r="CI32">
        <v>50</v>
      </c>
      <c r="CJ32">
        <v>-3</v>
      </c>
      <c r="CK32">
        <v>-3</v>
      </c>
      <c r="CL32">
        <v>-3</v>
      </c>
      <c r="CM32">
        <v>0</v>
      </c>
      <c r="CN32">
        <v>0</v>
      </c>
      <c r="CO32">
        <v>0</v>
      </c>
      <c r="CP32">
        <v>0</v>
      </c>
      <c r="CQ32">
        <v>0</v>
      </c>
      <c r="CR32">
        <v>0</v>
      </c>
      <c r="CS32">
        <v>0</v>
      </c>
      <c r="CT32">
        <v>0</v>
      </c>
      <c r="CU32">
        <v>120</v>
      </c>
      <c r="CV32">
        <v>3</v>
      </c>
      <c r="CW32">
        <v>6</v>
      </c>
      <c r="CX32">
        <v>-3</v>
      </c>
      <c r="CY32">
        <v>-3</v>
      </c>
      <c r="CZ32">
        <v>0</v>
      </c>
      <c r="DA32">
        <v>180</v>
      </c>
      <c r="DB32">
        <v>180</v>
      </c>
      <c r="DC32">
        <v>1</v>
      </c>
      <c r="DD32">
        <v>15</v>
      </c>
    </row>
    <row r="33" spans="1:108" x14ac:dyDescent="0.25">
      <c r="A33" t="s">
        <v>3665</v>
      </c>
      <c r="B33">
        <v>28</v>
      </c>
      <c r="C33">
        <v>5809</v>
      </c>
      <c r="D33">
        <v>1785</v>
      </c>
      <c r="E33">
        <v>3633</v>
      </c>
      <c r="F33">
        <v>5041</v>
      </c>
      <c r="G33">
        <v>6371</v>
      </c>
      <c r="H33">
        <v>2410</v>
      </c>
      <c r="I33">
        <v>10</v>
      </c>
      <c r="J33">
        <v>0</v>
      </c>
      <c r="K33">
        <v>0</v>
      </c>
      <c r="L33">
        <v>0</v>
      </c>
      <c r="M33">
        <v>0</v>
      </c>
      <c r="N33">
        <v>0</v>
      </c>
      <c r="O33">
        <v>0</v>
      </c>
      <c r="P33">
        <v>0</v>
      </c>
      <c r="Q33">
        <v>-3</v>
      </c>
      <c r="R33">
        <v>-3</v>
      </c>
      <c r="S33">
        <v>0</v>
      </c>
      <c r="T33">
        <v>10</v>
      </c>
      <c r="U33">
        <v>0</v>
      </c>
      <c r="V33">
        <v>0</v>
      </c>
      <c r="W33">
        <v>0</v>
      </c>
      <c r="X33">
        <v>1</v>
      </c>
      <c r="Y33">
        <v>0</v>
      </c>
      <c r="Z33">
        <v>0</v>
      </c>
      <c r="AA33">
        <v>0</v>
      </c>
      <c r="AB33">
        <v>40</v>
      </c>
      <c r="AC33">
        <v>0</v>
      </c>
      <c r="AD33">
        <v>-3</v>
      </c>
      <c r="AE33">
        <v>-3</v>
      </c>
      <c r="AF33">
        <v>90</v>
      </c>
      <c r="AG33">
        <v>1</v>
      </c>
      <c r="AH33">
        <v>0</v>
      </c>
      <c r="AI33">
        <v>0</v>
      </c>
      <c r="AJ33">
        <v>50</v>
      </c>
      <c r="AK33">
        <v>-3</v>
      </c>
      <c r="AL33">
        <v>-3</v>
      </c>
      <c r="AM33">
        <v>-3</v>
      </c>
      <c r="AN33">
        <v>0</v>
      </c>
      <c r="AO33">
        <v>0</v>
      </c>
      <c r="AP33">
        <v>0</v>
      </c>
      <c r="AQ33">
        <v>0</v>
      </c>
      <c r="AR33">
        <v>0</v>
      </c>
      <c r="AS33">
        <v>0</v>
      </c>
      <c r="AT33">
        <v>0</v>
      </c>
      <c r="AU33">
        <v>0</v>
      </c>
      <c r="AV33">
        <v>40</v>
      </c>
      <c r="AW33">
        <v>1</v>
      </c>
      <c r="AX33">
        <v>0</v>
      </c>
      <c r="AY33">
        <v>-3</v>
      </c>
      <c r="AZ33">
        <v>-3</v>
      </c>
      <c r="BA33">
        <v>0</v>
      </c>
      <c r="BB33">
        <v>100</v>
      </c>
      <c r="BC33">
        <v>100</v>
      </c>
      <c r="BD33">
        <v>0</v>
      </c>
      <c r="BE33">
        <v>-135</v>
      </c>
      <c r="BH33">
        <v>15</v>
      </c>
      <c r="BI33">
        <v>0</v>
      </c>
      <c r="BJ33">
        <v>0</v>
      </c>
      <c r="BK33">
        <v>0</v>
      </c>
      <c r="BL33">
        <v>0</v>
      </c>
      <c r="BM33">
        <v>0</v>
      </c>
      <c r="BN33">
        <v>0</v>
      </c>
      <c r="BO33">
        <v>0</v>
      </c>
      <c r="BP33">
        <v>-3</v>
      </c>
      <c r="BQ33">
        <v>-3</v>
      </c>
      <c r="BR33">
        <v>0</v>
      </c>
      <c r="BS33">
        <v>15</v>
      </c>
      <c r="BT33">
        <v>0</v>
      </c>
      <c r="BU33">
        <v>0</v>
      </c>
      <c r="BV33">
        <v>0</v>
      </c>
      <c r="BW33">
        <v>1</v>
      </c>
      <c r="BX33">
        <v>1</v>
      </c>
      <c r="BY33">
        <v>1</v>
      </c>
      <c r="BZ33">
        <v>0</v>
      </c>
      <c r="CA33">
        <v>120</v>
      </c>
      <c r="CB33">
        <v>6</v>
      </c>
      <c r="CC33">
        <v>-3</v>
      </c>
      <c r="CD33">
        <v>-3</v>
      </c>
      <c r="CE33">
        <v>220</v>
      </c>
      <c r="CF33">
        <v>1</v>
      </c>
      <c r="CG33">
        <v>0</v>
      </c>
      <c r="CH33">
        <v>1</v>
      </c>
      <c r="CI33">
        <v>100</v>
      </c>
      <c r="CJ33">
        <v>-3</v>
      </c>
      <c r="CK33">
        <v>-3</v>
      </c>
      <c r="CL33">
        <v>-3</v>
      </c>
      <c r="CM33">
        <v>0</v>
      </c>
      <c r="CN33">
        <v>0</v>
      </c>
      <c r="CO33">
        <v>0</v>
      </c>
      <c r="CP33">
        <v>0</v>
      </c>
      <c r="CQ33">
        <v>0</v>
      </c>
      <c r="CR33">
        <v>0</v>
      </c>
      <c r="CS33">
        <v>0</v>
      </c>
      <c r="CT33">
        <v>0</v>
      </c>
      <c r="CU33">
        <v>120</v>
      </c>
      <c r="CV33">
        <v>3</v>
      </c>
      <c r="CW33">
        <v>6</v>
      </c>
      <c r="CX33">
        <v>-3</v>
      </c>
      <c r="CY33">
        <v>-3</v>
      </c>
      <c r="CZ33">
        <v>0</v>
      </c>
      <c r="DA33">
        <v>235</v>
      </c>
      <c r="DB33">
        <v>235</v>
      </c>
      <c r="DC33">
        <v>1</v>
      </c>
      <c r="DD33">
        <v>135</v>
      </c>
    </row>
    <row r="34" spans="1:108" x14ac:dyDescent="0.25">
      <c r="A34" t="s">
        <v>3665</v>
      </c>
      <c r="B34">
        <v>29</v>
      </c>
      <c r="C34">
        <v>2081</v>
      </c>
      <c r="D34">
        <v>6467</v>
      </c>
      <c r="E34">
        <v>967</v>
      </c>
      <c r="F34">
        <v>4646</v>
      </c>
      <c r="G34">
        <v>3206</v>
      </c>
      <c r="H34">
        <v>3528</v>
      </c>
      <c r="I34">
        <v>10</v>
      </c>
      <c r="J34">
        <v>0</v>
      </c>
      <c r="K34">
        <v>0</v>
      </c>
      <c r="L34">
        <v>0</v>
      </c>
      <c r="M34">
        <v>1</v>
      </c>
      <c r="N34">
        <v>0</v>
      </c>
      <c r="O34">
        <v>60</v>
      </c>
      <c r="P34">
        <v>1</v>
      </c>
      <c r="Q34">
        <v>-3</v>
      </c>
      <c r="R34">
        <v>-3</v>
      </c>
      <c r="S34">
        <v>20</v>
      </c>
      <c r="T34">
        <v>70</v>
      </c>
      <c r="U34">
        <v>0</v>
      </c>
      <c r="V34">
        <v>0</v>
      </c>
      <c r="W34">
        <v>0</v>
      </c>
      <c r="X34">
        <v>1</v>
      </c>
      <c r="Y34">
        <v>1</v>
      </c>
      <c r="Z34">
        <v>1</v>
      </c>
      <c r="AA34">
        <v>0</v>
      </c>
      <c r="AB34">
        <v>80</v>
      </c>
      <c r="AC34">
        <v>5</v>
      </c>
      <c r="AD34">
        <v>-3</v>
      </c>
      <c r="AE34">
        <v>-3</v>
      </c>
      <c r="AF34">
        <v>130</v>
      </c>
      <c r="AG34">
        <v>1</v>
      </c>
      <c r="AH34">
        <v>0</v>
      </c>
      <c r="AI34">
        <v>0</v>
      </c>
      <c r="AJ34">
        <v>50</v>
      </c>
      <c r="AK34">
        <v>-3</v>
      </c>
      <c r="AL34">
        <v>-3</v>
      </c>
      <c r="AM34">
        <v>-3</v>
      </c>
      <c r="AN34">
        <v>0</v>
      </c>
      <c r="AO34">
        <v>0</v>
      </c>
      <c r="AP34">
        <v>0</v>
      </c>
      <c r="AQ34">
        <v>0</v>
      </c>
      <c r="AR34">
        <v>0</v>
      </c>
      <c r="AS34">
        <v>0</v>
      </c>
      <c r="AT34">
        <v>0</v>
      </c>
      <c r="AU34">
        <v>0</v>
      </c>
      <c r="AV34">
        <v>140</v>
      </c>
      <c r="AW34">
        <v>3</v>
      </c>
      <c r="AX34">
        <v>6</v>
      </c>
      <c r="AY34">
        <v>-3</v>
      </c>
      <c r="AZ34">
        <v>-3</v>
      </c>
      <c r="BA34">
        <v>0</v>
      </c>
      <c r="BB34">
        <v>200</v>
      </c>
      <c r="BC34">
        <v>200</v>
      </c>
      <c r="BD34">
        <v>0</v>
      </c>
      <c r="BE34">
        <v>-105</v>
      </c>
      <c r="BH34">
        <v>15</v>
      </c>
      <c r="BI34">
        <v>0</v>
      </c>
      <c r="BJ34">
        <v>0</v>
      </c>
      <c r="BK34">
        <v>0</v>
      </c>
      <c r="BL34">
        <v>1</v>
      </c>
      <c r="BM34">
        <v>0</v>
      </c>
      <c r="BN34">
        <v>60</v>
      </c>
      <c r="BO34">
        <v>1</v>
      </c>
      <c r="BP34">
        <v>-3</v>
      </c>
      <c r="BQ34">
        <v>-3</v>
      </c>
      <c r="BR34">
        <v>20</v>
      </c>
      <c r="BS34">
        <v>75</v>
      </c>
      <c r="BT34">
        <v>0</v>
      </c>
      <c r="BU34">
        <v>0</v>
      </c>
      <c r="BV34">
        <v>0</v>
      </c>
      <c r="BW34">
        <v>1</v>
      </c>
      <c r="BX34">
        <v>1</v>
      </c>
      <c r="BY34">
        <v>1</v>
      </c>
      <c r="BZ34">
        <v>0</v>
      </c>
      <c r="CA34">
        <v>80</v>
      </c>
      <c r="CB34">
        <v>5</v>
      </c>
      <c r="CC34">
        <v>-3</v>
      </c>
      <c r="CD34">
        <v>-3</v>
      </c>
      <c r="CE34">
        <v>230</v>
      </c>
      <c r="CF34">
        <v>1</v>
      </c>
      <c r="CG34">
        <v>1</v>
      </c>
      <c r="CH34">
        <v>1</v>
      </c>
      <c r="CI34">
        <v>150</v>
      </c>
      <c r="CJ34">
        <v>-3</v>
      </c>
      <c r="CK34">
        <v>-3</v>
      </c>
      <c r="CL34">
        <v>-3</v>
      </c>
      <c r="CM34">
        <v>0</v>
      </c>
      <c r="CN34">
        <v>0</v>
      </c>
      <c r="CO34">
        <v>0</v>
      </c>
      <c r="CP34">
        <v>0</v>
      </c>
      <c r="CQ34">
        <v>0</v>
      </c>
      <c r="CR34">
        <v>0</v>
      </c>
      <c r="CS34">
        <v>0</v>
      </c>
      <c r="CT34">
        <v>0</v>
      </c>
      <c r="CU34">
        <v>140</v>
      </c>
      <c r="CV34">
        <v>3</v>
      </c>
      <c r="CW34">
        <v>6</v>
      </c>
      <c r="CX34">
        <v>-3</v>
      </c>
      <c r="CY34">
        <v>-3</v>
      </c>
      <c r="CZ34">
        <v>0</v>
      </c>
      <c r="DA34">
        <v>305</v>
      </c>
      <c r="DB34">
        <v>305</v>
      </c>
      <c r="DC34">
        <v>1</v>
      </c>
      <c r="DD34">
        <v>105</v>
      </c>
    </row>
    <row r="35" spans="1:108" x14ac:dyDescent="0.25">
      <c r="A35" t="s">
        <v>3665</v>
      </c>
      <c r="B35">
        <v>30</v>
      </c>
      <c r="C35">
        <v>6536</v>
      </c>
      <c r="D35">
        <v>648</v>
      </c>
      <c r="E35">
        <v>4536</v>
      </c>
      <c r="F35">
        <v>5576</v>
      </c>
      <c r="G35">
        <v>6630</v>
      </c>
      <c r="H35">
        <v>525</v>
      </c>
      <c r="I35">
        <v>15</v>
      </c>
      <c r="J35">
        <v>0</v>
      </c>
      <c r="K35">
        <v>0</v>
      </c>
      <c r="L35">
        <v>0</v>
      </c>
      <c r="M35">
        <v>1</v>
      </c>
      <c r="N35">
        <v>0</v>
      </c>
      <c r="O35">
        <v>60</v>
      </c>
      <c r="P35">
        <v>1</v>
      </c>
      <c r="Q35">
        <v>-3</v>
      </c>
      <c r="R35">
        <v>-3</v>
      </c>
      <c r="S35">
        <v>20</v>
      </c>
      <c r="T35">
        <v>75</v>
      </c>
      <c r="U35">
        <v>0</v>
      </c>
      <c r="V35">
        <v>0</v>
      </c>
      <c r="W35">
        <v>0</v>
      </c>
      <c r="X35">
        <v>1</v>
      </c>
      <c r="Y35">
        <v>1</v>
      </c>
      <c r="Z35">
        <v>0</v>
      </c>
      <c r="AA35">
        <v>0</v>
      </c>
      <c r="AB35">
        <v>40</v>
      </c>
      <c r="AC35">
        <v>1</v>
      </c>
      <c r="AD35">
        <v>-3</v>
      </c>
      <c r="AE35">
        <v>-3</v>
      </c>
      <c r="AF35">
        <v>140</v>
      </c>
      <c r="AG35">
        <v>1</v>
      </c>
      <c r="AH35">
        <v>1</v>
      </c>
      <c r="AI35">
        <v>0</v>
      </c>
      <c r="AJ35">
        <v>100</v>
      </c>
      <c r="AK35">
        <v>-3</v>
      </c>
      <c r="AL35">
        <v>-3</v>
      </c>
      <c r="AM35">
        <v>-3</v>
      </c>
      <c r="AN35">
        <v>0</v>
      </c>
      <c r="AO35">
        <v>0</v>
      </c>
      <c r="AP35">
        <v>0</v>
      </c>
      <c r="AQ35">
        <v>0</v>
      </c>
      <c r="AR35">
        <v>0</v>
      </c>
      <c r="AS35">
        <v>0</v>
      </c>
      <c r="AT35">
        <v>0</v>
      </c>
      <c r="AU35">
        <v>0</v>
      </c>
      <c r="AV35">
        <v>100</v>
      </c>
      <c r="AW35">
        <v>2</v>
      </c>
      <c r="AX35">
        <v>2</v>
      </c>
      <c r="AY35">
        <v>-3</v>
      </c>
      <c r="AZ35">
        <v>-3</v>
      </c>
      <c r="BA35">
        <v>0</v>
      </c>
      <c r="BB35">
        <v>215</v>
      </c>
      <c r="BC35">
        <v>215</v>
      </c>
      <c r="BD35">
        <v>1</v>
      </c>
      <c r="BE35">
        <v>80</v>
      </c>
      <c r="BH35">
        <v>15</v>
      </c>
      <c r="BI35">
        <v>0</v>
      </c>
      <c r="BJ35">
        <v>0</v>
      </c>
      <c r="BK35">
        <v>0</v>
      </c>
      <c r="BL35">
        <v>0</v>
      </c>
      <c r="BM35">
        <v>0</v>
      </c>
      <c r="BN35">
        <v>0</v>
      </c>
      <c r="BO35">
        <v>0</v>
      </c>
      <c r="BP35">
        <v>-3</v>
      </c>
      <c r="BQ35">
        <v>-3</v>
      </c>
      <c r="BR35">
        <v>0</v>
      </c>
      <c r="BS35">
        <v>15</v>
      </c>
      <c r="BT35">
        <v>0</v>
      </c>
      <c r="BU35">
        <v>0</v>
      </c>
      <c r="BV35">
        <v>0</v>
      </c>
      <c r="BW35">
        <v>1</v>
      </c>
      <c r="BX35">
        <v>1</v>
      </c>
      <c r="BY35">
        <v>1</v>
      </c>
      <c r="BZ35">
        <v>0</v>
      </c>
      <c r="CA35">
        <v>120</v>
      </c>
      <c r="CB35">
        <v>6</v>
      </c>
      <c r="CC35">
        <v>-3</v>
      </c>
      <c r="CD35">
        <v>-3</v>
      </c>
      <c r="CE35">
        <v>120</v>
      </c>
      <c r="CF35">
        <v>0</v>
      </c>
      <c r="CG35">
        <v>0</v>
      </c>
      <c r="CH35">
        <v>0</v>
      </c>
      <c r="CI35">
        <v>0</v>
      </c>
      <c r="CJ35">
        <v>-3</v>
      </c>
      <c r="CK35">
        <v>-3</v>
      </c>
      <c r="CL35">
        <v>-3</v>
      </c>
      <c r="CM35">
        <v>0</v>
      </c>
      <c r="CN35">
        <v>0</v>
      </c>
      <c r="CO35">
        <v>0</v>
      </c>
      <c r="CP35">
        <v>0</v>
      </c>
      <c r="CQ35">
        <v>0</v>
      </c>
      <c r="CR35">
        <v>0</v>
      </c>
      <c r="CS35">
        <v>0</v>
      </c>
      <c r="CT35">
        <v>0</v>
      </c>
      <c r="CU35">
        <v>120</v>
      </c>
      <c r="CV35">
        <v>3</v>
      </c>
      <c r="CW35">
        <v>6</v>
      </c>
      <c r="CX35">
        <v>-3</v>
      </c>
      <c r="CY35">
        <v>-3</v>
      </c>
      <c r="CZ35">
        <v>0</v>
      </c>
      <c r="DA35">
        <v>135</v>
      </c>
      <c r="DB35">
        <v>135</v>
      </c>
      <c r="DC35">
        <v>0</v>
      </c>
      <c r="DD35">
        <v>-80</v>
      </c>
    </row>
    <row r="36" spans="1:108" x14ac:dyDescent="0.25">
      <c r="A36" t="s">
        <v>3665</v>
      </c>
      <c r="B36">
        <v>31</v>
      </c>
      <c r="C36">
        <v>5837</v>
      </c>
      <c r="D36">
        <v>4818</v>
      </c>
      <c r="E36">
        <v>6317</v>
      </c>
      <c r="F36">
        <v>5690</v>
      </c>
      <c r="G36">
        <v>4506</v>
      </c>
      <c r="H36">
        <v>167</v>
      </c>
      <c r="I36">
        <v>15</v>
      </c>
      <c r="J36">
        <v>0</v>
      </c>
      <c r="K36">
        <v>0</v>
      </c>
      <c r="L36">
        <v>0</v>
      </c>
      <c r="M36">
        <v>0</v>
      </c>
      <c r="N36">
        <v>0</v>
      </c>
      <c r="O36">
        <v>0</v>
      </c>
      <c r="P36">
        <v>0</v>
      </c>
      <c r="Q36">
        <v>-3</v>
      </c>
      <c r="R36">
        <v>-3</v>
      </c>
      <c r="S36">
        <v>0</v>
      </c>
      <c r="T36">
        <v>15</v>
      </c>
      <c r="U36">
        <v>35</v>
      </c>
      <c r="V36">
        <v>0</v>
      </c>
      <c r="W36">
        <v>3</v>
      </c>
      <c r="X36">
        <v>1</v>
      </c>
      <c r="Y36">
        <v>1</v>
      </c>
      <c r="Z36">
        <v>0</v>
      </c>
      <c r="AA36">
        <v>0</v>
      </c>
      <c r="AB36">
        <v>80</v>
      </c>
      <c r="AC36">
        <v>2</v>
      </c>
      <c r="AD36">
        <v>-3</v>
      </c>
      <c r="AE36">
        <v>-3</v>
      </c>
      <c r="AF36">
        <v>133</v>
      </c>
      <c r="AG36">
        <v>1</v>
      </c>
      <c r="AH36">
        <v>0</v>
      </c>
      <c r="AI36">
        <v>0</v>
      </c>
      <c r="AJ36">
        <v>50</v>
      </c>
      <c r="AK36">
        <v>-3</v>
      </c>
      <c r="AL36">
        <v>-3</v>
      </c>
      <c r="AM36">
        <v>-3</v>
      </c>
      <c r="AN36">
        <v>0</v>
      </c>
      <c r="AO36">
        <v>0</v>
      </c>
      <c r="AP36">
        <v>0</v>
      </c>
      <c r="AQ36">
        <v>0</v>
      </c>
      <c r="AR36">
        <v>0</v>
      </c>
      <c r="AS36">
        <v>0</v>
      </c>
      <c r="AT36">
        <v>0</v>
      </c>
      <c r="AU36">
        <v>0</v>
      </c>
      <c r="AV36">
        <v>80</v>
      </c>
      <c r="AW36">
        <v>2</v>
      </c>
      <c r="AX36">
        <v>2</v>
      </c>
      <c r="AY36">
        <v>-3</v>
      </c>
      <c r="AZ36">
        <v>-3</v>
      </c>
      <c r="BA36">
        <v>3</v>
      </c>
      <c r="BB36">
        <v>148</v>
      </c>
      <c r="BC36">
        <v>148</v>
      </c>
      <c r="BD36">
        <v>0</v>
      </c>
      <c r="BE36">
        <v>-39</v>
      </c>
      <c r="BH36">
        <v>15</v>
      </c>
      <c r="BI36">
        <v>0</v>
      </c>
      <c r="BJ36">
        <v>2</v>
      </c>
      <c r="BK36">
        <v>2</v>
      </c>
      <c r="BL36">
        <v>0</v>
      </c>
      <c r="BM36">
        <v>0</v>
      </c>
      <c r="BN36">
        <v>0</v>
      </c>
      <c r="BO36">
        <v>0</v>
      </c>
      <c r="BP36">
        <v>-3</v>
      </c>
      <c r="BQ36">
        <v>-3</v>
      </c>
      <c r="BR36">
        <v>0</v>
      </c>
      <c r="BS36">
        <v>17</v>
      </c>
      <c r="BT36">
        <v>0</v>
      </c>
      <c r="BU36">
        <v>0</v>
      </c>
      <c r="BV36">
        <v>0</v>
      </c>
      <c r="BW36">
        <v>1</v>
      </c>
      <c r="BX36">
        <v>1</v>
      </c>
      <c r="BY36">
        <v>1</v>
      </c>
      <c r="BZ36">
        <v>0</v>
      </c>
      <c r="CA36">
        <v>120</v>
      </c>
      <c r="CB36">
        <v>6</v>
      </c>
      <c r="CC36">
        <v>-3</v>
      </c>
      <c r="CD36">
        <v>-3</v>
      </c>
      <c r="CE36">
        <v>170</v>
      </c>
      <c r="CF36">
        <v>0</v>
      </c>
      <c r="CG36">
        <v>1</v>
      </c>
      <c r="CH36">
        <v>0</v>
      </c>
      <c r="CI36">
        <v>50</v>
      </c>
      <c r="CJ36">
        <v>-3</v>
      </c>
      <c r="CK36">
        <v>-3</v>
      </c>
      <c r="CL36">
        <v>-3</v>
      </c>
      <c r="CM36">
        <v>0</v>
      </c>
      <c r="CN36">
        <v>0</v>
      </c>
      <c r="CO36">
        <v>0</v>
      </c>
      <c r="CP36">
        <v>0</v>
      </c>
      <c r="CQ36">
        <v>0</v>
      </c>
      <c r="CR36">
        <v>0</v>
      </c>
      <c r="CS36">
        <v>0</v>
      </c>
      <c r="CT36">
        <v>0</v>
      </c>
      <c r="CU36">
        <v>120</v>
      </c>
      <c r="CV36">
        <v>3</v>
      </c>
      <c r="CW36">
        <v>6</v>
      </c>
      <c r="CX36">
        <v>-3</v>
      </c>
      <c r="CY36">
        <v>-3</v>
      </c>
      <c r="CZ36">
        <v>2</v>
      </c>
      <c r="DA36">
        <v>187</v>
      </c>
      <c r="DB36">
        <v>187</v>
      </c>
      <c r="DC36">
        <v>1</v>
      </c>
      <c r="DD36">
        <v>39</v>
      </c>
    </row>
    <row r="37" spans="1:108" x14ac:dyDescent="0.25">
      <c r="A37" t="s">
        <v>3665</v>
      </c>
      <c r="B37">
        <v>32</v>
      </c>
      <c r="C37">
        <v>5638</v>
      </c>
      <c r="D37">
        <v>6359</v>
      </c>
      <c r="E37">
        <v>6412</v>
      </c>
      <c r="F37">
        <v>1987</v>
      </c>
      <c r="G37">
        <v>6164</v>
      </c>
      <c r="H37">
        <v>2177</v>
      </c>
      <c r="I37">
        <v>10</v>
      </c>
      <c r="J37">
        <v>0</v>
      </c>
      <c r="K37">
        <v>0</v>
      </c>
      <c r="L37">
        <v>0</v>
      </c>
      <c r="M37">
        <v>1</v>
      </c>
      <c r="N37">
        <v>0</v>
      </c>
      <c r="O37">
        <v>60</v>
      </c>
      <c r="P37">
        <v>1</v>
      </c>
      <c r="Q37">
        <v>-3</v>
      </c>
      <c r="R37">
        <v>-3</v>
      </c>
      <c r="S37">
        <v>20</v>
      </c>
      <c r="T37">
        <v>70</v>
      </c>
      <c r="U37">
        <v>0</v>
      </c>
      <c r="V37">
        <v>0</v>
      </c>
      <c r="W37">
        <v>0</v>
      </c>
      <c r="X37">
        <v>1</v>
      </c>
      <c r="Y37">
        <v>1</v>
      </c>
      <c r="Z37">
        <v>0</v>
      </c>
      <c r="AA37">
        <v>0</v>
      </c>
      <c r="AB37">
        <v>40</v>
      </c>
      <c r="AC37">
        <v>1</v>
      </c>
      <c r="AD37">
        <v>-3</v>
      </c>
      <c r="AE37">
        <v>-3</v>
      </c>
      <c r="AF37">
        <v>140</v>
      </c>
      <c r="AG37">
        <v>0</v>
      </c>
      <c r="AH37">
        <v>1</v>
      </c>
      <c r="AI37">
        <v>1</v>
      </c>
      <c r="AJ37">
        <v>100</v>
      </c>
      <c r="AK37">
        <v>-3</v>
      </c>
      <c r="AL37">
        <v>-3</v>
      </c>
      <c r="AM37">
        <v>-3</v>
      </c>
      <c r="AN37">
        <v>0</v>
      </c>
      <c r="AO37">
        <v>0</v>
      </c>
      <c r="AP37">
        <v>0</v>
      </c>
      <c r="AQ37">
        <v>0</v>
      </c>
      <c r="AR37">
        <v>0</v>
      </c>
      <c r="AS37">
        <v>1</v>
      </c>
      <c r="AT37">
        <v>0</v>
      </c>
      <c r="AU37">
        <v>25</v>
      </c>
      <c r="AV37">
        <v>100</v>
      </c>
      <c r="AW37">
        <v>2</v>
      </c>
      <c r="AX37">
        <v>2</v>
      </c>
      <c r="AY37">
        <v>-3</v>
      </c>
      <c r="AZ37">
        <v>-3</v>
      </c>
      <c r="BA37">
        <v>0</v>
      </c>
      <c r="BB37">
        <v>235</v>
      </c>
      <c r="BC37">
        <v>235</v>
      </c>
      <c r="BD37">
        <v>1</v>
      </c>
      <c r="BE37">
        <v>90</v>
      </c>
      <c r="BH37">
        <v>15</v>
      </c>
      <c r="BI37">
        <v>0</v>
      </c>
      <c r="BJ37">
        <v>0</v>
      </c>
      <c r="BK37">
        <v>0</v>
      </c>
      <c r="BL37">
        <v>0</v>
      </c>
      <c r="BM37">
        <v>0</v>
      </c>
      <c r="BN37">
        <v>0</v>
      </c>
      <c r="BO37">
        <v>0</v>
      </c>
      <c r="BP37">
        <v>-3</v>
      </c>
      <c r="BQ37">
        <v>-3</v>
      </c>
      <c r="BR37">
        <v>0</v>
      </c>
      <c r="BS37">
        <v>15</v>
      </c>
      <c r="BT37">
        <v>0</v>
      </c>
      <c r="BU37">
        <v>0</v>
      </c>
      <c r="BV37">
        <v>0</v>
      </c>
      <c r="BW37">
        <v>1</v>
      </c>
      <c r="BX37">
        <v>1</v>
      </c>
      <c r="BY37">
        <v>0</v>
      </c>
      <c r="BZ37">
        <v>0</v>
      </c>
      <c r="CA37">
        <v>80</v>
      </c>
      <c r="CB37">
        <v>2</v>
      </c>
      <c r="CC37">
        <v>-3</v>
      </c>
      <c r="CD37">
        <v>-3</v>
      </c>
      <c r="CE37">
        <v>130</v>
      </c>
      <c r="CF37">
        <v>0</v>
      </c>
      <c r="CG37">
        <v>1</v>
      </c>
      <c r="CH37">
        <v>0</v>
      </c>
      <c r="CI37">
        <v>50</v>
      </c>
      <c r="CJ37">
        <v>-3</v>
      </c>
      <c r="CK37">
        <v>-3</v>
      </c>
      <c r="CL37">
        <v>-3</v>
      </c>
      <c r="CM37">
        <v>0</v>
      </c>
      <c r="CN37">
        <v>0</v>
      </c>
      <c r="CO37">
        <v>0</v>
      </c>
      <c r="CP37">
        <v>0</v>
      </c>
      <c r="CQ37">
        <v>1</v>
      </c>
      <c r="CR37">
        <v>0</v>
      </c>
      <c r="CS37">
        <v>25</v>
      </c>
      <c r="CT37">
        <v>0</v>
      </c>
      <c r="CU37">
        <v>80</v>
      </c>
      <c r="CV37">
        <v>2</v>
      </c>
      <c r="CW37">
        <v>2</v>
      </c>
      <c r="CX37">
        <v>-3</v>
      </c>
      <c r="CY37">
        <v>-3</v>
      </c>
      <c r="CZ37">
        <v>0</v>
      </c>
      <c r="DA37">
        <v>145</v>
      </c>
      <c r="DB37">
        <v>145</v>
      </c>
      <c r="DC37">
        <v>0</v>
      </c>
      <c r="DD37">
        <v>-90</v>
      </c>
    </row>
    <row r="38" spans="1:108" x14ac:dyDescent="0.25">
      <c r="A38" t="s">
        <v>3665</v>
      </c>
      <c r="B38">
        <v>33</v>
      </c>
      <c r="C38">
        <v>4230</v>
      </c>
      <c r="D38">
        <v>5935</v>
      </c>
      <c r="E38">
        <v>5991</v>
      </c>
      <c r="F38">
        <v>6455</v>
      </c>
      <c r="G38">
        <v>2530</v>
      </c>
      <c r="H38">
        <v>2500</v>
      </c>
      <c r="I38">
        <v>15</v>
      </c>
      <c r="J38">
        <v>0</v>
      </c>
      <c r="K38">
        <v>0</v>
      </c>
      <c r="L38">
        <v>0</v>
      </c>
      <c r="M38">
        <v>0</v>
      </c>
      <c r="N38">
        <v>0</v>
      </c>
      <c r="O38">
        <v>0</v>
      </c>
      <c r="P38">
        <v>0</v>
      </c>
      <c r="Q38">
        <v>-3</v>
      </c>
      <c r="R38">
        <v>-3</v>
      </c>
      <c r="S38">
        <v>0</v>
      </c>
      <c r="T38">
        <v>15</v>
      </c>
      <c r="U38">
        <v>0</v>
      </c>
      <c r="V38">
        <v>0</v>
      </c>
      <c r="W38">
        <v>0</v>
      </c>
      <c r="X38">
        <v>1</v>
      </c>
      <c r="Y38">
        <v>1</v>
      </c>
      <c r="Z38">
        <v>0</v>
      </c>
      <c r="AA38">
        <v>0</v>
      </c>
      <c r="AB38">
        <v>80</v>
      </c>
      <c r="AC38">
        <v>2</v>
      </c>
      <c r="AD38">
        <v>-3</v>
      </c>
      <c r="AE38">
        <v>-3</v>
      </c>
      <c r="AF38">
        <v>80</v>
      </c>
      <c r="AG38">
        <v>0</v>
      </c>
      <c r="AH38">
        <v>0</v>
      </c>
      <c r="AI38">
        <v>0</v>
      </c>
      <c r="AJ38">
        <v>0</v>
      </c>
      <c r="AK38">
        <v>-3</v>
      </c>
      <c r="AL38">
        <v>-3</v>
      </c>
      <c r="AM38">
        <v>-3</v>
      </c>
      <c r="AN38">
        <v>0</v>
      </c>
      <c r="AO38">
        <v>0</v>
      </c>
      <c r="AP38">
        <v>0</v>
      </c>
      <c r="AQ38">
        <v>0</v>
      </c>
      <c r="AR38">
        <v>1</v>
      </c>
      <c r="AS38">
        <v>0</v>
      </c>
      <c r="AT38">
        <v>25</v>
      </c>
      <c r="AU38">
        <v>0</v>
      </c>
      <c r="AV38">
        <v>80</v>
      </c>
      <c r="AW38">
        <v>2</v>
      </c>
      <c r="AX38">
        <v>2</v>
      </c>
      <c r="AY38">
        <v>-3</v>
      </c>
      <c r="AZ38">
        <v>-3</v>
      </c>
      <c r="BA38">
        <v>0</v>
      </c>
      <c r="BB38">
        <v>95</v>
      </c>
      <c r="BC38">
        <v>95</v>
      </c>
      <c r="BD38">
        <v>0</v>
      </c>
      <c r="BE38">
        <v>-125</v>
      </c>
      <c r="BH38">
        <v>15</v>
      </c>
      <c r="BI38">
        <v>0</v>
      </c>
      <c r="BJ38">
        <v>0</v>
      </c>
      <c r="BK38">
        <v>0</v>
      </c>
      <c r="BL38">
        <v>0</v>
      </c>
      <c r="BM38">
        <v>0</v>
      </c>
      <c r="BN38">
        <v>0</v>
      </c>
      <c r="BO38">
        <v>0</v>
      </c>
      <c r="BP38">
        <v>-3</v>
      </c>
      <c r="BQ38">
        <v>-3</v>
      </c>
      <c r="BR38">
        <v>0</v>
      </c>
      <c r="BS38">
        <v>15</v>
      </c>
      <c r="BT38">
        <v>0</v>
      </c>
      <c r="BU38">
        <v>0</v>
      </c>
      <c r="BV38">
        <v>0</v>
      </c>
      <c r="BW38">
        <v>1</v>
      </c>
      <c r="BX38">
        <v>1</v>
      </c>
      <c r="BY38">
        <v>0</v>
      </c>
      <c r="BZ38">
        <v>0</v>
      </c>
      <c r="CA38">
        <v>80</v>
      </c>
      <c r="CB38">
        <v>2</v>
      </c>
      <c r="CC38">
        <v>-3</v>
      </c>
      <c r="CD38">
        <v>-3</v>
      </c>
      <c r="CE38">
        <v>180</v>
      </c>
      <c r="CF38">
        <v>0</v>
      </c>
      <c r="CG38">
        <v>1</v>
      </c>
      <c r="CH38">
        <v>1</v>
      </c>
      <c r="CI38">
        <v>100</v>
      </c>
      <c r="CJ38">
        <v>-3</v>
      </c>
      <c r="CK38">
        <v>-3</v>
      </c>
      <c r="CL38">
        <v>-3</v>
      </c>
      <c r="CM38">
        <v>0</v>
      </c>
      <c r="CN38">
        <v>0</v>
      </c>
      <c r="CO38">
        <v>0</v>
      </c>
      <c r="CP38">
        <v>0</v>
      </c>
      <c r="CQ38">
        <v>0</v>
      </c>
      <c r="CR38">
        <v>1</v>
      </c>
      <c r="CS38">
        <v>0</v>
      </c>
      <c r="CT38">
        <v>25</v>
      </c>
      <c r="CU38">
        <v>80</v>
      </c>
      <c r="CV38">
        <v>2</v>
      </c>
      <c r="CW38">
        <v>2</v>
      </c>
      <c r="CX38">
        <v>-3</v>
      </c>
      <c r="CY38">
        <v>-3</v>
      </c>
      <c r="CZ38">
        <v>0</v>
      </c>
      <c r="DA38">
        <v>220</v>
      </c>
      <c r="DB38">
        <v>220</v>
      </c>
      <c r="DC38">
        <v>1</v>
      </c>
      <c r="DD38">
        <v>125</v>
      </c>
    </row>
    <row r="39" spans="1:108" x14ac:dyDescent="0.25">
      <c r="A39" t="s">
        <v>3665</v>
      </c>
      <c r="B39">
        <v>34</v>
      </c>
      <c r="C39">
        <v>2512</v>
      </c>
      <c r="D39">
        <v>6379</v>
      </c>
      <c r="E39">
        <v>3928</v>
      </c>
      <c r="F39">
        <v>5906</v>
      </c>
      <c r="G39">
        <v>1208</v>
      </c>
      <c r="H39">
        <v>6420</v>
      </c>
      <c r="I39">
        <v>15</v>
      </c>
      <c r="J39">
        <v>0</v>
      </c>
      <c r="K39">
        <v>7</v>
      </c>
      <c r="L39">
        <v>7</v>
      </c>
      <c r="M39">
        <v>1</v>
      </c>
      <c r="N39">
        <v>0</v>
      </c>
      <c r="O39">
        <v>60</v>
      </c>
      <c r="P39">
        <v>1</v>
      </c>
      <c r="Q39">
        <v>-3</v>
      </c>
      <c r="R39">
        <v>-3</v>
      </c>
      <c r="S39">
        <v>20</v>
      </c>
      <c r="T39">
        <v>82</v>
      </c>
      <c r="U39">
        <v>0</v>
      </c>
      <c r="V39">
        <v>0</v>
      </c>
      <c r="W39">
        <v>0</v>
      </c>
      <c r="X39">
        <v>1</v>
      </c>
      <c r="Y39">
        <v>1</v>
      </c>
      <c r="Z39">
        <v>1</v>
      </c>
      <c r="AA39">
        <v>0</v>
      </c>
      <c r="AB39">
        <v>80</v>
      </c>
      <c r="AC39">
        <v>5</v>
      </c>
      <c r="AD39">
        <v>-3</v>
      </c>
      <c r="AE39">
        <v>-3</v>
      </c>
      <c r="AF39">
        <v>180</v>
      </c>
      <c r="AG39">
        <v>1</v>
      </c>
      <c r="AH39">
        <v>0</v>
      </c>
      <c r="AI39">
        <v>1</v>
      </c>
      <c r="AJ39">
        <v>100</v>
      </c>
      <c r="AK39">
        <v>-3</v>
      </c>
      <c r="AL39">
        <v>-3</v>
      </c>
      <c r="AM39">
        <v>-3</v>
      </c>
      <c r="AN39">
        <v>0</v>
      </c>
      <c r="AO39">
        <v>0</v>
      </c>
      <c r="AP39">
        <v>0</v>
      </c>
      <c r="AQ39">
        <v>1</v>
      </c>
      <c r="AR39">
        <v>0</v>
      </c>
      <c r="AS39">
        <v>0</v>
      </c>
      <c r="AT39">
        <v>0</v>
      </c>
      <c r="AU39">
        <v>5</v>
      </c>
      <c r="AV39">
        <v>140</v>
      </c>
      <c r="AW39">
        <v>3</v>
      </c>
      <c r="AX39">
        <v>6</v>
      </c>
      <c r="AY39">
        <v>-3</v>
      </c>
      <c r="AZ39">
        <v>-3</v>
      </c>
      <c r="BA39">
        <v>7</v>
      </c>
      <c r="BB39">
        <v>267</v>
      </c>
      <c r="BC39">
        <v>267</v>
      </c>
      <c r="BD39">
        <v>1</v>
      </c>
      <c r="BE39">
        <v>82</v>
      </c>
      <c r="BH39">
        <v>15</v>
      </c>
      <c r="BI39">
        <v>0</v>
      </c>
      <c r="BJ39">
        <v>0</v>
      </c>
      <c r="BK39">
        <v>0</v>
      </c>
      <c r="BL39">
        <v>0</v>
      </c>
      <c r="BM39">
        <v>0</v>
      </c>
      <c r="BN39">
        <v>0</v>
      </c>
      <c r="BO39">
        <v>0</v>
      </c>
      <c r="BP39">
        <v>-3</v>
      </c>
      <c r="BQ39">
        <v>-3</v>
      </c>
      <c r="BR39">
        <v>0</v>
      </c>
      <c r="BS39">
        <v>15</v>
      </c>
      <c r="BT39">
        <v>0</v>
      </c>
      <c r="BU39">
        <v>0</v>
      </c>
      <c r="BV39">
        <v>0</v>
      </c>
      <c r="BW39">
        <v>1</v>
      </c>
      <c r="BX39">
        <v>1</v>
      </c>
      <c r="BY39">
        <v>1</v>
      </c>
      <c r="BZ39">
        <v>0</v>
      </c>
      <c r="CA39">
        <v>120</v>
      </c>
      <c r="CB39">
        <v>6</v>
      </c>
      <c r="CC39">
        <v>-3</v>
      </c>
      <c r="CD39">
        <v>-3</v>
      </c>
      <c r="CE39">
        <v>170</v>
      </c>
      <c r="CF39">
        <v>0</v>
      </c>
      <c r="CG39">
        <v>1</v>
      </c>
      <c r="CH39">
        <v>0</v>
      </c>
      <c r="CI39">
        <v>50</v>
      </c>
      <c r="CJ39">
        <v>-3</v>
      </c>
      <c r="CK39">
        <v>-3</v>
      </c>
      <c r="CL39">
        <v>-3</v>
      </c>
      <c r="CM39">
        <v>0</v>
      </c>
      <c r="CN39">
        <v>0</v>
      </c>
      <c r="CO39">
        <v>1</v>
      </c>
      <c r="CP39">
        <v>0</v>
      </c>
      <c r="CQ39">
        <v>0</v>
      </c>
      <c r="CR39">
        <v>0</v>
      </c>
      <c r="CS39">
        <v>5</v>
      </c>
      <c r="CT39">
        <v>0</v>
      </c>
      <c r="CU39">
        <v>120</v>
      </c>
      <c r="CV39">
        <v>3</v>
      </c>
      <c r="CW39">
        <v>6</v>
      </c>
      <c r="CX39">
        <v>-3</v>
      </c>
      <c r="CY39">
        <v>-3</v>
      </c>
      <c r="CZ39">
        <v>0</v>
      </c>
      <c r="DA39">
        <v>185</v>
      </c>
      <c r="DB39">
        <v>185</v>
      </c>
      <c r="DC39">
        <v>0</v>
      </c>
      <c r="DD39">
        <v>-82</v>
      </c>
    </row>
    <row r="40" spans="1:108" x14ac:dyDescent="0.25">
      <c r="A40" t="s">
        <v>3665</v>
      </c>
      <c r="B40">
        <v>35</v>
      </c>
      <c r="C40">
        <v>2574</v>
      </c>
      <c r="D40">
        <v>3018</v>
      </c>
      <c r="E40">
        <v>4329</v>
      </c>
      <c r="F40">
        <v>2040</v>
      </c>
      <c r="G40">
        <v>6320</v>
      </c>
      <c r="H40">
        <v>5434</v>
      </c>
      <c r="I40">
        <v>15</v>
      </c>
      <c r="J40">
        <v>0</v>
      </c>
      <c r="K40">
        <v>0</v>
      </c>
      <c r="L40">
        <v>0</v>
      </c>
      <c r="M40">
        <v>0</v>
      </c>
      <c r="N40">
        <v>0</v>
      </c>
      <c r="O40">
        <v>0</v>
      </c>
      <c r="P40">
        <v>0</v>
      </c>
      <c r="Q40">
        <v>-3</v>
      </c>
      <c r="R40">
        <v>-3</v>
      </c>
      <c r="S40">
        <v>0</v>
      </c>
      <c r="T40">
        <v>15</v>
      </c>
      <c r="U40">
        <v>0</v>
      </c>
      <c r="V40">
        <v>0</v>
      </c>
      <c r="W40">
        <v>0</v>
      </c>
      <c r="X40">
        <v>1</v>
      </c>
      <c r="Y40">
        <v>1</v>
      </c>
      <c r="Z40">
        <v>1</v>
      </c>
      <c r="AA40">
        <v>0</v>
      </c>
      <c r="AB40">
        <v>120</v>
      </c>
      <c r="AC40">
        <v>6</v>
      </c>
      <c r="AD40">
        <v>-3</v>
      </c>
      <c r="AE40">
        <v>-3</v>
      </c>
      <c r="AF40">
        <v>220</v>
      </c>
      <c r="AG40">
        <v>0</v>
      </c>
      <c r="AH40">
        <v>1</v>
      </c>
      <c r="AI40">
        <v>1</v>
      </c>
      <c r="AJ40">
        <v>100</v>
      </c>
      <c r="AK40">
        <v>-3</v>
      </c>
      <c r="AL40">
        <v>-3</v>
      </c>
      <c r="AM40">
        <v>-3</v>
      </c>
      <c r="AN40">
        <v>0</v>
      </c>
      <c r="AO40">
        <v>0</v>
      </c>
      <c r="AP40">
        <v>0</v>
      </c>
      <c r="AQ40">
        <v>0</v>
      </c>
      <c r="AR40">
        <v>0</v>
      </c>
      <c r="AS40">
        <v>0</v>
      </c>
      <c r="AT40">
        <v>0</v>
      </c>
      <c r="AU40">
        <v>0</v>
      </c>
      <c r="AV40">
        <v>120</v>
      </c>
      <c r="AW40">
        <v>3</v>
      </c>
      <c r="AX40">
        <v>6</v>
      </c>
      <c r="AY40">
        <v>-3</v>
      </c>
      <c r="AZ40">
        <v>-3</v>
      </c>
      <c r="BA40">
        <v>0</v>
      </c>
      <c r="BB40">
        <v>235</v>
      </c>
      <c r="BC40">
        <v>235</v>
      </c>
      <c r="BD40">
        <v>1</v>
      </c>
      <c r="BE40">
        <v>5</v>
      </c>
      <c r="BH40">
        <v>10</v>
      </c>
      <c r="BI40">
        <v>0</v>
      </c>
      <c r="BJ40">
        <v>0</v>
      </c>
      <c r="BK40">
        <v>0</v>
      </c>
      <c r="BL40">
        <v>0</v>
      </c>
      <c r="BM40">
        <v>0</v>
      </c>
      <c r="BN40">
        <v>0</v>
      </c>
      <c r="BO40">
        <v>0</v>
      </c>
      <c r="BP40">
        <v>-3</v>
      </c>
      <c r="BQ40">
        <v>-3</v>
      </c>
      <c r="BR40">
        <v>0</v>
      </c>
      <c r="BS40">
        <v>10</v>
      </c>
      <c r="BT40">
        <v>0</v>
      </c>
      <c r="BU40">
        <v>0</v>
      </c>
      <c r="BV40">
        <v>0</v>
      </c>
      <c r="BW40">
        <v>1</v>
      </c>
      <c r="BX40">
        <v>1</v>
      </c>
      <c r="BY40">
        <v>1</v>
      </c>
      <c r="BZ40">
        <v>0</v>
      </c>
      <c r="CA40">
        <v>120</v>
      </c>
      <c r="CB40">
        <v>6</v>
      </c>
      <c r="CC40">
        <v>-3</v>
      </c>
      <c r="CD40">
        <v>-3</v>
      </c>
      <c r="CE40">
        <v>220</v>
      </c>
      <c r="CF40">
        <v>1</v>
      </c>
      <c r="CG40">
        <v>0</v>
      </c>
      <c r="CH40">
        <v>1</v>
      </c>
      <c r="CI40">
        <v>100</v>
      </c>
      <c r="CJ40">
        <v>-3</v>
      </c>
      <c r="CK40">
        <v>-3</v>
      </c>
      <c r="CL40">
        <v>-3</v>
      </c>
      <c r="CM40">
        <v>0</v>
      </c>
      <c r="CN40">
        <v>0</v>
      </c>
      <c r="CO40">
        <v>0</v>
      </c>
      <c r="CP40">
        <v>0</v>
      </c>
      <c r="CQ40">
        <v>0</v>
      </c>
      <c r="CR40">
        <v>0</v>
      </c>
      <c r="CS40">
        <v>0</v>
      </c>
      <c r="CT40">
        <v>0</v>
      </c>
      <c r="CU40">
        <v>120</v>
      </c>
      <c r="CV40">
        <v>3</v>
      </c>
      <c r="CW40">
        <v>6</v>
      </c>
      <c r="CX40">
        <v>-3</v>
      </c>
      <c r="CY40">
        <v>-3</v>
      </c>
      <c r="CZ40">
        <v>0</v>
      </c>
      <c r="DA40">
        <v>230</v>
      </c>
      <c r="DB40">
        <v>230</v>
      </c>
      <c r="DC40">
        <v>0</v>
      </c>
      <c r="DD40">
        <v>-5</v>
      </c>
    </row>
    <row r="41" spans="1:108" x14ac:dyDescent="0.25">
      <c r="A41" t="s">
        <v>3665</v>
      </c>
      <c r="B41">
        <v>36</v>
      </c>
      <c r="C41">
        <v>876</v>
      </c>
      <c r="D41">
        <v>3267</v>
      </c>
      <c r="E41">
        <v>4009</v>
      </c>
      <c r="F41">
        <v>2450</v>
      </c>
      <c r="G41">
        <v>1094</v>
      </c>
      <c r="H41">
        <v>4011</v>
      </c>
      <c r="I41">
        <v>10</v>
      </c>
      <c r="J41">
        <v>0</v>
      </c>
      <c r="K41">
        <v>6</v>
      </c>
      <c r="L41">
        <v>6</v>
      </c>
      <c r="M41">
        <v>1</v>
      </c>
      <c r="N41">
        <v>0</v>
      </c>
      <c r="O41">
        <v>60</v>
      </c>
      <c r="P41">
        <v>1</v>
      </c>
      <c r="Q41">
        <v>-3</v>
      </c>
      <c r="R41">
        <v>-3</v>
      </c>
      <c r="S41">
        <v>20</v>
      </c>
      <c r="T41">
        <v>76</v>
      </c>
      <c r="U41">
        <v>0</v>
      </c>
      <c r="V41">
        <v>0</v>
      </c>
      <c r="W41">
        <v>0</v>
      </c>
      <c r="X41">
        <v>1</v>
      </c>
      <c r="Y41">
        <v>1</v>
      </c>
      <c r="Z41">
        <v>1</v>
      </c>
      <c r="AA41">
        <v>0</v>
      </c>
      <c r="AB41">
        <v>80</v>
      </c>
      <c r="AC41">
        <v>5</v>
      </c>
      <c r="AD41">
        <v>-3</v>
      </c>
      <c r="AE41">
        <v>-3</v>
      </c>
      <c r="AF41">
        <v>230</v>
      </c>
      <c r="AG41">
        <v>1</v>
      </c>
      <c r="AH41">
        <v>1</v>
      </c>
      <c r="AI41">
        <v>1</v>
      </c>
      <c r="AJ41">
        <v>150</v>
      </c>
      <c r="AK41">
        <v>-3</v>
      </c>
      <c r="AL41">
        <v>-3</v>
      </c>
      <c r="AM41">
        <v>-3</v>
      </c>
      <c r="AN41">
        <v>0</v>
      </c>
      <c r="AO41">
        <v>0</v>
      </c>
      <c r="AP41">
        <v>1</v>
      </c>
      <c r="AQ41">
        <v>0</v>
      </c>
      <c r="AR41">
        <v>2</v>
      </c>
      <c r="AS41">
        <v>0</v>
      </c>
      <c r="AT41">
        <v>55</v>
      </c>
      <c r="AU41">
        <v>0</v>
      </c>
      <c r="AV41">
        <v>140</v>
      </c>
      <c r="AW41">
        <v>3</v>
      </c>
      <c r="AX41">
        <v>6</v>
      </c>
      <c r="AY41">
        <v>-3</v>
      </c>
      <c r="AZ41">
        <v>-3</v>
      </c>
      <c r="BA41">
        <v>6</v>
      </c>
      <c r="BB41">
        <v>306</v>
      </c>
      <c r="BC41">
        <v>306</v>
      </c>
      <c r="BD41">
        <v>1</v>
      </c>
      <c r="BE41">
        <v>56</v>
      </c>
      <c r="BH41">
        <v>15</v>
      </c>
      <c r="BI41">
        <v>0</v>
      </c>
      <c r="BJ41">
        <v>0</v>
      </c>
      <c r="BK41">
        <v>0</v>
      </c>
      <c r="BL41">
        <v>0</v>
      </c>
      <c r="BM41">
        <v>0</v>
      </c>
      <c r="BN41">
        <v>0</v>
      </c>
      <c r="BO41">
        <v>0</v>
      </c>
      <c r="BP41">
        <v>-3</v>
      </c>
      <c r="BQ41">
        <v>-3</v>
      </c>
      <c r="BR41">
        <v>0</v>
      </c>
      <c r="BS41">
        <v>15</v>
      </c>
      <c r="BT41">
        <v>0</v>
      </c>
      <c r="BU41">
        <v>0</v>
      </c>
      <c r="BV41">
        <v>0</v>
      </c>
      <c r="BW41">
        <v>1</v>
      </c>
      <c r="BX41">
        <v>1</v>
      </c>
      <c r="BY41">
        <v>0</v>
      </c>
      <c r="BZ41">
        <v>0</v>
      </c>
      <c r="CA41">
        <v>80</v>
      </c>
      <c r="CB41">
        <v>2</v>
      </c>
      <c r="CC41">
        <v>-3</v>
      </c>
      <c r="CD41">
        <v>-3</v>
      </c>
      <c r="CE41">
        <v>180</v>
      </c>
      <c r="CF41">
        <v>0</v>
      </c>
      <c r="CG41">
        <v>1</v>
      </c>
      <c r="CH41">
        <v>1</v>
      </c>
      <c r="CI41">
        <v>100</v>
      </c>
      <c r="CJ41">
        <v>-3</v>
      </c>
      <c r="CK41">
        <v>-3</v>
      </c>
      <c r="CL41">
        <v>-3</v>
      </c>
      <c r="CM41">
        <v>0</v>
      </c>
      <c r="CN41">
        <v>0</v>
      </c>
      <c r="CO41">
        <v>0</v>
      </c>
      <c r="CP41">
        <v>1</v>
      </c>
      <c r="CQ41">
        <v>0</v>
      </c>
      <c r="CR41">
        <v>2</v>
      </c>
      <c r="CS41">
        <v>0</v>
      </c>
      <c r="CT41">
        <v>55</v>
      </c>
      <c r="CU41">
        <v>80</v>
      </c>
      <c r="CV41">
        <v>2</v>
      </c>
      <c r="CW41">
        <v>2</v>
      </c>
      <c r="CX41">
        <v>-3</v>
      </c>
      <c r="CY41">
        <v>-3</v>
      </c>
      <c r="CZ41">
        <v>0</v>
      </c>
      <c r="DA41">
        <v>250</v>
      </c>
      <c r="DB41">
        <v>250</v>
      </c>
      <c r="DC41">
        <v>0</v>
      </c>
      <c r="DD41">
        <v>-56</v>
      </c>
    </row>
    <row r="42" spans="1:108" x14ac:dyDescent="0.25">
      <c r="A42" t="s">
        <v>3665</v>
      </c>
      <c r="B42">
        <v>37</v>
      </c>
      <c r="C42">
        <v>2410</v>
      </c>
      <c r="D42">
        <v>6412</v>
      </c>
      <c r="E42">
        <v>6317</v>
      </c>
      <c r="F42">
        <v>6371</v>
      </c>
      <c r="G42">
        <v>4536</v>
      </c>
      <c r="H42">
        <v>4818</v>
      </c>
      <c r="I42">
        <v>10</v>
      </c>
      <c r="J42">
        <v>0</v>
      </c>
      <c r="K42">
        <v>0</v>
      </c>
      <c r="L42">
        <v>0</v>
      </c>
      <c r="M42">
        <v>0</v>
      </c>
      <c r="N42">
        <v>0</v>
      </c>
      <c r="O42">
        <v>0</v>
      </c>
      <c r="P42">
        <v>0</v>
      </c>
      <c r="Q42">
        <v>-3</v>
      </c>
      <c r="R42">
        <v>-3</v>
      </c>
      <c r="S42">
        <v>0</v>
      </c>
      <c r="T42">
        <v>10</v>
      </c>
      <c r="U42">
        <v>0</v>
      </c>
      <c r="V42">
        <v>0</v>
      </c>
      <c r="W42">
        <v>0</v>
      </c>
      <c r="X42">
        <v>1</v>
      </c>
      <c r="Y42">
        <v>1</v>
      </c>
      <c r="Z42">
        <v>0</v>
      </c>
      <c r="AA42">
        <v>0</v>
      </c>
      <c r="AB42">
        <v>80</v>
      </c>
      <c r="AC42">
        <v>2</v>
      </c>
      <c r="AD42">
        <v>-3</v>
      </c>
      <c r="AE42">
        <v>-3</v>
      </c>
      <c r="AF42">
        <v>80</v>
      </c>
      <c r="AG42">
        <v>0</v>
      </c>
      <c r="AH42">
        <v>0</v>
      </c>
      <c r="AI42">
        <v>0</v>
      </c>
      <c r="AJ42">
        <v>0</v>
      </c>
      <c r="AK42">
        <v>-3</v>
      </c>
      <c r="AL42">
        <v>-3</v>
      </c>
      <c r="AM42">
        <v>-3</v>
      </c>
      <c r="AN42">
        <v>0</v>
      </c>
      <c r="AO42">
        <v>0</v>
      </c>
      <c r="AP42">
        <v>0</v>
      </c>
      <c r="AQ42">
        <v>0</v>
      </c>
      <c r="AR42">
        <v>0</v>
      </c>
      <c r="AS42">
        <v>0</v>
      </c>
      <c r="AT42">
        <v>0</v>
      </c>
      <c r="AU42">
        <v>0</v>
      </c>
      <c r="AV42">
        <v>80</v>
      </c>
      <c r="AW42">
        <v>2</v>
      </c>
      <c r="AX42">
        <v>2</v>
      </c>
      <c r="AY42">
        <v>-3</v>
      </c>
      <c r="AZ42">
        <v>-3</v>
      </c>
      <c r="BA42">
        <v>0</v>
      </c>
      <c r="BB42">
        <v>90</v>
      </c>
      <c r="BC42">
        <v>90</v>
      </c>
      <c r="BD42">
        <v>0</v>
      </c>
      <c r="BE42">
        <v>-165</v>
      </c>
      <c r="BH42">
        <v>15</v>
      </c>
      <c r="BI42">
        <v>0</v>
      </c>
      <c r="BJ42">
        <v>0</v>
      </c>
      <c r="BK42">
        <v>0</v>
      </c>
      <c r="BL42">
        <v>1</v>
      </c>
      <c r="BM42">
        <v>0</v>
      </c>
      <c r="BN42">
        <v>60</v>
      </c>
      <c r="BO42">
        <v>1</v>
      </c>
      <c r="BP42">
        <v>-3</v>
      </c>
      <c r="BQ42">
        <v>-3</v>
      </c>
      <c r="BR42">
        <v>20</v>
      </c>
      <c r="BS42">
        <v>75</v>
      </c>
      <c r="BT42">
        <v>0</v>
      </c>
      <c r="BU42">
        <v>0</v>
      </c>
      <c r="BV42">
        <v>0</v>
      </c>
      <c r="BW42">
        <v>1</v>
      </c>
      <c r="BX42">
        <v>1</v>
      </c>
      <c r="BY42">
        <v>1</v>
      </c>
      <c r="BZ42">
        <v>0</v>
      </c>
      <c r="CA42">
        <v>80</v>
      </c>
      <c r="CB42">
        <v>5</v>
      </c>
      <c r="CC42">
        <v>-3</v>
      </c>
      <c r="CD42">
        <v>-3</v>
      </c>
      <c r="CE42">
        <v>180</v>
      </c>
      <c r="CF42">
        <v>1</v>
      </c>
      <c r="CG42">
        <v>0</v>
      </c>
      <c r="CH42">
        <v>1</v>
      </c>
      <c r="CI42">
        <v>100</v>
      </c>
      <c r="CJ42">
        <v>-3</v>
      </c>
      <c r="CK42">
        <v>-3</v>
      </c>
      <c r="CL42">
        <v>-3</v>
      </c>
      <c r="CM42">
        <v>0</v>
      </c>
      <c r="CN42">
        <v>0</v>
      </c>
      <c r="CO42">
        <v>0</v>
      </c>
      <c r="CP42">
        <v>0</v>
      </c>
      <c r="CQ42">
        <v>0</v>
      </c>
      <c r="CR42">
        <v>0</v>
      </c>
      <c r="CS42">
        <v>0</v>
      </c>
      <c r="CT42">
        <v>0</v>
      </c>
      <c r="CU42">
        <v>140</v>
      </c>
      <c r="CV42">
        <v>3</v>
      </c>
      <c r="CW42">
        <v>6</v>
      </c>
      <c r="CX42">
        <v>-3</v>
      </c>
      <c r="CY42">
        <v>-3</v>
      </c>
      <c r="CZ42">
        <v>0</v>
      </c>
      <c r="DA42">
        <v>255</v>
      </c>
      <c r="DB42">
        <v>255</v>
      </c>
      <c r="DC42">
        <v>1</v>
      </c>
      <c r="DD42">
        <v>165</v>
      </c>
    </row>
    <row r="43" spans="1:108" x14ac:dyDescent="0.25">
      <c r="A43" t="s">
        <v>3665</v>
      </c>
      <c r="B43">
        <v>38</v>
      </c>
      <c r="C43">
        <v>3206</v>
      </c>
      <c r="D43">
        <v>5638</v>
      </c>
      <c r="E43">
        <v>5837</v>
      </c>
      <c r="F43">
        <v>4230</v>
      </c>
      <c r="G43">
        <v>525</v>
      </c>
      <c r="H43">
        <v>6359</v>
      </c>
      <c r="I43">
        <v>15</v>
      </c>
      <c r="J43">
        <v>0</v>
      </c>
      <c r="K43">
        <v>0</v>
      </c>
      <c r="L43">
        <v>0</v>
      </c>
      <c r="M43">
        <v>0</v>
      </c>
      <c r="N43">
        <v>0</v>
      </c>
      <c r="O43">
        <v>0</v>
      </c>
      <c r="P43">
        <v>0</v>
      </c>
      <c r="Q43">
        <v>-3</v>
      </c>
      <c r="R43">
        <v>-3</v>
      </c>
      <c r="S43">
        <v>0</v>
      </c>
      <c r="T43">
        <v>15</v>
      </c>
      <c r="U43">
        <v>40</v>
      </c>
      <c r="V43">
        <v>0</v>
      </c>
      <c r="W43">
        <v>4</v>
      </c>
      <c r="X43">
        <v>1</v>
      </c>
      <c r="Y43">
        <v>1</v>
      </c>
      <c r="Z43">
        <v>1</v>
      </c>
      <c r="AA43">
        <v>0</v>
      </c>
      <c r="AB43">
        <v>120</v>
      </c>
      <c r="AC43">
        <v>6</v>
      </c>
      <c r="AD43">
        <v>-3</v>
      </c>
      <c r="AE43">
        <v>-3</v>
      </c>
      <c r="AF43">
        <v>174</v>
      </c>
      <c r="AG43">
        <v>0</v>
      </c>
      <c r="AH43">
        <v>1</v>
      </c>
      <c r="AI43">
        <v>0</v>
      </c>
      <c r="AJ43">
        <v>50</v>
      </c>
      <c r="AK43">
        <v>-3</v>
      </c>
      <c r="AL43">
        <v>-3</v>
      </c>
      <c r="AM43">
        <v>-3</v>
      </c>
      <c r="AN43">
        <v>0</v>
      </c>
      <c r="AO43">
        <v>0</v>
      </c>
      <c r="AP43">
        <v>0</v>
      </c>
      <c r="AQ43">
        <v>0</v>
      </c>
      <c r="AR43">
        <v>0</v>
      </c>
      <c r="AS43">
        <v>0</v>
      </c>
      <c r="AT43">
        <v>0</v>
      </c>
      <c r="AU43">
        <v>0</v>
      </c>
      <c r="AV43">
        <v>120</v>
      </c>
      <c r="AW43">
        <v>3</v>
      </c>
      <c r="AX43">
        <v>6</v>
      </c>
      <c r="AY43">
        <v>-3</v>
      </c>
      <c r="AZ43">
        <v>-3</v>
      </c>
      <c r="BA43">
        <v>4</v>
      </c>
      <c r="BB43">
        <v>189</v>
      </c>
      <c r="BC43">
        <v>189</v>
      </c>
      <c r="BD43">
        <v>0</v>
      </c>
      <c r="BE43">
        <v>-11</v>
      </c>
      <c r="BH43">
        <v>10</v>
      </c>
      <c r="BI43">
        <v>0</v>
      </c>
      <c r="BJ43">
        <v>0</v>
      </c>
      <c r="BK43">
        <v>0</v>
      </c>
      <c r="BL43">
        <v>1</v>
      </c>
      <c r="BM43">
        <v>0</v>
      </c>
      <c r="BN43">
        <v>60</v>
      </c>
      <c r="BO43">
        <v>1</v>
      </c>
      <c r="BP43">
        <v>-3</v>
      </c>
      <c r="BQ43">
        <v>-3</v>
      </c>
      <c r="BR43">
        <v>20</v>
      </c>
      <c r="BS43">
        <v>70</v>
      </c>
      <c r="BT43">
        <v>0</v>
      </c>
      <c r="BU43">
        <v>0</v>
      </c>
      <c r="BV43">
        <v>0</v>
      </c>
      <c r="BW43">
        <v>1</v>
      </c>
      <c r="BX43">
        <v>1</v>
      </c>
      <c r="BY43">
        <v>1</v>
      </c>
      <c r="BZ43">
        <v>0</v>
      </c>
      <c r="CA43">
        <v>80</v>
      </c>
      <c r="CB43">
        <v>5</v>
      </c>
      <c r="CC43">
        <v>-3</v>
      </c>
      <c r="CD43">
        <v>-3</v>
      </c>
      <c r="CE43">
        <v>130</v>
      </c>
      <c r="CF43">
        <v>0</v>
      </c>
      <c r="CG43">
        <v>1</v>
      </c>
      <c r="CH43">
        <v>0</v>
      </c>
      <c r="CI43">
        <v>50</v>
      </c>
      <c r="CJ43">
        <v>-3</v>
      </c>
      <c r="CK43">
        <v>-3</v>
      </c>
      <c r="CL43">
        <v>-3</v>
      </c>
      <c r="CM43">
        <v>0</v>
      </c>
      <c r="CN43">
        <v>0</v>
      </c>
      <c r="CO43">
        <v>0</v>
      </c>
      <c r="CP43">
        <v>0</v>
      </c>
      <c r="CQ43">
        <v>0</v>
      </c>
      <c r="CR43">
        <v>0</v>
      </c>
      <c r="CS43">
        <v>0</v>
      </c>
      <c r="CT43">
        <v>0</v>
      </c>
      <c r="CU43">
        <v>140</v>
      </c>
      <c r="CV43">
        <v>3</v>
      </c>
      <c r="CW43">
        <v>6</v>
      </c>
      <c r="CX43">
        <v>-3</v>
      </c>
      <c r="CY43">
        <v>-3</v>
      </c>
      <c r="CZ43">
        <v>0</v>
      </c>
      <c r="DA43">
        <v>200</v>
      </c>
      <c r="DB43">
        <v>200</v>
      </c>
      <c r="DC43">
        <v>1</v>
      </c>
      <c r="DD43">
        <v>11</v>
      </c>
    </row>
    <row r="44" spans="1:108" x14ac:dyDescent="0.25">
      <c r="A44" t="s">
        <v>3665</v>
      </c>
      <c r="B44">
        <v>39</v>
      </c>
      <c r="C44">
        <v>3633</v>
      </c>
      <c r="D44">
        <v>5991</v>
      </c>
      <c r="E44">
        <v>6164</v>
      </c>
      <c r="F44">
        <v>167</v>
      </c>
      <c r="G44">
        <v>6379</v>
      </c>
      <c r="H44">
        <v>5906</v>
      </c>
      <c r="I44">
        <v>15</v>
      </c>
      <c r="J44">
        <v>0</v>
      </c>
      <c r="K44">
        <v>0</v>
      </c>
      <c r="L44">
        <v>0</v>
      </c>
      <c r="M44">
        <v>0</v>
      </c>
      <c r="N44">
        <v>0</v>
      </c>
      <c r="O44">
        <v>0</v>
      </c>
      <c r="P44">
        <v>0</v>
      </c>
      <c r="Q44">
        <v>-3</v>
      </c>
      <c r="R44">
        <v>-3</v>
      </c>
      <c r="S44">
        <v>0</v>
      </c>
      <c r="T44">
        <v>15</v>
      </c>
      <c r="U44">
        <v>0</v>
      </c>
      <c r="V44">
        <v>0</v>
      </c>
      <c r="W44">
        <v>0</v>
      </c>
      <c r="X44">
        <v>1</v>
      </c>
      <c r="Y44">
        <v>1</v>
      </c>
      <c r="Z44">
        <v>0</v>
      </c>
      <c r="AA44">
        <v>0</v>
      </c>
      <c r="AB44">
        <v>80</v>
      </c>
      <c r="AC44">
        <v>2</v>
      </c>
      <c r="AD44">
        <v>-3</v>
      </c>
      <c r="AE44">
        <v>-3</v>
      </c>
      <c r="AF44">
        <v>80</v>
      </c>
      <c r="AG44">
        <v>0</v>
      </c>
      <c r="AH44">
        <v>0</v>
      </c>
      <c r="AI44">
        <v>0</v>
      </c>
      <c r="AJ44">
        <v>0</v>
      </c>
      <c r="AK44">
        <v>-3</v>
      </c>
      <c r="AL44">
        <v>-3</v>
      </c>
      <c r="AM44">
        <v>-3</v>
      </c>
      <c r="AN44">
        <v>0</v>
      </c>
      <c r="AO44">
        <v>0</v>
      </c>
      <c r="AP44">
        <v>1</v>
      </c>
      <c r="AQ44">
        <v>0</v>
      </c>
      <c r="AR44">
        <v>0</v>
      </c>
      <c r="AS44">
        <v>0</v>
      </c>
      <c r="AT44">
        <v>5</v>
      </c>
      <c r="AU44">
        <v>0</v>
      </c>
      <c r="AV44">
        <v>80</v>
      </c>
      <c r="AW44">
        <v>2</v>
      </c>
      <c r="AX44">
        <v>2</v>
      </c>
      <c r="AY44">
        <v>-3</v>
      </c>
      <c r="AZ44">
        <v>-3</v>
      </c>
      <c r="BA44">
        <v>0</v>
      </c>
      <c r="BB44">
        <v>95</v>
      </c>
      <c r="BC44">
        <v>95</v>
      </c>
      <c r="BD44">
        <v>0</v>
      </c>
      <c r="BE44">
        <v>-7</v>
      </c>
      <c r="BH44">
        <v>15</v>
      </c>
      <c r="BI44">
        <v>0</v>
      </c>
      <c r="BJ44">
        <v>2</v>
      </c>
      <c r="BK44">
        <v>2</v>
      </c>
      <c r="BL44">
        <v>0</v>
      </c>
      <c r="BM44">
        <v>0</v>
      </c>
      <c r="BN44">
        <v>0</v>
      </c>
      <c r="BO44">
        <v>0</v>
      </c>
      <c r="BP44">
        <v>-3</v>
      </c>
      <c r="BQ44">
        <v>-3</v>
      </c>
      <c r="BR44">
        <v>0</v>
      </c>
      <c r="BS44">
        <v>17</v>
      </c>
      <c r="BT44">
        <v>0</v>
      </c>
      <c r="BU44">
        <v>0</v>
      </c>
      <c r="BV44">
        <v>0</v>
      </c>
      <c r="BW44">
        <v>1</v>
      </c>
      <c r="BX44">
        <v>1</v>
      </c>
      <c r="BY44">
        <v>0</v>
      </c>
      <c r="BZ44">
        <v>0</v>
      </c>
      <c r="CA44">
        <v>80</v>
      </c>
      <c r="CB44">
        <v>2</v>
      </c>
      <c r="CC44">
        <v>-3</v>
      </c>
      <c r="CD44">
        <v>-3</v>
      </c>
      <c r="CE44">
        <v>80</v>
      </c>
      <c r="CF44">
        <v>0</v>
      </c>
      <c r="CG44">
        <v>0</v>
      </c>
      <c r="CH44">
        <v>0</v>
      </c>
      <c r="CI44">
        <v>0</v>
      </c>
      <c r="CJ44">
        <v>-3</v>
      </c>
      <c r="CK44">
        <v>-3</v>
      </c>
      <c r="CL44">
        <v>-3</v>
      </c>
      <c r="CM44">
        <v>0</v>
      </c>
      <c r="CN44">
        <v>0</v>
      </c>
      <c r="CO44">
        <v>0</v>
      </c>
      <c r="CP44">
        <v>1</v>
      </c>
      <c r="CQ44">
        <v>0</v>
      </c>
      <c r="CR44">
        <v>0</v>
      </c>
      <c r="CS44">
        <v>0</v>
      </c>
      <c r="CT44">
        <v>5</v>
      </c>
      <c r="CU44">
        <v>80</v>
      </c>
      <c r="CV44">
        <v>2</v>
      </c>
      <c r="CW44">
        <v>2</v>
      </c>
      <c r="CX44">
        <v>-3</v>
      </c>
      <c r="CY44">
        <v>-3</v>
      </c>
      <c r="CZ44">
        <v>2</v>
      </c>
      <c r="DA44">
        <v>102</v>
      </c>
      <c r="DB44">
        <v>102</v>
      </c>
      <c r="DC44">
        <v>1</v>
      </c>
      <c r="DD44">
        <v>7</v>
      </c>
    </row>
    <row r="45" spans="1:108" x14ac:dyDescent="0.25">
      <c r="A45" t="s">
        <v>3665</v>
      </c>
      <c r="B45">
        <v>40</v>
      </c>
      <c r="C45">
        <v>6630</v>
      </c>
      <c r="D45">
        <v>2512</v>
      </c>
      <c r="E45">
        <v>3528</v>
      </c>
      <c r="F45">
        <v>2574</v>
      </c>
      <c r="G45">
        <v>6320</v>
      </c>
      <c r="H45">
        <v>2177</v>
      </c>
      <c r="I45">
        <v>15</v>
      </c>
      <c r="J45">
        <v>0</v>
      </c>
      <c r="K45">
        <v>0</v>
      </c>
      <c r="L45">
        <v>0</v>
      </c>
      <c r="M45">
        <v>1</v>
      </c>
      <c r="N45">
        <v>0</v>
      </c>
      <c r="O45">
        <v>60</v>
      </c>
      <c r="P45">
        <v>1</v>
      </c>
      <c r="Q45">
        <v>-3</v>
      </c>
      <c r="R45">
        <v>-3</v>
      </c>
      <c r="S45">
        <v>20</v>
      </c>
      <c r="T45">
        <v>75</v>
      </c>
      <c r="U45">
        <v>0</v>
      </c>
      <c r="V45">
        <v>0</v>
      </c>
      <c r="W45">
        <v>0</v>
      </c>
      <c r="X45">
        <v>1</v>
      </c>
      <c r="Y45">
        <v>1</v>
      </c>
      <c r="Z45">
        <v>1</v>
      </c>
      <c r="AA45">
        <v>1</v>
      </c>
      <c r="AB45">
        <v>120</v>
      </c>
      <c r="AC45">
        <v>11</v>
      </c>
      <c r="AD45">
        <v>-3</v>
      </c>
      <c r="AE45">
        <v>-3</v>
      </c>
      <c r="AF45">
        <v>220</v>
      </c>
      <c r="AG45">
        <v>1</v>
      </c>
      <c r="AH45">
        <v>1</v>
      </c>
      <c r="AI45">
        <v>0</v>
      </c>
      <c r="AJ45">
        <v>100</v>
      </c>
      <c r="AK45">
        <v>-3</v>
      </c>
      <c r="AL45">
        <v>-3</v>
      </c>
      <c r="AM45">
        <v>-3</v>
      </c>
      <c r="AN45">
        <v>0</v>
      </c>
      <c r="AO45">
        <v>1</v>
      </c>
      <c r="AP45">
        <v>0</v>
      </c>
      <c r="AQ45">
        <v>0</v>
      </c>
      <c r="AR45">
        <v>0</v>
      </c>
      <c r="AS45">
        <v>0</v>
      </c>
      <c r="AT45">
        <v>0</v>
      </c>
      <c r="AU45">
        <v>0</v>
      </c>
      <c r="AV45">
        <v>180</v>
      </c>
      <c r="AW45">
        <v>4</v>
      </c>
      <c r="AX45">
        <v>12</v>
      </c>
      <c r="AY45">
        <v>-3</v>
      </c>
      <c r="AZ45">
        <v>-3</v>
      </c>
      <c r="BA45">
        <v>0</v>
      </c>
      <c r="BB45">
        <v>295</v>
      </c>
      <c r="BC45">
        <v>395</v>
      </c>
      <c r="BD45">
        <v>1</v>
      </c>
      <c r="BE45">
        <v>165</v>
      </c>
      <c r="BH45">
        <v>10</v>
      </c>
      <c r="BI45">
        <v>0</v>
      </c>
      <c r="BJ45">
        <v>0</v>
      </c>
      <c r="BK45">
        <v>0</v>
      </c>
      <c r="BL45">
        <v>0</v>
      </c>
      <c r="BM45">
        <v>0</v>
      </c>
      <c r="BN45">
        <v>0</v>
      </c>
      <c r="BO45">
        <v>0</v>
      </c>
      <c r="BP45">
        <v>-3</v>
      </c>
      <c r="BQ45">
        <v>-3</v>
      </c>
      <c r="BR45">
        <v>0</v>
      </c>
      <c r="BS45">
        <v>10</v>
      </c>
      <c r="BT45">
        <v>0</v>
      </c>
      <c r="BU45">
        <v>0</v>
      </c>
      <c r="BV45">
        <v>0</v>
      </c>
      <c r="BW45">
        <v>1</v>
      </c>
      <c r="BX45">
        <v>1</v>
      </c>
      <c r="BY45">
        <v>1</v>
      </c>
      <c r="BZ45">
        <v>0</v>
      </c>
      <c r="CA45">
        <v>120</v>
      </c>
      <c r="CB45">
        <v>6</v>
      </c>
      <c r="CC45">
        <v>-3</v>
      </c>
      <c r="CD45">
        <v>-3</v>
      </c>
      <c r="CE45">
        <v>120</v>
      </c>
      <c r="CF45">
        <v>0</v>
      </c>
      <c r="CG45">
        <v>0</v>
      </c>
      <c r="CH45">
        <v>0</v>
      </c>
      <c r="CI45">
        <v>0</v>
      </c>
      <c r="CJ45">
        <v>-3</v>
      </c>
      <c r="CK45">
        <v>-3</v>
      </c>
      <c r="CL45">
        <v>-3</v>
      </c>
      <c r="CM45">
        <v>0</v>
      </c>
      <c r="CN45">
        <v>0</v>
      </c>
      <c r="CO45">
        <v>0</v>
      </c>
      <c r="CP45">
        <v>0</v>
      </c>
      <c r="CQ45">
        <v>0</v>
      </c>
      <c r="CR45">
        <v>0</v>
      </c>
      <c r="CS45">
        <v>0</v>
      </c>
      <c r="CT45">
        <v>0</v>
      </c>
      <c r="CU45">
        <v>120</v>
      </c>
      <c r="CV45">
        <v>3</v>
      </c>
      <c r="CW45">
        <v>6</v>
      </c>
      <c r="CX45">
        <v>-3</v>
      </c>
      <c r="CY45">
        <v>-3</v>
      </c>
      <c r="CZ45">
        <v>0</v>
      </c>
      <c r="DA45">
        <v>130</v>
      </c>
      <c r="DB45">
        <v>130</v>
      </c>
      <c r="DC45">
        <v>0</v>
      </c>
      <c r="DD45">
        <v>-165</v>
      </c>
    </row>
    <row r="46" spans="1:108" x14ac:dyDescent="0.25">
      <c r="A46" t="s">
        <v>3665</v>
      </c>
      <c r="B46">
        <v>41</v>
      </c>
      <c r="C46">
        <v>1094</v>
      </c>
      <c r="D46">
        <v>5041</v>
      </c>
      <c r="E46">
        <v>6455</v>
      </c>
      <c r="F46">
        <v>648</v>
      </c>
      <c r="G46">
        <v>2450</v>
      </c>
      <c r="H46">
        <v>3018</v>
      </c>
      <c r="I46">
        <v>15</v>
      </c>
      <c r="J46">
        <v>0</v>
      </c>
      <c r="K46">
        <v>0</v>
      </c>
      <c r="L46">
        <v>0</v>
      </c>
      <c r="M46">
        <v>0</v>
      </c>
      <c r="N46">
        <v>0</v>
      </c>
      <c r="O46">
        <v>0</v>
      </c>
      <c r="P46">
        <v>0</v>
      </c>
      <c r="Q46">
        <v>-3</v>
      </c>
      <c r="R46">
        <v>-3</v>
      </c>
      <c r="S46">
        <v>0</v>
      </c>
      <c r="T46">
        <v>15</v>
      </c>
      <c r="U46">
        <v>0</v>
      </c>
      <c r="V46">
        <v>0</v>
      </c>
      <c r="W46">
        <v>0</v>
      </c>
      <c r="X46">
        <v>1</v>
      </c>
      <c r="Y46">
        <v>1</v>
      </c>
      <c r="Z46">
        <v>1</v>
      </c>
      <c r="AA46">
        <v>0</v>
      </c>
      <c r="AB46">
        <v>120</v>
      </c>
      <c r="AC46">
        <v>6</v>
      </c>
      <c r="AD46">
        <v>-3</v>
      </c>
      <c r="AE46">
        <v>-3</v>
      </c>
      <c r="AF46">
        <v>170</v>
      </c>
      <c r="AG46">
        <v>0</v>
      </c>
      <c r="AH46">
        <v>0</v>
      </c>
      <c r="AI46">
        <v>1</v>
      </c>
      <c r="AJ46">
        <v>50</v>
      </c>
      <c r="AK46">
        <v>-3</v>
      </c>
      <c r="AL46">
        <v>-3</v>
      </c>
      <c r="AM46">
        <v>-3</v>
      </c>
      <c r="AN46">
        <v>0</v>
      </c>
      <c r="AO46">
        <v>0</v>
      </c>
      <c r="AP46">
        <v>1</v>
      </c>
      <c r="AQ46">
        <v>0</v>
      </c>
      <c r="AR46">
        <v>0</v>
      </c>
      <c r="AS46">
        <v>0</v>
      </c>
      <c r="AT46">
        <v>5</v>
      </c>
      <c r="AU46">
        <v>0</v>
      </c>
      <c r="AV46">
        <v>120</v>
      </c>
      <c r="AW46">
        <v>3</v>
      </c>
      <c r="AX46">
        <v>6</v>
      </c>
      <c r="AY46">
        <v>-3</v>
      </c>
      <c r="AZ46">
        <v>-3</v>
      </c>
      <c r="BA46">
        <v>0</v>
      </c>
      <c r="BB46">
        <v>185</v>
      </c>
      <c r="BC46">
        <v>185</v>
      </c>
      <c r="BD46">
        <v>1</v>
      </c>
      <c r="BE46">
        <v>35</v>
      </c>
      <c r="BH46">
        <v>15</v>
      </c>
      <c r="BI46">
        <v>0</v>
      </c>
      <c r="BJ46">
        <v>0</v>
      </c>
      <c r="BK46">
        <v>0</v>
      </c>
      <c r="BL46">
        <v>0</v>
      </c>
      <c r="BM46">
        <v>0</v>
      </c>
      <c r="BN46">
        <v>0</v>
      </c>
      <c r="BO46">
        <v>0</v>
      </c>
      <c r="BP46">
        <v>-3</v>
      </c>
      <c r="BQ46">
        <v>-3</v>
      </c>
      <c r="BR46">
        <v>0</v>
      </c>
      <c r="BS46">
        <v>15</v>
      </c>
      <c r="BT46">
        <v>0</v>
      </c>
      <c r="BU46">
        <v>0</v>
      </c>
      <c r="BV46">
        <v>0</v>
      </c>
      <c r="BW46">
        <v>1</v>
      </c>
      <c r="BX46">
        <v>1</v>
      </c>
      <c r="BY46">
        <v>0</v>
      </c>
      <c r="BZ46">
        <v>0</v>
      </c>
      <c r="CA46">
        <v>80</v>
      </c>
      <c r="CB46">
        <v>2</v>
      </c>
      <c r="CC46">
        <v>-3</v>
      </c>
      <c r="CD46">
        <v>-3</v>
      </c>
      <c r="CE46">
        <v>130</v>
      </c>
      <c r="CF46">
        <v>0</v>
      </c>
      <c r="CG46">
        <v>0</v>
      </c>
      <c r="CH46">
        <v>1</v>
      </c>
      <c r="CI46">
        <v>50</v>
      </c>
      <c r="CJ46">
        <v>-3</v>
      </c>
      <c r="CK46">
        <v>-3</v>
      </c>
      <c r="CL46">
        <v>-3</v>
      </c>
      <c r="CM46">
        <v>0</v>
      </c>
      <c r="CN46">
        <v>0</v>
      </c>
      <c r="CO46">
        <v>0</v>
      </c>
      <c r="CP46">
        <v>1</v>
      </c>
      <c r="CQ46">
        <v>0</v>
      </c>
      <c r="CR46">
        <v>0</v>
      </c>
      <c r="CS46">
        <v>0</v>
      </c>
      <c r="CT46">
        <v>5</v>
      </c>
      <c r="CU46">
        <v>80</v>
      </c>
      <c r="CV46">
        <v>2</v>
      </c>
      <c r="CW46">
        <v>2</v>
      </c>
      <c r="CX46">
        <v>-3</v>
      </c>
      <c r="CY46">
        <v>-3</v>
      </c>
      <c r="CZ46">
        <v>0</v>
      </c>
      <c r="DA46">
        <v>150</v>
      </c>
      <c r="DB46">
        <v>150</v>
      </c>
      <c r="DC46">
        <v>0</v>
      </c>
      <c r="DD46">
        <v>-35</v>
      </c>
    </row>
    <row r="47" spans="1:108" x14ac:dyDescent="0.25">
      <c r="A47" t="s">
        <v>3665</v>
      </c>
      <c r="B47">
        <v>42</v>
      </c>
      <c r="C47">
        <v>6420</v>
      </c>
      <c r="D47">
        <v>5434</v>
      </c>
      <c r="E47">
        <v>2500</v>
      </c>
      <c r="F47">
        <v>2081</v>
      </c>
      <c r="G47">
        <v>4506</v>
      </c>
      <c r="H47">
        <v>876</v>
      </c>
      <c r="I47">
        <v>15</v>
      </c>
      <c r="J47">
        <v>0</v>
      </c>
      <c r="K47">
        <v>0</v>
      </c>
      <c r="L47">
        <v>0</v>
      </c>
      <c r="M47">
        <v>1</v>
      </c>
      <c r="N47">
        <v>0</v>
      </c>
      <c r="O47">
        <v>60</v>
      </c>
      <c r="P47">
        <v>1</v>
      </c>
      <c r="Q47">
        <v>-3</v>
      </c>
      <c r="R47">
        <v>-3</v>
      </c>
      <c r="S47">
        <v>20</v>
      </c>
      <c r="T47">
        <v>75</v>
      </c>
      <c r="U47">
        <v>0</v>
      </c>
      <c r="V47">
        <v>4</v>
      </c>
      <c r="W47">
        <v>1</v>
      </c>
      <c r="X47">
        <v>1</v>
      </c>
      <c r="Y47">
        <v>1</v>
      </c>
      <c r="Z47">
        <v>1</v>
      </c>
      <c r="AA47">
        <v>0</v>
      </c>
      <c r="AB47">
        <v>80</v>
      </c>
      <c r="AC47">
        <v>5</v>
      </c>
      <c r="AD47">
        <v>-3</v>
      </c>
      <c r="AE47">
        <v>-3</v>
      </c>
      <c r="AF47">
        <v>131</v>
      </c>
      <c r="AG47">
        <v>0</v>
      </c>
      <c r="AH47">
        <v>0</v>
      </c>
      <c r="AI47">
        <v>1</v>
      </c>
      <c r="AJ47">
        <v>50</v>
      </c>
      <c r="AK47">
        <v>-3</v>
      </c>
      <c r="AL47">
        <v>-3</v>
      </c>
      <c r="AM47">
        <v>-3</v>
      </c>
      <c r="AN47">
        <v>0</v>
      </c>
      <c r="AO47">
        <v>0</v>
      </c>
      <c r="AP47">
        <v>0</v>
      </c>
      <c r="AQ47">
        <v>0</v>
      </c>
      <c r="AR47">
        <v>1</v>
      </c>
      <c r="AS47">
        <v>0</v>
      </c>
      <c r="AT47">
        <v>25</v>
      </c>
      <c r="AU47">
        <v>0</v>
      </c>
      <c r="AV47">
        <v>140</v>
      </c>
      <c r="AW47">
        <v>3</v>
      </c>
      <c r="AX47">
        <v>6</v>
      </c>
      <c r="AY47">
        <v>-3</v>
      </c>
      <c r="AZ47">
        <v>-3</v>
      </c>
      <c r="BA47">
        <v>1</v>
      </c>
      <c r="BB47">
        <v>206</v>
      </c>
      <c r="BC47">
        <v>206</v>
      </c>
      <c r="BD47">
        <v>0</v>
      </c>
      <c r="BE47">
        <v>-19</v>
      </c>
      <c r="BH47">
        <v>10</v>
      </c>
      <c r="BI47">
        <v>0</v>
      </c>
      <c r="BJ47">
        <v>0</v>
      </c>
      <c r="BK47">
        <v>0</v>
      </c>
      <c r="BL47">
        <v>1</v>
      </c>
      <c r="BM47">
        <v>0</v>
      </c>
      <c r="BN47">
        <v>60</v>
      </c>
      <c r="BO47">
        <v>1</v>
      </c>
      <c r="BP47">
        <v>-3</v>
      </c>
      <c r="BQ47">
        <v>-3</v>
      </c>
      <c r="BR47">
        <v>20</v>
      </c>
      <c r="BS47">
        <v>70</v>
      </c>
      <c r="BT47">
        <v>0</v>
      </c>
      <c r="BU47">
        <v>0</v>
      </c>
      <c r="BV47">
        <v>0</v>
      </c>
      <c r="BW47">
        <v>1</v>
      </c>
      <c r="BX47">
        <v>1</v>
      </c>
      <c r="BY47">
        <v>1</v>
      </c>
      <c r="BZ47">
        <v>0</v>
      </c>
      <c r="CA47">
        <v>80</v>
      </c>
      <c r="CB47">
        <v>5</v>
      </c>
      <c r="CC47">
        <v>-3</v>
      </c>
      <c r="CD47">
        <v>-3</v>
      </c>
      <c r="CE47">
        <v>130</v>
      </c>
      <c r="CF47">
        <v>0</v>
      </c>
      <c r="CG47">
        <v>1</v>
      </c>
      <c r="CH47">
        <v>0</v>
      </c>
      <c r="CI47">
        <v>50</v>
      </c>
      <c r="CJ47">
        <v>-3</v>
      </c>
      <c r="CK47">
        <v>-3</v>
      </c>
      <c r="CL47">
        <v>-3</v>
      </c>
      <c r="CM47">
        <v>0</v>
      </c>
      <c r="CN47">
        <v>0</v>
      </c>
      <c r="CO47">
        <v>0</v>
      </c>
      <c r="CP47">
        <v>0</v>
      </c>
      <c r="CQ47">
        <v>0</v>
      </c>
      <c r="CR47">
        <v>1</v>
      </c>
      <c r="CS47">
        <v>0</v>
      </c>
      <c r="CT47">
        <v>25</v>
      </c>
      <c r="CU47">
        <v>140</v>
      </c>
      <c r="CV47">
        <v>3</v>
      </c>
      <c r="CW47">
        <v>6</v>
      </c>
      <c r="CX47">
        <v>-3</v>
      </c>
      <c r="CY47">
        <v>-3</v>
      </c>
      <c r="CZ47">
        <v>0</v>
      </c>
      <c r="DA47">
        <v>225</v>
      </c>
      <c r="DB47">
        <v>225</v>
      </c>
      <c r="DC47">
        <v>1</v>
      </c>
      <c r="DD47">
        <v>19</v>
      </c>
    </row>
    <row r="48" spans="1:108" x14ac:dyDescent="0.25">
      <c r="A48" t="s">
        <v>3665</v>
      </c>
      <c r="B48">
        <v>43</v>
      </c>
      <c r="C48">
        <v>2040</v>
      </c>
      <c r="D48">
        <v>5576</v>
      </c>
      <c r="E48">
        <v>5809</v>
      </c>
      <c r="F48">
        <v>4646</v>
      </c>
      <c r="G48">
        <v>4011</v>
      </c>
      <c r="H48">
        <v>5935</v>
      </c>
      <c r="I48">
        <v>15</v>
      </c>
      <c r="J48">
        <v>0</v>
      </c>
      <c r="K48">
        <v>0</v>
      </c>
      <c r="L48">
        <v>0</v>
      </c>
      <c r="M48">
        <v>1</v>
      </c>
      <c r="N48">
        <v>0</v>
      </c>
      <c r="O48">
        <v>60</v>
      </c>
      <c r="P48">
        <v>1</v>
      </c>
      <c r="Q48">
        <v>-3</v>
      </c>
      <c r="R48">
        <v>-3</v>
      </c>
      <c r="S48">
        <v>20</v>
      </c>
      <c r="T48">
        <v>75</v>
      </c>
      <c r="U48">
        <v>0</v>
      </c>
      <c r="V48">
        <v>0</v>
      </c>
      <c r="W48">
        <v>0</v>
      </c>
      <c r="X48">
        <v>1</v>
      </c>
      <c r="Y48">
        <v>1</v>
      </c>
      <c r="Z48">
        <v>1</v>
      </c>
      <c r="AA48">
        <v>0</v>
      </c>
      <c r="AB48">
        <v>80</v>
      </c>
      <c r="AC48">
        <v>5</v>
      </c>
      <c r="AD48">
        <v>-3</v>
      </c>
      <c r="AE48">
        <v>-3</v>
      </c>
      <c r="AF48">
        <v>130</v>
      </c>
      <c r="AG48">
        <v>1</v>
      </c>
      <c r="AH48">
        <v>0</v>
      </c>
      <c r="AI48">
        <v>0</v>
      </c>
      <c r="AJ48">
        <v>50</v>
      </c>
      <c r="AK48">
        <v>-3</v>
      </c>
      <c r="AL48">
        <v>-3</v>
      </c>
      <c r="AM48">
        <v>-3</v>
      </c>
      <c r="AN48">
        <v>0</v>
      </c>
      <c r="AO48">
        <v>0</v>
      </c>
      <c r="AP48">
        <v>0</v>
      </c>
      <c r="AQ48">
        <v>2</v>
      </c>
      <c r="AR48">
        <v>0</v>
      </c>
      <c r="AS48">
        <v>1</v>
      </c>
      <c r="AT48">
        <v>0</v>
      </c>
      <c r="AU48">
        <v>35</v>
      </c>
      <c r="AV48">
        <v>140</v>
      </c>
      <c r="AW48">
        <v>3</v>
      </c>
      <c r="AX48">
        <v>6</v>
      </c>
      <c r="AY48">
        <v>-3</v>
      </c>
      <c r="AZ48">
        <v>-3</v>
      </c>
      <c r="BA48">
        <v>0</v>
      </c>
      <c r="BB48">
        <v>240</v>
      </c>
      <c r="BC48">
        <v>240</v>
      </c>
      <c r="BD48">
        <v>1</v>
      </c>
      <c r="BE48">
        <v>135</v>
      </c>
      <c r="BH48">
        <v>15</v>
      </c>
      <c r="BI48">
        <v>0</v>
      </c>
      <c r="BJ48">
        <v>0</v>
      </c>
      <c r="BK48">
        <v>0</v>
      </c>
      <c r="BL48">
        <v>0</v>
      </c>
      <c r="BM48">
        <v>0</v>
      </c>
      <c r="BN48">
        <v>0</v>
      </c>
      <c r="BO48">
        <v>0</v>
      </c>
      <c r="BP48">
        <v>-3</v>
      </c>
      <c r="BQ48">
        <v>-3</v>
      </c>
      <c r="BR48">
        <v>0</v>
      </c>
      <c r="BS48">
        <v>15</v>
      </c>
      <c r="BT48">
        <v>0</v>
      </c>
      <c r="BU48">
        <v>0</v>
      </c>
      <c r="BV48">
        <v>0</v>
      </c>
      <c r="BW48">
        <v>1</v>
      </c>
      <c r="BX48">
        <v>0</v>
      </c>
      <c r="BY48">
        <v>0</v>
      </c>
      <c r="BZ48">
        <v>0</v>
      </c>
      <c r="CA48">
        <v>40</v>
      </c>
      <c r="CB48">
        <v>0</v>
      </c>
      <c r="CC48">
        <v>-3</v>
      </c>
      <c r="CD48">
        <v>-3</v>
      </c>
      <c r="CE48">
        <v>90</v>
      </c>
      <c r="CF48">
        <v>0</v>
      </c>
      <c r="CG48">
        <v>1</v>
      </c>
      <c r="CH48">
        <v>0</v>
      </c>
      <c r="CI48">
        <v>50</v>
      </c>
      <c r="CJ48">
        <v>-3</v>
      </c>
      <c r="CK48">
        <v>-3</v>
      </c>
      <c r="CL48">
        <v>-3</v>
      </c>
      <c r="CM48">
        <v>0</v>
      </c>
      <c r="CN48">
        <v>0</v>
      </c>
      <c r="CO48">
        <v>2</v>
      </c>
      <c r="CP48">
        <v>0</v>
      </c>
      <c r="CQ48">
        <v>1</v>
      </c>
      <c r="CR48">
        <v>0</v>
      </c>
      <c r="CS48">
        <v>35</v>
      </c>
      <c r="CT48">
        <v>0</v>
      </c>
      <c r="CU48">
        <v>40</v>
      </c>
      <c r="CV48">
        <v>1</v>
      </c>
      <c r="CW48">
        <v>0</v>
      </c>
      <c r="CX48">
        <v>-3</v>
      </c>
      <c r="CY48">
        <v>-3</v>
      </c>
      <c r="CZ48">
        <v>0</v>
      </c>
      <c r="DA48">
        <v>105</v>
      </c>
      <c r="DB48">
        <v>105</v>
      </c>
      <c r="DC48">
        <v>0</v>
      </c>
      <c r="DD48">
        <v>-135</v>
      </c>
    </row>
    <row r="49" spans="1:108" x14ac:dyDescent="0.25">
      <c r="A49" t="s">
        <v>3665</v>
      </c>
      <c r="B49">
        <v>44</v>
      </c>
      <c r="C49">
        <v>6467</v>
      </c>
      <c r="D49">
        <v>1987</v>
      </c>
      <c r="E49">
        <v>5690</v>
      </c>
      <c r="F49">
        <v>3267</v>
      </c>
      <c r="G49">
        <v>3928</v>
      </c>
      <c r="H49">
        <v>6536</v>
      </c>
      <c r="I49">
        <v>15</v>
      </c>
      <c r="J49">
        <v>0</v>
      </c>
      <c r="K49">
        <v>4</v>
      </c>
      <c r="L49">
        <v>4</v>
      </c>
      <c r="M49">
        <v>1</v>
      </c>
      <c r="N49">
        <v>0</v>
      </c>
      <c r="O49">
        <v>60</v>
      </c>
      <c r="P49">
        <v>1</v>
      </c>
      <c r="Q49">
        <v>-3</v>
      </c>
      <c r="R49">
        <v>-3</v>
      </c>
      <c r="S49">
        <v>20</v>
      </c>
      <c r="T49">
        <v>79</v>
      </c>
      <c r="U49">
        <v>0</v>
      </c>
      <c r="V49">
        <v>8</v>
      </c>
      <c r="W49">
        <v>2</v>
      </c>
      <c r="X49">
        <v>1</v>
      </c>
      <c r="Y49">
        <v>1</v>
      </c>
      <c r="Z49">
        <v>1</v>
      </c>
      <c r="AA49">
        <v>0</v>
      </c>
      <c r="AB49">
        <v>80</v>
      </c>
      <c r="AC49">
        <v>5</v>
      </c>
      <c r="AD49">
        <v>-3</v>
      </c>
      <c r="AE49">
        <v>-3</v>
      </c>
      <c r="AF49">
        <v>132</v>
      </c>
      <c r="AG49">
        <v>1</v>
      </c>
      <c r="AH49">
        <v>0</v>
      </c>
      <c r="AI49">
        <v>0</v>
      </c>
      <c r="AJ49">
        <v>50</v>
      </c>
      <c r="AK49">
        <v>-3</v>
      </c>
      <c r="AL49">
        <v>-3</v>
      </c>
      <c r="AM49">
        <v>-3</v>
      </c>
      <c r="AN49">
        <v>0</v>
      </c>
      <c r="AO49">
        <v>0</v>
      </c>
      <c r="AP49">
        <v>0</v>
      </c>
      <c r="AQ49">
        <v>0</v>
      </c>
      <c r="AR49">
        <v>0</v>
      </c>
      <c r="AS49">
        <v>0</v>
      </c>
      <c r="AT49">
        <v>0</v>
      </c>
      <c r="AU49">
        <v>0</v>
      </c>
      <c r="AV49">
        <v>140</v>
      </c>
      <c r="AW49">
        <v>3</v>
      </c>
      <c r="AX49">
        <v>6</v>
      </c>
      <c r="AY49">
        <v>-3</v>
      </c>
      <c r="AZ49">
        <v>-3</v>
      </c>
      <c r="BA49">
        <v>6</v>
      </c>
      <c r="BB49">
        <v>211</v>
      </c>
      <c r="BC49">
        <v>211</v>
      </c>
      <c r="BD49">
        <v>1</v>
      </c>
      <c r="BE49">
        <v>16</v>
      </c>
      <c r="BH49">
        <v>15</v>
      </c>
      <c r="BI49">
        <v>0</v>
      </c>
      <c r="BJ49">
        <v>0</v>
      </c>
      <c r="BK49">
        <v>0</v>
      </c>
      <c r="BL49">
        <v>0</v>
      </c>
      <c r="BM49">
        <v>0</v>
      </c>
      <c r="BN49">
        <v>0</v>
      </c>
      <c r="BO49">
        <v>0</v>
      </c>
      <c r="BP49">
        <v>-3</v>
      </c>
      <c r="BQ49">
        <v>-3</v>
      </c>
      <c r="BR49">
        <v>0</v>
      </c>
      <c r="BS49">
        <v>15</v>
      </c>
      <c r="BT49">
        <v>0</v>
      </c>
      <c r="BU49">
        <v>0</v>
      </c>
      <c r="BV49">
        <v>0</v>
      </c>
      <c r="BW49">
        <v>1</v>
      </c>
      <c r="BX49">
        <v>1</v>
      </c>
      <c r="BY49">
        <v>0</v>
      </c>
      <c r="BZ49">
        <v>0</v>
      </c>
      <c r="CA49">
        <v>80</v>
      </c>
      <c r="CB49">
        <v>2</v>
      </c>
      <c r="CC49">
        <v>-3</v>
      </c>
      <c r="CD49">
        <v>-3</v>
      </c>
      <c r="CE49">
        <v>180</v>
      </c>
      <c r="CF49">
        <v>1</v>
      </c>
      <c r="CG49">
        <v>0</v>
      </c>
      <c r="CH49">
        <v>1</v>
      </c>
      <c r="CI49">
        <v>100</v>
      </c>
      <c r="CJ49">
        <v>-3</v>
      </c>
      <c r="CK49">
        <v>-3</v>
      </c>
      <c r="CL49">
        <v>-3</v>
      </c>
      <c r="CM49">
        <v>0</v>
      </c>
      <c r="CN49">
        <v>0</v>
      </c>
      <c r="CO49">
        <v>0</v>
      </c>
      <c r="CP49">
        <v>0</v>
      </c>
      <c r="CQ49">
        <v>0</v>
      </c>
      <c r="CR49">
        <v>0</v>
      </c>
      <c r="CS49">
        <v>0</v>
      </c>
      <c r="CT49">
        <v>0</v>
      </c>
      <c r="CU49">
        <v>80</v>
      </c>
      <c r="CV49">
        <v>2</v>
      </c>
      <c r="CW49">
        <v>2</v>
      </c>
      <c r="CX49">
        <v>-3</v>
      </c>
      <c r="CY49">
        <v>-3</v>
      </c>
      <c r="CZ49">
        <v>0</v>
      </c>
      <c r="DA49">
        <v>195</v>
      </c>
      <c r="DB49">
        <v>195</v>
      </c>
      <c r="DC49">
        <v>0</v>
      </c>
      <c r="DD49">
        <v>-16</v>
      </c>
    </row>
    <row r="50" spans="1:108" x14ac:dyDescent="0.25">
      <c r="A50" t="s">
        <v>3665</v>
      </c>
      <c r="B50">
        <v>45</v>
      </c>
      <c r="C50">
        <v>967</v>
      </c>
      <c r="D50">
        <v>1208</v>
      </c>
      <c r="E50">
        <v>1785</v>
      </c>
      <c r="F50">
        <v>2530</v>
      </c>
      <c r="G50">
        <v>4329</v>
      </c>
      <c r="H50">
        <v>4009</v>
      </c>
      <c r="I50">
        <v>10</v>
      </c>
      <c r="J50">
        <v>0</v>
      </c>
      <c r="K50">
        <v>2</v>
      </c>
      <c r="L50">
        <v>2</v>
      </c>
      <c r="M50">
        <v>1</v>
      </c>
      <c r="N50">
        <v>0</v>
      </c>
      <c r="O50">
        <v>60</v>
      </c>
      <c r="P50">
        <v>1</v>
      </c>
      <c r="Q50">
        <v>-3</v>
      </c>
      <c r="R50">
        <v>-3</v>
      </c>
      <c r="S50">
        <v>20</v>
      </c>
      <c r="T50">
        <v>72</v>
      </c>
      <c r="U50">
        <v>0</v>
      </c>
      <c r="V50">
        <v>2</v>
      </c>
      <c r="W50">
        <v>0</v>
      </c>
      <c r="X50">
        <v>1</v>
      </c>
      <c r="Y50">
        <v>1</v>
      </c>
      <c r="Z50">
        <v>1</v>
      </c>
      <c r="AA50">
        <v>0</v>
      </c>
      <c r="AB50">
        <v>80</v>
      </c>
      <c r="AC50">
        <v>5</v>
      </c>
      <c r="AD50">
        <v>-3</v>
      </c>
      <c r="AE50">
        <v>-3</v>
      </c>
      <c r="AF50">
        <v>130</v>
      </c>
      <c r="AG50">
        <v>1</v>
      </c>
      <c r="AH50">
        <v>0</v>
      </c>
      <c r="AI50">
        <v>0</v>
      </c>
      <c r="AJ50">
        <v>50</v>
      </c>
      <c r="AK50">
        <v>-3</v>
      </c>
      <c r="AL50">
        <v>-3</v>
      </c>
      <c r="AM50">
        <v>-3</v>
      </c>
      <c r="AN50">
        <v>0</v>
      </c>
      <c r="AO50">
        <v>0</v>
      </c>
      <c r="AP50">
        <v>0</v>
      </c>
      <c r="AQ50">
        <v>0</v>
      </c>
      <c r="AR50">
        <v>1</v>
      </c>
      <c r="AS50">
        <v>0</v>
      </c>
      <c r="AT50">
        <v>25</v>
      </c>
      <c r="AU50">
        <v>0</v>
      </c>
      <c r="AV50">
        <v>140</v>
      </c>
      <c r="AW50">
        <v>3</v>
      </c>
      <c r="AX50">
        <v>6</v>
      </c>
      <c r="AY50">
        <v>-3</v>
      </c>
      <c r="AZ50">
        <v>-3</v>
      </c>
      <c r="BA50">
        <v>2</v>
      </c>
      <c r="BB50">
        <v>202</v>
      </c>
      <c r="BC50">
        <v>202</v>
      </c>
      <c r="BD50">
        <v>0</v>
      </c>
      <c r="BE50">
        <v>-78</v>
      </c>
      <c r="BH50">
        <v>15</v>
      </c>
      <c r="BI50">
        <v>0</v>
      </c>
      <c r="BJ50">
        <v>0</v>
      </c>
      <c r="BK50">
        <v>0</v>
      </c>
      <c r="BL50">
        <v>1</v>
      </c>
      <c r="BM50">
        <v>0</v>
      </c>
      <c r="BN50">
        <v>60</v>
      </c>
      <c r="BO50">
        <v>1</v>
      </c>
      <c r="BP50">
        <v>-3</v>
      </c>
      <c r="BQ50">
        <v>-3</v>
      </c>
      <c r="BR50">
        <v>20</v>
      </c>
      <c r="BS50">
        <v>75</v>
      </c>
      <c r="BT50">
        <v>0</v>
      </c>
      <c r="BU50">
        <v>0</v>
      </c>
      <c r="BV50">
        <v>0</v>
      </c>
      <c r="BW50">
        <v>1</v>
      </c>
      <c r="BX50">
        <v>1</v>
      </c>
      <c r="BY50">
        <v>1</v>
      </c>
      <c r="BZ50">
        <v>0</v>
      </c>
      <c r="CA50">
        <v>80</v>
      </c>
      <c r="CB50">
        <v>5</v>
      </c>
      <c r="CC50">
        <v>-3</v>
      </c>
      <c r="CD50">
        <v>-3</v>
      </c>
      <c r="CE50">
        <v>180</v>
      </c>
      <c r="CF50">
        <v>0</v>
      </c>
      <c r="CG50">
        <v>1</v>
      </c>
      <c r="CH50">
        <v>1</v>
      </c>
      <c r="CI50">
        <v>100</v>
      </c>
      <c r="CJ50">
        <v>-3</v>
      </c>
      <c r="CK50">
        <v>-3</v>
      </c>
      <c r="CL50">
        <v>-3</v>
      </c>
      <c r="CM50">
        <v>0</v>
      </c>
      <c r="CN50">
        <v>0</v>
      </c>
      <c r="CO50">
        <v>0</v>
      </c>
      <c r="CP50">
        <v>0</v>
      </c>
      <c r="CQ50">
        <v>0</v>
      </c>
      <c r="CR50">
        <v>1</v>
      </c>
      <c r="CS50">
        <v>0</v>
      </c>
      <c r="CT50">
        <v>25</v>
      </c>
      <c r="CU50">
        <v>140</v>
      </c>
      <c r="CV50">
        <v>3</v>
      </c>
      <c r="CW50">
        <v>6</v>
      </c>
      <c r="CX50">
        <v>-3</v>
      </c>
      <c r="CY50">
        <v>-3</v>
      </c>
      <c r="CZ50">
        <v>0</v>
      </c>
      <c r="DA50">
        <v>280</v>
      </c>
      <c r="DB50">
        <v>280</v>
      </c>
      <c r="DC50">
        <v>1</v>
      </c>
      <c r="DD50">
        <v>78</v>
      </c>
    </row>
    <row r="51" spans="1:108" x14ac:dyDescent="0.25">
      <c r="A51" t="s">
        <v>3665</v>
      </c>
      <c r="B51">
        <v>46</v>
      </c>
      <c r="C51">
        <v>3206</v>
      </c>
      <c r="D51">
        <v>6455</v>
      </c>
      <c r="E51">
        <v>167</v>
      </c>
      <c r="F51">
        <v>6371</v>
      </c>
      <c r="G51">
        <v>2512</v>
      </c>
      <c r="H51">
        <v>2177</v>
      </c>
      <c r="I51">
        <v>10</v>
      </c>
      <c r="J51">
        <v>0</v>
      </c>
      <c r="K51">
        <v>7</v>
      </c>
      <c r="L51">
        <v>7</v>
      </c>
      <c r="M51">
        <v>0</v>
      </c>
      <c r="N51">
        <v>0</v>
      </c>
      <c r="O51">
        <v>0</v>
      </c>
      <c r="P51">
        <v>0</v>
      </c>
      <c r="Q51">
        <v>-3</v>
      </c>
      <c r="R51">
        <v>-3</v>
      </c>
      <c r="S51">
        <v>0</v>
      </c>
      <c r="T51">
        <v>17</v>
      </c>
      <c r="U51">
        <v>0</v>
      </c>
      <c r="V51">
        <v>0</v>
      </c>
      <c r="W51">
        <v>0</v>
      </c>
      <c r="X51">
        <v>1</v>
      </c>
      <c r="Y51">
        <v>1</v>
      </c>
      <c r="Z51">
        <v>1</v>
      </c>
      <c r="AA51">
        <v>0</v>
      </c>
      <c r="AB51">
        <v>120</v>
      </c>
      <c r="AC51">
        <v>6</v>
      </c>
      <c r="AD51">
        <v>-3</v>
      </c>
      <c r="AE51">
        <v>-3</v>
      </c>
      <c r="AF51">
        <v>270</v>
      </c>
      <c r="AG51">
        <v>1</v>
      </c>
      <c r="AH51">
        <v>1</v>
      </c>
      <c r="AI51">
        <v>1</v>
      </c>
      <c r="AJ51">
        <v>150</v>
      </c>
      <c r="AK51">
        <v>-3</v>
      </c>
      <c r="AL51">
        <v>-3</v>
      </c>
      <c r="AM51">
        <v>-3</v>
      </c>
      <c r="AN51">
        <v>0</v>
      </c>
      <c r="AO51">
        <v>0</v>
      </c>
      <c r="AP51">
        <v>0</v>
      </c>
      <c r="AQ51">
        <v>1</v>
      </c>
      <c r="AR51">
        <v>0</v>
      </c>
      <c r="AS51">
        <v>1</v>
      </c>
      <c r="AT51">
        <v>0</v>
      </c>
      <c r="AU51">
        <v>30</v>
      </c>
      <c r="AV51">
        <v>120</v>
      </c>
      <c r="AW51">
        <v>3</v>
      </c>
      <c r="AX51">
        <v>6</v>
      </c>
      <c r="AY51">
        <v>-3</v>
      </c>
      <c r="AZ51">
        <v>-3</v>
      </c>
      <c r="BA51">
        <v>7</v>
      </c>
      <c r="BB51">
        <v>317</v>
      </c>
      <c r="BC51">
        <v>317</v>
      </c>
      <c r="BD51">
        <v>1</v>
      </c>
      <c r="BE51">
        <v>82</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220</v>
      </c>
      <c r="CF51">
        <v>0</v>
      </c>
      <c r="CG51">
        <v>1</v>
      </c>
      <c r="CH51">
        <v>1</v>
      </c>
      <c r="CI51">
        <v>100</v>
      </c>
      <c r="CJ51">
        <v>-3</v>
      </c>
      <c r="CK51">
        <v>-3</v>
      </c>
      <c r="CL51">
        <v>-3</v>
      </c>
      <c r="CM51">
        <v>0</v>
      </c>
      <c r="CN51">
        <v>0</v>
      </c>
      <c r="CO51">
        <v>1</v>
      </c>
      <c r="CP51">
        <v>0</v>
      </c>
      <c r="CQ51">
        <v>1</v>
      </c>
      <c r="CR51">
        <v>0</v>
      </c>
      <c r="CS51">
        <v>30</v>
      </c>
      <c r="CT51">
        <v>0</v>
      </c>
      <c r="CU51">
        <v>120</v>
      </c>
      <c r="CV51">
        <v>3</v>
      </c>
      <c r="CW51">
        <v>6</v>
      </c>
      <c r="CX51">
        <v>-3</v>
      </c>
      <c r="CY51">
        <v>-3</v>
      </c>
      <c r="CZ51">
        <v>0</v>
      </c>
      <c r="DA51">
        <v>235</v>
      </c>
      <c r="DB51">
        <v>235</v>
      </c>
      <c r="DC51">
        <v>0</v>
      </c>
      <c r="DD51">
        <v>-82</v>
      </c>
    </row>
    <row r="52" spans="1:108" x14ac:dyDescent="0.25">
      <c r="A52" t="s">
        <v>3665</v>
      </c>
      <c r="B52">
        <v>47</v>
      </c>
      <c r="C52">
        <v>6359</v>
      </c>
      <c r="D52">
        <v>3528</v>
      </c>
      <c r="E52">
        <v>2410</v>
      </c>
      <c r="F52">
        <v>5991</v>
      </c>
      <c r="G52">
        <v>5906</v>
      </c>
      <c r="H52">
        <v>648</v>
      </c>
      <c r="I52">
        <v>15</v>
      </c>
      <c r="J52">
        <v>0</v>
      </c>
      <c r="K52">
        <v>0</v>
      </c>
      <c r="L52">
        <v>0</v>
      </c>
      <c r="M52">
        <v>1</v>
      </c>
      <c r="N52">
        <v>0</v>
      </c>
      <c r="O52">
        <v>60</v>
      </c>
      <c r="P52">
        <v>1</v>
      </c>
      <c r="Q52">
        <v>-3</v>
      </c>
      <c r="R52">
        <v>-3</v>
      </c>
      <c r="S52">
        <v>20</v>
      </c>
      <c r="T52">
        <v>75</v>
      </c>
      <c r="U52">
        <v>0</v>
      </c>
      <c r="V52">
        <v>0</v>
      </c>
      <c r="W52">
        <v>0</v>
      </c>
      <c r="X52">
        <v>1</v>
      </c>
      <c r="Y52">
        <v>1</v>
      </c>
      <c r="Z52">
        <v>1</v>
      </c>
      <c r="AA52">
        <v>1</v>
      </c>
      <c r="AB52">
        <v>120</v>
      </c>
      <c r="AC52">
        <v>11</v>
      </c>
      <c r="AD52">
        <v>-3</v>
      </c>
      <c r="AE52">
        <v>-3</v>
      </c>
      <c r="AF52">
        <v>270</v>
      </c>
      <c r="AG52">
        <v>1</v>
      </c>
      <c r="AH52">
        <v>1</v>
      </c>
      <c r="AI52">
        <v>1</v>
      </c>
      <c r="AJ52">
        <v>150</v>
      </c>
      <c r="AK52">
        <v>-3</v>
      </c>
      <c r="AL52">
        <v>-3</v>
      </c>
      <c r="AM52">
        <v>-3</v>
      </c>
      <c r="AN52">
        <v>0</v>
      </c>
      <c r="AO52">
        <v>1</v>
      </c>
      <c r="AP52">
        <v>0</v>
      </c>
      <c r="AQ52">
        <v>0</v>
      </c>
      <c r="AR52">
        <v>0</v>
      </c>
      <c r="AS52">
        <v>0</v>
      </c>
      <c r="AT52">
        <v>0</v>
      </c>
      <c r="AU52">
        <v>0</v>
      </c>
      <c r="AV52">
        <v>180</v>
      </c>
      <c r="AW52">
        <v>4</v>
      </c>
      <c r="AX52">
        <v>12</v>
      </c>
      <c r="AY52">
        <v>-3</v>
      </c>
      <c r="AZ52">
        <v>-3</v>
      </c>
      <c r="BA52">
        <v>0</v>
      </c>
      <c r="BB52">
        <v>345</v>
      </c>
      <c r="BC52">
        <v>445</v>
      </c>
      <c r="BD52">
        <v>1</v>
      </c>
      <c r="BE52">
        <v>150</v>
      </c>
      <c r="BH52">
        <v>15</v>
      </c>
      <c r="BI52">
        <v>0</v>
      </c>
      <c r="BJ52">
        <v>0</v>
      </c>
      <c r="BK52">
        <v>0</v>
      </c>
      <c r="BL52">
        <v>0</v>
      </c>
      <c r="BM52">
        <v>0</v>
      </c>
      <c r="BN52">
        <v>0</v>
      </c>
      <c r="BO52">
        <v>0</v>
      </c>
      <c r="BP52">
        <v>-3</v>
      </c>
      <c r="BQ52">
        <v>-3</v>
      </c>
      <c r="BR52">
        <v>0</v>
      </c>
      <c r="BS52">
        <v>15</v>
      </c>
      <c r="BT52">
        <v>0</v>
      </c>
      <c r="BU52">
        <v>0</v>
      </c>
      <c r="BV52">
        <v>0</v>
      </c>
      <c r="BW52">
        <v>1</v>
      </c>
      <c r="BX52">
        <v>1</v>
      </c>
      <c r="BY52">
        <v>0</v>
      </c>
      <c r="BZ52">
        <v>0</v>
      </c>
      <c r="CA52">
        <v>80</v>
      </c>
      <c r="CB52">
        <v>2</v>
      </c>
      <c r="CC52">
        <v>-3</v>
      </c>
      <c r="CD52">
        <v>-3</v>
      </c>
      <c r="CE52">
        <v>180</v>
      </c>
      <c r="CF52">
        <v>1</v>
      </c>
      <c r="CG52">
        <v>0</v>
      </c>
      <c r="CH52">
        <v>1</v>
      </c>
      <c r="CI52">
        <v>100</v>
      </c>
      <c r="CJ52">
        <v>-3</v>
      </c>
      <c r="CK52">
        <v>-3</v>
      </c>
      <c r="CL52">
        <v>-3</v>
      </c>
      <c r="CM52">
        <v>0</v>
      </c>
      <c r="CN52">
        <v>0</v>
      </c>
      <c r="CO52">
        <v>0</v>
      </c>
      <c r="CP52">
        <v>0</v>
      </c>
      <c r="CQ52">
        <v>0</v>
      </c>
      <c r="CR52">
        <v>0</v>
      </c>
      <c r="CS52">
        <v>0</v>
      </c>
      <c r="CT52">
        <v>0</v>
      </c>
      <c r="CU52">
        <v>80</v>
      </c>
      <c r="CV52">
        <v>2</v>
      </c>
      <c r="CW52">
        <v>2</v>
      </c>
      <c r="CX52">
        <v>-3</v>
      </c>
      <c r="CY52">
        <v>-3</v>
      </c>
      <c r="CZ52">
        <v>0</v>
      </c>
      <c r="DA52">
        <v>195</v>
      </c>
      <c r="DB52">
        <v>195</v>
      </c>
      <c r="DC52">
        <v>0</v>
      </c>
      <c r="DD52">
        <v>-150</v>
      </c>
    </row>
    <row r="53" spans="1:108" x14ac:dyDescent="0.25">
      <c r="A53" t="s">
        <v>3665</v>
      </c>
      <c r="B53">
        <v>48</v>
      </c>
      <c r="C53">
        <v>525</v>
      </c>
      <c r="D53">
        <v>2574</v>
      </c>
      <c r="E53">
        <v>4506</v>
      </c>
      <c r="F53">
        <v>5935</v>
      </c>
      <c r="G53">
        <v>1094</v>
      </c>
      <c r="H53">
        <v>3018</v>
      </c>
      <c r="I53">
        <v>10</v>
      </c>
      <c r="J53">
        <v>0</v>
      </c>
      <c r="K53">
        <v>0</v>
      </c>
      <c r="L53">
        <v>0</v>
      </c>
      <c r="M53">
        <v>0</v>
      </c>
      <c r="N53">
        <v>0</v>
      </c>
      <c r="O53">
        <v>0</v>
      </c>
      <c r="P53">
        <v>0</v>
      </c>
      <c r="Q53">
        <v>-3</v>
      </c>
      <c r="R53">
        <v>-3</v>
      </c>
      <c r="S53">
        <v>0</v>
      </c>
      <c r="T53">
        <v>10</v>
      </c>
      <c r="U53">
        <v>0</v>
      </c>
      <c r="V53">
        <v>0</v>
      </c>
      <c r="W53">
        <v>0</v>
      </c>
      <c r="X53">
        <v>1</v>
      </c>
      <c r="Y53">
        <v>1</v>
      </c>
      <c r="Z53">
        <v>1</v>
      </c>
      <c r="AA53">
        <v>0</v>
      </c>
      <c r="AB53">
        <v>120</v>
      </c>
      <c r="AC53">
        <v>6</v>
      </c>
      <c r="AD53">
        <v>-3</v>
      </c>
      <c r="AE53">
        <v>-3</v>
      </c>
      <c r="AF53">
        <v>220</v>
      </c>
      <c r="AG53">
        <v>1</v>
      </c>
      <c r="AH53">
        <v>0</v>
      </c>
      <c r="AI53">
        <v>1</v>
      </c>
      <c r="AJ53">
        <v>100</v>
      </c>
      <c r="AK53">
        <v>-3</v>
      </c>
      <c r="AL53">
        <v>-3</v>
      </c>
      <c r="AM53">
        <v>-3</v>
      </c>
      <c r="AN53">
        <v>0</v>
      </c>
      <c r="AO53">
        <v>0</v>
      </c>
      <c r="AP53">
        <v>0</v>
      </c>
      <c r="AQ53">
        <v>0</v>
      </c>
      <c r="AR53">
        <v>0</v>
      </c>
      <c r="AS53">
        <v>0</v>
      </c>
      <c r="AT53">
        <v>0</v>
      </c>
      <c r="AU53">
        <v>0</v>
      </c>
      <c r="AV53">
        <v>120</v>
      </c>
      <c r="AW53">
        <v>3</v>
      </c>
      <c r="AX53">
        <v>6</v>
      </c>
      <c r="AY53">
        <v>-3</v>
      </c>
      <c r="AZ53">
        <v>-3</v>
      </c>
      <c r="BA53">
        <v>0</v>
      </c>
      <c r="BB53">
        <v>230</v>
      </c>
      <c r="BC53">
        <v>230</v>
      </c>
      <c r="BD53">
        <v>1</v>
      </c>
      <c r="BE53">
        <v>14</v>
      </c>
      <c r="BH53">
        <v>15</v>
      </c>
      <c r="BI53">
        <v>0</v>
      </c>
      <c r="BJ53">
        <v>1</v>
      </c>
      <c r="BK53">
        <v>1</v>
      </c>
      <c r="BL53">
        <v>1</v>
      </c>
      <c r="BM53">
        <v>0</v>
      </c>
      <c r="BN53">
        <v>60</v>
      </c>
      <c r="BO53">
        <v>1</v>
      </c>
      <c r="BP53">
        <v>-3</v>
      </c>
      <c r="BQ53">
        <v>-3</v>
      </c>
      <c r="BR53">
        <v>20</v>
      </c>
      <c r="BS53">
        <v>76</v>
      </c>
      <c r="BT53">
        <v>0</v>
      </c>
      <c r="BU53">
        <v>1</v>
      </c>
      <c r="BV53">
        <v>0</v>
      </c>
      <c r="BW53">
        <v>1</v>
      </c>
      <c r="BX53">
        <v>1</v>
      </c>
      <c r="BY53">
        <v>0</v>
      </c>
      <c r="BZ53">
        <v>0</v>
      </c>
      <c r="CA53">
        <v>40</v>
      </c>
      <c r="CB53">
        <v>1</v>
      </c>
      <c r="CC53">
        <v>-3</v>
      </c>
      <c r="CD53">
        <v>-3</v>
      </c>
      <c r="CE53">
        <v>140</v>
      </c>
      <c r="CF53">
        <v>0</v>
      </c>
      <c r="CG53">
        <v>1</v>
      </c>
      <c r="CH53">
        <v>1</v>
      </c>
      <c r="CI53">
        <v>100</v>
      </c>
      <c r="CJ53">
        <v>-3</v>
      </c>
      <c r="CK53">
        <v>-3</v>
      </c>
      <c r="CL53">
        <v>-3</v>
      </c>
      <c r="CM53">
        <v>0</v>
      </c>
      <c r="CN53">
        <v>0</v>
      </c>
      <c r="CO53">
        <v>0</v>
      </c>
      <c r="CP53">
        <v>0</v>
      </c>
      <c r="CQ53">
        <v>0</v>
      </c>
      <c r="CR53">
        <v>0</v>
      </c>
      <c r="CS53">
        <v>0</v>
      </c>
      <c r="CT53">
        <v>0</v>
      </c>
      <c r="CU53">
        <v>100</v>
      </c>
      <c r="CV53">
        <v>2</v>
      </c>
      <c r="CW53">
        <v>2</v>
      </c>
      <c r="CX53">
        <v>-3</v>
      </c>
      <c r="CY53">
        <v>-3</v>
      </c>
      <c r="CZ53">
        <v>1</v>
      </c>
      <c r="DA53">
        <v>216</v>
      </c>
      <c r="DB53">
        <v>216</v>
      </c>
      <c r="DC53">
        <v>0</v>
      </c>
      <c r="DD53">
        <v>-14</v>
      </c>
    </row>
    <row r="54" spans="1:108" x14ac:dyDescent="0.25">
      <c r="A54" t="s">
        <v>3665</v>
      </c>
      <c r="B54">
        <v>49</v>
      </c>
      <c r="C54">
        <v>5041</v>
      </c>
      <c r="D54">
        <v>5434</v>
      </c>
      <c r="E54">
        <v>4536</v>
      </c>
      <c r="F54">
        <v>4011</v>
      </c>
      <c r="G54">
        <v>5837</v>
      </c>
      <c r="H54">
        <v>6164</v>
      </c>
      <c r="I54">
        <v>15</v>
      </c>
      <c r="J54">
        <v>0</v>
      </c>
      <c r="K54">
        <v>2</v>
      </c>
      <c r="L54">
        <v>2</v>
      </c>
      <c r="M54">
        <v>1</v>
      </c>
      <c r="N54">
        <v>0</v>
      </c>
      <c r="O54">
        <v>60</v>
      </c>
      <c r="P54">
        <v>1</v>
      </c>
      <c r="Q54">
        <v>-3</v>
      </c>
      <c r="R54">
        <v>-3</v>
      </c>
      <c r="S54">
        <v>20</v>
      </c>
      <c r="T54">
        <v>77</v>
      </c>
      <c r="U54">
        <v>0</v>
      </c>
      <c r="V54">
        <v>0</v>
      </c>
      <c r="W54">
        <v>0</v>
      </c>
      <c r="X54">
        <v>1</v>
      </c>
      <c r="Y54">
        <v>1</v>
      </c>
      <c r="Z54">
        <v>1</v>
      </c>
      <c r="AA54">
        <v>0</v>
      </c>
      <c r="AB54">
        <v>80</v>
      </c>
      <c r="AC54">
        <v>5</v>
      </c>
      <c r="AD54">
        <v>-3</v>
      </c>
      <c r="AE54">
        <v>-3</v>
      </c>
      <c r="AF54">
        <v>180</v>
      </c>
      <c r="AG54">
        <v>1</v>
      </c>
      <c r="AH54">
        <v>0</v>
      </c>
      <c r="AI54">
        <v>1</v>
      </c>
      <c r="AJ54">
        <v>100</v>
      </c>
      <c r="AK54">
        <v>-3</v>
      </c>
      <c r="AL54">
        <v>-3</v>
      </c>
      <c r="AM54">
        <v>-3</v>
      </c>
      <c r="AN54">
        <v>0</v>
      </c>
      <c r="AO54">
        <v>0</v>
      </c>
      <c r="AP54">
        <v>0</v>
      </c>
      <c r="AQ54">
        <v>1</v>
      </c>
      <c r="AR54">
        <v>0</v>
      </c>
      <c r="AS54">
        <v>0</v>
      </c>
      <c r="AT54">
        <v>0</v>
      </c>
      <c r="AU54">
        <v>5</v>
      </c>
      <c r="AV54">
        <v>140</v>
      </c>
      <c r="AW54">
        <v>3</v>
      </c>
      <c r="AX54">
        <v>6</v>
      </c>
      <c r="AY54">
        <v>-3</v>
      </c>
      <c r="AZ54">
        <v>-3</v>
      </c>
      <c r="BA54">
        <v>2</v>
      </c>
      <c r="BB54">
        <v>262</v>
      </c>
      <c r="BC54">
        <v>262</v>
      </c>
      <c r="BD54">
        <v>1</v>
      </c>
      <c r="BE54">
        <v>94</v>
      </c>
      <c r="BH54">
        <v>15</v>
      </c>
      <c r="BI54">
        <v>0</v>
      </c>
      <c r="BJ54">
        <v>0</v>
      </c>
      <c r="BK54">
        <v>0</v>
      </c>
      <c r="BL54">
        <v>1</v>
      </c>
      <c r="BM54">
        <v>0</v>
      </c>
      <c r="BN54">
        <v>60</v>
      </c>
      <c r="BO54">
        <v>1</v>
      </c>
      <c r="BP54">
        <v>-3</v>
      </c>
      <c r="BQ54">
        <v>-3</v>
      </c>
      <c r="BR54">
        <v>20</v>
      </c>
      <c r="BS54">
        <v>75</v>
      </c>
      <c r="BT54">
        <v>28</v>
      </c>
      <c r="BU54">
        <v>0</v>
      </c>
      <c r="BV54">
        <v>3</v>
      </c>
      <c r="BW54">
        <v>1</v>
      </c>
      <c r="BX54">
        <v>1</v>
      </c>
      <c r="BY54">
        <v>0</v>
      </c>
      <c r="BZ54">
        <v>0</v>
      </c>
      <c r="CA54">
        <v>40</v>
      </c>
      <c r="CB54">
        <v>1</v>
      </c>
      <c r="CC54">
        <v>-3</v>
      </c>
      <c r="CD54">
        <v>-3</v>
      </c>
      <c r="CE54">
        <v>93</v>
      </c>
      <c r="CF54">
        <v>0</v>
      </c>
      <c r="CG54">
        <v>1</v>
      </c>
      <c r="CH54">
        <v>0</v>
      </c>
      <c r="CI54">
        <v>50</v>
      </c>
      <c r="CJ54">
        <v>-3</v>
      </c>
      <c r="CK54">
        <v>-3</v>
      </c>
      <c r="CL54">
        <v>-3</v>
      </c>
      <c r="CM54">
        <v>0</v>
      </c>
      <c r="CN54">
        <v>0</v>
      </c>
      <c r="CO54">
        <v>1</v>
      </c>
      <c r="CP54">
        <v>0</v>
      </c>
      <c r="CQ54">
        <v>0</v>
      </c>
      <c r="CR54">
        <v>0</v>
      </c>
      <c r="CS54">
        <v>5</v>
      </c>
      <c r="CT54">
        <v>0</v>
      </c>
      <c r="CU54">
        <v>100</v>
      </c>
      <c r="CV54">
        <v>2</v>
      </c>
      <c r="CW54">
        <v>2</v>
      </c>
      <c r="CX54">
        <v>-3</v>
      </c>
      <c r="CY54">
        <v>-3</v>
      </c>
      <c r="CZ54">
        <v>3</v>
      </c>
      <c r="DA54">
        <v>168</v>
      </c>
      <c r="DB54">
        <v>168</v>
      </c>
      <c r="DC54">
        <v>0</v>
      </c>
      <c r="DD54">
        <v>-94</v>
      </c>
    </row>
    <row r="55" spans="1:108" x14ac:dyDescent="0.25">
      <c r="A55" t="s">
        <v>3665</v>
      </c>
      <c r="B55">
        <v>50</v>
      </c>
      <c r="C55">
        <v>3267</v>
      </c>
      <c r="D55">
        <v>2081</v>
      </c>
      <c r="E55">
        <v>1208</v>
      </c>
      <c r="F55">
        <v>6536</v>
      </c>
      <c r="G55">
        <v>6412</v>
      </c>
      <c r="H55">
        <v>5809</v>
      </c>
      <c r="I55">
        <v>15</v>
      </c>
      <c r="J55">
        <v>0</v>
      </c>
      <c r="K55">
        <v>5</v>
      </c>
      <c r="L55">
        <v>5</v>
      </c>
      <c r="M55">
        <v>0</v>
      </c>
      <c r="N55">
        <v>0</v>
      </c>
      <c r="O55">
        <v>0</v>
      </c>
      <c r="P55">
        <v>0</v>
      </c>
      <c r="Q55">
        <v>-3</v>
      </c>
      <c r="R55">
        <v>-3</v>
      </c>
      <c r="S55">
        <v>0</v>
      </c>
      <c r="T55">
        <v>20</v>
      </c>
      <c r="U55">
        <v>0</v>
      </c>
      <c r="V55">
        <v>0</v>
      </c>
      <c r="W55">
        <v>0</v>
      </c>
      <c r="X55">
        <v>1</v>
      </c>
      <c r="Y55">
        <v>1</v>
      </c>
      <c r="Z55">
        <v>1</v>
      </c>
      <c r="AA55">
        <v>0</v>
      </c>
      <c r="AB55">
        <v>120</v>
      </c>
      <c r="AC55">
        <v>6</v>
      </c>
      <c r="AD55">
        <v>-3</v>
      </c>
      <c r="AE55">
        <v>-3</v>
      </c>
      <c r="AF55">
        <v>220</v>
      </c>
      <c r="AG55">
        <v>0</v>
      </c>
      <c r="AH55">
        <v>1</v>
      </c>
      <c r="AI55">
        <v>1</v>
      </c>
      <c r="AJ55">
        <v>100</v>
      </c>
      <c r="AK55">
        <v>-3</v>
      </c>
      <c r="AL55">
        <v>-3</v>
      </c>
      <c r="AM55">
        <v>-3</v>
      </c>
      <c r="AN55">
        <v>0</v>
      </c>
      <c r="AO55">
        <v>0</v>
      </c>
      <c r="AP55">
        <v>0</v>
      </c>
      <c r="AQ55">
        <v>0</v>
      </c>
      <c r="AR55">
        <v>0</v>
      </c>
      <c r="AS55">
        <v>0</v>
      </c>
      <c r="AT55">
        <v>0</v>
      </c>
      <c r="AU55">
        <v>0</v>
      </c>
      <c r="AV55">
        <v>120</v>
      </c>
      <c r="AW55">
        <v>3</v>
      </c>
      <c r="AX55">
        <v>6</v>
      </c>
      <c r="AY55">
        <v>-3</v>
      </c>
      <c r="AZ55">
        <v>-3</v>
      </c>
      <c r="BA55">
        <v>5</v>
      </c>
      <c r="BB55">
        <v>240</v>
      </c>
      <c r="BC55">
        <v>240</v>
      </c>
      <c r="BD55">
        <v>1</v>
      </c>
      <c r="BE55">
        <v>30</v>
      </c>
      <c r="BH55">
        <v>10</v>
      </c>
      <c r="BI55">
        <v>0</v>
      </c>
      <c r="BJ55">
        <v>0</v>
      </c>
      <c r="BK55">
        <v>0</v>
      </c>
      <c r="BL55">
        <v>1</v>
      </c>
      <c r="BM55">
        <v>0</v>
      </c>
      <c r="BN55">
        <v>60</v>
      </c>
      <c r="BO55">
        <v>1</v>
      </c>
      <c r="BP55">
        <v>-3</v>
      </c>
      <c r="BQ55">
        <v>-3</v>
      </c>
      <c r="BR55">
        <v>20</v>
      </c>
      <c r="BS55">
        <v>70</v>
      </c>
      <c r="BT55">
        <v>0</v>
      </c>
      <c r="BU55">
        <v>0</v>
      </c>
      <c r="BV55">
        <v>0</v>
      </c>
      <c r="BW55">
        <v>1</v>
      </c>
      <c r="BX55">
        <v>1</v>
      </c>
      <c r="BY55">
        <v>0</v>
      </c>
      <c r="BZ55">
        <v>0</v>
      </c>
      <c r="CA55">
        <v>40</v>
      </c>
      <c r="CB55">
        <v>1</v>
      </c>
      <c r="CC55">
        <v>-3</v>
      </c>
      <c r="CD55">
        <v>-3</v>
      </c>
      <c r="CE55">
        <v>140</v>
      </c>
      <c r="CF55">
        <v>1</v>
      </c>
      <c r="CG55">
        <v>0</v>
      </c>
      <c r="CH55">
        <v>1</v>
      </c>
      <c r="CI55">
        <v>100</v>
      </c>
      <c r="CJ55">
        <v>-3</v>
      </c>
      <c r="CK55">
        <v>-3</v>
      </c>
      <c r="CL55">
        <v>-3</v>
      </c>
      <c r="CM55">
        <v>0</v>
      </c>
      <c r="CN55">
        <v>0</v>
      </c>
      <c r="CO55">
        <v>0</v>
      </c>
      <c r="CP55">
        <v>0</v>
      </c>
      <c r="CQ55">
        <v>0</v>
      </c>
      <c r="CR55">
        <v>0</v>
      </c>
      <c r="CS55">
        <v>0</v>
      </c>
      <c r="CT55">
        <v>0</v>
      </c>
      <c r="CU55">
        <v>100</v>
      </c>
      <c r="CV55">
        <v>2</v>
      </c>
      <c r="CW55">
        <v>2</v>
      </c>
      <c r="CX55">
        <v>-3</v>
      </c>
      <c r="CY55">
        <v>-3</v>
      </c>
      <c r="CZ55">
        <v>0</v>
      </c>
      <c r="DA55">
        <v>210</v>
      </c>
      <c r="DB55">
        <v>210</v>
      </c>
      <c r="DC55">
        <v>0</v>
      </c>
      <c r="DD55">
        <v>-30</v>
      </c>
    </row>
    <row r="56" spans="1:108" x14ac:dyDescent="0.25">
      <c r="A56" t="s">
        <v>3665</v>
      </c>
      <c r="B56">
        <v>51</v>
      </c>
      <c r="C56">
        <v>6379</v>
      </c>
      <c r="D56">
        <v>6420</v>
      </c>
      <c r="E56">
        <v>6317</v>
      </c>
      <c r="F56">
        <v>6320</v>
      </c>
      <c r="G56">
        <v>6467</v>
      </c>
      <c r="H56">
        <v>1785</v>
      </c>
      <c r="I56">
        <v>15</v>
      </c>
      <c r="J56">
        <v>0</v>
      </c>
      <c r="K56">
        <v>0</v>
      </c>
      <c r="L56">
        <v>0</v>
      </c>
      <c r="M56">
        <v>1</v>
      </c>
      <c r="N56">
        <v>0</v>
      </c>
      <c r="O56">
        <v>60</v>
      </c>
      <c r="P56">
        <v>1</v>
      </c>
      <c r="Q56">
        <v>-3</v>
      </c>
      <c r="R56">
        <v>-3</v>
      </c>
      <c r="S56">
        <v>20</v>
      </c>
      <c r="T56">
        <v>75</v>
      </c>
      <c r="U56">
        <v>0</v>
      </c>
      <c r="V56">
        <v>0</v>
      </c>
      <c r="W56">
        <v>0</v>
      </c>
      <c r="X56">
        <v>1</v>
      </c>
      <c r="Y56">
        <v>1</v>
      </c>
      <c r="Z56">
        <v>0</v>
      </c>
      <c r="AA56">
        <v>0</v>
      </c>
      <c r="AB56">
        <v>40</v>
      </c>
      <c r="AC56">
        <v>1</v>
      </c>
      <c r="AD56">
        <v>-3</v>
      </c>
      <c r="AE56">
        <v>-3</v>
      </c>
      <c r="AF56">
        <v>40</v>
      </c>
      <c r="AG56">
        <v>0</v>
      </c>
      <c r="AH56">
        <v>0</v>
      </c>
      <c r="AI56">
        <v>0</v>
      </c>
      <c r="AJ56">
        <v>0</v>
      </c>
      <c r="AK56">
        <v>-3</v>
      </c>
      <c r="AL56">
        <v>-3</v>
      </c>
      <c r="AM56">
        <v>-3</v>
      </c>
      <c r="AN56">
        <v>0</v>
      </c>
      <c r="AO56">
        <v>0</v>
      </c>
      <c r="AP56">
        <v>0</v>
      </c>
      <c r="AQ56">
        <v>0</v>
      </c>
      <c r="AR56">
        <v>1</v>
      </c>
      <c r="AS56">
        <v>0</v>
      </c>
      <c r="AT56">
        <v>25</v>
      </c>
      <c r="AU56">
        <v>0</v>
      </c>
      <c r="AV56">
        <v>100</v>
      </c>
      <c r="AW56">
        <v>2</v>
      </c>
      <c r="AX56">
        <v>2</v>
      </c>
      <c r="AY56">
        <v>-3</v>
      </c>
      <c r="AZ56">
        <v>-3</v>
      </c>
      <c r="BA56">
        <v>0</v>
      </c>
      <c r="BB56">
        <v>115</v>
      </c>
      <c r="BC56">
        <v>115</v>
      </c>
      <c r="BD56">
        <v>0</v>
      </c>
      <c r="BE56">
        <v>-55</v>
      </c>
      <c r="BH56">
        <v>15</v>
      </c>
      <c r="BI56">
        <v>0</v>
      </c>
      <c r="BJ56">
        <v>0</v>
      </c>
      <c r="BK56">
        <v>0</v>
      </c>
      <c r="BL56">
        <v>0</v>
      </c>
      <c r="BM56">
        <v>0</v>
      </c>
      <c r="BN56">
        <v>0</v>
      </c>
      <c r="BO56">
        <v>0</v>
      </c>
      <c r="BP56">
        <v>-3</v>
      </c>
      <c r="BQ56">
        <v>-3</v>
      </c>
      <c r="BR56">
        <v>0</v>
      </c>
      <c r="BS56">
        <v>15</v>
      </c>
      <c r="BT56">
        <v>0</v>
      </c>
      <c r="BU56">
        <v>0</v>
      </c>
      <c r="BV56">
        <v>0</v>
      </c>
      <c r="BW56">
        <v>1</v>
      </c>
      <c r="BX56">
        <v>1</v>
      </c>
      <c r="BY56">
        <v>0</v>
      </c>
      <c r="BZ56">
        <v>0</v>
      </c>
      <c r="CA56">
        <v>80</v>
      </c>
      <c r="CB56">
        <v>2</v>
      </c>
      <c r="CC56">
        <v>-3</v>
      </c>
      <c r="CD56">
        <v>-3</v>
      </c>
      <c r="CE56">
        <v>130</v>
      </c>
      <c r="CF56">
        <v>0</v>
      </c>
      <c r="CG56">
        <v>0</v>
      </c>
      <c r="CH56">
        <v>1</v>
      </c>
      <c r="CI56">
        <v>50</v>
      </c>
      <c r="CJ56">
        <v>-3</v>
      </c>
      <c r="CK56">
        <v>-3</v>
      </c>
      <c r="CL56">
        <v>-3</v>
      </c>
      <c r="CM56">
        <v>0</v>
      </c>
      <c r="CN56">
        <v>0</v>
      </c>
      <c r="CO56">
        <v>0</v>
      </c>
      <c r="CP56">
        <v>0</v>
      </c>
      <c r="CQ56">
        <v>0</v>
      </c>
      <c r="CR56">
        <v>1</v>
      </c>
      <c r="CS56">
        <v>0</v>
      </c>
      <c r="CT56">
        <v>25</v>
      </c>
      <c r="CU56">
        <v>80</v>
      </c>
      <c r="CV56">
        <v>2</v>
      </c>
      <c r="CW56">
        <v>2</v>
      </c>
      <c r="CX56">
        <v>-3</v>
      </c>
      <c r="CY56">
        <v>-3</v>
      </c>
      <c r="CZ56">
        <v>0</v>
      </c>
      <c r="DA56">
        <v>170</v>
      </c>
      <c r="DB56">
        <v>170</v>
      </c>
      <c r="DC56">
        <v>1</v>
      </c>
      <c r="DD56">
        <v>55</v>
      </c>
    </row>
    <row r="57" spans="1:108" x14ac:dyDescent="0.25">
      <c r="A57" t="s">
        <v>3665</v>
      </c>
      <c r="B57">
        <v>52</v>
      </c>
      <c r="C57">
        <v>6630</v>
      </c>
      <c r="D57">
        <v>4818</v>
      </c>
      <c r="E57">
        <v>4009</v>
      </c>
      <c r="F57">
        <v>2500</v>
      </c>
      <c r="G57">
        <v>5638</v>
      </c>
      <c r="H57">
        <v>3633</v>
      </c>
      <c r="I57">
        <v>10</v>
      </c>
      <c r="J57">
        <v>0</v>
      </c>
      <c r="K57">
        <v>0</v>
      </c>
      <c r="L57">
        <v>0</v>
      </c>
      <c r="M57">
        <v>1</v>
      </c>
      <c r="N57">
        <v>0</v>
      </c>
      <c r="O57">
        <v>60</v>
      </c>
      <c r="P57">
        <v>1</v>
      </c>
      <c r="Q57">
        <v>-3</v>
      </c>
      <c r="R57">
        <v>-3</v>
      </c>
      <c r="S57">
        <v>20</v>
      </c>
      <c r="T57">
        <v>70</v>
      </c>
      <c r="U57">
        <v>0</v>
      </c>
      <c r="V57">
        <v>0</v>
      </c>
      <c r="W57">
        <v>0</v>
      </c>
      <c r="X57">
        <v>1</v>
      </c>
      <c r="Y57">
        <v>1</v>
      </c>
      <c r="Z57">
        <v>1</v>
      </c>
      <c r="AA57">
        <v>0</v>
      </c>
      <c r="AB57">
        <v>80</v>
      </c>
      <c r="AC57">
        <v>5</v>
      </c>
      <c r="AD57">
        <v>-3</v>
      </c>
      <c r="AE57">
        <v>-3</v>
      </c>
      <c r="AF57">
        <v>180</v>
      </c>
      <c r="AG57">
        <v>1</v>
      </c>
      <c r="AH57">
        <v>1</v>
      </c>
      <c r="AI57">
        <v>0</v>
      </c>
      <c r="AJ57">
        <v>100</v>
      </c>
      <c r="AK57">
        <v>-3</v>
      </c>
      <c r="AL57">
        <v>-3</v>
      </c>
      <c r="AM57">
        <v>-3</v>
      </c>
      <c r="AN57">
        <v>0</v>
      </c>
      <c r="AO57">
        <v>0</v>
      </c>
      <c r="AP57">
        <v>0</v>
      </c>
      <c r="AQ57">
        <v>0</v>
      </c>
      <c r="AR57">
        <v>1</v>
      </c>
      <c r="AS57">
        <v>0</v>
      </c>
      <c r="AT57">
        <v>25</v>
      </c>
      <c r="AU57">
        <v>0</v>
      </c>
      <c r="AV57">
        <v>140</v>
      </c>
      <c r="AW57">
        <v>3</v>
      </c>
      <c r="AX57">
        <v>6</v>
      </c>
      <c r="AY57">
        <v>-3</v>
      </c>
      <c r="AZ57">
        <v>-3</v>
      </c>
      <c r="BA57">
        <v>0</v>
      </c>
      <c r="BB57">
        <v>250</v>
      </c>
      <c r="BC57">
        <v>250</v>
      </c>
      <c r="BD57">
        <v>1</v>
      </c>
      <c r="BE57">
        <v>20</v>
      </c>
      <c r="BH57">
        <v>15</v>
      </c>
      <c r="BI57">
        <v>0</v>
      </c>
      <c r="BJ57">
        <v>0</v>
      </c>
      <c r="BK57">
        <v>0</v>
      </c>
      <c r="BL57">
        <v>1</v>
      </c>
      <c r="BM57">
        <v>0</v>
      </c>
      <c r="BN57">
        <v>60</v>
      </c>
      <c r="BO57">
        <v>1</v>
      </c>
      <c r="BP57">
        <v>-3</v>
      </c>
      <c r="BQ57">
        <v>-3</v>
      </c>
      <c r="BR57">
        <v>20</v>
      </c>
      <c r="BS57">
        <v>75</v>
      </c>
      <c r="BT57">
        <v>0</v>
      </c>
      <c r="BU57">
        <v>0</v>
      </c>
      <c r="BV57">
        <v>0</v>
      </c>
      <c r="BW57">
        <v>1</v>
      </c>
      <c r="BX57">
        <v>1</v>
      </c>
      <c r="BY57">
        <v>1</v>
      </c>
      <c r="BZ57">
        <v>0</v>
      </c>
      <c r="CA57">
        <v>80</v>
      </c>
      <c r="CB57">
        <v>5</v>
      </c>
      <c r="CC57">
        <v>-3</v>
      </c>
      <c r="CD57">
        <v>-3</v>
      </c>
      <c r="CE57">
        <v>130</v>
      </c>
      <c r="CF57">
        <v>0</v>
      </c>
      <c r="CG57">
        <v>1</v>
      </c>
      <c r="CH57">
        <v>0</v>
      </c>
      <c r="CI57">
        <v>50</v>
      </c>
      <c r="CJ57">
        <v>-3</v>
      </c>
      <c r="CK57">
        <v>-3</v>
      </c>
      <c r="CL57">
        <v>-3</v>
      </c>
      <c r="CM57">
        <v>0</v>
      </c>
      <c r="CN57">
        <v>0</v>
      </c>
      <c r="CO57">
        <v>0</v>
      </c>
      <c r="CP57">
        <v>0</v>
      </c>
      <c r="CQ57">
        <v>0</v>
      </c>
      <c r="CR57">
        <v>1</v>
      </c>
      <c r="CS57">
        <v>0</v>
      </c>
      <c r="CT57">
        <v>25</v>
      </c>
      <c r="CU57">
        <v>140</v>
      </c>
      <c r="CV57">
        <v>3</v>
      </c>
      <c r="CW57">
        <v>6</v>
      </c>
      <c r="CX57">
        <v>-3</v>
      </c>
      <c r="CY57">
        <v>-3</v>
      </c>
      <c r="CZ57">
        <v>0</v>
      </c>
      <c r="DA57">
        <v>230</v>
      </c>
      <c r="DB57">
        <v>230</v>
      </c>
      <c r="DC57">
        <v>0</v>
      </c>
      <c r="DD57">
        <v>-20</v>
      </c>
    </row>
    <row r="58" spans="1:108" x14ac:dyDescent="0.25">
      <c r="A58" t="s">
        <v>3665</v>
      </c>
      <c r="B58">
        <v>53</v>
      </c>
      <c r="C58">
        <v>967</v>
      </c>
      <c r="D58">
        <v>5576</v>
      </c>
      <c r="E58">
        <v>3928</v>
      </c>
      <c r="F58">
        <v>2450</v>
      </c>
      <c r="G58">
        <v>2040</v>
      </c>
      <c r="H58">
        <v>4230</v>
      </c>
      <c r="I58">
        <v>15</v>
      </c>
      <c r="J58">
        <v>0</v>
      </c>
      <c r="K58">
        <v>0</v>
      </c>
      <c r="L58">
        <v>0</v>
      </c>
      <c r="M58">
        <v>1</v>
      </c>
      <c r="N58">
        <v>0</v>
      </c>
      <c r="O58">
        <v>60</v>
      </c>
      <c r="P58">
        <v>1</v>
      </c>
      <c r="Q58">
        <v>-3</v>
      </c>
      <c r="R58">
        <v>-3</v>
      </c>
      <c r="S58">
        <v>20</v>
      </c>
      <c r="T58">
        <v>75</v>
      </c>
      <c r="U58">
        <v>0</v>
      </c>
      <c r="V58">
        <v>0</v>
      </c>
      <c r="W58">
        <v>0</v>
      </c>
      <c r="X58">
        <v>1</v>
      </c>
      <c r="Y58">
        <v>1</v>
      </c>
      <c r="Z58">
        <v>1</v>
      </c>
      <c r="AA58">
        <v>0</v>
      </c>
      <c r="AB58">
        <v>80</v>
      </c>
      <c r="AC58">
        <v>5</v>
      </c>
      <c r="AD58">
        <v>-3</v>
      </c>
      <c r="AE58">
        <v>-3</v>
      </c>
      <c r="AF58">
        <v>130</v>
      </c>
      <c r="AG58">
        <v>0</v>
      </c>
      <c r="AH58">
        <v>1</v>
      </c>
      <c r="AI58">
        <v>0</v>
      </c>
      <c r="AJ58">
        <v>50</v>
      </c>
      <c r="AK58">
        <v>-3</v>
      </c>
      <c r="AL58">
        <v>-3</v>
      </c>
      <c r="AM58">
        <v>-3</v>
      </c>
      <c r="AN58">
        <v>0</v>
      </c>
      <c r="AO58">
        <v>0</v>
      </c>
      <c r="AP58">
        <v>0</v>
      </c>
      <c r="AQ58">
        <v>0</v>
      </c>
      <c r="AR58">
        <v>0</v>
      </c>
      <c r="AS58">
        <v>0</v>
      </c>
      <c r="AT58">
        <v>0</v>
      </c>
      <c r="AU58">
        <v>0</v>
      </c>
      <c r="AV58">
        <v>140</v>
      </c>
      <c r="AW58">
        <v>3</v>
      </c>
      <c r="AX58">
        <v>6</v>
      </c>
      <c r="AY58">
        <v>-3</v>
      </c>
      <c r="AZ58">
        <v>-3</v>
      </c>
      <c r="BA58">
        <v>0</v>
      </c>
      <c r="BB58">
        <v>205</v>
      </c>
      <c r="BC58">
        <v>205</v>
      </c>
      <c r="BD58">
        <v>1</v>
      </c>
      <c r="BE58">
        <v>65</v>
      </c>
      <c r="BH58">
        <v>10</v>
      </c>
      <c r="BI58">
        <v>0</v>
      </c>
      <c r="BJ58">
        <v>0</v>
      </c>
      <c r="BK58">
        <v>0</v>
      </c>
      <c r="BL58">
        <v>0</v>
      </c>
      <c r="BM58">
        <v>0</v>
      </c>
      <c r="BN58">
        <v>0</v>
      </c>
      <c r="BO58">
        <v>0</v>
      </c>
      <c r="BP58">
        <v>-3</v>
      </c>
      <c r="BQ58">
        <v>-3</v>
      </c>
      <c r="BR58">
        <v>0</v>
      </c>
      <c r="BS58">
        <v>10</v>
      </c>
      <c r="BT58">
        <v>0</v>
      </c>
      <c r="BU58">
        <v>0</v>
      </c>
      <c r="BV58">
        <v>0</v>
      </c>
      <c r="BW58">
        <v>1</v>
      </c>
      <c r="BX58">
        <v>1</v>
      </c>
      <c r="BY58">
        <v>0</v>
      </c>
      <c r="BZ58">
        <v>0</v>
      </c>
      <c r="CA58">
        <v>80</v>
      </c>
      <c r="CB58">
        <v>2</v>
      </c>
      <c r="CC58">
        <v>-3</v>
      </c>
      <c r="CD58">
        <v>-3</v>
      </c>
      <c r="CE58">
        <v>130</v>
      </c>
      <c r="CF58">
        <v>0</v>
      </c>
      <c r="CG58">
        <v>1</v>
      </c>
      <c r="CH58">
        <v>0</v>
      </c>
      <c r="CI58">
        <v>50</v>
      </c>
      <c r="CJ58">
        <v>-3</v>
      </c>
      <c r="CK58">
        <v>-3</v>
      </c>
      <c r="CL58">
        <v>-3</v>
      </c>
      <c r="CM58">
        <v>0</v>
      </c>
      <c r="CN58">
        <v>0</v>
      </c>
      <c r="CO58">
        <v>0</v>
      </c>
      <c r="CP58">
        <v>0</v>
      </c>
      <c r="CQ58">
        <v>0</v>
      </c>
      <c r="CR58">
        <v>0</v>
      </c>
      <c r="CS58">
        <v>0</v>
      </c>
      <c r="CT58">
        <v>0</v>
      </c>
      <c r="CU58">
        <v>80</v>
      </c>
      <c r="CV58">
        <v>2</v>
      </c>
      <c r="CW58">
        <v>2</v>
      </c>
      <c r="CX58">
        <v>-3</v>
      </c>
      <c r="CY58">
        <v>-3</v>
      </c>
      <c r="CZ58">
        <v>0</v>
      </c>
      <c r="DA58">
        <v>140</v>
      </c>
      <c r="DB58">
        <v>140</v>
      </c>
      <c r="DC58">
        <v>0</v>
      </c>
      <c r="DD58">
        <v>-65</v>
      </c>
    </row>
    <row r="59" spans="1:108" x14ac:dyDescent="0.25">
      <c r="A59" t="s">
        <v>3665</v>
      </c>
      <c r="B59">
        <v>54</v>
      </c>
      <c r="C59">
        <v>5690</v>
      </c>
      <c r="D59">
        <v>4646</v>
      </c>
      <c r="E59">
        <v>2530</v>
      </c>
      <c r="F59">
        <v>876</v>
      </c>
      <c r="G59">
        <v>1987</v>
      </c>
      <c r="H59">
        <v>4329</v>
      </c>
      <c r="I59">
        <v>15</v>
      </c>
      <c r="J59">
        <v>0</v>
      </c>
      <c r="K59">
        <v>0</v>
      </c>
      <c r="L59">
        <v>0</v>
      </c>
      <c r="M59">
        <v>0</v>
      </c>
      <c r="N59">
        <v>0</v>
      </c>
      <c r="O59">
        <v>0</v>
      </c>
      <c r="P59">
        <v>0</v>
      </c>
      <c r="Q59">
        <v>-3</v>
      </c>
      <c r="R59">
        <v>-3</v>
      </c>
      <c r="S59">
        <v>0</v>
      </c>
      <c r="T59">
        <v>15</v>
      </c>
      <c r="U59">
        <v>0</v>
      </c>
      <c r="V59">
        <v>0</v>
      </c>
      <c r="W59">
        <v>0</v>
      </c>
      <c r="X59">
        <v>1</v>
      </c>
      <c r="Y59">
        <v>1</v>
      </c>
      <c r="Z59">
        <v>0</v>
      </c>
      <c r="AA59">
        <v>0</v>
      </c>
      <c r="AB59">
        <v>80</v>
      </c>
      <c r="AC59">
        <v>2</v>
      </c>
      <c r="AD59">
        <v>-3</v>
      </c>
      <c r="AE59">
        <v>-3</v>
      </c>
      <c r="AF59">
        <v>180</v>
      </c>
      <c r="AG59">
        <v>1</v>
      </c>
      <c r="AH59">
        <v>0</v>
      </c>
      <c r="AI59">
        <v>1</v>
      </c>
      <c r="AJ59">
        <v>100</v>
      </c>
      <c r="AK59">
        <v>-3</v>
      </c>
      <c r="AL59">
        <v>-3</v>
      </c>
      <c r="AM59">
        <v>-3</v>
      </c>
      <c r="AN59">
        <v>0</v>
      </c>
      <c r="AO59">
        <v>0</v>
      </c>
      <c r="AP59">
        <v>0</v>
      </c>
      <c r="AQ59">
        <v>0</v>
      </c>
      <c r="AR59">
        <v>0</v>
      </c>
      <c r="AS59">
        <v>1</v>
      </c>
      <c r="AT59">
        <v>0</v>
      </c>
      <c r="AU59">
        <v>25</v>
      </c>
      <c r="AV59">
        <v>80</v>
      </c>
      <c r="AW59">
        <v>2</v>
      </c>
      <c r="AX59">
        <v>2</v>
      </c>
      <c r="AY59">
        <v>-3</v>
      </c>
      <c r="AZ59">
        <v>-3</v>
      </c>
      <c r="BA59">
        <v>0</v>
      </c>
      <c r="BB59">
        <v>220</v>
      </c>
      <c r="BC59">
        <v>220</v>
      </c>
      <c r="BD59">
        <v>0</v>
      </c>
      <c r="BE59">
        <v>-125</v>
      </c>
      <c r="BH59">
        <v>15</v>
      </c>
      <c r="BI59">
        <v>0</v>
      </c>
      <c r="BJ59">
        <v>0</v>
      </c>
      <c r="BK59">
        <v>0</v>
      </c>
      <c r="BL59">
        <v>1</v>
      </c>
      <c r="BM59">
        <v>0</v>
      </c>
      <c r="BN59">
        <v>60</v>
      </c>
      <c r="BO59">
        <v>1</v>
      </c>
      <c r="BP59">
        <v>-3</v>
      </c>
      <c r="BQ59">
        <v>-3</v>
      </c>
      <c r="BR59">
        <v>20</v>
      </c>
      <c r="BS59">
        <v>75</v>
      </c>
      <c r="BT59">
        <v>0</v>
      </c>
      <c r="BU59">
        <v>0</v>
      </c>
      <c r="BV59">
        <v>0</v>
      </c>
      <c r="BW59">
        <v>1</v>
      </c>
      <c r="BX59">
        <v>1</v>
      </c>
      <c r="BY59">
        <v>1</v>
      </c>
      <c r="BZ59">
        <v>1</v>
      </c>
      <c r="CA59">
        <v>120</v>
      </c>
      <c r="CB59">
        <v>11</v>
      </c>
      <c r="CC59">
        <v>-3</v>
      </c>
      <c r="CD59">
        <v>-3</v>
      </c>
      <c r="CE59">
        <v>270</v>
      </c>
      <c r="CF59">
        <v>1</v>
      </c>
      <c r="CG59">
        <v>1</v>
      </c>
      <c r="CH59">
        <v>1</v>
      </c>
      <c r="CI59">
        <v>150</v>
      </c>
      <c r="CJ59">
        <v>-3</v>
      </c>
      <c r="CK59">
        <v>-3</v>
      </c>
      <c r="CL59">
        <v>-3</v>
      </c>
      <c r="CM59">
        <v>0</v>
      </c>
      <c r="CN59">
        <v>1</v>
      </c>
      <c r="CO59">
        <v>0</v>
      </c>
      <c r="CP59">
        <v>0</v>
      </c>
      <c r="CQ59">
        <v>1</v>
      </c>
      <c r="CR59">
        <v>0</v>
      </c>
      <c r="CS59">
        <v>25</v>
      </c>
      <c r="CT59">
        <v>0</v>
      </c>
      <c r="CU59">
        <v>180</v>
      </c>
      <c r="CV59">
        <v>4</v>
      </c>
      <c r="CW59">
        <v>12</v>
      </c>
      <c r="CX59">
        <v>-3</v>
      </c>
      <c r="CY59">
        <v>-3</v>
      </c>
      <c r="CZ59">
        <v>0</v>
      </c>
      <c r="DA59">
        <v>345</v>
      </c>
      <c r="DB59">
        <v>445</v>
      </c>
      <c r="DC59">
        <v>1</v>
      </c>
      <c r="DD59">
        <v>125</v>
      </c>
    </row>
    <row r="60" spans="1:108" x14ac:dyDescent="0.25">
      <c r="A60" t="s">
        <v>3665</v>
      </c>
      <c r="B60">
        <v>55</v>
      </c>
      <c r="C60">
        <v>5434</v>
      </c>
      <c r="D60">
        <v>5906</v>
      </c>
      <c r="E60">
        <v>1094</v>
      </c>
      <c r="F60">
        <v>2177</v>
      </c>
      <c r="G60">
        <v>6455</v>
      </c>
      <c r="H60">
        <v>6536</v>
      </c>
      <c r="I60">
        <v>15</v>
      </c>
      <c r="J60">
        <v>0</v>
      </c>
      <c r="K60">
        <v>1</v>
      </c>
      <c r="L60">
        <v>1</v>
      </c>
      <c r="M60">
        <v>0</v>
      </c>
      <c r="N60">
        <v>0</v>
      </c>
      <c r="O60">
        <v>0</v>
      </c>
      <c r="P60">
        <v>0</v>
      </c>
      <c r="Q60">
        <v>-3</v>
      </c>
      <c r="R60">
        <v>-3</v>
      </c>
      <c r="S60">
        <v>0</v>
      </c>
      <c r="T60">
        <v>16</v>
      </c>
      <c r="U60">
        <v>0</v>
      </c>
      <c r="V60">
        <v>4</v>
      </c>
      <c r="W60">
        <v>1</v>
      </c>
      <c r="X60">
        <v>1</v>
      </c>
      <c r="Y60">
        <v>1</v>
      </c>
      <c r="Z60">
        <v>0</v>
      </c>
      <c r="AA60">
        <v>0</v>
      </c>
      <c r="AB60">
        <v>80</v>
      </c>
      <c r="AC60">
        <v>2</v>
      </c>
      <c r="AD60">
        <v>-3</v>
      </c>
      <c r="AE60">
        <v>-3</v>
      </c>
      <c r="AF60">
        <v>181</v>
      </c>
      <c r="AG60">
        <v>1</v>
      </c>
      <c r="AH60">
        <v>0</v>
      </c>
      <c r="AI60">
        <v>1</v>
      </c>
      <c r="AJ60">
        <v>100</v>
      </c>
      <c r="AK60">
        <v>-3</v>
      </c>
      <c r="AL60">
        <v>-3</v>
      </c>
      <c r="AM60">
        <v>-3</v>
      </c>
      <c r="AN60">
        <v>0</v>
      </c>
      <c r="AO60">
        <v>0</v>
      </c>
      <c r="AP60">
        <v>0</v>
      </c>
      <c r="AQ60">
        <v>0</v>
      </c>
      <c r="AR60">
        <v>1</v>
      </c>
      <c r="AS60">
        <v>1</v>
      </c>
      <c r="AT60">
        <v>25</v>
      </c>
      <c r="AU60">
        <v>25</v>
      </c>
      <c r="AV60">
        <v>80</v>
      </c>
      <c r="AW60">
        <v>2</v>
      </c>
      <c r="AX60">
        <v>2</v>
      </c>
      <c r="AY60">
        <v>-3</v>
      </c>
      <c r="AZ60">
        <v>-3</v>
      </c>
      <c r="BA60">
        <v>2</v>
      </c>
      <c r="BB60">
        <v>222</v>
      </c>
      <c r="BC60">
        <v>222</v>
      </c>
      <c r="BD60">
        <v>0</v>
      </c>
      <c r="BE60">
        <v>-48</v>
      </c>
      <c r="BH60">
        <v>15</v>
      </c>
      <c r="BI60">
        <v>0</v>
      </c>
      <c r="BJ60">
        <v>0</v>
      </c>
      <c r="BK60">
        <v>0</v>
      </c>
      <c r="BL60">
        <v>0</v>
      </c>
      <c r="BM60">
        <v>0</v>
      </c>
      <c r="BN60">
        <v>0</v>
      </c>
      <c r="BO60">
        <v>0</v>
      </c>
      <c r="BP60">
        <v>-3</v>
      </c>
      <c r="BQ60">
        <v>-3</v>
      </c>
      <c r="BR60">
        <v>0</v>
      </c>
      <c r="BS60">
        <v>15</v>
      </c>
      <c r="BT60">
        <v>0</v>
      </c>
      <c r="BU60">
        <v>0</v>
      </c>
      <c r="BV60">
        <v>0</v>
      </c>
      <c r="BW60">
        <v>1</v>
      </c>
      <c r="BX60">
        <v>1</v>
      </c>
      <c r="BY60">
        <v>0</v>
      </c>
      <c r="BZ60">
        <v>0</v>
      </c>
      <c r="CA60">
        <v>80</v>
      </c>
      <c r="CB60">
        <v>2</v>
      </c>
      <c r="CC60">
        <v>-3</v>
      </c>
      <c r="CD60">
        <v>-3</v>
      </c>
      <c r="CE60">
        <v>230</v>
      </c>
      <c r="CF60">
        <v>1</v>
      </c>
      <c r="CG60">
        <v>1</v>
      </c>
      <c r="CH60">
        <v>1</v>
      </c>
      <c r="CI60">
        <v>150</v>
      </c>
      <c r="CJ60">
        <v>-3</v>
      </c>
      <c r="CK60">
        <v>-3</v>
      </c>
      <c r="CL60">
        <v>-3</v>
      </c>
      <c r="CM60">
        <v>0</v>
      </c>
      <c r="CN60">
        <v>0</v>
      </c>
      <c r="CO60">
        <v>0</v>
      </c>
      <c r="CP60">
        <v>0</v>
      </c>
      <c r="CQ60">
        <v>1</v>
      </c>
      <c r="CR60">
        <v>1</v>
      </c>
      <c r="CS60">
        <v>25</v>
      </c>
      <c r="CT60">
        <v>25</v>
      </c>
      <c r="CU60">
        <v>80</v>
      </c>
      <c r="CV60">
        <v>2</v>
      </c>
      <c r="CW60">
        <v>2</v>
      </c>
      <c r="CX60">
        <v>-3</v>
      </c>
      <c r="CY60">
        <v>-3</v>
      </c>
      <c r="CZ60">
        <v>0</v>
      </c>
      <c r="DA60">
        <v>270</v>
      </c>
      <c r="DB60">
        <v>270</v>
      </c>
      <c r="DC60">
        <v>1</v>
      </c>
      <c r="DD60">
        <v>48</v>
      </c>
    </row>
    <row r="61" spans="1:108" x14ac:dyDescent="0.25">
      <c r="A61" t="s">
        <v>3665</v>
      </c>
      <c r="B61">
        <v>56</v>
      </c>
      <c r="C61">
        <v>1208</v>
      </c>
      <c r="D61">
        <v>3018</v>
      </c>
      <c r="E61">
        <v>525</v>
      </c>
      <c r="F61">
        <v>6467</v>
      </c>
      <c r="G61">
        <v>2410</v>
      </c>
      <c r="H61">
        <v>4011</v>
      </c>
      <c r="I61">
        <v>15</v>
      </c>
      <c r="J61">
        <v>0</v>
      </c>
      <c r="K61">
        <v>0</v>
      </c>
      <c r="L61">
        <v>0</v>
      </c>
      <c r="M61">
        <v>0</v>
      </c>
      <c r="N61">
        <v>0</v>
      </c>
      <c r="O61">
        <v>0</v>
      </c>
      <c r="P61">
        <v>0</v>
      </c>
      <c r="Q61">
        <v>-3</v>
      </c>
      <c r="R61">
        <v>-3</v>
      </c>
      <c r="S61">
        <v>0</v>
      </c>
      <c r="T61">
        <v>15</v>
      </c>
      <c r="U61">
        <v>0</v>
      </c>
      <c r="V61">
        <v>0</v>
      </c>
      <c r="W61">
        <v>0</v>
      </c>
      <c r="X61">
        <v>1</v>
      </c>
      <c r="Y61">
        <v>1</v>
      </c>
      <c r="Z61">
        <v>1</v>
      </c>
      <c r="AA61">
        <v>0</v>
      </c>
      <c r="AB61">
        <v>120</v>
      </c>
      <c r="AC61">
        <v>6</v>
      </c>
      <c r="AD61">
        <v>-3</v>
      </c>
      <c r="AE61">
        <v>-3</v>
      </c>
      <c r="AF61">
        <v>220</v>
      </c>
      <c r="AG61">
        <v>1</v>
      </c>
      <c r="AH61">
        <v>0</v>
      </c>
      <c r="AI61">
        <v>1</v>
      </c>
      <c r="AJ61">
        <v>100</v>
      </c>
      <c r="AK61">
        <v>-3</v>
      </c>
      <c r="AL61">
        <v>-3</v>
      </c>
      <c r="AM61">
        <v>-3</v>
      </c>
      <c r="AN61">
        <v>0</v>
      </c>
      <c r="AO61">
        <v>0</v>
      </c>
      <c r="AP61">
        <v>1</v>
      </c>
      <c r="AQ61">
        <v>0</v>
      </c>
      <c r="AR61">
        <v>0</v>
      </c>
      <c r="AS61">
        <v>1</v>
      </c>
      <c r="AT61">
        <v>5</v>
      </c>
      <c r="AU61">
        <v>25</v>
      </c>
      <c r="AV61">
        <v>120</v>
      </c>
      <c r="AW61">
        <v>3</v>
      </c>
      <c r="AX61">
        <v>6</v>
      </c>
      <c r="AY61">
        <v>-3</v>
      </c>
      <c r="AZ61">
        <v>-3</v>
      </c>
      <c r="BA61">
        <v>0</v>
      </c>
      <c r="BB61">
        <v>260</v>
      </c>
      <c r="BC61">
        <v>260</v>
      </c>
      <c r="BD61">
        <v>1</v>
      </c>
      <c r="BE61">
        <v>39</v>
      </c>
      <c r="BH61">
        <v>15</v>
      </c>
      <c r="BI61">
        <v>0</v>
      </c>
      <c r="BJ61">
        <v>0</v>
      </c>
      <c r="BK61">
        <v>0</v>
      </c>
      <c r="BL61">
        <v>1</v>
      </c>
      <c r="BM61">
        <v>0</v>
      </c>
      <c r="BN61">
        <v>60</v>
      </c>
      <c r="BO61">
        <v>1</v>
      </c>
      <c r="BP61">
        <v>-3</v>
      </c>
      <c r="BQ61">
        <v>-3</v>
      </c>
      <c r="BR61">
        <v>20</v>
      </c>
      <c r="BS61">
        <v>75</v>
      </c>
      <c r="BT61">
        <v>10</v>
      </c>
      <c r="BU61">
        <v>0</v>
      </c>
      <c r="BV61">
        <v>1</v>
      </c>
      <c r="BW61">
        <v>1</v>
      </c>
      <c r="BX61">
        <v>1</v>
      </c>
      <c r="BY61">
        <v>0</v>
      </c>
      <c r="BZ61">
        <v>0</v>
      </c>
      <c r="CA61">
        <v>40</v>
      </c>
      <c r="CB61">
        <v>1</v>
      </c>
      <c r="CC61">
        <v>-3</v>
      </c>
      <c r="CD61">
        <v>-3</v>
      </c>
      <c r="CE61">
        <v>141</v>
      </c>
      <c r="CF61">
        <v>0</v>
      </c>
      <c r="CG61">
        <v>1</v>
      </c>
      <c r="CH61">
        <v>1</v>
      </c>
      <c r="CI61">
        <v>100</v>
      </c>
      <c r="CJ61">
        <v>-3</v>
      </c>
      <c r="CK61">
        <v>-3</v>
      </c>
      <c r="CL61">
        <v>-3</v>
      </c>
      <c r="CM61">
        <v>0</v>
      </c>
      <c r="CN61">
        <v>0</v>
      </c>
      <c r="CO61">
        <v>0</v>
      </c>
      <c r="CP61">
        <v>1</v>
      </c>
      <c r="CQ61">
        <v>1</v>
      </c>
      <c r="CR61">
        <v>0</v>
      </c>
      <c r="CS61">
        <v>25</v>
      </c>
      <c r="CT61">
        <v>5</v>
      </c>
      <c r="CU61">
        <v>100</v>
      </c>
      <c r="CV61">
        <v>2</v>
      </c>
      <c r="CW61">
        <v>2</v>
      </c>
      <c r="CX61">
        <v>-3</v>
      </c>
      <c r="CY61">
        <v>-3</v>
      </c>
      <c r="CZ61">
        <v>1</v>
      </c>
      <c r="DA61">
        <v>221</v>
      </c>
      <c r="DB61">
        <v>221</v>
      </c>
      <c r="DC61">
        <v>0</v>
      </c>
      <c r="DD61">
        <v>-39</v>
      </c>
    </row>
    <row r="62" spans="1:108" x14ac:dyDescent="0.25">
      <c r="A62" t="s">
        <v>3665</v>
      </c>
      <c r="B62">
        <v>57</v>
      </c>
      <c r="C62">
        <v>4506</v>
      </c>
      <c r="D62">
        <v>3267</v>
      </c>
      <c r="E62">
        <v>3206</v>
      </c>
      <c r="F62">
        <v>3633</v>
      </c>
      <c r="G62">
        <v>2574</v>
      </c>
      <c r="H62">
        <v>3528</v>
      </c>
      <c r="I62">
        <v>15</v>
      </c>
      <c r="J62">
        <v>0</v>
      </c>
      <c r="K62">
        <v>6</v>
      </c>
      <c r="L62">
        <v>6</v>
      </c>
      <c r="M62">
        <v>0</v>
      </c>
      <c r="N62">
        <v>0</v>
      </c>
      <c r="O62">
        <v>0</v>
      </c>
      <c r="P62">
        <v>0</v>
      </c>
      <c r="Q62">
        <v>-3</v>
      </c>
      <c r="R62">
        <v>-3</v>
      </c>
      <c r="S62">
        <v>0</v>
      </c>
      <c r="T62">
        <v>21</v>
      </c>
      <c r="U62">
        <v>0</v>
      </c>
      <c r="V62">
        <v>0</v>
      </c>
      <c r="W62">
        <v>0</v>
      </c>
      <c r="X62">
        <v>1</v>
      </c>
      <c r="Y62">
        <v>1</v>
      </c>
      <c r="Z62">
        <v>0</v>
      </c>
      <c r="AA62">
        <v>0</v>
      </c>
      <c r="AB62">
        <v>80</v>
      </c>
      <c r="AC62">
        <v>2</v>
      </c>
      <c r="AD62">
        <v>-3</v>
      </c>
      <c r="AE62">
        <v>-3</v>
      </c>
      <c r="AF62">
        <v>230</v>
      </c>
      <c r="AG62">
        <v>1</v>
      </c>
      <c r="AH62">
        <v>1</v>
      </c>
      <c r="AI62">
        <v>1</v>
      </c>
      <c r="AJ62">
        <v>150</v>
      </c>
      <c r="AK62">
        <v>-3</v>
      </c>
      <c r="AL62">
        <v>-3</v>
      </c>
      <c r="AM62">
        <v>-3</v>
      </c>
      <c r="AN62">
        <v>0</v>
      </c>
      <c r="AO62">
        <v>0</v>
      </c>
      <c r="AP62">
        <v>1</v>
      </c>
      <c r="AQ62">
        <v>0</v>
      </c>
      <c r="AR62">
        <v>0</v>
      </c>
      <c r="AS62">
        <v>0</v>
      </c>
      <c r="AT62">
        <v>5</v>
      </c>
      <c r="AU62">
        <v>0</v>
      </c>
      <c r="AV62">
        <v>80</v>
      </c>
      <c r="AW62">
        <v>2</v>
      </c>
      <c r="AX62">
        <v>2</v>
      </c>
      <c r="AY62">
        <v>-3</v>
      </c>
      <c r="AZ62">
        <v>-3</v>
      </c>
      <c r="BA62">
        <v>6</v>
      </c>
      <c r="BB62">
        <v>251</v>
      </c>
      <c r="BC62">
        <v>251</v>
      </c>
      <c r="BD62">
        <v>1</v>
      </c>
      <c r="BE62">
        <v>41</v>
      </c>
      <c r="BH62">
        <v>15</v>
      </c>
      <c r="BI62">
        <v>0</v>
      </c>
      <c r="BJ62">
        <v>0</v>
      </c>
      <c r="BK62">
        <v>0</v>
      </c>
      <c r="BL62">
        <v>1</v>
      </c>
      <c r="BM62">
        <v>0</v>
      </c>
      <c r="BN62">
        <v>60</v>
      </c>
      <c r="BO62">
        <v>1</v>
      </c>
      <c r="BP62">
        <v>-3</v>
      </c>
      <c r="BQ62">
        <v>-3</v>
      </c>
      <c r="BR62">
        <v>20</v>
      </c>
      <c r="BS62">
        <v>75</v>
      </c>
      <c r="BT62">
        <v>0</v>
      </c>
      <c r="BU62">
        <v>0</v>
      </c>
      <c r="BV62">
        <v>0</v>
      </c>
      <c r="BW62">
        <v>1</v>
      </c>
      <c r="BX62">
        <v>1</v>
      </c>
      <c r="BY62">
        <v>1</v>
      </c>
      <c r="BZ62">
        <v>0</v>
      </c>
      <c r="CA62">
        <v>80</v>
      </c>
      <c r="CB62">
        <v>5</v>
      </c>
      <c r="CC62">
        <v>-3</v>
      </c>
      <c r="CD62">
        <v>-3</v>
      </c>
      <c r="CE62">
        <v>130</v>
      </c>
      <c r="CF62">
        <v>0</v>
      </c>
      <c r="CG62">
        <v>0</v>
      </c>
      <c r="CH62">
        <v>1</v>
      </c>
      <c r="CI62">
        <v>50</v>
      </c>
      <c r="CJ62">
        <v>-3</v>
      </c>
      <c r="CK62">
        <v>-3</v>
      </c>
      <c r="CL62">
        <v>-3</v>
      </c>
      <c r="CM62">
        <v>0</v>
      </c>
      <c r="CN62">
        <v>0</v>
      </c>
      <c r="CO62">
        <v>0</v>
      </c>
      <c r="CP62">
        <v>1</v>
      </c>
      <c r="CQ62">
        <v>0</v>
      </c>
      <c r="CR62">
        <v>0</v>
      </c>
      <c r="CS62">
        <v>0</v>
      </c>
      <c r="CT62">
        <v>5</v>
      </c>
      <c r="CU62">
        <v>140</v>
      </c>
      <c r="CV62">
        <v>3</v>
      </c>
      <c r="CW62">
        <v>6</v>
      </c>
      <c r="CX62">
        <v>-3</v>
      </c>
      <c r="CY62">
        <v>-3</v>
      </c>
      <c r="CZ62">
        <v>0</v>
      </c>
      <c r="DA62">
        <v>210</v>
      </c>
      <c r="DB62">
        <v>210</v>
      </c>
      <c r="DC62">
        <v>0</v>
      </c>
      <c r="DD62">
        <v>-41</v>
      </c>
    </row>
    <row r="63" spans="1:108" x14ac:dyDescent="0.25">
      <c r="A63" t="s">
        <v>3665</v>
      </c>
      <c r="B63">
        <v>58</v>
      </c>
      <c r="C63">
        <v>2450</v>
      </c>
      <c r="D63">
        <v>5638</v>
      </c>
      <c r="E63">
        <v>1785</v>
      </c>
      <c r="F63">
        <v>167</v>
      </c>
      <c r="G63">
        <v>6412</v>
      </c>
      <c r="H63">
        <v>5991</v>
      </c>
      <c r="BB63">
        <v>-1</v>
      </c>
      <c r="DA63">
        <v>-1</v>
      </c>
    </row>
    <row r="64" spans="1:108" x14ac:dyDescent="0.25">
      <c r="A64" t="s">
        <v>3665</v>
      </c>
      <c r="B64">
        <v>59</v>
      </c>
      <c r="C64">
        <v>4646</v>
      </c>
      <c r="D64">
        <v>876</v>
      </c>
      <c r="E64">
        <v>3928</v>
      </c>
      <c r="F64">
        <v>5041</v>
      </c>
      <c r="G64">
        <v>5935</v>
      </c>
      <c r="H64">
        <v>6317</v>
      </c>
      <c r="BB64">
        <v>-1</v>
      </c>
      <c r="DA64">
        <v>-1</v>
      </c>
    </row>
    <row r="65" spans="1:105" x14ac:dyDescent="0.25">
      <c r="A65" t="s">
        <v>3665</v>
      </c>
      <c r="B65">
        <v>60</v>
      </c>
      <c r="C65">
        <v>6320</v>
      </c>
      <c r="D65">
        <v>6371</v>
      </c>
      <c r="E65">
        <v>4230</v>
      </c>
      <c r="F65">
        <v>4009</v>
      </c>
      <c r="G65">
        <v>5690</v>
      </c>
      <c r="H65">
        <v>6359</v>
      </c>
      <c r="BB65">
        <v>-1</v>
      </c>
      <c r="DA65">
        <v>-1</v>
      </c>
    </row>
    <row r="66" spans="1:105" x14ac:dyDescent="0.25">
      <c r="A66" t="s">
        <v>3665</v>
      </c>
      <c r="B66">
        <v>61</v>
      </c>
      <c r="C66">
        <v>4536</v>
      </c>
      <c r="D66">
        <v>2500</v>
      </c>
      <c r="E66">
        <v>5809</v>
      </c>
      <c r="F66">
        <v>2512</v>
      </c>
      <c r="G66">
        <v>1987</v>
      </c>
      <c r="H66">
        <v>967</v>
      </c>
      <c r="BB66">
        <v>-1</v>
      </c>
      <c r="DA66">
        <v>-1</v>
      </c>
    </row>
    <row r="67" spans="1:105" x14ac:dyDescent="0.25">
      <c r="A67" t="s">
        <v>3665</v>
      </c>
      <c r="B67">
        <v>62</v>
      </c>
      <c r="C67">
        <v>5837</v>
      </c>
      <c r="D67">
        <v>6630</v>
      </c>
      <c r="E67">
        <v>2530</v>
      </c>
      <c r="F67">
        <v>6379</v>
      </c>
      <c r="G67">
        <v>2040</v>
      </c>
      <c r="H67">
        <v>4818</v>
      </c>
      <c r="BB67">
        <v>-1</v>
      </c>
      <c r="DA67">
        <v>-1</v>
      </c>
    </row>
    <row r="68" spans="1:105" x14ac:dyDescent="0.25">
      <c r="A68" t="s">
        <v>3665</v>
      </c>
      <c r="B68">
        <v>63</v>
      </c>
      <c r="C68">
        <v>2081</v>
      </c>
      <c r="D68">
        <v>6164</v>
      </c>
      <c r="E68">
        <v>6420</v>
      </c>
      <c r="F68">
        <v>5576</v>
      </c>
      <c r="G68">
        <v>648</v>
      </c>
      <c r="H68">
        <v>4329</v>
      </c>
      <c r="BB68">
        <v>-1</v>
      </c>
      <c r="DA68">
        <v>-1</v>
      </c>
    </row>
    <row r="69" spans="1:105" x14ac:dyDescent="0.25">
      <c r="A69" t="s">
        <v>3665</v>
      </c>
      <c r="B69">
        <v>64</v>
      </c>
      <c r="C69">
        <v>5638</v>
      </c>
      <c r="D69">
        <v>6317</v>
      </c>
      <c r="E69">
        <v>3528</v>
      </c>
      <c r="F69">
        <v>3018</v>
      </c>
      <c r="G69">
        <v>5041</v>
      </c>
      <c r="H69">
        <v>6536</v>
      </c>
      <c r="BB69">
        <v>-1</v>
      </c>
      <c r="DA69">
        <v>-1</v>
      </c>
    </row>
    <row r="70" spans="1:105" x14ac:dyDescent="0.25">
      <c r="A70" t="s">
        <v>3665</v>
      </c>
      <c r="B70">
        <v>65</v>
      </c>
      <c r="C70">
        <v>1094</v>
      </c>
      <c r="D70">
        <v>4646</v>
      </c>
      <c r="E70">
        <v>3633</v>
      </c>
      <c r="F70">
        <v>6412</v>
      </c>
      <c r="G70">
        <v>4230</v>
      </c>
      <c r="H70">
        <v>1208</v>
      </c>
      <c r="BB70">
        <v>-1</v>
      </c>
      <c r="DA70">
        <v>-1</v>
      </c>
    </row>
    <row r="71" spans="1:105" x14ac:dyDescent="0.25">
      <c r="A71" t="s">
        <v>3665</v>
      </c>
      <c r="B71">
        <v>66</v>
      </c>
      <c r="C71">
        <v>525</v>
      </c>
      <c r="D71">
        <v>5690</v>
      </c>
      <c r="E71">
        <v>2410</v>
      </c>
      <c r="F71">
        <v>2512</v>
      </c>
      <c r="G71">
        <v>5434</v>
      </c>
      <c r="H71">
        <v>2450</v>
      </c>
      <c r="BB71">
        <v>-1</v>
      </c>
      <c r="DA71">
        <v>-1</v>
      </c>
    </row>
    <row r="72" spans="1:105" x14ac:dyDescent="0.25">
      <c r="A72" t="s">
        <v>3665</v>
      </c>
      <c r="B72">
        <v>67</v>
      </c>
      <c r="C72">
        <v>5991</v>
      </c>
      <c r="D72">
        <v>876</v>
      </c>
      <c r="E72">
        <v>4818</v>
      </c>
      <c r="F72">
        <v>6320</v>
      </c>
      <c r="G72">
        <v>5809</v>
      </c>
      <c r="H72">
        <v>3267</v>
      </c>
      <c r="BB72">
        <v>-1</v>
      </c>
      <c r="DA72">
        <v>-1</v>
      </c>
    </row>
    <row r="73" spans="1:105" x14ac:dyDescent="0.25">
      <c r="A73" t="s">
        <v>3665</v>
      </c>
      <c r="B73">
        <v>68</v>
      </c>
      <c r="C73">
        <v>5576</v>
      </c>
      <c r="D73">
        <v>167</v>
      </c>
      <c r="E73">
        <v>1987</v>
      </c>
      <c r="F73">
        <v>4009</v>
      </c>
      <c r="G73">
        <v>4506</v>
      </c>
      <c r="H73">
        <v>6467</v>
      </c>
      <c r="BB73">
        <v>-1</v>
      </c>
      <c r="DA73">
        <v>-1</v>
      </c>
    </row>
    <row r="74" spans="1:105" x14ac:dyDescent="0.25">
      <c r="A74" t="s">
        <v>3665</v>
      </c>
      <c r="B74">
        <v>69</v>
      </c>
      <c r="C74">
        <v>5935</v>
      </c>
      <c r="D74">
        <v>6164</v>
      </c>
      <c r="E74">
        <v>648</v>
      </c>
      <c r="F74">
        <v>5837</v>
      </c>
      <c r="G74">
        <v>967</v>
      </c>
      <c r="H74">
        <v>6371</v>
      </c>
      <c r="BB74">
        <v>-1</v>
      </c>
      <c r="DA74">
        <v>-1</v>
      </c>
    </row>
    <row r="75" spans="1:105" x14ac:dyDescent="0.25">
      <c r="A75" t="s">
        <v>3665</v>
      </c>
      <c r="B75">
        <v>70</v>
      </c>
      <c r="C75">
        <v>2530</v>
      </c>
      <c r="D75">
        <v>5906</v>
      </c>
      <c r="E75">
        <v>4011</v>
      </c>
      <c r="F75">
        <v>6630</v>
      </c>
      <c r="G75">
        <v>6420</v>
      </c>
      <c r="H75">
        <v>3206</v>
      </c>
      <c r="BB75">
        <v>-1</v>
      </c>
      <c r="DA75">
        <v>-1</v>
      </c>
    </row>
    <row r="76" spans="1:105" x14ac:dyDescent="0.25">
      <c r="A76" t="s">
        <v>3665</v>
      </c>
      <c r="B76">
        <v>71</v>
      </c>
      <c r="C76">
        <v>2574</v>
      </c>
      <c r="D76">
        <v>2500</v>
      </c>
      <c r="E76">
        <v>6379</v>
      </c>
      <c r="F76">
        <v>6359</v>
      </c>
      <c r="G76">
        <v>2177</v>
      </c>
      <c r="H76">
        <v>4329</v>
      </c>
      <c r="BB76">
        <v>-1</v>
      </c>
      <c r="DA76">
        <v>-1</v>
      </c>
    </row>
    <row r="77" spans="1:105" x14ac:dyDescent="0.25">
      <c r="A77" t="s">
        <v>3665</v>
      </c>
      <c r="B77">
        <v>72</v>
      </c>
      <c r="C77">
        <v>2040</v>
      </c>
      <c r="D77">
        <v>3928</v>
      </c>
      <c r="E77">
        <v>1785</v>
      </c>
      <c r="F77">
        <v>4536</v>
      </c>
      <c r="G77">
        <v>2081</v>
      </c>
      <c r="H77">
        <v>6455</v>
      </c>
      <c r="BB77">
        <v>-1</v>
      </c>
      <c r="DA77">
        <v>-1</v>
      </c>
    </row>
    <row r="78" spans="1:105" x14ac:dyDescent="0.25">
      <c r="A78" t="s">
        <v>3665</v>
      </c>
      <c r="B78">
        <v>73</v>
      </c>
      <c r="C78">
        <v>6412</v>
      </c>
      <c r="D78">
        <v>3267</v>
      </c>
      <c r="E78">
        <v>1987</v>
      </c>
      <c r="F78">
        <v>525</v>
      </c>
      <c r="G78">
        <v>5041</v>
      </c>
      <c r="H78">
        <v>167</v>
      </c>
      <c r="BB78">
        <v>-1</v>
      </c>
      <c r="DA78">
        <v>-1</v>
      </c>
    </row>
    <row r="79" spans="1:105" x14ac:dyDescent="0.25">
      <c r="A79" t="s">
        <v>3665</v>
      </c>
      <c r="B79">
        <v>74</v>
      </c>
      <c r="C79">
        <v>2450</v>
      </c>
      <c r="D79">
        <v>5935</v>
      </c>
      <c r="E79">
        <v>6371</v>
      </c>
      <c r="F79">
        <v>3528</v>
      </c>
      <c r="G79">
        <v>1208</v>
      </c>
      <c r="H79">
        <v>6320</v>
      </c>
      <c r="BB79">
        <v>-1</v>
      </c>
      <c r="DA79">
        <v>-1</v>
      </c>
    </row>
    <row r="80" spans="1:105" x14ac:dyDescent="0.25">
      <c r="A80" t="s">
        <v>3665</v>
      </c>
      <c r="B80">
        <v>75</v>
      </c>
      <c r="C80">
        <v>4506</v>
      </c>
      <c r="D80">
        <v>4011</v>
      </c>
      <c r="E80">
        <v>4818</v>
      </c>
      <c r="F80">
        <v>6536</v>
      </c>
      <c r="G80">
        <v>2512</v>
      </c>
      <c r="H80">
        <v>5991</v>
      </c>
      <c r="BB80">
        <v>-1</v>
      </c>
      <c r="DA80">
        <v>-1</v>
      </c>
    </row>
    <row r="81" spans="1:105" x14ac:dyDescent="0.25">
      <c r="A81" t="s">
        <v>3665</v>
      </c>
      <c r="B81">
        <v>76</v>
      </c>
      <c r="C81">
        <v>3018</v>
      </c>
      <c r="D81">
        <v>5434</v>
      </c>
      <c r="E81">
        <v>6359</v>
      </c>
      <c r="F81">
        <v>6420</v>
      </c>
      <c r="G81">
        <v>967</v>
      </c>
      <c r="H81">
        <v>3633</v>
      </c>
      <c r="BB81">
        <v>-1</v>
      </c>
      <c r="DA81">
        <v>-1</v>
      </c>
    </row>
    <row r="82" spans="1:105" x14ac:dyDescent="0.25">
      <c r="A82" t="s">
        <v>3665</v>
      </c>
      <c r="B82">
        <v>77</v>
      </c>
      <c r="C82">
        <v>6455</v>
      </c>
      <c r="D82">
        <v>2410</v>
      </c>
      <c r="E82">
        <v>2574</v>
      </c>
      <c r="F82">
        <v>5837</v>
      </c>
      <c r="G82">
        <v>4009</v>
      </c>
      <c r="H82">
        <v>4646</v>
      </c>
      <c r="BB82">
        <v>-1</v>
      </c>
      <c r="DA82">
        <v>-1</v>
      </c>
    </row>
    <row r="83" spans="1:105" x14ac:dyDescent="0.25">
      <c r="A83" t="s">
        <v>3665</v>
      </c>
      <c r="B83">
        <v>78</v>
      </c>
      <c r="C83">
        <v>6467</v>
      </c>
      <c r="D83">
        <v>6379</v>
      </c>
      <c r="E83">
        <v>648</v>
      </c>
      <c r="F83">
        <v>5638</v>
      </c>
      <c r="G83">
        <v>876</v>
      </c>
      <c r="H83">
        <v>2040</v>
      </c>
      <c r="BB83">
        <v>-1</v>
      </c>
      <c r="DA83">
        <v>-1</v>
      </c>
    </row>
    <row r="84" spans="1:105" x14ac:dyDescent="0.25">
      <c r="A84" t="s">
        <v>3665</v>
      </c>
      <c r="B84">
        <v>79</v>
      </c>
      <c r="C84">
        <v>5906</v>
      </c>
      <c r="D84">
        <v>4329</v>
      </c>
      <c r="E84">
        <v>5809</v>
      </c>
      <c r="F84">
        <v>4230</v>
      </c>
      <c r="G84">
        <v>4536</v>
      </c>
      <c r="H84">
        <v>6317</v>
      </c>
      <c r="BB84">
        <v>-1</v>
      </c>
      <c r="DA84">
        <v>-1</v>
      </c>
    </row>
    <row r="85" spans="1:105" x14ac:dyDescent="0.25">
      <c r="A85" t="s">
        <v>3665</v>
      </c>
      <c r="B85">
        <v>80</v>
      </c>
      <c r="C85">
        <v>2500</v>
      </c>
      <c r="D85">
        <v>2177</v>
      </c>
      <c r="E85">
        <v>3206</v>
      </c>
      <c r="F85">
        <v>5576</v>
      </c>
      <c r="G85">
        <v>5690</v>
      </c>
      <c r="H85">
        <v>1785</v>
      </c>
      <c r="BB85">
        <v>-1</v>
      </c>
      <c r="DA85">
        <v>-1</v>
      </c>
    </row>
    <row r="86" spans="1:105" x14ac:dyDescent="0.25">
      <c r="A86" t="s">
        <v>3665</v>
      </c>
      <c r="B86">
        <v>81</v>
      </c>
      <c r="C86">
        <v>3928</v>
      </c>
      <c r="D86">
        <v>2081</v>
      </c>
      <c r="E86">
        <v>6630</v>
      </c>
      <c r="F86">
        <v>6164</v>
      </c>
      <c r="G86">
        <v>1094</v>
      </c>
      <c r="H86">
        <v>2530</v>
      </c>
      <c r="BB86">
        <v>-1</v>
      </c>
      <c r="DA86">
        <v>-1</v>
      </c>
    </row>
  </sheetData>
  <autoFilter ref="A5:DL5"/>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3590</v>
      </c>
      <c r="J1" t="s">
        <v>3675</v>
      </c>
      <c r="N1" t="s">
        <v>3673</v>
      </c>
    </row>
    <row r="2" spans="1:74" ht="16.5" thickTop="1" thickBot="1" x14ac:dyDescent="0.3">
      <c r="A2" s="8">
        <v>4536</v>
      </c>
      <c r="G2">
        <f>_xlfn.IFNA(VLOOKUP('team lookup'!A2,'rankings sorted'!A3:ZZ10000,3,FALSE),"")</f>
        <v>3</v>
      </c>
      <c r="J2">
        <f>_xlfn.IFNA(VLOOKUP('team lookup'!A2,'rankings sorted'!A3:ZZ10000,4,),"")</f>
        <v>1.83</v>
      </c>
      <c r="N2">
        <f>_xlfn.IFNA(VLOOKUP('team lookup'!A2,'rankings sorted'!A3:ZZ10000,5,),"")</f>
        <v>1442</v>
      </c>
    </row>
    <row r="3" spans="1:74" ht="15.75" thickTop="1" x14ac:dyDescent="0.25"/>
    <row r="4" spans="1:74" x14ac:dyDescent="0.25">
      <c r="A4" t="s">
        <v>1</v>
      </c>
      <c r="J4" t="s">
        <v>3676</v>
      </c>
      <c r="N4" t="s">
        <v>3674</v>
      </c>
    </row>
    <row r="5" spans="1:74" x14ac:dyDescent="0.25">
      <c r="A5" t="str">
        <f>_xlfn.IFNA(VLOOKUP('team lookup'!A2,'seed values sorted'!A3:ZZ10000,2,FALSE),"Invalid team number")</f>
        <v>MinuteBots</v>
      </c>
    </row>
    <row r="8" spans="1:74" x14ac:dyDescent="0.25">
      <c r="A8" t="s">
        <v>60</v>
      </c>
      <c r="T8" t="s">
        <v>2</v>
      </c>
      <c r="AF8" t="s">
        <v>12</v>
      </c>
      <c r="AR8" t="s">
        <v>28</v>
      </c>
      <c r="AV8" t="s">
        <v>42</v>
      </c>
      <c r="AY8" t="s">
        <v>33</v>
      </c>
      <c r="BG8" t="s">
        <v>46</v>
      </c>
    </row>
    <row r="9" spans="1:74" s="3" customFormat="1" ht="112.5" customHeight="1" x14ac:dyDescent="0.25">
      <c r="A9" s="2" t="s">
        <v>78</v>
      </c>
      <c r="B9" s="2" t="s">
        <v>62</v>
      </c>
      <c r="C9" s="2" t="s">
        <v>63</v>
      </c>
      <c r="D9" s="2" t="s">
        <v>64</v>
      </c>
      <c r="E9" s="2" t="s">
        <v>65</v>
      </c>
      <c r="F9" s="2" t="s">
        <v>66</v>
      </c>
      <c r="G9" s="2" t="s">
        <v>67</v>
      </c>
      <c r="H9" s="2" t="s">
        <v>68</v>
      </c>
      <c r="I9" s="2" t="s">
        <v>3668</v>
      </c>
      <c r="J9" s="2" t="s">
        <v>3670</v>
      </c>
      <c r="K9" s="2" t="s">
        <v>79</v>
      </c>
      <c r="L9" s="2" t="s">
        <v>80</v>
      </c>
      <c r="M9" s="2" t="s">
        <v>72</v>
      </c>
      <c r="N9" s="2" t="s">
        <v>81</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5"/>
      <c r="BU9" s="15" t="s">
        <v>3594</v>
      </c>
      <c r="BV9" s="15"/>
    </row>
    <row r="10" spans="1:74" x14ac:dyDescent="0.25">
      <c r="A10">
        <f ca="1">IF(BU10&lt;='data import sorted'!$A$4,BU10,"")</f>
        <v>1</v>
      </c>
      <c r="B10" t="str">
        <f ca="1">_xlfn.IFNA(IF(OR($A$2=VLOOKUP('team lookup'!$A10,q_match_data,2),$A$2=VLOOKUP('team lookup'!$A10,q_match_data,3),$A$2=VLOOKUP('team lookup'!$A10,q_match_data,4)),"Blue","Red"),"")</f>
        <v>Blue</v>
      </c>
      <c r="C10">
        <f ca="1">_xlfn.IFNA(IF(OR($A$2=VLOOKUP('team lookup'!$A10,q_match_data,2),$A$2=VLOOKUP('team lookup'!$A10,q_match_data,5)),1,IF(OR($A$2=VLOOKUP('team lookup'!$A10,q_match_data,3),$A$2=VLOOKUP('team lookup'!$A10,q_match_data,6)),2,IF(OR($A$2=VLOOKUP('team lookup'!$A10,q_match_data,4),$A$2=VLOOKUP('team lookup'!$A10,q_match_data,7)),3))),"")</f>
        <v>1</v>
      </c>
      <c r="D10">
        <f ca="1">_xlfn.IFNA(IF($C10=1,IF($B10="Blue",VLOOKUP('team lookup'!$A10,q_match_data,3),VLOOKUP('team lookup'!$A10,q_match_data,6)),IF($B10="Blue",VLOOKUP('team lookup'!$A10,q_match_data,2),VLOOKUP('team lookup'!$A10,q_match_data,5))),"")</f>
        <v>167</v>
      </c>
      <c r="E10">
        <f ca="1">_xlfn.IFNA(IF($C10=3,IF($B10="Blue",VLOOKUP('team lookup'!$A10,q_match_data,3),VLOOKUP('team lookup'!$A10,q_match_data,6)),IF($B10="Blue",VLOOKUP('team lookup'!$A10,q_match_data,4),VLOOKUP('team lookup'!$A10,q_match_data,7))),"")</f>
        <v>1094</v>
      </c>
      <c r="F10">
        <f ca="1">_xlfn.IFNA(IF($B10="Blue",VLOOKUP('team lookup'!$A10,q_match_data,5),VLOOKUP('team lookup'!$A10,q_match_data,2)),"")</f>
        <v>6420</v>
      </c>
      <c r="G10">
        <f ca="1">_xlfn.IFNA(IF($B10="Blue",VLOOKUP('team lookup'!$A10,q_match_data,6),VLOOKUP('team lookup'!$A10,q_match_data,3)),"")</f>
        <v>2574</v>
      </c>
      <c r="H10">
        <f ca="1">_xlfn.IFNA(IF($B10="Blue",VLOOKUP('team lookup'!$A10,q_match_data,7),VLOOKUP('team lookup'!$A10,q_match_data,4)),"")</f>
        <v>5809</v>
      </c>
      <c r="I10">
        <f ca="1">_xlfn.IFNA(IF($B10="Blue",VLOOKUP('team lookup'!$A10,q_match_data,56),VLOOKUP('team lookup'!$A10,q_match_data,107)),"")</f>
        <v>15</v>
      </c>
      <c r="J10">
        <f ca="1">_xlfn.IFNA(IF($B10="Blue",VLOOKUP('team lookup'!$A10,q_match_data,53),VLOOKUP('team lookup'!$A10,q_match_data,104)),"")</f>
        <v>205</v>
      </c>
      <c r="K10">
        <f ca="1">_xlfn.IFNA(IF($B10="Blue",VLOOKUP('team lookup'!$A10,q_match_data,55),VLOOKUP('team lookup'!$A10,q_match_data,106)),"")</f>
        <v>1</v>
      </c>
      <c r="L10">
        <f ca="1">_xlfn.IFNA(IF($B10="Blue",VLOOKUP('team lookup'!$A10,q_match_data,40),VLOOKUP('team lookup'!$A10,q_match_data,91)),"")</f>
        <v>0</v>
      </c>
      <c r="M10">
        <f ca="1">_xlfn.IFNA(IF($B10="Blue",VLOOKUP('team lookup'!$A10,q_match_data,39),VLOOKUP('team lookup'!$A10,q_match_data,90)),"")</f>
        <v>0</v>
      </c>
      <c r="N10">
        <f t="shared" ref="N10:N21" ca="1" si="0">IFERROR(2*K10+L10+M10,"")</f>
        <v>2</v>
      </c>
      <c r="S10" t="s">
        <v>74</v>
      </c>
      <c r="T10" s="21">
        <f>VLOOKUP($A$2,'calculated contributions sorted'!$A$3:$CZ$200,3,FALSE)</f>
        <v>3.7355939288359372</v>
      </c>
      <c r="U10" s="21">
        <f>VLOOKUP($A$2,'calculated contributions sorted'!$A$3:$CZ$200,4,FALSE)</f>
        <v>0</v>
      </c>
      <c r="V10" s="21">
        <f>VLOOKUP($A$2,'calculated contributions sorted'!$A$3:$CZ$200,5,FALSE)</f>
        <v>0.68726558717806241</v>
      </c>
      <c r="W10" s="21">
        <f>VLOOKUP($A$2,'calculated contributions sorted'!$A$3:$CZ$200,6,FALSE)</f>
        <v>0.68726558717806241</v>
      </c>
      <c r="X10" s="21">
        <f>VLOOKUP($A$2,'calculated contributions sorted'!$A$3:$CZ$200,7,FALSE)</f>
        <v>0.87679085651668476</v>
      </c>
      <c r="Y10" s="21">
        <f>VLOOKUP($A$2,'calculated contributions sorted'!$A$3:$CZ$200,8,FALSE)</f>
        <v>0</v>
      </c>
      <c r="Z10" s="21">
        <f>VLOOKUP($A$2,'calculated contributions sorted'!$A$3:$CZ$200,9,FALSE)</f>
        <v>52.607451391001064</v>
      </c>
      <c r="AA10" s="21">
        <f>VLOOKUP($A$2,'calculated contributions sorted'!$A$3:$CZ$200,10,FALSE)</f>
        <v>0.87679085651668476</v>
      </c>
      <c r="AB10" s="21">
        <f>VLOOKUP($A$2,'calculated contributions sorted'!$A$3:$CZ$200,11,FALSE)</f>
        <v>-0.99999999999999933</v>
      </c>
      <c r="AC10" s="21">
        <f>VLOOKUP($A$2,'calculated contributions sorted'!$A$3:$CZ$200,12,FALSE)</f>
        <v>-0.99999999999999933</v>
      </c>
      <c r="AD10" s="21">
        <f>VLOOKUP($A$2,'calculated contributions sorted'!$A$3:$CZ$200,13,FALSE)</f>
        <v>17.53581713033369</v>
      </c>
      <c r="AE10" s="21">
        <f>VLOOKUP($A$2,'calculated contributions sorted'!$A$3:$CZ$200,14,FALSE)</f>
        <v>57.030310907015107</v>
      </c>
      <c r="AF10" s="21">
        <f>VLOOKUP($A$2,'calculated contributions sorted'!$A$3:$CZ$200,15,FALSE)</f>
        <v>0.466179908152419</v>
      </c>
      <c r="AG10" s="21">
        <f>VLOOKUP($A$2,'calculated contributions sorted'!$A$3:$CZ$200,16,FALSE)</f>
        <v>-9.1175736442274488E-2</v>
      </c>
      <c r="AH10" s="21">
        <f>VLOOKUP($A$2,'calculated contributions sorted'!$A$3:$CZ$200,17,FALSE)</f>
        <v>4.4433017691235546E-2</v>
      </c>
      <c r="AI10" s="21">
        <f>VLOOKUP($A$2,'calculated contributions sorted'!$A$3:$CZ$200,18,FALSE)</f>
        <v>0.3333333333333332</v>
      </c>
      <c r="AJ10" s="21">
        <f>VLOOKUP($A$2,'calculated contributions sorted'!$A$3:$CZ$200,19,FALSE)</f>
        <v>0.39325867320065416</v>
      </c>
      <c r="AK10" s="21">
        <f>VLOOKUP($A$2,'calculated contributions sorted'!$A$3:$CZ$200,20,FALSE)</f>
        <v>0.49091505719532874</v>
      </c>
      <c r="AL10" s="21">
        <f>VLOOKUP($A$2,'calculated contributions sorted'!$A$3:$CZ$200,21,FALSE)</f>
        <v>4.21675402022611E-2</v>
      </c>
      <c r="AM10" s="21">
        <f>VLOOKUP($A$2,'calculated contributions sorted'!$A$3:$CZ$200,22,FALSE)</f>
        <v>15.315349896595695</v>
      </c>
      <c r="AN10" s="21">
        <f>VLOOKUP($A$2,'calculated contributions sorted'!$A$3:$CZ$200,23,FALSE)</f>
        <v>2.1263919598795042</v>
      </c>
      <c r="AO10" s="21">
        <f>VLOOKUP($A$2,'calculated contributions sorted'!$A$3:$CZ$200,24,FALSE)</f>
        <v>-0.99999999999999933</v>
      </c>
      <c r="AP10" s="21">
        <f>VLOOKUP($A$2,'calculated contributions sorted'!$A$3:$CZ$200,25,FALSE)</f>
        <v>-0.99999999999999933</v>
      </c>
      <c r="AQ10" s="21">
        <f>VLOOKUP($A$2,'calculated contributions sorted'!$A$3:$CZ$200,26,FALSE)</f>
        <v>56.615653154700588</v>
      </c>
      <c r="AR10" s="21">
        <f>VLOOKUP($A$2,'calculated contributions sorted'!$A$3:$CZ$200,27,FALSE)</f>
        <v>0.35363691444556444</v>
      </c>
      <c r="AS10" s="21">
        <f>VLOOKUP($A$2,'calculated contributions sorted'!$A$3:$CZ$200,28,FALSE)</f>
        <v>0.54709711433761987</v>
      </c>
      <c r="AT10" s="21">
        <f>VLOOKUP($A$2,'calculated contributions sorted'!$A$3:$CZ$200,29,FALSE)</f>
        <v>-7.5616623974910702E-2</v>
      </c>
      <c r="AU10" s="21">
        <f>VLOOKUP($A$2,'calculated contributions sorted'!$A$3:$CZ$200,30,FALSE)</f>
        <v>41.255870240413678</v>
      </c>
      <c r="AV10" s="21">
        <f>VLOOKUP($A$2,'calculated contributions sorted'!$A$3:$CZ$200,31,FALSE)</f>
        <v>-0.99999999999999933</v>
      </c>
      <c r="AW10" s="21">
        <f>VLOOKUP($A$2,'calculated contributions sorted'!$A$3:$CZ$200,32,FALSE)</f>
        <v>-0.99999999999999933</v>
      </c>
      <c r="AX10" s="21">
        <f>VLOOKUP($A$2,'calculated contributions sorted'!$A$3:$CZ$200,33,FALSE)</f>
        <v>-0.99999999999999933</v>
      </c>
      <c r="AY10" s="21">
        <f>VLOOKUP($A$2,'calculated contributions sorted'!$A$3:$CZ$200,34,FALSE)</f>
        <v>0</v>
      </c>
      <c r="AZ10" s="21">
        <f>VLOOKUP($A$2,'calculated contributions sorted'!$A$3:$CZ$200,35,FALSE)</f>
        <v>4.21675402022611E-2</v>
      </c>
      <c r="BA10" s="21">
        <f>VLOOKUP($A$2,'calculated contributions sorted'!$A$3:$CZ$200,36,FALSE)</f>
        <v>-0.10311661377800217</v>
      </c>
      <c r="BB10" s="21">
        <f>VLOOKUP($A$2,'calculated contributions sorted'!$A$3:$CZ$200,37,FALSE)</f>
        <v>0.24666899698836289</v>
      </c>
      <c r="BC10" s="21">
        <f>VLOOKUP($A$2,'calculated contributions sorted'!$A$3:$CZ$200,38,FALSE)</f>
        <v>-0.11554175847784864</v>
      </c>
      <c r="BD10" s="21">
        <f>VLOOKUP($A$2,'calculated contributions sorted'!$A$3:$CZ$200,39,FALSE)</f>
        <v>-0.29527035587517586</v>
      </c>
      <c r="BE10" s="21">
        <f>VLOOKUP($A$2,'calculated contributions sorted'!$A$3:$CZ$200,40,FALSE)</f>
        <v>-3.4041270308362268</v>
      </c>
      <c r="BF10" s="21">
        <f>VLOOKUP($A$2,'calculated contributions sorted'!$A$3:$CZ$200,41,FALSE)</f>
        <v>-6.1484139119375847</v>
      </c>
      <c r="BG10" s="21">
        <f>VLOOKUP($A$2,'calculated contributions sorted'!$A$3:$CZ$200,42,FALSE)</f>
        <v>67.922801287596783</v>
      </c>
      <c r="BH10" s="21">
        <f>VLOOKUP($A$2,'calculated contributions sorted'!$A$3:$CZ$200,43,FALSE)</f>
        <v>1.2596746039315776</v>
      </c>
      <c r="BI10" s="21">
        <f>VLOOKUP($A$2,'calculated contributions sorted'!$A$3:$CZ$200,44,FALSE)</f>
        <v>3.0031828163961887</v>
      </c>
      <c r="BJ10" s="21">
        <f>VLOOKUP($A$2,'calculated contributions sorted'!$A$3:$CZ$200,45,FALSE)</f>
        <v>-0.99999999999999933</v>
      </c>
      <c r="BK10" s="21">
        <f>VLOOKUP($A$2,'calculated contributions sorted'!$A$3:$CZ$200,46,FALSE)</f>
        <v>-0.99999999999999933</v>
      </c>
      <c r="BL10" s="21">
        <f>VLOOKUP($A$2,'calculated contributions sorted'!$A$3:$CZ$200,47,FALSE)</f>
        <v>0.73169860486929794</v>
      </c>
      <c r="BM10" s="21">
        <f>VLOOKUP($A$2,'calculated contributions sorted'!$A$3:$CZ$200,48,FALSE)</f>
        <v>107.49755014977809</v>
      </c>
      <c r="BN10" s="21">
        <f>VLOOKUP($A$2,'calculated contributions sorted'!$A$3:$CZ$200,49,FALSE)</f>
        <v>111.7143041700042</v>
      </c>
      <c r="BO10" s="21">
        <f>VLOOKUP($A$2,'calculated contributions sorted'!$A$3:$CZ$200,50,FALSE)</f>
        <v>0.64817678165674475</v>
      </c>
      <c r="BP10" s="21">
        <f>VLOOKUP($A$2,'calculated contributions sorted'!$A$3:$CZ$200,51,FALSE)</f>
        <v>81.937348475565159</v>
      </c>
      <c r="BQ10" s="26">
        <f>VLOOKUP($A$2,'calculated contributions sorted'!$A$3:$CZ$200,52,FALSE)</f>
        <v>1582.8932021303328</v>
      </c>
      <c r="BT10" s="16"/>
      <c r="BU10" s="16">
        <f ca="1">_xlfn.IFNA(FLOOR((MATCH(1,INDIRECT(_xlfn.CONCAT("'team match array'!",ADDRESS(2,1+MATCH('team lookup'!A2,'team match array'!B1:SL1,0)),":",ADDRESS(1000,1+MATCH('team lookup'!A2,'team match array'!B1:SL1,0)))),0)+1)/2,1),"")</f>
        <v>1</v>
      </c>
      <c r="BV10" s="16"/>
    </row>
    <row r="11" spans="1:74" x14ac:dyDescent="0.25">
      <c r="A11">
        <f ca="1">IF(BU11&lt;='data import sorted'!$A$4,BU11,"")</f>
        <v>15</v>
      </c>
      <c r="B11" t="str">
        <f ca="1">_xlfn.IFNA(IF(OR($A$2=VLOOKUP('team lookup'!$A11,q_match_data,2),$A$2=VLOOKUP('team lookup'!$A11,q_match_data,3),$A$2=VLOOKUP('team lookup'!$A11,q_match_data,4)),"Blue","Red"),"")</f>
        <v>Red</v>
      </c>
      <c r="C11">
        <f ca="1">_xlfn.IFNA(IF(OR($A$2=VLOOKUP('team lookup'!$A11,q_match_data,2),$A$2=VLOOKUP('team lookup'!$A11,q_match_data,5)),1,IF(OR($A$2=VLOOKUP('team lookup'!$A11,q_match_data,3),$A$2=VLOOKUP('team lookup'!$A11,q_match_data,6)),2,IF(OR($A$2=VLOOKUP('team lookup'!$A11,q_match_data,4),$A$2=VLOOKUP('team lookup'!$A11,q_match_data,7)),3))),"")</f>
        <v>3</v>
      </c>
      <c r="D11">
        <f ca="1">_xlfn.IFNA(IF($C11=1,IF($B11="Blue",VLOOKUP('team lookup'!$A11,q_match_data,3),VLOOKUP('team lookup'!$A11,q_match_data,6)),IF($B11="Blue",VLOOKUP('team lookup'!$A11,q_match_data,2),VLOOKUP('team lookup'!$A11,q_match_data,5))),"")</f>
        <v>6467</v>
      </c>
      <c r="E11">
        <f ca="1">_xlfn.IFNA(IF($C11=3,IF($B11="Blue",VLOOKUP('team lookup'!$A11,q_match_data,3),VLOOKUP('team lookup'!$A11,q_match_data,6)),IF($B11="Blue",VLOOKUP('team lookup'!$A11,q_match_data,4),VLOOKUP('team lookup'!$A11,q_match_data,7))),"")</f>
        <v>2530</v>
      </c>
      <c r="F11">
        <f ca="1">_xlfn.IFNA(IF($B11="Blue",VLOOKUP('team lookup'!$A11,q_match_data,5),VLOOKUP('team lookup'!$A11,q_match_data,2)),"")</f>
        <v>3633</v>
      </c>
      <c r="G11">
        <f ca="1">_xlfn.IFNA(IF($B11="Blue",VLOOKUP('team lookup'!$A11,q_match_data,6),VLOOKUP('team lookup'!$A11,q_match_data,3)),"")</f>
        <v>2450</v>
      </c>
      <c r="H11">
        <f ca="1">_xlfn.IFNA(IF($B11="Blue",VLOOKUP('team lookup'!$A11,q_match_data,7),VLOOKUP('team lookup'!$A11,q_match_data,4)),"")</f>
        <v>2177</v>
      </c>
      <c r="I11">
        <f ca="1">_xlfn.IFNA(IF($B11="Blue",VLOOKUP('team lookup'!$A11,q_match_data,56),VLOOKUP('team lookup'!$A11,q_match_data,107)),"")</f>
        <v>145</v>
      </c>
      <c r="J11">
        <f ca="1">_xlfn.IFNA(IF($B11="Blue",VLOOKUP('team lookup'!$A11,q_match_data,53),VLOOKUP('team lookup'!$A11,q_match_data,104)),"")</f>
        <v>250</v>
      </c>
      <c r="K11">
        <f ca="1">_xlfn.IFNA(IF($B11="Blue",VLOOKUP('team lookup'!$A11,q_match_data,55),VLOOKUP('team lookup'!$A11,q_match_data,106)),"")</f>
        <v>1</v>
      </c>
      <c r="L11">
        <f ca="1">_xlfn.IFNA(IF($B11="Blue",VLOOKUP('team lookup'!$A11,q_match_data,40),VLOOKUP('team lookup'!$A11,q_match_data,91)),"")</f>
        <v>0</v>
      </c>
      <c r="M11">
        <f ca="1">_xlfn.IFNA(IF($B11="Blue",VLOOKUP('team lookup'!$A11,q_match_data,39),VLOOKUP('team lookup'!$A11,q_match_data,90)),"")</f>
        <v>0</v>
      </c>
      <c r="N11">
        <f t="shared" ca="1" si="0"/>
        <v>2</v>
      </c>
      <c r="S11" t="s">
        <v>75</v>
      </c>
      <c r="T11" s="21">
        <f>VLOOKUP($A$2,'predicted contributions sorted'!$A$3:$CZ$201,3,FALSE)</f>
        <v>4.0311765934015131</v>
      </c>
      <c r="U11" s="21">
        <f>VLOOKUP($A$2,'predicted contributions sorted'!$A$3:$CZ$201,4,FALSE)</f>
        <v>6.9847768294636825E-3</v>
      </c>
      <c r="V11" s="21">
        <f>VLOOKUP($A$2,'predicted contributions sorted'!$A$3:$CZ$201,5,FALSE)</f>
        <v>0.25613345475768434</v>
      </c>
      <c r="W11" s="21">
        <f>VLOOKUP($A$2,'predicted contributions sorted'!$A$3:$CZ$201,6,FALSE)</f>
        <v>0.25912939626394105</v>
      </c>
      <c r="X11" s="21">
        <f>VLOOKUP($A$2,'predicted contributions sorted'!$A$3:$CZ$201,7,FALSE)</f>
        <v>0.69718954206609718</v>
      </c>
      <c r="Y11" s="21">
        <f>VLOOKUP($A$2,'predicted contributions sorted'!$A$3:$CZ$201,8,FALSE)</f>
        <v>0</v>
      </c>
      <c r="Z11" s="21">
        <f>VLOOKUP($A$2,'predicted contributions sorted'!$A$3:$CZ$201,9,FALSE)</f>
        <v>41.83137252396584</v>
      </c>
      <c r="AA11" s="21">
        <f>VLOOKUP($A$2,'predicted contributions sorted'!$A$3:$CZ$201,10,FALSE)</f>
        <v>0.69718954206609718</v>
      </c>
      <c r="AB11" s="21">
        <f>VLOOKUP($A$2,'predicted contributions sorted'!$A$3:$CZ$201,11,FALSE)</f>
        <v>-0.99999999999999978</v>
      </c>
      <c r="AC11" s="21">
        <f>VLOOKUP($A$2,'predicted contributions sorted'!$A$3:$CZ$201,12,FALSE)</f>
        <v>-0.99999999999999978</v>
      </c>
      <c r="AD11" s="21">
        <f>VLOOKUP($A$2,'predicted contributions sorted'!$A$3:$CZ$201,13,FALSE)</f>
        <v>13.943790841321926</v>
      </c>
      <c r="AE11" s="21">
        <f>VLOOKUP($A$2,'predicted contributions sorted'!$A$3:$CZ$201,14,FALSE)</f>
        <v>46.163774186951322</v>
      </c>
      <c r="AF11" s="21">
        <f>VLOOKUP($A$2,'predicted contributions sorted'!$A$3:$CZ$201,15,FALSE)</f>
        <v>0.23324216726018171</v>
      </c>
      <c r="AG11" s="21">
        <f>VLOOKUP($A$2,'predicted contributions sorted'!$A$3:$CZ$201,16,FALSE)</f>
        <v>0.25241824174470023</v>
      </c>
      <c r="AH11" s="21">
        <f>VLOOKUP($A$2,'predicted contributions sorted'!$A$3:$CZ$201,17,FALSE)</f>
        <v>0.12589645847383335</v>
      </c>
      <c r="AI11" s="21">
        <f>VLOOKUP($A$2,'predicted contributions sorted'!$A$3:$CZ$201,18,FALSE)</f>
        <v>0.33169612971834245</v>
      </c>
      <c r="AJ11" s="21">
        <f>VLOOKUP($A$2,'predicted contributions sorted'!$A$3:$CZ$201,19,FALSE)</f>
        <v>0.3682228703804174</v>
      </c>
      <c r="AK11" s="21">
        <f>VLOOKUP($A$2,'predicted contributions sorted'!$A$3:$CZ$201,20,FALSE)</f>
        <v>0.39655904887264776</v>
      </c>
      <c r="AL11" s="21">
        <f>VLOOKUP($A$2,'predicted contributions sorted'!$A$3:$CZ$201,21,FALSE)</f>
        <v>2.4991118967863945E-2</v>
      </c>
      <c r="AM11" s="21">
        <f>VLOOKUP($A$2,'predicted contributions sorted'!$A$3:$CZ$201,22,FALSE)</f>
        <v>16.902179940357289</v>
      </c>
      <c r="AN11" s="21">
        <f>VLOOKUP($A$2,'predicted contributions sorted'!$A$3:$CZ$201,23,FALSE)</f>
        <v>1.7757313492527662</v>
      </c>
      <c r="AO11" s="21">
        <f>VLOOKUP($A$2,'predicted contributions sorted'!$A$3:$CZ$201,24,FALSE)</f>
        <v>-0.99999999999999978</v>
      </c>
      <c r="AP11" s="21">
        <f>VLOOKUP($A$2,'predicted contributions sorted'!$A$3:$CZ$201,25,FALSE)</f>
        <v>-0.99999999999999978</v>
      </c>
      <c r="AQ11" s="21">
        <f>VLOOKUP($A$2,'predicted contributions sorted'!$A$3:$CZ$201,26,FALSE)</f>
        <v>53.799861003255423</v>
      </c>
      <c r="AR11" s="21">
        <f>VLOOKUP($A$2,'predicted contributions sorted'!$A$3:$CZ$201,27,FALSE)</f>
        <v>0.29071933401493127</v>
      </c>
      <c r="AS11" s="21">
        <f>VLOOKUP($A$2,'predicted contributions sorted'!$A$3:$CZ$201,28,FALSE)</f>
        <v>0.37820569904053969</v>
      </c>
      <c r="AT11" s="21">
        <f>VLOOKUP($A$2,'predicted contributions sorted'!$A$3:$CZ$201,29,FALSE)</f>
        <v>5.853357887278933E-2</v>
      </c>
      <c r="AU11" s="21">
        <f>VLOOKUP($A$2,'predicted contributions sorted'!$A$3:$CZ$201,30,FALSE)</f>
        <v>36.609573186759846</v>
      </c>
      <c r="AV11" s="21">
        <f>VLOOKUP($A$2,'predicted contributions sorted'!$A$3:$CZ$201,31,FALSE)</f>
        <v>-0.99999999999999978</v>
      </c>
      <c r="AW11" s="21">
        <f>VLOOKUP($A$2,'predicted contributions sorted'!$A$3:$CZ$201,32,FALSE)</f>
        <v>-0.99999999999999978</v>
      </c>
      <c r="AX11" s="21">
        <f>VLOOKUP($A$2,'predicted contributions sorted'!$A$3:$CZ$201,33,FALSE)</f>
        <v>-0.99999999999999978</v>
      </c>
      <c r="AY11" s="21">
        <f>VLOOKUP($A$2,'predicted contributions sorted'!$A$3:$CZ$201,34,FALSE)</f>
        <v>-3.5602034439012756E-3</v>
      </c>
      <c r="AZ11" s="21">
        <f>VLOOKUP($A$2,'predicted contributions sorted'!$A$3:$CZ$201,35,FALSE)</f>
        <v>2.4991118967863945E-2</v>
      </c>
      <c r="BA11" s="21">
        <f>VLOOKUP($A$2,'predicted contributions sorted'!$A$3:$CZ$201,36,FALSE)</f>
        <v>-1.185796170944315E-2</v>
      </c>
      <c r="BB11" s="21">
        <f>VLOOKUP($A$2,'predicted contributions sorted'!$A$3:$CZ$201,37,FALSE)</f>
        <v>0.25859062212845874</v>
      </c>
      <c r="BC11" s="21">
        <f>VLOOKUP($A$2,'predicted contributions sorted'!$A$3:$CZ$201,38,FALSE)</f>
        <v>7.1512225232576243E-3</v>
      </c>
      <c r="BD11" s="21">
        <f>VLOOKUP($A$2,'predicted contributions sorted'!$A$3:$CZ$201,39,FALSE)</f>
        <v>-0.22729913808961905</v>
      </c>
      <c r="BE11" s="21">
        <f>VLOOKUP($A$2,'predicted contributions sorted'!$A$3:$CZ$201,40,FALSE)</f>
        <v>9.7372136610497803E-2</v>
      </c>
      <c r="BF11" s="21">
        <f>VLOOKUP($A$2,'predicted contributions sorted'!$A$3:$CZ$201,41,FALSE)</f>
        <v>-4.3674067236744527</v>
      </c>
      <c r="BG11" s="21">
        <f>VLOOKUP($A$2,'predicted contributions sorted'!$A$3:$CZ$201,42,FALSE)</f>
        <v>58.9439289195208</v>
      </c>
      <c r="BH11" s="21">
        <f>VLOOKUP($A$2,'predicted contributions sorted'!$A$3:$CZ$201,43,FALSE)</f>
        <v>1.1238625197547945</v>
      </c>
      <c r="BI11" s="21">
        <f>VLOOKUP($A$2,'predicted contributions sorted'!$A$3:$CZ$201,44,FALSE)</f>
        <v>2.4761251435542277</v>
      </c>
      <c r="BJ11" s="21">
        <f>VLOOKUP($A$2,'predicted contributions sorted'!$A$3:$CZ$201,45,FALSE)</f>
        <v>-0.99999999999999978</v>
      </c>
      <c r="BK11" s="21">
        <f>VLOOKUP($A$2,'predicted contributions sorted'!$A$3:$CZ$201,46,FALSE)</f>
        <v>-0.99999999999999978</v>
      </c>
      <c r="BL11" s="21">
        <f>VLOOKUP($A$2,'predicted contributions sorted'!$A$3:$CZ$201,47,FALSE)</f>
        <v>0.39395180974383409</v>
      </c>
      <c r="BM11" s="21">
        <f>VLOOKUP($A$2,'predicted contributions sorted'!$A$3:$CZ$201,48,FALSE)</f>
        <v>95.904642169513778</v>
      </c>
      <c r="BN11" s="21">
        <f>VLOOKUP($A$2,'predicted contributions sorted'!$A$3:$CZ$201,49,FALSE)</f>
        <v>98.379202627163565</v>
      </c>
      <c r="BO11" s="21">
        <f>VLOOKUP($A$2,'predicted contributions sorted'!$A$3:$CZ$201,50,FALSE)</f>
        <v>0.53838323823339618</v>
      </c>
      <c r="BP11" s="21">
        <f>VLOOKUP($A$2,'predicted contributions sorted'!$A$3:$CZ$201,51,FALSE)</f>
        <v>64.572917509807056</v>
      </c>
      <c r="BQ11" s="26">
        <f>VLOOKUP($A$2,'predicted contributions sorted'!$A$3:$CZ$201,52,FALSE)</f>
        <v>1582.8932021303328</v>
      </c>
      <c r="BT11" s="16"/>
      <c r="BU11" s="16">
        <f ca="1">IFERROR(BU10+FLOOR((MATCH(1,INDIRECT(_xlfn.CONCAT("'team match array'!",ADDRESS(2+2*BU10,1+MATCH('team lookup'!$A$2,'team match array'!$B$1:$SL$1)),":",ADDRESS(1000,1+MATCH('team lookup'!$A$2,'team match array'!$B$1:$SL$1)))),0)+1)/2,1),"")</f>
        <v>15</v>
      </c>
      <c r="BV11" s="16"/>
    </row>
    <row r="12" spans="1:74" x14ac:dyDescent="0.25">
      <c r="A12">
        <f ca="1">IF(BU12&lt;='data import sorted'!$A$4,BU12,"")</f>
        <v>25</v>
      </c>
      <c r="B12" t="str">
        <f ca="1">_xlfn.IFNA(IF(OR($A$2=VLOOKUP('team lookup'!$A12,q_match_data,2),$A$2=VLOOKUP('team lookup'!$A12,q_match_data,3),$A$2=VLOOKUP('team lookup'!$A12,q_match_data,4)),"Blue","Red"),"")</f>
        <v>Blue</v>
      </c>
      <c r="C12">
        <f ca="1">_xlfn.IFNA(IF(OR($A$2=VLOOKUP('team lookup'!$A12,q_match_data,2),$A$2=VLOOKUP('team lookup'!$A12,q_match_data,5)),1,IF(OR($A$2=VLOOKUP('team lookup'!$A12,q_match_data,3),$A$2=VLOOKUP('team lookup'!$A12,q_match_data,6)),2,IF(OR($A$2=VLOOKUP('team lookup'!$A12,q_match_data,4),$A$2=VLOOKUP('team lookup'!$A12,q_match_data,7)),3))),"")</f>
        <v>2</v>
      </c>
      <c r="D12">
        <f ca="1">_xlfn.IFNA(IF($C12=1,IF($B12="Blue",VLOOKUP('team lookup'!$A12,q_match_data,3),VLOOKUP('team lookup'!$A12,q_match_data,6)),IF($B12="Blue",VLOOKUP('team lookup'!$A12,q_match_data,2),VLOOKUP('team lookup'!$A12,q_match_data,5))),"")</f>
        <v>6320</v>
      </c>
      <c r="E12">
        <f ca="1">_xlfn.IFNA(IF($C12=3,IF($B12="Blue",VLOOKUP('team lookup'!$A12,q_match_data,3),VLOOKUP('team lookup'!$A12,q_match_data,6)),IF($B12="Blue",VLOOKUP('team lookup'!$A12,q_match_data,4),VLOOKUP('team lookup'!$A12,q_match_data,7))),"")</f>
        <v>4506</v>
      </c>
      <c r="F12">
        <f ca="1">_xlfn.IFNA(IF($B12="Blue",VLOOKUP('team lookup'!$A12,q_match_data,5),VLOOKUP('team lookup'!$A12,q_match_data,2)),"")</f>
        <v>5638</v>
      </c>
      <c r="G12">
        <f ca="1">_xlfn.IFNA(IF($B12="Blue",VLOOKUP('team lookup'!$A12,q_match_data,6),VLOOKUP('team lookup'!$A12,q_match_data,3)),"")</f>
        <v>2530</v>
      </c>
      <c r="H12">
        <f ca="1">_xlfn.IFNA(IF($B12="Blue",VLOOKUP('team lookup'!$A12,q_match_data,7),VLOOKUP('team lookup'!$A12,q_match_data,4)),"")</f>
        <v>648</v>
      </c>
      <c r="I12">
        <f ca="1">_xlfn.IFNA(IF($B12="Blue",VLOOKUP('team lookup'!$A12,q_match_data,56),VLOOKUP('team lookup'!$A12,q_match_data,107)),"")</f>
        <v>0</v>
      </c>
      <c r="J12">
        <f ca="1">_xlfn.IFNA(IF($B12="Blue",VLOOKUP('team lookup'!$A12,q_match_data,53),VLOOKUP('team lookup'!$A12,q_match_data,104)),"")</f>
        <v>255</v>
      </c>
      <c r="K12">
        <f ca="1">_xlfn.IFNA(IF($B12="Blue",VLOOKUP('team lookup'!$A12,q_match_data,55),VLOOKUP('team lookup'!$A12,q_match_data,106)),"")</f>
        <v>0.5</v>
      </c>
      <c r="L12">
        <f ca="1">_xlfn.IFNA(IF($B12="Blue",VLOOKUP('team lookup'!$A12,q_match_data,40),VLOOKUP('team lookup'!$A12,q_match_data,91)),"")</f>
        <v>0</v>
      </c>
      <c r="M12">
        <f ca="1">_xlfn.IFNA(IF($B12="Blue",VLOOKUP('team lookup'!$A12,q_match_data,39),VLOOKUP('team lookup'!$A12,q_match_data,90)),"")</f>
        <v>0</v>
      </c>
      <c r="N12">
        <f t="shared" ca="1" si="0"/>
        <v>1</v>
      </c>
      <c r="BT12" s="16"/>
      <c r="BU12" s="16">
        <f ca="1">IFERROR(BU11+FLOOR((MATCH(1,INDIRECT(_xlfn.CONCAT("'team match array'!",ADDRESS(2+2*BU11,1+MATCH('team lookup'!$A$2,'team match array'!$B$1:$SL$1)),":",ADDRESS(1000,1+MATCH('team lookup'!$A$2,'team match array'!$B$1:$SL$1)))),0)+1)/2,1),"")</f>
        <v>25</v>
      </c>
      <c r="BV12" s="16"/>
    </row>
    <row r="13" spans="1:74" x14ac:dyDescent="0.25">
      <c r="A13">
        <f ca="1">IF(BU13&lt;='data import sorted'!$A$4,BU13,"")</f>
        <v>30</v>
      </c>
      <c r="B13" t="str">
        <f ca="1">_xlfn.IFNA(IF(OR($A$2=VLOOKUP('team lookup'!$A13,q_match_data,2),$A$2=VLOOKUP('team lookup'!$A13,q_match_data,3),$A$2=VLOOKUP('team lookup'!$A13,q_match_data,4)),"Blue","Red"),"")</f>
        <v>Blue</v>
      </c>
      <c r="C13">
        <f ca="1">_xlfn.IFNA(IF(OR($A$2=VLOOKUP('team lookup'!$A13,q_match_data,2),$A$2=VLOOKUP('team lookup'!$A13,q_match_data,5)),1,IF(OR($A$2=VLOOKUP('team lookup'!$A13,q_match_data,3),$A$2=VLOOKUP('team lookup'!$A13,q_match_data,6)),2,IF(OR($A$2=VLOOKUP('team lookup'!$A13,q_match_data,4),$A$2=VLOOKUP('team lookup'!$A13,q_match_data,7)),3))),"")</f>
        <v>3</v>
      </c>
      <c r="D13">
        <f ca="1">_xlfn.IFNA(IF($C13=1,IF($B13="Blue",VLOOKUP('team lookup'!$A13,q_match_data,3),VLOOKUP('team lookup'!$A13,q_match_data,6)),IF($B13="Blue",VLOOKUP('team lookup'!$A13,q_match_data,2),VLOOKUP('team lookup'!$A13,q_match_data,5))),"")</f>
        <v>6536</v>
      </c>
      <c r="E13">
        <f ca="1">_xlfn.IFNA(IF($C13=3,IF($B13="Blue",VLOOKUP('team lookup'!$A13,q_match_data,3),VLOOKUP('team lookup'!$A13,q_match_data,6)),IF($B13="Blue",VLOOKUP('team lookup'!$A13,q_match_data,4),VLOOKUP('team lookup'!$A13,q_match_data,7))),"")</f>
        <v>648</v>
      </c>
      <c r="F13">
        <f ca="1">_xlfn.IFNA(IF($B13="Blue",VLOOKUP('team lookup'!$A13,q_match_data,5),VLOOKUP('team lookup'!$A13,q_match_data,2)),"")</f>
        <v>5576</v>
      </c>
      <c r="G13">
        <f ca="1">_xlfn.IFNA(IF($B13="Blue",VLOOKUP('team lookup'!$A13,q_match_data,6),VLOOKUP('team lookup'!$A13,q_match_data,3)),"")</f>
        <v>6630</v>
      </c>
      <c r="H13">
        <f ca="1">_xlfn.IFNA(IF($B13="Blue",VLOOKUP('team lookup'!$A13,q_match_data,7),VLOOKUP('team lookup'!$A13,q_match_data,4)),"")</f>
        <v>525</v>
      </c>
      <c r="I13">
        <f ca="1">_xlfn.IFNA(IF($B13="Blue",VLOOKUP('team lookup'!$A13,q_match_data,56),VLOOKUP('team lookup'!$A13,q_match_data,107)),"")</f>
        <v>80</v>
      </c>
      <c r="J13">
        <f ca="1">_xlfn.IFNA(IF($B13="Blue",VLOOKUP('team lookup'!$A13,q_match_data,53),VLOOKUP('team lookup'!$A13,q_match_data,104)),"")</f>
        <v>215</v>
      </c>
      <c r="K13">
        <f ca="1">_xlfn.IFNA(IF($B13="Blue",VLOOKUP('team lookup'!$A13,q_match_data,55),VLOOKUP('team lookup'!$A13,q_match_data,106)),"")</f>
        <v>1</v>
      </c>
      <c r="L13">
        <f ca="1">_xlfn.IFNA(IF($B13="Blue",VLOOKUP('team lookup'!$A13,q_match_data,40),VLOOKUP('team lookup'!$A13,q_match_data,91)),"")</f>
        <v>0</v>
      </c>
      <c r="M13">
        <f ca="1">_xlfn.IFNA(IF($B13="Blue",VLOOKUP('team lookup'!$A13,q_match_data,39),VLOOKUP('team lookup'!$A13,q_match_data,90)),"")</f>
        <v>0</v>
      </c>
      <c r="N13">
        <f t="shared" ca="1" si="0"/>
        <v>2</v>
      </c>
      <c r="BT13" s="16"/>
      <c r="BU13" s="16">
        <f ca="1">IFERROR(BU12+FLOOR((MATCH(1,INDIRECT(_xlfn.CONCAT("'team match array'!",ADDRESS(2+2*BU12,1+MATCH('team lookup'!$A$2,'team match array'!$B$1:$SL$1)),":",ADDRESS(1000,1+MATCH('team lookup'!$A$2,'team match array'!$B$1:$SL$1)))),0)+1)/2,1),"")</f>
        <v>30</v>
      </c>
      <c r="BV13" s="16"/>
    </row>
    <row r="14" spans="1:74" x14ac:dyDescent="0.25">
      <c r="A14">
        <f ca="1">IF(BU14&lt;='data import sorted'!$A$4,BU14,"")</f>
        <v>37</v>
      </c>
      <c r="B14" t="str">
        <f ca="1">_xlfn.IFNA(IF(OR($A$2=VLOOKUP('team lookup'!$A14,q_match_data,2),$A$2=VLOOKUP('team lookup'!$A14,q_match_data,3),$A$2=VLOOKUP('team lookup'!$A14,q_match_data,4)),"Blue","Red"),"")</f>
        <v>Red</v>
      </c>
      <c r="C14">
        <f ca="1">_xlfn.IFNA(IF(OR($A$2=VLOOKUP('team lookup'!$A14,q_match_data,2),$A$2=VLOOKUP('team lookup'!$A14,q_match_data,5)),1,IF(OR($A$2=VLOOKUP('team lookup'!$A14,q_match_data,3),$A$2=VLOOKUP('team lookup'!$A14,q_match_data,6)),2,IF(OR($A$2=VLOOKUP('team lookup'!$A14,q_match_data,4),$A$2=VLOOKUP('team lookup'!$A14,q_match_data,7)),3))),"")</f>
        <v>2</v>
      </c>
      <c r="D14">
        <f ca="1">_xlfn.IFNA(IF($C14=1,IF($B14="Blue",VLOOKUP('team lookup'!$A14,q_match_data,3),VLOOKUP('team lookup'!$A14,q_match_data,6)),IF($B14="Blue",VLOOKUP('team lookup'!$A14,q_match_data,2),VLOOKUP('team lookup'!$A14,q_match_data,5))),"")</f>
        <v>6371</v>
      </c>
      <c r="E14">
        <f ca="1">_xlfn.IFNA(IF($C14=3,IF($B14="Blue",VLOOKUP('team lookup'!$A14,q_match_data,3),VLOOKUP('team lookup'!$A14,q_match_data,6)),IF($B14="Blue",VLOOKUP('team lookup'!$A14,q_match_data,4),VLOOKUP('team lookup'!$A14,q_match_data,7))),"")</f>
        <v>4818</v>
      </c>
      <c r="F14">
        <f ca="1">_xlfn.IFNA(IF($B14="Blue",VLOOKUP('team lookup'!$A14,q_match_data,5),VLOOKUP('team lookup'!$A14,q_match_data,2)),"")</f>
        <v>2410</v>
      </c>
      <c r="G14">
        <f ca="1">_xlfn.IFNA(IF($B14="Blue",VLOOKUP('team lookup'!$A14,q_match_data,6),VLOOKUP('team lookup'!$A14,q_match_data,3)),"")</f>
        <v>6412</v>
      </c>
      <c r="H14">
        <f ca="1">_xlfn.IFNA(IF($B14="Blue",VLOOKUP('team lookup'!$A14,q_match_data,7),VLOOKUP('team lookup'!$A14,q_match_data,4)),"")</f>
        <v>6317</v>
      </c>
      <c r="I14">
        <f ca="1">_xlfn.IFNA(IF($B14="Blue",VLOOKUP('team lookup'!$A14,q_match_data,56),VLOOKUP('team lookup'!$A14,q_match_data,107)),"")</f>
        <v>165</v>
      </c>
      <c r="J14">
        <f ca="1">_xlfn.IFNA(IF($B14="Blue",VLOOKUP('team lookup'!$A14,q_match_data,53),VLOOKUP('team lookup'!$A14,q_match_data,104)),"")</f>
        <v>255</v>
      </c>
      <c r="K14">
        <f ca="1">_xlfn.IFNA(IF($B14="Blue",VLOOKUP('team lookup'!$A14,q_match_data,55),VLOOKUP('team lookup'!$A14,q_match_data,106)),"")</f>
        <v>1</v>
      </c>
      <c r="L14">
        <f ca="1">_xlfn.IFNA(IF($B14="Blue",VLOOKUP('team lookup'!$A14,q_match_data,40),VLOOKUP('team lookup'!$A14,q_match_data,91)),"")</f>
        <v>0</v>
      </c>
      <c r="M14">
        <f ca="1">_xlfn.IFNA(IF($B14="Blue",VLOOKUP('team lookup'!$A14,q_match_data,39),VLOOKUP('team lookup'!$A14,q_match_data,90)),"")</f>
        <v>0</v>
      </c>
      <c r="N14">
        <f t="shared" ca="1" si="0"/>
        <v>2</v>
      </c>
      <c r="BT14" s="16"/>
      <c r="BU14" s="16">
        <f ca="1">IFERROR(BU13+FLOOR((MATCH(1,INDIRECT(_xlfn.CONCAT("'team match array'!",ADDRESS(2+2*BU13,1+MATCH('team lookup'!$A$2,'team match array'!$B$1:$SL$1)),":",ADDRESS(1000,1+MATCH('team lookup'!$A$2,'team match array'!$B$1:$SL$1)))),0)+1)/2,1),"")</f>
        <v>37</v>
      </c>
      <c r="BV14" s="16"/>
    </row>
    <row r="15" spans="1:74" x14ac:dyDescent="0.25">
      <c r="A15">
        <f ca="1">IF(BU15&lt;='data import sorted'!$A$4,BU15,"")</f>
        <v>49</v>
      </c>
      <c r="B15" t="str">
        <f ca="1">_xlfn.IFNA(IF(OR($A$2=VLOOKUP('team lookup'!$A15,q_match_data,2),$A$2=VLOOKUP('team lookup'!$A15,q_match_data,3),$A$2=VLOOKUP('team lookup'!$A15,q_match_data,4)),"Blue","Red"),"")</f>
        <v>Blue</v>
      </c>
      <c r="C15">
        <f ca="1">_xlfn.IFNA(IF(OR($A$2=VLOOKUP('team lookup'!$A15,q_match_data,2),$A$2=VLOOKUP('team lookup'!$A15,q_match_data,5)),1,IF(OR($A$2=VLOOKUP('team lookup'!$A15,q_match_data,3),$A$2=VLOOKUP('team lookup'!$A15,q_match_data,6)),2,IF(OR($A$2=VLOOKUP('team lookup'!$A15,q_match_data,4),$A$2=VLOOKUP('team lookup'!$A15,q_match_data,7)),3))),"")</f>
        <v>3</v>
      </c>
      <c r="D15">
        <f ca="1">_xlfn.IFNA(IF($C15=1,IF($B15="Blue",VLOOKUP('team lookup'!$A15,q_match_data,3),VLOOKUP('team lookup'!$A15,q_match_data,6)),IF($B15="Blue",VLOOKUP('team lookup'!$A15,q_match_data,2),VLOOKUP('team lookup'!$A15,q_match_data,5))),"")</f>
        <v>5041</v>
      </c>
      <c r="E15">
        <f ca="1">_xlfn.IFNA(IF($C15=3,IF($B15="Blue",VLOOKUP('team lookup'!$A15,q_match_data,3),VLOOKUP('team lookup'!$A15,q_match_data,6)),IF($B15="Blue",VLOOKUP('team lookup'!$A15,q_match_data,4),VLOOKUP('team lookup'!$A15,q_match_data,7))),"")</f>
        <v>5434</v>
      </c>
      <c r="F15">
        <f ca="1">_xlfn.IFNA(IF($B15="Blue",VLOOKUP('team lookup'!$A15,q_match_data,5),VLOOKUP('team lookup'!$A15,q_match_data,2)),"")</f>
        <v>4011</v>
      </c>
      <c r="G15">
        <f ca="1">_xlfn.IFNA(IF($B15="Blue",VLOOKUP('team lookup'!$A15,q_match_data,6),VLOOKUP('team lookup'!$A15,q_match_data,3)),"")</f>
        <v>5837</v>
      </c>
      <c r="H15">
        <f ca="1">_xlfn.IFNA(IF($B15="Blue",VLOOKUP('team lookup'!$A15,q_match_data,7),VLOOKUP('team lookup'!$A15,q_match_data,4)),"")</f>
        <v>6164</v>
      </c>
      <c r="I15">
        <f ca="1">_xlfn.IFNA(IF($B15="Blue",VLOOKUP('team lookup'!$A15,q_match_data,56),VLOOKUP('team lookup'!$A15,q_match_data,107)),"")</f>
        <v>94</v>
      </c>
      <c r="J15">
        <f ca="1">_xlfn.IFNA(IF($B15="Blue",VLOOKUP('team lookup'!$A15,q_match_data,53),VLOOKUP('team lookup'!$A15,q_match_data,104)),"")</f>
        <v>262</v>
      </c>
      <c r="K15">
        <f ca="1">_xlfn.IFNA(IF($B15="Blue",VLOOKUP('team lookup'!$A15,q_match_data,55),VLOOKUP('team lookup'!$A15,q_match_data,106)),"")</f>
        <v>1</v>
      </c>
      <c r="L15">
        <f ca="1">_xlfn.IFNA(IF($B15="Blue",VLOOKUP('team lookup'!$A15,q_match_data,40),VLOOKUP('team lookup'!$A15,q_match_data,91)),"")</f>
        <v>0</v>
      </c>
      <c r="M15">
        <f ca="1">_xlfn.IFNA(IF($B15="Blue",VLOOKUP('team lookup'!$A15,q_match_data,39),VLOOKUP('team lookup'!$A15,q_match_data,90)),"")</f>
        <v>0</v>
      </c>
      <c r="N15">
        <f t="shared" ca="1" si="0"/>
        <v>2</v>
      </c>
      <c r="BT15" s="16"/>
      <c r="BU15" s="16">
        <f ca="1">IFERROR(BU14+FLOOR((MATCH(1,INDIRECT(_xlfn.CONCAT("'team match array'!",ADDRESS(2+2*BU14,1+MATCH('team lookup'!$A$2,'team match array'!$B$1:$SL$1)),":",ADDRESS(1000,1+MATCH('team lookup'!$A$2,'team match array'!$B$1:$SL$1)))),0)+1)/2,1),"")</f>
        <v>49</v>
      </c>
      <c r="BV15" s="16"/>
    </row>
    <row r="16" spans="1:74" x14ac:dyDescent="0.25">
      <c r="A16" t="str">
        <f ca="1">IF(BU16&lt;='data import sorted'!$A$4,BU16,"")</f>
        <v/>
      </c>
      <c r="B16" t="str">
        <f ca="1">_xlfn.IFNA(IF(OR($A$2=VLOOKUP('team lookup'!$A16,q_match_data,2),$A$2=VLOOKUP('team lookup'!$A16,q_match_data,3),$A$2=VLOOKUP('team lookup'!$A16,q_match_data,4)),"Blue","Red"),"")</f>
        <v/>
      </c>
      <c r="C16" t="str">
        <f ca="1">_xlfn.IFNA(IF(OR($A$2=VLOOKUP('team lookup'!$A16,q_match_data,2),$A$2=VLOOKUP('team lookup'!$A16,q_match_data,5)),1,IF(OR($A$2=VLOOKUP('team lookup'!$A16,q_match_data,3),$A$2=VLOOKUP('team lookup'!$A16,q_match_data,6)),2,IF(OR($A$2=VLOOKUP('team lookup'!$A16,q_match_data,4),$A$2=VLOOKUP('team lookup'!$A16,q_match_data,7)),3))),"")</f>
        <v/>
      </c>
      <c r="D16" t="str">
        <f ca="1">_xlfn.IFNA(IF($C16=1,IF($B16="Blue",VLOOKUP('team lookup'!$A16,q_match_data,3),VLOOKUP('team lookup'!$A16,q_match_data,6)),IF($B16="Blue",VLOOKUP('team lookup'!$A16,q_match_data,2),VLOOKUP('team lookup'!$A16,q_match_data,5))),"")</f>
        <v/>
      </c>
      <c r="E16" t="str">
        <f ca="1">_xlfn.IFNA(IF($C16=3,IF($B16="Blue",VLOOKUP('team lookup'!$A16,q_match_data,3),VLOOKUP('team lookup'!$A16,q_match_data,6)),IF($B16="Blue",VLOOKUP('team lookup'!$A16,q_match_data,4),VLOOKUP('team lookup'!$A16,q_match_data,7))),"")</f>
        <v/>
      </c>
      <c r="F16" t="str">
        <f ca="1">_xlfn.IFNA(IF($B16="Blue",VLOOKUP('team lookup'!$A16,q_match_data,5),VLOOKUP('team lookup'!$A16,q_match_data,2)),"")</f>
        <v/>
      </c>
      <c r="G16" t="str">
        <f ca="1">_xlfn.IFNA(IF($B16="Blue",VLOOKUP('team lookup'!$A16,q_match_data,6),VLOOKUP('team lookup'!$A16,q_match_data,3)),"")</f>
        <v/>
      </c>
      <c r="H16" t="str">
        <f ca="1">_xlfn.IFNA(IF($B16="Blue",VLOOKUP('team lookup'!$A16,q_match_data,7),VLOOKUP('team lookup'!$A16,q_match_data,4)),"")</f>
        <v/>
      </c>
      <c r="I16" t="str">
        <f ca="1">_xlfn.IFNA(IF($B16="Blue",VLOOKUP('team lookup'!$A16,q_match_data,56),VLOOKUP('team lookup'!$A16,q_match_data,107)),"")</f>
        <v/>
      </c>
      <c r="J16" t="str">
        <f ca="1">_xlfn.IFNA(IF($B16="Blue",VLOOKUP('team lookup'!$A16,q_match_data,53),VLOOKUP('team lookup'!$A16,q_match_data,104)),"")</f>
        <v/>
      </c>
      <c r="K16" t="str">
        <f ca="1">_xlfn.IFNA(IF($B16="Blue",VLOOKUP('team lookup'!$A16,q_match_data,55),VLOOKUP('team lookup'!$A16,q_match_data,106)),"")</f>
        <v/>
      </c>
      <c r="L16" t="str">
        <f ca="1">_xlfn.IFNA(IF($B16="Blue",VLOOKUP('team lookup'!$A16,q_match_data,40),VLOOKUP('team lookup'!$A16,q_match_data,91)),"")</f>
        <v/>
      </c>
      <c r="M16" t="str">
        <f ca="1">_xlfn.IFNA(IF($B16="Blue",VLOOKUP('team lookup'!$A16,q_match_data,39),VLOOKUP('team lookup'!$A16,q_match_data,90)),"")</f>
        <v/>
      </c>
      <c r="N16" t="str">
        <f t="shared" ca="1" si="0"/>
        <v/>
      </c>
      <c r="BT16" s="16"/>
      <c r="BU16" s="16">
        <f ca="1">IFERROR(BU15+FLOOR((MATCH(1,INDIRECT(_xlfn.CONCAT("'team match array'!",ADDRESS(2+2*BU15,1+MATCH('team lookup'!$A$2,'team match array'!$B$1:$SL$1)),":",ADDRESS(1000,1+MATCH('team lookup'!$A$2,'team match array'!$B$1:$SL$1)))),0)+1)/2,1),"")</f>
        <v>61</v>
      </c>
      <c r="BV16" s="16"/>
    </row>
    <row r="17" spans="1:74" x14ac:dyDescent="0.25">
      <c r="A17" t="str">
        <f ca="1">IF(BU17&lt;='data import sorted'!$A$4,BU17,"")</f>
        <v/>
      </c>
      <c r="B17" t="str">
        <f ca="1">_xlfn.IFNA(IF(OR($A$2=VLOOKUP('team lookup'!$A17,q_match_data,2),$A$2=VLOOKUP('team lookup'!$A17,q_match_data,3),$A$2=VLOOKUP('team lookup'!$A17,q_match_data,4)),"Blue","Red"),"")</f>
        <v/>
      </c>
      <c r="C17" t="str">
        <f ca="1">_xlfn.IFNA(IF(OR($A$2=VLOOKUP('team lookup'!$A17,q_match_data,2),$A$2=VLOOKUP('team lookup'!$A17,q_match_data,5)),1,IF(OR($A$2=VLOOKUP('team lookup'!$A17,q_match_data,3),$A$2=VLOOKUP('team lookup'!$A17,q_match_data,6)),2,IF(OR($A$2=VLOOKUP('team lookup'!$A17,q_match_data,4),$A$2=VLOOKUP('team lookup'!$A17,q_match_data,7)),3))),"")</f>
        <v/>
      </c>
      <c r="D17" t="str">
        <f ca="1">_xlfn.IFNA(IF($C17=1,IF($B17="Blue",VLOOKUP('team lookup'!$A17,q_match_data,3),VLOOKUP('team lookup'!$A17,q_match_data,6)),IF($B17="Blue",VLOOKUP('team lookup'!$A17,q_match_data,2),VLOOKUP('team lookup'!$A17,q_match_data,5))),"")</f>
        <v/>
      </c>
      <c r="E17" t="str">
        <f ca="1">_xlfn.IFNA(IF($C17=3,IF($B17="Blue",VLOOKUP('team lookup'!$A17,q_match_data,3),VLOOKUP('team lookup'!$A17,q_match_data,6)),IF($B17="Blue",VLOOKUP('team lookup'!$A17,q_match_data,4),VLOOKUP('team lookup'!$A17,q_match_data,7))),"")</f>
        <v/>
      </c>
      <c r="F17" t="str">
        <f ca="1">_xlfn.IFNA(IF($B17="Blue",VLOOKUP('team lookup'!$A17,q_match_data,5),VLOOKUP('team lookup'!$A17,q_match_data,2)),"")</f>
        <v/>
      </c>
      <c r="G17" t="str">
        <f ca="1">_xlfn.IFNA(IF($B17="Blue",VLOOKUP('team lookup'!$A17,q_match_data,6),VLOOKUP('team lookup'!$A17,q_match_data,3)),"")</f>
        <v/>
      </c>
      <c r="H17" t="str">
        <f ca="1">_xlfn.IFNA(IF($B17="Blue",VLOOKUP('team lookup'!$A17,q_match_data,7),VLOOKUP('team lookup'!$A17,q_match_data,4)),"")</f>
        <v/>
      </c>
      <c r="I17" t="str">
        <f ca="1">_xlfn.IFNA(IF($B17="Blue",VLOOKUP('team lookup'!$A17,q_match_data,56),VLOOKUP('team lookup'!$A17,q_match_data,107)),"")</f>
        <v/>
      </c>
      <c r="J17" t="str">
        <f ca="1">_xlfn.IFNA(IF($B17="Blue",VLOOKUP('team lookup'!$A17,q_match_data,53),VLOOKUP('team lookup'!$A17,q_match_data,104)),"")</f>
        <v/>
      </c>
      <c r="K17" t="str">
        <f ca="1">_xlfn.IFNA(IF($B17="Blue",VLOOKUP('team lookup'!$A17,q_match_data,55),VLOOKUP('team lookup'!$A17,q_match_data,106)),"")</f>
        <v/>
      </c>
      <c r="L17" t="str">
        <f ca="1">_xlfn.IFNA(IF($B17="Blue",VLOOKUP('team lookup'!$A17,q_match_data,40),VLOOKUP('team lookup'!$A17,q_match_data,91)),"")</f>
        <v/>
      </c>
      <c r="M17" t="str">
        <f ca="1">_xlfn.IFNA(IF($B17="Blue",VLOOKUP('team lookup'!$A17,q_match_data,39),VLOOKUP('team lookup'!$A17,q_match_data,90)),"")</f>
        <v/>
      </c>
      <c r="N17" t="str">
        <f t="shared" ca="1" si="0"/>
        <v/>
      </c>
      <c r="BT17" s="16"/>
      <c r="BU17" s="16">
        <f ca="1">IFERROR(BU16+FLOOR((MATCH(1,INDIRECT(_xlfn.CONCAT("'team match array'!",ADDRESS(2+2*BU16,1+MATCH('team lookup'!$A$2,'team match array'!$B$1:$SL$1)),":",ADDRESS(1000,1+MATCH('team lookup'!$A$2,'team match array'!$B$1:$SL$1)))),0)+1)/2,1),"")</f>
        <v>72</v>
      </c>
      <c r="BV17" s="16"/>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6"/>
      <c r="BU18" s="16">
        <f ca="1">IFERROR(BU17+FLOOR((MATCH(1,INDIRECT(_xlfn.CONCAT("'team match array'!",ADDRESS(2+2*BU17,1+MATCH('team lookup'!$A$2,'team match array'!$B$1:$SL$1)),":",ADDRESS(1000,1+MATCH('team lookup'!$A$2,'team match array'!$B$1:$SL$1)))),0)+1)/2,1),"")</f>
        <v>79</v>
      </c>
      <c r="BV18" s="16"/>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6"/>
      <c r="BU19" s="16" t="str">
        <f ca="1">IFERROR(BU18+FLOOR((MATCH(1,INDIRECT(_xlfn.CONCAT("'team match array'!",ADDRESS(2+2*BU18,1+MATCH('team lookup'!$A$2,'team match array'!$B$1:$SL$1)),":",ADDRESS(1000,1+MATCH('team lookup'!$A$2,'team match array'!$B$1:$SL$1)))),0)+1)/2,1),"")</f>
        <v/>
      </c>
      <c r="BV19" s="16"/>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6"/>
      <c r="BU20" s="16" t="str">
        <f ca="1">IFERROR(BU19+FLOOR((MATCH(1,INDIRECT(_xlfn.CONCAT("'team match array'!",ADDRESS(2+2*BU19,1+MATCH('team lookup'!$A$2,'team match array'!$B$1:$SL$1)),":",ADDRESS(1000,1+MATCH('team lookup'!$A$2,'team match array'!$B$1:$SL$1)))),0)+1)/2,1),"")</f>
        <v/>
      </c>
      <c r="BV20" s="16"/>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6"/>
      <c r="BU21" s="16" t="str">
        <f ca="1">IFERROR(BU20+FLOOR((MATCH(1,INDIRECT(_xlfn.CONCAT("'team match array'!",ADDRESS(2+2*BU20,1+MATCH('team lookup'!$A$2,'team match array'!$B$1:$SL$1)),":",ADDRESS(1000,1+MATCH('team lookup'!$A$2,'team match array'!$B$1:$SL$1)))),0)+1)/2,1),"")</f>
        <v/>
      </c>
      <c r="BV21" s="16"/>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6"/>
      <c r="BU22" s="16" t="str">
        <f ca="1">IFERROR(BU21+FLOOR((MATCH(1,INDIRECT(_xlfn.CONCAT("'team match array'!",ADDRESS(2+2*BU21,1+MATCH('team lookup'!$A$2,'team match array'!$B$1:$SL$1)),":",ADDRESS(1000,1+MATCH('team lookup'!$A$2,'team match array'!$B$1:$SL$1)))),0)+1)/2,1),"")</f>
        <v/>
      </c>
      <c r="BV22" s="16"/>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6"/>
      <c r="BU23" s="16" t="str">
        <f ca="1">IFERROR(BU22+FLOOR((MATCH(1,INDIRECT(_xlfn.CONCAT("'team match array'!",ADDRESS(2+2*BU22,1+MATCH('team lookup'!$A$2,'team match array'!$B$1:$SL$1)),":",ADDRESS(1000,1+MATCH('team lookup'!$A$2,'team match array'!$B$1:$SL$1)))),0)+1)/2,1),"")</f>
        <v/>
      </c>
      <c r="BV23" s="16"/>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6"/>
      <c r="BU24" s="16" t="str">
        <f ca="1">IFERROR(BU23+FLOOR((MATCH(1,INDIRECT(_xlfn.CONCAT("'team match array'!",ADDRESS(2+2*BU23,1+MATCH('team lookup'!$A$2,'team match array'!$B$1:$SL$1)),":",ADDRESS(1000,1+MATCH('team lookup'!$A$2,'team match array'!$B$1:$SL$1)))),0)+1)/2,1),"")</f>
        <v/>
      </c>
      <c r="BV24" s="16"/>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6"/>
      <c r="BU25" s="16" t="str">
        <f ca="1">IFERROR(BU24+FLOOR((MATCH(1,INDIRECT(_xlfn.CONCAT("'team match array'!",ADDRESS(2+2*BU24,1+MATCH('team lookup'!$A$2,'team match array'!$B$1:$SL$1)),":",ADDRESS(1000,1+MATCH('team lookup'!$A$2,'team match array'!$B$1:$SL$1)))),0)+1)/2,1),"")</f>
        <v/>
      </c>
      <c r="BV25" s="16"/>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6"/>
      <c r="BU26" s="16" t="str">
        <f ca="1">IFERROR(BU25+FLOOR((MATCH(1,INDIRECT(_xlfn.CONCAT("'team match array'!",ADDRESS(2+2*BU25,1+MATCH('team lookup'!$A$2,'team match array'!$B$1:$SL$1)),":",ADDRESS(1000,1+MATCH('team lookup'!$A$2,'team match array'!$B$1:$SL$1)))),0)+1)/2,1),"")</f>
        <v/>
      </c>
      <c r="BV26" s="16"/>
    </row>
    <row r="27" spans="1:74" x14ac:dyDescent="0.25">
      <c r="BT27" s="16"/>
      <c r="BU27" s="16" t="str">
        <f ca="1">IFERROR(BU26+FLOOR((MATCH(1,INDIRECT(_xlfn.CONCAT("'team match array'!",ADDRESS(2+2*BU26,1+MATCH('team lookup'!$A$2,'team match array'!$B$1:$SL$1)),":",ADDRESS(1000,1+MATCH('team lookup'!$A$2,'team match array'!$B$1:$SL$1)))),0)+1)/2,1),"")</f>
        <v/>
      </c>
      <c r="BV27" s="16"/>
    </row>
    <row r="28" spans="1:74" x14ac:dyDescent="0.25">
      <c r="A28" t="s">
        <v>61</v>
      </c>
      <c r="BT28" s="16"/>
      <c r="BU28" s="16" t="str">
        <f ca="1">IFERROR(BU27+FLOOR((MATCH(1,INDIRECT(_xlfn.CONCAT("'team match array'!",ADDRESS(2+2*BU27,1+MATCH('team lookup'!$A$2,'team match array'!$B$1:$AC$1)),":",ADDRESS(1000,1+MATCH('team lookup'!$A$2,'team match array'!$B$1:$AC$1)))),0)+1)/2,1),"")</f>
        <v/>
      </c>
      <c r="BV28" s="16"/>
    </row>
    <row r="29" spans="1:74" s="3" customFormat="1" ht="110.25" customHeight="1" x14ac:dyDescent="0.25">
      <c r="A29" s="2" t="s">
        <v>78</v>
      </c>
      <c r="B29" s="2" t="s">
        <v>62</v>
      </c>
      <c r="C29" s="2" t="s">
        <v>63</v>
      </c>
      <c r="D29" s="2" t="s">
        <v>64</v>
      </c>
      <c r="E29" s="2" t="s">
        <v>65</v>
      </c>
      <c r="F29" s="2" t="s">
        <v>66</v>
      </c>
      <c r="G29" s="2" t="s">
        <v>67</v>
      </c>
      <c r="H29" s="2" t="s">
        <v>68</v>
      </c>
      <c r="I29" s="2" t="s">
        <v>3669</v>
      </c>
      <c r="J29" s="2" t="s">
        <v>3586</v>
      </c>
      <c r="K29" s="2" t="s">
        <v>69</v>
      </c>
      <c r="L29" s="2" t="s">
        <v>70</v>
      </c>
      <c r="M29" s="2" t="s">
        <v>3693</v>
      </c>
      <c r="N29" s="2" t="s">
        <v>71</v>
      </c>
      <c r="O29" s="2" t="s">
        <v>3595</v>
      </c>
      <c r="P29" s="2" t="s">
        <v>73</v>
      </c>
      <c r="Q29" s="2"/>
      <c r="R29" s="2"/>
      <c r="BT29" s="15"/>
      <c r="BU29" s="15"/>
      <c r="BV29" s="15"/>
    </row>
    <row r="30" spans="1:74" x14ac:dyDescent="0.25">
      <c r="A30">
        <f ca="1">IF(_xlfn.MINIFS(BU10:BU26,BU10:BU26,_xlfn.CONCAT("&gt;",'data import sorted'!$A$4))=0,"",_xlfn.MINIFS(BU10:BU26,BU10:BU26,_xlfn.CONCAT("&gt;",'data import sorted'!$A$4)))</f>
        <v>61</v>
      </c>
      <c r="B30" t="str">
        <f ca="1">_xlfn.IFNA(IF(OR($A$2=VLOOKUP('team lookup'!$A30,q_match_data,2),$A$2=VLOOKUP('team lookup'!$A30,q_match_data,3),$A$2=VLOOKUP('team lookup'!$A30,q_match_data,4)),"Blue","Red"),"")</f>
        <v>Blue</v>
      </c>
      <c r="C30">
        <f ca="1">_xlfn.IFNA(IF(OR($A$2=VLOOKUP('team lookup'!$A30,q_match_data,2),$A$2=VLOOKUP('team lookup'!$A30,q_match_data,5)),1,IF(OR($A$2=VLOOKUP('team lookup'!$A30,q_match_data,3),$A$2=VLOOKUP('team lookup'!$A30,q_match_data,6)),2,IF(OR($A$2=VLOOKUP('team lookup'!$A30,q_match_data,4),$A$2=VLOOKUP('team lookup'!$A30,q_match_data,7)),3))),"")</f>
        <v>1</v>
      </c>
      <c r="D30">
        <f ca="1">_xlfn.IFNA(IF($C30=1,IF($B30="Blue",VLOOKUP('team lookup'!$A30,q_match_data,3),VLOOKUP('team lookup'!$A30,q_match_data,6)),IF($B30="Blue",VLOOKUP('team lookup'!$A30,q_match_data,2),VLOOKUP('team lookup'!$A30,q_match_data,5))),"")</f>
        <v>2500</v>
      </c>
      <c r="E30">
        <f ca="1">_xlfn.IFNA(IF($C30=3,IF($B30="Blue",VLOOKUP('team lookup'!$A30,q_match_data,3),VLOOKUP('team lookup'!$A30,q_match_data,6)),IF($B30="Blue",VLOOKUP('team lookup'!$A30,q_match_data,4),VLOOKUP('team lookup'!$A30,q_match_data,7))),"")</f>
        <v>5809</v>
      </c>
      <c r="F30">
        <f ca="1">_xlfn.IFNA(IF($B30="Blue",VLOOKUP('team lookup'!$A30,q_match_data,5),VLOOKUP('team lookup'!$A30,q_match_data,2)),"")</f>
        <v>2512</v>
      </c>
      <c r="G30">
        <f ca="1">_xlfn.IFNA(IF($B30="Blue",VLOOKUP('team lookup'!$A30,q_match_data,6),VLOOKUP('team lookup'!$A30,q_match_data,3)),"")</f>
        <v>1987</v>
      </c>
      <c r="H30">
        <f ca="1">_xlfn.IFNA(IF($B30="Blue",VLOOKUP('team lookup'!$A30,q_match_data,7),VLOOKUP('team lookup'!$A30,q_match_data,4)),"")</f>
        <v>967</v>
      </c>
      <c r="I30">
        <f ca="1">_xlfn.IFNA(IF($B30="Blue",VLOOKUP('team lookup'!$A30,q_match_data,158),VLOOKUP('team lookup'!$A30,q_match_data,209)),"")</f>
        <v>33.295864684864739</v>
      </c>
      <c r="J30">
        <f ca="1">_xlfn.IFNA(IF($B30="Blue",VLOOKUP('team lookup'!$A30,q_match_data,155),VLOOKUP('team lookup'!$A30,q_match_data,206)),"")</f>
        <v>225.42688057374372</v>
      </c>
      <c r="K30" s="27">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0.23761157287081236</v>
      </c>
      <c r="L30" s="27">
        <f ca="1">_xlfn.IFNA(IF($B30="Blue",VLOOKUP('team lookup'!$A30,q_match_data,157),VLOOKUP('team lookup'!$A30,q_match_data,208)),"")</f>
        <v>0.17427026899721468</v>
      </c>
      <c r="M30" s="27">
        <f ca="1">IFERROR(AVERAGE(K30:L30),"")</f>
        <v>0.2059409209340135</v>
      </c>
      <c r="N30" s="27">
        <f ca="1">_xlfn.IFNA(IF($B30="Blue",VLOOKUP('team lookup'!$A30,q_match_data,142),VLOOKUP('team lookup'!$A30,q_match_data,193)),"")</f>
        <v>1.8271625903948374E-2</v>
      </c>
      <c r="O30" s="27">
        <f ca="1">_xlfn.IFNA(IF($B30="Blue",VLOOKUP('team lookup'!$A30,q_match_data,141),VLOOKUP('team lookup'!$A30,q_match_data,192)),"")</f>
        <v>0</v>
      </c>
    </row>
    <row r="31" spans="1:74" x14ac:dyDescent="0.25">
      <c r="A31">
        <f t="shared" ref="A31:A47" ca="1" si="2">IF(_xlfn.MINIFS($BU$10:$BU$26,$BU$10:$BU$26,_xlfn.CONCAT("&gt;",A30))=0,"",_xlfn.MINIFS($BU$10:$BU$26,$BU$10:$BU$26,_xlfn.CONCAT("&gt;",A30)))</f>
        <v>72</v>
      </c>
      <c r="B31" t="str">
        <f ca="1">_xlfn.IFNA(IF(OR($A$2=VLOOKUP('team lookup'!$A31,q_match_data,2),$A$2=VLOOKUP('team lookup'!$A31,q_match_data,3),$A$2=VLOOKUP('team lookup'!$A31,q_match_data,4)),"Blue","Red"),"")</f>
        <v>Red</v>
      </c>
      <c r="C31">
        <f ca="1">_xlfn.IFNA(IF(OR($A$2=VLOOKUP('team lookup'!$A31,q_match_data,2),$A$2=VLOOKUP('team lookup'!$A31,q_match_data,5)),1,IF(OR($A$2=VLOOKUP('team lookup'!$A31,q_match_data,3),$A$2=VLOOKUP('team lookup'!$A31,q_match_data,6)),2,IF(OR($A$2=VLOOKUP('team lookup'!$A31,q_match_data,4),$A$2=VLOOKUP('team lookup'!$A31,q_match_data,7)),3))),"")</f>
        <v>1</v>
      </c>
      <c r="D31">
        <f ca="1">_xlfn.IFNA(IF($C31=1,IF($B31="Blue",VLOOKUP('team lookup'!$A31,q_match_data,3),VLOOKUP('team lookup'!$A31,q_match_data,6)),IF($B31="Blue",VLOOKUP('team lookup'!$A31,q_match_data,2),VLOOKUP('team lookup'!$A31,q_match_data,5))),"")</f>
        <v>2081</v>
      </c>
      <c r="E31">
        <f ca="1">_xlfn.IFNA(IF($C31=3,IF($B31="Blue",VLOOKUP('team lookup'!$A31,q_match_data,3),VLOOKUP('team lookup'!$A31,q_match_data,6)),IF($B31="Blue",VLOOKUP('team lookup'!$A31,q_match_data,4),VLOOKUP('team lookup'!$A31,q_match_data,7))),"")</f>
        <v>6455</v>
      </c>
      <c r="F31">
        <f ca="1">_xlfn.IFNA(IF($B31="Blue",VLOOKUP('team lookup'!$A31,q_match_data,5),VLOOKUP('team lookup'!$A31,q_match_data,2)),"")</f>
        <v>2040</v>
      </c>
      <c r="G31">
        <f ca="1">_xlfn.IFNA(IF($B31="Blue",VLOOKUP('team lookup'!$A31,q_match_data,6),VLOOKUP('team lookup'!$A31,q_match_data,3)),"")</f>
        <v>3928</v>
      </c>
      <c r="H31">
        <f ca="1">_xlfn.IFNA(IF($B31="Blue",VLOOKUP('team lookup'!$A31,q_match_data,7),VLOOKUP('team lookup'!$A31,q_match_data,4)),"")</f>
        <v>1785</v>
      </c>
      <c r="I31">
        <f ca="1">_xlfn.IFNA(IF($B31="Blue",VLOOKUP('team lookup'!$A31,q_match_data,158),VLOOKUP('team lookup'!$A31,q_match_data,209)),"")</f>
        <v>68.557706963625193</v>
      </c>
      <c r="J31">
        <f ca="1">_xlfn.IFNA(IF($B31="Blue",VLOOKUP('team lookup'!$A31,q_match_data,155),VLOOKUP('team lookup'!$A31,q_match_data,206)),"")</f>
        <v>254.81711068262209</v>
      </c>
      <c r="K31" s="27">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0.67335946512130729</v>
      </c>
      <c r="L31" s="27">
        <f ca="1">_xlfn.IFNA(IF($B31="Blue",VLOOKUP('team lookup'!$A31,q_match_data,157),VLOOKUP('team lookup'!$A31,q_match_data,208)),"")</f>
        <v>0.68586966222809043</v>
      </c>
      <c r="M31" s="27">
        <f t="shared" ref="M31:M48" ca="1" si="3">IFERROR(AVERAGE(K31:L31),"")</f>
        <v>0.67961456367469886</v>
      </c>
      <c r="N31" s="27">
        <f ca="1">_xlfn.IFNA(IF($B31="Blue",VLOOKUP('team lookup'!$A31,q_match_data,142),VLOOKUP('team lookup'!$A31,q_match_data,193)),"")</f>
        <v>4.8978811283745705E-2</v>
      </c>
      <c r="O31" s="27">
        <f ca="1">_xlfn.IFNA(IF($B31="Blue",VLOOKUP('team lookup'!$A31,q_match_data,141),VLOOKUP('team lookup'!$A31,q_match_data,192)),"")</f>
        <v>2.410260635078374E-3</v>
      </c>
    </row>
    <row r="32" spans="1:74" x14ac:dyDescent="0.25">
      <c r="A32">
        <f t="shared" ca="1" si="2"/>
        <v>79</v>
      </c>
      <c r="B32" t="str">
        <f ca="1">_xlfn.IFNA(IF(OR($A$2=VLOOKUP('team lookup'!$A32,q_match_data,2),$A$2=VLOOKUP('team lookup'!$A32,q_match_data,3),$A$2=VLOOKUP('team lookup'!$A32,q_match_data,4)),"Blue","Red"),"")</f>
        <v>Red</v>
      </c>
      <c r="C32">
        <f ca="1">_xlfn.IFNA(IF(OR($A$2=VLOOKUP('team lookup'!$A32,q_match_data,2),$A$2=VLOOKUP('team lookup'!$A32,q_match_data,5)),1,IF(OR($A$2=VLOOKUP('team lookup'!$A32,q_match_data,3),$A$2=VLOOKUP('team lookup'!$A32,q_match_data,6)),2,IF(OR($A$2=VLOOKUP('team lookup'!$A32,q_match_data,4),$A$2=VLOOKUP('team lookup'!$A32,q_match_data,7)),3))),"")</f>
        <v>2</v>
      </c>
      <c r="D32">
        <f ca="1">_xlfn.IFNA(IF($C32=1,IF($B32="Blue",VLOOKUP('team lookup'!$A32,q_match_data,3),VLOOKUP('team lookup'!$A32,q_match_data,6)),IF($B32="Blue",VLOOKUP('team lookup'!$A32,q_match_data,2),VLOOKUP('team lookup'!$A32,q_match_data,5))),"")</f>
        <v>4230</v>
      </c>
      <c r="E32">
        <f ca="1">_xlfn.IFNA(IF($C32=3,IF($B32="Blue",VLOOKUP('team lookup'!$A32,q_match_data,3),VLOOKUP('team lookup'!$A32,q_match_data,6)),IF($B32="Blue",VLOOKUP('team lookup'!$A32,q_match_data,4),VLOOKUP('team lookup'!$A32,q_match_data,7))),"")</f>
        <v>6317</v>
      </c>
      <c r="F32">
        <f ca="1">_xlfn.IFNA(IF($B32="Blue",VLOOKUP('team lookup'!$A32,q_match_data,5),VLOOKUP('team lookup'!$A32,q_match_data,2)),"")</f>
        <v>5906</v>
      </c>
      <c r="G32">
        <f ca="1">_xlfn.IFNA(IF($B32="Blue",VLOOKUP('team lookup'!$A32,q_match_data,6),VLOOKUP('team lookup'!$A32,q_match_data,3)),"")</f>
        <v>4329</v>
      </c>
      <c r="H32">
        <f ca="1">_xlfn.IFNA(IF($B32="Blue",VLOOKUP('team lookup'!$A32,q_match_data,7),VLOOKUP('team lookup'!$A32,q_match_data,4)),"")</f>
        <v>5809</v>
      </c>
      <c r="I32">
        <f ca="1">_xlfn.IFNA(IF($B32="Blue",VLOOKUP('team lookup'!$A32,q_match_data,158),VLOOKUP('team lookup'!$A32,q_match_data,209)),"")</f>
        <v>-27.557221234391736</v>
      </c>
      <c r="J32">
        <f ca="1">_xlfn.IFNA(IF($B32="Blue",VLOOKUP('team lookup'!$A32,q_match_data,155),VLOOKUP('team lookup'!$A32,q_match_data,206)),"")</f>
        <v>202.9771858327515</v>
      </c>
      <c r="K32" s="27">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0.4254881454595828</v>
      </c>
      <c r="L32" s="27">
        <f ca="1">_xlfn.IFNA(IF($B32="Blue",VLOOKUP('team lookup'!$A32,q_match_data,157),VLOOKUP('team lookup'!$A32,q_match_data,208)),"")</f>
        <v>0.31372010360810498</v>
      </c>
      <c r="M32" s="27">
        <f t="shared" ca="1" si="3"/>
        <v>0.36960412453384389</v>
      </c>
      <c r="N32" s="27">
        <f ca="1">_xlfn.IFNA(IF($B32="Blue",VLOOKUP('team lookup'!$A32,q_match_data,142),VLOOKUP('team lookup'!$A32,q_match_data,193)),"")</f>
        <v>3.754816324397503E-2</v>
      </c>
      <c r="O32" s="27">
        <f ca="1">_xlfn.IFNA(IF($B32="Blue",VLOOKUP('team lookup'!$A32,q_match_data,141),VLOOKUP('team lookup'!$A32,q_match_data,192)),"")</f>
        <v>0</v>
      </c>
    </row>
    <row r="33" spans="1:15"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t="str">
        <f ca="1">_xlfn.IFNA(IF($B33="Blue",VLOOKUP('team lookup'!$A33,q_match_data,158),VLOOKUP('team lookup'!$A33,q_match_data,209)),"")</f>
        <v/>
      </c>
      <c r="J33" t="str">
        <f ca="1">_xlfn.IFNA(IF($B33="Blue",VLOOKUP('team lookup'!$A33,q_match_data,155),VLOOKUP('team lookup'!$A33,q_match_data,206)),"")</f>
        <v/>
      </c>
      <c r="K33" s="27"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L33" s="27" t="str">
        <f ca="1">_xlfn.IFNA(IF($B33="Blue",VLOOKUP('team lookup'!$A33,q_match_data,157),VLOOKUP('team lookup'!$A33,q_match_data,208)),"")</f>
        <v/>
      </c>
      <c r="M33" s="27" t="str">
        <f t="shared" ca="1" si="3"/>
        <v/>
      </c>
      <c r="N33" s="27" t="str">
        <f ca="1">_xlfn.IFNA(IF($B33="Blue",VLOOKUP('team lookup'!$A33,q_match_data,142),VLOOKUP('team lookup'!$A33,q_match_data,193)),"")</f>
        <v/>
      </c>
      <c r="O33" s="27" t="str">
        <f ca="1">_xlfn.IFNA(IF($B33="Blue",VLOOKUP('team lookup'!$A33,q_match_data,141),VLOOKUP('team lookup'!$A33,q_match_data,192)),"")</f>
        <v/>
      </c>
    </row>
    <row r="34" spans="1:15"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t="str">
        <f ca="1">_xlfn.IFNA(IF($B34="Blue",VLOOKUP('team lookup'!$A34,q_match_data,158),VLOOKUP('team lookup'!$A34,q_match_data,209)),"")</f>
        <v/>
      </c>
      <c r="J34" t="str">
        <f ca="1">_xlfn.IFNA(IF($B34="Blue",VLOOKUP('team lookup'!$A34,q_match_data,155),VLOOKUP('team lookup'!$A34,q_match_data,206)),"")</f>
        <v/>
      </c>
      <c r="K34" s="27"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L34" s="27" t="str">
        <f ca="1">_xlfn.IFNA(IF($B34="Blue",VLOOKUP('team lookup'!$A34,q_match_data,157),VLOOKUP('team lookup'!$A34,q_match_data,208)),"")</f>
        <v/>
      </c>
      <c r="M34" s="27" t="str">
        <f t="shared" ca="1" si="3"/>
        <v/>
      </c>
      <c r="N34" s="27" t="str">
        <f ca="1">_xlfn.IFNA(IF($B34="Blue",VLOOKUP('team lookup'!$A34,q_match_data,142),VLOOKUP('team lookup'!$A34,q_match_data,193)),"")</f>
        <v/>
      </c>
      <c r="O34" s="27" t="str">
        <f ca="1">_xlfn.IFNA(IF($B34="Blue",VLOOKUP('team lookup'!$A34,q_match_data,141),VLOOKUP('team lookup'!$A34,q_match_data,192)),"")</f>
        <v/>
      </c>
    </row>
    <row r="35" spans="1:15"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t="str">
        <f ca="1">_xlfn.IFNA(IF($B35="Blue",VLOOKUP('team lookup'!$A35,q_match_data,158),VLOOKUP('team lookup'!$A35,q_match_data,209)),"")</f>
        <v/>
      </c>
      <c r="J35" t="str">
        <f ca="1">_xlfn.IFNA(IF($B35="Blue",VLOOKUP('team lookup'!$A35,q_match_data,155),VLOOKUP('team lookup'!$A35,q_match_data,206)),"")</f>
        <v/>
      </c>
      <c r="K35" s="27"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L35" s="27" t="str">
        <f ca="1">_xlfn.IFNA(IF($B35="Blue",VLOOKUP('team lookup'!$A35,q_match_data,157),VLOOKUP('team lookup'!$A35,q_match_data,208)),"")</f>
        <v/>
      </c>
      <c r="M35" s="27" t="str">
        <f t="shared" ca="1" si="3"/>
        <v/>
      </c>
      <c r="N35" s="27" t="str">
        <f ca="1">_xlfn.IFNA(IF($B35="Blue",VLOOKUP('team lookup'!$A35,q_match_data,142),VLOOKUP('team lookup'!$A35,q_match_data,193)),"")</f>
        <v/>
      </c>
      <c r="O35" s="27" t="str">
        <f ca="1">_xlfn.IFNA(IF($B35="Blue",VLOOKUP('team lookup'!$A35,q_match_data,141),VLOOKUP('team lookup'!$A35,q_match_data,192)),"")</f>
        <v/>
      </c>
    </row>
    <row r="36" spans="1:15"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t="str">
        <f ca="1">_xlfn.IFNA(IF($B36="Blue",VLOOKUP('team lookup'!$A36,q_match_data,158),VLOOKUP('team lookup'!$A36,q_match_data,209)),"")</f>
        <v/>
      </c>
      <c r="J36" t="str">
        <f ca="1">_xlfn.IFNA(IF($B36="Blue",VLOOKUP('team lookup'!$A36,q_match_data,155),VLOOKUP('team lookup'!$A36,q_match_data,206)),"")</f>
        <v/>
      </c>
      <c r="K36" s="27"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L36" s="27" t="str">
        <f ca="1">_xlfn.IFNA(IF($B36="Blue",VLOOKUP('team lookup'!$A36,q_match_data,157),VLOOKUP('team lookup'!$A36,q_match_data,208)),"")</f>
        <v/>
      </c>
      <c r="M36" s="27" t="str">
        <f t="shared" ca="1" si="3"/>
        <v/>
      </c>
      <c r="N36" s="27" t="str">
        <f ca="1">_xlfn.IFNA(IF($B36="Blue",VLOOKUP('team lookup'!$A36,q_match_data,142),VLOOKUP('team lookup'!$A36,q_match_data,193)),"")</f>
        <v/>
      </c>
      <c r="O36" s="27" t="str">
        <f ca="1">_xlfn.IFNA(IF($B36="Blue",VLOOKUP('team lookup'!$A36,q_match_data,141),VLOOKUP('team lookup'!$A36,q_match_data,192)),"")</f>
        <v/>
      </c>
    </row>
    <row r="37" spans="1:15"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t="str">
        <f ca="1">_xlfn.IFNA(IF($B37="Blue",VLOOKUP('team lookup'!$A37,q_match_data,158),VLOOKUP('team lookup'!$A37,q_match_data,209)),"")</f>
        <v/>
      </c>
      <c r="J37" t="str">
        <f ca="1">_xlfn.IFNA(IF($B37="Blue",VLOOKUP('team lookup'!$A37,q_match_data,155),VLOOKUP('team lookup'!$A37,q_match_data,206)),"")</f>
        <v/>
      </c>
      <c r="K37" s="27"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L37" s="27" t="str">
        <f ca="1">_xlfn.IFNA(IF($B37="Blue",VLOOKUP('team lookup'!$A37,q_match_data,157),VLOOKUP('team lookup'!$A37,q_match_data,208)),"")</f>
        <v/>
      </c>
      <c r="M37" s="27" t="str">
        <f t="shared" ca="1" si="3"/>
        <v/>
      </c>
      <c r="N37" s="27" t="str">
        <f ca="1">_xlfn.IFNA(IF($B37="Blue",VLOOKUP('team lookup'!$A37,q_match_data,142),VLOOKUP('team lookup'!$A37,q_match_data,193)),"")</f>
        <v/>
      </c>
      <c r="O37" s="27" t="str">
        <f ca="1">_xlfn.IFNA(IF($B37="Blue",VLOOKUP('team lookup'!$A37,q_match_data,141),VLOOKUP('team lookup'!$A37,q_match_data,192)),"")</f>
        <v/>
      </c>
    </row>
    <row r="38" spans="1:15"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t="str">
        <f ca="1">_xlfn.IFNA(IF($B38="Blue",VLOOKUP('team lookup'!$A38,q_match_data,158),VLOOKUP('team lookup'!$A38,q_match_data,209)),"")</f>
        <v/>
      </c>
      <c r="J38" t="str">
        <f ca="1">_xlfn.IFNA(IF($B38="Blue",VLOOKUP('team lookup'!$A38,q_match_data,155),VLOOKUP('team lookup'!$A38,q_match_data,206)),"")</f>
        <v/>
      </c>
      <c r="K38" s="27"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L38" s="27" t="str">
        <f ca="1">_xlfn.IFNA(IF($B38="Blue",VLOOKUP('team lookup'!$A38,q_match_data,157),VLOOKUP('team lookup'!$A38,q_match_data,208)),"")</f>
        <v/>
      </c>
      <c r="M38" s="27" t="str">
        <f t="shared" ca="1" si="3"/>
        <v/>
      </c>
      <c r="N38" s="27" t="str">
        <f ca="1">_xlfn.IFNA(IF($B38="Blue",VLOOKUP('team lookup'!$A38,q_match_data,142),VLOOKUP('team lookup'!$A38,q_match_data,193)),"")</f>
        <v/>
      </c>
      <c r="O38" s="27" t="str">
        <f ca="1">_xlfn.IFNA(IF($B38="Blue",VLOOKUP('team lookup'!$A38,q_match_data,141),VLOOKUP('team lookup'!$A38,q_match_data,192)),"")</f>
        <v/>
      </c>
    </row>
    <row r="39" spans="1:15"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7"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7" t="str">
        <f ca="1">_xlfn.IFNA(IF($B39="Blue",VLOOKUP('team lookup'!$A39,q_match_data,157),VLOOKUP('team lookup'!$A39,q_match_data,208)),"")</f>
        <v/>
      </c>
      <c r="M39" s="27" t="str">
        <f t="shared" ca="1" si="3"/>
        <v/>
      </c>
      <c r="N39" s="27" t="str">
        <f ca="1">_xlfn.IFNA(IF($B39="Blue",VLOOKUP('team lookup'!$A39,q_match_data,142),VLOOKUP('team lookup'!$A39,q_match_data,193)),"")</f>
        <v/>
      </c>
      <c r="O39" s="27" t="str">
        <f ca="1">_xlfn.IFNA(IF($B39="Blue",VLOOKUP('team lookup'!$A39,q_match_data,141),VLOOKUP('team lookup'!$A39,q_match_data,192)),"")</f>
        <v/>
      </c>
    </row>
    <row r="40" spans="1:15"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7"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7" t="str">
        <f ca="1">_xlfn.IFNA(IF($B40="Blue",VLOOKUP('team lookup'!$A40,q_match_data,157),VLOOKUP('team lookup'!$A40,q_match_data,208)),"")</f>
        <v/>
      </c>
      <c r="M40" s="27" t="str">
        <f t="shared" ca="1" si="3"/>
        <v/>
      </c>
      <c r="N40" s="27" t="str">
        <f ca="1">_xlfn.IFNA(IF($B40="Blue",VLOOKUP('team lookup'!$A40,q_match_data,142),VLOOKUP('team lookup'!$A40,q_match_data,193)),"")</f>
        <v/>
      </c>
      <c r="O40" s="27" t="str">
        <f ca="1">_xlfn.IFNA(IF($B40="Blue",VLOOKUP('team lookup'!$A40,q_match_data,141),VLOOKUP('team lookup'!$A40,q_match_data,192)),"")</f>
        <v/>
      </c>
    </row>
    <row r="41" spans="1:15"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7"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7" t="str">
        <f ca="1">_xlfn.IFNA(IF($B41="Blue",VLOOKUP('team lookup'!$A41,q_match_data,157),VLOOKUP('team lookup'!$A41,q_match_data,208)),"")</f>
        <v/>
      </c>
      <c r="M41" s="27" t="str">
        <f t="shared" ca="1" si="3"/>
        <v/>
      </c>
      <c r="N41" s="27" t="str">
        <f ca="1">_xlfn.IFNA(IF($B41="Blue",VLOOKUP('team lookup'!$A41,q_match_data,142),VLOOKUP('team lookup'!$A41,q_match_data,193)),"")</f>
        <v/>
      </c>
      <c r="O41" s="27" t="str">
        <f ca="1">_xlfn.IFNA(IF($B41="Blue",VLOOKUP('team lookup'!$A41,q_match_data,141),VLOOKUP('team lookup'!$A41,q_match_data,192)),"")</f>
        <v/>
      </c>
    </row>
    <row r="42" spans="1:15"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7"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7" t="str">
        <f ca="1">_xlfn.IFNA(IF($B42="Blue",VLOOKUP('team lookup'!$A42,q_match_data,157),VLOOKUP('team lookup'!$A42,q_match_data,208)),"")</f>
        <v/>
      </c>
      <c r="M42" s="27" t="str">
        <f t="shared" ca="1" si="3"/>
        <v/>
      </c>
      <c r="N42" s="27" t="str">
        <f ca="1">_xlfn.IFNA(IF($B42="Blue",VLOOKUP('team lookup'!$A42,q_match_data,142),VLOOKUP('team lookup'!$A42,q_match_data,193)),"")</f>
        <v/>
      </c>
      <c r="O42" s="27" t="str">
        <f ca="1">_xlfn.IFNA(IF($B42="Blue",VLOOKUP('team lookup'!$A42,q_match_data,141),VLOOKUP('team lookup'!$A42,q_match_data,192)),"")</f>
        <v/>
      </c>
    </row>
    <row r="43" spans="1:15"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7"/>
      <c r="L43" s="27" t="str">
        <f ca="1">_xlfn.IFNA(IF($B43="Blue",VLOOKUP('team lookup'!$A43,q_match_data,157),VLOOKUP('team lookup'!$A43,q_match_data,208)),"")</f>
        <v/>
      </c>
      <c r="M43" s="27" t="str">
        <f t="shared" ca="1" si="3"/>
        <v/>
      </c>
      <c r="N43" s="27" t="str">
        <f ca="1">_xlfn.IFNA(IF($B43="Blue",VLOOKUP('team lookup'!$A43,q_match_data,142),VLOOKUP('team lookup'!$A43,q_match_data,193)),"")</f>
        <v/>
      </c>
      <c r="O43" s="27" t="str">
        <f ca="1">_xlfn.IFNA(IF($B43="Blue",VLOOKUP('team lookup'!$A43,q_match_data,141),VLOOKUP('team lookup'!$A43,q_match_data,192)),"")</f>
        <v/>
      </c>
    </row>
    <row r="44" spans="1:15"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7"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7" t="str">
        <f ca="1">_xlfn.IFNA(IF($B44="Blue",VLOOKUP('team lookup'!$A44,q_match_data,157),VLOOKUP('team lookup'!$A44,q_match_data,208)),"")</f>
        <v/>
      </c>
      <c r="M44" s="27" t="str">
        <f t="shared" ca="1" si="3"/>
        <v/>
      </c>
      <c r="N44" s="27" t="str">
        <f ca="1">_xlfn.IFNA(IF($B44="Blue",VLOOKUP('team lookup'!$A44,q_match_data,142),VLOOKUP('team lookup'!$A44,q_match_data,193)),"")</f>
        <v/>
      </c>
      <c r="O44" s="27" t="str">
        <f ca="1">_xlfn.IFNA(IF($B44="Blue",VLOOKUP('team lookup'!$A44,q_match_data,141),VLOOKUP('team lookup'!$A44,q_match_data,192)),"")</f>
        <v/>
      </c>
    </row>
    <row r="45" spans="1:15"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7"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7" t="str">
        <f ca="1">_xlfn.IFNA(IF($B45="Blue",VLOOKUP('team lookup'!$A45,q_match_data,157),VLOOKUP('team lookup'!$A45,q_match_data,208)),"")</f>
        <v/>
      </c>
      <c r="M45" s="27" t="str">
        <f t="shared" ca="1" si="3"/>
        <v/>
      </c>
      <c r="N45" s="27" t="str">
        <f ca="1">_xlfn.IFNA(IF($B45="Blue",VLOOKUP('team lookup'!$A45,q_match_data,142),VLOOKUP('team lookup'!$A45,q_match_data,193)),"")</f>
        <v/>
      </c>
      <c r="O45" s="27" t="str">
        <f ca="1">_xlfn.IFNA(IF($B45="Blue",VLOOKUP('team lookup'!$A45,q_match_data,141),VLOOKUP('team lookup'!$A45,q_match_data,192)),"")</f>
        <v/>
      </c>
    </row>
    <row r="46" spans="1:15"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7"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7" t="str">
        <f ca="1">_xlfn.IFNA(IF($B46="Blue",VLOOKUP('team lookup'!$A46,q_match_data,157),VLOOKUP('team lookup'!$A46,q_match_data,208)),"")</f>
        <v/>
      </c>
      <c r="M46" s="27" t="str">
        <f t="shared" ca="1" si="3"/>
        <v/>
      </c>
      <c r="N46" s="27" t="str">
        <f ca="1">_xlfn.IFNA(IF($B46="Blue",VLOOKUP('team lookup'!$A46,q_match_data,142),VLOOKUP('team lookup'!$A46,q_match_data,193)),"")</f>
        <v/>
      </c>
      <c r="O46" s="27" t="str">
        <f ca="1">_xlfn.IFNA(IF($B46="Blue",VLOOKUP('team lookup'!$A46,q_match_data,141),VLOOKUP('team lookup'!$A46,q_match_data,192)),"")</f>
        <v/>
      </c>
    </row>
    <row r="47" spans="1:15"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I47" t="str">
        <f ca="1">_xlfn.IFNA(IF($B47="Blue",VLOOKUP('team lookup'!$A47,q_match_data,158),VLOOKUP('team lookup'!$A47,q_match_data,209)),"")</f>
        <v/>
      </c>
      <c r="J47" t="str">
        <f ca="1">_xlfn.IFNA(IF($B47="Blue",VLOOKUP('team lookup'!$A47,q_match_data,155),VLOOKUP('team lookup'!$A47,q_match_data,206)),"")</f>
        <v/>
      </c>
      <c r="K47" s="27"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7" t="str">
        <f ca="1">_xlfn.IFNA(IF($B47="Blue",VLOOKUP('team lookup'!$A47,q_match_data,157),VLOOKUP('team lookup'!$A47,q_match_data,208)),"")</f>
        <v/>
      </c>
      <c r="M47" s="27" t="str">
        <f t="shared" ca="1" si="3"/>
        <v/>
      </c>
      <c r="N47" s="27" t="str">
        <f ca="1">_xlfn.IFNA(IF($B47="Blue",VLOOKUP('team lookup'!$A47,q_match_data,142),VLOOKUP('team lookup'!$A47,q_match_data,193)),"")</f>
        <v/>
      </c>
      <c r="O47" s="27" t="str">
        <f ca="1">_xlfn.IFNA(IF($B47="Blue",VLOOKUP('team lookup'!$A47,q_match_data,141),VLOOKUP('team lookup'!$A47,q_match_data,192)),"")</f>
        <v/>
      </c>
    </row>
    <row r="48" spans="1:15" x14ac:dyDescent="0.25">
      <c r="I48" t="str">
        <f>_xlfn.IFNA(IF($B48="Blue",VLOOKUP('team lookup'!$A48,q_match_data,158),VLOOKUP('team lookup'!$A48,q_match_data,209)),"")</f>
        <v/>
      </c>
      <c r="J48" t="str">
        <f>_xlfn.IFNA(IF($B48="Blue",VLOOKUP('team lookup'!$A48,q_match_data,155),VLOOKUP('team lookup'!$A48,q_match_data,206)),"")</f>
        <v/>
      </c>
      <c r="L48" s="27" t="str">
        <f>_xlfn.IFNA(IF($B48="Blue",VLOOKUP('team lookup'!$A48,q_match_data,157),VLOOKUP('team lookup'!$A48,q_match_data,208)),"")</f>
        <v/>
      </c>
      <c r="M48" s="27" t="str">
        <f t="shared" si="3"/>
        <v/>
      </c>
    </row>
    <row r="49" spans="1:2" x14ac:dyDescent="0.25">
      <c r="A49" t="s">
        <v>76</v>
      </c>
      <c r="B49" t="s">
        <v>77</v>
      </c>
    </row>
    <row r="50" spans="1:2" x14ac:dyDescent="0.25">
      <c r="A50" t="s">
        <v>82</v>
      </c>
      <c r="B50" t="e">
        <f>VLOOKUP($A$2,'predicted rankings sorted'!$A$3:$GZ$200,3)</f>
        <v>#N/A</v>
      </c>
    </row>
    <row r="51" spans="1:2" x14ac:dyDescent="0.25">
      <c r="A51" t="s">
        <v>83</v>
      </c>
      <c r="B51" t="e">
        <f>VLOOKUP($A$2,'predicted rankings sorted'!$A$3:$GZ$200,4)</f>
        <v>#N/A</v>
      </c>
    </row>
    <row r="52" spans="1:2" x14ac:dyDescent="0.25">
      <c r="A52" t="s">
        <v>84</v>
      </c>
      <c r="B52" t="e">
        <f>VLOOKUP($A$2,'predicted rankings sorted'!$A$3:$GZ$200,5)</f>
        <v>#N/A</v>
      </c>
    </row>
    <row r="53" spans="1:2" x14ac:dyDescent="0.25">
      <c r="A53" t="s">
        <v>85</v>
      </c>
      <c r="B53" t="e">
        <f>VLOOKUP($A$2,'predicted rankings sorted'!$A$3:$GZ$200,6)</f>
        <v>#N/A</v>
      </c>
    </row>
    <row r="54" spans="1:2" x14ac:dyDescent="0.25">
      <c r="A54">
        <v>1</v>
      </c>
      <c r="B54" t="e">
        <f>VLOOKUP($A$2,'predicted rankings sorted'!$A$3:$GZ$200,A54+6)</f>
        <v>#N/A</v>
      </c>
    </row>
    <row r="55" spans="1:2" x14ac:dyDescent="0.25">
      <c r="A55">
        <v>2</v>
      </c>
      <c r="B55" t="e">
        <f>VLOOKUP($A$2,'predicted rankings sorted'!$A$3:$GZ$200,A55+6)</f>
        <v>#N/A</v>
      </c>
    </row>
    <row r="56" spans="1:2" x14ac:dyDescent="0.25">
      <c r="A56">
        <v>3</v>
      </c>
      <c r="B56" t="e">
        <f>VLOOKUP($A$2,'predicted rankings sorted'!$A$3:$GZ$200,A56+6)</f>
        <v>#N/A</v>
      </c>
    </row>
    <row r="57" spans="1:2" x14ac:dyDescent="0.25">
      <c r="A57">
        <v>4</v>
      </c>
      <c r="B57" t="e">
        <f>VLOOKUP($A$2,'predicted rankings sorted'!$A$3:$GZ$200,A57+6)</f>
        <v>#N/A</v>
      </c>
    </row>
    <row r="58" spans="1:2" x14ac:dyDescent="0.25">
      <c r="A58">
        <v>5</v>
      </c>
      <c r="B58" t="e">
        <f>VLOOKUP($A$2,'predicted rankings sorted'!$A$3:$GZ$200,A58+6)</f>
        <v>#N/A</v>
      </c>
    </row>
    <row r="59" spans="1:2" x14ac:dyDescent="0.25">
      <c r="A59">
        <v>6</v>
      </c>
      <c r="B59" t="e">
        <f>VLOOKUP($A$2,'predicted rankings sorted'!$A$3:$GZ$200,A59+6)</f>
        <v>#N/A</v>
      </c>
    </row>
    <row r="60" spans="1:2" x14ac:dyDescent="0.25">
      <c r="A60">
        <v>7</v>
      </c>
      <c r="B60" t="e">
        <f>VLOOKUP($A$2,'predicted rankings sorted'!$A$3:$GZ$200,A60+6)</f>
        <v>#N/A</v>
      </c>
    </row>
    <row r="61" spans="1:2" x14ac:dyDescent="0.25">
      <c r="A61">
        <v>8</v>
      </c>
      <c r="B61" t="e">
        <f>VLOOKUP($A$2,'predicted rankings sorted'!$A$3:$GZ$200,A61+6)</f>
        <v>#N/A</v>
      </c>
    </row>
    <row r="62" spans="1:2" x14ac:dyDescent="0.25">
      <c r="A62">
        <v>9</v>
      </c>
      <c r="B62" t="e">
        <f>VLOOKUP($A$2,'predicted rankings sorted'!$A$3:$GZ$200,A62+6)</f>
        <v>#N/A</v>
      </c>
    </row>
    <row r="63" spans="1:2" x14ac:dyDescent="0.25">
      <c r="A63">
        <v>10</v>
      </c>
      <c r="B63" t="e">
        <f>VLOOKUP($A$2,'predicted rankings sorted'!$A$3:$GZ$200,A63+6)</f>
        <v>#N/A</v>
      </c>
    </row>
    <row r="64" spans="1:2" x14ac:dyDescent="0.25">
      <c r="A64">
        <v>11</v>
      </c>
      <c r="B64" t="e">
        <f>VLOOKUP($A$2,'predicted rankings sorted'!$A$3:$GZ$200,A64+6)</f>
        <v>#N/A</v>
      </c>
    </row>
    <row r="65" spans="1:2" x14ac:dyDescent="0.25">
      <c r="A65">
        <v>12</v>
      </c>
      <c r="B65" t="e">
        <f>VLOOKUP($A$2,'predicted rankings sorted'!$A$3:$GZ$200,A65+6)</f>
        <v>#N/A</v>
      </c>
    </row>
    <row r="66" spans="1:2" x14ac:dyDescent="0.25">
      <c r="A66">
        <v>13</v>
      </c>
      <c r="B66" t="e">
        <f>VLOOKUP($A$2,'predicted rankings sorted'!$A$3:$GZ$200,A66+6)</f>
        <v>#N/A</v>
      </c>
    </row>
    <row r="67" spans="1:2" x14ac:dyDescent="0.25">
      <c r="A67">
        <v>14</v>
      </c>
      <c r="B67" t="e">
        <f>VLOOKUP($A$2,'predicted rankings sorted'!$A$3:$GZ$200,A67+6)</f>
        <v>#N/A</v>
      </c>
    </row>
    <row r="68" spans="1:2" x14ac:dyDescent="0.25">
      <c r="A68">
        <v>15</v>
      </c>
      <c r="B68" t="e">
        <f>VLOOKUP($A$2,'predicted rankings sorted'!$A$3:$GZ$200,A68+6)</f>
        <v>#N/A</v>
      </c>
    </row>
    <row r="69" spans="1:2" x14ac:dyDescent="0.25">
      <c r="A69">
        <v>16</v>
      </c>
      <c r="B69" t="e">
        <f>VLOOKUP($A$2,'predicted rankings sorted'!$A$3:$GZ$200,A69+6)</f>
        <v>#N/A</v>
      </c>
    </row>
    <row r="70" spans="1:2" x14ac:dyDescent="0.25">
      <c r="A70">
        <v>17</v>
      </c>
      <c r="B70" t="e">
        <f>VLOOKUP($A$2,'predicted rankings sorted'!$A$3:$GZ$200,A70+6)</f>
        <v>#N/A</v>
      </c>
    </row>
    <row r="71" spans="1:2" x14ac:dyDescent="0.25">
      <c r="A71">
        <v>18</v>
      </c>
      <c r="B71" t="e">
        <f>VLOOKUP($A$2,'predicted rankings sorted'!$A$3:$GZ$200,A71+6)</f>
        <v>#N/A</v>
      </c>
    </row>
    <row r="72" spans="1:2" x14ac:dyDescent="0.25">
      <c r="A72">
        <v>19</v>
      </c>
      <c r="B72" t="e">
        <f>VLOOKUP($A$2,'predicted rankings sorted'!$A$3:$GZ$200,A72+6)</f>
        <v>#N/A</v>
      </c>
    </row>
    <row r="73" spans="1:2" x14ac:dyDescent="0.25">
      <c r="A73">
        <v>20</v>
      </c>
      <c r="B73" t="e">
        <f>VLOOKUP($A$2,'predicted rankings sorted'!$A$3:$GZ$200,A73+6)</f>
        <v>#N/A</v>
      </c>
    </row>
    <row r="74" spans="1:2" x14ac:dyDescent="0.25">
      <c r="A74">
        <v>21</v>
      </c>
      <c r="B74" t="e">
        <f>VLOOKUP($A$2,'predicted rankings sorted'!$A$3:$GZ$200,A74+6)</f>
        <v>#N/A</v>
      </c>
    </row>
    <row r="75" spans="1:2" x14ac:dyDescent="0.25">
      <c r="A75">
        <v>22</v>
      </c>
      <c r="B75" t="e">
        <f>VLOOKUP($A$2,'predicted rankings sorted'!$A$3:$GZ$200,A75+6)</f>
        <v>#N/A</v>
      </c>
    </row>
    <row r="76" spans="1:2" x14ac:dyDescent="0.25">
      <c r="A76">
        <v>23</v>
      </c>
      <c r="B76" t="e">
        <f>VLOOKUP($A$2,'predicted rankings sorted'!$A$3:$GZ$200,A76+6)</f>
        <v>#N/A</v>
      </c>
    </row>
    <row r="77" spans="1:2" x14ac:dyDescent="0.25">
      <c r="A77">
        <v>24</v>
      </c>
      <c r="B77" t="e">
        <f>VLOOKUP($A$2,'predicted rankings sorted'!$A$3:$GZ$200,A77+6)</f>
        <v>#N/A</v>
      </c>
    </row>
    <row r="78" spans="1:2" x14ac:dyDescent="0.25">
      <c r="A78">
        <v>25</v>
      </c>
      <c r="B78" t="e">
        <f>VLOOKUP($A$2,'predicted rankings sorted'!$A$3:$GZ$200,A78+6)</f>
        <v>#N/A</v>
      </c>
    </row>
    <row r="79" spans="1:2" x14ac:dyDescent="0.25">
      <c r="A79">
        <v>26</v>
      </c>
      <c r="B79" t="e">
        <f>VLOOKUP($A$2,'predicted rankings sorted'!$A$3:$GZ$200,A79+6)</f>
        <v>#N/A</v>
      </c>
    </row>
    <row r="80" spans="1:2" x14ac:dyDescent="0.25">
      <c r="A80">
        <v>27</v>
      </c>
      <c r="B80" t="e">
        <f>VLOOKUP($A$2,'predicted rankings sorted'!$A$3:$GZ$200,A80+6)</f>
        <v>#N/A</v>
      </c>
    </row>
    <row r="81" spans="1:2" x14ac:dyDescent="0.25">
      <c r="A81">
        <v>28</v>
      </c>
      <c r="B81" t="e">
        <f>VLOOKUP($A$2,'predicted rankings sorted'!$A$3:$GZ$200,A81+6)</f>
        <v>#N/A</v>
      </c>
    </row>
    <row r="82" spans="1:2" x14ac:dyDescent="0.25">
      <c r="A82">
        <v>29</v>
      </c>
      <c r="B82" t="e">
        <f>VLOOKUP($A$2,'predicted rankings sorted'!$A$3:$GZ$200,A82+6)</f>
        <v>#N/A</v>
      </c>
    </row>
    <row r="83" spans="1:2" x14ac:dyDescent="0.25">
      <c r="A83">
        <v>30</v>
      </c>
      <c r="B83" t="e">
        <f>VLOOKUP($A$2,'predicted rankings sorted'!$A$3:$GZ$200,A83+6)</f>
        <v>#N/A</v>
      </c>
    </row>
    <row r="84" spans="1:2" x14ac:dyDescent="0.25">
      <c r="A84">
        <v>31</v>
      </c>
      <c r="B84" t="e">
        <f>VLOOKUP($A$2,'predicted rankings sorted'!$A$3:$GZ$200,A84+6)</f>
        <v>#N/A</v>
      </c>
    </row>
    <row r="85" spans="1:2" x14ac:dyDescent="0.25">
      <c r="A85">
        <v>32</v>
      </c>
      <c r="B85" t="e">
        <f>VLOOKUP($A$2,'predicted rankings sorted'!$A$3:$GZ$200,A85+6)</f>
        <v>#N/A</v>
      </c>
    </row>
    <row r="86" spans="1:2" x14ac:dyDescent="0.25">
      <c r="A86">
        <v>33</v>
      </c>
      <c r="B86" t="e">
        <f>VLOOKUP($A$2,'predicted rankings sorted'!$A$3:$GZ$200,A86+6)</f>
        <v>#N/A</v>
      </c>
    </row>
    <row r="87" spans="1:2" x14ac:dyDescent="0.25">
      <c r="A87">
        <v>34</v>
      </c>
      <c r="B87" t="e">
        <f>VLOOKUP($A$2,'predicted rankings sorted'!$A$3:$GZ$200,A87+6)</f>
        <v>#N/A</v>
      </c>
    </row>
    <row r="88" spans="1:2" x14ac:dyDescent="0.25">
      <c r="A88">
        <v>35</v>
      </c>
      <c r="B88" t="e">
        <f>VLOOKUP($A$2,'predicted rankings sorted'!$A$3:$GZ$200,A88+6)</f>
        <v>#N/A</v>
      </c>
    </row>
    <row r="89" spans="1:2" x14ac:dyDescent="0.25">
      <c r="A89">
        <v>36</v>
      </c>
      <c r="B89" t="e">
        <f>VLOOKUP($A$2,'predicted rankings sorted'!$A$3:$GZ$200,A89+6)</f>
        <v>#N/A</v>
      </c>
    </row>
    <row r="90" spans="1:2" x14ac:dyDescent="0.25">
      <c r="A90">
        <v>37</v>
      </c>
      <c r="B90" t="e">
        <f>VLOOKUP($A$2,'predicted rankings sorted'!$A$3:$GZ$200,A90+6)</f>
        <v>#N/A</v>
      </c>
    </row>
    <row r="91" spans="1:2" x14ac:dyDescent="0.25">
      <c r="A91">
        <v>38</v>
      </c>
      <c r="B91" t="e">
        <f>VLOOKUP($A$2,'predicted rankings sorted'!$A$3:$GZ$200,A91+6)</f>
        <v>#N/A</v>
      </c>
    </row>
    <row r="92" spans="1:2" x14ac:dyDescent="0.25">
      <c r="A92">
        <v>39</v>
      </c>
      <c r="B92" t="e">
        <f>VLOOKUP($A$2,'predicted rankings sorted'!$A$3:$GZ$200,A92+6)</f>
        <v>#N/A</v>
      </c>
    </row>
    <row r="93" spans="1:2" x14ac:dyDescent="0.25">
      <c r="A93">
        <v>40</v>
      </c>
      <c r="B93" t="e">
        <f>VLOOKUP($A$2,'predicted rankings sorted'!$A$3:$GZ$200,A93+6)</f>
        <v>#N/A</v>
      </c>
    </row>
    <row r="94" spans="1:2" x14ac:dyDescent="0.25">
      <c r="A94">
        <v>41</v>
      </c>
      <c r="B94" t="e">
        <f>VLOOKUP($A$2,'predicted rankings sorted'!$A$3:$GZ$200,A94+6)</f>
        <v>#N/A</v>
      </c>
    </row>
    <row r="95" spans="1:2" x14ac:dyDescent="0.25">
      <c r="A95">
        <v>42</v>
      </c>
      <c r="B95" t="e">
        <f>VLOOKUP($A$2,'predicted rankings sorted'!$A$3:$GZ$200,A95+6)</f>
        <v>#N/A</v>
      </c>
    </row>
    <row r="96" spans="1:2" x14ac:dyDescent="0.25">
      <c r="A96">
        <v>43</v>
      </c>
      <c r="B96" t="e">
        <f>VLOOKUP($A$2,'predicted rankings sorted'!$A$3:$GZ$200,A96+6)</f>
        <v>#N/A</v>
      </c>
    </row>
    <row r="97" spans="1:2" x14ac:dyDescent="0.25">
      <c r="A97">
        <v>44</v>
      </c>
      <c r="B97" t="e">
        <f>VLOOKUP($A$2,'predicted rankings sorted'!$A$3:$GZ$200,A97+6)</f>
        <v>#N/A</v>
      </c>
    </row>
    <row r="98" spans="1:2" x14ac:dyDescent="0.25">
      <c r="A98">
        <v>45</v>
      </c>
      <c r="B98" t="e">
        <f>VLOOKUP($A$2,'predicted rankings sorted'!$A$3:$GZ$200,A98+6)</f>
        <v>#N/A</v>
      </c>
    </row>
    <row r="99" spans="1:2" x14ac:dyDescent="0.25">
      <c r="A99">
        <v>46</v>
      </c>
      <c r="B99" t="e">
        <f>VLOOKUP($A$2,'predicted rankings sorted'!$A$3:$GZ$200,A99+6)</f>
        <v>#N/A</v>
      </c>
    </row>
    <row r="100" spans="1:2" x14ac:dyDescent="0.25">
      <c r="A100">
        <v>47</v>
      </c>
      <c r="B100" t="e">
        <f>VLOOKUP($A$2,'predicted rankings sorted'!$A$3:$GZ$200,A100+6)</f>
        <v>#N/A</v>
      </c>
    </row>
    <row r="101" spans="1:2" x14ac:dyDescent="0.25">
      <c r="A101">
        <v>48</v>
      </c>
      <c r="B101" t="e">
        <f>VLOOKUP($A$2,'predicted rankings sorted'!$A$3:$GZ$200,A101+6)</f>
        <v>#N/A</v>
      </c>
    </row>
    <row r="102" spans="1:2" x14ac:dyDescent="0.25">
      <c r="A102">
        <v>49</v>
      </c>
      <c r="B102" t="e">
        <f>VLOOKUP($A$2,'predicted rankings sorted'!$A$3:$GZ$200,A102+6)</f>
        <v>#N/A</v>
      </c>
    </row>
    <row r="103" spans="1:2" x14ac:dyDescent="0.25">
      <c r="A103">
        <v>50</v>
      </c>
      <c r="B103" t="e">
        <f>VLOOKUP($A$2,'predicted rankings sorted'!$A$3:$GZ$200,A103+6)</f>
        <v>#N/A</v>
      </c>
    </row>
    <row r="104" spans="1:2" x14ac:dyDescent="0.25">
      <c r="A104">
        <v>51</v>
      </c>
      <c r="B104" t="e">
        <f>VLOOKUP($A$2,'predicted rankings sorted'!$A$3:$GZ$200,A104+6)</f>
        <v>#N/A</v>
      </c>
    </row>
    <row r="105" spans="1:2" x14ac:dyDescent="0.25">
      <c r="A105">
        <v>52</v>
      </c>
      <c r="B105" t="e">
        <f>VLOOKUP($A$2,'predicted rankings sorted'!$A$3:$GZ$200,A105+6)</f>
        <v>#N/A</v>
      </c>
    </row>
    <row r="106" spans="1:2" x14ac:dyDescent="0.25">
      <c r="A106">
        <v>53</v>
      </c>
      <c r="B106" t="e">
        <f>VLOOKUP($A$2,'predicted rankings sorted'!$A$3:$GZ$200,A106+6)</f>
        <v>#N/A</v>
      </c>
    </row>
    <row r="107" spans="1:2" x14ac:dyDescent="0.25">
      <c r="A107">
        <v>54</v>
      </c>
      <c r="B107" t="e">
        <f>VLOOKUP($A$2,'predicted rankings sorted'!$A$3:$GZ$200,A107+6)</f>
        <v>#N/A</v>
      </c>
    </row>
    <row r="108" spans="1:2" x14ac:dyDescent="0.25">
      <c r="A108">
        <v>55</v>
      </c>
      <c r="B108" t="e">
        <f>VLOOKUP($A$2,'predicted rankings sorted'!$A$3:$GZ$200,A108+6)</f>
        <v>#N/A</v>
      </c>
    </row>
    <row r="109" spans="1:2" x14ac:dyDescent="0.25">
      <c r="A109">
        <v>56</v>
      </c>
      <c r="B109" t="e">
        <f>VLOOKUP($A$2,'predicted rankings sorted'!$A$3:$GZ$200,A109+6)</f>
        <v>#N/A</v>
      </c>
    </row>
    <row r="110" spans="1:2" x14ac:dyDescent="0.25">
      <c r="A110">
        <v>57</v>
      </c>
      <c r="B110" t="e">
        <f>VLOOKUP($A$2,'predicted rankings sorted'!$A$3:$GZ$200,A110+6)</f>
        <v>#N/A</v>
      </c>
    </row>
    <row r="111" spans="1:2" x14ac:dyDescent="0.25">
      <c r="A111">
        <v>58</v>
      </c>
      <c r="B111" t="e">
        <f>VLOOKUP($A$2,'predicted rankings sorted'!$A$3:$GZ$200,A111+6)</f>
        <v>#N/A</v>
      </c>
    </row>
    <row r="112" spans="1:2" x14ac:dyDescent="0.25">
      <c r="A112">
        <v>59</v>
      </c>
      <c r="B112" t="e">
        <f>VLOOKUP($A$2,'predicted rankings sorted'!$A$3:$GZ$200,A112+6)</f>
        <v>#N/A</v>
      </c>
    </row>
    <row r="113" spans="1:2" x14ac:dyDescent="0.25">
      <c r="A113">
        <v>60</v>
      </c>
      <c r="B113" t="e">
        <f>VLOOKUP($A$2,'predicted rankings sorted'!$A$3:$GZ$200,A113+6)</f>
        <v>#N/A</v>
      </c>
    </row>
    <row r="114" spans="1:2" x14ac:dyDescent="0.25">
      <c r="A114">
        <v>61</v>
      </c>
      <c r="B114" t="e">
        <f>VLOOKUP($A$2,'predicted rankings sorted'!$A$3:$GZ$200,A114+6)</f>
        <v>#N/A</v>
      </c>
    </row>
    <row r="115" spans="1:2" x14ac:dyDescent="0.25">
      <c r="A115">
        <v>62</v>
      </c>
      <c r="B115" t="e">
        <f>VLOOKUP($A$2,'predicted rankings sorted'!$A$3:$GZ$200,A115+6)</f>
        <v>#N/A</v>
      </c>
    </row>
    <row r="116" spans="1:2" x14ac:dyDescent="0.25">
      <c r="A116">
        <v>63</v>
      </c>
      <c r="B116" t="e">
        <f>VLOOKUP($A$2,'predicted rankings sorted'!$A$3:$GZ$200,A116+6)</f>
        <v>#N/A</v>
      </c>
    </row>
    <row r="117" spans="1:2" x14ac:dyDescent="0.25">
      <c r="A117">
        <v>64</v>
      </c>
      <c r="B117" t="e">
        <f>VLOOKUP($A$2,'predicted rankings sorted'!$A$3:$GZ$200,A117+6)</f>
        <v>#N/A</v>
      </c>
    </row>
    <row r="118" spans="1:2" x14ac:dyDescent="0.25">
      <c r="A118">
        <v>65</v>
      </c>
      <c r="B118" t="e">
        <f>VLOOKUP($A$2,'predicted rankings sorted'!$A$3:$GZ$200,A118+6)</f>
        <v>#N/A</v>
      </c>
    </row>
    <row r="119" spans="1:2" x14ac:dyDescent="0.25">
      <c r="A119">
        <v>66</v>
      </c>
      <c r="B119" t="e">
        <f>VLOOKUP($A$2,'predicted rankings sorted'!$A$3:$GZ$200,A119+6)</f>
        <v>#N/A</v>
      </c>
    </row>
    <row r="120" spans="1:2" x14ac:dyDescent="0.25">
      <c r="A120">
        <v>67</v>
      </c>
      <c r="B120" t="e">
        <f>VLOOKUP($A$2,'predicted rankings sorted'!$A$3:$GZ$200,A120+6)</f>
        <v>#N/A</v>
      </c>
    </row>
    <row r="121" spans="1:2" x14ac:dyDescent="0.25">
      <c r="A121">
        <v>68</v>
      </c>
      <c r="B121" t="e">
        <f>VLOOKUP($A$2,'predicted rankings sorted'!$A$3:$GZ$200,A121+6)</f>
        <v>#N/A</v>
      </c>
    </row>
    <row r="122" spans="1:2" x14ac:dyDescent="0.25">
      <c r="A122">
        <v>69</v>
      </c>
      <c r="B122" t="e">
        <f>VLOOKUP($A$2,'predicted rankings sorted'!$A$3:$GZ$200,A122+6)</f>
        <v>#N/A</v>
      </c>
    </row>
    <row r="123" spans="1:2" x14ac:dyDescent="0.25">
      <c r="A123">
        <v>70</v>
      </c>
      <c r="B123" t="e">
        <f>VLOOKUP($A$2,'predicted rankings sorted'!$A$3:$GZ$200,A123+6)</f>
        <v>#N/A</v>
      </c>
    </row>
    <row r="124" spans="1:2" x14ac:dyDescent="0.25">
      <c r="A124">
        <v>71</v>
      </c>
      <c r="B124" t="e">
        <f>VLOOKUP($A$2,'predicted rankings sorted'!$A$3:$GZ$200,A124+6)</f>
        <v>#N/A</v>
      </c>
    </row>
    <row r="125" spans="1:2" x14ac:dyDescent="0.25">
      <c r="A125">
        <v>72</v>
      </c>
      <c r="B125" t="e">
        <f>VLOOKUP($A$2,'predicted rankings sorted'!$A$3:$GZ$200,A125+6)</f>
        <v>#N/A</v>
      </c>
    </row>
    <row r="126" spans="1:2" x14ac:dyDescent="0.25">
      <c r="A126">
        <v>73</v>
      </c>
      <c r="B126" t="e">
        <f>VLOOKUP($A$2,'predicted rankings sorted'!$A$3:$GZ$200,A126+6)</f>
        <v>#N/A</v>
      </c>
    </row>
    <row r="127" spans="1:2" x14ac:dyDescent="0.25">
      <c r="A127">
        <v>74</v>
      </c>
      <c r="B127" t="e">
        <f>VLOOKUP($A$2,'predicted rankings sorted'!$A$3:$GZ$200,A127+6)</f>
        <v>#N/A</v>
      </c>
    </row>
    <row r="128" spans="1:2" x14ac:dyDescent="0.25">
      <c r="A128">
        <v>75</v>
      </c>
      <c r="B128" t="e">
        <f>VLOOKUP($A$2,'predicted rankings sorted'!$A$3:$GZ$200,A128+6)</f>
        <v>#N/A</v>
      </c>
    </row>
    <row r="129" spans="1:2" x14ac:dyDescent="0.25">
      <c r="A129">
        <v>76</v>
      </c>
      <c r="B129" t="e">
        <f>VLOOKUP($A$2,'predicted rankings sorted'!$A$3:$GZ$200,A129+6)</f>
        <v>#N/A</v>
      </c>
    </row>
    <row r="130" spans="1:2" x14ac:dyDescent="0.25">
      <c r="A130">
        <v>77</v>
      </c>
      <c r="B130" t="e">
        <f>VLOOKUP($A$2,'predicted rankings sorted'!$A$3:$GZ$200,A130+6)</f>
        <v>#N/A</v>
      </c>
    </row>
    <row r="131" spans="1:2" x14ac:dyDescent="0.25">
      <c r="A131">
        <v>78</v>
      </c>
      <c r="B131" t="e">
        <f>VLOOKUP($A$2,'predicted rankings sorted'!$A$3:$GZ$200,A131+6)</f>
        <v>#N/A</v>
      </c>
    </row>
    <row r="132" spans="1:2" x14ac:dyDescent="0.25">
      <c r="A132">
        <v>79</v>
      </c>
      <c r="B132" t="e">
        <f>VLOOKUP($A$2,'predicted rankings sorted'!$A$3:$GZ$200,A132+6)</f>
        <v>#N/A</v>
      </c>
    </row>
    <row r="133" spans="1:2" x14ac:dyDescent="0.25">
      <c r="A133">
        <v>80</v>
      </c>
      <c r="B133" t="e">
        <f>VLOOKUP($A$2,'predicted rankings sorted'!$A$3:$GZ$200,A133+6)</f>
        <v>#N/A</v>
      </c>
    </row>
    <row r="134" spans="1:2" x14ac:dyDescent="0.25">
      <c r="A134">
        <v>81</v>
      </c>
      <c r="B134" t="e">
        <f>VLOOKUP($A$2,'predicted rankings sorted'!$A$3:$GZ$200,A134+6)</f>
        <v>#N/A</v>
      </c>
    </row>
    <row r="135" spans="1:2" x14ac:dyDescent="0.25">
      <c r="A135">
        <v>82</v>
      </c>
      <c r="B135" t="e">
        <f>VLOOKUP($A$2,'predicted rankings sorted'!$A$3:$GZ$200,A135+6)</f>
        <v>#N/A</v>
      </c>
    </row>
    <row r="136" spans="1:2" x14ac:dyDescent="0.25">
      <c r="A136">
        <v>83</v>
      </c>
      <c r="B136" t="e">
        <f>VLOOKUP($A$2,'predicted rankings sorted'!$A$3:$GZ$200,A136+6)</f>
        <v>#N/A</v>
      </c>
    </row>
    <row r="137" spans="1:2" x14ac:dyDescent="0.25">
      <c r="A137">
        <v>84</v>
      </c>
      <c r="B137" t="e">
        <f>VLOOKUP($A$2,'predicted rankings sorted'!$A$3:$GZ$200,A137+6)</f>
        <v>#N/A</v>
      </c>
    </row>
    <row r="138" spans="1:2" x14ac:dyDescent="0.25">
      <c r="A138">
        <v>85</v>
      </c>
      <c r="B138" t="e">
        <f>VLOOKUP($A$2,'predicted rankings sorted'!$A$3:$GZ$200,A138+6)</f>
        <v>#N/A</v>
      </c>
    </row>
    <row r="139" spans="1:2" x14ac:dyDescent="0.25">
      <c r="A139">
        <v>86</v>
      </c>
      <c r="B139" t="e">
        <f>VLOOKUP($A$2,'predicted rankings sorted'!$A$3:$GZ$200,A139+6)</f>
        <v>#N/A</v>
      </c>
    </row>
    <row r="140" spans="1:2" x14ac:dyDescent="0.25">
      <c r="A140">
        <v>87</v>
      </c>
      <c r="B140" t="e">
        <f>VLOOKUP($A$2,'predicted rankings sorted'!$A$3:$GZ$200,A140+6)</f>
        <v>#N/A</v>
      </c>
    </row>
    <row r="141" spans="1:2" x14ac:dyDescent="0.25">
      <c r="A141">
        <v>88</v>
      </c>
      <c r="B141" t="e">
        <f>VLOOKUP($A$2,'predicted rankings sorted'!$A$3:$GZ$200,A141+6)</f>
        <v>#N/A</v>
      </c>
    </row>
    <row r="142" spans="1:2" x14ac:dyDescent="0.25">
      <c r="A142">
        <v>89</v>
      </c>
      <c r="B142" t="e">
        <f>VLOOKUP($A$2,'predicted rankings sorted'!$A$3:$GZ$200,A142+6)</f>
        <v>#N/A</v>
      </c>
    </row>
    <row r="143" spans="1:2" x14ac:dyDescent="0.25">
      <c r="A143">
        <v>90</v>
      </c>
      <c r="B143" t="e">
        <f>VLOOKUP($A$2,'predicted rankings sorted'!$A$3:$GZ$200,A143+6)</f>
        <v>#N/A</v>
      </c>
    </row>
    <row r="144" spans="1:2" x14ac:dyDescent="0.25">
      <c r="A144">
        <v>91</v>
      </c>
      <c r="B144" t="e">
        <f>VLOOKUP($A$2,'predicted rankings sorted'!$A$3:$GZ$200,A144+6)</f>
        <v>#N/A</v>
      </c>
    </row>
    <row r="145" spans="1:2" x14ac:dyDescent="0.25">
      <c r="A145">
        <v>92</v>
      </c>
      <c r="B145" t="e">
        <f>VLOOKUP($A$2,'predicted rankings sorted'!$A$3:$GZ$200,A145+6)</f>
        <v>#N/A</v>
      </c>
    </row>
    <row r="146" spans="1:2" x14ac:dyDescent="0.25">
      <c r="A146">
        <v>93</v>
      </c>
      <c r="B146" t="e">
        <f>VLOOKUP($A$2,'predicted rankings sorted'!$A$3:$GZ$200,A146+6)</f>
        <v>#N/A</v>
      </c>
    </row>
    <row r="147" spans="1:2" x14ac:dyDescent="0.25">
      <c r="A147">
        <v>94</v>
      </c>
      <c r="B147" t="e">
        <f>VLOOKUP($A$2,'predicted rankings sorted'!$A$3:$GZ$200,A147+6)</f>
        <v>#N/A</v>
      </c>
    </row>
    <row r="148" spans="1:2" x14ac:dyDescent="0.25">
      <c r="A148">
        <v>95</v>
      </c>
      <c r="B148" t="e">
        <f>VLOOKUP($A$2,'predicted rankings sorted'!$A$3:$GZ$200,A148+6)</f>
        <v>#N/A</v>
      </c>
    </row>
    <row r="149" spans="1:2" x14ac:dyDescent="0.25">
      <c r="A149">
        <v>96</v>
      </c>
      <c r="B149" t="e">
        <f>VLOOKUP($A$2,'predicted rankings sorted'!$A$3:$GZ$200,A149+6)</f>
        <v>#N/A</v>
      </c>
    </row>
    <row r="150" spans="1:2" x14ac:dyDescent="0.25">
      <c r="A150">
        <v>97</v>
      </c>
      <c r="B150" t="e">
        <f>VLOOKUP($A$2,'predicted rankings sorted'!$A$3:$GZ$200,A150+6)</f>
        <v>#N/A</v>
      </c>
    </row>
    <row r="151" spans="1:2" x14ac:dyDescent="0.25">
      <c r="A151">
        <v>98</v>
      </c>
      <c r="B151" t="e">
        <f>VLOOKUP($A$2,'predicted rankings sorted'!$A$3:$GZ$200,A151+6)</f>
        <v>#N/A</v>
      </c>
    </row>
    <row r="152" spans="1:2" x14ac:dyDescent="0.25">
      <c r="A152">
        <v>99</v>
      </c>
      <c r="B152" t="e">
        <f>VLOOKUP($A$2,'predicted rankings sorted'!$A$3:$GZ$200,A152+6)</f>
        <v>#N/A</v>
      </c>
    </row>
    <row r="153" spans="1:2" x14ac:dyDescent="0.25">
      <c r="A153">
        <v>100</v>
      </c>
      <c r="B153" t="e">
        <f>VLOOKUP($A$2,'predicted rankings sorted'!$A$3:$GZ$200,A153+6)</f>
        <v>#N/A</v>
      </c>
    </row>
    <row r="154" spans="1:2" x14ac:dyDescent="0.25">
      <c r="A154">
        <v>101</v>
      </c>
      <c r="B154" t="e">
        <f>VLOOKUP($A$2,'predicted rankings sorted'!$A$3:$GZ$200,A154+6)</f>
        <v>#N/A</v>
      </c>
    </row>
    <row r="155" spans="1:2" x14ac:dyDescent="0.25">
      <c r="A155">
        <v>102</v>
      </c>
      <c r="B155" t="e">
        <f>VLOOKUP($A$2,'predicted rankings sorted'!$A$3:$GZ$200,A155+6)</f>
        <v>#N/A</v>
      </c>
    </row>
    <row r="156" spans="1:2" x14ac:dyDescent="0.25">
      <c r="A156">
        <v>103</v>
      </c>
      <c r="B156" t="e">
        <f>VLOOKUP($A$2,'predicted rankings sorted'!$A$3:$GZ$200,A156+6)</f>
        <v>#N/A</v>
      </c>
    </row>
    <row r="157" spans="1:2" x14ac:dyDescent="0.25">
      <c r="A157">
        <v>104</v>
      </c>
      <c r="B157" t="e">
        <f>VLOOKUP($A$2,'predicted rankings sorted'!$A$3:$GZ$200,A157+6)</f>
        <v>#N/A</v>
      </c>
    </row>
    <row r="158" spans="1:2" x14ac:dyDescent="0.25">
      <c r="A158">
        <v>105</v>
      </c>
      <c r="B158" t="e">
        <f>VLOOKUP($A$2,'predicted rankings sorted'!$A$3:$GZ$200,A158+6)</f>
        <v>#N/A</v>
      </c>
    </row>
    <row r="159" spans="1:2" x14ac:dyDescent="0.25">
      <c r="A159">
        <v>106</v>
      </c>
      <c r="B159" t="e">
        <f>VLOOKUP($A$2,'predicted rankings sorted'!$A$3:$GZ$200,A159+6)</f>
        <v>#N/A</v>
      </c>
    </row>
    <row r="160" spans="1:2" x14ac:dyDescent="0.25">
      <c r="A160">
        <v>107</v>
      </c>
      <c r="B160" t="e">
        <f>VLOOKUP($A$2,'predicted rankings sorted'!$A$3:$GZ$200,A160+6)</f>
        <v>#N/A</v>
      </c>
    </row>
    <row r="161" spans="1:2" x14ac:dyDescent="0.25">
      <c r="A161">
        <v>108</v>
      </c>
      <c r="B161" t="e">
        <f>VLOOKUP($A$2,'predicted rankings sorted'!$A$3:$GZ$200,A161+6)</f>
        <v>#N/A</v>
      </c>
    </row>
    <row r="162" spans="1:2" x14ac:dyDescent="0.25">
      <c r="A162">
        <v>109</v>
      </c>
      <c r="B162" t="e">
        <f>VLOOKUP($A$2,'predicted rankings sorted'!$A$3:$GZ$200,A162+6)</f>
        <v>#N/A</v>
      </c>
    </row>
    <row r="163" spans="1:2" x14ac:dyDescent="0.25">
      <c r="A163">
        <v>110</v>
      </c>
      <c r="B163" t="e">
        <f>VLOOKUP($A$2,'predicted rankings sorted'!$A$3:$GZ$200,A163+6)</f>
        <v>#N/A</v>
      </c>
    </row>
    <row r="164" spans="1:2" x14ac:dyDescent="0.25">
      <c r="A164">
        <v>111</v>
      </c>
      <c r="B164" t="e">
        <f>VLOOKUP($A$2,'predicted rankings sorted'!$A$3:$GZ$200,A164+6)</f>
        <v>#N/A</v>
      </c>
    </row>
    <row r="165" spans="1:2" x14ac:dyDescent="0.25">
      <c r="A165">
        <v>112</v>
      </c>
      <c r="B165" t="e">
        <f>VLOOKUP($A$2,'predicted rankings sorted'!$A$3:$GZ$200,A165+6)</f>
        <v>#N/A</v>
      </c>
    </row>
    <row r="166" spans="1:2" x14ac:dyDescent="0.25">
      <c r="A166">
        <v>113</v>
      </c>
      <c r="B166" t="e">
        <f>VLOOKUP($A$2,'predicted rankings sorted'!$A$3:$GZ$200,A166+6)</f>
        <v>#N/A</v>
      </c>
    </row>
    <row r="167" spans="1:2" x14ac:dyDescent="0.25">
      <c r="A167">
        <v>114</v>
      </c>
      <c r="B167" t="e">
        <f>VLOOKUP($A$2,'predicted rankings sorted'!$A$3:$GZ$200,A167+6)</f>
        <v>#N/A</v>
      </c>
    </row>
    <row r="168" spans="1:2" x14ac:dyDescent="0.25">
      <c r="A168">
        <v>115</v>
      </c>
      <c r="B168" t="e">
        <f>VLOOKUP($A$2,'predicted rankings sorted'!$A$3:$GZ$200,A168+6)</f>
        <v>#N/A</v>
      </c>
    </row>
    <row r="169" spans="1:2" x14ac:dyDescent="0.25">
      <c r="A169">
        <v>116</v>
      </c>
      <c r="B169" t="e">
        <f>VLOOKUP($A$2,'predicted rankings sorted'!$A$3:$GZ$200,A169+6)</f>
        <v>#N/A</v>
      </c>
    </row>
    <row r="170" spans="1:2" x14ac:dyDescent="0.25">
      <c r="A170">
        <v>117</v>
      </c>
      <c r="B170" t="e">
        <f>VLOOKUP($A$2,'predicted rankings sorted'!$A$3:$GZ$200,A170+6)</f>
        <v>#N/A</v>
      </c>
    </row>
    <row r="171" spans="1:2" x14ac:dyDescent="0.25">
      <c r="A171">
        <v>118</v>
      </c>
      <c r="B171" t="e">
        <f>VLOOKUP($A$2,'predicted rankings sorted'!$A$3:$GZ$200,A171+6)</f>
        <v>#N/A</v>
      </c>
    </row>
    <row r="172" spans="1:2" x14ac:dyDescent="0.25">
      <c r="A172">
        <v>119</v>
      </c>
      <c r="B172" t="e">
        <f>VLOOKUP($A$2,'predicted rankings sorted'!$A$3:$GZ$200,A172+6)</f>
        <v>#N/A</v>
      </c>
    </row>
    <row r="173" spans="1:2" x14ac:dyDescent="0.25">
      <c r="A173">
        <v>120</v>
      </c>
      <c r="B173" t="e">
        <f>VLOOKUP($A$2,'predicted rankings sorted'!$A$3:$GZ$200,A173+6)</f>
        <v>#N/A</v>
      </c>
    </row>
    <row r="174" spans="1:2" x14ac:dyDescent="0.25">
      <c r="A174">
        <v>121</v>
      </c>
      <c r="B174" t="e">
        <f>VLOOKUP($A$2,'predicted rankings sorted'!$A$3:$GZ$200,A174+6)</f>
        <v>#N/A</v>
      </c>
    </row>
    <row r="175" spans="1:2" x14ac:dyDescent="0.25">
      <c r="A175">
        <v>122</v>
      </c>
      <c r="B175" t="e">
        <f>VLOOKUP($A$2,'predicted rankings sorted'!$A$3:$GZ$200,A175+6)</f>
        <v>#N/A</v>
      </c>
    </row>
    <row r="176" spans="1:2" x14ac:dyDescent="0.25">
      <c r="A176">
        <v>123</v>
      </c>
      <c r="B176" t="e">
        <f>VLOOKUP($A$2,'predicted rankings sorted'!$A$3:$GZ$200,A176+6)</f>
        <v>#N/A</v>
      </c>
    </row>
    <row r="177" spans="1:2" x14ac:dyDescent="0.25">
      <c r="A177">
        <v>124</v>
      </c>
      <c r="B177" t="e">
        <f>VLOOKUP($A$2,'predicted rankings sorted'!$A$3:$GZ$200,A177+6)</f>
        <v>#N/A</v>
      </c>
    </row>
    <row r="178" spans="1:2" x14ac:dyDescent="0.25">
      <c r="A178">
        <v>125</v>
      </c>
      <c r="B178" t="e">
        <f>VLOOKUP($A$2,'predicted rankings sorted'!$A$3:$GZ$200,A178+6)</f>
        <v>#N/A</v>
      </c>
    </row>
    <row r="179" spans="1:2" x14ac:dyDescent="0.25">
      <c r="A179">
        <v>126</v>
      </c>
      <c r="B179" t="e">
        <f>VLOOKUP($A$2,'predicted rankings sorted'!$A$3:$GZ$200,A179+6)</f>
        <v>#N/A</v>
      </c>
    </row>
    <row r="180" spans="1:2" x14ac:dyDescent="0.25">
      <c r="A180">
        <v>127</v>
      </c>
      <c r="B180" t="e">
        <f>VLOOKUP($A$2,'predicted rankings sorted'!$A$3:$GZ$200,A180+6)</f>
        <v>#N/A</v>
      </c>
    </row>
    <row r="181" spans="1:2" x14ac:dyDescent="0.25">
      <c r="A181">
        <v>128</v>
      </c>
      <c r="B181" t="e">
        <f>VLOOKUP($A$2,'predicted rankings sorted'!$A$3:$GZ$200,A181+6)</f>
        <v>#N/A</v>
      </c>
    </row>
    <row r="182" spans="1:2" x14ac:dyDescent="0.25">
      <c r="A182">
        <v>129</v>
      </c>
      <c r="B182" t="e">
        <f>VLOOKUP($A$2,'predicted rankings sorted'!$A$3:$GZ$200,A182+6)</f>
        <v>#N/A</v>
      </c>
    </row>
    <row r="183" spans="1:2" x14ac:dyDescent="0.25">
      <c r="A183">
        <v>130</v>
      </c>
      <c r="B183" t="e">
        <f>VLOOKUP($A$2,'predicted rankings sorted'!$A$3:$GZ$200,A183+6)</f>
        <v>#N/A</v>
      </c>
    </row>
    <row r="184" spans="1:2" x14ac:dyDescent="0.25">
      <c r="A184">
        <v>131</v>
      </c>
      <c r="B184" t="e">
        <f>VLOOKUP($A$2,'predicted rankings sorted'!$A$3:$GZ$200,A184+6)</f>
        <v>#N/A</v>
      </c>
    </row>
    <row r="185" spans="1:2" x14ac:dyDescent="0.25">
      <c r="A185">
        <v>132</v>
      </c>
      <c r="B185" t="e">
        <f>VLOOKUP($A$2,'predicted rankings sorted'!$A$3:$GZ$200,A185+6)</f>
        <v>#N/A</v>
      </c>
    </row>
    <row r="186" spans="1:2" x14ac:dyDescent="0.25">
      <c r="A186">
        <v>133</v>
      </c>
      <c r="B186" t="e">
        <f>VLOOKUP($A$2,'predicted rankings sorted'!$A$3:$GZ$200,A186+6)</f>
        <v>#N/A</v>
      </c>
    </row>
    <row r="187" spans="1:2" x14ac:dyDescent="0.25">
      <c r="A187">
        <v>134</v>
      </c>
      <c r="B187" t="e">
        <f>VLOOKUP($A$2,'predicted rankings sorted'!$A$3:$GZ$200,A187+6)</f>
        <v>#N/A</v>
      </c>
    </row>
    <row r="188" spans="1:2" x14ac:dyDescent="0.25">
      <c r="A188">
        <v>135</v>
      </c>
      <c r="B188" t="e">
        <f>VLOOKUP($A$2,'predicted rankings sorted'!$A$3:$GZ$200,A188+6)</f>
        <v>#N/A</v>
      </c>
    </row>
    <row r="189" spans="1:2" x14ac:dyDescent="0.25">
      <c r="A189">
        <v>136</v>
      </c>
      <c r="B189" t="e">
        <f>VLOOKUP($A$2,'predicted rankings sorted'!$A$3:$GZ$200,A189+6)</f>
        <v>#N/A</v>
      </c>
    </row>
    <row r="190" spans="1:2" x14ac:dyDescent="0.25">
      <c r="A190">
        <v>137</v>
      </c>
      <c r="B190" t="e">
        <f>VLOOKUP($A$2,'predicted rankings sorted'!$A$3:$GZ$200,A190+6)</f>
        <v>#N/A</v>
      </c>
    </row>
    <row r="191" spans="1:2" x14ac:dyDescent="0.25">
      <c r="A191">
        <v>138</v>
      </c>
      <c r="B191" t="e">
        <f>VLOOKUP($A$2,'predicted rankings sorted'!$A$3:$GZ$200,A191+6)</f>
        <v>#N/A</v>
      </c>
    </row>
    <row r="192" spans="1:2" x14ac:dyDescent="0.25">
      <c r="A192">
        <v>139</v>
      </c>
      <c r="B192" t="e">
        <f>VLOOKUP($A$2,'predicted rankings sorted'!$A$3:$GZ$200,A192+6)</f>
        <v>#N/A</v>
      </c>
    </row>
    <row r="193" spans="1:2" x14ac:dyDescent="0.25">
      <c r="A193">
        <v>140</v>
      </c>
      <c r="B193" t="e">
        <f>VLOOKUP($A$2,'predicted rankings sorted'!$A$3:$GZ$200,A193+6)</f>
        <v>#N/A</v>
      </c>
    </row>
    <row r="194" spans="1:2" x14ac:dyDescent="0.25">
      <c r="A194">
        <v>141</v>
      </c>
      <c r="B194" t="e">
        <f>VLOOKUP($A$2,'predicted rankings sorted'!$A$3:$GZ$200,A194+6)</f>
        <v>#N/A</v>
      </c>
    </row>
    <row r="195" spans="1:2" x14ac:dyDescent="0.25">
      <c r="A195">
        <v>142</v>
      </c>
      <c r="B195" t="e">
        <f>VLOOKUP($A$2,'predicted rankings sorted'!$A$3:$GZ$200,A195+6)</f>
        <v>#N/A</v>
      </c>
    </row>
    <row r="196" spans="1:2" x14ac:dyDescent="0.25">
      <c r="A196">
        <v>143</v>
      </c>
      <c r="B196" t="e">
        <f>VLOOKUP($A$2,'predicted rankings sorted'!$A$3:$GZ$200,A196+6)</f>
        <v>#N/A</v>
      </c>
    </row>
    <row r="197" spans="1:2" x14ac:dyDescent="0.25">
      <c r="A197">
        <v>144</v>
      </c>
      <c r="B197" t="e">
        <f>VLOOKUP($A$2,'predicted rankings sorted'!$A$3:$GZ$200,A197+6)</f>
        <v>#N/A</v>
      </c>
    </row>
    <row r="198" spans="1:2" x14ac:dyDescent="0.25">
      <c r="A198">
        <v>145</v>
      </c>
      <c r="B198" t="e">
        <f>VLOOKUP($A$2,'predicted rankings sorted'!$A$3:$GZ$200,A198+6)</f>
        <v>#N/A</v>
      </c>
    </row>
    <row r="199" spans="1:2" x14ac:dyDescent="0.25">
      <c r="A199">
        <v>146</v>
      </c>
      <c r="B199" t="e">
        <f>VLOOKUP($A$2,'predicted rankings sorted'!$A$3:$GZ$200,A199+6)</f>
        <v>#N/A</v>
      </c>
    </row>
    <row r="200" spans="1:2" x14ac:dyDescent="0.25">
      <c r="A200">
        <v>147</v>
      </c>
      <c r="B200" t="e">
        <f>VLOOKUP($A$2,'predicted rankings sorted'!$A$3:$GZ$200,A200+6)</f>
        <v>#N/A</v>
      </c>
    </row>
    <row r="201" spans="1:2" x14ac:dyDescent="0.25">
      <c r="A201">
        <v>148</v>
      </c>
      <c r="B201" t="e">
        <f>VLOOKUP($A$2,'predicted rankings sorted'!$A$3:$GZ$200,A201+6)</f>
        <v>#N/A</v>
      </c>
    </row>
    <row r="202" spans="1:2" x14ac:dyDescent="0.25">
      <c r="A202">
        <v>149</v>
      </c>
      <c r="B202" t="e">
        <f>VLOOKUP($A$2,'predicted rankings sorted'!$A$3:$GZ$200,A202+6)</f>
        <v>#N/A</v>
      </c>
    </row>
    <row r="203" spans="1:2" x14ac:dyDescent="0.25">
      <c r="A203">
        <v>150</v>
      </c>
      <c r="B203" t="e">
        <f>VLOOKUP($A$2,'predicted rankings sorted'!$A$3:$GZ$200,A203+6)</f>
        <v>#N/A</v>
      </c>
    </row>
    <row r="204" spans="1:2" x14ac:dyDescent="0.25">
      <c r="A204">
        <v>151</v>
      </c>
      <c r="B204" t="e">
        <f>VLOOKUP($A$2,'predicted rankings sorted'!$A$3:$GZ$200,A204+6)</f>
        <v>#N/A</v>
      </c>
    </row>
    <row r="205" spans="1:2" x14ac:dyDescent="0.25">
      <c r="A205">
        <v>152</v>
      </c>
      <c r="B205" t="e">
        <f>VLOOKUP($A$2,'predicted rankings sorted'!$A$3:$GZ$200,A205+6)</f>
        <v>#N/A</v>
      </c>
    </row>
    <row r="206" spans="1:2" x14ac:dyDescent="0.25">
      <c r="A206">
        <v>153</v>
      </c>
      <c r="B206" t="e">
        <f>VLOOKUP($A$2,'predicted rankings sorted'!$A$3:$GZ$200,A206+6)</f>
        <v>#N/A</v>
      </c>
    </row>
    <row r="207" spans="1:2" x14ac:dyDescent="0.25">
      <c r="A207">
        <v>154</v>
      </c>
      <c r="B207" t="e">
        <f>VLOOKUP($A$2,'predicted rankings sorted'!$A$3:$GZ$200,A207+6)</f>
        <v>#N/A</v>
      </c>
    </row>
    <row r="208" spans="1:2" x14ac:dyDescent="0.25">
      <c r="A208">
        <v>155</v>
      </c>
      <c r="B208" t="e">
        <f>VLOOKUP($A$2,'predicted rankings sorted'!$A$3:$GZ$200,A208+6)</f>
        <v>#N/A</v>
      </c>
    </row>
    <row r="209" spans="1:2" x14ac:dyDescent="0.25">
      <c r="A209">
        <v>156</v>
      </c>
      <c r="B209" t="e">
        <f>VLOOKUP($A$2,'predicted rankings sorted'!$A$3:$GZ$200,A209+6)</f>
        <v>#N/A</v>
      </c>
    </row>
    <row r="210" spans="1:2" x14ac:dyDescent="0.25">
      <c r="A210">
        <v>157</v>
      </c>
      <c r="B210" t="e">
        <f>VLOOKUP($A$2,'predicted rankings sorted'!$A$3:$GZ$200,A210+6)</f>
        <v>#N/A</v>
      </c>
    </row>
    <row r="211" spans="1:2" x14ac:dyDescent="0.25">
      <c r="A211">
        <v>158</v>
      </c>
      <c r="B211" t="e">
        <f>VLOOKUP($A$2,'predicted rankings sorted'!$A$3:$GZ$200,A211+6)</f>
        <v>#N/A</v>
      </c>
    </row>
    <row r="212" spans="1:2" x14ac:dyDescent="0.25">
      <c r="A212">
        <v>159</v>
      </c>
      <c r="B212" t="e">
        <f>VLOOKUP($A$2,'predicted rankings sorted'!$A$3:$GZ$200,A212+6)</f>
        <v>#N/A</v>
      </c>
    </row>
    <row r="213" spans="1:2" x14ac:dyDescent="0.25">
      <c r="A213">
        <v>160</v>
      </c>
      <c r="B213" t="e">
        <f>VLOOKUP($A$2,'predicted rankings sorted'!$A$3:$GZ$200,A213+6)</f>
        <v>#N/A</v>
      </c>
    </row>
    <row r="214" spans="1:2" x14ac:dyDescent="0.25">
      <c r="A214">
        <v>161</v>
      </c>
      <c r="B214" t="e">
        <f>VLOOKUP($A$2,'predicted rankings sorted'!$A$3:$GZ$200,A214+6)</f>
        <v>#N/A</v>
      </c>
    </row>
    <row r="215" spans="1:2" x14ac:dyDescent="0.25">
      <c r="A215">
        <v>162</v>
      </c>
      <c r="B215" t="e">
        <f>VLOOKUP($A$2,'predicted rankings sorted'!$A$3:$GZ$200,A215+6)</f>
        <v>#N/A</v>
      </c>
    </row>
    <row r="216" spans="1:2" x14ac:dyDescent="0.25">
      <c r="A216">
        <v>163</v>
      </c>
      <c r="B216" t="e">
        <f>VLOOKUP($A$2,'predicted rankings sorted'!$A$3:$GZ$200,A216+6)</f>
        <v>#N/A</v>
      </c>
    </row>
    <row r="217" spans="1:2" x14ac:dyDescent="0.25">
      <c r="A217">
        <v>164</v>
      </c>
      <c r="B217" t="e">
        <f>VLOOKUP($A$2,'predicted rankings sorted'!$A$3:$GZ$200,A217+6)</f>
        <v>#N/A</v>
      </c>
    </row>
    <row r="218" spans="1:2" x14ac:dyDescent="0.25">
      <c r="A218">
        <v>165</v>
      </c>
      <c r="B218" t="e">
        <f>VLOOKUP($A$2,'predicted rankings sorted'!$A$3:$GZ$200,A218+6)</f>
        <v>#N/A</v>
      </c>
    </row>
    <row r="219" spans="1:2" x14ac:dyDescent="0.25">
      <c r="A219">
        <v>166</v>
      </c>
      <c r="B219" t="e">
        <f>VLOOKUP($A$2,'predicted rankings sorted'!$A$3:$GZ$200,A219+6)</f>
        <v>#N/A</v>
      </c>
    </row>
    <row r="220" spans="1:2" x14ac:dyDescent="0.25">
      <c r="A220">
        <v>167</v>
      </c>
      <c r="B220" t="e">
        <f>VLOOKUP($A$2,'predicted rankings sorted'!$A$3:$GZ$200,A220+6)</f>
        <v>#N/A</v>
      </c>
    </row>
    <row r="221" spans="1:2" x14ac:dyDescent="0.25">
      <c r="A221">
        <v>168</v>
      </c>
      <c r="B221" t="e">
        <f>VLOOKUP($A$2,'predicted rankings sorted'!$A$3:$GZ$200,A221+6)</f>
        <v>#N/A</v>
      </c>
    </row>
    <row r="222" spans="1:2" x14ac:dyDescent="0.25">
      <c r="A222">
        <v>169</v>
      </c>
      <c r="B222" t="e">
        <f>VLOOKUP($A$2,'predicted rankings sorted'!$A$3:$GZ$200,A222+6)</f>
        <v>#N/A</v>
      </c>
    </row>
    <row r="223" spans="1:2" x14ac:dyDescent="0.25">
      <c r="A223">
        <v>170</v>
      </c>
      <c r="B223" t="e">
        <f>VLOOKUP($A$2,'predicted rankings sorted'!$A$3:$GZ$200,A223+6)</f>
        <v>#N/A</v>
      </c>
    </row>
    <row r="224" spans="1:2" x14ac:dyDescent="0.25">
      <c r="A224">
        <v>171</v>
      </c>
      <c r="B224" t="e">
        <f>VLOOKUP($A$2,'predicted rankings sorted'!$A$3:$GZ$200,A224+6)</f>
        <v>#N/A</v>
      </c>
    </row>
    <row r="225" spans="1:2" x14ac:dyDescent="0.25">
      <c r="A225">
        <v>172</v>
      </c>
      <c r="B225" t="e">
        <f>VLOOKUP($A$2,'predicted rankings sorted'!$A$3:$GZ$200,A225+6)</f>
        <v>#N/A</v>
      </c>
    </row>
    <row r="226" spans="1:2" x14ac:dyDescent="0.25">
      <c r="A226">
        <v>173</v>
      </c>
      <c r="B226" t="e">
        <f>VLOOKUP($A$2,'predicted rankings sorted'!$A$3:$GZ$200,A226+6)</f>
        <v>#N/A</v>
      </c>
    </row>
    <row r="227" spans="1:2" x14ac:dyDescent="0.25">
      <c r="A227">
        <v>174</v>
      </c>
      <c r="B227" t="e">
        <f>VLOOKUP($A$2,'predicted rankings sorted'!$A$3:$GZ$200,A227+6)</f>
        <v>#N/A</v>
      </c>
    </row>
    <row r="228" spans="1:2" x14ac:dyDescent="0.25">
      <c r="A228">
        <v>175</v>
      </c>
      <c r="B228" t="e">
        <f>VLOOKUP($A$2,'predicted rankings sorted'!$A$3:$GZ$200,A228+6)</f>
        <v>#N/A</v>
      </c>
    </row>
    <row r="229" spans="1:2" x14ac:dyDescent="0.25">
      <c r="A229">
        <v>176</v>
      </c>
      <c r="B229" t="e">
        <f>VLOOKUP($A$2,'predicted rankings sorted'!$A$3:$GZ$200,A229+6)</f>
        <v>#N/A</v>
      </c>
    </row>
    <row r="230" spans="1:2" x14ac:dyDescent="0.25">
      <c r="A230">
        <v>177</v>
      </c>
      <c r="B230" t="e">
        <f>VLOOKUP($A$2,'predicted rankings sorted'!$A$3:$GZ$200,A230+6)</f>
        <v>#N/A</v>
      </c>
    </row>
    <row r="231" spans="1:2" x14ac:dyDescent="0.25">
      <c r="A231">
        <v>178</v>
      </c>
      <c r="B231" t="e">
        <f>VLOOKUP($A$2,'predicted rankings sorted'!$A$3:$GZ$200,A231+6)</f>
        <v>#N/A</v>
      </c>
    </row>
    <row r="232" spans="1:2" x14ac:dyDescent="0.25">
      <c r="A232">
        <v>179</v>
      </c>
      <c r="B232" t="e">
        <f>VLOOKUP($A$2,'predicted rankings sorted'!$A$3:$GZ$200,A232+6)</f>
        <v>#N/A</v>
      </c>
    </row>
    <row r="233" spans="1:2" x14ac:dyDescent="0.25">
      <c r="A233">
        <v>180</v>
      </c>
      <c r="B233" t="e">
        <f>VLOOKUP($A$2,'predicted rankings sorted'!$A$3:$GZ$200,A233+6)</f>
        <v>#N/A</v>
      </c>
    </row>
    <row r="234" spans="1:2" x14ac:dyDescent="0.25">
      <c r="A234">
        <v>181</v>
      </c>
      <c r="B234" t="e">
        <f>VLOOKUP($A$2,'predicted rankings sorted'!$A$3:$GZ$200,A234+6)</f>
        <v>#N/A</v>
      </c>
    </row>
    <row r="235" spans="1:2" x14ac:dyDescent="0.25">
      <c r="A235">
        <v>182</v>
      </c>
      <c r="B235" t="e">
        <f>VLOOKUP($A$2,'predicted rankings sorted'!$A$3:$GZ$200,A235+6)</f>
        <v>#N/A</v>
      </c>
    </row>
    <row r="236" spans="1:2" x14ac:dyDescent="0.25">
      <c r="A236">
        <v>183</v>
      </c>
      <c r="B236" t="e">
        <f>VLOOKUP($A$2,'predicted rankings sorted'!$A$3:$GZ$200,A236+6)</f>
        <v>#N/A</v>
      </c>
    </row>
    <row r="237" spans="1:2" x14ac:dyDescent="0.25">
      <c r="A237">
        <v>184</v>
      </c>
      <c r="B237" t="e">
        <f>VLOOKUP($A$2,'predicted rankings sorted'!$A$3:$GZ$200,A237+6)</f>
        <v>#N/A</v>
      </c>
    </row>
    <row r="238" spans="1:2" x14ac:dyDescent="0.25">
      <c r="A238">
        <v>185</v>
      </c>
      <c r="B238" t="e">
        <f>VLOOKUP($A$2,'predicted rankings sorted'!$A$3:$GZ$200,A238+6)</f>
        <v>#N/A</v>
      </c>
    </row>
    <row r="239" spans="1:2" x14ac:dyDescent="0.25">
      <c r="A239">
        <v>186</v>
      </c>
      <c r="B239" t="e">
        <f>VLOOKUP($A$2,'predicted rankings sorted'!$A$3:$GZ$200,A239+6)</f>
        <v>#N/A</v>
      </c>
    </row>
    <row r="240" spans="1:2" x14ac:dyDescent="0.25">
      <c r="A240">
        <v>187</v>
      </c>
      <c r="B240" t="e">
        <f>VLOOKUP($A$2,'predicted rankings sorted'!$A$3:$GZ$200,A240+6)</f>
        <v>#N/A</v>
      </c>
    </row>
    <row r="241" spans="1:2" x14ac:dyDescent="0.25">
      <c r="A241">
        <v>188</v>
      </c>
      <c r="B241" t="e">
        <f>VLOOKUP($A$2,'predicted rankings sorted'!$A$3:$GZ$200,A241+6)</f>
        <v>#N/A</v>
      </c>
    </row>
    <row r="242" spans="1:2" x14ac:dyDescent="0.25">
      <c r="A242">
        <v>189</v>
      </c>
      <c r="B242" t="e">
        <f>VLOOKUP($A$2,'predicted rankings sorted'!$A$3:$GZ$200,A242+6)</f>
        <v>#N/A</v>
      </c>
    </row>
    <row r="243" spans="1:2" x14ac:dyDescent="0.25">
      <c r="A243">
        <v>190</v>
      </c>
      <c r="B243" t="e">
        <f>VLOOKUP($A$2,'predicted rankings sorted'!$A$3:$GZ$200,A243+6)</f>
        <v>#N/A</v>
      </c>
    </row>
    <row r="244" spans="1:2" x14ac:dyDescent="0.25">
      <c r="A244">
        <v>191</v>
      </c>
      <c r="B244" t="e">
        <f>VLOOKUP($A$2,'predicted rankings sorted'!$A$3:$GZ$200,A244+6)</f>
        <v>#N/A</v>
      </c>
    </row>
    <row r="245" spans="1:2" x14ac:dyDescent="0.25">
      <c r="A245">
        <v>192</v>
      </c>
      <c r="B245" t="e">
        <f>VLOOKUP($A$2,'predicted rankings sorted'!$A$3:$GZ$200,A245+6)</f>
        <v>#N/A</v>
      </c>
    </row>
    <row r="246" spans="1:2" x14ac:dyDescent="0.25">
      <c r="A246">
        <v>193</v>
      </c>
      <c r="B246" t="e">
        <f>VLOOKUP($A$2,'predicted rankings sorted'!$A$3:$GZ$200,A246+6)</f>
        <v>#N/A</v>
      </c>
    </row>
    <row r="247" spans="1:2" x14ac:dyDescent="0.25">
      <c r="A247">
        <v>194</v>
      </c>
      <c r="B247" t="e">
        <f>VLOOKUP($A$2,'predicted rankings sorted'!$A$3:$GZ$200,A247+6)</f>
        <v>#N/A</v>
      </c>
    </row>
    <row r="248" spans="1:2" x14ac:dyDescent="0.25">
      <c r="A248">
        <v>195</v>
      </c>
      <c r="B248" t="e">
        <f>VLOOKUP($A$2,'predicted rankings sorted'!$A$3:$GZ$200,A248+6)</f>
        <v>#N/A</v>
      </c>
    </row>
    <row r="249" spans="1:2" x14ac:dyDescent="0.25">
      <c r="A249">
        <v>196</v>
      </c>
      <c r="B249" t="e">
        <f>VLOOKUP($A$2,'predicted rankings sorted'!$A$3:$GZ$200,A249+6)</f>
        <v>#N/A</v>
      </c>
    </row>
    <row r="250" spans="1:2" x14ac:dyDescent="0.25">
      <c r="A250">
        <v>197</v>
      </c>
      <c r="B250" t="e">
        <f>VLOOKUP($A$2,'predicted rankings sorted'!$A$3:$GZ$200,A250+6)</f>
        <v>#N/A</v>
      </c>
    </row>
    <row r="251" spans="1:2" x14ac:dyDescent="0.25">
      <c r="A251">
        <v>198</v>
      </c>
      <c r="B251" t="e">
        <f>VLOOKUP($A$2,'predicted rankings sorted'!$A$3:$GZ$200,A251+6)</f>
        <v>#N/A</v>
      </c>
    </row>
    <row r="252" spans="1:2" x14ac:dyDescent="0.25">
      <c r="A252">
        <v>199</v>
      </c>
      <c r="B252" t="e">
        <f>VLOOKUP($A$2,'predicted rankings sorted'!$A$3:$GZ$200,A252+6)</f>
        <v>#N/A</v>
      </c>
    </row>
    <row r="253" spans="1:2" x14ac:dyDescent="0.25">
      <c r="A253">
        <v>200</v>
      </c>
      <c r="B253"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A28"/>
  <sheetViews>
    <sheetView workbookViewId="0">
      <selection activeCell="A2" sqref="A2"/>
    </sheetView>
  </sheetViews>
  <sheetFormatPr defaultRowHeight="15" x14ac:dyDescent="0.25"/>
  <cols>
    <col min="2" max="2" width="15" customWidth="1"/>
    <col min="3" max="3" width="22.140625" customWidth="1"/>
    <col min="4" max="4" width="20.7109375" customWidth="1"/>
    <col min="5" max="5" width="9.140625" customWidth="1"/>
    <col min="6" max="6" width="7.5703125" customWidth="1"/>
    <col min="7" max="7" width="17.42578125" customWidth="1"/>
    <col min="8" max="8" width="6.28515625" customWidth="1"/>
    <col min="10" max="10" width="15" customWidth="1"/>
    <col min="11" max="11" width="22.140625" customWidth="1"/>
    <col min="12" max="12" width="20.7109375" customWidth="1"/>
    <col min="13" max="13" width="9.140625" customWidth="1"/>
    <col min="14" max="14" width="7.5703125" customWidth="1"/>
    <col min="15" max="15" width="17.42578125" customWidth="1"/>
    <col min="16" max="26" width="6.28515625" customWidth="1"/>
    <col min="27" max="27" width="19" customWidth="1"/>
    <col min="28" max="28" width="6.28515625" customWidth="1"/>
    <col min="29" max="29" width="36.140625" customWidth="1"/>
    <col min="30" max="77" width="6.28515625" customWidth="1"/>
    <col min="78" max="78" width="7.85546875" customWidth="1"/>
    <col min="79" max="81" width="6.28515625" customWidth="1"/>
  </cols>
  <sheetData>
    <row r="1" spans="1:79" ht="15.75" thickBot="1" x14ac:dyDescent="0.3">
      <c r="A1" t="s">
        <v>425</v>
      </c>
      <c r="C1" t="s">
        <v>440</v>
      </c>
    </row>
    <row r="2" spans="1:79" ht="16.5" thickTop="1" thickBot="1" x14ac:dyDescent="0.3">
      <c r="A2" s="8">
        <v>1</v>
      </c>
      <c r="C2" t="b">
        <f>_xlfn.IFNA(NOT(VLOOKUP(A2,'data import sorted'!B6:AAA1000,53,FALSE) = -1),"Invalid match number")</f>
        <v>1</v>
      </c>
    </row>
    <row r="3" spans="1:79" ht="15.75" thickTop="1" x14ac:dyDescent="0.25">
      <c r="AC3" t="s">
        <v>3591</v>
      </c>
    </row>
    <row r="4" spans="1:79" x14ac:dyDescent="0.25">
      <c r="AD4" t="s">
        <v>2</v>
      </c>
      <c r="AP4" t="s">
        <v>12</v>
      </c>
      <c r="BB4" t="s">
        <v>28</v>
      </c>
      <c r="BF4" t="s">
        <v>42</v>
      </c>
      <c r="BI4" t="s">
        <v>33</v>
      </c>
      <c r="BQ4" t="s">
        <v>46</v>
      </c>
    </row>
    <row r="5" spans="1:79" ht="103.5" customHeight="1" x14ac:dyDescent="0.25">
      <c r="AB5" s="14" t="s">
        <v>424</v>
      </c>
      <c r="AC5" s="14" t="s">
        <v>427</v>
      </c>
      <c r="AD5" s="1" t="s">
        <v>3</v>
      </c>
      <c r="AE5" s="1" t="s">
        <v>4</v>
      </c>
      <c r="AF5" s="1" t="s">
        <v>5</v>
      </c>
      <c r="AG5" s="1" t="s">
        <v>6</v>
      </c>
      <c r="AH5" s="1" t="s">
        <v>7</v>
      </c>
      <c r="AI5" s="1" t="s">
        <v>8</v>
      </c>
      <c r="AJ5" s="1" t="s">
        <v>9</v>
      </c>
      <c r="AK5" s="1" t="s">
        <v>16</v>
      </c>
      <c r="AL5" s="1" t="s">
        <v>17</v>
      </c>
      <c r="AM5" s="1" t="s">
        <v>18</v>
      </c>
      <c r="AN5" s="1" t="s">
        <v>10</v>
      </c>
      <c r="AO5" s="1" t="s">
        <v>11</v>
      </c>
      <c r="AP5" s="1" t="s">
        <v>13</v>
      </c>
      <c r="AQ5" s="1" t="s">
        <v>14</v>
      </c>
      <c r="AR5" s="1" t="s">
        <v>15</v>
      </c>
      <c r="AS5" s="1" t="s">
        <v>19</v>
      </c>
      <c r="AT5" s="1" t="s">
        <v>20</v>
      </c>
      <c r="AU5" s="1" t="s">
        <v>21</v>
      </c>
      <c r="AV5" s="1" t="s">
        <v>22</v>
      </c>
      <c r="AW5" s="1" t="s">
        <v>23</v>
      </c>
      <c r="AX5" s="1" t="s">
        <v>24</v>
      </c>
      <c r="AY5" s="1" t="s">
        <v>25</v>
      </c>
      <c r="AZ5" s="1" t="s">
        <v>26</v>
      </c>
      <c r="BA5" s="1" t="s">
        <v>27</v>
      </c>
      <c r="BB5" s="1" t="s">
        <v>29</v>
      </c>
      <c r="BC5" s="1" t="s">
        <v>30</v>
      </c>
      <c r="BD5" s="1" t="s">
        <v>31</v>
      </c>
      <c r="BE5" s="1" t="s">
        <v>32</v>
      </c>
      <c r="BF5" s="1" t="s">
        <v>43</v>
      </c>
      <c r="BG5" s="1" t="s">
        <v>44</v>
      </c>
      <c r="BH5" s="1" t="s">
        <v>45</v>
      </c>
      <c r="BI5" s="1" t="s">
        <v>34</v>
      </c>
      <c r="BJ5" s="1" t="s">
        <v>35</v>
      </c>
      <c r="BK5" s="1" t="s">
        <v>36</v>
      </c>
      <c r="BL5" s="1" t="s">
        <v>37</v>
      </c>
      <c r="BM5" s="1" t="s">
        <v>38</v>
      </c>
      <c r="BN5" s="1" t="s">
        <v>39</v>
      </c>
      <c r="BO5" s="1" t="s">
        <v>40</v>
      </c>
      <c r="BP5" s="1" t="s">
        <v>41</v>
      </c>
      <c r="BQ5" s="1" t="s">
        <v>48</v>
      </c>
      <c r="BR5" s="1" t="s">
        <v>49</v>
      </c>
      <c r="BS5" s="1" t="s">
        <v>57</v>
      </c>
      <c r="BT5" s="1" t="s">
        <v>58</v>
      </c>
      <c r="BU5" s="1" t="s">
        <v>59</v>
      </c>
      <c r="BV5" s="1" t="s">
        <v>50</v>
      </c>
      <c r="BW5" s="1" t="s">
        <v>51</v>
      </c>
      <c r="BX5" s="1" t="s">
        <v>52</v>
      </c>
      <c r="BY5" s="1" t="s">
        <v>47</v>
      </c>
      <c r="BZ5" s="1" t="s">
        <v>54</v>
      </c>
      <c r="CA5" s="1" t="s">
        <v>53</v>
      </c>
    </row>
    <row r="6" spans="1:79" x14ac:dyDescent="0.25">
      <c r="A6" t="s">
        <v>87</v>
      </c>
      <c r="C6" t="s">
        <v>89</v>
      </c>
      <c r="D6" t="s">
        <v>90</v>
      </c>
      <c r="E6" t="s">
        <v>91</v>
      </c>
      <c r="I6" t="s">
        <v>88</v>
      </c>
      <c r="K6" t="s">
        <v>92</v>
      </c>
      <c r="L6" t="s">
        <v>93</v>
      </c>
      <c r="M6" t="s">
        <v>94</v>
      </c>
      <c r="AA6" s="18" t="s">
        <v>89</v>
      </c>
      <c r="AB6" s="18">
        <f>C7</f>
        <v>4536</v>
      </c>
      <c r="AC6" s="18" t="str">
        <f>VLOOKUP(AB6,'seed values sorted'!$A$3:$ZZ$10000,2)</f>
        <v>MinuteBots</v>
      </c>
      <c r="AD6" s="22">
        <f>VLOOKUP($AB6,'predicted contributions sorted'!$A$3:$CZ$201,3)</f>
        <v>4.0311765934015131</v>
      </c>
      <c r="AE6" s="22">
        <f>VLOOKUP($AB6,'predicted contributions sorted'!$A$3:$CZ$201,4)</f>
        <v>6.9847768294636825E-3</v>
      </c>
      <c r="AF6" s="22">
        <f>VLOOKUP($AB6,'predicted contributions sorted'!$A$3:$CZ$201,5)</f>
        <v>0.25613345475768434</v>
      </c>
      <c r="AG6" s="22">
        <f>VLOOKUP($AB6,'predicted contributions sorted'!$A$3:$CZ$201,6)</f>
        <v>0.25912939626394105</v>
      </c>
      <c r="AH6" s="22">
        <f>VLOOKUP($AB6,'predicted contributions sorted'!$A$3:$CZ$201,7)</f>
        <v>0.69718954206609718</v>
      </c>
      <c r="AI6" s="22">
        <f>VLOOKUP($AB6,'predicted contributions sorted'!$A$3:$CZ$201,8)</f>
        <v>0</v>
      </c>
      <c r="AJ6" s="22">
        <f>VLOOKUP($AB6,'predicted contributions sorted'!$A$3:$CZ$201,9)</f>
        <v>41.83137252396584</v>
      </c>
      <c r="AK6" s="22">
        <f>VLOOKUP($AB6,'predicted contributions sorted'!$A$3:$CZ$201,10)</f>
        <v>0.69718954206609718</v>
      </c>
      <c r="AL6" s="22">
        <f>VLOOKUP($AB6,'predicted contributions sorted'!$A$3:$CZ$201,11)</f>
        <v>-0.99999999999999978</v>
      </c>
      <c r="AM6" s="22">
        <f>VLOOKUP($AB6,'predicted contributions sorted'!$A$3:$CZ$201,12)</f>
        <v>-0.99999999999999978</v>
      </c>
      <c r="AN6" s="22">
        <f>VLOOKUP($AB6,'predicted contributions sorted'!$A$3:$CZ$201,13)</f>
        <v>13.943790841321926</v>
      </c>
      <c r="AO6" s="22">
        <f>VLOOKUP($AB6,'predicted contributions sorted'!$A$3:$CZ$201,14)</f>
        <v>46.163774186951322</v>
      </c>
      <c r="AP6" s="22">
        <f>VLOOKUP($AB6,'predicted contributions sorted'!$A$3:$CZ$201,15)</f>
        <v>0.23324216726018171</v>
      </c>
      <c r="AQ6" s="22">
        <f>VLOOKUP($AB6,'predicted contributions sorted'!$A$3:$CZ$201,16)</f>
        <v>0.25241824174470023</v>
      </c>
      <c r="AR6" s="22">
        <f>VLOOKUP($AB6,'predicted contributions sorted'!$A$3:$CZ$201,17)</f>
        <v>0.12589645847383335</v>
      </c>
      <c r="AS6" s="22">
        <f>VLOOKUP($AB6,'predicted contributions sorted'!$A$3:$CZ$201,18)</f>
        <v>0.33169612971834245</v>
      </c>
      <c r="AT6" s="22">
        <f>VLOOKUP($AB6,'predicted contributions sorted'!$A$3:$CZ$201,19)</f>
        <v>0.3682228703804174</v>
      </c>
      <c r="AU6" s="22">
        <f>VLOOKUP($AB6,'predicted contributions sorted'!$A$3:$CZ$201,20)</f>
        <v>0.39655904887264776</v>
      </c>
      <c r="AV6" s="22">
        <f>VLOOKUP($AB6,'predicted contributions sorted'!$A$3:$CZ$201,21)</f>
        <v>2.4991118967863945E-2</v>
      </c>
      <c r="AW6" s="22">
        <f>VLOOKUP($AB6,'predicted contributions sorted'!$A$3:$CZ$201,22)</f>
        <v>16.902179940357289</v>
      </c>
      <c r="AX6" s="22">
        <f>VLOOKUP($AB6,'predicted contributions sorted'!$A$3:$CZ$201,23)</f>
        <v>1.7757313492527662</v>
      </c>
      <c r="AY6" s="22">
        <f>VLOOKUP($AB6,'predicted contributions sorted'!$A$3:$CZ$201,24)</f>
        <v>-0.99999999999999978</v>
      </c>
      <c r="AZ6" s="22">
        <f>VLOOKUP($AB6,'predicted contributions sorted'!$A$3:$CZ$201,25)</f>
        <v>-0.99999999999999978</v>
      </c>
      <c r="BA6" s="22">
        <f>VLOOKUP($AB6,'predicted contributions sorted'!$A$3:$CZ$201,26)</f>
        <v>53.799861003255423</v>
      </c>
      <c r="BB6" s="22">
        <f>VLOOKUP($AB6,'predicted contributions sorted'!$A$3:$CZ$201,27)</f>
        <v>0.29071933401493127</v>
      </c>
      <c r="BC6" s="22">
        <f>VLOOKUP($AB6,'predicted contributions sorted'!$A$3:$CZ$201,28)</f>
        <v>0.37820569904053969</v>
      </c>
      <c r="BD6" s="22">
        <f>VLOOKUP($AB6,'predicted contributions sorted'!$A$3:$CZ$201,29)</f>
        <v>5.853357887278933E-2</v>
      </c>
      <c r="BE6" s="22">
        <f>VLOOKUP($AB6,'predicted contributions sorted'!$A$3:$CZ$201,30)</f>
        <v>36.609573186759846</v>
      </c>
      <c r="BF6" s="22">
        <f>VLOOKUP($AB6,'predicted contributions sorted'!$A$3:$CZ$201,31)</f>
        <v>-0.99999999999999978</v>
      </c>
      <c r="BG6" s="22">
        <f>VLOOKUP($AB6,'predicted contributions sorted'!$A$3:$CZ$201,32)</f>
        <v>-0.99999999999999978</v>
      </c>
      <c r="BH6" s="22">
        <f>VLOOKUP($AB6,'predicted contributions sorted'!$A$3:$CZ$201,33)</f>
        <v>-0.99999999999999978</v>
      </c>
      <c r="BI6" s="22">
        <f>VLOOKUP($AB6,'predicted contributions sorted'!$A$3:$CZ$201,34)</f>
        <v>-3.5602034439012756E-3</v>
      </c>
      <c r="BJ6" s="22">
        <f>VLOOKUP($AB6,'predicted contributions sorted'!$A$3:$CZ$201,35)</f>
        <v>2.4991118967863945E-2</v>
      </c>
      <c r="BK6" s="22">
        <f>VLOOKUP($AB6,'predicted contributions sorted'!$A$3:$CZ$201,36)</f>
        <v>-1.185796170944315E-2</v>
      </c>
      <c r="BL6" s="22">
        <f>VLOOKUP($AB6,'predicted contributions sorted'!$A$3:$CZ$201,37)</f>
        <v>0.25859062212845874</v>
      </c>
      <c r="BM6" s="22">
        <f>VLOOKUP($AB6,'predicted contributions sorted'!$A$3:$CZ$201,38)</f>
        <v>7.1512225232576243E-3</v>
      </c>
      <c r="BN6" s="22">
        <f>VLOOKUP($AB6,'predicted contributions sorted'!$A$3:$CZ$201,39)</f>
        <v>-0.22729913808961905</v>
      </c>
      <c r="BO6" s="22">
        <f>VLOOKUP($AB6,'predicted contributions sorted'!$A$3:$CZ$201,40)</f>
        <v>9.7372136610497803E-2</v>
      </c>
      <c r="BP6" s="22">
        <f>VLOOKUP($AB6,'predicted contributions sorted'!$A$3:$CZ$201,41)</f>
        <v>-4.3674067236744527</v>
      </c>
      <c r="BQ6" s="22">
        <f>VLOOKUP($AB6,'predicted contributions sorted'!$A$3:$CZ$201,42)</f>
        <v>58.9439289195208</v>
      </c>
      <c r="BR6" s="22">
        <f>VLOOKUP($AB6,'predicted contributions sorted'!$A$3:$CZ$201,43)</f>
        <v>1.1238625197547945</v>
      </c>
      <c r="BS6" s="22">
        <f>VLOOKUP($AB6,'predicted contributions sorted'!$A$3:$CZ$201,44)</f>
        <v>2.4761251435542277</v>
      </c>
      <c r="BT6" s="22">
        <f>VLOOKUP($AB6,'predicted contributions sorted'!$A$3:$CZ$201,45)</f>
        <v>-0.99999999999999978</v>
      </c>
      <c r="BU6" s="22">
        <f>VLOOKUP($AB6,'predicted contributions sorted'!$A$3:$CZ$201,46)</f>
        <v>-0.99999999999999978</v>
      </c>
      <c r="BV6" s="22">
        <f>VLOOKUP($AB6,'predicted contributions sorted'!$A$3:$CZ$201,47)</f>
        <v>0.39395180974383409</v>
      </c>
      <c r="BW6" s="22">
        <f>VLOOKUP($AB6,'predicted contributions sorted'!$A$3:$CZ$201,48)</f>
        <v>95.904642169513778</v>
      </c>
      <c r="BX6" s="22">
        <f>VLOOKUP($AB6,'predicted contributions sorted'!$A$3:$CZ$201,49)</f>
        <v>98.379202627163565</v>
      </c>
      <c r="BY6" s="22">
        <f>VLOOKUP($AB6,'predicted contributions sorted'!$A$3:$CZ$201,50)</f>
        <v>0.53838323823339618</v>
      </c>
      <c r="BZ6" s="22">
        <f>VLOOKUP($AB6,'predicted contributions sorted'!$A$3:$CZ$201,51)</f>
        <v>64.572917509807056</v>
      </c>
      <c r="CA6" s="24">
        <f>VLOOKUP($AB6,'predicted contributions sorted'!$A$3:$CZ$201,52)</f>
        <v>1582.8932021303328</v>
      </c>
    </row>
    <row r="7" spans="1:79" x14ac:dyDescent="0.25">
      <c r="C7">
        <f>VLOOKUP($A$2,q_match_data,2,FALSE)</f>
        <v>4536</v>
      </c>
      <c r="D7">
        <f>VLOOKUP($A$2,q_match_data,3,FALSE)</f>
        <v>167</v>
      </c>
      <c r="E7">
        <f>VLOOKUP($A$2,q_match_data,4,FALSE)</f>
        <v>1094</v>
      </c>
      <c r="H7" s="9"/>
      <c r="K7">
        <f>VLOOKUP($A$2,q_match_data,5,FALSE)</f>
        <v>6420</v>
      </c>
      <c r="L7">
        <f>VLOOKUP($A$2,q_match_data,6,FALSE)</f>
        <v>2574</v>
      </c>
      <c r="M7">
        <f>VLOOKUP($A$2,q_match_data,7,FALSE)</f>
        <v>5809</v>
      </c>
      <c r="AA7" s="18" t="s">
        <v>90</v>
      </c>
      <c r="AB7" s="18">
        <f>D7</f>
        <v>167</v>
      </c>
      <c r="AC7" s="18" t="str">
        <f>VLOOKUP(AB7,'seed values sorted'!$A$3:$ZZ$10000,2)</f>
        <v>Children of the Corn</v>
      </c>
      <c r="AD7" s="22">
        <f>VLOOKUP($AB7,'predicted contributions sorted'!$A$3:$CZ$201,3)</f>
        <v>4.6669259438573301</v>
      </c>
      <c r="AE7" s="22">
        <f>VLOOKUP($AB7,'predicted contributions sorted'!$A$3:$CZ$201,4)</f>
        <v>9.411058173525895E-2</v>
      </c>
      <c r="AF7" s="22">
        <f>VLOOKUP($AB7,'predicted contributions sorted'!$A$3:$CZ$201,5)</f>
        <v>1.4938649137352047</v>
      </c>
      <c r="AG7" s="22">
        <f>VLOOKUP($AB7,'predicted contributions sorted'!$A$3:$CZ$201,6)</f>
        <v>1.4959328628992885</v>
      </c>
      <c r="AH7" s="22">
        <f>VLOOKUP($AB7,'predicted contributions sorted'!$A$3:$CZ$201,7)</f>
        <v>3.136755495125991E-2</v>
      </c>
      <c r="AI7" s="22">
        <f>VLOOKUP($AB7,'predicted contributions sorted'!$A$3:$CZ$201,8)</f>
        <v>0</v>
      </c>
      <c r="AJ7" s="22">
        <f>VLOOKUP($AB7,'predicted contributions sorted'!$A$3:$CZ$201,9)</f>
        <v>1.8820532970756001</v>
      </c>
      <c r="AK7" s="22">
        <f>VLOOKUP($AB7,'predicted contributions sorted'!$A$3:$CZ$201,10)</f>
        <v>3.136755495125991E-2</v>
      </c>
      <c r="AL7" s="22">
        <f>VLOOKUP($AB7,'predicted contributions sorted'!$A$3:$CZ$201,11)</f>
        <v>-1.0000000000000004</v>
      </c>
      <c r="AM7" s="22">
        <f>VLOOKUP($AB7,'predicted contributions sorted'!$A$3:$CZ$201,12)</f>
        <v>-1.0000000000000004</v>
      </c>
      <c r="AN7" s="22">
        <f>VLOOKUP($AB7,'predicted contributions sorted'!$A$3:$CZ$201,13)</f>
        <v>0.62735109902519937</v>
      </c>
      <c r="AO7" s="22">
        <f>VLOOKUP($AB7,'predicted contributions sorted'!$A$3:$CZ$201,14)</f>
        <v>7.5272404040565073</v>
      </c>
      <c r="AP7" s="22">
        <f>VLOOKUP($AB7,'predicted contributions sorted'!$A$3:$CZ$201,15)</f>
        <v>0.15942649954872792</v>
      </c>
      <c r="AQ7" s="22">
        <f>VLOOKUP($AB7,'predicted contributions sorted'!$A$3:$CZ$201,16)</f>
        <v>1.3301567379580079</v>
      </c>
      <c r="AR7" s="22">
        <f>VLOOKUP($AB7,'predicted contributions sorted'!$A$3:$CZ$201,17)</f>
        <v>0.42850968451830568</v>
      </c>
      <c r="AS7" s="22">
        <f>VLOOKUP($AB7,'predicted contributions sorted'!$A$3:$CZ$201,18)</f>
        <v>0.34126852522957107</v>
      </c>
      <c r="AT7" s="22">
        <f>VLOOKUP($AB7,'predicted contributions sorted'!$A$3:$CZ$201,19)</f>
        <v>0.33197760780229113</v>
      </c>
      <c r="AU7" s="22">
        <f>VLOOKUP($AB7,'predicted contributions sorted'!$A$3:$CZ$201,20)</f>
        <v>0.32972155647648743</v>
      </c>
      <c r="AV7" s="22">
        <f>VLOOKUP($AB7,'predicted contributions sorted'!$A$3:$CZ$201,21)</f>
        <v>0.1102099763559732</v>
      </c>
      <c r="AW7" s="22">
        <f>VLOOKUP($AB7,'predicted contributions sorted'!$A$3:$CZ$201,22)</f>
        <v>44.120994844555277</v>
      </c>
      <c r="AX7" s="22">
        <f>VLOOKUP($AB7,'predicted contributions sorted'!$A$3:$CZ$201,23)</f>
        <v>2.5818888289807851</v>
      </c>
      <c r="AY7" s="22">
        <f>VLOOKUP($AB7,'predicted contributions sorted'!$A$3:$CZ$201,24)</f>
        <v>-1.0000000000000004</v>
      </c>
      <c r="AZ7" s="22">
        <f>VLOOKUP($AB7,'predicted contributions sorted'!$A$3:$CZ$201,25)</f>
        <v>-1.0000000000000004</v>
      </c>
      <c r="BA7" s="22">
        <f>VLOOKUP($AB7,'predicted contributions sorted'!$A$3:$CZ$201,26)</f>
        <v>53.619391822178926</v>
      </c>
      <c r="BB7" s="22">
        <f>VLOOKUP($AB7,'predicted contributions sorted'!$A$3:$CZ$201,27)</f>
        <v>0.1539198900279401</v>
      </c>
      <c r="BC7" s="22">
        <f>VLOOKUP($AB7,'predicted contributions sorted'!$A$3:$CZ$201,28)</f>
        <v>0.16798835714539651</v>
      </c>
      <c r="BD7" s="22">
        <f>VLOOKUP($AB7,'predicted contributions sorted'!$A$3:$CZ$201,29)</f>
        <v>-4.2412328266343148E-2</v>
      </c>
      <c r="BE7" s="22">
        <f>VLOOKUP($AB7,'predicted contributions sorted'!$A$3:$CZ$201,30)</f>
        <v>11.064682807290058</v>
      </c>
      <c r="BF7" s="22">
        <f>VLOOKUP($AB7,'predicted contributions sorted'!$A$3:$CZ$201,31)</f>
        <v>-1.0000000000000004</v>
      </c>
      <c r="BG7" s="22">
        <f>VLOOKUP($AB7,'predicted contributions sorted'!$A$3:$CZ$201,32)</f>
        <v>-1.0000000000000004</v>
      </c>
      <c r="BH7" s="22">
        <f>VLOOKUP($AB7,'predicted contributions sorted'!$A$3:$CZ$201,33)</f>
        <v>-1.0000000000000004</v>
      </c>
      <c r="BI7" s="22">
        <f>VLOOKUP($AB7,'predicted contributions sorted'!$A$3:$CZ$201,34)</f>
        <v>7.3666950950698412E-3</v>
      </c>
      <c r="BJ7" s="22">
        <f>VLOOKUP($AB7,'predicted contributions sorted'!$A$3:$CZ$201,35)</f>
        <v>0.1102099763559732</v>
      </c>
      <c r="BK7" s="22">
        <f>VLOOKUP($AB7,'predicted contributions sorted'!$A$3:$CZ$201,36)</f>
        <v>-0.1584288547811708</v>
      </c>
      <c r="BL7" s="22">
        <f>VLOOKUP($AB7,'predicted contributions sorted'!$A$3:$CZ$201,37)</f>
        <v>0.36426536329612086</v>
      </c>
      <c r="BM7" s="22">
        <f>VLOOKUP($AB7,'predicted contributions sorted'!$A$3:$CZ$201,38)</f>
        <v>-0.22343148473755289</v>
      </c>
      <c r="BN7" s="22">
        <f>VLOOKUP($AB7,'predicted contributions sorted'!$A$3:$CZ$201,39)</f>
        <v>0.57669003476311742</v>
      </c>
      <c r="BO7" s="22">
        <f>VLOOKUP($AB7,'predicted contributions sorted'!$A$3:$CZ$201,40)</f>
        <v>-6.1059276058697787</v>
      </c>
      <c r="BP7" s="22">
        <f>VLOOKUP($AB7,'predicted contributions sorted'!$A$3:$CZ$201,41)</f>
        <v>15.96657389908364</v>
      </c>
      <c r="BQ7" s="22">
        <f>VLOOKUP($AB7,'predicted contributions sorted'!$A$3:$CZ$201,42)</f>
        <v>43.415942898606403</v>
      </c>
      <c r="BR7" s="22">
        <f>VLOOKUP($AB7,'predicted contributions sorted'!$A$3:$CZ$201,43)</f>
        <v>1.0837454129797279</v>
      </c>
      <c r="BS7" s="22">
        <f>VLOOKUP($AB7,'predicted contributions sorted'!$A$3:$CZ$201,44)</f>
        <v>2.5738520801077542</v>
      </c>
      <c r="BT7" s="22">
        <f>VLOOKUP($AB7,'predicted contributions sorted'!$A$3:$CZ$201,45)</f>
        <v>-1.0000000000000004</v>
      </c>
      <c r="BU7" s="22">
        <f>VLOOKUP($AB7,'predicted contributions sorted'!$A$3:$CZ$201,46)</f>
        <v>-1.0000000000000004</v>
      </c>
      <c r="BV7" s="22">
        <f>VLOOKUP($AB7,'predicted contributions sorted'!$A$3:$CZ$201,47)</f>
        <v>1.8146755824144032</v>
      </c>
      <c r="BW7" s="22">
        <f>VLOOKUP($AB7,'predicted contributions sorted'!$A$3:$CZ$201,48)</f>
        <v>73.319724213054073</v>
      </c>
      <c r="BX7" s="22">
        <f>VLOOKUP($AB7,'predicted contributions sorted'!$A$3:$CZ$201,49)</f>
        <v>83.914344862175909</v>
      </c>
      <c r="BY7" s="22">
        <f>VLOOKUP($AB7,'predicted contributions sorted'!$A$3:$CZ$201,50)</f>
        <v>0.36795843697519826</v>
      </c>
      <c r="BZ7" s="22">
        <f>VLOOKUP($AB7,'predicted contributions sorted'!$A$3:$CZ$201,51)</f>
        <v>18.014567607038327</v>
      </c>
      <c r="CA7" s="24">
        <f>VLOOKUP($AB7,'predicted contributions sorted'!$A$3:$CZ$201,52)</f>
        <v>1528.4866020535096</v>
      </c>
    </row>
    <row r="8" spans="1:79" x14ac:dyDescent="0.25">
      <c r="H8" s="9"/>
      <c r="AA8" s="18" t="s">
        <v>91</v>
      </c>
      <c r="AB8" s="18">
        <f>E7</f>
        <v>1094</v>
      </c>
      <c r="AC8" s="18" t="str">
        <f>VLOOKUP(AB8,'seed values sorted'!$A$3:$ZZ$10000,2)</f>
        <v>Channel Cats</v>
      </c>
      <c r="AD8" s="22">
        <f>VLOOKUP($AB8,'predicted contributions sorted'!$A$3:$CZ$201,3)</f>
        <v>5.4530134754107671</v>
      </c>
      <c r="AE8" s="22">
        <f>VLOOKUP($AB8,'predicted contributions sorted'!$A$3:$CZ$201,4)</f>
        <v>7.1820755096169142E-4</v>
      </c>
      <c r="AF8" s="22">
        <f>VLOOKUP($AB8,'predicted contributions sorted'!$A$3:$CZ$201,5)</f>
        <v>-7.0732622992577668E-2</v>
      </c>
      <c r="AG8" s="22">
        <f>VLOOKUP($AB8,'predicted contributions sorted'!$A$3:$CZ$201,6)</f>
        <v>-6.7608082932377744E-2</v>
      </c>
      <c r="AH8" s="22">
        <f>VLOOKUP($AB8,'predicted contributions sorted'!$A$3:$CZ$201,7)</f>
        <v>0.12696914135349543</v>
      </c>
      <c r="AI8" s="22">
        <f>VLOOKUP($AB8,'predicted contributions sorted'!$A$3:$CZ$201,8)</f>
        <v>0</v>
      </c>
      <c r="AJ8" s="22">
        <f>VLOOKUP($AB8,'predicted contributions sorted'!$A$3:$CZ$201,9)</f>
        <v>7.6181484812097233</v>
      </c>
      <c r="AK8" s="22">
        <f>VLOOKUP($AB8,'predicted contributions sorted'!$A$3:$CZ$201,10)</f>
        <v>0.12696914135349543</v>
      </c>
      <c r="AL8" s="22">
        <f>VLOOKUP($AB8,'predicted contributions sorted'!$A$3:$CZ$201,11)</f>
        <v>-0.99999999999999911</v>
      </c>
      <c r="AM8" s="22">
        <f>VLOOKUP($AB8,'predicted contributions sorted'!$A$3:$CZ$201,12)</f>
        <v>-0.99999999999999911</v>
      </c>
      <c r="AN8" s="22">
        <f>VLOOKUP($AB8,'predicted contributions sorted'!$A$3:$CZ$201,13)</f>
        <v>2.5393828270699066</v>
      </c>
      <c r="AO8" s="22">
        <f>VLOOKUP($AB8,'predicted contributions sorted'!$A$3:$CZ$201,14)</f>
        <v>13.054827881507013</v>
      </c>
      <c r="AP8" s="22">
        <f>VLOOKUP($AB8,'predicted contributions sorted'!$A$3:$CZ$201,15)</f>
        <v>-0.63583937892420972</v>
      </c>
      <c r="AQ8" s="22">
        <f>VLOOKUP($AB8,'predicted contributions sorted'!$A$3:$CZ$201,16)</f>
        <v>0.3579625525861922</v>
      </c>
      <c r="AR8" s="22">
        <f>VLOOKUP($AB8,'predicted contributions sorted'!$A$3:$CZ$201,17)</f>
        <v>-2.05130528550065E-2</v>
      </c>
      <c r="AS8" s="22">
        <f>VLOOKUP($AB8,'predicted contributions sorted'!$A$3:$CZ$201,18)</f>
        <v>0.33496003186850137</v>
      </c>
      <c r="AT8" s="22">
        <f>VLOOKUP($AB8,'predicted contributions sorted'!$A$3:$CZ$201,19)</f>
        <v>0.382618354865914</v>
      </c>
      <c r="AU8" s="22">
        <f>VLOOKUP($AB8,'predicted contributions sorted'!$A$3:$CZ$201,20)</f>
        <v>0.28742228457529767</v>
      </c>
      <c r="AV8" s="22">
        <f>VLOOKUP($AB8,'predicted contributions sorted'!$A$3:$CZ$201,21)</f>
        <v>2.3124052182448454E-3</v>
      </c>
      <c r="AW8" s="22">
        <f>VLOOKUP($AB8,'predicted contributions sorted'!$A$3:$CZ$201,22)</f>
        <v>35.129706779456541</v>
      </c>
      <c r="AX8" s="22">
        <f>VLOOKUP($AB8,'predicted contributions sorted'!$A$3:$CZ$201,23)</f>
        <v>1.8030375406617618</v>
      </c>
      <c r="AY8" s="22">
        <f>VLOOKUP($AB8,'predicted contributions sorted'!$A$3:$CZ$201,24)</f>
        <v>-0.99999999999999911</v>
      </c>
      <c r="AZ8" s="22">
        <f>VLOOKUP($AB8,'predicted contributions sorted'!$A$3:$CZ$201,25)</f>
        <v>-0.99999999999999911</v>
      </c>
      <c r="BA8" s="22">
        <f>VLOOKUP($AB8,'predicted contributions sorted'!$A$3:$CZ$201,26)</f>
        <v>78.285490875115471</v>
      </c>
      <c r="BB8" s="22">
        <f>VLOOKUP($AB8,'predicted contributions sorted'!$A$3:$CZ$201,27)</f>
        <v>0.25032611391969772</v>
      </c>
      <c r="BC8" s="22">
        <f>VLOOKUP($AB8,'predicted contributions sorted'!$A$3:$CZ$201,28)</f>
        <v>8.7916951813892696E-2</v>
      </c>
      <c r="BD8" s="22">
        <f>VLOOKUP($AB8,'predicted contributions sorted'!$A$3:$CZ$201,29)</f>
        <v>0.51556651357627858</v>
      </c>
      <c r="BE8" s="22">
        <f>VLOOKUP($AB8,'predicted contributions sorted'!$A$3:$CZ$201,30)</f>
        <v>42.978717947573045</v>
      </c>
      <c r="BF8" s="22">
        <f>VLOOKUP($AB8,'predicted contributions sorted'!$A$3:$CZ$201,31)</f>
        <v>-0.99999999999999911</v>
      </c>
      <c r="BG8" s="22">
        <f>VLOOKUP($AB8,'predicted contributions sorted'!$A$3:$CZ$201,32)</f>
        <v>-0.99999999999999911</v>
      </c>
      <c r="BH8" s="22">
        <f>VLOOKUP($AB8,'predicted contributions sorted'!$A$3:$CZ$201,33)</f>
        <v>-0.99999999999999911</v>
      </c>
      <c r="BI8" s="22">
        <f>VLOOKUP($AB8,'predicted contributions sorted'!$A$3:$CZ$201,34)</f>
        <v>-6.0216574472067869E-3</v>
      </c>
      <c r="BJ8" s="22">
        <f>VLOOKUP($AB8,'predicted contributions sorted'!$A$3:$CZ$201,35)</f>
        <v>2.3124052182448454E-3</v>
      </c>
      <c r="BK8" s="22">
        <f>VLOOKUP($AB8,'predicted contributions sorted'!$A$3:$CZ$201,36)</f>
        <v>-6.9290231383053014E-2</v>
      </c>
      <c r="BL8" s="22">
        <f>VLOOKUP($AB8,'predicted contributions sorted'!$A$3:$CZ$201,37)</f>
        <v>0.14416600868982613</v>
      </c>
      <c r="BM8" s="22">
        <f>VLOOKUP($AB8,'predicted contributions sorted'!$A$3:$CZ$201,38)</f>
        <v>-5.0789646131178243E-2</v>
      </c>
      <c r="BN8" s="22">
        <f>VLOOKUP($AB8,'predicted contributions sorted'!$A$3:$CZ$201,39)</f>
        <v>0.31057089617709061</v>
      </c>
      <c r="BO8" s="22">
        <f>VLOOKUP($AB8,'predicted contributions sorted'!$A$3:$CZ$201,40)</f>
        <v>-1.6431335632717678</v>
      </c>
      <c r="BP8" s="22">
        <f>VLOOKUP($AB8,'predicted contributions sorted'!$A$3:$CZ$201,41)</f>
        <v>8.5120437009534449</v>
      </c>
      <c r="BQ8" s="22">
        <f>VLOOKUP($AB8,'predicted contributions sorted'!$A$3:$CZ$201,42)</f>
        <v>43.004101168094863</v>
      </c>
      <c r="BR8" s="22">
        <f>VLOOKUP($AB8,'predicted contributions sorted'!$A$3:$CZ$201,43)</f>
        <v>1.0102282630548367</v>
      </c>
      <c r="BS8" s="22">
        <f>VLOOKUP($AB8,'predicted contributions sorted'!$A$3:$CZ$201,44)</f>
        <v>1.9339095737191312</v>
      </c>
      <c r="BT8" s="22">
        <f>VLOOKUP($AB8,'predicted contributions sorted'!$A$3:$CZ$201,45)</f>
        <v>-0.99999999999999911</v>
      </c>
      <c r="BU8" s="22">
        <f>VLOOKUP($AB8,'predicted contributions sorted'!$A$3:$CZ$201,46)</f>
        <v>-0.99999999999999911</v>
      </c>
      <c r="BV8" s="22">
        <f>VLOOKUP($AB8,'predicted contributions sorted'!$A$3:$CZ$201,47)</f>
        <v>-7.7249009255707018E-2</v>
      </c>
      <c r="BW8" s="22">
        <f>VLOOKUP($AB8,'predicted contributions sorted'!$A$3:$CZ$201,48)</f>
        <v>100.22814868106683</v>
      </c>
      <c r="BX8" s="22">
        <f>VLOOKUP($AB8,'predicted contributions sorted'!$A$3:$CZ$201,49)</f>
        <v>100.39578059465352</v>
      </c>
      <c r="BY8" s="22">
        <f>VLOOKUP($AB8,'predicted contributions sorted'!$A$3:$CZ$201,50)</f>
        <v>0.16804938020147886</v>
      </c>
      <c r="BZ8" s="22">
        <f>VLOOKUP($AB8,'predicted contributions sorted'!$A$3:$CZ$201,51)</f>
        <v>5.4541050711465724</v>
      </c>
      <c r="CA8" s="24">
        <f>VLOOKUP($AB8,'predicted contributions sorted'!$A$3:$CZ$201,52)</f>
        <v>1448.5383108011467</v>
      </c>
    </row>
    <row r="9" spans="1:79" x14ac:dyDescent="0.25">
      <c r="B9" t="s">
        <v>430</v>
      </c>
      <c r="C9" t="s">
        <v>431</v>
      </c>
      <c r="D9" t="s">
        <v>432</v>
      </c>
      <c r="H9" s="9"/>
      <c r="J9" t="s">
        <v>430</v>
      </c>
      <c r="K9" t="s">
        <v>431</v>
      </c>
      <c r="L9" t="s">
        <v>432</v>
      </c>
      <c r="AA9" s="17" t="s">
        <v>92</v>
      </c>
      <c r="AB9" s="17">
        <f>K7</f>
        <v>6420</v>
      </c>
      <c r="AC9" s="17" t="str">
        <f>VLOOKUP(AB9,'seed values sorted'!$A$3:$ZZ$10000,2)</f>
        <v>Fire Island Robotics (Muscatine Iowa)</v>
      </c>
      <c r="AD9" s="23">
        <f>VLOOKUP($AB9,'predicted contributions sorted'!$A$3:$CZ$201,3)</f>
        <v>4.4002143225809736</v>
      </c>
      <c r="AE9" s="23">
        <f>VLOOKUP($AB9,'predicted contributions sorted'!$A$3:$CZ$201,4)</f>
        <v>3.7958722218371217E-2</v>
      </c>
      <c r="AF9" s="23">
        <f>VLOOKUP($AB9,'predicted contributions sorted'!$A$3:$CZ$201,5)</f>
        <v>-0.3208491864602715</v>
      </c>
      <c r="AG9" s="23">
        <f>VLOOKUP($AB9,'predicted contributions sorted'!$A$3:$CZ$201,6)</f>
        <v>-0.32218933801546473</v>
      </c>
      <c r="AH9" s="23">
        <f>VLOOKUP($AB9,'predicted contributions sorted'!$A$3:$CZ$201,7)</f>
        <v>0.2963550134460049</v>
      </c>
      <c r="AI9" s="23">
        <f>VLOOKUP($AB9,'predicted contributions sorted'!$A$3:$CZ$201,8)</f>
        <v>0</v>
      </c>
      <c r="AJ9" s="23">
        <f>VLOOKUP($AB9,'predicted contributions sorted'!$A$3:$CZ$201,9)</f>
        <v>17.781300806760289</v>
      </c>
      <c r="AK9" s="23">
        <f>VLOOKUP($AB9,'predicted contributions sorted'!$A$3:$CZ$201,10)</f>
        <v>0.2963550134460049</v>
      </c>
      <c r="AL9" s="23">
        <f>VLOOKUP($AB9,'predicted contributions sorted'!$A$3:$CZ$201,11)</f>
        <v>-1.0000000000000004</v>
      </c>
      <c r="AM9" s="23">
        <f>VLOOKUP($AB9,'predicted contributions sorted'!$A$3:$CZ$201,12)</f>
        <v>-1.0000000000000004</v>
      </c>
      <c r="AN9" s="23">
        <f>VLOOKUP($AB9,'predicted contributions sorted'!$A$3:$CZ$201,13)</f>
        <v>5.9271002689200962</v>
      </c>
      <c r="AO9" s="23">
        <f>VLOOKUP($AB9,'predicted contributions sorted'!$A$3:$CZ$201,14)</f>
        <v>21.614722811126818</v>
      </c>
      <c r="AP9" s="23">
        <f>VLOOKUP($AB9,'predicted contributions sorted'!$A$3:$CZ$201,15)</f>
        <v>-0.12394730564973162</v>
      </c>
      <c r="AQ9" s="23">
        <f>VLOOKUP($AB9,'predicted contributions sorted'!$A$3:$CZ$201,16)</f>
        <v>1.0703975919574533</v>
      </c>
      <c r="AR9" s="23">
        <f>VLOOKUP($AB9,'predicted contributions sorted'!$A$3:$CZ$201,17)</f>
        <v>0.30934669489122263</v>
      </c>
      <c r="AS9" s="23">
        <f>VLOOKUP($AB9,'predicted contributions sorted'!$A$3:$CZ$201,18)</f>
        <v>0.3362606051695623</v>
      </c>
      <c r="AT9" s="23">
        <f>VLOOKUP($AB9,'predicted contributions sorted'!$A$3:$CZ$201,19)</f>
        <v>0.37459246394718082</v>
      </c>
      <c r="AU9" s="23">
        <f>VLOOKUP($AB9,'predicted contributions sorted'!$A$3:$CZ$201,20)</f>
        <v>0.32861800480057912</v>
      </c>
      <c r="AV9" s="23">
        <f>VLOOKUP($AB9,'predicted contributions sorted'!$A$3:$CZ$201,21)</f>
        <v>-1.5783401684979086E-2</v>
      </c>
      <c r="AW9" s="23">
        <f>VLOOKUP($AB9,'predicted contributions sorted'!$A$3:$CZ$201,22)</f>
        <v>29.494270404275063</v>
      </c>
      <c r="AX9" s="23">
        <f>VLOOKUP($AB9,'predicted contributions sorted'!$A$3:$CZ$201,23)</f>
        <v>1.6584237304472584</v>
      </c>
      <c r="AY9" s="23">
        <f>VLOOKUP($AB9,'predicted contributions sorted'!$A$3:$CZ$201,24)</f>
        <v>-1.0000000000000004</v>
      </c>
      <c r="AZ9" s="23">
        <f>VLOOKUP($AB9,'predicted contributions sorted'!$A$3:$CZ$201,25)</f>
        <v>-1.0000000000000004</v>
      </c>
      <c r="BA9" s="23">
        <f>VLOOKUP($AB9,'predicted contributions sorted'!$A$3:$CZ$201,26)</f>
        <v>69.913244299692721</v>
      </c>
      <c r="BB9" s="23">
        <f>VLOOKUP($AB9,'predicted contributions sorted'!$A$3:$CZ$201,27)</f>
        <v>0.13331646786930898</v>
      </c>
      <c r="BC9" s="23">
        <f>VLOOKUP($AB9,'predicted contributions sorted'!$A$3:$CZ$201,28)</f>
        <v>0.46300324125116488</v>
      </c>
      <c r="BD9" s="23">
        <f>VLOOKUP($AB9,'predicted contributions sorted'!$A$3:$CZ$201,29)</f>
        <v>0.25222480948949794</v>
      </c>
      <c r="BE9" s="23">
        <f>VLOOKUP($AB9,'predicted contributions sorted'!$A$3:$CZ$201,30)</f>
        <v>41.052180034433547</v>
      </c>
      <c r="BF9" s="23">
        <f>VLOOKUP($AB9,'predicted contributions sorted'!$A$3:$CZ$201,31)</f>
        <v>-1.0000000000000004</v>
      </c>
      <c r="BG9" s="23">
        <f>VLOOKUP($AB9,'predicted contributions sorted'!$A$3:$CZ$201,32)</f>
        <v>-1.0000000000000004</v>
      </c>
      <c r="BH9" s="23">
        <f>VLOOKUP($AB9,'predicted contributions sorted'!$A$3:$CZ$201,33)</f>
        <v>-1.0000000000000004</v>
      </c>
      <c r="BI9" s="23">
        <f>VLOOKUP($AB9,'predicted contributions sorted'!$A$3:$CZ$201,34)</f>
        <v>4.0618245485384025E-3</v>
      </c>
      <c r="BJ9" s="23">
        <f>VLOOKUP($AB9,'predicted contributions sorted'!$A$3:$CZ$201,35)</f>
        <v>-1.5783401684979086E-2</v>
      </c>
      <c r="BK9" s="23">
        <f>VLOOKUP($AB9,'predicted contributions sorted'!$A$3:$CZ$201,36)</f>
        <v>0.22652383624002409</v>
      </c>
      <c r="BL9" s="23">
        <f>VLOOKUP($AB9,'predicted contributions sorted'!$A$3:$CZ$201,37)</f>
        <v>-3.7953510040180202E-2</v>
      </c>
      <c r="BM9" s="23">
        <f>VLOOKUP($AB9,'predicted contributions sorted'!$A$3:$CZ$201,38)</f>
        <v>0.30462349699159869</v>
      </c>
      <c r="BN9" s="23">
        <f>VLOOKUP($AB9,'predicted contributions sorted'!$A$3:$CZ$201,39)</f>
        <v>0.3398816028640898</v>
      </c>
      <c r="BO9" s="23">
        <f>VLOOKUP($AB9,'predicted contributions sorted'!$A$3:$CZ$201,40)</f>
        <v>8.8767300250334671</v>
      </c>
      <c r="BP9" s="23">
        <f>VLOOKUP($AB9,'predicted contributions sorted'!$A$3:$CZ$201,41)</f>
        <v>8.1787491023579708</v>
      </c>
      <c r="BQ9" s="23">
        <f>VLOOKUP($AB9,'predicted contributions sorted'!$A$3:$CZ$201,42)</f>
        <v>46.053148480941424</v>
      </c>
      <c r="BR9" s="23">
        <f>VLOOKUP($AB9,'predicted contributions sorted'!$A$3:$CZ$201,43)</f>
        <v>1.0097807563768675</v>
      </c>
      <c r="BS9" s="23">
        <f>VLOOKUP($AB9,'predicted contributions sorted'!$A$3:$CZ$201,44)</f>
        <v>1.9361599742130493</v>
      </c>
      <c r="BT9" s="23">
        <f>VLOOKUP($AB9,'predicted contributions sorted'!$A$3:$CZ$201,45)</f>
        <v>-1.0000000000000004</v>
      </c>
      <c r="BU9" s="23">
        <f>VLOOKUP($AB9,'predicted contributions sorted'!$A$3:$CZ$201,46)</f>
        <v>-1.0000000000000004</v>
      </c>
      <c r="BV9" s="23">
        <f>VLOOKUP($AB9,'predicted contributions sorted'!$A$3:$CZ$201,47)</f>
        <v>-6.4708191847131113E-2</v>
      </c>
      <c r="BW9" s="23">
        <f>VLOOKUP($AB9,'predicted contributions sorted'!$A$3:$CZ$201,48)</f>
        <v>97.914310207547629</v>
      </c>
      <c r="BX9" s="23">
        <f>VLOOKUP($AB9,'predicted contributions sorted'!$A$3:$CZ$201,49)</f>
        <v>96.146124697402698</v>
      </c>
      <c r="BY9" s="23">
        <f>VLOOKUP($AB9,'predicted contributions sorted'!$A$3:$CZ$201,50)</f>
        <v>4.9237943559978119E-2</v>
      </c>
      <c r="BZ9" s="23">
        <f>VLOOKUP($AB9,'predicted contributions sorted'!$A$3:$CZ$201,51)</f>
        <v>21.232540633293361</v>
      </c>
      <c r="CA9" s="25">
        <f>VLOOKUP($AB9,'predicted contributions sorted'!$A$3:$CZ$201,52)</f>
        <v>1383.6868308377</v>
      </c>
    </row>
    <row r="10" spans="1:79" x14ac:dyDescent="0.25">
      <c r="B10" s="27">
        <f>IF(C2,BY14,AVERAGE(B25,B28))</f>
        <v>1</v>
      </c>
      <c r="C10" s="27">
        <f>IF(C2,BI14,BI12)</f>
        <v>0</v>
      </c>
      <c r="D10" s="27">
        <f>IF(C2,BJ14,BJ12)</f>
        <v>0</v>
      </c>
      <c r="H10" s="9"/>
      <c r="J10" s="27">
        <f>IF(C2,BY15,AVERAGE(J25,J28))</f>
        <v>0</v>
      </c>
      <c r="K10" s="27">
        <f>IF(C2,BI15,BI13)</f>
        <v>0</v>
      </c>
      <c r="L10" s="27">
        <f>IF(C2,BJ15,BJ13)</f>
        <v>0</v>
      </c>
      <c r="AA10" s="17" t="s">
        <v>93</v>
      </c>
      <c r="AB10" s="17">
        <f>L7</f>
        <v>2574</v>
      </c>
      <c r="AC10" s="17" t="str">
        <f>VLOOKUP(AB10,'seed values sorted'!$A$3:$ZZ$10000,2)</f>
        <v>RoboHuskie</v>
      </c>
      <c r="AD10" s="23">
        <f>VLOOKUP($AB10,'predicted contributions sorted'!$A$3:$CZ$201,3)</f>
        <v>3.3953147462017199</v>
      </c>
      <c r="AE10" s="23">
        <f>VLOOKUP($AB10,'predicted contributions sorted'!$A$3:$CZ$201,4)</f>
        <v>6.398996561417041E-3</v>
      </c>
      <c r="AF10" s="23">
        <f>VLOOKUP($AB10,'predicted contributions sorted'!$A$3:$CZ$201,5)</f>
        <v>-1.030670531226846E-2</v>
      </c>
      <c r="AG10" s="23">
        <f>VLOOKUP($AB10,'predicted contributions sorted'!$A$3:$CZ$201,6)</f>
        <v>-9.1528615382605923E-3</v>
      </c>
      <c r="AH10" s="23">
        <f>VLOOKUP($AB10,'predicted contributions sorted'!$A$3:$CZ$201,7)</f>
        <v>-0.26434986329104404</v>
      </c>
      <c r="AI10" s="23">
        <f>VLOOKUP($AB10,'predicted contributions sorted'!$A$3:$CZ$201,8)</f>
        <v>0</v>
      </c>
      <c r="AJ10" s="23">
        <f>VLOOKUP($AB10,'predicted contributions sorted'!$A$3:$CZ$201,9)</f>
        <v>-15.860991797462649</v>
      </c>
      <c r="AK10" s="23">
        <f>VLOOKUP($AB10,'predicted contributions sorted'!$A$3:$CZ$201,10)</f>
        <v>-0.26434986329104404</v>
      </c>
      <c r="AL10" s="23">
        <f>VLOOKUP($AB10,'predicted contributions sorted'!$A$3:$CZ$201,11)</f>
        <v>-1.0000000000000013</v>
      </c>
      <c r="AM10" s="23">
        <f>VLOOKUP($AB10,'predicted contributions sorted'!$A$3:$CZ$201,12)</f>
        <v>-1.0000000000000013</v>
      </c>
      <c r="AN10" s="23">
        <f>VLOOKUP($AB10,'predicted contributions sorted'!$A$3:$CZ$201,13)</f>
        <v>-5.2869972658208813</v>
      </c>
      <c r="AO10" s="23">
        <f>VLOOKUP($AB10,'predicted contributions sorted'!$A$3:$CZ$201,14)</f>
        <v>-12.482718042527145</v>
      </c>
      <c r="AP10" s="23">
        <f>VLOOKUP($AB10,'predicted contributions sorted'!$A$3:$CZ$201,15)</f>
        <v>4.2860378405495309E-2</v>
      </c>
      <c r="AQ10" s="23">
        <f>VLOOKUP($AB10,'predicted contributions sorted'!$A$3:$CZ$201,16)</f>
        <v>-0.10408848757661497</v>
      </c>
      <c r="AR10" s="23">
        <f>VLOOKUP($AB10,'predicted contributions sorted'!$A$3:$CZ$201,17)</f>
        <v>1.8271509027240891E-3</v>
      </c>
      <c r="AS10" s="23">
        <f>VLOOKUP($AB10,'predicted contributions sorted'!$A$3:$CZ$201,18)</f>
        <v>0.33184286954674058</v>
      </c>
      <c r="AT10" s="23">
        <f>VLOOKUP($AB10,'predicted contributions sorted'!$A$3:$CZ$201,19)</f>
        <v>0.36493151851504008</v>
      </c>
      <c r="AU10" s="23">
        <f>VLOOKUP($AB10,'predicted contributions sorted'!$A$3:$CZ$201,20)</f>
        <v>0.44925073618223665</v>
      </c>
      <c r="AV10" s="23">
        <f>VLOOKUP($AB10,'predicted contributions sorted'!$A$3:$CZ$201,21)</f>
        <v>-1.3395931363385934E-2</v>
      </c>
      <c r="AW10" s="23">
        <f>VLOOKUP($AB10,'predicted contributions sorted'!$A$3:$CZ$201,22)</f>
        <v>55.892092818940746</v>
      </c>
      <c r="AX10" s="23">
        <f>VLOOKUP($AB10,'predicted contributions sorted'!$A$3:$CZ$201,23)</f>
        <v>2.7113437251182764</v>
      </c>
      <c r="AY10" s="23">
        <f>VLOOKUP($AB10,'predicted contributions sorted'!$A$3:$CZ$201,24)</f>
        <v>-1.0000000000000013</v>
      </c>
      <c r="AZ10" s="23">
        <f>VLOOKUP($AB10,'predicted contributions sorted'!$A$3:$CZ$201,25)</f>
        <v>-1.0000000000000013</v>
      </c>
      <c r="BA10" s="23">
        <f>VLOOKUP($AB10,'predicted contributions sorted'!$A$3:$CZ$201,26)</f>
        <v>69.374600131278214</v>
      </c>
      <c r="BB10" s="23">
        <f>VLOOKUP($AB10,'predicted contributions sorted'!$A$3:$CZ$201,27)</f>
        <v>2.4824669488970563E-2</v>
      </c>
      <c r="BC10" s="23">
        <f>VLOOKUP($AB10,'predicted contributions sorted'!$A$3:$CZ$201,28)</f>
        <v>-6.5032633893665356E-2</v>
      </c>
      <c r="BD10" s="23">
        <f>VLOOKUP($AB10,'predicted contributions sorted'!$A$3:$CZ$201,29)</f>
        <v>0.31131635885993275</v>
      </c>
      <c r="BE10" s="23">
        <f>VLOOKUP($AB10,'predicted contributions sorted'!$A$3:$CZ$201,30)</f>
        <v>13.511076271176632</v>
      </c>
      <c r="BF10" s="23">
        <f>VLOOKUP($AB10,'predicted contributions sorted'!$A$3:$CZ$201,31)</f>
        <v>-1.0000000000000013</v>
      </c>
      <c r="BG10" s="23">
        <f>VLOOKUP($AB10,'predicted contributions sorted'!$A$3:$CZ$201,32)</f>
        <v>-1.0000000000000013</v>
      </c>
      <c r="BH10" s="23">
        <f>VLOOKUP($AB10,'predicted contributions sorted'!$A$3:$CZ$201,33)</f>
        <v>-1.0000000000000013</v>
      </c>
      <c r="BI10" s="23">
        <f>VLOOKUP($AB10,'predicted contributions sorted'!$A$3:$CZ$201,34)</f>
        <v>4.8390413134453397E-3</v>
      </c>
      <c r="BJ10" s="23">
        <f>VLOOKUP($AB10,'predicted contributions sorted'!$A$3:$CZ$201,35)</f>
        <v>-1.3395931363385934E-2</v>
      </c>
      <c r="BK10" s="23">
        <f>VLOOKUP($AB10,'predicted contributions sorted'!$A$3:$CZ$201,36)</f>
        <v>8.4614873805533827E-2</v>
      </c>
      <c r="BL10" s="23">
        <f>VLOOKUP($AB10,'predicted contributions sorted'!$A$3:$CZ$201,37)</f>
        <v>2.1944351565936084E-2</v>
      </c>
      <c r="BM10" s="23">
        <f>VLOOKUP($AB10,'predicted contributions sorted'!$A$3:$CZ$201,38)</f>
        <v>-0.28705228249958031</v>
      </c>
      <c r="BN10" s="23">
        <f>VLOOKUP($AB10,'predicted contributions sorted'!$A$3:$CZ$201,39)</f>
        <v>-0.28568874469360456</v>
      </c>
      <c r="BO10" s="23">
        <f>VLOOKUP($AB10,'predicted contributions sorted'!$A$3:$CZ$201,40)</f>
        <v>-6.7490879794372134</v>
      </c>
      <c r="BP10" s="23">
        <f>VLOOKUP($AB10,'predicted contributions sorted'!$A$3:$CZ$201,41)</f>
        <v>-7.0366415735350571</v>
      </c>
      <c r="BQ10" s="23">
        <f>VLOOKUP($AB10,'predicted contributions sorted'!$A$3:$CZ$201,42)</f>
        <v>39.991679469583858</v>
      </c>
      <c r="BR10" s="23">
        <f>VLOOKUP($AB10,'predicted contributions sorted'!$A$3:$CZ$201,43)</f>
        <v>1.1321807128322907</v>
      </c>
      <c r="BS10" s="23">
        <f>VLOOKUP($AB10,'predicted contributions sorted'!$A$3:$CZ$201,44)</f>
        <v>2.4463934305876247</v>
      </c>
      <c r="BT10" s="23">
        <f>VLOOKUP($AB10,'predicted contributions sorted'!$A$3:$CZ$201,45)</f>
        <v>-1.0000000000000013</v>
      </c>
      <c r="BU10" s="23">
        <f>VLOOKUP($AB10,'predicted contributions sorted'!$A$3:$CZ$201,46)</f>
        <v>-1.0000000000000013</v>
      </c>
      <c r="BV10" s="23">
        <f>VLOOKUP($AB10,'predicted contributions sorted'!$A$3:$CZ$201,47)</f>
        <v>-8.9983074959891045E-3</v>
      </c>
      <c r="BW10" s="23">
        <f>VLOOKUP($AB10,'predicted contributions sorted'!$A$3:$CZ$201,48)</f>
        <v>49.797392069142688</v>
      </c>
      <c r="BX10" s="23">
        <f>VLOOKUP($AB10,'predicted contributions sorted'!$A$3:$CZ$201,49)</f>
        <v>48.545837720603799</v>
      </c>
      <c r="BY10" s="23">
        <f>VLOOKUP($AB10,'predicted contributions sorted'!$A$3:$CZ$201,50)</f>
        <v>0.10090295553581587</v>
      </c>
      <c r="BZ10" s="23">
        <f>VLOOKUP($AB10,'predicted contributions sorted'!$A$3:$CZ$201,51)</f>
        <v>-42.654575662951544</v>
      </c>
      <c r="CA10" s="25">
        <f>VLOOKUP($AB10,'predicted contributions sorted'!$A$3:$CZ$201,52)</f>
        <v>1391.5059580827622</v>
      </c>
    </row>
    <row r="11" spans="1:79" x14ac:dyDescent="0.25">
      <c r="H11" s="9"/>
      <c r="AA11" s="17" t="s">
        <v>94</v>
      </c>
      <c r="AB11" s="17">
        <f>M7</f>
        <v>5809</v>
      </c>
      <c r="AC11" s="17" t="str">
        <f>VLOOKUP(AB11,'seed values sorted'!$A$3:$ZZ$10000,2)</f>
        <v>The Jesubots</v>
      </c>
      <c r="AD11" s="23">
        <f>VLOOKUP($AB11,'predicted contributions sorted'!$A$3:$CZ$201,3)</f>
        <v>3.9712669119682862</v>
      </c>
      <c r="AE11" s="23">
        <f>VLOOKUP($AB11,'predicted contributions sorted'!$A$3:$CZ$201,4)</f>
        <v>-7.6249632473852441E-2</v>
      </c>
      <c r="AF11" s="23">
        <f>VLOOKUP($AB11,'predicted contributions sorted'!$A$3:$CZ$201,5)</f>
        <v>-0.32111931820099743</v>
      </c>
      <c r="AG11" s="23">
        <f>VLOOKUP($AB11,'predicted contributions sorted'!$A$3:$CZ$201,6)</f>
        <v>-0.32325064455080244</v>
      </c>
      <c r="AH11" s="23">
        <f>VLOOKUP($AB11,'predicted contributions sorted'!$A$3:$CZ$201,7)</f>
        <v>0.26856217893086975</v>
      </c>
      <c r="AI11" s="23">
        <f>VLOOKUP($AB11,'predicted contributions sorted'!$A$3:$CZ$201,8)</f>
        <v>0</v>
      </c>
      <c r="AJ11" s="23">
        <f>VLOOKUP($AB11,'predicted contributions sorted'!$A$3:$CZ$201,9)</f>
        <v>16.113730735852194</v>
      </c>
      <c r="AK11" s="23">
        <f>VLOOKUP($AB11,'predicted contributions sorted'!$A$3:$CZ$201,10)</f>
        <v>0.26856217893086975</v>
      </c>
      <c r="AL11" s="23">
        <f>VLOOKUP($AB11,'predicted contributions sorted'!$A$3:$CZ$201,11)</f>
        <v>-0.99999999999999756</v>
      </c>
      <c r="AM11" s="23">
        <f>VLOOKUP($AB11,'predicted contributions sorted'!$A$3:$CZ$201,12)</f>
        <v>-0.99999999999999756</v>
      </c>
      <c r="AN11" s="23">
        <f>VLOOKUP($AB11,'predicted contributions sorted'!$A$3:$CZ$201,13)</f>
        <v>5.371243578617392</v>
      </c>
      <c r="AO11" s="23">
        <f>VLOOKUP($AB11,'predicted contributions sorted'!$A$3:$CZ$201,14)</f>
        <v>20.174485679575334</v>
      </c>
      <c r="AP11" s="23">
        <f>VLOOKUP($AB11,'predicted contributions sorted'!$A$3:$CZ$201,15)</f>
        <v>0.71680146173650583</v>
      </c>
      <c r="AQ11" s="23">
        <f>VLOOKUP($AB11,'predicted contributions sorted'!$A$3:$CZ$201,16)</f>
        <v>-0.41499360154610393</v>
      </c>
      <c r="AR11" s="23">
        <f>VLOOKUP($AB11,'predicted contributions sorted'!$A$3:$CZ$201,17)</f>
        <v>-4.8301492899269494E-2</v>
      </c>
      <c r="AS11" s="23">
        <f>VLOOKUP($AB11,'predicted contributions sorted'!$A$3:$CZ$201,18)</f>
        <v>0.32762754156584933</v>
      </c>
      <c r="AT11" s="23">
        <f>VLOOKUP($AB11,'predicted contributions sorted'!$A$3:$CZ$201,19)</f>
        <v>0.15073362033820559</v>
      </c>
      <c r="AU11" s="23">
        <f>VLOOKUP($AB11,'predicted contributions sorted'!$A$3:$CZ$201,20)</f>
        <v>-0.2658062846625272</v>
      </c>
      <c r="AV11" s="23">
        <f>VLOOKUP($AB11,'predicted contributions sorted'!$A$3:$CZ$201,21)</f>
        <v>-9.7067081123886467E-3</v>
      </c>
      <c r="AW11" s="23">
        <f>VLOOKUP($AB11,'predicted contributions sorted'!$A$3:$CZ$201,22)</f>
        <v>-3.3051399344488086</v>
      </c>
      <c r="AX11" s="23">
        <f>VLOOKUP($AB11,'predicted contributions sorted'!$A$3:$CZ$201,23)</f>
        <v>-1.060277526470736</v>
      </c>
      <c r="AY11" s="23">
        <f>VLOOKUP($AB11,'predicted contributions sorted'!$A$3:$CZ$201,24)</f>
        <v>-0.99999999999999756</v>
      </c>
      <c r="AZ11" s="23">
        <f>VLOOKUP($AB11,'predicted contributions sorted'!$A$3:$CZ$201,25)</f>
        <v>-0.99999999999999756</v>
      </c>
      <c r="BA11" s="23">
        <f>VLOOKUP($AB11,'predicted contributions sorted'!$A$3:$CZ$201,26)</f>
        <v>23.572126255686275</v>
      </c>
      <c r="BB11" s="23">
        <f>VLOOKUP($AB11,'predicted contributions sorted'!$A$3:$CZ$201,27)</f>
        <v>0.3357110879220937</v>
      </c>
      <c r="BC11" s="23">
        <f>VLOOKUP($AB11,'predicted contributions sorted'!$A$3:$CZ$201,28)</f>
        <v>0.1860932538649705</v>
      </c>
      <c r="BD11" s="23">
        <f>VLOOKUP($AB11,'predicted contributions sorted'!$A$3:$CZ$201,29)</f>
        <v>-6.1506477695329721E-2</v>
      </c>
      <c r="BE11" s="23">
        <f>VLOOKUP($AB11,'predicted contributions sorted'!$A$3:$CZ$201,30)</f>
        <v>25.335120957084762</v>
      </c>
      <c r="BF11" s="23">
        <f>VLOOKUP($AB11,'predicted contributions sorted'!$A$3:$CZ$201,31)</f>
        <v>-0.99999999999999756</v>
      </c>
      <c r="BG11" s="23">
        <f>VLOOKUP($AB11,'predicted contributions sorted'!$A$3:$CZ$201,32)</f>
        <v>-0.99999999999999756</v>
      </c>
      <c r="BH11" s="23">
        <f>VLOOKUP($AB11,'predicted contributions sorted'!$A$3:$CZ$201,33)</f>
        <v>-0.99999999999999756</v>
      </c>
      <c r="BI11" s="23">
        <f>VLOOKUP($AB11,'predicted contributions sorted'!$A$3:$CZ$201,34)</f>
        <v>-1.3531768687945414E-2</v>
      </c>
      <c r="BJ11" s="23">
        <f>VLOOKUP($AB11,'predicted contributions sorted'!$A$3:$CZ$201,35)</f>
        <v>-9.7067081123886467E-3</v>
      </c>
      <c r="BK11" s="23">
        <f>VLOOKUP($AB11,'predicted contributions sorted'!$A$3:$CZ$201,36)</f>
        <v>0.10851211769892401</v>
      </c>
      <c r="BL11" s="23">
        <f>VLOOKUP($AB11,'predicted contributions sorted'!$A$3:$CZ$201,37)</f>
        <v>0.35851652936108169</v>
      </c>
      <c r="BM11" s="23">
        <f>VLOOKUP($AB11,'predicted contributions sorted'!$A$3:$CZ$201,38)</f>
        <v>-0.22789989077998135</v>
      </c>
      <c r="BN11" s="23">
        <f>VLOOKUP($AB11,'predicted contributions sorted'!$A$3:$CZ$201,39)</f>
        <v>-2.4845984972434683E-2</v>
      </c>
      <c r="BO11" s="23">
        <f>VLOOKUP($AB11,'predicted contributions sorted'!$A$3:$CZ$201,40)</f>
        <v>-5.3718047903267392</v>
      </c>
      <c r="BP11" s="23">
        <f>VLOOKUP($AB11,'predicted contributions sorted'!$A$3:$CZ$201,41)</f>
        <v>1.3883011318163714</v>
      </c>
      <c r="BQ11" s="23">
        <f>VLOOKUP($AB11,'predicted contributions sorted'!$A$3:$CZ$201,42)</f>
        <v>14.871284964387332</v>
      </c>
      <c r="BR11" s="23">
        <f>VLOOKUP($AB11,'predicted contributions sorted'!$A$3:$CZ$201,43)</f>
        <v>0.22631444920885785</v>
      </c>
      <c r="BS11" s="23">
        <f>VLOOKUP($AB11,'predicted contributions sorted'!$A$3:$CZ$201,44)</f>
        <v>-0.76029836992986699</v>
      </c>
      <c r="BT11" s="23">
        <f>VLOOKUP($AB11,'predicted contributions sorted'!$A$3:$CZ$201,45)</f>
        <v>-0.99999999999999756</v>
      </c>
      <c r="BU11" s="23">
        <f>VLOOKUP($AB11,'predicted contributions sorted'!$A$3:$CZ$201,46)</f>
        <v>-0.99999999999999756</v>
      </c>
      <c r="BV11" s="23">
        <f>VLOOKUP($AB11,'predicted contributions sorted'!$A$3:$CZ$201,47)</f>
        <v>-0.28403514191576823</v>
      </c>
      <c r="BW11" s="23">
        <f>VLOOKUP($AB11,'predicted contributions sorted'!$A$3:$CZ$201,48)</f>
        <v>48.15931204127817</v>
      </c>
      <c r="BX11" s="23">
        <f>VLOOKUP($AB11,'predicted contributions sorted'!$A$3:$CZ$201,49)</f>
        <v>47.37542447266101</v>
      </c>
      <c r="BY11" s="23">
        <f>VLOOKUP($AB11,'predicted contributions sorted'!$A$3:$CZ$201,50)</f>
        <v>7.3182136683232174E-2</v>
      </c>
      <c r="BZ11" s="23">
        <f>VLOOKUP($AB11,'predicted contributions sorted'!$A$3:$CZ$201,51)</f>
        <v>20.035471034781846</v>
      </c>
      <c r="CA11" s="25">
        <f>VLOOKUP($AB11,'predicted contributions sorted'!$A$3:$CZ$201,52)</f>
        <v>1459.5234923747646</v>
      </c>
    </row>
    <row r="12" spans="1:79" x14ac:dyDescent="0.25">
      <c r="E12" t="s">
        <v>432</v>
      </c>
      <c r="H12" s="9"/>
      <c r="M12" t="s">
        <v>432</v>
      </c>
      <c r="AA12" s="18" t="s">
        <v>428</v>
      </c>
      <c r="AB12" s="18" t="s">
        <v>3592</v>
      </c>
      <c r="AC12" s="18" t="s">
        <v>3592</v>
      </c>
      <c r="AD12" s="22" t="str">
        <f>IF($C$2,"",VLOOKUP($A$2,q_match_data,110))</f>
        <v/>
      </c>
      <c r="AE12" s="22" t="str">
        <f>IF($C$2,"",VLOOKUP($A$2,q_match_data,111))</f>
        <v/>
      </c>
      <c r="AF12" s="22" t="str">
        <f>IF($C$2,"",VLOOKUP($A$2,q_match_data,112))</f>
        <v/>
      </c>
      <c r="AG12" s="22" t="str">
        <f>IF($C$2,"",VLOOKUP($A$2,q_match_data,113))</f>
        <v/>
      </c>
      <c r="AH12" s="22" t="str">
        <f>IF($C$2,"",VLOOKUP($A$2,q_match_data,114))</f>
        <v/>
      </c>
      <c r="AI12" s="22" t="str">
        <f>IF($C$2,"",VLOOKUP($A$2,q_match_data,115))</f>
        <v/>
      </c>
      <c r="AJ12" s="22" t="str">
        <f>IF($C$2,"",VLOOKUP($A$2,q_match_data,116))</f>
        <v/>
      </c>
      <c r="AK12" s="22" t="str">
        <f>IF($C$2,"",VLOOKUP($A$2,q_match_data,117))</f>
        <v/>
      </c>
      <c r="AL12" s="22" t="str">
        <f>IF($C$2,"",VLOOKUP($A$2,q_match_data,118))</f>
        <v/>
      </c>
      <c r="AM12" s="22" t="str">
        <f>IF($C$2,"",VLOOKUP($A$2,q_match_data,119))</f>
        <v/>
      </c>
      <c r="AN12" s="22" t="str">
        <f>IF($C$2,"",VLOOKUP($A$2,q_match_data,120))</f>
        <v/>
      </c>
      <c r="AO12" s="22" t="str">
        <f>IF($C$2,"",VLOOKUP($A$2,q_match_data,121))</f>
        <v/>
      </c>
      <c r="AP12" s="22" t="str">
        <f>IF($C$2,"",VLOOKUP($A$2,q_match_data,122))</f>
        <v/>
      </c>
      <c r="AQ12" s="22" t="str">
        <f>IF($C$2,"",VLOOKUP($A$2,q_match_data,123))</f>
        <v/>
      </c>
      <c r="AR12" s="22" t="str">
        <f>IF($C$2,"",VLOOKUP($A$2,q_match_data,124))</f>
        <v/>
      </c>
      <c r="AS12" s="22" t="str">
        <f>IF($C$2,"",VLOOKUP($A$2,q_match_data,125))</f>
        <v/>
      </c>
      <c r="AT12" s="22" t="str">
        <f>IF($C$2,"",VLOOKUP($A$2,q_match_data,126))</f>
        <v/>
      </c>
      <c r="AU12" s="22" t="str">
        <f>IF($C$2,"",VLOOKUP($A$2,q_match_data,127))</f>
        <v/>
      </c>
      <c r="AV12" s="22" t="str">
        <f>IF($C$2,"",VLOOKUP($A$2,q_match_data,128))</f>
        <v/>
      </c>
      <c r="AW12" s="22" t="str">
        <f>IF($C$2,"",VLOOKUP($A$2,q_match_data,129))</f>
        <v/>
      </c>
      <c r="AX12" s="22" t="str">
        <f>IF($C$2,"",VLOOKUP($A$2,q_match_data,130))</f>
        <v/>
      </c>
      <c r="AY12" s="22" t="str">
        <f>IF($C$2,"",VLOOKUP($A$2,q_match_data,131))</f>
        <v/>
      </c>
      <c r="AZ12" s="22" t="str">
        <f>IF($C$2,"",VLOOKUP($A$2,q_match_data,132))</f>
        <v/>
      </c>
      <c r="BA12" s="22" t="str">
        <f>IF($C$2,"",VLOOKUP($A$2,q_match_data,133))</f>
        <v/>
      </c>
      <c r="BB12" s="22" t="str">
        <f>IF($C$2,"",VLOOKUP($A$2,q_match_data,134))</f>
        <v/>
      </c>
      <c r="BC12" s="22" t="str">
        <f>IF($C$2,"",VLOOKUP($A$2,q_match_data,135))</f>
        <v/>
      </c>
      <c r="BD12" s="22" t="str">
        <f>IF($C$2,"",VLOOKUP($A$2,q_match_data,136))</f>
        <v/>
      </c>
      <c r="BE12" s="22" t="str">
        <f>IF($C$2,"",VLOOKUP($A$2,q_match_data,137))</f>
        <v/>
      </c>
      <c r="BF12" s="22" t="str">
        <f>IF($C$2,"",VLOOKUP($A$2,q_match_data,138))</f>
        <v/>
      </c>
      <c r="BG12" s="22" t="str">
        <f>IF($C$2,"",VLOOKUP($A$2,q_match_data,139))</f>
        <v/>
      </c>
      <c r="BH12" s="22" t="str">
        <f>IF($C$2,"",VLOOKUP($A$2,q_match_data,140))</f>
        <v/>
      </c>
      <c r="BI12" s="22" t="str">
        <f>IF($C$2,"",VLOOKUP($A$2,q_match_data,141))</f>
        <v/>
      </c>
      <c r="BJ12" s="22" t="str">
        <f>IF($C$2,"",VLOOKUP($A$2,q_match_data,142))</f>
        <v/>
      </c>
      <c r="BK12" s="22" t="str">
        <f>IF($C$2,"",VLOOKUP($A$2,q_match_data,143))</f>
        <v/>
      </c>
      <c r="BL12" s="22" t="str">
        <f>IF($C$2,"",VLOOKUP($A$2,q_match_data,144))</f>
        <v/>
      </c>
      <c r="BM12" s="22" t="str">
        <f>IF($C$2,"",VLOOKUP($A$2,q_match_data,145))</f>
        <v/>
      </c>
      <c r="BN12" s="22" t="str">
        <f>IF($C$2,"",VLOOKUP($A$2,q_match_data,146))</f>
        <v/>
      </c>
      <c r="BO12" s="22" t="str">
        <f>IF($C$2,"",VLOOKUP($A$2,q_match_data,147))</f>
        <v/>
      </c>
      <c r="BP12" s="22" t="str">
        <f>IF($C$2,"",VLOOKUP($A$2,q_match_data,148))</f>
        <v/>
      </c>
      <c r="BQ12" s="22" t="str">
        <f>IF($C$2,"",VLOOKUP($A$2,q_match_data,149))</f>
        <v/>
      </c>
      <c r="BR12" s="22" t="str">
        <f>IF($C$2,"",VLOOKUP($A$2,q_match_data,150))</f>
        <v/>
      </c>
      <c r="BS12" s="22" t="str">
        <f>IF($C$2,"",VLOOKUP($A$2,q_match_data,151))</f>
        <v/>
      </c>
      <c r="BT12" s="22" t="str">
        <f>IF($C$2,"",VLOOKUP($A$2,q_match_data,152))</f>
        <v/>
      </c>
      <c r="BU12" s="22" t="str">
        <f>IF($C$2,"",VLOOKUP($A$2,q_match_data,153))</f>
        <v/>
      </c>
      <c r="BV12" s="22" t="str">
        <f>IF($C$2,"",VLOOKUP($A$2,q_match_data,154))</f>
        <v/>
      </c>
      <c r="BW12" s="22" t="str">
        <f>IF($C$2,"",VLOOKUP($A$2,q_match_data,155))</f>
        <v/>
      </c>
      <c r="BX12" s="22" t="str">
        <f>IF($C$2,"",VLOOKUP($A$2,q_match_data,156))</f>
        <v/>
      </c>
      <c r="BY12" s="22" t="str">
        <f>IF($C$2,"",VLOOKUP($A$2,q_match_data,157))</f>
        <v/>
      </c>
      <c r="BZ12" s="22" t="str">
        <f>IF($C$2,"",VLOOKUP($A$2,q_match_data,158))</f>
        <v/>
      </c>
      <c r="CA12" s="24">
        <f>SUM(CA6:CA8)</f>
        <v>4559.9181149849892</v>
      </c>
    </row>
    <row r="13" spans="1:79" x14ac:dyDescent="0.25">
      <c r="C13" t="s">
        <v>79</v>
      </c>
      <c r="D13" t="s">
        <v>431</v>
      </c>
      <c r="E13" t="s">
        <v>433</v>
      </c>
      <c r="F13" t="s">
        <v>434</v>
      </c>
      <c r="H13" s="9"/>
      <c r="K13" t="s">
        <v>79</v>
      </c>
      <c r="L13" t="s">
        <v>431</v>
      </c>
      <c r="M13" t="s">
        <v>433</v>
      </c>
      <c r="N13" t="s">
        <v>434</v>
      </c>
      <c r="AA13" s="17" t="s">
        <v>429</v>
      </c>
      <c r="AB13" s="17" t="s">
        <v>3592</v>
      </c>
      <c r="AC13" s="17" t="s">
        <v>3592</v>
      </c>
      <c r="AD13" s="23" t="str">
        <f>IF($C$2,"",VLOOKUP($A$2,q_match_data,161))</f>
        <v/>
      </c>
      <c r="AE13" s="23" t="str">
        <f>IF($C$2,"",VLOOKUP($A$2,q_match_data,162))</f>
        <v/>
      </c>
      <c r="AF13" s="23" t="str">
        <f>IF($C$2,"",VLOOKUP($A$2,q_match_data,163))</f>
        <v/>
      </c>
      <c r="AG13" s="23" t="str">
        <f>IF($C$2,"",VLOOKUP($A$2,q_match_data,164))</f>
        <v/>
      </c>
      <c r="AH13" s="23" t="str">
        <f>IF($C$2,"",VLOOKUP($A$2,q_match_data,165))</f>
        <v/>
      </c>
      <c r="AI13" s="23" t="str">
        <f>IF($C$2,"",VLOOKUP($A$2,q_match_data,166))</f>
        <v/>
      </c>
      <c r="AJ13" s="23" t="str">
        <f>IF($C$2,"",VLOOKUP($A$2,q_match_data,167))</f>
        <v/>
      </c>
      <c r="AK13" s="23" t="str">
        <f>IF($C$2,"",VLOOKUP($A$2,q_match_data,168))</f>
        <v/>
      </c>
      <c r="AL13" s="23" t="str">
        <f>IF($C$2,"",VLOOKUP($A$2,q_match_data,169))</f>
        <v/>
      </c>
      <c r="AM13" s="23" t="str">
        <f>IF($C$2,"",VLOOKUP($A$2,q_match_data,170))</f>
        <v/>
      </c>
      <c r="AN13" s="23" t="str">
        <f>IF($C$2,"",VLOOKUP($A$2,q_match_data,171))</f>
        <v/>
      </c>
      <c r="AO13" s="23" t="str">
        <f>IF($C$2,"",VLOOKUP($A$2,q_match_data,172))</f>
        <v/>
      </c>
      <c r="AP13" s="23" t="str">
        <f>IF($C$2,"",VLOOKUP($A$2,q_match_data,173))</f>
        <v/>
      </c>
      <c r="AQ13" s="23" t="str">
        <f>IF($C$2,"",VLOOKUP($A$2,q_match_data,174))</f>
        <v/>
      </c>
      <c r="AR13" s="23" t="str">
        <f>IF($C$2,"",VLOOKUP($A$2,q_match_data,175))</f>
        <v/>
      </c>
      <c r="AS13" s="23" t="str">
        <f>IF($C$2,"",VLOOKUP($A$2,q_match_data,176))</f>
        <v/>
      </c>
      <c r="AT13" s="23" t="str">
        <f>IF($C$2,"",VLOOKUP($A$2,q_match_data,177))</f>
        <v/>
      </c>
      <c r="AU13" s="23" t="str">
        <f>IF($C$2,"",VLOOKUP($A$2,q_match_data,178))</f>
        <v/>
      </c>
      <c r="AV13" s="23" t="str">
        <f>IF($C$2,"",VLOOKUP($A$2,q_match_data,179))</f>
        <v/>
      </c>
      <c r="AW13" s="23" t="str">
        <f>IF($C$2,"",VLOOKUP($A$2,q_match_data,180))</f>
        <v/>
      </c>
      <c r="AX13" s="23" t="str">
        <f>IF($C$2,"",VLOOKUP($A$2,q_match_data,181))</f>
        <v/>
      </c>
      <c r="AY13" s="23" t="str">
        <f>IF($C$2,"",VLOOKUP($A$2,q_match_data,182))</f>
        <v/>
      </c>
      <c r="AZ13" s="23" t="str">
        <f>IF($C$2,"",VLOOKUP($A$2,q_match_data,183))</f>
        <v/>
      </c>
      <c r="BA13" s="23" t="str">
        <f>IF($C$2,"",VLOOKUP($A$2,q_match_data,184))</f>
        <v/>
      </c>
      <c r="BB13" s="23" t="str">
        <f>IF($C$2,"",VLOOKUP($A$2,q_match_data,185))</f>
        <v/>
      </c>
      <c r="BC13" s="23" t="str">
        <f>IF($C$2,"",VLOOKUP($A$2,q_match_data,186))</f>
        <v/>
      </c>
      <c r="BD13" s="23" t="str">
        <f>IF($C$2,"",VLOOKUP($A$2,q_match_data,187))</f>
        <v/>
      </c>
      <c r="BE13" s="23" t="str">
        <f>IF($C$2,"",VLOOKUP($A$2,q_match_data,188))</f>
        <v/>
      </c>
      <c r="BF13" s="23" t="str">
        <f>IF($C$2,"",VLOOKUP($A$2,q_match_data,189))</f>
        <v/>
      </c>
      <c r="BG13" s="23" t="str">
        <f>IF($C$2,"",VLOOKUP($A$2,q_match_data,190))</f>
        <v/>
      </c>
      <c r="BH13" s="23" t="str">
        <f>IF($C$2,"",VLOOKUP($A$2,q_match_data,191))</f>
        <v/>
      </c>
      <c r="BI13" s="23" t="str">
        <f>IF($C$2,"",VLOOKUP($A$2,q_match_data,192))</f>
        <v/>
      </c>
      <c r="BJ13" s="23" t="str">
        <f>IF($C$2,"",VLOOKUP($A$2,q_match_data,193))</f>
        <v/>
      </c>
      <c r="BK13" s="23" t="str">
        <f>IF($C$2,"",VLOOKUP($A$2,q_match_data,194))</f>
        <v/>
      </c>
      <c r="BL13" s="23" t="str">
        <f>IF($C$2,"",VLOOKUP($A$2,q_match_data,195))</f>
        <v/>
      </c>
      <c r="BM13" s="23" t="str">
        <f>IF($C$2,"",VLOOKUP($A$2,q_match_data,196))</f>
        <v/>
      </c>
      <c r="BN13" s="23" t="str">
        <f>IF($C$2,"",VLOOKUP($A$2,q_match_data,197))</f>
        <v/>
      </c>
      <c r="BO13" s="23" t="str">
        <f>IF($C$2,"",VLOOKUP($A$2,q_match_data,198))</f>
        <v/>
      </c>
      <c r="BP13" s="23" t="str">
        <f>IF($C$2,"",VLOOKUP($A$2,q_match_data,199))</f>
        <v/>
      </c>
      <c r="BQ13" s="23" t="str">
        <f>IF($C$2,"",VLOOKUP($A$2,q_match_data,200))</f>
        <v/>
      </c>
      <c r="BR13" s="23" t="str">
        <f>IF($C$2,"",VLOOKUP($A$2,q_match_data,201))</f>
        <v/>
      </c>
      <c r="BS13" s="23" t="str">
        <f>IF($C$2,"",VLOOKUP($A$2,q_match_data,202))</f>
        <v/>
      </c>
      <c r="BT13" s="23" t="str">
        <f>IF($C$2,"",VLOOKUP($A$2,q_match_data,203))</f>
        <v/>
      </c>
      <c r="BU13" s="23" t="str">
        <f>IF($C$2,"",VLOOKUP($A$2,q_match_data,204))</f>
        <v/>
      </c>
      <c r="BV13" s="23" t="str">
        <f>IF($C$2,"",VLOOKUP($A$2,q_match_data,205))</f>
        <v/>
      </c>
      <c r="BW13" s="23" t="str">
        <f>IF($C$2,"",VLOOKUP($A$2,q_match_data,206))</f>
        <v/>
      </c>
      <c r="BX13" s="23" t="str">
        <f>IF($C$2,"",VLOOKUP($A$2,q_match_data,207))</f>
        <v/>
      </c>
      <c r="BY13" s="23" t="str">
        <f>IF($C$2,"",VLOOKUP($A$2,q_match_data,208))</f>
        <v/>
      </c>
      <c r="BZ13" s="23" t="str">
        <f>IF($C$2,"",VLOOKUP($A$2,q_match_data,209))</f>
        <v/>
      </c>
      <c r="CA13" s="25">
        <f>SUM(CA9:CA11)</f>
        <v>4234.7162812952265</v>
      </c>
    </row>
    <row r="14" spans="1:79" x14ac:dyDescent="0.25">
      <c r="C14" t="s">
        <v>433</v>
      </c>
      <c r="D14" t="s">
        <v>433</v>
      </c>
      <c r="E14" s="19"/>
      <c r="F14" s="19"/>
      <c r="H14" s="9"/>
      <c r="K14" t="s">
        <v>433</v>
      </c>
      <c r="L14" t="s">
        <v>433</v>
      </c>
      <c r="M14" s="19"/>
      <c r="N14" s="19"/>
      <c r="AA14" s="18" t="s">
        <v>441</v>
      </c>
      <c r="AB14" s="18" t="s">
        <v>3592</v>
      </c>
      <c r="AC14" s="18" t="s">
        <v>3592</v>
      </c>
      <c r="AD14" s="18">
        <f>IF($C2,VLOOKUP($A$2,q_match_data,8),"")</f>
        <v>10</v>
      </c>
      <c r="AE14" s="18">
        <f>IF($C2,VLOOKUP($A$2,q_match_data,9),"")</f>
        <v>0</v>
      </c>
      <c r="AF14" s="18">
        <f>IF($C2,VLOOKUP($A$2,q_match_data,10),"")</f>
        <v>0</v>
      </c>
      <c r="AG14" s="18">
        <f>IF($C2,VLOOKUP($A$2,q_match_data,11),"")</f>
        <v>0</v>
      </c>
      <c r="AH14" s="18">
        <f>IF($C2,VLOOKUP($A$2,q_match_data,12),"")</f>
        <v>1</v>
      </c>
      <c r="AI14" s="18">
        <f>IF($C2,VLOOKUP($A$2,q_match_data,13),"")</f>
        <v>0</v>
      </c>
      <c r="AJ14" s="18">
        <f>IF($C2,VLOOKUP($A$2,q_match_data,14),"")</f>
        <v>60</v>
      </c>
      <c r="AK14" s="18">
        <f>IF($C2,VLOOKUP($A$2,q_match_data,15),"")</f>
        <v>1</v>
      </c>
      <c r="AL14" s="18">
        <f>IF($C2,VLOOKUP($A$2,q_match_data,16),"")</f>
        <v>-3</v>
      </c>
      <c r="AM14" s="18">
        <f>IF($C2,VLOOKUP($A$2,q_match_data,17),"")</f>
        <v>-3</v>
      </c>
      <c r="AN14" s="18">
        <f>IF($C2,VLOOKUP($A$2,q_match_data,18),"")</f>
        <v>20</v>
      </c>
      <c r="AO14" s="18">
        <f>IF($C2,VLOOKUP($A$2,q_match_data,19),"")</f>
        <v>70</v>
      </c>
      <c r="AP14" s="18">
        <f>IF($C2,VLOOKUP($A$2,q_match_data,20),"")</f>
        <v>0</v>
      </c>
      <c r="AQ14" s="18">
        <f>IF($C2,VLOOKUP($A$2,q_match_data,21),"")</f>
        <v>0</v>
      </c>
      <c r="AR14" s="18">
        <f>IF($C2,VLOOKUP($A$2,q_match_data,22),"")</f>
        <v>0</v>
      </c>
      <c r="AS14" s="18">
        <f>IF($C2,VLOOKUP($A$2,q_match_data,23),"")</f>
        <v>1</v>
      </c>
      <c r="AT14" s="18">
        <f>IF($C2,VLOOKUP($A$2,q_match_data,24),"")</f>
        <v>1</v>
      </c>
      <c r="AU14" s="18">
        <f>IF($C2,VLOOKUP($A$2,q_match_data,25),"")</f>
        <v>1</v>
      </c>
      <c r="AV14" s="18">
        <f>IF($C2,VLOOKUP($A$2,q_match_data,26),"")</f>
        <v>0</v>
      </c>
      <c r="AW14" s="18">
        <f>IF($C2,VLOOKUP($A$2,q_match_data,27),"")</f>
        <v>80</v>
      </c>
      <c r="AX14" s="18">
        <f>IF($C2,VLOOKUP($A$2,q_match_data,28),"")</f>
        <v>5</v>
      </c>
      <c r="AY14" s="18">
        <f>IF($C2,VLOOKUP($A$2,q_match_data,29),"")</f>
        <v>-3</v>
      </c>
      <c r="AZ14" s="18">
        <f>IF($C2,VLOOKUP($A$2,q_match_data,30),"")</f>
        <v>-3</v>
      </c>
      <c r="BA14" s="18">
        <f>IF($C2,VLOOKUP($A$2,q_match_data,31),"")</f>
        <v>130</v>
      </c>
      <c r="BB14" s="18">
        <f>IF($C2,VLOOKUP($A$2,q_match_data,32),"")</f>
        <v>0</v>
      </c>
      <c r="BC14" s="18">
        <f>IF($C2,VLOOKUP($A$2,q_match_data,33),"")</f>
        <v>0</v>
      </c>
      <c r="BD14" s="18">
        <f>IF($C2,VLOOKUP($A$2,q_match_data,34),"")</f>
        <v>1</v>
      </c>
      <c r="BE14" s="18">
        <f>IF($C2,VLOOKUP($A$2,q_match_data,35),"")</f>
        <v>50</v>
      </c>
      <c r="BF14" s="18">
        <f>IF($C2,VLOOKUP($A$2,q_match_data,36),"")</f>
        <v>-3</v>
      </c>
      <c r="BG14" s="18">
        <f>IF($C2,VLOOKUP($A$2,q_match_data,37),"")</f>
        <v>-3</v>
      </c>
      <c r="BH14" s="18">
        <f>IF($C2,VLOOKUP($A$2,q_match_data,38),"")</f>
        <v>-3</v>
      </c>
      <c r="BI14" s="18">
        <f>IF($C2,VLOOKUP($A$2,q_match_data,39),"")</f>
        <v>0</v>
      </c>
      <c r="BJ14" s="18">
        <f>IF($C2,VLOOKUP($A$2,q_match_data,40),"")</f>
        <v>0</v>
      </c>
      <c r="BK14" s="18">
        <f>IF($C2,VLOOKUP($A$2,q_match_data,41),"")</f>
        <v>0</v>
      </c>
      <c r="BL14" s="18">
        <f>IF($C2,VLOOKUP($A$2,q_match_data,42),"")</f>
        <v>1</v>
      </c>
      <c r="BM14" s="18">
        <f>IF($C2,VLOOKUP($A$2,q_match_data,43),"")</f>
        <v>0</v>
      </c>
      <c r="BN14" s="18">
        <f>IF($C2,VLOOKUP($A$2,q_match_data,44),"")</f>
        <v>0</v>
      </c>
      <c r="BO14" s="18">
        <f>IF($C2,VLOOKUP($A$2,q_match_data,45),"")</f>
        <v>0</v>
      </c>
      <c r="BP14" s="18">
        <f>IF($C2,VLOOKUP($A$2,q_match_data,46),"")</f>
        <v>5</v>
      </c>
      <c r="BQ14" s="18">
        <f>IF($C2,VLOOKUP($A$2,q_match_data,47),"")</f>
        <v>140</v>
      </c>
      <c r="BR14" s="18">
        <f>IF($C2,VLOOKUP($A$2,q_match_data,48),"")</f>
        <v>3</v>
      </c>
      <c r="BS14" s="18">
        <f>IF($C2,VLOOKUP($A$2,q_match_data,49),"")</f>
        <v>6</v>
      </c>
      <c r="BT14" s="18">
        <f>IF($C2,VLOOKUP($A$2,q_match_data,50),"")</f>
        <v>-3</v>
      </c>
      <c r="BU14" s="18">
        <f>IF($C2,VLOOKUP($A$2,q_match_data,51),"")</f>
        <v>-3</v>
      </c>
      <c r="BV14" s="18">
        <f>IF($C2,VLOOKUP($A$2,q_match_data,52),"")</f>
        <v>0</v>
      </c>
      <c r="BW14" s="18">
        <f>IF($C2,VLOOKUP($A$2,q_match_data,53),"")</f>
        <v>205</v>
      </c>
      <c r="BX14" s="18">
        <f>IF($C2,VLOOKUP($A$2,q_match_data,54),"")</f>
        <v>205</v>
      </c>
      <c r="BY14" s="18">
        <f>IF($C2,VLOOKUP($A$2,q_match_data,55),"")</f>
        <v>1</v>
      </c>
      <c r="BZ14" s="18">
        <f>IF($C2,VLOOKUP($A$2,q_match_data,56),"")</f>
        <v>15</v>
      </c>
      <c r="CA14" s="18" t="s">
        <v>3592</v>
      </c>
    </row>
    <row r="15" spans="1:79" x14ac:dyDescent="0.25">
      <c r="C15" t="s">
        <v>433</v>
      </c>
      <c r="D15" t="s">
        <v>434</v>
      </c>
      <c r="E15" s="19"/>
      <c r="F15" s="19"/>
      <c r="H15" s="9"/>
      <c r="K15" t="s">
        <v>433</v>
      </c>
      <c r="L15" t="s">
        <v>434</v>
      </c>
      <c r="M15" s="19"/>
      <c r="N15" s="19"/>
      <c r="AA15" s="17" t="s">
        <v>442</v>
      </c>
      <c r="AB15" s="17" t="s">
        <v>3592</v>
      </c>
      <c r="AC15" s="17" t="s">
        <v>3592</v>
      </c>
      <c r="AD15" s="17">
        <f>IF($C2,VLOOKUP($A$2,q_match_data,59),"")</f>
        <v>10</v>
      </c>
      <c r="AE15" s="17">
        <f>IF($C2,VLOOKUP($A$2,q_match_data,60),"")</f>
        <v>0</v>
      </c>
      <c r="AF15" s="17">
        <f>IF($C2,VLOOKUP($A$2,q_match_data,61),"")</f>
        <v>0</v>
      </c>
      <c r="AG15" s="17">
        <f>IF($C2,VLOOKUP($A$2,q_match_data,62),"")</f>
        <v>0</v>
      </c>
      <c r="AH15" s="17">
        <f>IF($C2,VLOOKUP($A$2,q_match_data,63),"")</f>
        <v>0</v>
      </c>
      <c r="AI15" s="17">
        <f>IF($C2,VLOOKUP($A$2,q_match_data,64),"")</f>
        <v>0</v>
      </c>
      <c r="AJ15" s="17">
        <f>IF($C2,VLOOKUP($A$2,q_match_data,65),"")</f>
        <v>0</v>
      </c>
      <c r="AK15" s="17">
        <f>IF($C2,VLOOKUP($A$2,q_match_data,66),"")</f>
        <v>0</v>
      </c>
      <c r="AL15" s="17">
        <f>IF($C2,VLOOKUP($A$2,q_match_data,67),"")</f>
        <v>-3</v>
      </c>
      <c r="AM15" s="17">
        <f>IF($C2,VLOOKUP($A$2,q_match_data,68),"")</f>
        <v>-3</v>
      </c>
      <c r="AN15" s="17">
        <f>IF($C2,VLOOKUP($A$2,q_match_data,69),"")</f>
        <v>0</v>
      </c>
      <c r="AO15" s="17">
        <f>IF($C2,VLOOKUP($A$2,q_match_data,70),"")</f>
        <v>10</v>
      </c>
      <c r="AP15" s="17">
        <f>IF($C2,VLOOKUP($A$2,q_match_data,71),"")</f>
        <v>0</v>
      </c>
      <c r="AQ15" s="17">
        <f>IF($C2,VLOOKUP($A$2,q_match_data,72),"")</f>
        <v>0</v>
      </c>
      <c r="AR15" s="17">
        <f>IF($C2,VLOOKUP($A$2,q_match_data,73),"")</f>
        <v>0</v>
      </c>
      <c r="AS15" s="17">
        <f>IF($C2,VLOOKUP($A$2,q_match_data,74),"")</f>
        <v>1</v>
      </c>
      <c r="AT15" s="17">
        <f>IF($C2,VLOOKUP($A$2,q_match_data,75),"")</f>
        <v>1</v>
      </c>
      <c r="AU15" s="17">
        <f>IF($C2,VLOOKUP($A$2,q_match_data,76),"")</f>
        <v>0</v>
      </c>
      <c r="AV15" s="17">
        <f>IF($C2,VLOOKUP($A$2,q_match_data,77),"")</f>
        <v>0</v>
      </c>
      <c r="AW15" s="17">
        <f>IF($C2,VLOOKUP($A$2,q_match_data,78),"")</f>
        <v>80</v>
      </c>
      <c r="AX15" s="17">
        <f>IF($C2,VLOOKUP($A$2,q_match_data,79),"")</f>
        <v>2</v>
      </c>
      <c r="AY15" s="17">
        <f>IF($C2,VLOOKUP($A$2,q_match_data,80),"")</f>
        <v>-3</v>
      </c>
      <c r="AZ15" s="17">
        <f>IF($C2,VLOOKUP($A$2,q_match_data,81),"")</f>
        <v>-3</v>
      </c>
      <c r="BA15" s="17">
        <f>IF($C2,VLOOKUP($A$2,q_match_data,82),"")</f>
        <v>180</v>
      </c>
      <c r="BB15" s="17">
        <f>IF($C2,VLOOKUP($A$2,q_match_data,83),"")</f>
        <v>0</v>
      </c>
      <c r="BC15" s="17">
        <f>IF($C2,VLOOKUP($A$2,q_match_data,84),"")</f>
        <v>1</v>
      </c>
      <c r="BD15" s="17">
        <f>IF($C2,VLOOKUP($A$2,q_match_data,85),"")</f>
        <v>1</v>
      </c>
      <c r="BE15" s="17">
        <f>IF($C2,VLOOKUP($A$2,q_match_data,86),"")</f>
        <v>100</v>
      </c>
      <c r="BF15" s="17">
        <f>IF($C2,VLOOKUP($A$2,q_match_data,87),"")</f>
        <v>-3</v>
      </c>
      <c r="BG15" s="17">
        <f>IF($C2,VLOOKUP($A$2,q_match_data,88),"")</f>
        <v>-3</v>
      </c>
      <c r="BH15" s="17">
        <f>IF($C2,VLOOKUP($A$2,q_match_data,89),"")</f>
        <v>-3</v>
      </c>
      <c r="BI15" s="17">
        <f>IF($C2,VLOOKUP($A$2,q_match_data,90),"")</f>
        <v>0</v>
      </c>
      <c r="BJ15" s="17">
        <f>IF($C2,VLOOKUP($A$2,q_match_data,91),"")</f>
        <v>0</v>
      </c>
      <c r="BK15" s="17">
        <f>IF($C2,VLOOKUP($A$2,q_match_data,92),"")</f>
        <v>1</v>
      </c>
      <c r="BL15" s="17">
        <f>IF($C2,VLOOKUP($A$2,q_match_data,93),"")</f>
        <v>0</v>
      </c>
      <c r="BM15" s="17">
        <f>IF($C2,VLOOKUP($A$2,q_match_data,94),"")</f>
        <v>0</v>
      </c>
      <c r="BN15" s="17">
        <f>IF($C2,VLOOKUP($A$2,q_match_data,95),"")</f>
        <v>0</v>
      </c>
      <c r="BO15" s="17">
        <f>IF($C2,VLOOKUP($A$2,q_match_data,96),"")</f>
        <v>5</v>
      </c>
      <c r="BP15" s="17">
        <f>IF($C2,VLOOKUP($A$2,q_match_data,97),"")</f>
        <v>0</v>
      </c>
      <c r="BQ15" s="17">
        <f>IF($C2,VLOOKUP($A$2,q_match_data,98),"")</f>
        <v>80</v>
      </c>
      <c r="BR15" s="17">
        <f>IF($C2,VLOOKUP($A$2,q_match_data,99),"")</f>
        <v>2</v>
      </c>
      <c r="BS15" s="17">
        <f>IF($C2,VLOOKUP($A$2,q_match_data,100),"")</f>
        <v>2</v>
      </c>
      <c r="BT15" s="17">
        <f>IF($C2,VLOOKUP($A$2,q_match_data,101),"")</f>
        <v>-3</v>
      </c>
      <c r="BU15" s="17">
        <f>IF($C2,VLOOKUP($A$2,q_match_data,102),"")</f>
        <v>-3</v>
      </c>
      <c r="BV15" s="17">
        <f>IF($C2,VLOOKUP($A$2,q_match_data,103),"")</f>
        <v>0</v>
      </c>
      <c r="BW15" s="17">
        <f>IF($C2,VLOOKUP($A$2,q_match_data,104),"")</f>
        <v>190</v>
      </c>
      <c r="BX15" s="17">
        <f>IF($C2,VLOOKUP($A$2,q_match_data,105),"")</f>
        <v>190</v>
      </c>
      <c r="BY15" s="17">
        <f>IF($C2,VLOOKUP($A$2,q_match_data,106),"")</f>
        <v>0</v>
      </c>
      <c r="BZ15" s="17">
        <f>IF($C2,VLOOKUP($A$2,q_match_data,107),"")</f>
        <v>-15</v>
      </c>
      <c r="CA15" s="17" t="s">
        <v>3592</v>
      </c>
    </row>
    <row r="16" spans="1:79" x14ac:dyDescent="0.25">
      <c r="C16" t="s">
        <v>434</v>
      </c>
      <c r="D16" t="s">
        <v>433</v>
      </c>
      <c r="E16" s="19"/>
      <c r="F16" s="19"/>
      <c r="H16" s="9"/>
      <c r="K16" t="s">
        <v>434</v>
      </c>
      <c r="L16" t="s">
        <v>433</v>
      </c>
      <c r="M16" s="19"/>
      <c r="N16" s="19"/>
    </row>
    <row r="17" spans="1:14" x14ac:dyDescent="0.25">
      <c r="C17" t="s">
        <v>434</v>
      </c>
      <c r="D17" t="s">
        <v>434</v>
      </c>
      <c r="E17" s="19"/>
      <c r="F17" s="19"/>
      <c r="H17" s="9"/>
      <c r="K17" t="s">
        <v>434</v>
      </c>
      <c r="L17" t="s">
        <v>434</v>
      </c>
      <c r="M17" s="19"/>
      <c r="N17" s="19"/>
    </row>
    <row r="18" spans="1:14" x14ac:dyDescent="0.25">
      <c r="H18" s="9"/>
    </row>
    <row r="19" spans="1:14" x14ac:dyDescent="0.25">
      <c r="A19" s="10"/>
      <c r="H19" s="9"/>
      <c r="I19" s="10"/>
    </row>
    <row r="20" spans="1:14" x14ac:dyDescent="0.25">
      <c r="H20" s="9"/>
    </row>
    <row r="21" spans="1:14" x14ac:dyDescent="0.25">
      <c r="C21" t="s">
        <v>435</v>
      </c>
      <c r="D21" t="s">
        <v>437</v>
      </c>
      <c r="E21" t="s">
        <v>438</v>
      </c>
      <c r="H21" s="9"/>
      <c r="K21" t="s">
        <v>435</v>
      </c>
      <c r="L21" t="s">
        <v>437</v>
      </c>
      <c r="M21" t="s">
        <v>438</v>
      </c>
    </row>
    <row r="22" spans="1:14" x14ac:dyDescent="0.25">
      <c r="C22">
        <f>IF(C2,2*B10+C10+D10,"")</f>
        <v>2</v>
      </c>
      <c r="D22">
        <f>IF(C2,2*B10+C10+D10,"")</f>
        <v>2</v>
      </c>
      <c r="E22">
        <f>IF(C2,2*B10+C10+D10,"")</f>
        <v>2</v>
      </c>
      <c r="H22" s="9"/>
      <c r="K22">
        <f>IF(C2,2*J10+K10+L10,"")</f>
        <v>0</v>
      </c>
      <c r="L22">
        <f>IF(C2,2*J10+K10+L10,"")</f>
        <v>0</v>
      </c>
      <c r="M22">
        <f>IF(C2,2*J10+K10+L10,"")</f>
        <v>0</v>
      </c>
    </row>
    <row r="23" spans="1:14" x14ac:dyDescent="0.25">
      <c r="H23" s="9"/>
    </row>
    <row r="24" spans="1:14" x14ac:dyDescent="0.25">
      <c r="B24" t="s">
        <v>69</v>
      </c>
      <c r="H24" s="9"/>
      <c r="J24" t="s">
        <v>69</v>
      </c>
    </row>
    <row r="25" spans="1:14" x14ac:dyDescent="0.25">
      <c r="B25" s="27" t="str">
        <f>IF(C2,"",1-J25)</f>
        <v/>
      </c>
      <c r="H25" s="9"/>
      <c r="J25" s="27" t="str">
        <f>IF(C2,"",1/(1+10^((CA12-CA13)/400)))</f>
        <v/>
      </c>
    </row>
    <row r="26" spans="1:14" x14ac:dyDescent="0.25">
      <c r="H26" s="9"/>
    </row>
    <row r="27" spans="1:14" x14ac:dyDescent="0.25">
      <c r="B27" t="s">
        <v>436</v>
      </c>
      <c r="H27" s="9"/>
      <c r="J27" t="s">
        <v>436</v>
      </c>
    </row>
    <row r="28" spans="1:14" x14ac:dyDescent="0.25">
      <c r="B28" s="27" t="str">
        <f>IF(C2,"",1-J28)</f>
        <v/>
      </c>
      <c r="H28" s="9"/>
      <c r="J28" s="27" t="str">
        <f>IF(C2,"",BY13)</f>
        <v/>
      </c>
    </row>
  </sheetData>
  <conditionalFormatting sqref="E14:F17">
    <cfRule type="colorScale" priority="3">
      <colorScale>
        <cfvo type="num" val="0"/>
        <cfvo type="num" val="0.5"/>
        <cfvo type="num" val="1"/>
        <color rgb="FFF8696B"/>
        <color rgb="FFFFEB84"/>
        <color rgb="FF63BE7B"/>
      </colorScale>
    </cfRule>
  </conditionalFormatting>
  <conditionalFormatting sqref="M14:N17">
    <cfRule type="colorScale" priority="1">
      <colorScale>
        <cfvo type="num" val="0"/>
        <cfvo type="num" val="0.5"/>
        <cfvo type="num" val="1"/>
        <color rgb="FFF8696B"/>
        <color rgb="FFFFEB84"/>
        <color rgb="FF63BE7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3" sqref="A3"/>
      <selection pane="bottomRight" activeCell="D5" sqref="D5"/>
    </sheetView>
  </sheetViews>
  <sheetFormatPr defaultRowHeight="15" x14ac:dyDescent="0.25"/>
  <cols>
    <col min="1" max="1" width="6.28515625" customWidth="1"/>
    <col min="2" max="2" width="36.140625" customWidth="1"/>
    <col min="3" max="96" width="6.28515625" customWidth="1"/>
  </cols>
  <sheetData>
    <row r="1" spans="1:100" x14ac:dyDescent="0.25">
      <c r="D1" t="s">
        <v>2</v>
      </c>
      <c r="P1" t="s">
        <v>12</v>
      </c>
      <c r="AB1" t="s">
        <v>28</v>
      </c>
      <c r="AF1" t="s">
        <v>42</v>
      </c>
      <c r="AI1" t="s">
        <v>33</v>
      </c>
      <c r="AQ1" t="s">
        <v>46</v>
      </c>
    </row>
    <row r="2" spans="1:100" s="1" customFormat="1" ht="113.25" customHeight="1" x14ac:dyDescent="0.25">
      <c r="A2" s="1" t="s">
        <v>55</v>
      </c>
      <c r="B2" s="1" t="s">
        <v>56</v>
      </c>
      <c r="C2" s="1" t="s">
        <v>3585</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v>
      </c>
      <c r="B3" t="s">
        <v>447</v>
      </c>
      <c r="C3">
        <v>3</v>
      </c>
      <c r="D3">
        <v>1.2635987346296806</v>
      </c>
      <c r="E3">
        <v>0</v>
      </c>
      <c r="F3">
        <v>-0.64856136513844809</v>
      </c>
      <c r="G3">
        <v>-0.64856136513844809</v>
      </c>
      <c r="H3">
        <v>7.9460738433935349E-2</v>
      </c>
      <c r="I3">
        <v>9.5408805892225959E-3</v>
      </c>
      <c r="J3">
        <v>5.340097141389478</v>
      </c>
      <c r="K3">
        <v>8.900161902315791E-2</v>
      </c>
      <c r="L3">
        <v>-1.0000000000000022</v>
      </c>
      <c r="M3">
        <v>-1.0000000000000022</v>
      </c>
      <c r="N3">
        <v>1.780032380463159</v>
      </c>
      <c r="O3">
        <v>5.9551345108807112</v>
      </c>
      <c r="P3">
        <v>0.24155153189937856</v>
      </c>
      <c r="Q3">
        <v>0.36861951434150431</v>
      </c>
      <c r="R3">
        <v>0.10646799692210406</v>
      </c>
      <c r="S3">
        <v>0.33333333333333376</v>
      </c>
      <c r="T3">
        <v>0.34183417217833406</v>
      </c>
      <c r="U3">
        <v>0.3462334551306675</v>
      </c>
      <c r="V3">
        <v>-3.0878520827885485E-2</v>
      </c>
      <c r="W3">
        <v>36.060832831651702</v>
      </c>
      <c r="X3">
        <v>1.8058552732448461</v>
      </c>
      <c r="Y3">
        <v>-1.0000000000000022</v>
      </c>
      <c r="Z3">
        <v>-1.0000000000000022</v>
      </c>
      <c r="AA3">
        <v>49.62007687775332</v>
      </c>
      <c r="AB3">
        <v>0.14884554040938874</v>
      </c>
      <c r="AC3">
        <v>-5.9193429724690348E-2</v>
      </c>
      <c r="AD3">
        <v>0.17940341029889206</v>
      </c>
      <c r="AE3">
        <v>13.452776049179526</v>
      </c>
      <c r="AF3">
        <v>-1.0000000000000022</v>
      </c>
      <c r="AG3">
        <v>-1.0000000000000022</v>
      </c>
      <c r="AH3">
        <v>-1.0000000000000022</v>
      </c>
      <c r="AI3">
        <v>0</v>
      </c>
      <c r="AJ3">
        <v>-3.0878520827885485E-2</v>
      </c>
      <c r="AK3">
        <v>4.8929832095378566E-2</v>
      </c>
      <c r="AL3">
        <v>0.10881931584329579</v>
      </c>
      <c r="AM3">
        <v>-0.12421040617193319</v>
      </c>
      <c r="AN3">
        <v>0.30867982446575343</v>
      </c>
      <c r="AO3">
        <v>-2.8606109938214352</v>
      </c>
      <c r="AP3">
        <v>8.2610921908603139</v>
      </c>
      <c r="AQ3">
        <v>41.400929973041151</v>
      </c>
      <c r="AR3">
        <v>0.99052243981445076</v>
      </c>
      <c r="AS3">
        <v>1.8948568922680056</v>
      </c>
      <c r="AT3">
        <v>-1.0000000000000022</v>
      </c>
      <c r="AU3">
        <v>-1.0000000000000022</v>
      </c>
      <c r="AV3">
        <v>-0.54209336821634402</v>
      </c>
      <c r="AW3">
        <v>63.836303579494391</v>
      </c>
      <c r="AX3">
        <v>60.748451496705854</v>
      </c>
      <c r="AY3">
        <v>1.3997958080690202E-2</v>
      </c>
      <c r="AZ3">
        <v>-8.0531136107711756</v>
      </c>
      <c r="BA3">
        <v>1442.2011808930556</v>
      </c>
    </row>
    <row r="4" spans="1:100" x14ac:dyDescent="0.25">
      <c r="A4">
        <v>4</v>
      </c>
      <c r="B4" t="s">
        <v>448</v>
      </c>
      <c r="C4">
        <v>3</v>
      </c>
      <c r="D4">
        <v>3.3026470035456348</v>
      </c>
      <c r="E4">
        <v>5.8309815223384985E-2</v>
      </c>
      <c r="F4">
        <v>-0.49523945521057366</v>
      </c>
      <c r="G4">
        <v>-0.47243056324905658</v>
      </c>
      <c r="H4">
        <v>-0.21851298286112505</v>
      </c>
      <c r="I4">
        <v>0</v>
      </c>
      <c r="J4">
        <v>-13.110778971667502</v>
      </c>
      <c r="K4">
        <v>-0.21851298286112505</v>
      </c>
      <c r="L4">
        <v>-1.0000000000000004</v>
      </c>
      <c r="M4">
        <v>-1.0000000000000004</v>
      </c>
      <c r="N4">
        <v>-4.3702596572225012</v>
      </c>
      <c r="O4">
        <v>-10.280562531370927</v>
      </c>
      <c r="P4">
        <v>-4.5312296624607589</v>
      </c>
      <c r="Q4">
        <v>6.2745198559522901</v>
      </c>
      <c r="R4">
        <v>1.3114999419936586</v>
      </c>
      <c r="S4">
        <v>0.33333333333333365</v>
      </c>
      <c r="T4">
        <v>0.36620380422269411</v>
      </c>
      <c r="U4">
        <v>0.25143407629973796</v>
      </c>
      <c r="V4">
        <v>0</v>
      </c>
      <c r="W4">
        <v>46.779367868675614</v>
      </c>
      <c r="X4">
        <v>1.9196067588808658</v>
      </c>
      <c r="Y4">
        <v>-1.0000000000000004</v>
      </c>
      <c r="Z4">
        <v>-1.0000000000000004</v>
      </c>
      <c r="AA4">
        <v>65.021399559062786</v>
      </c>
      <c r="AB4">
        <v>-0.11036359334808456</v>
      </c>
      <c r="AC4">
        <v>0.46907613472442328</v>
      </c>
      <c r="AD4">
        <v>-2.0101906408469584E-2</v>
      </c>
      <c r="AE4">
        <v>16.930531748393452</v>
      </c>
      <c r="AF4">
        <v>-1.0000000000000004</v>
      </c>
      <c r="AG4">
        <v>-1.0000000000000004</v>
      </c>
      <c r="AH4">
        <v>-1.0000000000000004</v>
      </c>
      <c r="AI4">
        <v>0</v>
      </c>
      <c r="AJ4">
        <v>0</v>
      </c>
      <c r="AK4">
        <v>7.8749184084047352E-2</v>
      </c>
      <c r="AL4">
        <v>0.98384698379197455</v>
      </c>
      <c r="AM4">
        <v>7.4088915689925261E-2</v>
      </c>
      <c r="AN4">
        <v>0.70445420440060136</v>
      </c>
      <c r="AO4">
        <v>2.2459688126683681</v>
      </c>
      <c r="AP4">
        <v>22.53059002897491</v>
      </c>
      <c r="AQ4">
        <v>33.6685888970081</v>
      </c>
      <c r="AR4">
        <v>0.95097121385576566</v>
      </c>
      <c r="AS4">
        <v>1.7010937760197404</v>
      </c>
      <c r="AT4">
        <v>-1.0000000000000004</v>
      </c>
      <c r="AU4">
        <v>-1.0000000000000004</v>
      </c>
      <c r="AV4">
        <v>0.83906937874460197</v>
      </c>
      <c r="AW4">
        <v>77.27142705666671</v>
      </c>
      <c r="AX4">
        <v>77.27142705666671</v>
      </c>
      <c r="AY4">
        <v>7.0618806571065118E-2</v>
      </c>
      <c r="AZ4">
        <v>-5.2826316054902041</v>
      </c>
      <c r="BA4">
        <v>1425.6995292211732</v>
      </c>
    </row>
    <row r="5" spans="1:100" x14ac:dyDescent="0.25">
      <c r="A5">
        <v>8</v>
      </c>
      <c r="B5" t="s">
        <v>449</v>
      </c>
      <c r="C5">
        <v>3</v>
      </c>
      <c r="D5">
        <v>3.7814359182225252</v>
      </c>
      <c r="E5">
        <v>9.3861373370459755E-3</v>
      </c>
      <c r="F5">
        <v>-0.53779047631763865</v>
      </c>
      <c r="G5">
        <v>-0.53779047631763865</v>
      </c>
      <c r="H5">
        <v>0.14691345335745049</v>
      </c>
      <c r="I5">
        <v>0</v>
      </c>
      <c r="J5">
        <v>8.8148072014470316</v>
      </c>
      <c r="K5">
        <v>0.14691345335745049</v>
      </c>
      <c r="L5">
        <v>-0.99999999999999944</v>
      </c>
      <c r="M5">
        <v>-0.99999999999999944</v>
      </c>
      <c r="N5">
        <v>2.9382690671490095</v>
      </c>
      <c r="O5">
        <v>12.058452643351909</v>
      </c>
      <c r="P5">
        <v>-5.3600524503572833E-2</v>
      </c>
      <c r="Q5">
        <v>-8.5133939320612459E-2</v>
      </c>
      <c r="R5">
        <v>-1.292566103263822E-2</v>
      </c>
      <c r="S5">
        <v>0.33333333333333287</v>
      </c>
      <c r="T5">
        <v>0.43009987965226937</v>
      </c>
      <c r="U5">
        <v>0.58577199135208446</v>
      </c>
      <c r="V5">
        <v>8.7606211931351485E-2</v>
      </c>
      <c r="W5">
        <v>51.595918516463513</v>
      </c>
      <c r="X5">
        <v>3.5820115429435342</v>
      </c>
      <c r="Y5">
        <v>-0.99999999999999944</v>
      </c>
      <c r="Z5">
        <v>-0.99999999999999944</v>
      </c>
      <c r="AA5">
        <v>72.545856121119414</v>
      </c>
      <c r="AB5">
        <v>1.2553283943308274E-2</v>
      </c>
      <c r="AC5">
        <v>0.25979462733009506</v>
      </c>
      <c r="AD5">
        <v>0.14690935404036889</v>
      </c>
      <c r="AE5">
        <v>20.962863265688611</v>
      </c>
      <c r="AF5">
        <v>-0.99999999999999944</v>
      </c>
      <c r="AG5">
        <v>-0.99999999999999944</v>
      </c>
      <c r="AH5">
        <v>-0.99999999999999944</v>
      </c>
      <c r="AI5">
        <v>0</v>
      </c>
      <c r="AJ5">
        <v>8.7606211931351485E-2</v>
      </c>
      <c r="AK5">
        <v>-0.12213484669191918</v>
      </c>
      <c r="AL5">
        <v>-1.4421176631708759E-2</v>
      </c>
      <c r="AM5">
        <v>0.50347788989888498</v>
      </c>
      <c r="AN5">
        <v>0.48626965314713655</v>
      </c>
      <c r="AO5">
        <v>11.976273014012534</v>
      </c>
      <c r="AP5">
        <v>12.084635445519865</v>
      </c>
      <c r="AQ5">
        <v>60.410725717910545</v>
      </c>
      <c r="AR5">
        <v>1.4368114162690375</v>
      </c>
      <c r="AS5">
        <v>3.728924996300985</v>
      </c>
      <c r="AT5">
        <v>-0.99999999999999944</v>
      </c>
      <c r="AU5">
        <v>-0.99999999999999944</v>
      </c>
      <c r="AV5">
        <v>-0.55071613735027691</v>
      </c>
      <c r="AW5">
        <v>96.688944209991291</v>
      </c>
      <c r="AX5">
        <v>105.44956540312644</v>
      </c>
      <c r="AY5">
        <v>8.4425972755114986E-2</v>
      </c>
      <c r="AZ5">
        <v>14.240567972430494</v>
      </c>
      <c r="BA5">
        <v>1469.3018775065832</v>
      </c>
    </row>
    <row r="6" spans="1:100" x14ac:dyDescent="0.25">
      <c r="A6">
        <v>11</v>
      </c>
      <c r="B6" t="s">
        <v>450</v>
      </c>
      <c r="C6">
        <v>3</v>
      </c>
      <c r="D6">
        <v>3.9935103070621873</v>
      </c>
      <c r="E6">
        <v>0</v>
      </c>
      <c r="F6">
        <v>0.18646023016039476</v>
      </c>
      <c r="G6">
        <v>0.18646023016039476</v>
      </c>
      <c r="H6">
        <v>6.5338816454685811E-2</v>
      </c>
      <c r="I6">
        <v>0</v>
      </c>
      <c r="J6">
        <v>3.920328987281148</v>
      </c>
      <c r="K6">
        <v>6.5338816454685811E-2</v>
      </c>
      <c r="L6">
        <v>-0.999999999999997</v>
      </c>
      <c r="M6">
        <v>-0.999999999999997</v>
      </c>
      <c r="N6">
        <v>1.3067763290937164</v>
      </c>
      <c r="O6">
        <v>8.1002995245037344</v>
      </c>
      <c r="P6">
        <v>-6.9159564417109423E-2</v>
      </c>
      <c r="Q6">
        <v>1.0348551247288249</v>
      </c>
      <c r="R6">
        <v>0.35457478939981496</v>
      </c>
      <c r="S6">
        <v>0.33333333333333232</v>
      </c>
      <c r="T6">
        <v>0.24502259056194284</v>
      </c>
      <c r="U6">
        <v>-0.17096661277798564</v>
      </c>
      <c r="V6">
        <v>0</v>
      </c>
      <c r="W6">
        <v>13.682019786504158</v>
      </c>
      <c r="X6">
        <v>-0.25916008644274269</v>
      </c>
      <c r="Y6">
        <v>-0.999999999999997</v>
      </c>
      <c r="Z6">
        <v>-0.999999999999997</v>
      </c>
      <c r="AA6">
        <v>58.436928426475227</v>
      </c>
      <c r="AB6">
        <v>0.48572756445619447</v>
      </c>
      <c r="AC6">
        <v>0.22834564385292402</v>
      </c>
      <c r="AD6">
        <v>0.17393346870230711</v>
      </c>
      <c r="AE6">
        <v>44.400333850571286</v>
      </c>
      <c r="AF6">
        <v>-0.999999999999997</v>
      </c>
      <c r="AG6">
        <v>-0.999999999999997</v>
      </c>
      <c r="AH6">
        <v>-0.999999999999997</v>
      </c>
      <c r="AI6">
        <v>0</v>
      </c>
      <c r="AJ6">
        <v>0</v>
      </c>
      <c r="AK6">
        <v>8.3850268857321997E-2</v>
      </c>
      <c r="AL6">
        <v>0.19101621436463215</v>
      </c>
      <c r="AM6">
        <v>4.0159622028486656E-2</v>
      </c>
      <c r="AN6">
        <v>0.58968376152080881</v>
      </c>
      <c r="AO6">
        <v>1.4232418949987757</v>
      </c>
      <c r="AP6">
        <v>15.697175109843382</v>
      </c>
      <c r="AQ6">
        <v>17.602348773785312</v>
      </c>
      <c r="AR6">
        <v>0.40738931111728954</v>
      </c>
      <c r="AS6">
        <v>-0.19382126998805679</v>
      </c>
      <c r="AT6">
        <v>-0.999999999999997</v>
      </c>
      <c r="AU6">
        <v>-0.999999999999997</v>
      </c>
      <c r="AV6">
        <v>0.54103501956020938</v>
      </c>
      <c r="AW6">
        <v>82.234403060822387</v>
      </c>
      <c r="AX6">
        <v>82.234403060822387</v>
      </c>
      <c r="AY6">
        <v>0.35188238017197193</v>
      </c>
      <c r="AZ6">
        <v>49.807213458544418</v>
      </c>
      <c r="BA6">
        <v>1551.490729210391</v>
      </c>
      <c r="CU6" t="e">
        <v>#N/A</v>
      </c>
      <c r="CV6" t="e">
        <v>#N/A</v>
      </c>
    </row>
    <row r="7" spans="1:100" x14ac:dyDescent="0.25">
      <c r="A7">
        <v>16</v>
      </c>
      <c r="B7" t="s">
        <v>451</v>
      </c>
      <c r="C7">
        <v>3</v>
      </c>
      <c r="D7">
        <v>3.0022321682987312</v>
      </c>
      <c r="E7">
        <v>9.754967084852937E-3</v>
      </c>
      <c r="F7">
        <v>5.1622822351293856</v>
      </c>
      <c r="G7">
        <v>5.1622822351293856</v>
      </c>
      <c r="H7">
        <v>0.16468871171408059</v>
      </c>
      <c r="I7">
        <v>0</v>
      </c>
      <c r="J7">
        <v>9.8813227028448374</v>
      </c>
      <c r="K7">
        <v>0.16468871171408059</v>
      </c>
      <c r="L7">
        <v>-0.99999999999999989</v>
      </c>
      <c r="M7">
        <v>-0.99999999999999989</v>
      </c>
      <c r="N7">
        <v>3.2937742342816128</v>
      </c>
      <c r="O7">
        <v>18.045837106272955</v>
      </c>
      <c r="P7">
        <v>2.5939438565560954E-2</v>
      </c>
      <c r="Q7">
        <v>4.034032816426337</v>
      </c>
      <c r="R7">
        <v>1.253954013944178</v>
      </c>
      <c r="S7">
        <v>0.34614499504405422</v>
      </c>
      <c r="T7">
        <v>0.30268623293532909</v>
      </c>
      <c r="U7">
        <v>0.35937416035292097</v>
      </c>
      <c r="V7">
        <v>0</v>
      </c>
      <c r="W7">
        <v>33.740667064728939</v>
      </c>
      <c r="X7">
        <v>1.8882803520911835</v>
      </c>
      <c r="Y7">
        <v>-0.99999999999999989</v>
      </c>
      <c r="Z7">
        <v>-0.99999999999999989</v>
      </c>
      <c r="AA7">
        <v>94.561091098096028</v>
      </c>
      <c r="AB7">
        <v>0.24616576537446155</v>
      </c>
      <c r="AC7">
        <v>0.34669541691697181</v>
      </c>
      <c r="AD7">
        <v>0.59846821809702611</v>
      </c>
      <c r="AE7">
        <v>59.566470019422951</v>
      </c>
      <c r="AF7">
        <v>-0.99999999999999989</v>
      </c>
      <c r="AG7">
        <v>-0.99999999999999989</v>
      </c>
      <c r="AH7">
        <v>-0.99999999999999989</v>
      </c>
      <c r="AI7">
        <v>0</v>
      </c>
      <c r="AJ7">
        <v>0</v>
      </c>
      <c r="AK7">
        <v>-1.5855841070637252E-3</v>
      </c>
      <c r="AL7">
        <v>-9.667106484242817E-2</v>
      </c>
      <c r="AM7">
        <v>0.17505295409683694</v>
      </c>
      <c r="AN7">
        <v>1.7684162554222102E-2</v>
      </c>
      <c r="AO7">
        <v>4.3683959318856038</v>
      </c>
      <c r="AP7">
        <v>-4.125126035658902E-2</v>
      </c>
      <c r="AQ7">
        <v>43.621989767573794</v>
      </c>
      <c r="AR7">
        <v>1.0082053883323037</v>
      </c>
      <c r="AS7">
        <v>2.0529690638052633</v>
      </c>
      <c r="AT7">
        <v>-0.99999999999999989</v>
      </c>
      <c r="AU7">
        <v>-0.99999999999999989</v>
      </c>
      <c r="AV7">
        <v>6.4162362490735632</v>
      </c>
      <c r="AW7">
        <v>112.56567694401248</v>
      </c>
      <c r="AX7">
        <v>112.56567694401248</v>
      </c>
      <c r="AY7">
        <v>0.44593950704775542</v>
      </c>
      <c r="AZ7">
        <v>72.943110653787642</v>
      </c>
      <c r="BA7">
        <v>1693.491076124609</v>
      </c>
    </row>
    <row r="8" spans="1:100" x14ac:dyDescent="0.25">
      <c r="A8">
        <v>20</v>
      </c>
      <c r="B8" t="s">
        <v>452</v>
      </c>
      <c r="C8">
        <v>3</v>
      </c>
      <c r="D8">
        <v>3.7744174832909128</v>
      </c>
      <c r="E8">
        <v>-1.1135188238806756E-2</v>
      </c>
      <c r="F8">
        <v>0.10219618666774155</v>
      </c>
      <c r="G8">
        <v>0.10219618666774155</v>
      </c>
      <c r="H8">
        <v>0.37896669957971341</v>
      </c>
      <c r="I8">
        <v>0</v>
      </c>
      <c r="J8">
        <v>22.738001974782794</v>
      </c>
      <c r="K8">
        <v>0.37896669957971341</v>
      </c>
      <c r="L8">
        <v>-0.99999999999999922</v>
      </c>
      <c r="M8">
        <v>-0.99999999999999922</v>
      </c>
      <c r="N8">
        <v>7.5793339915942681</v>
      </c>
      <c r="O8">
        <v>26.614615644741459</v>
      </c>
      <c r="P8">
        <v>-0.98495904628847863</v>
      </c>
      <c r="Q8">
        <v>3.7776161658618723</v>
      </c>
      <c r="R8">
        <v>1.0484822407600478</v>
      </c>
      <c r="S8">
        <v>0.33333333333333304</v>
      </c>
      <c r="T8">
        <v>0.36523287580054942</v>
      </c>
      <c r="U8">
        <v>0.52858563162352712</v>
      </c>
      <c r="V8">
        <v>0.15114198124087871</v>
      </c>
      <c r="W8">
        <v>39.973084896742996</v>
      </c>
      <c r="X8">
        <v>3.3726934659607655</v>
      </c>
      <c r="Y8">
        <v>-0.99999999999999922</v>
      </c>
      <c r="Z8">
        <v>-0.99999999999999922</v>
      </c>
      <c r="AA8">
        <v>102.51480698817015</v>
      </c>
      <c r="AB8">
        <v>0.49320977965789176</v>
      </c>
      <c r="AC8">
        <v>0.27171133095097744</v>
      </c>
      <c r="AD8">
        <v>0.46494368640447348</v>
      </c>
      <c r="AE8">
        <v>61.493239850667109</v>
      </c>
      <c r="AF8">
        <v>-0.99999999999999922</v>
      </c>
      <c r="AG8">
        <v>-0.99999999999999922</v>
      </c>
      <c r="AH8">
        <v>-0.99999999999999922</v>
      </c>
      <c r="AI8">
        <v>2.6811762795855131E-2</v>
      </c>
      <c r="AJ8">
        <v>0.15114198124087871</v>
      </c>
      <c r="AK8">
        <v>0.11577730574448933</v>
      </c>
      <c r="AL8">
        <v>-5.6457596757952061E-2</v>
      </c>
      <c r="AM8">
        <v>-7.7223568100779641E-2</v>
      </c>
      <c r="AN8">
        <v>-4.2520472089859875E-3</v>
      </c>
      <c r="AO8">
        <v>-1.3517026737970439</v>
      </c>
      <c r="AP8">
        <v>-0.38858916401441246</v>
      </c>
      <c r="AQ8">
        <v>62.711086871525801</v>
      </c>
      <c r="AR8">
        <v>1.3782938219982874</v>
      </c>
      <c r="AS8">
        <v>3.7516601655404789</v>
      </c>
      <c r="AT8">
        <v>-0.99999999999999922</v>
      </c>
      <c r="AU8">
        <v>-0.99999999999999922</v>
      </c>
      <c r="AV8">
        <v>1.1506784274277893</v>
      </c>
      <c r="AW8">
        <v>128.74083346889719</v>
      </c>
      <c r="AX8">
        <v>144.39126684890218</v>
      </c>
      <c r="AY8">
        <v>0.35396763033903572</v>
      </c>
      <c r="AZ8">
        <v>62.685174834073855</v>
      </c>
      <c r="BA8">
        <v>1620.0437954350793</v>
      </c>
    </row>
    <row r="9" spans="1:100" x14ac:dyDescent="0.25">
      <c r="A9">
        <v>21</v>
      </c>
      <c r="B9" t="s">
        <v>453</v>
      </c>
      <c r="C9">
        <v>3</v>
      </c>
      <c r="D9">
        <v>5.1148485270711328</v>
      </c>
      <c r="E9">
        <v>-0.51614476668881948</v>
      </c>
      <c r="F9">
        <v>0.36326870181885978</v>
      </c>
      <c r="G9">
        <v>0.21521123993413205</v>
      </c>
      <c r="H9">
        <v>-2.5292167876631522E-2</v>
      </c>
      <c r="I9">
        <v>0</v>
      </c>
      <c r="J9">
        <v>-1.5175300725978844</v>
      </c>
      <c r="K9">
        <v>-2.5292167876631522E-2</v>
      </c>
      <c r="L9">
        <v>-0.99999999999999867</v>
      </c>
      <c r="M9">
        <v>-0.99999999999999867</v>
      </c>
      <c r="N9">
        <v>-0.50584335753263032</v>
      </c>
      <c r="O9">
        <v>3.8125296944073765</v>
      </c>
      <c r="P9">
        <v>8.4320477529296639E-2</v>
      </c>
      <c r="Q9">
        <v>-0.60647143124946457</v>
      </c>
      <c r="R9">
        <v>-0.16268443129813726</v>
      </c>
      <c r="S9">
        <v>0.33333333333333304</v>
      </c>
      <c r="T9">
        <v>0.42754934050908933</v>
      </c>
      <c r="U9">
        <v>0.3818719429973696</v>
      </c>
      <c r="V9">
        <v>-1.7484460608460504E-2</v>
      </c>
      <c r="W9">
        <v>46.022492964318523</v>
      </c>
      <c r="X9">
        <v>2.2780473080959327</v>
      </c>
      <c r="Y9">
        <v>-0.99999999999999867</v>
      </c>
      <c r="Z9">
        <v>-0.99999999999999867</v>
      </c>
      <c r="AA9">
        <v>77.236520877881674</v>
      </c>
      <c r="AB9">
        <v>0.46112942644531096</v>
      </c>
      <c r="AC9">
        <v>0.15855292577103305</v>
      </c>
      <c r="AD9">
        <v>7.8518946808829315E-3</v>
      </c>
      <c r="AE9">
        <v>31.376712344861357</v>
      </c>
      <c r="AF9">
        <v>-0.99999999999999867</v>
      </c>
      <c r="AG9">
        <v>-0.99999999999999867</v>
      </c>
      <c r="AH9">
        <v>-0.99999999999999867</v>
      </c>
      <c r="AI9">
        <v>0</v>
      </c>
      <c r="AJ9">
        <v>-1.7484460608460504E-2</v>
      </c>
      <c r="AK9">
        <v>2.4572585608234145E-2</v>
      </c>
      <c r="AL9">
        <v>0.12203318380052841</v>
      </c>
      <c r="AM9">
        <v>3.2134994897962885E-2</v>
      </c>
      <c r="AN9">
        <v>0.57190738859996226</v>
      </c>
      <c r="AO9">
        <v>0.92623780049024218</v>
      </c>
      <c r="AP9">
        <v>14.907850634001697</v>
      </c>
      <c r="AQ9">
        <v>44.504962891720616</v>
      </c>
      <c r="AR9">
        <v>1.1252701562313312</v>
      </c>
      <c r="AS9">
        <v>2.2527551402193016</v>
      </c>
      <c r="AT9">
        <v>-0.99999999999999867</v>
      </c>
      <c r="AU9">
        <v>-0.99999999999999867</v>
      </c>
      <c r="AV9">
        <v>5.252680863599471E-2</v>
      </c>
      <c r="AW9">
        <v>95.956901206290794</v>
      </c>
      <c r="AX9">
        <v>94.208455145444717</v>
      </c>
      <c r="AY9">
        <v>0.20640096437894065</v>
      </c>
      <c r="AZ9">
        <v>0.20307145051758768</v>
      </c>
      <c r="BA9">
        <v>1475.232488759787</v>
      </c>
      <c r="CU9" t="e">
        <v>#N/A</v>
      </c>
      <c r="CV9" t="e">
        <v>#N/A</v>
      </c>
    </row>
    <row r="10" spans="1:100" x14ac:dyDescent="0.25">
      <c r="A10">
        <v>25</v>
      </c>
      <c r="B10" t="s">
        <v>454</v>
      </c>
      <c r="C10">
        <v>3</v>
      </c>
      <c r="D10">
        <v>5.117940084443501</v>
      </c>
      <c r="E10">
        <v>0</v>
      </c>
      <c r="F10">
        <v>0.17015959650891677</v>
      </c>
      <c r="G10">
        <v>0.17015959650891677</v>
      </c>
      <c r="H10">
        <v>0.31195196882688703</v>
      </c>
      <c r="I10">
        <v>0</v>
      </c>
      <c r="J10">
        <v>18.717118129613223</v>
      </c>
      <c r="K10">
        <v>0.31195196882688703</v>
      </c>
      <c r="L10">
        <v>-1.0000000000000007</v>
      </c>
      <c r="M10">
        <v>-1.0000000000000007</v>
      </c>
      <c r="N10">
        <v>6.2390393765377397</v>
      </c>
      <c r="O10">
        <v>24.005217810565622</v>
      </c>
      <c r="P10">
        <v>0.23994909968479652</v>
      </c>
      <c r="Q10">
        <v>-1.0125165802805345</v>
      </c>
      <c r="R10">
        <v>-0.2906836166897564</v>
      </c>
      <c r="S10">
        <v>0.33333333333333348</v>
      </c>
      <c r="T10">
        <v>0.37874961831839138</v>
      </c>
      <c r="U10">
        <v>0.2444359432426241</v>
      </c>
      <c r="V10">
        <v>0</v>
      </c>
      <c r="W10">
        <v>25.782677042698477</v>
      </c>
      <c r="X10">
        <v>1.4232910407803925</v>
      </c>
      <c r="Y10">
        <v>-1.0000000000000007</v>
      </c>
      <c r="Z10">
        <v>-1.0000000000000007</v>
      </c>
      <c r="AA10">
        <v>73.608103310178834</v>
      </c>
      <c r="AB10">
        <v>0.19883974453262673</v>
      </c>
      <c r="AC10">
        <v>0.27392393522198899</v>
      </c>
      <c r="AD10">
        <v>0.48955851792878663</v>
      </c>
      <c r="AE10">
        <v>48.116109884170115</v>
      </c>
      <c r="AF10">
        <v>-1.0000000000000007</v>
      </c>
      <c r="AG10">
        <v>-1.0000000000000007</v>
      </c>
      <c r="AH10">
        <v>-1.0000000000000007</v>
      </c>
      <c r="AI10">
        <v>0</v>
      </c>
      <c r="AJ10">
        <v>0</v>
      </c>
      <c r="AK10">
        <v>-0.13751349092571999</v>
      </c>
      <c r="AL10">
        <v>6.2073624814135184E-2</v>
      </c>
      <c r="AM10">
        <v>2.3732954690761018E-2</v>
      </c>
      <c r="AN10">
        <v>0.40004164986377166</v>
      </c>
      <c r="AO10">
        <v>-9.4243587359573278E-2</v>
      </c>
      <c r="AP10">
        <v>10.311409370664967</v>
      </c>
      <c r="AQ10">
        <v>44.4997951723117</v>
      </c>
      <c r="AR10">
        <v>0.95651889489434938</v>
      </c>
      <c r="AS10">
        <v>1.7352430096072791</v>
      </c>
      <c r="AT10">
        <v>-1.0000000000000007</v>
      </c>
      <c r="AU10">
        <v>-1.0000000000000007</v>
      </c>
      <c r="AV10">
        <v>-0.12052402018083959</v>
      </c>
      <c r="AW10">
        <v>107.92473049140945</v>
      </c>
      <c r="AX10">
        <v>107.92473049140945</v>
      </c>
      <c r="AY10">
        <v>0.39245614605255263</v>
      </c>
      <c r="AZ10">
        <v>44.784498006082572</v>
      </c>
      <c r="BA10">
        <v>1665.7708801584802</v>
      </c>
    </row>
    <row r="11" spans="1:100" x14ac:dyDescent="0.25">
      <c r="A11">
        <v>27</v>
      </c>
      <c r="B11" t="s">
        <v>455</v>
      </c>
      <c r="C11">
        <v>3</v>
      </c>
      <c r="D11">
        <v>5.4308524843439097</v>
      </c>
      <c r="E11">
        <v>0</v>
      </c>
      <c r="F11">
        <v>3.3304083944117977</v>
      </c>
      <c r="G11">
        <v>3.3304083944117977</v>
      </c>
      <c r="H11">
        <v>0.12758927161548106</v>
      </c>
      <c r="I11">
        <v>-5.5636049728243365E-3</v>
      </c>
      <c r="J11">
        <v>7.3215399985594081</v>
      </c>
      <c r="K11">
        <v>0.12202566664265677</v>
      </c>
      <c r="L11">
        <v>-1.0000000000000004</v>
      </c>
      <c r="M11">
        <v>-1.0000000000000004</v>
      </c>
      <c r="N11">
        <v>2.440513332853139</v>
      </c>
      <c r="O11">
        <v>16.082800877315126</v>
      </c>
      <c r="P11">
        <v>1.6709746690146043</v>
      </c>
      <c r="Q11">
        <v>7.3471585102998223</v>
      </c>
      <c r="R11">
        <v>2.4802149064482455</v>
      </c>
      <c r="S11">
        <v>0.3333333333333337</v>
      </c>
      <c r="T11">
        <v>0.35977436857911138</v>
      </c>
      <c r="U11">
        <v>0.52841716947574091</v>
      </c>
      <c r="V11">
        <v>-3.038481391183025E-2</v>
      </c>
      <c r="W11">
        <v>42.764575633347953</v>
      </c>
      <c r="X11">
        <v>2.5218967459370627</v>
      </c>
      <c r="Y11">
        <v>-1.0000000000000004</v>
      </c>
      <c r="Z11">
        <v>-1.0000000000000004</v>
      </c>
      <c r="AA11">
        <v>69.394904511867779</v>
      </c>
      <c r="AB11">
        <v>0.1090966353579636</v>
      </c>
      <c r="AC11">
        <v>0.22884245638855621</v>
      </c>
      <c r="AD11">
        <v>0.14506318769491119</v>
      </c>
      <c r="AE11">
        <v>24.150113972071559</v>
      </c>
      <c r="AF11">
        <v>-1.0000000000000004</v>
      </c>
      <c r="AG11">
        <v>-1.0000000000000004</v>
      </c>
      <c r="AH11">
        <v>-1.0000000000000004</v>
      </c>
      <c r="AI11">
        <v>0</v>
      </c>
      <c r="AJ11">
        <v>-3.038481391183025E-2</v>
      </c>
      <c r="AK11">
        <v>5.9461923680596086E-2</v>
      </c>
      <c r="AL11">
        <v>0.14932039534484901</v>
      </c>
      <c r="AM11">
        <v>0.70621534318090495</v>
      </c>
      <c r="AN11">
        <v>-5.4002859810762423E-3</v>
      </c>
      <c r="AO11">
        <v>17.952693197925605</v>
      </c>
      <c r="AP11">
        <v>0.61159482719734037</v>
      </c>
      <c r="AQ11">
        <v>50.08611563190734</v>
      </c>
      <c r="AR11">
        <v>1.191140057476356</v>
      </c>
      <c r="AS11">
        <v>2.6439224125797196</v>
      </c>
      <c r="AT11">
        <v>-1.0000000000000004</v>
      </c>
      <c r="AU11">
        <v>-1.0000000000000004</v>
      </c>
      <c r="AV11">
        <v>5.8106233008600423</v>
      </c>
      <c r="AW11">
        <v>86.089300216380209</v>
      </c>
      <c r="AX11">
        <v>83.050818825197155</v>
      </c>
      <c r="AY11">
        <v>0.1610745685199037</v>
      </c>
      <c r="AZ11">
        <v>-0.45042385648572303</v>
      </c>
      <c r="BA11">
        <v>1547.6039093237669</v>
      </c>
      <c r="CU11" t="e">
        <v>#N/A</v>
      </c>
      <c r="CV11" t="e">
        <v>#N/A</v>
      </c>
    </row>
    <row r="12" spans="1:100" x14ac:dyDescent="0.25">
      <c r="A12">
        <v>28</v>
      </c>
      <c r="B12" t="s">
        <v>456</v>
      </c>
      <c r="C12">
        <v>2</v>
      </c>
      <c r="D12">
        <v>3.8726807731846127</v>
      </c>
      <c r="E12">
        <v>3.1265432085609654E-2</v>
      </c>
      <c r="F12">
        <v>0.15479161894840857</v>
      </c>
      <c r="G12">
        <v>0.16316141174130264</v>
      </c>
      <c r="H12">
        <v>8.5982292593945631E-2</v>
      </c>
      <c r="I12">
        <v>0</v>
      </c>
      <c r="J12">
        <v>5.1589375556367374</v>
      </c>
      <c r="K12">
        <v>8.5982292593945631E-2</v>
      </c>
      <c r="L12">
        <v>-1</v>
      </c>
      <c r="M12">
        <v>-1</v>
      </c>
      <c r="N12">
        <v>1.7196458518789124</v>
      </c>
      <c r="O12">
        <v>9.2036560701523431</v>
      </c>
      <c r="P12">
        <v>0.32612098416289376</v>
      </c>
      <c r="Q12">
        <v>1.0504884268788408</v>
      </c>
      <c r="R12">
        <v>0.34652369467059596</v>
      </c>
      <c r="S12">
        <v>0.33092723989962458</v>
      </c>
      <c r="T12">
        <v>0.28625673936806423</v>
      </c>
      <c r="U12">
        <v>8.0193839693913471E-2</v>
      </c>
      <c r="V12">
        <v>9.7293685273074906E-4</v>
      </c>
      <c r="W12">
        <v>24.480188055703653</v>
      </c>
      <c r="X12">
        <v>0.81480191832196158</v>
      </c>
      <c r="Y12">
        <v>-1</v>
      </c>
      <c r="Z12">
        <v>-1</v>
      </c>
      <c r="AA12">
        <v>42.748684966235636</v>
      </c>
      <c r="AB12">
        <v>0.12031472005265967</v>
      </c>
      <c r="AC12">
        <v>0.12052944438346661</v>
      </c>
      <c r="AD12">
        <v>0.11591324595296479</v>
      </c>
      <c r="AE12">
        <v>17.887769177943898</v>
      </c>
      <c r="AF12">
        <v>-1</v>
      </c>
      <c r="AG12">
        <v>-1</v>
      </c>
      <c r="AH12">
        <v>-1</v>
      </c>
      <c r="AI12">
        <v>2.6646766926246212E-4</v>
      </c>
      <c r="AJ12">
        <v>9.7293685273074906E-4</v>
      </c>
      <c r="AK12">
        <v>8.6959785805191051E-2</v>
      </c>
      <c r="AL12">
        <v>8.4868171184056276E-2</v>
      </c>
      <c r="AM12">
        <v>9.2938506324964101E-2</v>
      </c>
      <c r="AN12">
        <v>9.0502353890089662E-2</v>
      </c>
      <c r="AO12">
        <v>2.7535976365044244</v>
      </c>
      <c r="AP12">
        <v>2.6915636538181564</v>
      </c>
      <c r="AQ12">
        <v>29.683485770163543</v>
      </c>
      <c r="AR12">
        <v>0.698855420020014</v>
      </c>
      <c r="AS12">
        <v>0.90145986227592612</v>
      </c>
      <c r="AT12">
        <v>-1</v>
      </c>
      <c r="AU12">
        <v>-1</v>
      </c>
      <c r="AV12">
        <v>0.51156724089954875</v>
      </c>
      <c r="AW12">
        <v>54.708410329441413</v>
      </c>
      <c r="AX12">
        <v>54.820870581408158</v>
      </c>
      <c r="AY12">
        <v>0.16577399713636121</v>
      </c>
      <c r="AZ12">
        <v>-0.15638902501164503</v>
      </c>
      <c r="BA12">
        <v>1473.4657221740986</v>
      </c>
    </row>
    <row r="13" spans="1:100" x14ac:dyDescent="0.25">
      <c r="A13">
        <v>31</v>
      </c>
      <c r="B13" t="s">
        <v>457</v>
      </c>
      <c r="C13">
        <v>3</v>
      </c>
      <c r="D13">
        <v>3.8792754214697682</v>
      </c>
      <c r="E13">
        <v>0</v>
      </c>
      <c r="F13">
        <v>-8.3498526498040106E-3</v>
      </c>
      <c r="G13">
        <v>-8.3498526498040106E-3</v>
      </c>
      <c r="H13">
        <v>0.25841310694030944</v>
      </c>
      <c r="I13">
        <v>0</v>
      </c>
      <c r="J13">
        <v>15.504786416418565</v>
      </c>
      <c r="K13">
        <v>0.25841310694030944</v>
      </c>
      <c r="L13">
        <v>-1.0000000000000002</v>
      </c>
      <c r="M13">
        <v>-1.0000000000000002</v>
      </c>
      <c r="N13">
        <v>5.1682621388061865</v>
      </c>
      <c r="O13">
        <v>19.375711985238517</v>
      </c>
      <c r="P13">
        <v>0.34684363962951537</v>
      </c>
      <c r="Q13">
        <v>-0.21197804282543159</v>
      </c>
      <c r="R13">
        <v>-6.4371821628678549E-2</v>
      </c>
      <c r="S13">
        <v>0.33333333333333337</v>
      </c>
      <c r="T13">
        <v>0.2388825515087995</v>
      </c>
      <c r="U13">
        <v>9.1661599586815981E-2</v>
      </c>
      <c r="V13">
        <v>0</v>
      </c>
      <c r="W13">
        <v>16.218575099545578</v>
      </c>
      <c r="X13">
        <v>0.5859983944245537</v>
      </c>
      <c r="Y13">
        <v>-1.0000000000000002</v>
      </c>
      <c r="Z13">
        <v>-1.0000000000000002</v>
      </c>
      <c r="AA13">
        <v>44.901141503374305</v>
      </c>
      <c r="AB13">
        <v>5.1775028939457332E-2</v>
      </c>
      <c r="AC13">
        <v>0.4388209507461821</v>
      </c>
      <c r="AD13">
        <v>8.4342784823508946E-2</v>
      </c>
      <c r="AE13">
        <v>28.746938225457416</v>
      </c>
      <c r="AF13">
        <v>-1.0000000000000002</v>
      </c>
      <c r="AG13">
        <v>-1.0000000000000002</v>
      </c>
      <c r="AH13">
        <v>-1.0000000000000002</v>
      </c>
      <c r="AI13">
        <v>0</v>
      </c>
      <c r="AJ13">
        <v>0</v>
      </c>
      <c r="AK13">
        <v>0.22041476914326213</v>
      </c>
      <c r="AL13">
        <v>-0.28412153665211687</v>
      </c>
      <c r="AM13">
        <v>0.66952124550126957</v>
      </c>
      <c r="AN13">
        <v>0.13452713086117157</v>
      </c>
      <c r="AO13">
        <v>17.840104983248054</v>
      </c>
      <c r="AP13">
        <v>1.942570588268705</v>
      </c>
      <c r="AQ13">
        <v>31.723361515964147</v>
      </c>
      <c r="AR13">
        <v>0.66387748442894912</v>
      </c>
      <c r="AS13">
        <v>0.84441150136486287</v>
      </c>
      <c r="AT13">
        <v>-1.0000000000000002</v>
      </c>
      <c r="AU13">
        <v>-1.0000000000000002</v>
      </c>
      <c r="AV13">
        <v>-7.2721674278482556E-2</v>
      </c>
      <c r="AW13">
        <v>66.219424076881552</v>
      </c>
      <c r="AX13">
        <v>66.219424076881552</v>
      </c>
      <c r="AY13">
        <v>3.5793003816257718E-2</v>
      </c>
      <c r="AZ13">
        <v>-16.522593220587254</v>
      </c>
      <c r="BA13">
        <v>1363.3290082704432</v>
      </c>
    </row>
    <row r="14" spans="1:100" x14ac:dyDescent="0.25">
      <c r="A14">
        <v>33</v>
      </c>
      <c r="B14" t="s">
        <v>458</v>
      </c>
      <c r="C14">
        <v>3</v>
      </c>
      <c r="D14">
        <v>4.1701418863084934</v>
      </c>
      <c r="E14">
        <v>0</v>
      </c>
      <c r="F14">
        <v>7.5850278480479076</v>
      </c>
      <c r="G14">
        <v>7.5850278480479076</v>
      </c>
      <c r="H14">
        <v>0.10348177167336359</v>
      </c>
      <c r="I14">
        <v>-1.5101026213592814E-2</v>
      </c>
      <c r="J14">
        <v>5.3028447275862431</v>
      </c>
      <c r="K14">
        <v>8.8380745459770677E-2</v>
      </c>
      <c r="L14">
        <v>-0.99999999999999967</v>
      </c>
      <c r="M14">
        <v>-0.99999999999999967</v>
      </c>
      <c r="N14">
        <v>1.7676149091954134</v>
      </c>
      <c r="O14">
        <v>17.058014461942641</v>
      </c>
      <c r="P14">
        <v>-7.9090031845326619E-2</v>
      </c>
      <c r="Q14">
        <v>19.380420965814245</v>
      </c>
      <c r="R14">
        <v>6.3565260461159596</v>
      </c>
      <c r="S14">
        <v>0.33333333333333309</v>
      </c>
      <c r="T14">
        <v>0.38037971221700578</v>
      </c>
      <c r="U14">
        <v>0.59642294143148133</v>
      </c>
      <c r="V14">
        <v>0.15979758397396898</v>
      </c>
      <c r="W14">
        <v>55.262113019840719</v>
      </c>
      <c r="X14">
        <v>4.0122390132230619</v>
      </c>
      <c r="Y14">
        <v>-0.99999999999999967</v>
      </c>
      <c r="Z14">
        <v>-0.99999999999999967</v>
      </c>
      <c r="AA14">
        <v>114.45699137930069</v>
      </c>
      <c r="AB14">
        <v>0.30556634973345481</v>
      </c>
      <c r="AC14">
        <v>0.38575838365028481</v>
      </c>
      <c r="AD14">
        <v>0.36544231288313972</v>
      </c>
      <c r="AE14">
        <v>52.838352313343982</v>
      </c>
      <c r="AF14">
        <v>-0.99999999999999967</v>
      </c>
      <c r="AG14">
        <v>-0.99999999999999967</v>
      </c>
      <c r="AH14">
        <v>-0.99999999999999967</v>
      </c>
      <c r="AI14">
        <v>0</v>
      </c>
      <c r="AJ14">
        <v>0.15979758397396898</v>
      </c>
      <c r="AK14">
        <v>6.4656034408548613E-2</v>
      </c>
      <c r="AL14">
        <v>0.20263245088254805</v>
      </c>
      <c r="AM14">
        <v>0.11621213686540519</v>
      </c>
      <c r="AN14">
        <v>0.12400016062580518</v>
      </c>
      <c r="AO14">
        <v>3.2285835936778713</v>
      </c>
      <c r="AP14">
        <v>4.1131662700578699</v>
      </c>
      <c r="AQ14">
        <v>60.564957747426973</v>
      </c>
      <c r="AR14">
        <v>1.4699335709557886</v>
      </c>
      <c r="AS14">
        <v>4.1006197586828321</v>
      </c>
      <c r="AT14">
        <v>-0.99999999999999967</v>
      </c>
      <c r="AU14">
        <v>-0.99999999999999967</v>
      </c>
      <c r="AV14">
        <v>13.94155389416386</v>
      </c>
      <c r="AW14">
        <v>135.62817211130118</v>
      </c>
      <c r="AX14">
        <v>151.60793050869808</v>
      </c>
      <c r="AY14">
        <v>0.40613843911902497</v>
      </c>
      <c r="AZ14">
        <v>78.164704758615883</v>
      </c>
      <c r="BA14">
        <v>1675.5675584841879</v>
      </c>
      <c r="CU14" t="e">
        <v>#N/A</v>
      </c>
      <c r="CV14" t="e">
        <v>#N/A</v>
      </c>
    </row>
    <row r="15" spans="1:100" x14ac:dyDescent="0.25">
      <c r="A15">
        <v>34</v>
      </c>
      <c r="B15" t="s">
        <v>459</v>
      </c>
      <c r="C15">
        <v>3</v>
      </c>
      <c r="D15">
        <v>4.3540283348498656</v>
      </c>
      <c r="E15">
        <v>9.6175794169813908E-2</v>
      </c>
      <c r="F15">
        <v>0.89102663181187092</v>
      </c>
      <c r="G15">
        <v>0.89102663181187092</v>
      </c>
      <c r="H15">
        <v>0.30320106612547104</v>
      </c>
      <c r="I15">
        <v>0</v>
      </c>
      <c r="J15">
        <v>18.192063967528252</v>
      </c>
      <c r="K15">
        <v>0.30320106612547104</v>
      </c>
      <c r="L15">
        <v>-1.0000000000000011</v>
      </c>
      <c r="M15">
        <v>-1.0000000000000011</v>
      </c>
      <c r="N15">
        <v>6.0640213225094168</v>
      </c>
      <c r="O15">
        <v>23.437118934189989</v>
      </c>
      <c r="P15">
        <v>-8.5151610998951739</v>
      </c>
      <c r="Q15">
        <v>-1.3973028533947018</v>
      </c>
      <c r="R15">
        <v>-1.3710848696090672</v>
      </c>
      <c r="S15">
        <v>0.23359549859531778</v>
      </c>
      <c r="T15">
        <v>0.24408690357139406</v>
      </c>
      <c r="U15">
        <v>0.3091602278992045</v>
      </c>
      <c r="V15">
        <v>0.10303664548529033</v>
      </c>
      <c r="W15">
        <v>23.467128377029418</v>
      </c>
      <c r="X15">
        <v>1.9411815380712762</v>
      </c>
      <c r="Y15">
        <v>-1.0000000000000011</v>
      </c>
      <c r="Z15">
        <v>-1.0000000000000011</v>
      </c>
      <c r="AA15">
        <v>33.614426857332226</v>
      </c>
      <c r="AB15">
        <v>0.16270184017667536</v>
      </c>
      <c r="AC15">
        <v>3.4776272267596969E-2</v>
      </c>
      <c r="AD15">
        <v>3.288955455396516E-2</v>
      </c>
      <c r="AE15">
        <v>11.518383349911877</v>
      </c>
      <c r="AF15">
        <v>-1.0000000000000011</v>
      </c>
      <c r="AG15">
        <v>-1.0000000000000011</v>
      </c>
      <c r="AH15">
        <v>-1.0000000000000011</v>
      </c>
      <c r="AI15">
        <v>1.5325400216852536E-3</v>
      </c>
      <c r="AJ15">
        <v>0.10303664548529033</v>
      </c>
      <c r="AK15">
        <v>0.12577032662622886</v>
      </c>
      <c r="AL15">
        <v>-2.1357440952914558E-2</v>
      </c>
      <c r="AM15">
        <v>0.32817155695147299</v>
      </c>
      <c r="AN15">
        <v>-3.140868553300721E-3</v>
      </c>
      <c r="AO15">
        <v>8.8331405569179715</v>
      </c>
      <c r="AP15">
        <v>-0.18530891859708948</v>
      </c>
      <c r="AQ15">
        <v>41.659192344557695</v>
      </c>
      <c r="AR15">
        <v>0.88987927555120638</v>
      </c>
      <c r="AS15">
        <v>2.2443826041967467</v>
      </c>
      <c r="AT15">
        <v>-1.0000000000000011</v>
      </c>
      <c r="AU15">
        <v>-1.0000000000000011</v>
      </c>
      <c r="AV15">
        <v>-0.48005823779719603</v>
      </c>
      <c r="AW15">
        <v>56.866236872925086</v>
      </c>
      <c r="AX15">
        <v>67.200552221887861</v>
      </c>
      <c r="AY15">
        <v>0.20110460698373506</v>
      </c>
      <c r="AZ15">
        <v>-20.106850455556035</v>
      </c>
      <c r="BA15">
        <v>1460.7906928850391</v>
      </c>
    </row>
    <row r="16" spans="1:100" x14ac:dyDescent="0.25">
      <c r="A16">
        <v>41</v>
      </c>
      <c r="B16" t="s">
        <v>460</v>
      </c>
      <c r="C16">
        <v>3</v>
      </c>
      <c r="D16">
        <v>2.4037246052028207</v>
      </c>
      <c r="E16">
        <v>3.040116138657252E-2</v>
      </c>
      <c r="F16">
        <v>0.77691993555144578</v>
      </c>
      <c r="G16">
        <v>0.74788935218201147</v>
      </c>
      <c r="H16">
        <v>-0.16773618894962466</v>
      </c>
      <c r="I16">
        <v>0</v>
      </c>
      <c r="J16">
        <v>-10.064171336977482</v>
      </c>
      <c r="K16">
        <v>-0.16773618894962466</v>
      </c>
      <c r="L16">
        <v>-0.99999999999999922</v>
      </c>
      <c r="M16">
        <v>-0.99999999999999922</v>
      </c>
      <c r="N16">
        <v>-3.3547237789924953</v>
      </c>
      <c r="O16">
        <v>-6.9125573795926538</v>
      </c>
      <c r="P16">
        <v>0.16956547876208605</v>
      </c>
      <c r="Q16">
        <v>0.95272101151642652</v>
      </c>
      <c r="R16">
        <v>0.27912515762554885</v>
      </c>
      <c r="S16">
        <v>0.33333333333333298</v>
      </c>
      <c r="T16">
        <v>0.30854379123129322</v>
      </c>
      <c r="U16">
        <v>0.22702529461356574</v>
      </c>
      <c r="V16">
        <v>6.605225777522504E-2</v>
      </c>
      <c r="W16">
        <v>44.107634636121674</v>
      </c>
      <c r="X16">
        <v>2.0825262082163216</v>
      </c>
      <c r="Y16">
        <v>-0.99999999999999922</v>
      </c>
      <c r="Z16">
        <v>-0.99999999999999922</v>
      </c>
      <c r="AA16">
        <v>62.267578297767464</v>
      </c>
      <c r="AB16">
        <v>0.21316944812001232</v>
      </c>
      <c r="AC16">
        <v>-0.14989925752450053</v>
      </c>
      <c r="AD16">
        <v>0.29434617948489317</v>
      </c>
      <c r="AE16">
        <v>17.880818504020247</v>
      </c>
      <c r="AF16">
        <v>-0.99999999999999922</v>
      </c>
      <c r="AG16">
        <v>-0.99999999999999922</v>
      </c>
      <c r="AH16">
        <v>-0.99999999999999922</v>
      </c>
      <c r="AI16">
        <v>0</v>
      </c>
      <c r="AJ16">
        <v>6.605225777522504E-2</v>
      </c>
      <c r="AK16">
        <v>-6.7088227767520658E-2</v>
      </c>
      <c r="AL16">
        <v>5.0298391710507581E-2</v>
      </c>
      <c r="AM16">
        <v>-0.13523537240064176</v>
      </c>
      <c r="AN16">
        <v>0.14157389154698385</v>
      </c>
      <c r="AO16">
        <v>-3.7163254488536452</v>
      </c>
      <c r="AP16">
        <v>3.7908392472271331</v>
      </c>
      <c r="AQ16">
        <v>34.043463299144193</v>
      </c>
      <c r="AR16">
        <v>0.93495467695341694</v>
      </c>
      <c r="AS16">
        <v>1.9147900192666969</v>
      </c>
      <c r="AT16">
        <v>-0.99999999999999922</v>
      </c>
      <c r="AU16">
        <v>-0.99999999999999922</v>
      </c>
      <c r="AV16">
        <v>1.0270145098075605</v>
      </c>
      <c r="AW16">
        <v>59.145860165401977</v>
      </c>
      <c r="AX16">
        <v>65.751085942924433</v>
      </c>
      <c r="AY16">
        <v>-2.7223654104862632E-2</v>
      </c>
      <c r="AZ16">
        <v>-23.605274703334043</v>
      </c>
      <c r="BA16">
        <v>1465.781107623008</v>
      </c>
    </row>
    <row r="17" spans="1:100" x14ac:dyDescent="0.25">
      <c r="A17">
        <v>45</v>
      </c>
      <c r="B17" t="s">
        <v>461</v>
      </c>
      <c r="C17">
        <v>3</v>
      </c>
      <c r="D17">
        <v>2.364373037471351</v>
      </c>
      <c r="E17">
        <v>-1.5320398395867581E-2</v>
      </c>
      <c r="F17">
        <v>5.7999569043729077E-2</v>
      </c>
      <c r="G17">
        <v>5.7999569043729077E-2</v>
      </c>
      <c r="H17">
        <v>8.0254820587007294E-2</v>
      </c>
      <c r="I17">
        <v>0</v>
      </c>
      <c r="J17">
        <v>4.8152892352204386</v>
      </c>
      <c r="K17">
        <v>8.0254820587007294E-2</v>
      </c>
      <c r="L17">
        <v>-0.99999999999999956</v>
      </c>
      <c r="M17">
        <v>-0.99999999999999956</v>
      </c>
      <c r="N17">
        <v>1.6050964117401465</v>
      </c>
      <c r="O17">
        <v>7.2376618417355179</v>
      </c>
      <c r="P17">
        <v>6.2195633152748626E-2</v>
      </c>
      <c r="Q17">
        <v>-0.36288339183705587</v>
      </c>
      <c r="R17">
        <v>-0.21318242323995992</v>
      </c>
      <c r="S17">
        <v>0.33333333333333337</v>
      </c>
      <c r="T17">
        <v>0.47725307472473616</v>
      </c>
      <c r="U17">
        <v>-0.14020262558992119</v>
      </c>
      <c r="V17">
        <v>-7.7966613074941203E-3</v>
      </c>
      <c r="W17">
        <v>23.293292022945874</v>
      </c>
      <c r="X17">
        <v>0.26069208334770366</v>
      </c>
      <c r="Y17">
        <v>-0.99999999999999956</v>
      </c>
      <c r="Z17">
        <v>-0.99999999999999956</v>
      </c>
      <c r="AA17">
        <v>12.306958627862336</v>
      </c>
      <c r="AB17">
        <v>8.7099754945809266E-2</v>
      </c>
      <c r="AC17">
        <v>-0.15639243412733955</v>
      </c>
      <c r="AD17">
        <v>-0.14617034025534109</v>
      </c>
      <c r="AE17">
        <v>-10.773150971843561</v>
      </c>
      <c r="AF17">
        <v>-0.99999999999999956</v>
      </c>
      <c r="AG17">
        <v>-0.99999999999999956</v>
      </c>
      <c r="AH17">
        <v>-0.99999999999999956</v>
      </c>
      <c r="AI17">
        <v>0</v>
      </c>
      <c r="AJ17">
        <v>-7.7966613074941203E-3</v>
      </c>
      <c r="AK17">
        <v>5.6811859493979239E-2</v>
      </c>
      <c r="AL17">
        <v>0.24637522537858303</v>
      </c>
      <c r="AM17">
        <v>-1.6972317925774222E-2</v>
      </c>
      <c r="AN17">
        <v>-0.16570213988591562</v>
      </c>
      <c r="AO17">
        <v>-0.14024865067445891</v>
      </c>
      <c r="AP17">
        <v>-2.9106773702549775</v>
      </c>
      <c r="AQ17">
        <v>28.108581258166321</v>
      </c>
      <c r="AR17">
        <v>0.66258712116065432</v>
      </c>
      <c r="AS17">
        <v>0.34094690393471094</v>
      </c>
      <c r="AT17">
        <v>-0.99999999999999956</v>
      </c>
      <c r="AU17">
        <v>-0.99999999999999956</v>
      </c>
      <c r="AV17">
        <v>-0.15518285419623068</v>
      </c>
      <c r="AW17">
        <v>16.63394309934289</v>
      </c>
      <c r="AX17">
        <v>15.854276968593476</v>
      </c>
      <c r="AY17">
        <v>-9.0872508702154242E-2</v>
      </c>
      <c r="AZ17">
        <v>-40.884906106330696</v>
      </c>
      <c r="BA17">
        <v>1436.9085675014726</v>
      </c>
      <c r="CU17" t="e">
        <v>#N/A</v>
      </c>
      <c r="CV17" t="e">
        <v>#N/A</v>
      </c>
    </row>
    <row r="18" spans="1:100" x14ac:dyDescent="0.25">
      <c r="A18">
        <v>48</v>
      </c>
      <c r="B18" t="s">
        <v>462</v>
      </c>
      <c r="C18">
        <v>3</v>
      </c>
      <c r="D18">
        <v>4.0289767668404481</v>
      </c>
      <c r="E18">
        <v>0</v>
      </c>
      <c r="F18">
        <v>-5.2887001309903543E-2</v>
      </c>
      <c r="G18">
        <v>-5.2887001309903543E-2</v>
      </c>
      <c r="H18">
        <v>0.39963287366117434</v>
      </c>
      <c r="I18">
        <v>0</v>
      </c>
      <c r="J18">
        <v>23.977972419670461</v>
      </c>
      <c r="K18">
        <v>0.39963287366117434</v>
      </c>
      <c r="L18">
        <v>-0.99999999999999867</v>
      </c>
      <c r="M18">
        <v>-0.99999999999999867</v>
      </c>
      <c r="N18">
        <v>7.9926574732234874</v>
      </c>
      <c r="O18">
        <v>27.95406218520101</v>
      </c>
      <c r="P18">
        <v>8.3705820684738669E-2</v>
      </c>
      <c r="Q18">
        <v>-0.81711102711225714</v>
      </c>
      <c r="R18">
        <v>-0.25777029966023829</v>
      </c>
      <c r="S18">
        <v>0.33333333333333315</v>
      </c>
      <c r="T18">
        <v>0.38146699097589026</v>
      </c>
      <c r="U18">
        <v>0.45027977517948198</v>
      </c>
      <c r="V18">
        <v>1.1249948832694416E-2</v>
      </c>
      <c r="W18">
        <v>31.067886986409007</v>
      </c>
      <c r="X18">
        <v>2.2239984058973596</v>
      </c>
      <c r="Y18">
        <v>-0.99999999999999867</v>
      </c>
      <c r="Z18">
        <v>-0.99999999999999867</v>
      </c>
      <c r="AA18">
        <v>76.080746612561569</v>
      </c>
      <c r="AB18">
        <v>0.17157615869189655</v>
      </c>
      <c r="AC18">
        <v>0.53070062399991669</v>
      </c>
      <c r="AD18">
        <v>0.20313581582444207</v>
      </c>
      <c r="AE18">
        <v>45.270629925812756</v>
      </c>
      <c r="AF18">
        <v>-0.99999999999999867</v>
      </c>
      <c r="AG18">
        <v>-0.99999999999999867</v>
      </c>
      <c r="AH18">
        <v>-0.99999999999999867</v>
      </c>
      <c r="AI18">
        <v>0</v>
      </c>
      <c r="AJ18">
        <v>1.1249948832694416E-2</v>
      </c>
      <c r="AK18">
        <v>-0.10572721298404962</v>
      </c>
      <c r="AL18">
        <v>1.1335757951659496E-2</v>
      </c>
      <c r="AM18">
        <v>-4.5474769574761938E-2</v>
      </c>
      <c r="AN18">
        <v>1.5629282900343031E-2</v>
      </c>
      <c r="AO18">
        <v>-1.665505304289296</v>
      </c>
      <c r="AP18">
        <v>0.44741086226687404</v>
      </c>
      <c r="AQ18">
        <v>55.045859406079472</v>
      </c>
      <c r="AR18">
        <v>1.1763300483214003</v>
      </c>
      <c r="AS18">
        <v>2.6236312795585346</v>
      </c>
      <c r="AT18">
        <v>-0.99999999999999867</v>
      </c>
      <c r="AU18">
        <v>-0.99999999999999867</v>
      </c>
      <c r="AV18">
        <v>-0.31065730097014183</v>
      </c>
      <c r="AW18">
        <v>104.48221966002933</v>
      </c>
      <c r="AX18">
        <v>105.60721454329878</v>
      </c>
      <c r="AY18">
        <v>0.43260080310052473</v>
      </c>
      <c r="AZ18">
        <v>49.102635783014009</v>
      </c>
      <c r="BA18">
        <v>1634.1381328675363</v>
      </c>
    </row>
    <row r="19" spans="1:100" x14ac:dyDescent="0.25">
      <c r="A19">
        <v>51</v>
      </c>
      <c r="B19" t="s">
        <v>463</v>
      </c>
      <c r="C19">
        <v>3</v>
      </c>
      <c r="D19">
        <v>6.0862670592417416</v>
      </c>
      <c r="E19">
        <v>0</v>
      </c>
      <c r="F19">
        <v>0.13441293135530849</v>
      </c>
      <c r="G19">
        <v>0.13441293135530849</v>
      </c>
      <c r="H19">
        <v>0.21053056200016235</v>
      </c>
      <c r="I19">
        <v>0</v>
      </c>
      <c r="J19">
        <v>12.631833720009743</v>
      </c>
      <c r="K19">
        <v>0.21053056200016235</v>
      </c>
      <c r="L19">
        <v>-1.0000000000000011</v>
      </c>
      <c r="M19">
        <v>-1.0000000000000011</v>
      </c>
      <c r="N19">
        <v>4.2106112400032485</v>
      </c>
      <c r="O19">
        <v>18.852513710606804</v>
      </c>
      <c r="P19">
        <v>0.58645003591040457</v>
      </c>
      <c r="Q19">
        <v>-0.61167686561617962</v>
      </c>
      <c r="R19">
        <v>-9.7271704120052871E-2</v>
      </c>
      <c r="S19">
        <v>0.33333333333333393</v>
      </c>
      <c r="T19">
        <v>0.38095742749879291</v>
      </c>
      <c r="U19">
        <v>0.2341211332606746</v>
      </c>
      <c r="V19">
        <v>-3.2888261627242333E-3</v>
      </c>
      <c r="W19">
        <v>29.383700237196582</v>
      </c>
      <c r="X19">
        <v>1.4605290570098564</v>
      </c>
      <c r="Y19">
        <v>-1.0000000000000011</v>
      </c>
      <c r="Z19">
        <v>-1.0000000000000011</v>
      </c>
      <c r="AA19">
        <v>86.723952819500923</v>
      </c>
      <c r="AB19">
        <v>0.41135465038076119</v>
      </c>
      <c r="AC19">
        <v>0.44776713068842</v>
      </c>
      <c r="AD19">
        <v>0.28962870465930718</v>
      </c>
      <c r="AE19">
        <v>57.43752428642442</v>
      </c>
      <c r="AF19">
        <v>-1.0000000000000011</v>
      </c>
      <c r="AG19">
        <v>-1.0000000000000011</v>
      </c>
      <c r="AH19">
        <v>-1.0000000000000011</v>
      </c>
      <c r="AI19">
        <v>0</v>
      </c>
      <c r="AJ19">
        <v>-3.2888261627242333E-3</v>
      </c>
      <c r="AK19">
        <v>5.2866612630648034E-2</v>
      </c>
      <c r="AL19">
        <v>0.22488024647609567</v>
      </c>
      <c r="AM19">
        <v>-0.16366472998849496</v>
      </c>
      <c r="AN19">
        <v>-6.6380945113547682E-2</v>
      </c>
      <c r="AO19">
        <v>-3.8272851865591329</v>
      </c>
      <c r="AP19">
        <v>-0.53512239545821449</v>
      </c>
      <c r="AQ19">
        <v>42.01553395720633</v>
      </c>
      <c r="AR19">
        <v>0.94512306793007683</v>
      </c>
      <c r="AS19">
        <v>1.6710596190100191</v>
      </c>
      <c r="AT19">
        <v>-1.0000000000000011</v>
      </c>
      <c r="AU19">
        <v>-1.0000000000000011</v>
      </c>
      <c r="AV19">
        <v>3.7141227235255821E-2</v>
      </c>
      <c r="AW19">
        <v>105.04134413464955</v>
      </c>
      <c r="AX19">
        <v>104.71246151837714</v>
      </c>
      <c r="AY19">
        <v>0.28135356092278324</v>
      </c>
      <c r="AZ19">
        <v>29.734885132475963</v>
      </c>
      <c r="BA19">
        <v>1540.4628685267512</v>
      </c>
    </row>
    <row r="20" spans="1:100" x14ac:dyDescent="0.25">
      <c r="A20">
        <v>56</v>
      </c>
      <c r="B20" t="s">
        <v>464</v>
      </c>
      <c r="C20">
        <v>3</v>
      </c>
      <c r="D20">
        <v>4.7704716167202612</v>
      </c>
      <c r="E20">
        <v>0.41017916761893719</v>
      </c>
      <c r="F20">
        <v>-0.17356474433675559</v>
      </c>
      <c r="G20">
        <v>-1.4775337607769667E-2</v>
      </c>
      <c r="H20">
        <v>0.19507357776462667</v>
      </c>
      <c r="I20">
        <v>0</v>
      </c>
      <c r="J20">
        <v>11.704414665877602</v>
      </c>
      <c r="K20">
        <v>0.19507357776462667</v>
      </c>
      <c r="L20">
        <v>-0.999999999999999</v>
      </c>
      <c r="M20">
        <v>-0.999999999999999</v>
      </c>
      <c r="N20">
        <v>3.9014715552925341</v>
      </c>
      <c r="O20">
        <v>16.460110944990081</v>
      </c>
      <c r="P20">
        <v>0.42607336765583437</v>
      </c>
      <c r="Q20">
        <v>-0.49168650614988058</v>
      </c>
      <c r="R20">
        <v>-8.713083561683696E-2</v>
      </c>
      <c r="S20">
        <v>0.3333333333333332</v>
      </c>
      <c r="T20">
        <v>0.37281909331974383</v>
      </c>
      <c r="U20">
        <v>0.45751791574092115</v>
      </c>
      <c r="V20">
        <v>-1.0228022650220782E-2</v>
      </c>
      <c r="W20">
        <v>38.334749679166023</v>
      </c>
      <c r="X20">
        <v>2.3159699561706186</v>
      </c>
      <c r="Y20">
        <v>-0.999999999999999</v>
      </c>
      <c r="Z20">
        <v>-0.999999999999999</v>
      </c>
      <c r="AA20">
        <v>77.466704935851993</v>
      </c>
      <c r="AB20">
        <v>0.37441773014325386</v>
      </c>
      <c r="AC20">
        <v>0.37124381276009766</v>
      </c>
      <c r="AD20">
        <v>3.8720178942704471E-2</v>
      </c>
      <c r="AE20">
        <v>39.219086092302788</v>
      </c>
      <c r="AF20">
        <v>-0.999999999999999</v>
      </c>
      <c r="AG20">
        <v>-0.999999999999999</v>
      </c>
      <c r="AH20">
        <v>-0.999999999999999</v>
      </c>
      <c r="AI20">
        <v>0</v>
      </c>
      <c r="AJ20">
        <v>-1.0228022650220782E-2</v>
      </c>
      <c r="AK20">
        <v>0.3324599579725952</v>
      </c>
      <c r="AL20">
        <v>5.4382833701419296E-2</v>
      </c>
      <c r="AM20">
        <v>-0.15942864705295898</v>
      </c>
      <c r="AN20">
        <v>0.10223517324405296</v>
      </c>
      <c r="AO20">
        <v>-2.3234163864609987</v>
      </c>
      <c r="AP20">
        <v>2.8277934996084211</v>
      </c>
      <c r="AQ20">
        <v>50.039164345043609</v>
      </c>
      <c r="AR20">
        <v>1.1534423197437771</v>
      </c>
      <c r="AS20">
        <v>2.5110435339352448</v>
      </c>
      <c r="AT20">
        <v>-0.999999999999999</v>
      </c>
      <c r="AU20">
        <v>-0.999999999999999</v>
      </c>
      <c r="AV20">
        <v>-0.1019061732246066</v>
      </c>
      <c r="AW20">
        <v>96.754609380450503</v>
      </c>
      <c r="AX20">
        <v>95.731807115428424</v>
      </c>
      <c r="AY20">
        <v>0.46568707065854781</v>
      </c>
      <c r="AZ20">
        <v>53.82723668693616</v>
      </c>
      <c r="BA20">
        <v>1601.4242798120695</v>
      </c>
    </row>
    <row r="21" spans="1:100" x14ac:dyDescent="0.25">
      <c r="A21">
        <v>58</v>
      </c>
      <c r="B21" t="s">
        <v>465</v>
      </c>
      <c r="C21">
        <v>3</v>
      </c>
      <c r="D21">
        <v>4.4787829027576915</v>
      </c>
      <c r="E21">
        <v>6.0609548809134488E-2</v>
      </c>
      <c r="F21">
        <v>0.29546481558410381</v>
      </c>
      <c r="G21">
        <v>0.3107533860405195</v>
      </c>
      <c r="H21">
        <v>0.26398404534770853</v>
      </c>
      <c r="I21">
        <v>0</v>
      </c>
      <c r="J21">
        <v>15.839042720862528</v>
      </c>
      <c r="K21">
        <v>0.26398404534770853</v>
      </c>
      <c r="L21">
        <v>-1.0000000000000004</v>
      </c>
      <c r="M21">
        <v>-1.0000000000000004</v>
      </c>
      <c r="N21">
        <v>5.2796809069541748</v>
      </c>
      <c r="O21">
        <v>20.628579009660754</v>
      </c>
      <c r="P21">
        <v>0.16450097222997692</v>
      </c>
      <c r="Q21">
        <v>-1.6197332856335369</v>
      </c>
      <c r="R21">
        <v>-0.57880197111762977</v>
      </c>
      <c r="S21">
        <v>0.33333333333333354</v>
      </c>
      <c r="T21">
        <v>0.41254434546416452</v>
      </c>
      <c r="U21">
        <v>9.8436967346889143E-2</v>
      </c>
      <c r="V21">
        <v>-1.096777838276224E-2</v>
      </c>
      <c r="W21">
        <v>22.774512896556644</v>
      </c>
      <c r="X21">
        <v>0.88889868868029598</v>
      </c>
      <c r="Y21">
        <v>-1.0000000000000004</v>
      </c>
      <c r="Z21">
        <v>-1.0000000000000004</v>
      </c>
      <c r="AA21">
        <v>72.47818420944202</v>
      </c>
      <c r="AB21">
        <v>0.50226340654225921</v>
      </c>
      <c r="AC21">
        <v>0.263369153848449</v>
      </c>
      <c r="AD21">
        <v>0.24001690528935293</v>
      </c>
      <c r="AE21">
        <v>50.282473284003075</v>
      </c>
      <c r="AF21">
        <v>-1.0000000000000004</v>
      </c>
      <c r="AG21">
        <v>-1.0000000000000004</v>
      </c>
      <c r="AH21">
        <v>-1.0000000000000004</v>
      </c>
      <c r="AI21">
        <v>-9.6521694148280213E-3</v>
      </c>
      <c r="AJ21">
        <v>-1.096777838276224E-2</v>
      </c>
      <c r="AK21">
        <v>-4.32816223699799E-2</v>
      </c>
      <c r="AL21">
        <v>0.15840313340232576</v>
      </c>
      <c r="AM21">
        <v>0.19127865906674799</v>
      </c>
      <c r="AN21">
        <v>0.54878373965962468</v>
      </c>
      <c r="AO21">
        <v>4.5655583648187994</v>
      </c>
      <c r="AP21">
        <v>14.511609158502246</v>
      </c>
      <c r="AQ21">
        <v>38.613555617419173</v>
      </c>
      <c r="AR21">
        <v>0.8333468677616247</v>
      </c>
      <c r="AS21">
        <v>1.1528827340280043</v>
      </c>
      <c r="AT21">
        <v>-1.0000000000000004</v>
      </c>
      <c r="AU21">
        <v>-1.0000000000000004</v>
      </c>
      <c r="AV21">
        <v>-0.2680485850771106</v>
      </c>
      <c r="AW21">
        <v>107.61837237760501</v>
      </c>
      <c r="AX21">
        <v>106.32855115103223</v>
      </c>
      <c r="AY21">
        <v>0.47163073735071404</v>
      </c>
      <c r="AZ21">
        <v>43.851372864170699</v>
      </c>
      <c r="BA21">
        <v>1524.517948068207</v>
      </c>
    </row>
    <row r="22" spans="1:100" x14ac:dyDescent="0.25">
      <c r="A22">
        <v>59</v>
      </c>
      <c r="B22" t="s">
        <v>466</v>
      </c>
      <c r="C22">
        <v>3</v>
      </c>
      <c r="D22">
        <v>4.8203786051882753</v>
      </c>
      <c r="E22">
        <v>-3.2733864294386045E-2</v>
      </c>
      <c r="F22">
        <v>0.25270346054244563</v>
      </c>
      <c r="G22">
        <v>0.24476936775165159</v>
      </c>
      <c r="H22">
        <v>0.29763467565242585</v>
      </c>
      <c r="I22">
        <v>0</v>
      </c>
      <c r="J22">
        <v>17.858080539145543</v>
      </c>
      <c r="K22">
        <v>0.29763467565242585</v>
      </c>
      <c r="L22">
        <v>-1</v>
      </c>
      <c r="M22">
        <v>-1</v>
      </c>
      <c r="N22">
        <v>5.9526935130485148</v>
      </c>
      <c r="O22">
        <v>22.923228512085469</v>
      </c>
      <c r="P22">
        <v>-0.17977632158549961</v>
      </c>
      <c r="Q22">
        <v>8.078967665166795</v>
      </c>
      <c r="R22">
        <v>2.3484281625956696</v>
      </c>
      <c r="S22">
        <v>0.33333333333333315</v>
      </c>
      <c r="T22">
        <v>0.3628731128975865</v>
      </c>
      <c r="U22">
        <v>0.37929061723451429</v>
      </c>
      <c r="V22">
        <v>1.4957758208810455E-2</v>
      </c>
      <c r="W22">
        <v>31.712805840872765</v>
      </c>
      <c r="X22">
        <v>1.9869034094794487</v>
      </c>
      <c r="Y22">
        <v>-1</v>
      </c>
      <c r="Z22">
        <v>-1</v>
      </c>
      <c r="AA22">
        <v>63.018546645311844</v>
      </c>
      <c r="AB22">
        <v>-0.25945879528858468</v>
      </c>
      <c r="AC22">
        <v>0.35245474294900792</v>
      </c>
      <c r="AD22">
        <v>0.48615030517644575</v>
      </c>
      <c r="AE22">
        <v>28.957312641843448</v>
      </c>
      <c r="AF22">
        <v>-1</v>
      </c>
      <c r="AG22">
        <v>-1</v>
      </c>
      <c r="AH22">
        <v>-1</v>
      </c>
      <c r="AI22">
        <v>0</v>
      </c>
      <c r="AJ22">
        <v>1.4957758208810455E-2</v>
      </c>
      <c r="AK22">
        <v>-8.1802424774601756E-2</v>
      </c>
      <c r="AL22">
        <v>5.5420945070669775E-2</v>
      </c>
      <c r="AM22">
        <v>0.24165104566387199</v>
      </c>
      <c r="AN22">
        <v>0.54388914846603187</v>
      </c>
      <c r="AO22">
        <v>5.6322640177237897</v>
      </c>
      <c r="AP22">
        <v>13.874333437004147</v>
      </c>
      <c r="AQ22">
        <v>49.57088638001828</v>
      </c>
      <c r="AR22">
        <v>1.0904548216742453</v>
      </c>
      <c r="AS22">
        <v>2.2845380851318753</v>
      </c>
      <c r="AT22">
        <v>-1</v>
      </c>
      <c r="AU22">
        <v>-1</v>
      </c>
      <c r="AV22">
        <v>2.5931975303473203</v>
      </c>
      <c r="AW22">
        <v>99.81610859440147</v>
      </c>
      <c r="AX22">
        <v>101.31188441528251</v>
      </c>
      <c r="AY22">
        <v>0.37448704466687077</v>
      </c>
      <c r="AZ22">
        <v>23.130855660049004</v>
      </c>
      <c r="BA22">
        <v>1480.0036391036076</v>
      </c>
      <c r="CU22" t="e">
        <v>#N/A</v>
      </c>
      <c r="CV22" t="e">
        <v>#N/A</v>
      </c>
    </row>
    <row r="23" spans="1:100" x14ac:dyDescent="0.25">
      <c r="A23">
        <v>60</v>
      </c>
      <c r="B23" t="s">
        <v>467</v>
      </c>
      <c r="C23">
        <v>3</v>
      </c>
      <c r="D23">
        <v>5.7459133171558969</v>
      </c>
      <c r="E23">
        <v>-1.8412883573117886E-3</v>
      </c>
      <c r="F23">
        <v>-0.35023030204441435</v>
      </c>
      <c r="G23">
        <v>-0.35023030204441435</v>
      </c>
      <c r="H23">
        <v>0.30170635126873274</v>
      </c>
      <c r="I23">
        <v>0</v>
      </c>
      <c r="J23">
        <v>18.102381076123969</v>
      </c>
      <c r="K23">
        <v>0.30170635126873274</v>
      </c>
      <c r="L23">
        <v>-1.0000000000000013</v>
      </c>
      <c r="M23">
        <v>-1.0000000000000013</v>
      </c>
      <c r="N23">
        <v>6.034127025374656</v>
      </c>
      <c r="O23">
        <v>23.498064091235452</v>
      </c>
      <c r="P23">
        <v>0.98947053937912255</v>
      </c>
      <c r="Q23">
        <v>-1.2338619615246447</v>
      </c>
      <c r="R23">
        <v>-0.29988477583340828</v>
      </c>
      <c r="S23">
        <v>0.3333333333333337</v>
      </c>
      <c r="T23">
        <v>0.38347484143264482</v>
      </c>
      <c r="U23">
        <v>6.2441643865974041E-2</v>
      </c>
      <c r="V23">
        <v>0</v>
      </c>
      <c r="W23">
        <v>19.101738694528784</v>
      </c>
      <c r="X23">
        <v>0.71500990706045342</v>
      </c>
      <c r="Y23">
        <v>-1.0000000000000013</v>
      </c>
      <c r="Z23">
        <v>-1.0000000000000013</v>
      </c>
      <c r="AA23">
        <v>51.019231887690594</v>
      </c>
      <c r="AB23">
        <v>0.34603823085359237</v>
      </c>
      <c r="AC23">
        <v>0.33176661057406992</v>
      </c>
      <c r="AD23">
        <v>-3.3457282047758441E-2</v>
      </c>
      <c r="AE23">
        <v>32.217377968995208</v>
      </c>
      <c r="AF23">
        <v>-1.0000000000000013</v>
      </c>
      <c r="AG23">
        <v>-1.0000000000000013</v>
      </c>
      <c r="AH23">
        <v>-1.0000000000000013</v>
      </c>
      <c r="AI23">
        <v>0</v>
      </c>
      <c r="AJ23">
        <v>0</v>
      </c>
      <c r="AK23">
        <v>-6.3495081873622017E-2</v>
      </c>
      <c r="AL23">
        <v>5.8914586737405891E-2</v>
      </c>
      <c r="AM23">
        <v>3.4351594870059038E-2</v>
      </c>
      <c r="AN23">
        <v>0.62899412915753972</v>
      </c>
      <c r="AO23">
        <v>0.54131446238336589</v>
      </c>
      <c r="AP23">
        <v>16.019426162625525</v>
      </c>
      <c r="AQ23">
        <v>37.204119770652788</v>
      </c>
      <c r="AR23">
        <v>0.77924981863195275</v>
      </c>
      <c r="AS23">
        <v>1.0167162583291858</v>
      </c>
      <c r="AT23">
        <v>-1.0000000000000013</v>
      </c>
      <c r="AU23">
        <v>-1.0000000000000013</v>
      </c>
      <c r="AV23">
        <v>-0.65011507787782241</v>
      </c>
      <c r="AW23">
        <v>90.536722141551508</v>
      </c>
      <c r="AX23">
        <v>90.536722141551508</v>
      </c>
      <c r="AY23">
        <v>0.49439509704741358</v>
      </c>
      <c r="AZ23">
        <v>60.926512293973254</v>
      </c>
      <c r="BA23">
        <v>1603.0585641855039</v>
      </c>
    </row>
    <row r="24" spans="1:100" x14ac:dyDescent="0.25">
      <c r="A24">
        <v>63</v>
      </c>
      <c r="B24" t="s">
        <v>468</v>
      </c>
      <c r="C24">
        <v>3</v>
      </c>
      <c r="D24">
        <v>5.2392563983293883</v>
      </c>
      <c r="E24">
        <v>0</v>
      </c>
      <c r="F24">
        <v>-0.19927769003932821</v>
      </c>
      <c r="G24">
        <v>-0.19927769003932821</v>
      </c>
      <c r="H24">
        <v>0.23855690276039587</v>
      </c>
      <c r="I24">
        <v>0</v>
      </c>
      <c r="J24">
        <v>14.313414165623753</v>
      </c>
      <c r="K24">
        <v>0.23855690276039587</v>
      </c>
      <c r="L24">
        <v>-0.99999999999999989</v>
      </c>
      <c r="M24">
        <v>-0.99999999999999989</v>
      </c>
      <c r="N24">
        <v>4.7711380552079188</v>
      </c>
      <c r="O24">
        <v>19.353392873913801</v>
      </c>
      <c r="P24">
        <v>-1.7521475924835083E-3</v>
      </c>
      <c r="Q24">
        <v>0.34520690203011128</v>
      </c>
      <c r="R24">
        <v>9.3766174536328573E-2</v>
      </c>
      <c r="S24">
        <v>0.33333333333333326</v>
      </c>
      <c r="T24">
        <v>0.38689738091400183</v>
      </c>
      <c r="U24">
        <v>0.37222240945804214</v>
      </c>
      <c r="V24">
        <v>-1.1969904898151843E-2</v>
      </c>
      <c r="W24">
        <v>33.677052641873196</v>
      </c>
      <c r="X24">
        <v>1.9495316684052848</v>
      </c>
      <c r="Y24">
        <v>-0.99999999999999989</v>
      </c>
      <c r="Z24">
        <v>-0.99999999999999989</v>
      </c>
      <c r="AA24">
        <v>80.216579928396541</v>
      </c>
      <c r="AB24">
        <v>0.27618034009468906</v>
      </c>
      <c r="AC24">
        <v>0.43700668572087209</v>
      </c>
      <c r="AD24">
        <v>0.21572819642417881</v>
      </c>
      <c r="AE24">
        <v>46.445761111986997</v>
      </c>
      <c r="AF24">
        <v>-0.99999999999999989</v>
      </c>
      <c r="AG24">
        <v>-0.99999999999999989</v>
      </c>
      <c r="AH24">
        <v>-0.99999999999999989</v>
      </c>
      <c r="AI24">
        <v>0</v>
      </c>
      <c r="AJ24">
        <v>-1.1969904898151843E-2</v>
      </c>
      <c r="AK24">
        <v>-9.540595431559222E-2</v>
      </c>
      <c r="AL24">
        <v>0.16025394058891038</v>
      </c>
      <c r="AM24">
        <v>0.13194919788957071</v>
      </c>
      <c r="AN24">
        <v>0.19342048142464535</v>
      </c>
      <c r="AO24">
        <v>2.8217001756613072</v>
      </c>
      <c r="AP24">
        <v>5.6367817385606847</v>
      </c>
      <c r="AQ24">
        <v>47.990466807496901</v>
      </c>
      <c r="AR24">
        <v>1.0804832188072251</v>
      </c>
      <c r="AS24">
        <v>2.1880885711656815</v>
      </c>
      <c r="AT24">
        <v>-0.99999999999999989</v>
      </c>
      <c r="AU24">
        <v>-0.99999999999999989</v>
      </c>
      <c r="AV24">
        <v>-0.10551151550299964</v>
      </c>
      <c r="AW24">
        <v>105.20675454087107</v>
      </c>
      <c r="AX24">
        <v>104.0097640510559</v>
      </c>
      <c r="AY24">
        <v>0.41871310041093496</v>
      </c>
      <c r="AZ24">
        <v>49.015923936364707</v>
      </c>
      <c r="BA24">
        <v>1581.1913037677296</v>
      </c>
    </row>
    <row r="25" spans="1:100" x14ac:dyDescent="0.25">
      <c r="A25">
        <v>66</v>
      </c>
      <c r="B25" t="s">
        <v>469</v>
      </c>
      <c r="C25">
        <v>3</v>
      </c>
      <c r="D25">
        <v>4.009434935349236</v>
      </c>
      <c r="E25">
        <v>0</v>
      </c>
      <c r="F25">
        <v>9.2991598862452063E-2</v>
      </c>
      <c r="G25">
        <v>9.2991598862452063E-2</v>
      </c>
      <c r="H25">
        <v>-8.2780581643626845E-3</v>
      </c>
      <c r="I25">
        <v>0</v>
      </c>
      <c r="J25">
        <v>-0.49668348986176042</v>
      </c>
      <c r="K25">
        <v>-8.2780581643626845E-3</v>
      </c>
      <c r="L25">
        <v>-1.0000000000000002</v>
      </c>
      <c r="M25">
        <v>-1.0000000000000002</v>
      </c>
      <c r="N25">
        <v>-0.16556116328725307</v>
      </c>
      <c r="O25">
        <v>3.6057430443499272</v>
      </c>
      <c r="P25">
        <v>-1.7579425748986077</v>
      </c>
      <c r="Q25">
        <v>3.0385879403901388</v>
      </c>
      <c r="R25">
        <v>0.86165800429601713</v>
      </c>
      <c r="S25">
        <v>0.33333333333333348</v>
      </c>
      <c r="T25">
        <v>0.26948463022883373</v>
      </c>
      <c r="U25">
        <v>0.13461973020906196</v>
      </c>
      <c r="V25">
        <v>0</v>
      </c>
      <c r="W25">
        <v>29.828630077423689</v>
      </c>
      <c r="X25">
        <v>1.0857262394582776</v>
      </c>
      <c r="Y25">
        <v>-1.0000000000000002</v>
      </c>
      <c r="Z25">
        <v>-1.0000000000000002</v>
      </c>
      <c r="AA25">
        <v>90.320454555426068</v>
      </c>
      <c r="AB25">
        <v>0.48398465389409007</v>
      </c>
      <c r="AC25">
        <v>0.4847874649210433</v>
      </c>
      <c r="AD25">
        <v>0.22383121065899364</v>
      </c>
      <c r="AE25">
        <v>59.630166473706332</v>
      </c>
      <c r="AF25">
        <v>-1.0000000000000002</v>
      </c>
      <c r="AG25">
        <v>-1.0000000000000002</v>
      </c>
      <c r="AH25">
        <v>-1.0000000000000002</v>
      </c>
      <c r="AI25">
        <v>0</v>
      </c>
      <c r="AJ25">
        <v>0</v>
      </c>
      <c r="AK25">
        <v>-0.29204654377048878</v>
      </c>
      <c r="AL25">
        <v>0.1692635087697113</v>
      </c>
      <c r="AM25">
        <v>0.22893664425744786</v>
      </c>
      <c r="AN25">
        <v>-0.12384023718878388</v>
      </c>
      <c r="AO25">
        <v>4.2631833875837524</v>
      </c>
      <c r="AP25">
        <v>-2.2496883858710408</v>
      </c>
      <c r="AQ25">
        <v>29.331946587561909</v>
      </c>
      <c r="AR25">
        <v>0.73743769377122959</v>
      </c>
      <c r="AS25">
        <v>1.0774481812939147</v>
      </c>
      <c r="AT25">
        <v>-1.0000000000000002</v>
      </c>
      <c r="AU25">
        <v>-1.0000000000000002</v>
      </c>
      <c r="AV25">
        <v>0.95464960315846958</v>
      </c>
      <c r="AW25">
        <v>91.676509213904964</v>
      </c>
      <c r="AX25">
        <v>91.676509213904964</v>
      </c>
      <c r="AY25">
        <v>0.31782530978605</v>
      </c>
      <c r="AZ25">
        <v>11.29017298871854</v>
      </c>
      <c r="BA25">
        <v>1488.8221014284118</v>
      </c>
    </row>
    <row r="26" spans="1:100" x14ac:dyDescent="0.25">
      <c r="A26">
        <v>67</v>
      </c>
      <c r="B26" t="s">
        <v>470</v>
      </c>
      <c r="C26">
        <v>3</v>
      </c>
      <c r="D26">
        <v>3.8511227706147872</v>
      </c>
      <c r="E26">
        <v>0</v>
      </c>
      <c r="F26">
        <v>0.43704189754743916</v>
      </c>
      <c r="G26">
        <v>0.43704189754743916</v>
      </c>
      <c r="H26">
        <v>0.24240143935585548</v>
      </c>
      <c r="I26">
        <v>-6.094937165924191E-4</v>
      </c>
      <c r="J26">
        <v>14.507516738355781</v>
      </c>
      <c r="K26">
        <v>0.24179194563926312</v>
      </c>
      <c r="L26">
        <v>-0.99999999999999778</v>
      </c>
      <c r="M26">
        <v>-0.99999999999999778</v>
      </c>
      <c r="N26">
        <v>4.8358389127852606</v>
      </c>
      <c r="O26">
        <v>18.79568140651801</v>
      </c>
      <c r="P26">
        <v>0.68981196934966615</v>
      </c>
      <c r="Q26">
        <v>0.94414798022791357</v>
      </c>
      <c r="R26">
        <v>0.23304386943532299</v>
      </c>
      <c r="S26">
        <v>0.33333333333333293</v>
      </c>
      <c r="T26">
        <v>0.37867442584071076</v>
      </c>
      <c r="U26">
        <v>0.61502251447469858</v>
      </c>
      <c r="V26">
        <v>5.0803742464129914E-2</v>
      </c>
      <c r="W26">
        <v>45.441682818944351</v>
      </c>
      <c r="X26">
        <v>3.2645411663487258</v>
      </c>
      <c r="Y26">
        <v>-0.99999999999999778</v>
      </c>
      <c r="Z26">
        <v>-0.99999999999999778</v>
      </c>
      <c r="AA26">
        <v>95.033043566142211</v>
      </c>
      <c r="AB26">
        <v>0.44609155980117787</v>
      </c>
      <c r="AC26">
        <v>0.16735436155585193</v>
      </c>
      <c r="AD26">
        <v>0.37372041619822077</v>
      </c>
      <c r="AE26">
        <v>49.358316877762498</v>
      </c>
      <c r="AF26">
        <v>-0.99999999999999778</v>
      </c>
      <c r="AG26">
        <v>-0.99999999999999778</v>
      </c>
      <c r="AH26">
        <v>-0.99999999999999778</v>
      </c>
      <c r="AI26">
        <v>0</v>
      </c>
      <c r="AJ26">
        <v>5.0803742464129914E-2</v>
      </c>
      <c r="AK26">
        <v>-0.14219144006929044</v>
      </c>
      <c r="AL26">
        <v>9.0431931653992326E-2</v>
      </c>
      <c r="AM26">
        <v>-0.14978343157619997</v>
      </c>
      <c r="AN26">
        <v>0.13950812904889226</v>
      </c>
      <c r="AO26">
        <v>-4.4555429897514509</v>
      </c>
      <c r="AP26">
        <v>3.9398628844922654</v>
      </c>
      <c r="AQ26">
        <v>59.949199557300133</v>
      </c>
      <c r="AR26">
        <v>1.3778340161128706</v>
      </c>
      <c r="AS26">
        <v>3.5063331119879888</v>
      </c>
      <c r="AT26">
        <v>-0.99999999999999778</v>
      </c>
      <c r="AU26">
        <v>-0.99999999999999778</v>
      </c>
      <c r="AV26">
        <v>0.67008576698276212</v>
      </c>
      <c r="AW26">
        <v>117.76858785715245</v>
      </c>
      <c r="AX26">
        <v>122.84896210356541</v>
      </c>
      <c r="AY26">
        <v>0.5910933802413163</v>
      </c>
      <c r="AZ26">
        <v>83.912516166575188</v>
      </c>
      <c r="BA26">
        <v>1600.3206415589859</v>
      </c>
      <c r="CU26" t="e">
        <v>#N/A</v>
      </c>
      <c r="CV26" t="e">
        <v>#N/A</v>
      </c>
    </row>
    <row r="27" spans="1:100" x14ac:dyDescent="0.25">
      <c r="A27">
        <v>68</v>
      </c>
      <c r="B27" t="s">
        <v>471</v>
      </c>
      <c r="C27">
        <v>3</v>
      </c>
      <c r="D27">
        <v>2.792964909468465</v>
      </c>
      <c r="E27">
        <v>0</v>
      </c>
      <c r="F27">
        <v>0</v>
      </c>
      <c r="G27">
        <v>0</v>
      </c>
      <c r="H27">
        <v>-0.26729948237341222</v>
      </c>
      <c r="I27">
        <v>0</v>
      </c>
      <c r="J27">
        <v>-16.037968942404735</v>
      </c>
      <c r="K27">
        <v>-0.26729948237341222</v>
      </c>
      <c r="L27">
        <v>-0.99999999999999933</v>
      </c>
      <c r="M27">
        <v>-0.99999999999999933</v>
      </c>
      <c r="N27">
        <v>-5.3459896474682447</v>
      </c>
      <c r="O27">
        <v>-13.245004032936263</v>
      </c>
      <c r="P27">
        <v>-0.29682903870306071</v>
      </c>
      <c r="Q27">
        <v>-0.25489533599307773</v>
      </c>
      <c r="R27">
        <v>-9.4241653638588399E-2</v>
      </c>
      <c r="S27">
        <v>0.3375199227393012</v>
      </c>
      <c r="T27">
        <v>0.2888201684272943</v>
      </c>
      <c r="U27">
        <v>0.32673701632745478</v>
      </c>
      <c r="V27">
        <v>0</v>
      </c>
      <c r="W27">
        <v>48.815063594698508</v>
      </c>
      <c r="X27">
        <v>2.1488945150605829</v>
      </c>
      <c r="Y27">
        <v>-0.99999999999999933</v>
      </c>
      <c r="Z27">
        <v>-0.99999999999999933</v>
      </c>
      <c r="AA27">
        <v>86.788057987574476</v>
      </c>
      <c r="AB27">
        <v>0.21054458846238194</v>
      </c>
      <c r="AC27">
        <v>0.20903840656584227</v>
      </c>
      <c r="AD27">
        <v>0.34176172590206788</v>
      </c>
      <c r="AE27">
        <v>38.067236046514623</v>
      </c>
      <c r="AF27">
        <v>-0.99999999999999933</v>
      </c>
      <c r="AG27">
        <v>-0.99999999999999933</v>
      </c>
      <c r="AH27">
        <v>-0.99999999999999933</v>
      </c>
      <c r="AI27">
        <v>0</v>
      </c>
      <c r="AJ27">
        <v>0</v>
      </c>
      <c r="AK27">
        <v>0.27549233834070103</v>
      </c>
      <c r="AL27">
        <v>0.23387590220116286</v>
      </c>
      <c r="AM27">
        <v>-7.7571418216956955E-2</v>
      </c>
      <c r="AN27">
        <v>7.031089015196533E-2</v>
      </c>
      <c r="AO27">
        <v>-0.5618237637204182</v>
      </c>
      <c r="AP27">
        <v>2.9271517648049494</v>
      </c>
      <c r="AQ27">
        <v>32.777094652293769</v>
      </c>
      <c r="AR27">
        <v>0.95307710749405028</v>
      </c>
      <c r="AS27">
        <v>1.8815950326871695</v>
      </c>
      <c r="AT27">
        <v>-0.99999999999999933</v>
      </c>
      <c r="AU27">
        <v>-0.99999999999999933</v>
      </c>
      <c r="AV27">
        <v>-9.4241653638588399E-2</v>
      </c>
      <c r="AW27">
        <v>76.4702057194432</v>
      </c>
      <c r="AX27">
        <v>76.4702057194432</v>
      </c>
      <c r="AY27">
        <v>0.15194362328423988</v>
      </c>
      <c r="AZ27">
        <v>-3.9101179576827332</v>
      </c>
      <c r="BA27">
        <v>1429.0595586930419</v>
      </c>
    </row>
    <row r="28" spans="1:100" x14ac:dyDescent="0.25">
      <c r="A28">
        <v>69</v>
      </c>
      <c r="B28" t="s">
        <v>472</v>
      </c>
      <c r="C28">
        <v>3</v>
      </c>
      <c r="D28">
        <v>5.5960813193177827</v>
      </c>
      <c r="E28">
        <v>0</v>
      </c>
      <c r="F28">
        <v>-4.7926738936333077E-2</v>
      </c>
      <c r="G28">
        <v>-4.7926738936333077E-2</v>
      </c>
      <c r="H28">
        <v>0.14534943502075903</v>
      </c>
      <c r="I28">
        <v>0</v>
      </c>
      <c r="J28">
        <v>8.7209661012455388</v>
      </c>
      <c r="K28">
        <v>0.14534943502075903</v>
      </c>
      <c r="L28">
        <v>-0.99999999999999856</v>
      </c>
      <c r="M28">
        <v>-0.99999999999999856</v>
      </c>
      <c r="N28">
        <v>2.9069887004151789</v>
      </c>
      <c r="O28">
        <v>14.269120681626998</v>
      </c>
      <c r="P28">
        <v>-2.4985335870403156</v>
      </c>
      <c r="Q28">
        <v>4.356224194121209</v>
      </c>
      <c r="R28">
        <v>1.0789502281634176</v>
      </c>
      <c r="S28">
        <v>0.34514603623238643</v>
      </c>
      <c r="T28">
        <v>0.43101396152905919</v>
      </c>
      <c r="U28">
        <v>4.2578424601253523E-2</v>
      </c>
      <c r="V28">
        <v>-5.9708949412542889E-3</v>
      </c>
      <c r="W28">
        <v>26.696723696027458</v>
      </c>
      <c r="X28">
        <v>0.86297951969390219</v>
      </c>
      <c r="Y28">
        <v>-0.99999999999999856</v>
      </c>
      <c r="Z28">
        <v>-0.99999999999999856</v>
      </c>
      <c r="AA28">
        <v>38.962041651182815</v>
      </c>
      <c r="AB28">
        <v>0.1317685110028288</v>
      </c>
      <c r="AC28">
        <v>-3.9246233713069414E-2</v>
      </c>
      <c r="AD28">
        <v>0.13120507725007904</v>
      </c>
      <c r="AE28">
        <v>11.186367726991914</v>
      </c>
      <c r="AF28">
        <v>-0.99999999999999856</v>
      </c>
      <c r="AG28">
        <v>-0.99999999999999856</v>
      </c>
      <c r="AH28">
        <v>-0.99999999999999856</v>
      </c>
      <c r="AI28">
        <v>0</v>
      </c>
      <c r="AJ28">
        <v>-5.9708949412542889E-3</v>
      </c>
      <c r="AK28">
        <v>4.2533660899887603E-2</v>
      </c>
      <c r="AL28">
        <v>0.21889508701466701</v>
      </c>
      <c r="AM28">
        <v>0.38634095653023653</v>
      </c>
      <c r="AN28">
        <v>-0.23069834028356748</v>
      </c>
      <c r="AO28">
        <v>9.8711922177553504</v>
      </c>
      <c r="AP28">
        <v>-4.6729830720158532</v>
      </c>
      <c r="AQ28">
        <v>35.417689797272999</v>
      </c>
      <c r="AR28">
        <v>0.81276752742144476</v>
      </c>
      <c r="AS28">
        <v>1.0083289547146612</v>
      </c>
      <c r="AT28">
        <v>-0.99999999999999856</v>
      </c>
      <c r="AU28">
        <v>-0.99999999999999856</v>
      </c>
      <c r="AV28">
        <v>1.0310234892270844</v>
      </c>
      <c r="AW28">
        <v>48.558179260793949</v>
      </c>
      <c r="AX28">
        <v>47.961089766668508</v>
      </c>
      <c r="AY28">
        <v>0.16656595279896672</v>
      </c>
      <c r="AZ28">
        <v>-6.400292007147157</v>
      </c>
      <c r="BA28">
        <v>1448.8746832019417</v>
      </c>
    </row>
    <row r="29" spans="1:100" x14ac:dyDescent="0.25">
      <c r="A29">
        <v>70</v>
      </c>
      <c r="B29" t="s">
        <v>473</v>
      </c>
      <c r="C29">
        <v>3</v>
      </c>
      <c r="D29">
        <v>4.7885512720310262</v>
      </c>
      <c r="E29">
        <v>-1.5773941796643327E-2</v>
      </c>
      <c r="F29">
        <v>0.48442220210153064</v>
      </c>
      <c r="G29">
        <v>0.48442220210153064</v>
      </c>
      <c r="H29">
        <v>0.15671038148713362</v>
      </c>
      <c r="I29">
        <v>0</v>
      </c>
      <c r="J29">
        <v>9.4026228892280166</v>
      </c>
      <c r="K29">
        <v>0.15671038148713362</v>
      </c>
      <c r="L29">
        <v>-0.99999999999999889</v>
      </c>
      <c r="M29">
        <v>-0.99999999999999889</v>
      </c>
      <c r="N29">
        <v>3.1342076297426731</v>
      </c>
      <c r="O29">
        <v>14.675596363360579</v>
      </c>
      <c r="P29">
        <v>1.2064586824914922</v>
      </c>
      <c r="Q29">
        <v>7.4667192180256116E-3</v>
      </c>
      <c r="R29">
        <v>7.5695886198694232E-2</v>
      </c>
      <c r="S29">
        <v>0.34161616768903924</v>
      </c>
      <c r="T29">
        <v>0.35241526460746375</v>
      </c>
      <c r="U29">
        <v>0.41552534480818137</v>
      </c>
      <c r="V29">
        <v>0</v>
      </c>
      <c r="W29">
        <v>38.113855824702021</v>
      </c>
      <c r="X29">
        <v>2.2309105140295791</v>
      </c>
      <c r="Y29">
        <v>-0.99999999999999889</v>
      </c>
      <c r="Z29">
        <v>-0.99999999999999889</v>
      </c>
      <c r="AA29">
        <v>68.302369784197992</v>
      </c>
      <c r="AB29">
        <v>0.29812067014021676</v>
      </c>
      <c r="AC29">
        <v>-0.14259205328489472</v>
      </c>
      <c r="AD29">
        <v>0.44672774461062315</v>
      </c>
      <c r="AE29">
        <v>30.112818073297255</v>
      </c>
      <c r="AF29">
        <v>-0.99999999999999889</v>
      </c>
      <c r="AG29">
        <v>-0.99999999999999889</v>
      </c>
      <c r="AH29">
        <v>-0.99999999999999889</v>
      </c>
      <c r="AI29">
        <v>0</v>
      </c>
      <c r="AJ29">
        <v>0</v>
      </c>
      <c r="AK29">
        <v>-6.7602778177048822E-2</v>
      </c>
      <c r="AL29">
        <v>2.6731408005553573E-2</v>
      </c>
      <c r="AM29">
        <v>-0.10714972176643711</v>
      </c>
      <c r="AN29">
        <v>-4.396410888370092E-2</v>
      </c>
      <c r="AO29">
        <v>-3.0167569350461725</v>
      </c>
      <c r="AP29">
        <v>-0.96544568206475523</v>
      </c>
      <c r="AQ29">
        <v>47.516478713930042</v>
      </c>
      <c r="AR29">
        <v>1.1095567771046841</v>
      </c>
      <c r="AS29">
        <v>2.3876208955167124</v>
      </c>
      <c r="AT29">
        <v>-0.99999999999999889</v>
      </c>
      <c r="AU29">
        <v>-0.99999999999999889</v>
      </c>
      <c r="AV29">
        <v>0.5601180883002248</v>
      </c>
      <c r="AW29">
        <v>82.012520465493765</v>
      </c>
      <c r="AX29">
        <v>82.012520465493765</v>
      </c>
      <c r="AY29">
        <v>0.19371392029370349</v>
      </c>
      <c r="AZ29">
        <v>21.725107131869809</v>
      </c>
      <c r="BA29">
        <v>1525.6075055089382</v>
      </c>
      <c r="CU29" t="e">
        <v>#N/A</v>
      </c>
      <c r="CV29" t="e">
        <v>#N/A</v>
      </c>
    </row>
    <row r="30" spans="1:100" x14ac:dyDescent="0.25">
      <c r="A30">
        <v>71</v>
      </c>
      <c r="B30" t="s">
        <v>474</v>
      </c>
      <c r="C30">
        <v>3</v>
      </c>
      <c r="D30">
        <v>5.0442787695953291</v>
      </c>
      <c r="E30">
        <v>0</v>
      </c>
      <c r="F30">
        <v>0.12635654709163219</v>
      </c>
      <c r="G30">
        <v>0.12635654709163219</v>
      </c>
      <c r="H30">
        <v>0.44840751725412198</v>
      </c>
      <c r="I30">
        <v>0</v>
      </c>
      <c r="J30">
        <v>26.904451035247305</v>
      </c>
      <c r="K30">
        <v>0.44840751725412198</v>
      </c>
      <c r="L30">
        <v>-0.99999999999999956</v>
      </c>
      <c r="M30">
        <v>-0.99999999999999956</v>
      </c>
      <c r="N30">
        <v>8.9681503450824405</v>
      </c>
      <c r="O30">
        <v>32.075086351934274</v>
      </c>
      <c r="P30">
        <v>-6.5860024430731426E-2</v>
      </c>
      <c r="Q30">
        <v>8.715150672490525</v>
      </c>
      <c r="R30">
        <v>2.5983886653836854</v>
      </c>
      <c r="S30">
        <v>0.3333333333333332</v>
      </c>
      <c r="T30">
        <v>0.33513630854512894</v>
      </c>
      <c r="U30">
        <v>0.50860075685853035</v>
      </c>
      <c r="V30">
        <v>0</v>
      </c>
      <c r="W30">
        <v>29.146515259314818</v>
      </c>
      <c r="X30">
        <v>2.2562681272702565</v>
      </c>
      <c r="Y30">
        <v>-0.99999999999999956</v>
      </c>
      <c r="Z30">
        <v>-0.99999999999999956</v>
      </c>
      <c r="AA30">
        <v>81.330275875645256</v>
      </c>
      <c r="AB30">
        <v>7.6410004411307964E-2</v>
      </c>
      <c r="AC30">
        <v>0.41419406349690058</v>
      </c>
      <c r="AD30">
        <v>0.50110337111072667</v>
      </c>
      <c r="AE30">
        <v>49.585371950946801</v>
      </c>
      <c r="AF30">
        <v>-0.99999999999999956</v>
      </c>
      <c r="AG30">
        <v>-0.99999999999999956</v>
      </c>
      <c r="AH30">
        <v>-0.99999999999999956</v>
      </c>
      <c r="AI30">
        <v>0</v>
      </c>
      <c r="AJ30">
        <v>0</v>
      </c>
      <c r="AK30">
        <v>5.8090608413614395E-2</v>
      </c>
      <c r="AL30">
        <v>0.12783762635732093</v>
      </c>
      <c r="AM30">
        <v>9.4047431973025342E-2</v>
      </c>
      <c r="AN30">
        <v>0.20827860890068411</v>
      </c>
      <c r="AO30">
        <v>2.6416388413937066</v>
      </c>
      <c r="AP30">
        <v>5.8461533543037074</v>
      </c>
      <c r="AQ30">
        <v>56.050966294562095</v>
      </c>
      <c r="AR30">
        <v>1.1770703987369926</v>
      </c>
      <c r="AS30">
        <v>2.7046756445243805</v>
      </c>
      <c r="AT30">
        <v>-0.99999999999999956</v>
      </c>
      <c r="AU30">
        <v>-0.99999999999999956</v>
      </c>
      <c r="AV30">
        <v>2.7247452124753186</v>
      </c>
      <c r="AW30">
        <v>119.25151558188325</v>
      </c>
      <c r="AX30">
        <v>119.25151558188325</v>
      </c>
      <c r="AY30">
        <v>0.42692605518227544</v>
      </c>
      <c r="AZ30">
        <v>53.923749339131575</v>
      </c>
      <c r="BA30">
        <v>1602.3122542409471</v>
      </c>
    </row>
    <row r="31" spans="1:100" x14ac:dyDescent="0.25">
      <c r="A31">
        <v>74</v>
      </c>
      <c r="B31" t="s">
        <v>475</v>
      </c>
      <c r="C31">
        <v>3</v>
      </c>
      <c r="D31">
        <v>4.6754931781666933</v>
      </c>
      <c r="E31">
        <v>0</v>
      </c>
      <c r="F31">
        <v>1.2685344875325737</v>
      </c>
      <c r="G31">
        <v>1.2685344875325737</v>
      </c>
      <c r="H31">
        <v>2.9240347371433766E-2</v>
      </c>
      <c r="I31">
        <v>0</v>
      </c>
      <c r="J31">
        <v>1.7544208422860235</v>
      </c>
      <c r="K31">
        <v>2.9240347371433766E-2</v>
      </c>
      <c r="L31">
        <v>-0.999999999999999</v>
      </c>
      <c r="M31">
        <v>-0.999999999999999</v>
      </c>
      <c r="N31">
        <v>0.58480694742867423</v>
      </c>
      <c r="O31">
        <v>7.6984485079852876</v>
      </c>
      <c r="P31">
        <v>-7.0622882579372673E-2</v>
      </c>
      <c r="Q31">
        <v>-0.45121030953840835</v>
      </c>
      <c r="R31">
        <v>-0.2342927882699492</v>
      </c>
      <c r="S31">
        <v>0.33333333333333309</v>
      </c>
      <c r="T31">
        <v>0.36433231294639917</v>
      </c>
      <c r="U31">
        <v>0.28597233551837364</v>
      </c>
      <c r="V31">
        <v>0</v>
      </c>
      <c r="W31">
        <v>38.175905377066876</v>
      </c>
      <c r="X31">
        <v>1.8433136205948599</v>
      </c>
      <c r="Y31">
        <v>-0.999999999999999</v>
      </c>
      <c r="Z31">
        <v>-0.999999999999999</v>
      </c>
      <c r="AA31">
        <v>58.460589568094356</v>
      </c>
      <c r="AB31">
        <v>0.13591570219523935</v>
      </c>
      <c r="AC31">
        <v>0.28601166439118703</v>
      </c>
      <c r="AD31">
        <v>-1.1547827000478367E-2</v>
      </c>
      <c r="AE31">
        <v>20.518976979297399</v>
      </c>
      <c r="AF31">
        <v>-0.999999999999999</v>
      </c>
      <c r="AG31">
        <v>-0.999999999999999</v>
      </c>
      <c r="AH31">
        <v>-0.999999999999999</v>
      </c>
      <c r="AI31">
        <v>0</v>
      </c>
      <c r="AJ31">
        <v>0</v>
      </c>
      <c r="AK31">
        <v>-0.12040225197762013</v>
      </c>
      <c r="AL31">
        <v>-3.9219756039944639E-2</v>
      </c>
      <c r="AM31">
        <v>-6.3316059334786817E-2</v>
      </c>
      <c r="AN31">
        <v>0.26840295563932021</v>
      </c>
      <c r="AO31">
        <v>-2.1849127432577711</v>
      </c>
      <c r="AP31">
        <v>6.5139751107832851</v>
      </c>
      <c r="AQ31">
        <v>39.930326219352906</v>
      </c>
      <c r="AR31">
        <v>0.98363798179810613</v>
      </c>
      <c r="AS31">
        <v>1.8725539679662933</v>
      </c>
      <c r="AT31">
        <v>-0.999999999999999</v>
      </c>
      <c r="AU31">
        <v>-0.999999999999999</v>
      </c>
      <c r="AV31">
        <v>1.0342416992626242</v>
      </c>
      <c r="AW31">
        <v>72.673013186862917</v>
      </c>
      <c r="AX31">
        <v>72.673013186862917</v>
      </c>
      <c r="AY31">
        <v>0.10274816538664776</v>
      </c>
      <c r="AZ31">
        <v>-15.784951885595401</v>
      </c>
      <c r="BA31">
        <v>1503.3933434201483</v>
      </c>
    </row>
    <row r="32" spans="1:100" x14ac:dyDescent="0.25">
      <c r="A32">
        <v>75</v>
      </c>
      <c r="B32" t="s">
        <v>476</v>
      </c>
      <c r="C32">
        <v>3</v>
      </c>
      <c r="D32">
        <v>3.7914189865845214</v>
      </c>
      <c r="E32">
        <v>0</v>
      </c>
      <c r="F32">
        <v>-0.2090392999773725</v>
      </c>
      <c r="G32">
        <v>-0.2090392999773725</v>
      </c>
      <c r="H32">
        <v>0.1541652183108134</v>
      </c>
      <c r="I32">
        <v>0</v>
      </c>
      <c r="J32">
        <v>9.2499130986488041</v>
      </c>
      <c r="K32">
        <v>0.1541652183108134</v>
      </c>
      <c r="L32">
        <v>-1.0000000000000036</v>
      </c>
      <c r="M32">
        <v>-1.0000000000000036</v>
      </c>
      <c r="N32">
        <v>3.0833043662162685</v>
      </c>
      <c r="O32">
        <v>12.832292785255953</v>
      </c>
      <c r="P32">
        <v>-1.2235497279646783</v>
      </c>
      <c r="Q32">
        <v>-1.2857827780224769</v>
      </c>
      <c r="R32">
        <v>-0.48656276552765731</v>
      </c>
      <c r="S32">
        <v>0.33333333333333448</v>
      </c>
      <c r="T32">
        <v>0.33757985306916238</v>
      </c>
      <c r="U32">
        <v>0.28362903767994835</v>
      </c>
      <c r="V32">
        <v>0</v>
      </c>
      <c r="W32">
        <v>32.015080230865287</v>
      </c>
      <c r="X32">
        <v>1.6555106385473048</v>
      </c>
      <c r="Y32">
        <v>-1.0000000000000036</v>
      </c>
      <c r="Z32">
        <v>-1.0000000000000036</v>
      </c>
      <c r="AA32">
        <v>55.622282207374795</v>
      </c>
      <c r="AB32">
        <v>0.20059689072474388</v>
      </c>
      <c r="AC32">
        <v>0.1281239290930582</v>
      </c>
      <c r="AD32">
        <v>0.15315447502294088</v>
      </c>
      <c r="AE32">
        <v>24.093764742037145</v>
      </c>
      <c r="AF32">
        <v>-1.0000000000000036</v>
      </c>
      <c r="AG32">
        <v>-1.0000000000000036</v>
      </c>
      <c r="AH32">
        <v>-1.0000000000000036</v>
      </c>
      <c r="AI32">
        <v>0</v>
      </c>
      <c r="AJ32">
        <v>0</v>
      </c>
      <c r="AK32">
        <v>0.18709966648117252</v>
      </c>
      <c r="AL32">
        <v>9.3506475678615003E-2</v>
      </c>
      <c r="AM32">
        <v>0.59580705209787144</v>
      </c>
      <c r="AN32">
        <v>9.0100516244725037E-2</v>
      </c>
      <c r="AO32">
        <v>15.830674634852661</v>
      </c>
      <c r="AP32">
        <v>2.7200452845112011</v>
      </c>
      <c r="AQ32">
        <v>41.264993329514112</v>
      </c>
      <c r="AR32">
        <v>0.95454222408244538</v>
      </c>
      <c r="AS32">
        <v>1.8096758568581182</v>
      </c>
      <c r="AT32">
        <v>-1.0000000000000036</v>
      </c>
      <c r="AU32">
        <v>-1.0000000000000036</v>
      </c>
      <c r="AV32">
        <v>-0.69560206550503001</v>
      </c>
      <c r="AW32">
        <v>71.174620277141884</v>
      </c>
      <c r="AX32">
        <v>71.174620277141884</v>
      </c>
      <c r="AY32">
        <v>0.18396117042324969</v>
      </c>
      <c r="AZ32">
        <v>4.940119933735466</v>
      </c>
      <c r="BA32">
        <v>1551.2341873116695</v>
      </c>
    </row>
    <row r="33" spans="1:100" x14ac:dyDescent="0.25">
      <c r="A33">
        <v>78</v>
      </c>
      <c r="B33" t="s">
        <v>477</v>
      </c>
      <c r="C33">
        <v>3</v>
      </c>
      <c r="D33">
        <v>4.9512011886057303</v>
      </c>
      <c r="E33">
        <v>0</v>
      </c>
      <c r="F33">
        <v>-7.0304851040140365E-3</v>
      </c>
      <c r="G33">
        <v>-7.0304851040140365E-3</v>
      </c>
      <c r="H33">
        <v>0.49163011572628512</v>
      </c>
      <c r="I33">
        <v>0</v>
      </c>
      <c r="J33">
        <v>29.497806943577118</v>
      </c>
      <c r="K33">
        <v>0.49163011572628512</v>
      </c>
      <c r="L33">
        <v>-1.0000000000000018</v>
      </c>
      <c r="M33">
        <v>-1.0000000000000018</v>
      </c>
      <c r="N33">
        <v>9.8326023145257029</v>
      </c>
      <c r="O33">
        <v>34.441977647078836</v>
      </c>
      <c r="P33">
        <v>0.24033878489254576</v>
      </c>
      <c r="Q33">
        <v>-0.34330301306612715</v>
      </c>
      <c r="R33">
        <v>-0.13809879434825789</v>
      </c>
      <c r="S33">
        <v>0.33893085451140048</v>
      </c>
      <c r="T33">
        <v>0.42261247216019426</v>
      </c>
      <c r="U33">
        <v>0.63179364473922961</v>
      </c>
      <c r="V33">
        <v>-1.2145323150246483E-2</v>
      </c>
      <c r="W33">
        <v>35.582461301371694</v>
      </c>
      <c r="X33">
        <v>2.8007966636404102</v>
      </c>
      <c r="Y33">
        <v>-1.0000000000000018</v>
      </c>
      <c r="Z33">
        <v>-1.0000000000000018</v>
      </c>
      <c r="AA33">
        <v>87.717774823514077</v>
      </c>
      <c r="AB33">
        <v>0.47649215758193192</v>
      </c>
      <c r="AC33">
        <v>0.24817625780023289</v>
      </c>
      <c r="AD33">
        <v>0.32079983094764747</v>
      </c>
      <c r="AE33">
        <v>52.273412316490635</v>
      </c>
      <c r="AF33">
        <v>-1.0000000000000018</v>
      </c>
      <c r="AG33">
        <v>-1.0000000000000018</v>
      </c>
      <c r="AH33">
        <v>-1.0000000000000018</v>
      </c>
      <c r="AI33">
        <v>0</v>
      </c>
      <c r="AJ33">
        <v>-1.2145323150246483E-2</v>
      </c>
      <c r="AK33">
        <v>-1.7773920372247742E-2</v>
      </c>
      <c r="AL33">
        <v>0.22169875610434711</v>
      </c>
      <c r="AM33">
        <v>-0.13817123261314088</v>
      </c>
      <c r="AN33">
        <v>0.38215040139052525</v>
      </c>
      <c r="AO33">
        <v>-3.5431504171897603</v>
      </c>
      <c r="AP33">
        <v>10.662253815284872</v>
      </c>
      <c r="AQ33">
        <v>65.080268244948826</v>
      </c>
      <c r="AR33">
        <v>1.3811916482605775</v>
      </c>
      <c r="AS33">
        <v>3.2924267793666964</v>
      </c>
      <c r="AT33">
        <v>-1.0000000000000018</v>
      </c>
      <c r="AU33">
        <v>-1.0000000000000018</v>
      </c>
      <c r="AV33">
        <v>-0.14512927945227189</v>
      </c>
      <c r="AW33">
        <v>132.82200628587776</v>
      </c>
      <c r="AX33">
        <v>131.60747397085308</v>
      </c>
      <c r="AY33">
        <v>0.3987044743478998</v>
      </c>
      <c r="AZ33">
        <v>89.556272115757793</v>
      </c>
      <c r="BA33">
        <v>1636.6034054577301</v>
      </c>
      <c r="CU33" t="e">
        <v>#N/A</v>
      </c>
      <c r="CV33" t="e">
        <v>#N/A</v>
      </c>
    </row>
    <row r="34" spans="1:100" x14ac:dyDescent="0.25">
      <c r="A34">
        <v>79</v>
      </c>
      <c r="B34" t="s">
        <v>478</v>
      </c>
      <c r="C34">
        <v>3</v>
      </c>
      <c r="D34">
        <v>4.0716081009881773</v>
      </c>
      <c r="E34">
        <v>0.19100620076896174</v>
      </c>
      <c r="F34">
        <v>0.49827715310772108</v>
      </c>
      <c r="G34">
        <v>0.55177180213322319</v>
      </c>
      <c r="H34">
        <v>0.21534265763242866</v>
      </c>
      <c r="I34">
        <v>0</v>
      </c>
      <c r="J34">
        <v>12.92055945794573</v>
      </c>
      <c r="K34">
        <v>0.21534265763242866</v>
      </c>
      <c r="L34">
        <v>-1.000000000000002</v>
      </c>
      <c r="M34">
        <v>-1.000000000000002</v>
      </c>
      <c r="N34">
        <v>4.3068531526485723</v>
      </c>
      <c r="O34">
        <v>17.543939361067103</v>
      </c>
      <c r="P34">
        <v>-0.59186152276446546</v>
      </c>
      <c r="Q34">
        <v>2.2739774934735855</v>
      </c>
      <c r="R34">
        <v>0.71637177317120471</v>
      </c>
      <c r="S34">
        <v>0.33333333333333404</v>
      </c>
      <c r="T34">
        <v>0.34915562460360483</v>
      </c>
      <c r="U34">
        <v>0.44331726657612636</v>
      </c>
      <c r="V34">
        <v>0.12312167649381514</v>
      </c>
      <c r="W34">
        <v>41.343409734978067</v>
      </c>
      <c r="X34">
        <v>2.9905807063790983</v>
      </c>
      <c r="Y34">
        <v>-1.000000000000002</v>
      </c>
      <c r="Z34">
        <v>-1.000000000000002</v>
      </c>
      <c r="AA34">
        <v>68.805314136791424</v>
      </c>
      <c r="AB34">
        <v>0.26280494836984059</v>
      </c>
      <c r="AC34">
        <v>-8.6913710921116272E-2</v>
      </c>
      <c r="AD34">
        <v>0.35901941512411967</v>
      </c>
      <c r="AE34">
        <v>26.745532628642177</v>
      </c>
      <c r="AF34">
        <v>-1.000000000000002</v>
      </c>
      <c r="AG34">
        <v>-1.000000000000002</v>
      </c>
      <c r="AH34">
        <v>-1.000000000000002</v>
      </c>
      <c r="AI34">
        <v>0</v>
      </c>
      <c r="AJ34">
        <v>0.12312167649381514</v>
      </c>
      <c r="AK34">
        <v>-3.4945333627125728E-2</v>
      </c>
      <c r="AL34">
        <v>-0.15554232276767491</v>
      </c>
      <c r="AM34">
        <v>-3.5616295416295962E-2</v>
      </c>
      <c r="AN34">
        <v>8.6594103845433784E-2</v>
      </c>
      <c r="AO34">
        <v>-1.0651340535430265</v>
      </c>
      <c r="AP34">
        <v>1.387140982297471</v>
      </c>
      <c r="AQ34">
        <v>54.263969192923767</v>
      </c>
      <c r="AR34">
        <v>1.2489279010068799</v>
      </c>
      <c r="AS34">
        <v>3.2059233640115266</v>
      </c>
      <c r="AT34">
        <v>-1.000000000000002</v>
      </c>
      <c r="AU34">
        <v>-1.000000000000002</v>
      </c>
      <c r="AV34">
        <v>1.2681435753044281</v>
      </c>
      <c r="AW34">
        <v>87.736394480156079</v>
      </c>
      <c r="AX34">
        <v>100.04856212953759</v>
      </c>
      <c r="AY34">
        <v>0.39797576441967458</v>
      </c>
      <c r="AZ34">
        <v>48.22182872674658</v>
      </c>
      <c r="BA34">
        <v>1541.9277180062331</v>
      </c>
      <c r="CU34" t="e">
        <v>#N/A</v>
      </c>
      <c r="CV34" t="e">
        <v>#N/A</v>
      </c>
    </row>
    <row r="35" spans="1:100" x14ac:dyDescent="0.25">
      <c r="A35">
        <v>81</v>
      </c>
      <c r="B35" t="s">
        <v>479</v>
      </c>
      <c r="C35">
        <v>3</v>
      </c>
      <c r="D35">
        <v>3.2434436048808135</v>
      </c>
      <c r="E35">
        <v>0.64404504252239581</v>
      </c>
      <c r="F35">
        <v>-1.3608390202518648</v>
      </c>
      <c r="G35">
        <v>-1.171594114853258</v>
      </c>
      <c r="H35">
        <v>0.10374816180159967</v>
      </c>
      <c r="I35">
        <v>0</v>
      </c>
      <c r="J35">
        <v>6.2248897080959775</v>
      </c>
      <c r="K35">
        <v>0.10374816180159967</v>
      </c>
      <c r="L35">
        <v>-1.0000000000000011</v>
      </c>
      <c r="M35">
        <v>-1.0000000000000011</v>
      </c>
      <c r="N35">
        <v>2.0749632360319912</v>
      </c>
      <c r="O35">
        <v>8.2967391981235306</v>
      </c>
      <c r="P35">
        <v>-0.8577612883593575</v>
      </c>
      <c r="Q35">
        <v>2.3374501167557349</v>
      </c>
      <c r="R35">
        <v>0.67713545060367086</v>
      </c>
      <c r="S35">
        <v>0.33333333333333365</v>
      </c>
      <c r="T35">
        <v>0.31081530518561234</v>
      </c>
      <c r="U35">
        <v>3.5842892235713193E-2</v>
      </c>
      <c r="V35">
        <v>0</v>
      </c>
      <c r="W35">
        <v>23.049734758122369</v>
      </c>
      <c r="X35">
        <v>0.66125401751247781</v>
      </c>
      <c r="Y35">
        <v>-1.0000000000000011</v>
      </c>
      <c r="Z35">
        <v>-1.0000000000000011</v>
      </c>
      <c r="AA35">
        <v>29.025706953389736</v>
      </c>
      <c r="AB35">
        <v>-0.10542041321979738</v>
      </c>
      <c r="AC35">
        <v>0.12181949235102175</v>
      </c>
      <c r="AD35">
        <v>8.9577655762049416E-2</v>
      </c>
      <c r="AE35">
        <v>5.2988367446636957</v>
      </c>
      <c r="AF35">
        <v>-1.0000000000000011</v>
      </c>
      <c r="AG35">
        <v>-1.0000000000000011</v>
      </c>
      <c r="AH35">
        <v>-1.0000000000000011</v>
      </c>
      <c r="AI35">
        <v>-6.6074624577947244E-2</v>
      </c>
      <c r="AJ35">
        <v>0</v>
      </c>
      <c r="AK35">
        <v>0.23778696792656043</v>
      </c>
      <c r="AL35">
        <v>-0.11075090597694032</v>
      </c>
      <c r="AM35">
        <v>0.33202978975001396</v>
      </c>
      <c r="AN35">
        <v>0.15233370524302819</v>
      </c>
      <c r="AO35">
        <v>9.489679583383154</v>
      </c>
      <c r="AP35">
        <v>3.2545881011910049</v>
      </c>
      <c r="AQ35">
        <v>29.27462446621837</v>
      </c>
      <c r="AR35">
        <v>0.67999153075465946</v>
      </c>
      <c r="AS35">
        <v>0.76500217931407788</v>
      </c>
      <c r="AT35">
        <v>-1.0000000000000011</v>
      </c>
      <c r="AU35">
        <v>-1.0000000000000011</v>
      </c>
      <c r="AV35">
        <v>-0.49445866424958773</v>
      </c>
      <c r="AW35">
        <v>40.577034252704266</v>
      </c>
      <c r="AX35">
        <v>39.255541761145338</v>
      </c>
      <c r="AY35">
        <v>2.7544060662779174E-2</v>
      </c>
      <c r="AZ35">
        <v>-44.062437323149688</v>
      </c>
      <c r="BA35">
        <v>1387.3608481575375</v>
      </c>
    </row>
    <row r="36" spans="1:100" x14ac:dyDescent="0.25">
      <c r="A36">
        <v>85</v>
      </c>
      <c r="B36" t="s">
        <v>480</v>
      </c>
      <c r="C36">
        <v>3</v>
      </c>
      <c r="D36">
        <v>4.0459217389396382</v>
      </c>
      <c r="E36">
        <v>0</v>
      </c>
      <c r="F36">
        <v>-9.8665080070418965E-2</v>
      </c>
      <c r="G36">
        <v>-9.8665080070418965E-2</v>
      </c>
      <c r="H36">
        <v>8.701697906040623E-2</v>
      </c>
      <c r="I36">
        <v>0</v>
      </c>
      <c r="J36">
        <v>5.2210187436243736</v>
      </c>
      <c r="K36">
        <v>8.701697906040623E-2</v>
      </c>
      <c r="L36">
        <v>-0.99999999999999989</v>
      </c>
      <c r="M36">
        <v>-0.99999999999999989</v>
      </c>
      <c r="N36">
        <v>1.7403395812081244</v>
      </c>
      <c r="O36">
        <v>9.1682754024936042</v>
      </c>
      <c r="P36">
        <v>0.44626187092929809</v>
      </c>
      <c r="Q36">
        <v>-2.7699251564968703</v>
      </c>
      <c r="R36">
        <v>-0.91786241924773071</v>
      </c>
      <c r="S36">
        <v>0.33333333333333309</v>
      </c>
      <c r="T36">
        <v>0.37457807581301578</v>
      </c>
      <c r="U36">
        <v>0.2155702601014525</v>
      </c>
      <c r="V36">
        <v>0</v>
      </c>
      <c r="W36">
        <v>33.458587607495787</v>
      </c>
      <c r="X36">
        <v>1.5244202129714348</v>
      </c>
      <c r="Y36">
        <v>-0.99999999999999989</v>
      </c>
      <c r="Z36">
        <v>-0.99999999999999989</v>
      </c>
      <c r="AA36">
        <v>65.118614273432556</v>
      </c>
      <c r="AB36">
        <v>0.19623254455521452</v>
      </c>
      <c r="AC36">
        <v>0.27061470461485948</v>
      </c>
      <c r="AD36">
        <v>0.18471053253361655</v>
      </c>
      <c r="AE36">
        <v>32.577889085184545</v>
      </c>
      <c r="AF36">
        <v>-0.99999999999999989</v>
      </c>
      <c r="AG36">
        <v>-0.99999999999999989</v>
      </c>
      <c r="AH36">
        <v>-0.99999999999999989</v>
      </c>
      <c r="AI36">
        <v>0</v>
      </c>
      <c r="AJ36">
        <v>0</v>
      </c>
      <c r="AK36">
        <v>6.3039226250367425E-2</v>
      </c>
      <c r="AL36">
        <v>-0.21781840576802125</v>
      </c>
      <c r="AM36">
        <v>3.9953363776990936E-2</v>
      </c>
      <c r="AN36">
        <v>0.38717972399885314</v>
      </c>
      <c r="AO36">
        <v>1.3140302256766101</v>
      </c>
      <c r="AP36">
        <v>8.5904010711312235</v>
      </c>
      <c r="AQ36">
        <v>38.679606351120171</v>
      </c>
      <c r="AR36">
        <v>0.92348166924780151</v>
      </c>
      <c r="AS36">
        <v>1.6114371920318418</v>
      </c>
      <c r="AT36">
        <v>-0.99999999999999989</v>
      </c>
      <c r="AU36">
        <v>-0.99999999999999989</v>
      </c>
      <c r="AV36">
        <v>-1.0165274993181495</v>
      </c>
      <c r="AW36">
        <v>82.87729074705743</v>
      </c>
      <c r="AX36">
        <v>82.87729074705743</v>
      </c>
      <c r="AY36">
        <v>0.3046736758922865</v>
      </c>
      <c r="AZ36">
        <v>31.809137927409058</v>
      </c>
      <c r="BA36">
        <v>1585.5468126659623</v>
      </c>
    </row>
    <row r="37" spans="1:100" x14ac:dyDescent="0.25">
      <c r="A37">
        <v>86</v>
      </c>
      <c r="B37" t="s">
        <v>481</v>
      </c>
      <c r="C37">
        <v>3</v>
      </c>
      <c r="D37">
        <v>5.1854061310738118</v>
      </c>
      <c r="E37">
        <v>-0.53225647418343358</v>
      </c>
      <c r="F37">
        <v>8.3933825020055064</v>
      </c>
      <c r="G37">
        <v>8.2385041674857202</v>
      </c>
      <c r="H37">
        <v>0.11931635051253754</v>
      </c>
      <c r="I37">
        <v>0</v>
      </c>
      <c r="J37">
        <v>7.1589810307522548</v>
      </c>
      <c r="K37">
        <v>0.11931635051253754</v>
      </c>
      <c r="L37">
        <v>-0.99999999999999933</v>
      </c>
      <c r="M37">
        <v>-0.99999999999999933</v>
      </c>
      <c r="N37">
        <v>2.3863270102507514</v>
      </c>
      <c r="O37">
        <v>20.582891329311799</v>
      </c>
      <c r="P37">
        <v>1.2729462735219126</v>
      </c>
      <c r="Q37">
        <v>4.5228921506344841</v>
      </c>
      <c r="R37">
        <v>1.4070656253322669</v>
      </c>
      <c r="S37">
        <v>0.33333333333333304</v>
      </c>
      <c r="T37">
        <v>0.3696057683459808</v>
      </c>
      <c r="U37">
        <v>0.26727976428451444</v>
      </c>
      <c r="V37">
        <v>-2.836900101410747E-2</v>
      </c>
      <c r="W37">
        <v>32.901340577487325</v>
      </c>
      <c r="X37">
        <v>1.5290878629391795</v>
      </c>
      <c r="Y37">
        <v>-0.99999999999999933</v>
      </c>
      <c r="Z37">
        <v>-0.99999999999999933</v>
      </c>
      <c r="AA37">
        <v>84.17505626404494</v>
      </c>
      <c r="AB37">
        <v>0.34593093961981358</v>
      </c>
      <c r="AC37">
        <v>0.31528435132050159</v>
      </c>
      <c r="AD37">
        <v>0.33611771028419113</v>
      </c>
      <c r="AE37">
        <v>49.866650061225293</v>
      </c>
      <c r="AF37">
        <v>-0.99999999999999933</v>
      </c>
      <c r="AG37">
        <v>-0.99999999999999933</v>
      </c>
      <c r="AH37">
        <v>-0.99999999999999933</v>
      </c>
      <c r="AI37">
        <v>0</v>
      </c>
      <c r="AJ37">
        <v>-2.836900101410747E-2</v>
      </c>
      <c r="AK37">
        <v>7.8634461819234475E-2</v>
      </c>
      <c r="AL37">
        <v>-0.10415079372772003</v>
      </c>
      <c r="AM37">
        <v>0.31689892942140357</v>
      </c>
      <c r="AN37">
        <v>0.46499547967871474</v>
      </c>
      <c r="AO37">
        <v>8.3156455446312645</v>
      </c>
      <c r="AP37">
        <v>11.104133023329267</v>
      </c>
      <c r="AQ37">
        <v>40.060321608239583</v>
      </c>
      <c r="AR37">
        <v>0.94184986494972078</v>
      </c>
      <c r="AS37">
        <v>1.6484042134517176</v>
      </c>
      <c r="AT37">
        <v>-0.99999999999999933</v>
      </c>
      <c r="AU37">
        <v>-0.99999999999999933</v>
      </c>
      <c r="AV37">
        <v>9.6455697928179855</v>
      </c>
      <c r="AW37">
        <v>115.862080616686</v>
      </c>
      <c r="AX37">
        <v>113.02518051527528</v>
      </c>
      <c r="AY37">
        <v>0.44737809535572048</v>
      </c>
      <c r="AZ37">
        <v>47.255719729572725</v>
      </c>
      <c r="BA37">
        <v>1588.7384637013322</v>
      </c>
    </row>
    <row r="38" spans="1:100" x14ac:dyDescent="0.25">
      <c r="A38">
        <v>87</v>
      </c>
      <c r="B38" t="s">
        <v>482</v>
      </c>
      <c r="C38">
        <v>3</v>
      </c>
      <c r="D38">
        <v>1.1825021170935501</v>
      </c>
      <c r="E38">
        <v>0</v>
      </c>
      <c r="F38">
        <v>-0.25876577679614132</v>
      </c>
      <c r="G38">
        <v>-0.25876577679614132</v>
      </c>
      <c r="H38">
        <v>-0.27263681933584966</v>
      </c>
      <c r="I38">
        <v>0</v>
      </c>
      <c r="J38">
        <v>-16.358209160150981</v>
      </c>
      <c r="K38">
        <v>-0.27263681933584966</v>
      </c>
      <c r="L38">
        <v>-1.0000000000000009</v>
      </c>
      <c r="M38">
        <v>-1.0000000000000009</v>
      </c>
      <c r="N38">
        <v>-5.4527363867169933</v>
      </c>
      <c r="O38">
        <v>-15.434472819853568</v>
      </c>
      <c r="P38">
        <v>0.15451992420557592</v>
      </c>
      <c r="Q38">
        <v>0.19955826835325702</v>
      </c>
      <c r="R38">
        <v>6.2717533083090526E-2</v>
      </c>
      <c r="S38">
        <v>0.33333333333333365</v>
      </c>
      <c r="T38">
        <v>0.17214324409552156</v>
      </c>
      <c r="U38">
        <v>-0.1471765071491376</v>
      </c>
      <c r="V38">
        <v>0</v>
      </c>
      <c r="W38">
        <v>25.237475584622693</v>
      </c>
      <c r="X38">
        <v>1.709869137684299E-2</v>
      </c>
      <c r="Y38">
        <v>-1.0000000000000009</v>
      </c>
      <c r="Z38">
        <v>-1.0000000000000009</v>
      </c>
      <c r="AA38">
        <v>16.932881064188877</v>
      </c>
      <c r="AB38">
        <v>2.030933154890978E-3</v>
      </c>
      <c r="AC38">
        <v>-7.7016716706134886E-2</v>
      </c>
      <c r="AD38">
        <v>-9.2360457519094108E-2</v>
      </c>
      <c r="AE38">
        <v>-8.367312053516903</v>
      </c>
      <c r="AF38">
        <v>-1.0000000000000009</v>
      </c>
      <c r="AG38">
        <v>-1.0000000000000009</v>
      </c>
      <c r="AH38">
        <v>-1.0000000000000009</v>
      </c>
      <c r="AI38">
        <v>0</v>
      </c>
      <c r="AJ38">
        <v>0</v>
      </c>
      <c r="AK38">
        <v>0.16550040191642384</v>
      </c>
      <c r="AL38">
        <v>0.24074293599743879</v>
      </c>
      <c r="AM38">
        <v>-4.1909915707083842E-2</v>
      </c>
      <c r="AN38">
        <v>0.25940210850005896</v>
      </c>
      <c r="AO38">
        <v>-0.2202458830949782</v>
      </c>
      <c r="AP38">
        <v>7.6887673924886704</v>
      </c>
      <c r="AQ38">
        <v>8.8792664244717177</v>
      </c>
      <c r="AR38">
        <v>0.35830007027971772</v>
      </c>
      <c r="AS38">
        <v>-0.25553812795900677</v>
      </c>
      <c r="AT38">
        <v>-1.0000000000000009</v>
      </c>
      <c r="AU38">
        <v>-1.0000000000000009</v>
      </c>
      <c r="AV38">
        <v>-0.19604824371305093</v>
      </c>
      <c r="AW38">
        <v>9.1871756368239694</v>
      </c>
      <c r="AX38">
        <v>9.1871756368239694</v>
      </c>
      <c r="AY38">
        <v>0.1143468180476535</v>
      </c>
      <c r="AZ38">
        <v>-37.939383270324079</v>
      </c>
      <c r="BA38">
        <v>1388.4826693926084</v>
      </c>
      <c r="CU38" t="e">
        <v>#N/A</v>
      </c>
      <c r="CV38" t="e">
        <v>#N/A</v>
      </c>
    </row>
    <row r="39" spans="1:100" x14ac:dyDescent="0.25">
      <c r="A39">
        <v>88</v>
      </c>
      <c r="B39" t="s">
        <v>483</v>
      </c>
      <c r="C39">
        <v>3</v>
      </c>
      <c r="D39">
        <v>4.2284338540316719</v>
      </c>
      <c r="E39">
        <v>0</v>
      </c>
      <c r="F39">
        <v>-1.4870843732053156E-2</v>
      </c>
      <c r="G39">
        <v>-1.4870843732053156E-2</v>
      </c>
      <c r="H39">
        <v>-6.3872827796338044E-2</v>
      </c>
      <c r="I39">
        <v>0</v>
      </c>
      <c r="J39">
        <v>-3.8323696677802821</v>
      </c>
      <c r="K39">
        <v>-6.3872827796338044E-2</v>
      </c>
      <c r="L39">
        <v>-0.999999999999998</v>
      </c>
      <c r="M39">
        <v>-0.999999999999998</v>
      </c>
      <c r="N39">
        <v>-1.2774565559267601</v>
      </c>
      <c r="O39">
        <v>0.38119334251933967</v>
      </c>
      <c r="P39">
        <v>-0.49884266785544551</v>
      </c>
      <c r="Q39">
        <v>-0.2051386995995283</v>
      </c>
      <c r="R39">
        <v>-5.7975603680077072E-2</v>
      </c>
      <c r="S39">
        <v>0.33044966083789823</v>
      </c>
      <c r="T39">
        <v>0.35863630300812233</v>
      </c>
      <c r="U39">
        <v>9.3904956667743567E-2</v>
      </c>
      <c r="V39">
        <v>-3.7588802950673022E-3</v>
      </c>
      <c r="W39">
        <v>33.724194720601368</v>
      </c>
      <c r="X39">
        <v>1.1216136477341077</v>
      </c>
      <c r="Y39">
        <v>-0.999999999999998</v>
      </c>
      <c r="Z39">
        <v>-0.999999999999998</v>
      </c>
      <c r="AA39">
        <v>82.071032017264258</v>
      </c>
      <c r="AB39">
        <v>0.43421729369027756</v>
      </c>
      <c r="AC39">
        <v>0.20940700278293645</v>
      </c>
      <c r="AD39">
        <v>0.32447196153364555</v>
      </c>
      <c r="AE39">
        <v>48.404812900342975</v>
      </c>
      <c r="AF39">
        <v>-0.999999999999998</v>
      </c>
      <c r="AG39">
        <v>-0.999999999999998</v>
      </c>
      <c r="AH39">
        <v>-0.999999999999998</v>
      </c>
      <c r="AI39">
        <v>0</v>
      </c>
      <c r="AJ39">
        <v>-3.7588802950673022E-3</v>
      </c>
      <c r="AK39">
        <v>-9.0727293098252795E-2</v>
      </c>
      <c r="AL39">
        <v>-5.2618356995398317E-2</v>
      </c>
      <c r="AM39">
        <v>0.26483515107460187</v>
      </c>
      <c r="AN39">
        <v>0.13422044711615136</v>
      </c>
      <c r="AO39">
        <v>6.1672423113737818</v>
      </c>
      <c r="AP39">
        <v>3.0924193929267902</v>
      </c>
      <c r="AQ39">
        <v>29.891825052821101</v>
      </c>
      <c r="AR39">
        <v>0.77923204021869674</v>
      </c>
      <c r="AS39">
        <v>1.0577408199377702</v>
      </c>
      <c r="AT39">
        <v>-0.999999999999998</v>
      </c>
      <c r="AU39">
        <v>-0.999999999999998</v>
      </c>
      <c r="AV39">
        <v>-7.2846447412130227E-2</v>
      </c>
      <c r="AW39">
        <v>85.544644752710411</v>
      </c>
      <c r="AX39">
        <v>85.168756723203686</v>
      </c>
      <c r="AY39">
        <v>0.31793891264658974</v>
      </c>
      <c r="AZ39">
        <v>34.588306986590119</v>
      </c>
      <c r="BA39">
        <v>1547.0847369658763</v>
      </c>
    </row>
    <row r="40" spans="1:100" x14ac:dyDescent="0.25">
      <c r="A40">
        <v>93</v>
      </c>
      <c r="B40" t="s">
        <v>484</v>
      </c>
      <c r="C40">
        <v>3</v>
      </c>
      <c r="D40">
        <v>4.338449270894194</v>
      </c>
      <c r="E40">
        <v>0.29028746308661302</v>
      </c>
      <c r="F40">
        <v>0.30122200397274135</v>
      </c>
      <c r="G40">
        <v>0.39582845932622612</v>
      </c>
      <c r="H40">
        <v>-0.10857153330104144</v>
      </c>
      <c r="I40">
        <v>0</v>
      </c>
      <c r="J40">
        <v>-6.5142919980624878</v>
      </c>
      <c r="K40">
        <v>-0.10857153330104144</v>
      </c>
      <c r="L40">
        <v>-1.0000000000000002</v>
      </c>
      <c r="M40">
        <v>-1.0000000000000002</v>
      </c>
      <c r="N40">
        <v>-2.1714306660208296</v>
      </c>
      <c r="O40">
        <v>-1.7800142678420636</v>
      </c>
      <c r="P40">
        <v>-0.98504032029370259</v>
      </c>
      <c r="Q40">
        <v>-1.9350033962961695</v>
      </c>
      <c r="R40">
        <v>-0.73164100756562644</v>
      </c>
      <c r="S40">
        <v>0.33333333333333337</v>
      </c>
      <c r="T40">
        <v>0.52721538656503164</v>
      </c>
      <c r="U40">
        <v>0.2366452943864483</v>
      </c>
      <c r="V40">
        <v>1.5800245108580684E-2</v>
      </c>
      <c r="W40">
        <v>48.862631707777432</v>
      </c>
      <c r="X40">
        <v>2.122706006998424</v>
      </c>
      <c r="Y40">
        <v>-1.0000000000000002</v>
      </c>
      <c r="Z40">
        <v>-1.0000000000000002</v>
      </c>
      <c r="AA40">
        <v>90.748694281846454</v>
      </c>
      <c r="AB40">
        <v>0.13990913637236049</v>
      </c>
      <c r="AC40">
        <v>0.28741173898192529</v>
      </c>
      <c r="AD40">
        <v>0.42503319627840708</v>
      </c>
      <c r="AE40">
        <v>42.61770358163465</v>
      </c>
      <c r="AF40">
        <v>-1.0000000000000002</v>
      </c>
      <c r="AG40">
        <v>-1.0000000000000002</v>
      </c>
      <c r="AH40">
        <v>-1.0000000000000002</v>
      </c>
      <c r="AI40">
        <v>0</v>
      </c>
      <c r="AJ40">
        <v>1.5800245108580684E-2</v>
      </c>
      <c r="AK40">
        <v>0.51693409319262595</v>
      </c>
      <c r="AL40">
        <v>-2.6405638809114385E-2</v>
      </c>
      <c r="AM40">
        <v>6.2556750262175748E-2</v>
      </c>
      <c r="AN40">
        <v>-2.7899095505933575E-2</v>
      </c>
      <c r="AO40">
        <v>4.1485892225175238</v>
      </c>
      <c r="AP40">
        <v>-0.82950558169391164</v>
      </c>
      <c r="AQ40">
        <v>42.348339709714935</v>
      </c>
      <c r="AR40">
        <v>1.1129942593933939</v>
      </c>
      <c r="AS40">
        <v>2.0141344736973812</v>
      </c>
      <c r="AT40">
        <v>-1.0000000000000002</v>
      </c>
      <c r="AU40">
        <v>-1.0000000000000002</v>
      </c>
      <c r="AV40">
        <v>-0.33581254823940032</v>
      </c>
      <c r="AW40">
        <v>88.139174432310512</v>
      </c>
      <c r="AX40">
        <v>89.719198943168578</v>
      </c>
      <c r="AY40">
        <v>7.0033606016924627E-2</v>
      </c>
      <c r="AZ40">
        <v>-23.516644430320262</v>
      </c>
      <c r="BA40">
        <v>1462.6463140384565</v>
      </c>
      <c r="CU40" t="e">
        <v>#N/A</v>
      </c>
      <c r="CV40" t="e">
        <v>#N/A</v>
      </c>
    </row>
    <row r="41" spans="1:100" x14ac:dyDescent="0.25">
      <c r="A41">
        <v>94</v>
      </c>
      <c r="B41" t="s">
        <v>485</v>
      </c>
      <c r="C41">
        <v>3</v>
      </c>
      <c r="D41">
        <v>5.2469642166219979</v>
      </c>
      <c r="E41">
        <v>0</v>
      </c>
      <c r="F41">
        <v>4.3108699685746842E-2</v>
      </c>
      <c r="G41">
        <v>4.3108699685746842E-2</v>
      </c>
      <c r="H41">
        <v>0.33555887646153171</v>
      </c>
      <c r="I41">
        <v>0</v>
      </c>
      <c r="J41">
        <v>20.133532587691889</v>
      </c>
      <c r="K41">
        <v>0.33555887646153171</v>
      </c>
      <c r="L41">
        <v>-0.99999999999999956</v>
      </c>
      <c r="M41">
        <v>-0.99999999999999956</v>
      </c>
      <c r="N41">
        <v>6.7111775292306328</v>
      </c>
      <c r="O41">
        <v>25.423605503999642</v>
      </c>
      <c r="P41">
        <v>-0.12002215584722054</v>
      </c>
      <c r="Q41">
        <v>0.75397145355475859</v>
      </c>
      <c r="R41">
        <v>0.24733825639199175</v>
      </c>
      <c r="S41">
        <v>0.33333333333333293</v>
      </c>
      <c r="T41">
        <v>0.34836757776940314</v>
      </c>
      <c r="U41">
        <v>0.21344291559695389</v>
      </c>
      <c r="V41">
        <v>-1.8503073874394732E-2</v>
      </c>
      <c r="W41">
        <v>21.643275054550536</v>
      </c>
      <c r="X41">
        <v>1.1042667944733966</v>
      </c>
      <c r="Y41">
        <v>-0.99999999999999956</v>
      </c>
      <c r="Z41">
        <v>-0.99999999999999956</v>
      </c>
      <c r="AA41">
        <v>72.819716292838947</v>
      </c>
      <c r="AB41">
        <v>0.59815616989342391</v>
      </c>
      <c r="AC41">
        <v>6.89137244745191E-2</v>
      </c>
      <c r="AD41">
        <v>0.35151216526998547</v>
      </c>
      <c r="AE41">
        <v>50.929102981896456</v>
      </c>
      <c r="AF41">
        <v>-0.99999999999999956</v>
      </c>
      <c r="AG41">
        <v>-0.99999999999999956</v>
      </c>
      <c r="AH41">
        <v>-0.99999999999999956</v>
      </c>
      <c r="AI41">
        <v>0</v>
      </c>
      <c r="AJ41">
        <v>-1.8503073874394732E-2</v>
      </c>
      <c r="AK41">
        <v>-0.11997447473257433</v>
      </c>
      <c r="AL41">
        <v>7.7638134591804561E-2</v>
      </c>
      <c r="AM41">
        <v>-8.3586966856093417E-2</v>
      </c>
      <c r="AN41">
        <v>0.16385123048082997</v>
      </c>
      <c r="AO41">
        <v>-2.6895465450652076</v>
      </c>
      <c r="AP41">
        <v>4.4844714349797723</v>
      </c>
      <c r="AQ41">
        <v>41.776807642242439</v>
      </c>
      <c r="AR41">
        <v>0.87664075282529497</v>
      </c>
      <c r="AS41">
        <v>1.4398256709349273</v>
      </c>
      <c r="AT41">
        <v>-0.99999999999999956</v>
      </c>
      <c r="AU41">
        <v>-0.99999999999999956</v>
      </c>
      <c r="AV41">
        <v>0.29044695607773863</v>
      </c>
      <c r="AW41">
        <v>102.72779323181831</v>
      </c>
      <c r="AX41">
        <v>100.87748584437884</v>
      </c>
      <c r="AY41">
        <v>0.25935896956587584</v>
      </c>
      <c r="AZ41">
        <v>38.665148414497828</v>
      </c>
      <c r="BA41">
        <v>1535.1792633700186</v>
      </c>
      <c r="CU41" t="e">
        <v>#N/A</v>
      </c>
      <c r="CV41" t="e">
        <v>#N/A</v>
      </c>
    </row>
    <row r="42" spans="1:100" x14ac:dyDescent="0.25">
      <c r="A42">
        <v>95</v>
      </c>
      <c r="B42" t="s">
        <v>486</v>
      </c>
      <c r="C42">
        <v>3</v>
      </c>
      <c r="D42">
        <v>5.3210975156296563</v>
      </c>
      <c r="E42">
        <v>0.57805423390909749</v>
      </c>
      <c r="F42">
        <v>0.41863770071429146</v>
      </c>
      <c r="G42">
        <v>0.56353220592009889</v>
      </c>
      <c r="H42">
        <v>3.8107766323381365E-2</v>
      </c>
      <c r="I42">
        <v>0</v>
      </c>
      <c r="J42">
        <v>2.2864659794028839</v>
      </c>
      <c r="K42">
        <v>3.8107766323381365E-2</v>
      </c>
      <c r="L42">
        <v>-1</v>
      </c>
      <c r="M42">
        <v>-1</v>
      </c>
      <c r="N42">
        <v>0.76215532646762796</v>
      </c>
      <c r="O42">
        <v>8.1710957009526393</v>
      </c>
      <c r="P42">
        <v>0.45603039905671333</v>
      </c>
      <c r="Q42">
        <v>3.3118580153612625</v>
      </c>
      <c r="R42">
        <v>1.1404160143019113</v>
      </c>
      <c r="S42">
        <v>0.33333333333333331</v>
      </c>
      <c r="T42">
        <v>0.345482946787739</v>
      </c>
      <c r="U42">
        <v>0.63062352442994696</v>
      </c>
      <c r="V42">
        <v>8.9373536929047426E-2</v>
      </c>
      <c r="W42">
        <v>54.428223006267395</v>
      </c>
      <c r="X42">
        <v>3.7115934465461695</v>
      </c>
      <c r="Y42">
        <v>-1</v>
      </c>
      <c r="Z42">
        <v>-1</v>
      </c>
      <c r="AA42">
        <v>92.810410053493101</v>
      </c>
      <c r="AB42">
        <v>0.16144203162473134</v>
      </c>
      <c r="AC42">
        <v>0.30298163451771187</v>
      </c>
      <c r="AD42">
        <v>0.28041175451603212</v>
      </c>
      <c r="AE42">
        <v>37.241771032923779</v>
      </c>
      <c r="AF42">
        <v>-1</v>
      </c>
      <c r="AG42">
        <v>-1</v>
      </c>
      <c r="AH42">
        <v>-1</v>
      </c>
      <c r="AI42">
        <v>6.503126283792314E-2</v>
      </c>
      <c r="AJ42">
        <v>8.9373536929047426E-2</v>
      </c>
      <c r="AK42">
        <v>0.25132922190615364</v>
      </c>
      <c r="AL42">
        <v>1.6271167874941844E-2</v>
      </c>
      <c r="AM42">
        <v>-3.0300872389008436E-2</v>
      </c>
      <c r="AN42">
        <v>0.11054530501014627</v>
      </c>
      <c r="AO42">
        <v>0.49912429980555845</v>
      </c>
      <c r="AP42">
        <v>2.8449884646283663</v>
      </c>
      <c r="AQ42">
        <v>56.714688985670271</v>
      </c>
      <c r="AR42">
        <v>1.3988133414800665</v>
      </c>
      <c r="AS42">
        <v>3.749701212869549</v>
      </c>
      <c r="AT42">
        <v>-1</v>
      </c>
      <c r="AU42">
        <v>-1</v>
      </c>
      <c r="AV42">
        <v>1.7039482202220111</v>
      </c>
      <c r="AW42">
        <v>103.82649421907406</v>
      </c>
      <c r="AX42">
        <v>114.06447316873729</v>
      </c>
      <c r="AY42">
        <v>0.10592851317285698</v>
      </c>
      <c r="AZ42">
        <v>27.912836433215322</v>
      </c>
      <c r="BA42">
        <v>1564.8814634373725</v>
      </c>
      <c r="CU42" t="e">
        <v>#N/A</v>
      </c>
      <c r="CV42" t="e">
        <v>#N/A</v>
      </c>
    </row>
    <row r="43" spans="1:100" x14ac:dyDescent="0.25">
      <c r="A43">
        <v>97</v>
      </c>
      <c r="B43" t="s">
        <v>487</v>
      </c>
      <c r="C43">
        <v>3</v>
      </c>
      <c r="D43">
        <v>2.9915902745599134</v>
      </c>
      <c r="E43">
        <v>0.60753027808547433</v>
      </c>
      <c r="F43">
        <v>-1.1454876869960198</v>
      </c>
      <c r="G43">
        <v>-0.99084973522574482</v>
      </c>
      <c r="H43">
        <v>0.27511532459925453</v>
      </c>
      <c r="I43">
        <v>0</v>
      </c>
      <c r="J43">
        <v>16.506919475955264</v>
      </c>
      <c r="K43">
        <v>0.27511532459925453</v>
      </c>
      <c r="L43">
        <v>-1.0000000000000007</v>
      </c>
      <c r="M43">
        <v>-1.0000000000000007</v>
      </c>
      <c r="N43">
        <v>5.5023064919850899</v>
      </c>
      <c r="O43">
        <v>18.507660015289439</v>
      </c>
      <c r="P43">
        <v>0.20758097183513968</v>
      </c>
      <c r="Q43">
        <v>-4.2992348516251324</v>
      </c>
      <c r="R43">
        <v>-1.432564119753271</v>
      </c>
      <c r="S43">
        <v>0.33333333333333348</v>
      </c>
      <c r="T43">
        <v>0.36513540968225899</v>
      </c>
      <c r="U43">
        <v>4.0891752687607974E-2</v>
      </c>
      <c r="V43">
        <v>-3.8844061817495792E-2</v>
      </c>
      <c r="W43">
        <v>17.016044371457994</v>
      </c>
      <c r="X43">
        <v>0.38565813461072079</v>
      </c>
      <c r="Y43">
        <v>-1.0000000000000007</v>
      </c>
      <c r="Z43">
        <v>-1.0000000000000007</v>
      </c>
      <c r="AA43">
        <v>28.378200924753621</v>
      </c>
      <c r="AB43">
        <v>0.13504744175929043</v>
      </c>
      <c r="AC43">
        <v>1.9514801363280262E-2</v>
      </c>
      <c r="AD43">
        <v>0.10133217033840708</v>
      </c>
      <c r="AE43">
        <v>12.794720673048888</v>
      </c>
      <c r="AF43">
        <v>-1.0000000000000007</v>
      </c>
      <c r="AG43">
        <v>-1.0000000000000007</v>
      </c>
      <c r="AH43">
        <v>-1.0000000000000007</v>
      </c>
      <c r="AI43">
        <v>-1.7154792775903482E-2</v>
      </c>
      <c r="AJ43">
        <v>-3.8844061817495792E-2</v>
      </c>
      <c r="AK43">
        <v>-0.14030353421742381</v>
      </c>
      <c r="AL43">
        <v>1.0957204564405146E-2</v>
      </c>
      <c r="AM43">
        <v>-1.0538167274892207E-3</v>
      </c>
      <c r="AN43">
        <v>0.23309165918006672</v>
      </c>
      <c r="AO43">
        <v>-0.72786308927435051</v>
      </c>
      <c r="AP43">
        <v>5.8820775023236944</v>
      </c>
      <c r="AQ43">
        <v>33.52296384741328</v>
      </c>
      <c r="AR43">
        <v>0.70051643388570461</v>
      </c>
      <c r="AS43">
        <v>0.66077345920997532</v>
      </c>
      <c r="AT43">
        <v>-1.0000000000000007</v>
      </c>
      <c r="AU43">
        <v>-1.0000000000000007</v>
      </c>
      <c r="AV43">
        <v>-2.423413854979017</v>
      </c>
      <c r="AW43">
        <v>52.767938442366727</v>
      </c>
      <c r="AX43">
        <v>48.540436405099072</v>
      </c>
      <c r="AY43">
        <v>0.12834115834440202</v>
      </c>
      <c r="AZ43">
        <v>-21.265238917481625</v>
      </c>
      <c r="BA43">
        <v>1344.8718329297569</v>
      </c>
    </row>
    <row r="44" spans="1:100" x14ac:dyDescent="0.25">
      <c r="A44">
        <v>100</v>
      </c>
      <c r="B44" t="s">
        <v>488</v>
      </c>
      <c r="C44">
        <v>2</v>
      </c>
      <c r="D44">
        <v>4.3862607526452146</v>
      </c>
      <c r="E44">
        <v>0.1453459667508446</v>
      </c>
      <c r="F44">
        <v>0.43886461193517379</v>
      </c>
      <c r="G44">
        <v>0.44852440682967298</v>
      </c>
      <c r="H44">
        <v>0.14501806464037745</v>
      </c>
      <c r="I44">
        <v>0</v>
      </c>
      <c r="J44">
        <v>8.7010838784226454</v>
      </c>
      <c r="K44">
        <v>0.14501806464037745</v>
      </c>
      <c r="L44">
        <v>-1</v>
      </c>
      <c r="M44">
        <v>-1</v>
      </c>
      <c r="N44">
        <v>2.9003612928075486</v>
      </c>
      <c r="O44">
        <v>12.883019974523673</v>
      </c>
      <c r="P44">
        <v>0.90387791370037296</v>
      </c>
      <c r="Q44">
        <v>2.4008563672569734</v>
      </c>
      <c r="R44">
        <v>0.79004988821429312</v>
      </c>
      <c r="S44">
        <v>0.34196271268887468</v>
      </c>
      <c r="T44">
        <v>0.33284872704680984</v>
      </c>
      <c r="U44">
        <v>0.13788781778969206</v>
      </c>
      <c r="V44">
        <v>8.6017274152892995E-3</v>
      </c>
      <c r="W44">
        <v>28.121495949314681</v>
      </c>
      <c r="X44">
        <v>1.0820749613264689</v>
      </c>
      <c r="Y44">
        <v>-1</v>
      </c>
      <c r="Z44">
        <v>-1</v>
      </c>
      <c r="AA44">
        <v>50.245551433621046</v>
      </c>
      <c r="AB44">
        <v>0.18502927265489505</v>
      </c>
      <c r="AC44">
        <v>0.18526855600381154</v>
      </c>
      <c r="AD44">
        <v>0.18009640636236693</v>
      </c>
      <c r="AE44">
        <v>23.849693402904975</v>
      </c>
      <c r="AF44">
        <v>-1</v>
      </c>
      <c r="AG44">
        <v>-1</v>
      </c>
      <c r="AH44">
        <v>-1</v>
      </c>
      <c r="AI44">
        <v>4.4496585537166849E-3</v>
      </c>
      <c r="AJ44">
        <v>8.6017274152892995E-3</v>
      </c>
      <c r="AK44">
        <v>8.9954373031816554E-3</v>
      </c>
      <c r="AL44">
        <v>0.16283251968606566</v>
      </c>
      <c r="AM44">
        <v>2.1316074261972101E-3</v>
      </c>
      <c r="AN44">
        <v>0.18130925278885657</v>
      </c>
      <c r="AO44">
        <v>0.44129832655992329</v>
      </c>
      <c r="AP44">
        <v>5.003862963762657</v>
      </c>
      <c r="AQ44">
        <v>33.559915023982555</v>
      </c>
      <c r="AR44">
        <v>0.78418321563433624</v>
      </c>
      <c r="AS44">
        <v>1.1773992473505266</v>
      </c>
      <c r="AT44">
        <v>-1</v>
      </c>
      <c r="AU44">
        <v>-1</v>
      </c>
      <c r="AV44">
        <v>1.1001443589999966</v>
      </c>
      <c r="AW44">
        <v>63.348000438008775</v>
      </c>
      <c r="AX44">
        <v>63.573644828600067</v>
      </c>
      <c r="AY44">
        <v>0.2323220100012747</v>
      </c>
      <c r="AZ44">
        <v>11.502325084839343</v>
      </c>
      <c r="BA44">
        <v>1453.7299005171049</v>
      </c>
    </row>
    <row r="45" spans="1:100" x14ac:dyDescent="0.25">
      <c r="A45">
        <v>101</v>
      </c>
      <c r="B45" t="s">
        <v>489</v>
      </c>
      <c r="C45">
        <v>2</v>
      </c>
      <c r="D45">
        <v>4.647137001688983</v>
      </c>
      <c r="E45">
        <v>0.20329390701835873</v>
      </c>
      <c r="F45">
        <v>0.58316131318676356</v>
      </c>
      <c r="G45">
        <v>0.59347637293383493</v>
      </c>
      <c r="H45">
        <v>0.1750056642096818</v>
      </c>
      <c r="I45">
        <v>0</v>
      </c>
      <c r="J45">
        <v>10.500339852580908</v>
      </c>
      <c r="K45">
        <v>0.1750056642096818</v>
      </c>
      <c r="L45">
        <v>-1</v>
      </c>
      <c r="M45">
        <v>-1</v>
      </c>
      <c r="N45">
        <v>3.5001132841936355</v>
      </c>
      <c r="O45">
        <v>14.751976500530661</v>
      </c>
      <c r="P45">
        <v>1.19735325671332</v>
      </c>
      <c r="Q45">
        <v>3.0867844353346943</v>
      </c>
      <c r="R45">
        <v>1.0153418667798562</v>
      </c>
      <c r="S45">
        <v>0.34756825196769892</v>
      </c>
      <c r="T45">
        <v>0.35651542642611667</v>
      </c>
      <c r="U45">
        <v>0.16719384450406605</v>
      </c>
      <c r="V45">
        <v>1.2476820577587006E-2</v>
      </c>
      <c r="W45">
        <v>29.971121680240554</v>
      </c>
      <c r="X45">
        <v>1.2178380200865864</v>
      </c>
      <c r="Y45">
        <v>-1</v>
      </c>
      <c r="Z45">
        <v>-1</v>
      </c>
      <c r="AA45">
        <v>54.053632904490655</v>
      </c>
      <c r="AB45">
        <v>0.21790144527959124</v>
      </c>
      <c r="AC45">
        <v>0.21815320353948717</v>
      </c>
      <c r="AD45">
        <v>0.21269865490983741</v>
      </c>
      <c r="AE45">
        <v>26.878091103540683</v>
      </c>
      <c r="AF45">
        <v>-1</v>
      </c>
      <c r="AG45">
        <v>-1</v>
      </c>
      <c r="AH45">
        <v>-1</v>
      </c>
      <c r="AI45">
        <v>6.5745372300947194E-3</v>
      </c>
      <c r="AJ45">
        <v>1.2476820577587006E-2</v>
      </c>
      <c r="AK45">
        <v>-3.0607054245859799E-2</v>
      </c>
      <c r="AL45">
        <v>0.20243501123510713</v>
      </c>
      <c r="AM45">
        <v>-4.3994340078390579E-2</v>
      </c>
      <c r="AN45">
        <v>0.22743520029344433</v>
      </c>
      <c r="AO45">
        <v>-0.73324895871074558</v>
      </c>
      <c r="AP45">
        <v>6.1784102490333268</v>
      </c>
      <c r="AQ45">
        <v>35.528972159897286</v>
      </c>
      <c r="AR45">
        <v>0.82752601743594989</v>
      </c>
      <c r="AS45">
        <v>1.3175644302248875</v>
      </c>
      <c r="AT45">
        <v>-1</v>
      </c>
      <c r="AU45">
        <v>-1</v>
      </c>
      <c r="AV45">
        <v>1.3991158862863613</v>
      </c>
      <c r="AW45">
        <v>67.736535721580125</v>
      </c>
      <c r="AX45">
        <v>68.019672722312947</v>
      </c>
      <c r="AY45">
        <v>0.2661255005418301</v>
      </c>
      <c r="AZ45">
        <v>17.424443795241498</v>
      </c>
      <c r="BA45">
        <v>1395.8018513996647</v>
      </c>
    </row>
    <row r="46" spans="1:100" x14ac:dyDescent="0.25">
      <c r="A46">
        <v>102</v>
      </c>
      <c r="B46" t="s">
        <v>490</v>
      </c>
      <c r="C46">
        <v>3</v>
      </c>
      <c r="D46">
        <v>3.0572345927503437</v>
      </c>
      <c r="E46">
        <v>4.9071529485215919</v>
      </c>
      <c r="F46">
        <v>-0.18383966505664304</v>
      </c>
      <c r="G46">
        <v>1.3174189497318549</v>
      </c>
      <c r="H46">
        <v>-4.4077264370840488E-2</v>
      </c>
      <c r="I46">
        <v>0</v>
      </c>
      <c r="J46">
        <v>-2.6446358622504262</v>
      </c>
      <c r="K46">
        <v>-4.4077264370840488E-2</v>
      </c>
      <c r="L46">
        <v>-0.99999999999999978</v>
      </c>
      <c r="M46">
        <v>-0.99999999999999978</v>
      </c>
      <c r="N46">
        <v>-0.88154528741680971</v>
      </c>
      <c r="O46">
        <v>1.7300176802317719</v>
      </c>
      <c r="P46">
        <v>1.7737338076733433</v>
      </c>
      <c r="Q46">
        <v>-1.3802362457143913</v>
      </c>
      <c r="R46">
        <v>-0.21078324752086081</v>
      </c>
      <c r="S46">
        <v>0.33333333333333304</v>
      </c>
      <c r="T46">
        <v>0.41942223403519707</v>
      </c>
      <c r="U46">
        <v>0.19002025680619242</v>
      </c>
      <c r="V46">
        <v>-1.9739383381485631E-2</v>
      </c>
      <c r="W46">
        <v>38.684548206563107</v>
      </c>
      <c r="X46">
        <v>1.5099821348076257</v>
      </c>
      <c r="Y46">
        <v>-0.99999999999999978</v>
      </c>
      <c r="Z46">
        <v>-0.99999999999999978</v>
      </c>
      <c r="AA46">
        <v>87.056606049258022</v>
      </c>
      <c r="AB46">
        <v>0.37081993099877997</v>
      </c>
      <c r="AC46">
        <v>0.33674436401963725</v>
      </c>
      <c r="AD46">
        <v>0.26409252678589834</v>
      </c>
      <c r="AE46">
        <v>48.582841090215773</v>
      </c>
      <c r="AF46">
        <v>-0.99999999999999978</v>
      </c>
      <c r="AG46">
        <v>-0.99999999999999978</v>
      </c>
      <c r="AH46">
        <v>-0.99999999999999978</v>
      </c>
      <c r="AI46">
        <v>0</v>
      </c>
      <c r="AJ46">
        <v>-1.9739383381485631E-2</v>
      </c>
      <c r="AK46">
        <v>0.15182242396703469</v>
      </c>
      <c r="AL46">
        <v>6.1652802773914106E-2</v>
      </c>
      <c r="AM46">
        <v>6.9246366728281397E-2</v>
      </c>
      <c r="AN46">
        <v>0.3019791861355513</v>
      </c>
      <c r="AO46">
        <v>2.4902712880422087</v>
      </c>
      <c r="AP46">
        <v>7.8577436672583492</v>
      </c>
      <c r="AQ46">
        <v>36.039912344312668</v>
      </c>
      <c r="AR46">
        <v>0.92303644079323655</v>
      </c>
      <c r="AS46">
        <v>1.465904870436785</v>
      </c>
      <c r="AT46">
        <v>-0.99999999999999978</v>
      </c>
      <c r="AU46">
        <v>-0.99999999999999978</v>
      </c>
      <c r="AV46">
        <v>1.1066357022109941</v>
      </c>
      <c r="AW46">
        <v>96.644367396748152</v>
      </c>
      <c r="AX46">
        <v>94.670429058599581</v>
      </c>
      <c r="AY46">
        <v>0.35063532711175238</v>
      </c>
      <c r="AZ46">
        <v>49.035326816705805</v>
      </c>
      <c r="BA46">
        <v>1505.4004447426346</v>
      </c>
    </row>
    <row r="47" spans="1:100" x14ac:dyDescent="0.25">
      <c r="A47">
        <v>103</v>
      </c>
      <c r="B47" t="s">
        <v>491</v>
      </c>
      <c r="C47">
        <v>3</v>
      </c>
      <c r="D47">
        <v>4.9043445748331953</v>
      </c>
      <c r="E47">
        <v>0</v>
      </c>
      <c r="F47">
        <v>0.32144317428798375</v>
      </c>
      <c r="G47">
        <v>0.32144317428798375</v>
      </c>
      <c r="H47">
        <v>0.59402330977933138</v>
      </c>
      <c r="I47">
        <v>0</v>
      </c>
      <c r="J47">
        <v>35.641398586759877</v>
      </c>
      <c r="K47">
        <v>0.59402330977933138</v>
      </c>
      <c r="L47">
        <v>-0.99999999999999933</v>
      </c>
      <c r="M47">
        <v>-0.99999999999999933</v>
      </c>
      <c r="N47">
        <v>11.88046619558663</v>
      </c>
      <c r="O47">
        <v>40.867186335881073</v>
      </c>
      <c r="P47">
        <v>-0.12817608450781112</v>
      </c>
      <c r="Q47">
        <v>-1.5278030881779583</v>
      </c>
      <c r="R47">
        <v>-0.49750843841057518</v>
      </c>
      <c r="S47">
        <v>0.33333333333333287</v>
      </c>
      <c r="T47">
        <v>0.3603520590493508</v>
      </c>
      <c r="U47">
        <v>0.43347841928356917</v>
      </c>
      <c r="V47">
        <v>-5.0530843592349892E-3</v>
      </c>
      <c r="W47">
        <v>21.123496701107477</v>
      </c>
      <c r="X47">
        <v>1.8348960955904723</v>
      </c>
      <c r="Y47">
        <v>-0.99999999999999933</v>
      </c>
      <c r="Z47">
        <v>-0.99999999999999933</v>
      </c>
      <c r="AA47">
        <v>54.586522957471068</v>
      </c>
      <c r="AB47">
        <v>0.29655927190918285</v>
      </c>
      <c r="AC47">
        <v>0.30634886211628892</v>
      </c>
      <c r="AD47">
        <v>7.6302559870011319E-2</v>
      </c>
      <c r="AE47">
        <v>33.960534694774154</v>
      </c>
      <c r="AF47">
        <v>-0.99999999999999933</v>
      </c>
      <c r="AG47">
        <v>-0.99999999999999933</v>
      </c>
      <c r="AH47">
        <v>-0.99999999999999933</v>
      </c>
      <c r="AI47">
        <v>7.2213884927663455E-3</v>
      </c>
      <c r="AJ47">
        <v>-5.0530843592349892E-3</v>
      </c>
      <c r="AK47">
        <v>-0.18048145738350416</v>
      </c>
      <c r="AL47">
        <v>1.4022448181376679E-2</v>
      </c>
      <c r="AM47">
        <v>-3.0612026384164333E-2</v>
      </c>
      <c r="AN47">
        <v>0.25078261229034421</v>
      </c>
      <c r="AO47">
        <v>-1.6677079465216296</v>
      </c>
      <c r="AP47">
        <v>6.339677548165489</v>
      </c>
      <c r="AQ47">
        <v>56.76489528786739</v>
      </c>
      <c r="AR47">
        <v>1.1221107273070186</v>
      </c>
      <c r="AS47">
        <v>2.4289194053698027</v>
      </c>
      <c r="AT47">
        <v>-0.99999999999999933</v>
      </c>
      <c r="AU47">
        <v>-0.99999999999999933</v>
      </c>
      <c r="AV47">
        <v>-0.17606526412259138</v>
      </c>
      <c r="AW47">
        <v>101.79338684151763</v>
      </c>
      <c r="AX47">
        <v>101.43250617544945</v>
      </c>
      <c r="AY47">
        <v>0.4008467086540326</v>
      </c>
      <c r="AZ47">
        <v>48.32642368362184</v>
      </c>
      <c r="BA47">
        <v>1616.5237529060921</v>
      </c>
      <c r="CU47" t="e">
        <v>#N/A</v>
      </c>
      <c r="CV47" t="e">
        <v>#N/A</v>
      </c>
    </row>
    <row r="48" spans="1:100" x14ac:dyDescent="0.25">
      <c r="A48">
        <v>107</v>
      </c>
      <c r="B48" t="s">
        <v>492</v>
      </c>
      <c r="C48">
        <v>3</v>
      </c>
      <c r="D48">
        <v>3.2632058834782112</v>
      </c>
      <c r="E48">
        <v>0</v>
      </c>
      <c r="F48">
        <v>-0.89230764376399341</v>
      </c>
      <c r="G48">
        <v>-0.89230764376399341</v>
      </c>
      <c r="H48">
        <v>0.15893202825625205</v>
      </c>
      <c r="I48">
        <v>0</v>
      </c>
      <c r="J48">
        <v>9.5359216953751265</v>
      </c>
      <c r="K48">
        <v>0.15893202825625205</v>
      </c>
      <c r="L48">
        <v>-1.0000000000000007</v>
      </c>
      <c r="M48">
        <v>-1.0000000000000007</v>
      </c>
      <c r="N48">
        <v>3.1786405651250424</v>
      </c>
      <c r="O48">
        <v>11.906819935089338</v>
      </c>
      <c r="P48">
        <v>0.73043896211460635</v>
      </c>
      <c r="Q48">
        <v>-0.88290110498652596</v>
      </c>
      <c r="R48">
        <v>-0.18692630509716876</v>
      </c>
      <c r="S48">
        <v>0.33764900266370967</v>
      </c>
      <c r="T48">
        <v>0.41159141677157707</v>
      </c>
      <c r="U48">
        <v>7.4410656811015427E-2</v>
      </c>
      <c r="V48">
        <v>0</v>
      </c>
      <c r="W48">
        <v>26.588761919602018</v>
      </c>
      <c r="X48">
        <v>0.9531588055122624</v>
      </c>
      <c r="Y48">
        <v>-1.0000000000000007</v>
      </c>
      <c r="Z48">
        <v>-1.0000000000000007</v>
      </c>
      <c r="AA48">
        <v>38.121939276519868</v>
      </c>
      <c r="AB48">
        <v>0.15032518031072784</v>
      </c>
      <c r="AC48">
        <v>-1.4132039055203223E-2</v>
      </c>
      <c r="AD48">
        <v>9.8208931984775788E-2</v>
      </c>
      <c r="AE48">
        <v>11.720103662015021</v>
      </c>
      <c r="AF48">
        <v>-1.0000000000000007</v>
      </c>
      <c r="AG48">
        <v>-1.0000000000000007</v>
      </c>
      <c r="AH48">
        <v>-1.0000000000000007</v>
      </c>
      <c r="AI48">
        <v>0</v>
      </c>
      <c r="AJ48">
        <v>0</v>
      </c>
      <c r="AK48">
        <v>-0.13879711751924934</v>
      </c>
      <c r="AL48">
        <v>0.19165277776648493</v>
      </c>
      <c r="AM48">
        <v>0.28218544878779134</v>
      </c>
      <c r="AN48">
        <v>0.17239383285542823</v>
      </c>
      <c r="AO48">
        <v>6.3606506320985341</v>
      </c>
      <c r="AP48">
        <v>5.2681097102181313</v>
      </c>
      <c r="AQ48">
        <v>36.12468361497713</v>
      </c>
      <c r="AR48">
        <v>0.82365107624630196</v>
      </c>
      <c r="AS48">
        <v>1.1120908337685147</v>
      </c>
      <c r="AT48">
        <v>-1.0000000000000007</v>
      </c>
      <c r="AU48">
        <v>-1.0000000000000007</v>
      </c>
      <c r="AV48">
        <v>-1.079233948861162</v>
      </c>
      <c r="AW48">
        <v>55.296868921827297</v>
      </c>
      <c r="AX48">
        <v>55.296868921827297</v>
      </c>
      <c r="AY48">
        <v>1.9017758268397768E-3</v>
      </c>
      <c r="AZ48">
        <v>-27.693755931617126</v>
      </c>
      <c r="BA48">
        <v>1444.3499641572848</v>
      </c>
      <c r="CU48" t="e">
        <v>#N/A</v>
      </c>
      <c r="CV48" t="e">
        <v>#N/A</v>
      </c>
    </row>
    <row r="49" spans="1:100" x14ac:dyDescent="0.25">
      <c r="A49">
        <v>108</v>
      </c>
      <c r="B49" t="s">
        <v>493</v>
      </c>
      <c r="C49">
        <v>3</v>
      </c>
      <c r="D49">
        <v>6.0852998866662649</v>
      </c>
      <c r="E49">
        <v>0.1130062918130298</v>
      </c>
      <c r="F49">
        <v>0.46123718941065051</v>
      </c>
      <c r="G49">
        <v>0.49018023189605103</v>
      </c>
      <c r="H49">
        <v>0.63333658191755549</v>
      </c>
      <c r="I49">
        <v>0</v>
      </c>
      <c r="J49">
        <v>38.000194915053335</v>
      </c>
      <c r="K49">
        <v>0.63333658191755549</v>
      </c>
      <c r="L49">
        <v>-1.0000000000000011</v>
      </c>
      <c r="M49">
        <v>-1.0000000000000011</v>
      </c>
      <c r="N49">
        <v>12.666731638351109</v>
      </c>
      <c r="O49">
        <v>44.575675033615646</v>
      </c>
      <c r="P49">
        <v>-0.45903039381430299</v>
      </c>
      <c r="Q49">
        <v>-0.25288406790696516</v>
      </c>
      <c r="R49">
        <v>-0.22711148170358575</v>
      </c>
      <c r="S49">
        <v>0.33333333333333348</v>
      </c>
      <c r="T49">
        <v>0.28633112265054139</v>
      </c>
      <c r="U49">
        <v>0.18567196019412424</v>
      </c>
      <c r="V49">
        <v>9.5513434785456541E-2</v>
      </c>
      <c r="W49">
        <v>10.700530761836015</v>
      </c>
      <c r="X49">
        <v>1.2696016698723831</v>
      </c>
      <c r="Y49">
        <v>-1.0000000000000011</v>
      </c>
      <c r="Z49">
        <v>-1.0000000000000011</v>
      </c>
      <c r="AA49">
        <v>54.863441530439061</v>
      </c>
      <c r="AB49">
        <v>0.10196823157450954</v>
      </c>
      <c r="AC49">
        <v>0.36054205958942015</v>
      </c>
      <c r="AD49">
        <v>0.42529015384220215</v>
      </c>
      <c r="AE49">
        <v>44.390022250306593</v>
      </c>
      <c r="AF49">
        <v>-1.0000000000000011</v>
      </c>
      <c r="AG49">
        <v>-1.0000000000000011</v>
      </c>
      <c r="AH49">
        <v>-1.0000000000000011</v>
      </c>
      <c r="AI49">
        <v>0</v>
      </c>
      <c r="AJ49">
        <v>9.5513434785456541E-2</v>
      </c>
      <c r="AK49">
        <v>8.400007957032396E-2</v>
      </c>
      <c r="AL49">
        <v>1.489641999254003E-2</v>
      </c>
      <c r="AM49">
        <v>0.25519829121498772</v>
      </c>
      <c r="AN49">
        <v>0.30152684401859448</v>
      </c>
      <c r="AO49">
        <v>6.7999576782263125</v>
      </c>
      <c r="AP49">
        <v>7.6126532004275607</v>
      </c>
      <c r="AQ49">
        <v>48.700725676889355</v>
      </c>
      <c r="AR49">
        <v>0.90084985096345582</v>
      </c>
      <c r="AS49">
        <v>1.9029382517899387</v>
      </c>
      <c r="AT49">
        <v>-1.0000000000000011</v>
      </c>
      <c r="AU49">
        <v>-1.0000000000000011</v>
      </c>
      <c r="AV49">
        <v>0.26306875019246545</v>
      </c>
      <c r="AW49">
        <v>107.05176976448216</v>
      </c>
      <c r="AX49">
        <v>116.60311324302781</v>
      </c>
      <c r="AY49">
        <v>-5.6352520286772637E-2</v>
      </c>
      <c r="AZ49">
        <v>-4.4503670198318872</v>
      </c>
      <c r="BA49">
        <v>1450.589657428879</v>
      </c>
    </row>
    <row r="50" spans="1:100" x14ac:dyDescent="0.25">
      <c r="A50">
        <v>111</v>
      </c>
      <c r="B50" t="s">
        <v>494</v>
      </c>
      <c r="C50">
        <v>3</v>
      </c>
      <c r="D50">
        <v>2.6246674879114122</v>
      </c>
      <c r="E50">
        <v>0.5509355862588059</v>
      </c>
      <c r="F50">
        <v>-1.1771825892764101</v>
      </c>
      <c r="G50">
        <v>-1.0151323993451071</v>
      </c>
      <c r="H50">
        <v>-1.3491478257026122E-2</v>
      </c>
      <c r="I50">
        <v>0</v>
      </c>
      <c r="J50">
        <v>-0.80948869542156754</v>
      </c>
      <c r="K50">
        <v>-1.3491478257026122E-2</v>
      </c>
      <c r="L50">
        <v>-0.99999999999999933</v>
      </c>
      <c r="M50">
        <v>-0.99999999999999933</v>
      </c>
      <c r="N50">
        <v>-0.26982956514052286</v>
      </c>
      <c r="O50">
        <v>0.80004639314473758</v>
      </c>
      <c r="P50">
        <v>-0.68606261016434655</v>
      </c>
      <c r="Q50">
        <v>-9.568221990122322E-2</v>
      </c>
      <c r="R50">
        <v>-0.15939756459267188</v>
      </c>
      <c r="S50">
        <v>0.33333333333333326</v>
      </c>
      <c r="T50">
        <v>0.35949028391969245</v>
      </c>
      <c r="U50">
        <v>0.44555705154197384</v>
      </c>
      <c r="V50">
        <v>0</v>
      </c>
      <c r="W50">
        <v>46.074885882081006</v>
      </c>
      <c r="X50">
        <v>2.5147002522643058</v>
      </c>
      <c r="Y50">
        <v>-0.99999999999999933</v>
      </c>
      <c r="Z50">
        <v>-0.99999999999999933</v>
      </c>
      <c r="AA50">
        <v>83.900103430621954</v>
      </c>
      <c r="AB50">
        <v>0.36719777388411745</v>
      </c>
      <c r="AC50">
        <v>0.32539915245984596</v>
      </c>
      <c r="AD50">
        <v>6.7095375918708511E-2</v>
      </c>
      <c r="AE50">
        <v>37.9846151131336</v>
      </c>
      <c r="AF50">
        <v>-0.99999999999999933</v>
      </c>
      <c r="AG50">
        <v>-0.99999999999999933</v>
      </c>
      <c r="AH50">
        <v>-0.99999999999999933</v>
      </c>
      <c r="AI50">
        <v>-6.446436436422226E-2</v>
      </c>
      <c r="AJ50">
        <v>0</v>
      </c>
      <c r="AK50">
        <v>-4.4694003249306037E-2</v>
      </c>
      <c r="AL50">
        <v>0.69214201729832525</v>
      </c>
      <c r="AM50">
        <v>0.20394264822245251</v>
      </c>
      <c r="AN50">
        <v>-2.0266033553984514E-2</v>
      </c>
      <c r="AO50">
        <v>4.8750961893147808</v>
      </c>
      <c r="AP50">
        <v>2.9540592476420131</v>
      </c>
      <c r="AQ50">
        <v>45.265397186659449</v>
      </c>
      <c r="AR50">
        <v>1.1383806687949991</v>
      </c>
      <c r="AS50">
        <v>2.5012087740072784</v>
      </c>
      <c r="AT50">
        <v>-0.99999999999999933</v>
      </c>
      <c r="AU50">
        <v>-0.99999999999999933</v>
      </c>
      <c r="AV50">
        <v>-1.1745299639377795</v>
      </c>
      <c r="AW50">
        <v>87.654209071408701</v>
      </c>
      <c r="AX50">
        <v>86.364921784124249</v>
      </c>
      <c r="AY50">
        <v>0.31444582270637944</v>
      </c>
      <c r="AZ50">
        <v>26.786599917909154</v>
      </c>
      <c r="BA50">
        <v>1576.5801333225249</v>
      </c>
    </row>
    <row r="51" spans="1:100" x14ac:dyDescent="0.25">
      <c r="A51">
        <v>114</v>
      </c>
      <c r="B51" t="s">
        <v>495</v>
      </c>
      <c r="C51">
        <v>3</v>
      </c>
      <c r="D51">
        <v>3.6469124912393123</v>
      </c>
      <c r="E51">
        <v>-1.1516892876906697E-2</v>
      </c>
      <c r="F51">
        <v>-0.16679617981474662</v>
      </c>
      <c r="G51">
        <v>-0.16679617981474662</v>
      </c>
      <c r="H51">
        <v>-7.1707685474312916E-2</v>
      </c>
      <c r="I51">
        <v>0</v>
      </c>
      <c r="J51">
        <v>-4.3024611284587717</v>
      </c>
      <c r="K51">
        <v>-7.1707685474312916E-2</v>
      </c>
      <c r="L51">
        <v>-0.99999999999999856</v>
      </c>
      <c r="M51">
        <v>-0.99999999999999856</v>
      </c>
      <c r="N51">
        <v>-1.4341537094862584</v>
      </c>
      <c r="O51">
        <v>-0.82234481703420981</v>
      </c>
      <c r="P51">
        <v>-0.20785342172982302</v>
      </c>
      <c r="Q51">
        <v>6.1594757271540679E-2</v>
      </c>
      <c r="R51">
        <v>-1.7422649547749282E-2</v>
      </c>
      <c r="S51">
        <v>0.33333333333333282</v>
      </c>
      <c r="T51">
        <v>0.14648924315692088</v>
      </c>
      <c r="U51">
        <v>0.26603176392492994</v>
      </c>
      <c r="V51">
        <v>1.4262006331786274E-3</v>
      </c>
      <c r="W51">
        <v>32.759529060907006</v>
      </c>
      <c r="X51">
        <v>1.4373704312869457</v>
      </c>
      <c r="Y51">
        <v>-0.99999999999999856</v>
      </c>
      <c r="Z51">
        <v>-0.99999999999999856</v>
      </c>
      <c r="AA51">
        <v>53.168497788877524</v>
      </c>
      <c r="AB51">
        <v>0.43498196305894005</v>
      </c>
      <c r="AC51">
        <v>-5.5251127127588145E-2</v>
      </c>
      <c r="AD51">
        <v>2.8796991619013425E-2</v>
      </c>
      <c r="AE51">
        <v>20.426391377518275</v>
      </c>
      <c r="AF51">
        <v>-0.99999999999999856</v>
      </c>
      <c r="AG51">
        <v>-0.99999999999999856</v>
      </c>
      <c r="AH51">
        <v>-0.99999999999999856</v>
      </c>
      <c r="AI51">
        <v>0</v>
      </c>
      <c r="AJ51">
        <v>1.4262006331786274E-3</v>
      </c>
      <c r="AK51">
        <v>0.14561349175808724</v>
      </c>
      <c r="AL51">
        <v>3.8145398182961206E-2</v>
      </c>
      <c r="AM51">
        <v>0.32212320477684092</v>
      </c>
      <c r="AN51">
        <v>1.8653081720021412E-2</v>
      </c>
      <c r="AO51">
        <v>8.7811475782114652</v>
      </c>
      <c r="AP51">
        <v>0.6570540339153399</v>
      </c>
      <c r="AQ51">
        <v>28.457067932448236</v>
      </c>
      <c r="AR51">
        <v>0.7472805410483625</v>
      </c>
      <c r="AS51">
        <v>1.3656627458126334</v>
      </c>
      <c r="AT51">
        <v>-0.99999999999999856</v>
      </c>
      <c r="AU51">
        <v>-0.99999999999999856</v>
      </c>
      <c r="AV51">
        <v>-0.18421882936249567</v>
      </c>
      <c r="AW51">
        <v>53.003207005758668</v>
      </c>
      <c r="AX51">
        <v>53.145827069076532</v>
      </c>
      <c r="AY51">
        <v>5.6463312343274695E-2</v>
      </c>
      <c r="AZ51">
        <v>-12.04573223207877</v>
      </c>
      <c r="BA51">
        <v>1461.8889413428512</v>
      </c>
    </row>
    <row r="52" spans="1:100" x14ac:dyDescent="0.25">
      <c r="A52">
        <v>115</v>
      </c>
      <c r="B52" t="s">
        <v>496</v>
      </c>
      <c r="C52">
        <v>3</v>
      </c>
      <c r="D52">
        <v>2.0144901243672599</v>
      </c>
      <c r="E52">
        <v>1.0793841766952287E-2</v>
      </c>
      <c r="F52">
        <v>-0.13995800329731423</v>
      </c>
      <c r="G52">
        <v>-0.13995800329731423</v>
      </c>
      <c r="H52">
        <v>7.8414638274589499E-2</v>
      </c>
      <c r="I52">
        <v>0</v>
      </c>
      <c r="J52">
        <v>4.7048782964753713</v>
      </c>
      <c r="K52">
        <v>7.8414638274589499E-2</v>
      </c>
      <c r="L52">
        <v>-1.0000000000000009</v>
      </c>
      <c r="M52">
        <v>-1.0000000000000009</v>
      </c>
      <c r="N52">
        <v>1.5682927654917902</v>
      </c>
      <c r="O52">
        <v>6.5794104175453185</v>
      </c>
      <c r="P52">
        <v>0.72495732752363207</v>
      </c>
      <c r="Q52">
        <v>-0.24960574034709301</v>
      </c>
      <c r="R52">
        <v>1.393376770036657E-2</v>
      </c>
      <c r="S52">
        <v>0.33333333333333326</v>
      </c>
      <c r="T52">
        <v>0.33290629248838494</v>
      </c>
      <c r="U52">
        <v>0.12047014673746947</v>
      </c>
      <c r="V52">
        <v>0</v>
      </c>
      <c r="W52">
        <v>28.331805371383936</v>
      </c>
      <c r="X52">
        <v>1.069278533652058</v>
      </c>
      <c r="Y52">
        <v>-1.0000000000000009</v>
      </c>
      <c r="Z52">
        <v>-1.0000000000000009</v>
      </c>
      <c r="AA52">
        <v>81.745628754443445</v>
      </c>
      <c r="AB52">
        <v>0.49097744195814041</v>
      </c>
      <c r="AC52">
        <v>0.32374081807116872</v>
      </c>
      <c r="AD52">
        <v>0.2532795322778742</v>
      </c>
      <c r="AE52">
        <v>53.399889615359172</v>
      </c>
      <c r="AF52">
        <v>-1.0000000000000009</v>
      </c>
      <c r="AG52">
        <v>-1.0000000000000009</v>
      </c>
      <c r="AH52">
        <v>-1.0000000000000009</v>
      </c>
      <c r="AI52">
        <v>0</v>
      </c>
      <c r="AJ52">
        <v>0</v>
      </c>
      <c r="AK52">
        <v>-0.10545029432532278</v>
      </c>
      <c r="AL52">
        <v>0.18015197552362966</v>
      </c>
      <c r="AM52">
        <v>-5.0808975021075647E-2</v>
      </c>
      <c r="AN52">
        <v>9.9856025172075813E-2</v>
      </c>
      <c r="AO52">
        <v>-1.7974758471535044</v>
      </c>
      <c r="AP52">
        <v>3.3971605069200441</v>
      </c>
      <c r="AQ52">
        <v>33.036683667859307</v>
      </c>
      <c r="AR52">
        <v>0.78670977255918784</v>
      </c>
      <c r="AS52">
        <v>1.1476931719266477</v>
      </c>
      <c r="AT52">
        <v>-1.0000000000000009</v>
      </c>
      <c r="AU52">
        <v>-1.0000000000000009</v>
      </c>
      <c r="AV52">
        <v>-0.12602423559694767</v>
      </c>
      <c r="AW52">
        <v>91.722199678908808</v>
      </c>
      <c r="AX52">
        <v>91.722199678908808</v>
      </c>
      <c r="AY52">
        <v>0.14331182967213968</v>
      </c>
      <c r="AZ52">
        <v>27.914478161770816</v>
      </c>
      <c r="BA52">
        <v>1516.9823306999531</v>
      </c>
    </row>
    <row r="53" spans="1:100" x14ac:dyDescent="0.25">
      <c r="A53">
        <v>116</v>
      </c>
      <c r="B53" t="s">
        <v>497</v>
      </c>
      <c r="C53">
        <v>3</v>
      </c>
      <c r="D53">
        <v>4.6148900057607163</v>
      </c>
      <c r="E53">
        <v>-2.3439133941599147E-2</v>
      </c>
      <c r="F53">
        <v>-6.355798985981323E-2</v>
      </c>
      <c r="G53">
        <v>-6.355798985981323E-2</v>
      </c>
      <c r="H53">
        <v>0.30309931487285635</v>
      </c>
      <c r="I53">
        <v>0</v>
      </c>
      <c r="J53">
        <v>18.185958892371382</v>
      </c>
      <c r="K53">
        <v>0.30309931487285635</v>
      </c>
      <c r="L53">
        <v>-0.99999999999999933</v>
      </c>
      <c r="M53">
        <v>-0.99999999999999933</v>
      </c>
      <c r="N53">
        <v>6.0619862974571284</v>
      </c>
      <c r="O53">
        <v>22.737290908272293</v>
      </c>
      <c r="P53">
        <v>-0.77878083768882278</v>
      </c>
      <c r="Q53">
        <v>0.10444265607065692</v>
      </c>
      <c r="R53">
        <v>-6.3960519718811032E-2</v>
      </c>
      <c r="S53">
        <v>0.3333333333333332</v>
      </c>
      <c r="T53">
        <v>0.36543592417438264</v>
      </c>
      <c r="U53">
        <v>0.43985993702610676</v>
      </c>
      <c r="V53">
        <v>7.6436192047235979E-2</v>
      </c>
      <c r="W53">
        <v>36.478642868328102</v>
      </c>
      <c r="X53">
        <v>2.6458294338637516</v>
      </c>
      <c r="Y53">
        <v>-0.99999999999999933</v>
      </c>
      <c r="Z53">
        <v>-0.99999999999999933</v>
      </c>
      <c r="AA53">
        <v>71.156833251198435</v>
      </c>
      <c r="AB53">
        <v>-8.1051165217552734E-2</v>
      </c>
      <c r="AC53">
        <v>0.28180054585988296</v>
      </c>
      <c r="AD53">
        <v>0.49409363740945206</v>
      </c>
      <c r="AE53">
        <v>34.742150902589124</v>
      </c>
      <c r="AF53">
        <v>-0.99999999999999933</v>
      </c>
      <c r="AG53">
        <v>-0.99999999999999933</v>
      </c>
      <c r="AH53">
        <v>-0.99999999999999933</v>
      </c>
      <c r="AI53">
        <v>0</v>
      </c>
      <c r="AJ53">
        <v>7.6436192047235979E-2</v>
      </c>
      <c r="AK53">
        <v>8.0093835643276171E-2</v>
      </c>
      <c r="AL53">
        <v>-0.11314114893813008</v>
      </c>
      <c r="AM53">
        <v>0.27823229806097172</v>
      </c>
      <c r="AN53">
        <v>3.2237423679659045E-2</v>
      </c>
      <c r="AO53">
        <v>7.3562766297406759</v>
      </c>
      <c r="AP53">
        <v>0.24022984730082664</v>
      </c>
      <c r="AQ53">
        <v>54.664601760699512</v>
      </c>
      <c r="AR53">
        <v>1.215065386581059</v>
      </c>
      <c r="AS53">
        <v>2.9489287487366083</v>
      </c>
      <c r="AT53">
        <v>-0.99999999999999933</v>
      </c>
      <c r="AU53">
        <v>-0.99999999999999933</v>
      </c>
      <c r="AV53">
        <v>-0.12751850957862423</v>
      </c>
      <c r="AW53">
        <v>94.13435400677146</v>
      </c>
      <c r="AX53">
        <v>101.77797321149508</v>
      </c>
      <c r="AY53">
        <v>0.24249443049715003</v>
      </c>
      <c r="AZ53">
        <v>18.86103839587323</v>
      </c>
      <c r="BA53">
        <v>1511.4522923321388</v>
      </c>
      <c r="CU53" t="e">
        <v>#N/A</v>
      </c>
      <c r="CV53" t="e">
        <v>#N/A</v>
      </c>
    </row>
    <row r="54" spans="1:100" x14ac:dyDescent="0.25">
      <c r="A54">
        <v>117</v>
      </c>
      <c r="B54" t="s">
        <v>498</v>
      </c>
      <c r="C54">
        <v>3</v>
      </c>
      <c r="D54">
        <v>6.0551155638734944</v>
      </c>
      <c r="E54">
        <v>-0.2186911354647022</v>
      </c>
      <c r="F54">
        <v>-0.29968911777968665</v>
      </c>
      <c r="G54">
        <v>-0.35822545263919325</v>
      </c>
      <c r="H54">
        <v>-2.927177346505026E-2</v>
      </c>
      <c r="I54">
        <v>0</v>
      </c>
      <c r="J54">
        <v>-1.7563064079030177</v>
      </c>
      <c r="K54">
        <v>-2.927177346505026E-2</v>
      </c>
      <c r="L54">
        <v>-0.99999999999999922</v>
      </c>
      <c r="M54">
        <v>-0.99999999999999922</v>
      </c>
      <c r="N54">
        <v>-0.58543546930100598</v>
      </c>
      <c r="O54">
        <v>3.9405837033312832</v>
      </c>
      <c r="P54">
        <v>0.22797134159899718</v>
      </c>
      <c r="Q54">
        <v>0.38900289318227754</v>
      </c>
      <c r="R54">
        <v>7.2657342399501487E-2</v>
      </c>
      <c r="S54">
        <v>0.33333333333333326</v>
      </c>
      <c r="T54">
        <v>0.1725218118397196</v>
      </c>
      <c r="U54">
        <v>-7.4605176307674395E-2</v>
      </c>
      <c r="V54">
        <v>-5.9721233059862305E-3</v>
      </c>
      <c r="W54">
        <v>18.181984760977695</v>
      </c>
      <c r="X54">
        <v>4.0061952077874621E-2</v>
      </c>
      <c r="Y54">
        <v>-0.99999999999999922</v>
      </c>
      <c r="Z54">
        <v>-0.99999999999999922</v>
      </c>
      <c r="AA54">
        <v>27.674786612083331</v>
      </c>
      <c r="AB54">
        <v>0.35133545774633268</v>
      </c>
      <c r="AC54">
        <v>-0.13327391440505715</v>
      </c>
      <c r="AD54">
        <v>-2.9658653167152632E-2</v>
      </c>
      <c r="AE54">
        <v>9.4201445087061497</v>
      </c>
      <c r="AF54">
        <v>-0.99999999999999922</v>
      </c>
      <c r="AG54">
        <v>-0.99999999999999922</v>
      </c>
      <c r="AH54">
        <v>-0.99999999999999922</v>
      </c>
      <c r="AI54">
        <v>0</v>
      </c>
      <c r="AJ54">
        <v>-5.9721233059862305E-3</v>
      </c>
      <c r="AK54">
        <v>0.32545260169877699</v>
      </c>
      <c r="AL54">
        <v>0.17208919550244373</v>
      </c>
      <c r="AM54">
        <v>0.1073506068997739</v>
      </c>
      <c r="AN54">
        <v>-5.8222004393657975E-2</v>
      </c>
      <c r="AO54">
        <v>4.3110281809882327</v>
      </c>
      <c r="AP54">
        <v>-0.59510413232923132</v>
      </c>
      <c r="AQ54">
        <v>16.42567835307468</v>
      </c>
      <c r="AR54">
        <v>0.42527784555939196</v>
      </c>
      <c r="AS54">
        <v>1.0790178612824147E-2</v>
      </c>
      <c r="AT54">
        <v>-0.99999999999999922</v>
      </c>
      <c r="AU54">
        <v>-0.99999999999999922</v>
      </c>
      <c r="AV54">
        <v>-0.28556811023969192</v>
      </c>
      <c r="AW54">
        <v>31.020266183085393</v>
      </c>
      <c r="AX54">
        <v>30.423053852486763</v>
      </c>
      <c r="AY54">
        <v>0.14310710770392668</v>
      </c>
      <c r="AZ54">
        <v>-23.142552064722082</v>
      </c>
      <c r="BA54">
        <v>1412.6278908923391</v>
      </c>
    </row>
    <row r="55" spans="1:100" x14ac:dyDescent="0.25">
      <c r="A55">
        <v>118</v>
      </c>
      <c r="B55" t="s">
        <v>499</v>
      </c>
      <c r="C55">
        <v>3</v>
      </c>
      <c r="D55">
        <v>3.7333504544469123</v>
      </c>
      <c r="E55">
        <v>0</v>
      </c>
      <c r="F55">
        <v>22.680612740902106</v>
      </c>
      <c r="G55">
        <v>22.680612740902106</v>
      </c>
      <c r="H55">
        <v>0.10238023611813987</v>
      </c>
      <c r="I55">
        <v>0</v>
      </c>
      <c r="J55">
        <v>6.1428141670883916</v>
      </c>
      <c r="K55">
        <v>0.10238023611813987</v>
      </c>
      <c r="L55">
        <v>-0.99999999999999756</v>
      </c>
      <c r="M55">
        <v>-0.99999999999999756</v>
      </c>
      <c r="N55">
        <v>2.0476047223627964</v>
      </c>
      <c r="O55">
        <v>32.556777362437394</v>
      </c>
      <c r="P55">
        <v>0.536677868754729</v>
      </c>
      <c r="Q55">
        <v>90.051232897229355</v>
      </c>
      <c r="R55">
        <v>29.725008208719412</v>
      </c>
      <c r="S55">
        <v>0.33333333333333265</v>
      </c>
      <c r="T55">
        <v>0.41390153024474924</v>
      </c>
      <c r="U55">
        <v>0.48916748462304926</v>
      </c>
      <c r="V55">
        <v>-8.5740915897782315E-5</v>
      </c>
      <c r="W55">
        <v>45.35745484668373</v>
      </c>
      <c r="X55">
        <v>2.6815783173681682</v>
      </c>
      <c r="Y55">
        <v>-0.99999999999999756</v>
      </c>
      <c r="Z55">
        <v>-0.99999999999999756</v>
      </c>
      <c r="AA55">
        <v>112.97450292286695</v>
      </c>
      <c r="AB55">
        <v>0.43595187781485772</v>
      </c>
      <c r="AC55">
        <v>0.19113748131486324</v>
      </c>
      <c r="AD55">
        <v>0.13075143821955454</v>
      </c>
      <c r="AE55">
        <v>37.892039867463772</v>
      </c>
      <c r="AF55">
        <v>-0.99999999999999756</v>
      </c>
      <c r="AG55">
        <v>-0.99999999999999756</v>
      </c>
      <c r="AH55">
        <v>-0.99999999999999756</v>
      </c>
      <c r="AI55">
        <v>0.89521807654822882</v>
      </c>
      <c r="AJ55">
        <v>-8.5740915897782315E-5</v>
      </c>
      <c r="AK55">
        <v>-0.14610927439304414</v>
      </c>
      <c r="AL55">
        <v>0.2236597261547813</v>
      </c>
      <c r="AM55">
        <v>-0.23900870446713629</v>
      </c>
      <c r="AN55">
        <v>1.5840149599621198E-2</v>
      </c>
      <c r="AO55">
        <v>-6.7057639836436271</v>
      </c>
      <c r="AP55">
        <v>1.5143023707644376</v>
      </c>
      <c r="AQ55">
        <v>51.500269013772112</v>
      </c>
      <c r="AR55">
        <v>1.2363166072852323</v>
      </c>
      <c r="AS55">
        <v>2.7839585534863081</v>
      </c>
      <c r="AT55">
        <v>-0.99999999999999756</v>
      </c>
      <c r="AU55">
        <v>-0.99999999999999756</v>
      </c>
      <c r="AV55">
        <v>52.405620949621522</v>
      </c>
      <c r="AW55">
        <v>147.04558265606877</v>
      </c>
      <c r="AX55">
        <v>164.9413700954436</v>
      </c>
      <c r="AY55">
        <v>0.45474078631565218</v>
      </c>
      <c r="AZ55">
        <v>102.91367331968787</v>
      </c>
      <c r="BA55">
        <v>1787.1581552001808</v>
      </c>
      <c r="CU55" t="e">
        <v>#N/A</v>
      </c>
      <c r="CV55" t="e">
        <v>#N/A</v>
      </c>
    </row>
    <row r="56" spans="1:100" x14ac:dyDescent="0.25">
      <c r="A56">
        <v>120</v>
      </c>
      <c r="B56" t="s">
        <v>500</v>
      </c>
      <c r="C56">
        <v>3</v>
      </c>
      <c r="D56">
        <v>-0.39946166908053604</v>
      </c>
      <c r="E56">
        <v>0</v>
      </c>
      <c r="F56">
        <v>1.9771706908178757</v>
      </c>
      <c r="G56">
        <v>1.9771706908178757</v>
      </c>
      <c r="H56">
        <v>0.10300658025176559</v>
      </c>
      <c r="I56">
        <v>0</v>
      </c>
      <c r="J56">
        <v>6.1803948151059336</v>
      </c>
      <c r="K56">
        <v>0.10300658025176559</v>
      </c>
      <c r="L56">
        <v>-1.0000000000000013</v>
      </c>
      <c r="M56">
        <v>-1.0000000000000013</v>
      </c>
      <c r="N56">
        <v>2.0601316050353118</v>
      </c>
      <c r="O56">
        <v>7.7581038368432811</v>
      </c>
      <c r="P56">
        <v>-0.14237939365431063</v>
      </c>
      <c r="Q56">
        <v>12.698871894515477</v>
      </c>
      <c r="R56">
        <v>3.8937799155734756</v>
      </c>
      <c r="S56">
        <v>0.33333333333333376</v>
      </c>
      <c r="T56">
        <v>0.19470872751088475</v>
      </c>
      <c r="U56">
        <v>-0.16514151159340729</v>
      </c>
      <c r="V56">
        <v>0</v>
      </c>
      <c r="W56">
        <v>10.395758759961822</v>
      </c>
      <c r="X56">
        <v>-0.38935889446593674</v>
      </c>
      <c r="Y56">
        <v>-1.0000000000000013</v>
      </c>
      <c r="Z56">
        <v>-1.0000000000000013</v>
      </c>
      <c r="AA56">
        <v>44.897101778312994</v>
      </c>
      <c r="AB56">
        <v>0.12182781556626072</v>
      </c>
      <c r="AC56">
        <v>0.26148484729643667</v>
      </c>
      <c r="AD56">
        <v>0.22883859919285643</v>
      </c>
      <c r="AE56">
        <v>30.607563102777696</v>
      </c>
      <c r="AF56">
        <v>-1.0000000000000013</v>
      </c>
      <c r="AG56">
        <v>-1.0000000000000013</v>
      </c>
      <c r="AH56">
        <v>-1.0000000000000013</v>
      </c>
      <c r="AI56">
        <v>0</v>
      </c>
      <c r="AJ56">
        <v>0</v>
      </c>
      <c r="AK56">
        <v>-2.7992934992508947E-2</v>
      </c>
      <c r="AL56">
        <v>-0.15884314633632743</v>
      </c>
      <c r="AM56">
        <v>-0.32828020316716378</v>
      </c>
      <c r="AN56">
        <v>2.8469861916380665E-2</v>
      </c>
      <c r="AO56">
        <v>-8.3469697541416394</v>
      </c>
      <c r="AP56">
        <v>-8.2469183772119592E-2</v>
      </c>
      <c r="AQ56">
        <v>16.57615357506775</v>
      </c>
      <c r="AR56">
        <v>0.36290054925081106</v>
      </c>
      <c r="AS56">
        <v>-0.28635231421417134</v>
      </c>
      <c r="AT56">
        <v>-1.0000000000000013</v>
      </c>
      <c r="AU56">
        <v>-1.0000000000000013</v>
      </c>
      <c r="AV56">
        <v>5.8709506063913492</v>
      </c>
      <c r="AW56">
        <v>52.572736431384122</v>
      </c>
      <c r="AX56">
        <v>52.572736431384122</v>
      </c>
      <c r="AY56">
        <v>0.22754231992661703</v>
      </c>
      <c r="AZ56">
        <v>1.8266949110604527</v>
      </c>
      <c r="BA56">
        <v>1488.7937743777416</v>
      </c>
      <c r="CU56" t="e">
        <v>#N/A</v>
      </c>
      <c r="CV56" t="e">
        <v>#N/A</v>
      </c>
    </row>
    <row r="57" spans="1:100" x14ac:dyDescent="0.25">
      <c r="A57">
        <v>121</v>
      </c>
      <c r="B57" t="s">
        <v>501</v>
      </c>
      <c r="C57">
        <v>3</v>
      </c>
      <c r="D57">
        <v>5.5010934632895143</v>
      </c>
      <c r="E57">
        <v>0</v>
      </c>
      <c r="F57">
        <v>2.5652586402393285E-3</v>
      </c>
      <c r="G57">
        <v>2.5652586402393285E-3</v>
      </c>
      <c r="H57">
        <v>0.2929250531089318</v>
      </c>
      <c r="I57">
        <v>0</v>
      </c>
      <c r="J57">
        <v>17.575503186535908</v>
      </c>
      <c r="K57">
        <v>0.2929250531089318</v>
      </c>
      <c r="L57">
        <v>-1.0000000000000018</v>
      </c>
      <c r="M57">
        <v>-1.0000000000000018</v>
      </c>
      <c r="N57">
        <v>5.8585010621786386</v>
      </c>
      <c r="O57">
        <v>23.079161908465672</v>
      </c>
      <c r="P57">
        <v>0.26603459687984432</v>
      </c>
      <c r="Q57">
        <v>-0.49443958745443717</v>
      </c>
      <c r="R57">
        <v>-0.18043189830349682</v>
      </c>
      <c r="S57">
        <v>0.33360006089823158</v>
      </c>
      <c r="T57">
        <v>0.41728567041747888</v>
      </c>
      <c r="U57">
        <v>0.2415813404832666</v>
      </c>
      <c r="V57">
        <v>-7.4598403346555599E-3</v>
      </c>
      <c r="W57">
        <v>27.683287134215572</v>
      </c>
      <c r="X57">
        <v>1.4525952635824586</v>
      </c>
      <c r="Y57">
        <v>-1.0000000000000018</v>
      </c>
      <c r="Z57">
        <v>-1.0000000000000018</v>
      </c>
      <c r="AA57">
        <v>69.34381148404141</v>
      </c>
      <c r="AB57">
        <v>0.18483944488526369</v>
      </c>
      <c r="AC57">
        <v>0.24032226725871328</v>
      </c>
      <c r="AD57">
        <v>0.41165741281860901</v>
      </c>
      <c r="AE57">
        <v>41.840956248129295</v>
      </c>
      <c r="AF57">
        <v>-1.0000000000000018</v>
      </c>
      <c r="AG57">
        <v>-1.0000000000000018</v>
      </c>
      <c r="AH57">
        <v>-1.0000000000000018</v>
      </c>
      <c r="AI57">
        <v>0</v>
      </c>
      <c r="AJ57">
        <v>-7.4598403346555599E-3</v>
      </c>
      <c r="AK57">
        <v>2.3047558222869201E-2</v>
      </c>
      <c r="AL57">
        <v>0.35666129130392815</v>
      </c>
      <c r="AM57">
        <v>-3.4230299897393533E-2</v>
      </c>
      <c r="AN57">
        <v>0.16144448785874244</v>
      </c>
      <c r="AO57">
        <v>-0.74051970632049247</v>
      </c>
      <c r="AP57">
        <v>5.8194186529882028</v>
      </c>
      <c r="AQ57">
        <v>45.258790320751494</v>
      </c>
      <c r="AR57">
        <v>0.98500723146432134</v>
      </c>
      <c r="AS57">
        <v>1.7455203166913902</v>
      </c>
      <c r="AT57">
        <v>-1.0000000000000018</v>
      </c>
      <c r="AU57">
        <v>-1.0000000000000018</v>
      </c>
      <c r="AV57">
        <v>-0.17786663966325744</v>
      </c>
      <c r="AW57">
        <v>98.242392045495251</v>
      </c>
      <c r="AX57">
        <v>97.49640801202969</v>
      </c>
      <c r="AY57">
        <v>0.45358342864713935</v>
      </c>
      <c r="AZ57">
        <v>62.681118335162687</v>
      </c>
      <c r="BA57">
        <v>1545.0947696985716</v>
      </c>
    </row>
    <row r="58" spans="1:100" x14ac:dyDescent="0.25">
      <c r="A58">
        <v>123</v>
      </c>
      <c r="B58" t="s">
        <v>502</v>
      </c>
      <c r="C58">
        <v>3</v>
      </c>
      <c r="D58">
        <v>5.0776366839878744</v>
      </c>
      <c r="E58">
        <v>0</v>
      </c>
      <c r="F58">
        <v>0</v>
      </c>
      <c r="G58">
        <v>0</v>
      </c>
      <c r="H58">
        <v>-3.6696092324888109E-2</v>
      </c>
      <c r="I58">
        <v>0</v>
      </c>
      <c r="J58">
        <v>-2.2017655394932873</v>
      </c>
      <c r="K58">
        <v>-3.6696092324888109E-2</v>
      </c>
      <c r="L58">
        <v>-1.0000000000000002</v>
      </c>
      <c r="M58">
        <v>-1.0000000000000002</v>
      </c>
      <c r="N58">
        <v>-0.73392184649776238</v>
      </c>
      <c r="O58">
        <v>2.8758711444945897</v>
      </c>
      <c r="P58">
        <v>2.2054279520169375</v>
      </c>
      <c r="Q58">
        <v>-2.4645724821625973E-2</v>
      </c>
      <c r="R58">
        <v>0.21198392830087398</v>
      </c>
      <c r="S58">
        <v>0.33724650788355809</v>
      </c>
      <c r="T58">
        <v>0.41255142010969048</v>
      </c>
      <c r="U58">
        <v>0.11505523532926695</v>
      </c>
      <c r="V58">
        <v>0</v>
      </c>
      <c r="W58">
        <v>36.061970225896168</v>
      </c>
      <c r="X58">
        <v>1.3229585494896012</v>
      </c>
      <c r="Y58">
        <v>-1.0000000000000002</v>
      </c>
      <c r="Z58">
        <v>-1.0000000000000002</v>
      </c>
      <c r="AA58">
        <v>53.352724085060458</v>
      </c>
      <c r="AB58">
        <v>0.25588195723805968</v>
      </c>
      <c r="AC58">
        <v>-2.575601039427514E-2</v>
      </c>
      <c r="AD58">
        <v>0.11144945177348455</v>
      </c>
      <c r="AE58">
        <v>17.078769930863455</v>
      </c>
      <c r="AF58">
        <v>-1.0000000000000002</v>
      </c>
      <c r="AG58">
        <v>-1.0000000000000002</v>
      </c>
      <c r="AH58">
        <v>-1.0000000000000002</v>
      </c>
      <c r="AI58">
        <v>0</v>
      </c>
      <c r="AJ58">
        <v>0</v>
      </c>
      <c r="AK58">
        <v>0.11890853200419482</v>
      </c>
      <c r="AL58">
        <v>0.62756091626412869</v>
      </c>
      <c r="AM58">
        <v>0.22330276109952196</v>
      </c>
      <c r="AN58">
        <v>-5.3734069266837076E-2</v>
      </c>
      <c r="AO58">
        <v>6.1771116875090195</v>
      </c>
      <c r="AP58">
        <v>1.7944528496497159</v>
      </c>
      <c r="AQ58">
        <v>33.860204686402859</v>
      </c>
      <c r="AR58">
        <v>0.86485316332251572</v>
      </c>
      <c r="AS58">
        <v>1.2862624571647128</v>
      </c>
      <c r="AT58">
        <v>-1.0000000000000002</v>
      </c>
      <c r="AU58">
        <v>-1.0000000000000002</v>
      </c>
      <c r="AV58">
        <v>0.21198392830087398</v>
      </c>
      <c r="AW58">
        <v>58.02304807920477</v>
      </c>
      <c r="AX58">
        <v>58.02304807920477</v>
      </c>
      <c r="AY58">
        <v>0.38041661990329473</v>
      </c>
      <c r="AZ58">
        <v>13.641052883243757</v>
      </c>
      <c r="BA58">
        <v>1426.1493005186576</v>
      </c>
    </row>
    <row r="59" spans="1:100" x14ac:dyDescent="0.25">
      <c r="A59">
        <v>125</v>
      </c>
      <c r="B59" t="s">
        <v>503</v>
      </c>
      <c r="C59">
        <v>3</v>
      </c>
      <c r="D59">
        <v>4.7750177857075302</v>
      </c>
      <c r="E59">
        <v>-0.19348525476733724</v>
      </c>
      <c r="F59">
        <v>12.107238928179124</v>
      </c>
      <c r="G59">
        <v>12.057282600700242</v>
      </c>
      <c r="H59">
        <v>0.22129531764965713</v>
      </c>
      <c r="I59">
        <v>0</v>
      </c>
      <c r="J59">
        <v>13.277719058979427</v>
      </c>
      <c r="K59">
        <v>0.22129531764965713</v>
      </c>
      <c r="L59">
        <v>-0.99999999999999967</v>
      </c>
      <c r="M59">
        <v>-0.99999999999999967</v>
      </c>
      <c r="N59">
        <v>4.4259063529931417</v>
      </c>
      <c r="O59">
        <v>30.110019445387202</v>
      </c>
      <c r="P59">
        <v>-0.43933121763568078</v>
      </c>
      <c r="Q59">
        <v>56.933258339836065</v>
      </c>
      <c r="R59">
        <v>18.603910047749675</v>
      </c>
      <c r="S59">
        <v>0.3333333333333332</v>
      </c>
      <c r="T59">
        <v>0.26732811512414612</v>
      </c>
      <c r="U59">
        <v>3.4491713331969022E-2</v>
      </c>
      <c r="V59">
        <v>1.8517815944404652E-2</v>
      </c>
      <c r="W59">
        <v>17.295026403367849</v>
      </c>
      <c r="X59">
        <v>0.56243466159293931</v>
      </c>
      <c r="Y59">
        <v>-0.99999999999999967</v>
      </c>
      <c r="Z59">
        <v>-0.99999999999999967</v>
      </c>
      <c r="AA59">
        <v>59.216167799034544</v>
      </c>
      <c r="AB59">
        <v>0.1701410492366113</v>
      </c>
      <c r="AC59">
        <v>0.20070079728129239</v>
      </c>
      <c r="AD59">
        <v>9.5502780440436502E-2</v>
      </c>
      <c r="AE59">
        <v>23.317231347917005</v>
      </c>
      <c r="AF59">
        <v>-0.99999999999999967</v>
      </c>
      <c r="AG59">
        <v>-0.99999999999999967</v>
      </c>
      <c r="AH59">
        <v>-0.99999999999999967</v>
      </c>
      <c r="AI59">
        <v>0.40816636212041685</v>
      </c>
      <c r="AJ59">
        <v>1.8517815944404652E-2</v>
      </c>
      <c r="AK59">
        <v>0.17329988523043793</v>
      </c>
      <c r="AL59">
        <v>8.6943436660469803E-2</v>
      </c>
      <c r="AM59">
        <v>-2.7374188634939629E-2</v>
      </c>
      <c r="AN59">
        <v>-0.19955322835904515</v>
      </c>
      <c r="AO59">
        <v>0.18214471027869833</v>
      </c>
      <c r="AP59">
        <v>-4.554113525673781</v>
      </c>
      <c r="AQ59">
        <v>30.57274546234726</v>
      </c>
      <c r="AR59">
        <v>0.6536709777338533</v>
      </c>
      <c r="AS59">
        <v>0.78372997924259657</v>
      </c>
      <c r="AT59">
        <v>-0.99999999999999967</v>
      </c>
      <c r="AU59">
        <v>-0.99999999999999967</v>
      </c>
      <c r="AV59">
        <v>30.661192648449912</v>
      </c>
      <c r="AW59">
        <v>84.772073718747947</v>
      </c>
      <c r="AX59">
        <v>94.787182555596786</v>
      </c>
      <c r="AY59">
        <v>0.39833472465303954</v>
      </c>
      <c r="AZ59">
        <v>29.257754099803325</v>
      </c>
      <c r="BA59">
        <v>1472.3417700673808</v>
      </c>
      <c r="CU59" t="e">
        <v>#N/A</v>
      </c>
      <c r="CV59" t="e">
        <v>#N/A</v>
      </c>
    </row>
    <row r="60" spans="1:100" x14ac:dyDescent="0.25">
      <c r="A60">
        <v>126</v>
      </c>
      <c r="B60" t="s">
        <v>504</v>
      </c>
      <c r="C60">
        <v>3</v>
      </c>
      <c r="D60">
        <v>4.8983824121564732</v>
      </c>
      <c r="E60">
        <v>0</v>
      </c>
      <c r="F60">
        <v>0.67594713355202152</v>
      </c>
      <c r="G60">
        <v>0.67594713355202152</v>
      </c>
      <c r="H60">
        <v>1.4313718002328828E-2</v>
      </c>
      <c r="I60">
        <v>0</v>
      </c>
      <c r="J60">
        <v>0.85882308013972875</v>
      </c>
      <c r="K60">
        <v>1.4313718002328828E-2</v>
      </c>
      <c r="L60">
        <v>-0.99999999999999833</v>
      </c>
      <c r="M60">
        <v>-0.99999999999999833</v>
      </c>
      <c r="N60">
        <v>0.28627436004657647</v>
      </c>
      <c r="O60">
        <v>6.4331526258482228</v>
      </c>
      <c r="P60">
        <v>-2.9016060448346619</v>
      </c>
      <c r="Q60">
        <v>2.1196702229297784</v>
      </c>
      <c r="R60">
        <v>0.30487243957546478</v>
      </c>
      <c r="S60">
        <v>0.34823933189932826</v>
      </c>
      <c r="T60">
        <v>0.34402884010971474</v>
      </c>
      <c r="U60">
        <v>-5.0740244249749461E-2</v>
      </c>
      <c r="V60">
        <v>8.4305277418780297E-3</v>
      </c>
      <c r="W60">
        <v>25.425789499953702</v>
      </c>
      <c r="X60">
        <v>0.53627215023536612</v>
      </c>
      <c r="Y60">
        <v>-0.99999999999999833</v>
      </c>
      <c r="Z60">
        <v>-0.99999999999999833</v>
      </c>
      <c r="AA60">
        <v>38.352595228774298</v>
      </c>
      <c r="AB60">
        <v>2.918034641823801E-2</v>
      </c>
      <c r="AC60">
        <v>0.22444252125847888</v>
      </c>
      <c r="AD60">
        <v>-1.1842018918146657E-3</v>
      </c>
      <c r="AE60">
        <v>12.621933289245108</v>
      </c>
      <c r="AF60">
        <v>-0.99999999999999833</v>
      </c>
      <c r="AG60">
        <v>-0.99999999999999833</v>
      </c>
      <c r="AH60">
        <v>-0.99999999999999833</v>
      </c>
      <c r="AI60">
        <v>0</v>
      </c>
      <c r="AJ60">
        <v>8.4305277418780297E-3</v>
      </c>
      <c r="AK60">
        <v>-1.6878107610723184E-2</v>
      </c>
      <c r="AL60">
        <v>2.1288824968163065E-2</v>
      </c>
      <c r="AM60">
        <v>0.20000392793337882</v>
      </c>
      <c r="AN60">
        <v>1.7269606409371148E-2</v>
      </c>
      <c r="AO60">
        <v>4.9157076602808534</v>
      </c>
      <c r="AP60">
        <v>0.53818428507509553</v>
      </c>
      <c r="AQ60">
        <v>26.284612580093452</v>
      </c>
      <c r="AR60">
        <v>0.64995845550117193</v>
      </c>
      <c r="AS60">
        <v>0.55058586823769495</v>
      </c>
      <c r="AT60">
        <v>-0.99999999999999833</v>
      </c>
      <c r="AU60">
        <v>-0.99999999999999833</v>
      </c>
      <c r="AV60">
        <v>0.9808195731274868</v>
      </c>
      <c r="AW60">
        <v>45.323932139697618</v>
      </c>
      <c r="AX60">
        <v>46.166984913885415</v>
      </c>
      <c r="AY60">
        <v>6.5645059005705331E-2</v>
      </c>
      <c r="AZ60">
        <v>-27.308316058835274</v>
      </c>
      <c r="BA60">
        <v>1424.6813082116455</v>
      </c>
    </row>
    <row r="61" spans="1:100" x14ac:dyDescent="0.25">
      <c r="A61">
        <v>128</v>
      </c>
      <c r="B61" t="s">
        <v>505</v>
      </c>
      <c r="C61">
        <v>2</v>
      </c>
      <c r="D61">
        <v>4.0208916666830516</v>
      </c>
      <c r="E61">
        <v>6.4187233264993787E-2</v>
      </c>
      <c r="F61">
        <v>0.23677050012201573</v>
      </c>
      <c r="G61">
        <v>0.24551256670232369</v>
      </c>
      <c r="H61">
        <v>0.10301906363895683</v>
      </c>
      <c r="I61">
        <v>0</v>
      </c>
      <c r="J61">
        <v>6.181143818337409</v>
      </c>
      <c r="K61">
        <v>0.10301906363895683</v>
      </c>
      <c r="L61">
        <v>-1</v>
      </c>
      <c r="M61">
        <v>-1</v>
      </c>
      <c r="N61">
        <v>2.0603812727791366</v>
      </c>
      <c r="O61">
        <v>10.265461112368973</v>
      </c>
      <c r="P61">
        <v>0.49285230971339322</v>
      </c>
      <c r="Q61">
        <v>1.440182821129353</v>
      </c>
      <c r="R61">
        <v>0.47451819613872748</v>
      </c>
      <c r="S61">
        <v>0.33411189924711365</v>
      </c>
      <c r="T61">
        <v>0.29970243507253413</v>
      </c>
      <c r="U61">
        <v>9.6843390659734713E-2</v>
      </c>
      <c r="V61">
        <v>3.1744826894216024E-3</v>
      </c>
      <c r="W61">
        <v>25.531010747393896</v>
      </c>
      <c r="X61">
        <v>0.89193260506202665</v>
      </c>
      <c r="Y61">
        <v>-1</v>
      </c>
      <c r="Z61">
        <v>-1</v>
      </c>
      <c r="AA61">
        <v>44.912159638158506</v>
      </c>
      <c r="AB61">
        <v>0.1389902955172691</v>
      </c>
      <c r="AC61">
        <v>0.13921210718434895</v>
      </c>
      <c r="AD61">
        <v>0.13443547020676452</v>
      </c>
      <c r="AE61">
        <v>19.608284290856812</v>
      </c>
      <c r="AF61">
        <v>-1</v>
      </c>
      <c r="AG61">
        <v>-1</v>
      </c>
      <c r="AH61">
        <v>-1</v>
      </c>
      <c r="AI61">
        <v>1.473669046759007E-3</v>
      </c>
      <c r="AJ61">
        <v>3.1744826894216024E-3</v>
      </c>
      <c r="AK61">
        <v>6.4460533079953294E-2</v>
      </c>
      <c r="AL61">
        <v>0.10736742390929403</v>
      </c>
      <c r="AM61">
        <v>6.6733100818807484E-2</v>
      </c>
      <c r="AN61">
        <v>0.11670775939624628</v>
      </c>
      <c r="AO61">
        <v>2.0863053734324977</v>
      </c>
      <c r="AP61">
        <v>3.3588559168900831</v>
      </c>
      <c r="AQ61">
        <v>30.802160691828934</v>
      </c>
      <c r="AR61">
        <v>0.72347964474453141</v>
      </c>
      <c r="AS61">
        <v>0.98109151547290141</v>
      </c>
      <c r="AT61">
        <v>-1</v>
      </c>
      <c r="AU61">
        <v>-1</v>
      </c>
      <c r="AV61">
        <v>0.68142109824426567</v>
      </c>
      <c r="AW61">
        <v>57.201656602000355</v>
      </c>
      <c r="AX61">
        <v>57.346779969715918</v>
      </c>
      <c r="AY61">
        <v>0.1849786796428978</v>
      </c>
      <c r="AZ61">
        <v>3.2081277092245442</v>
      </c>
      <c r="BA61">
        <v>1466.5863144540192</v>
      </c>
    </row>
    <row r="62" spans="1:100" x14ac:dyDescent="0.25">
      <c r="A62">
        <v>131</v>
      </c>
      <c r="B62" t="s">
        <v>506</v>
      </c>
      <c r="C62">
        <v>3</v>
      </c>
      <c r="D62">
        <v>4.139003767200486</v>
      </c>
      <c r="E62">
        <v>-1.3151341910321933E-2</v>
      </c>
      <c r="F62">
        <v>-0.17943628958793703</v>
      </c>
      <c r="G62">
        <v>-0.17943628958793703</v>
      </c>
      <c r="H62">
        <v>0.58364862769808779</v>
      </c>
      <c r="I62">
        <v>0</v>
      </c>
      <c r="J62">
        <v>35.018917661885268</v>
      </c>
      <c r="K62">
        <v>0.58364862769808779</v>
      </c>
      <c r="L62">
        <v>-1.0000000000000002</v>
      </c>
      <c r="M62">
        <v>-1.0000000000000002</v>
      </c>
      <c r="N62">
        <v>11.672972553961758</v>
      </c>
      <c r="O62">
        <v>38.978485139497813</v>
      </c>
      <c r="P62">
        <v>1.3002014910352546</v>
      </c>
      <c r="Q62">
        <v>0.60131602624599856</v>
      </c>
      <c r="R62">
        <v>0.24407259973095552</v>
      </c>
      <c r="S62">
        <v>0.34610144419048944</v>
      </c>
      <c r="T62">
        <v>0.29965641853141783</v>
      </c>
      <c r="U62">
        <v>0.53123468018303399</v>
      </c>
      <c r="V62">
        <v>-1.7418022125823367E-2</v>
      </c>
      <c r="W62">
        <v>23.037035723241214</v>
      </c>
      <c r="X62">
        <v>2.1357284132523664</v>
      </c>
      <c r="Y62">
        <v>-1.0000000000000002</v>
      </c>
      <c r="Z62">
        <v>-1.0000000000000002</v>
      </c>
      <c r="AA62">
        <v>52.173004897980412</v>
      </c>
      <c r="AB62">
        <v>0.46081094292234825</v>
      </c>
      <c r="AC62">
        <v>8.0609585963882041E-2</v>
      </c>
      <c r="AD62">
        <v>3.6417402613934967E-2</v>
      </c>
      <c r="AE62">
        <v>28.891896575008275</v>
      </c>
      <c r="AF62">
        <v>-1.0000000000000002</v>
      </c>
      <c r="AG62">
        <v>-1.0000000000000002</v>
      </c>
      <c r="AH62">
        <v>-1.0000000000000002</v>
      </c>
      <c r="AI62">
        <v>0</v>
      </c>
      <c r="AJ62">
        <v>-1.7418022125823367E-2</v>
      </c>
      <c r="AK62">
        <v>0.32406608996783626</v>
      </c>
      <c r="AL62">
        <v>0.29551727256801535</v>
      </c>
      <c r="AM62">
        <v>0.22703785168924751</v>
      </c>
      <c r="AN62">
        <v>0.3182858163374675</v>
      </c>
      <c r="AO62">
        <v>7.296276742070372</v>
      </c>
      <c r="AP62">
        <v>9.434731771276768</v>
      </c>
      <c r="AQ62">
        <v>58.055953385126514</v>
      </c>
      <c r="AR62">
        <v>1.1595745207791184</v>
      </c>
      <c r="AS62">
        <v>2.7193770409504561</v>
      </c>
      <c r="AT62">
        <v>-1.0000000000000002</v>
      </c>
      <c r="AU62">
        <v>-1.0000000000000002</v>
      </c>
      <c r="AV62">
        <v>6.4636310143018516E-2</v>
      </c>
      <c r="AW62">
        <v>100.58622180875501</v>
      </c>
      <c r="AX62">
        <v>98.844419596172656</v>
      </c>
      <c r="AY62">
        <v>0.31714386472934625</v>
      </c>
      <c r="AZ62">
        <v>1.5344545056839851</v>
      </c>
      <c r="BA62">
        <v>1498.4919907074482</v>
      </c>
      <c r="CU62" t="e">
        <v>#N/A</v>
      </c>
      <c r="CV62" t="e">
        <v>#N/A</v>
      </c>
    </row>
    <row r="63" spans="1:100" x14ac:dyDescent="0.25">
      <c r="A63">
        <v>133</v>
      </c>
      <c r="B63" t="s">
        <v>507</v>
      </c>
      <c r="C63">
        <v>3</v>
      </c>
      <c r="D63">
        <v>3.9512811723370884</v>
      </c>
      <c r="E63">
        <v>-3.8519053626263379E-2</v>
      </c>
      <c r="F63">
        <v>2.4970901761220401</v>
      </c>
      <c r="G63">
        <v>2.4854408006137936</v>
      </c>
      <c r="H63">
        <v>0.26507048707614811</v>
      </c>
      <c r="I63">
        <v>0</v>
      </c>
      <c r="J63">
        <v>15.904229224568883</v>
      </c>
      <c r="K63">
        <v>0.26507048707614811</v>
      </c>
      <c r="L63">
        <v>-1.0000000000000004</v>
      </c>
      <c r="M63">
        <v>-1.0000000000000004</v>
      </c>
      <c r="N63">
        <v>5.3014097415229609</v>
      </c>
      <c r="O63">
        <v>22.340951197519768</v>
      </c>
      <c r="P63">
        <v>-0.65799213426253778</v>
      </c>
      <c r="Q63">
        <v>40.9959701018511</v>
      </c>
      <c r="R63">
        <v>13.353218938910596</v>
      </c>
      <c r="S63">
        <v>0.33333333333333337</v>
      </c>
      <c r="T63">
        <v>0.41658512198798209</v>
      </c>
      <c r="U63">
        <v>-0.11075339710827728</v>
      </c>
      <c r="V63">
        <v>-1.4113225895080496E-2</v>
      </c>
      <c r="W63">
        <v>14.399253809672402</v>
      </c>
      <c r="X63">
        <v>4.3570072603373963E-2</v>
      </c>
      <c r="Y63">
        <v>-1.0000000000000004</v>
      </c>
      <c r="Z63">
        <v>-1.0000000000000004</v>
      </c>
      <c r="AA63">
        <v>65.244241146293163</v>
      </c>
      <c r="AB63">
        <v>0.19075885081799823</v>
      </c>
      <c r="AC63">
        <v>0.32235528074808006</v>
      </c>
      <c r="AD63">
        <v>0.23672123638812601</v>
      </c>
      <c r="AE63">
        <v>37.491768397710239</v>
      </c>
      <c r="AF63">
        <v>-1.0000000000000004</v>
      </c>
      <c r="AG63">
        <v>-1.0000000000000004</v>
      </c>
      <c r="AH63">
        <v>-1.0000000000000004</v>
      </c>
      <c r="AI63">
        <v>7.0560483925416776E-3</v>
      </c>
      <c r="AJ63">
        <v>-1.4113225895080496E-2</v>
      </c>
      <c r="AK63">
        <v>4.1735065245774396E-2</v>
      </c>
      <c r="AL63">
        <v>-0.17126736414488994</v>
      </c>
      <c r="AM63">
        <v>0.52790656647178225</v>
      </c>
      <c r="AN63">
        <v>0.1833699842824959</v>
      </c>
      <c r="AO63">
        <v>13.406339488023438</v>
      </c>
      <c r="AP63">
        <v>3.7279127863379444</v>
      </c>
      <c r="AQ63">
        <v>30.303483034241285</v>
      </c>
      <c r="AR63">
        <v>0.62505183231795802</v>
      </c>
      <c r="AS63">
        <v>0.30864055967952159</v>
      </c>
      <c r="AT63">
        <v>-1.0000000000000004</v>
      </c>
      <c r="AU63">
        <v>-1.0000000000000004</v>
      </c>
      <c r="AV63">
        <v>15.83865973952439</v>
      </c>
      <c r="AW63">
        <v>91.313105130150845</v>
      </c>
      <c r="AX63">
        <v>90.042903508493637</v>
      </c>
      <c r="AY63">
        <v>0.37940136371162408</v>
      </c>
      <c r="AZ63">
        <v>18.717122151308722</v>
      </c>
      <c r="BA63">
        <v>1607.2372306169491</v>
      </c>
    </row>
    <row r="64" spans="1:100" x14ac:dyDescent="0.25">
      <c r="A64">
        <v>135</v>
      </c>
      <c r="B64" t="s">
        <v>508</v>
      </c>
      <c r="C64">
        <v>3</v>
      </c>
      <c r="D64">
        <v>5.6630552519366795</v>
      </c>
      <c r="E64">
        <v>0</v>
      </c>
      <c r="F64">
        <v>1.4115929048600269</v>
      </c>
      <c r="G64">
        <v>1.4115929048600269</v>
      </c>
      <c r="H64">
        <v>0.34075467142373661</v>
      </c>
      <c r="I64">
        <v>0</v>
      </c>
      <c r="J64">
        <v>20.445280285424207</v>
      </c>
      <c r="K64">
        <v>0.34075467142373661</v>
      </c>
      <c r="L64">
        <v>-0.99999999999999811</v>
      </c>
      <c r="M64">
        <v>-0.99999999999999811</v>
      </c>
      <c r="N64">
        <v>6.8150934284747313</v>
      </c>
      <c r="O64">
        <v>27.519928442220909</v>
      </c>
      <c r="P64">
        <v>-0.12061825514112674</v>
      </c>
      <c r="Q64">
        <v>5.8297920096337297</v>
      </c>
      <c r="R64">
        <v>1.8017964819382468</v>
      </c>
      <c r="S64">
        <v>0.33333333333333282</v>
      </c>
      <c r="T64">
        <v>0.35237061897215699</v>
      </c>
      <c r="U64">
        <v>0.34042199760617814</v>
      </c>
      <c r="V64">
        <v>0</v>
      </c>
      <c r="W64">
        <v>27.414851139517239</v>
      </c>
      <c r="X64">
        <v>1.7256745569452914</v>
      </c>
      <c r="Y64">
        <v>-0.99999999999999811</v>
      </c>
      <c r="Z64">
        <v>-0.99999999999999811</v>
      </c>
      <c r="AA64">
        <v>67.670956842672027</v>
      </c>
      <c r="AB64">
        <v>0.20158146981983427</v>
      </c>
      <c r="AC64">
        <v>0.24183526281326059</v>
      </c>
      <c r="AD64">
        <v>0.32566945179123574</v>
      </c>
      <c r="AE64">
        <v>38.454309221216505</v>
      </c>
      <c r="AF64">
        <v>-0.99999999999999811</v>
      </c>
      <c r="AG64">
        <v>-0.99999999999999811</v>
      </c>
      <c r="AH64">
        <v>-0.99999999999999811</v>
      </c>
      <c r="AI64">
        <v>0</v>
      </c>
      <c r="AJ64">
        <v>0</v>
      </c>
      <c r="AK64">
        <v>7.1130205345913508E-2</v>
      </c>
      <c r="AL64">
        <v>9.5684755620631126E-2</v>
      </c>
      <c r="AM64">
        <v>0.20416746845050102</v>
      </c>
      <c r="AN64">
        <v>-1.3788698764204552E-2</v>
      </c>
      <c r="AO64">
        <v>5.4598377379920935</v>
      </c>
      <c r="AP64">
        <v>0.13370630899804092</v>
      </c>
      <c r="AQ64">
        <v>47.860131424941493</v>
      </c>
      <c r="AR64">
        <v>1.0261259499116677</v>
      </c>
      <c r="AS64">
        <v>2.0664292283690271</v>
      </c>
      <c r="AT64">
        <v>-0.99999999999999811</v>
      </c>
      <c r="AU64">
        <v>-0.99999999999999811</v>
      </c>
      <c r="AV64">
        <v>3.2133893867982741</v>
      </c>
      <c r="AW64">
        <v>95.324591593890986</v>
      </c>
      <c r="AX64">
        <v>95.324591593890986</v>
      </c>
      <c r="AY64">
        <v>7.9580233145349261E-2</v>
      </c>
      <c r="AZ64">
        <v>-3.8259915592565719</v>
      </c>
      <c r="BA64">
        <v>1569.7626586511055</v>
      </c>
    </row>
    <row r="65" spans="1:100" x14ac:dyDescent="0.25">
      <c r="A65">
        <v>136</v>
      </c>
      <c r="B65" t="s">
        <v>509</v>
      </c>
      <c r="C65">
        <v>3</v>
      </c>
      <c r="D65">
        <v>3.3654835971874375</v>
      </c>
      <c r="E65">
        <v>-4.152547809043635E-2</v>
      </c>
      <c r="F65">
        <v>0.47193767477005094</v>
      </c>
      <c r="G65">
        <v>0.42605253246152935</v>
      </c>
      <c r="H65">
        <v>4.5363946760084851E-2</v>
      </c>
      <c r="I65">
        <v>0</v>
      </c>
      <c r="J65">
        <v>2.7218368056050926</v>
      </c>
      <c r="K65">
        <v>4.5363946760084851E-2</v>
      </c>
      <c r="L65">
        <v>-0.99999999999999867</v>
      </c>
      <c r="M65">
        <v>-0.99999999999999867</v>
      </c>
      <c r="N65">
        <v>0.90727893520169689</v>
      </c>
      <c r="O65">
        <v>6.5133729352540577</v>
      </c>
      <c r="P65">
        <v>-0.45277895164762971</v>
      </c>
      <c r="Q65">
        <v>-1.3076229661771164</v>
      </c>
      <c r="R65">
        <v>-0.4030288126686446</v>
      </c>
      <c r="S65">
        <v>0.3333333333333327</v>
      </c>
      <c r="T65">
        <v>0.12407195203185313</v>
      </c>
      <c r="U65">
        <v>-0.10728638917194458</v>
      </c>
      <c r="V65">
        <v>-1.9086334744378083E-3</v>
      </c>
      <c r="W65">
        <v>12.113852638348746</v>
      </c>
      <c r="X65">
        <v>-0.22455187556472156</v>
      </c>
      <c r="Y65">
        <v>-0.99999999999999867</v>
      </c>
      <c r="Z65">
        <v>-0.99999999999999867</v>
      </c>
      <c r="AA65">
        <v>4.3796236722973232</v>
      </c>
      <c r="AB65">
        <v>-0.15014957082201469</v>
      </c>
      <c r="AC65">
        <v>-5.2251650423856301E-2</v>
      </c>
      <c r="AD65">
        <v>5.5777218178215224E-2</v>
      </c>
      <c r="AE65">
        <v>-7.3312001533827855</v>
      </c>
      <c r="AF65">
        <v>-0.99999999999999867</v>
      </c>
      <c r="AG65">
        <v>-0.99999999999999867</v>
      </c>
      <c r="AH65">
        <v>-0.99999999999999867</v>
      </c>
      <c r="AI65">
        <v>0</v>
      </c>
      <c r="AJ65">
        <v>-1.9086334744378083E-3</v>
      </c>
      <c r="AK65">
        <v>0.10210878725683004</v>
      </c>
      <c r="AL65">
        <v>-7.2839891818357941E-3</v>
      </c>
      <c r="AM65">
        <v>0.18679738889902869</v>
      </c>
      <c r="AN65">
        <v>-6.7480535627378158E-2</v>
      </c>
      <c r="AO65">
        <v>5.180478658759867</v>
      </c>
      <c r="AP65">
        <v>-1.7234333365936343</v>
      </c>
      <c r="AQ65">
        <v>14.835689443953838</v>
      </c>
      <c r="AR65">
        <v>0.34821026271880356</v>
      </c>
      <c r="AS65">
        <v>-0.17918792880463702</v>
      </c>
      <c r="AT65">
        <v>-0.99999999999999867</v>
      </c>
      <c r="AU65">
        <v>-0.99999999999999867</v>
      </c>
      <c r="AV65">
        <v>2.3023719792885027E-2</v>
      </c>
      <c r="AW65">
        <v>9.1695632709577435</v>
      </c>
      <c r="AX65">
        <v>8.9786999235139611</v>
      </c>
      <c r="AY65">
        <v>5.1222135193106685E-2</v>
      </c>
      <c r="AZ65">
        <v>-52.543498470716962</v>
      </c>
      <c r="BA65">
        <v>1303.741084812134</v>
      </c>
    </row>
    <row r="66" spans="1:100" x14ac:dyDescent="0.25">
      <c r="A66">
        <v>138</v>
      </c>
      <c r="B66" t="s">
        <v>510</v>
      </c>
      <c r="C66">
        <v>3</v>
      </c>
      <c r="D66">
        <v>4.6497558665864558</v>
      </c>
      <c r="E66">
        <v>-7.6132167302048401E-3</v>
      </c>
      <c r="F66">
        <v>-0.12111778411115391</v>
      </c>
      <c r="G66">
        <v>-0.12111778411115391</v>
      </c>
      <c r="H66">
        <v>0.29645727758577628</v>
      </c>
      <c r="I66">
        <v>0</v>
      </c>
      <c r="J66">
        <v>17.787436655146571</v>
      </c>
      <c r="K66">
        <v>0.29645727758577628</v>
      </c>
      <c r="L66">
        <v>-1.0000000000000009</v>
      </c>
      <c r="M66">
        <v>-1.0000000000000009</v>
      </c>
      <c r="N66">
        <v>5.9291455517155249</v>
      </c>
      <c r="O66">
        <v>22.316074737621875</v>
      </c>
      <c r="P66">
        <v>-0.18781370725513363</v>
      </c>
      <c r="Q66">
        <v>-1.7112199869177571</v>
      </c>
      <c r="R66">
        <v>-0.56064369360214705</v>
      </c>
      <c r="S66">
        <v>0.34459823395079148</v>
      </c>
      <c r="T66">
        <v>0.41265593280717489</v>
      </c>
      <c r="U66">
        <v>0.19756337595067389</v>
      </c>
      <c r="V66">
        <v>5.8454809965054061E-2</v>
      </c>
      <c r="W66">
        <v>28.672603003516713</v>
      </c>
      <c r="X66">
        <v>1.661370854872021</v>
      </c>
      <c r="Y66">
        <v>-1.0000000000000009</v>
      </c>
      <c r="Z66">
        <v>-1.0000000000000009</v>
      </c>
      <c r="AA66">
        <v>47.90425547349475</v>
      </c>
      <c r="AB66">
        <v>0.18935590014727141</v>
      </c>
      <c r="AC66">
        <v>0.20989201685373021</v>
      </c>
      <c r="AD66">
        <v>-3.4019937293984989E-3</v>
      </c>
      <c r="AE66">
        <v>19.792296163580158</v>
      </c>
      <c r="AF66">
        <v>-1.0000000000000009</v>
      </c>
      <c r="AG66">
        <v>-1.0000000000000009</v>
      </c>
      <c r="AH66">
        <v>-1.0000000000000009</v>
      </c>
      <c r="AI66">
        <v>0</v>
      </c>
      <c r="AJ66">
        <v>5.8454809965054061E-2</v>
      </c>
      <c r="AK66">
        <v>-1.2947147583817525E-2</v>
      </c>
      <c r="AL66">
        <v>-1.8174349633661002E-2</v>
      </c>
      <c r="AM66">
        <v>-0.1358831199028061</v>
      </c>
      <c r="AN66">
        <v>0.13066264152501189</v>
      </c>
      <c r="AO66">
        <v>-3.46181373548924</v>
      </c>
      <c r="AP66">
        <v>3.1756942899569927</v>
      </c>
      <c r="AQ66">
        <v>46.46003965866332</v>
      </c>
      <c r="AR66">
        <v>1.013272352673694</v>
      </c>
      <c r="AS66">
        <v>1.9578281324577951</v>
      </c>
      <c r="AT66">
        <v>-1.0000000000000009</v>
      </c>
      <c r="AU66">
        <v>-1.0000000000000009</v>
      </c>
      <c r="AV66">
        <v>-0.68176147771330098</v>
      </c>
      <c r="AW66">
        <v>73.396024501073583</v>
      </c>
      <c r="AX66">
        <v>79.241505497578942</v>
      </c>
      <c r="AY66">
        <v>0.41051050040985398</v>
      </c>
      <c r="AZ66">
        <v>5.7777652342799746</v>
      </c>
      <c r="BA66">
        <v>1465.5180939902798</v>
      </c>
      <c r="CU66" t="e">
        <v>#N/A</v>
      </c>
      <c r="CV66" t="e">
        <v>#N/A</v>
      </c>
    </row>
    <row r="67" spans="1:100" x14ac:dyDescent="0.25">
      <c r="A67">
        <v>141</v>
      </c>
      <c r="B67" t="s">
        <v>511</v>
      </c>
      <c r="C67">
        <v>3</v>
      </c>
      <c r="D67">
        <v>4.4296601418913246</v>
      </c>
      <c r="E67">
        <v>-2.1436098679745011E-2</v>
      </c>
      <c r="F67">
        <v>-7.2095033482765178E-2</v>
      </c>
      <c r="G67">
        <v>-7.2095033482765178E-2</v>
      </c>
      <c r="H67">
        <v>0.24762084677824422</v>
      </c>
      <c r="I67">
        <v>0</v>
      </c>
      <c r="J67">
        <v>14.857250806694644</v>
      </c>
      <c r="K67">
        <v>0.24762084677824422</v>
      </c>
      <c r="L67">
        <v>-0.99999999999999867</v>
      </c>
      <c r="M67">
        <v>-0.99999999999999867</v>
      </c>
      <c r="N67">
        <v>4.9524169355648837</v>
      </c>
      <c r="O67">
        <v>19.214815915103205</v>
      </c>
      <c r="P67">
        <v>-0.36273714104952942</v>
      </c>
      <c r="Q67">
        <v>0.78335956176404786</v>
      </c>
      <c r="R67">
        <v>0.16704322440574121</v>
      </c>
      <c r="S67">
        <v>0.30616588499912006</v>
      </c>
      <c r="T67">
        <v>0.3577876435094321</v>
      </c>
      <c r="U67">
        <v>0.19630085587685803</v>
      </c>
      <c r="V67">
        <v>0</v>
      </c>
      <c r="W67">
        <v>24.505341504286655</v>
      </c>
      <c r="X67">
        <v>1.2141839420585241</v>
      </c>
      <c r="Y67">
        <v>-0.99999999999999867</v>
      </c>
      <c r="Z67">
        <v>-0.99999999999999867</v>
      </c>
      <c r="AA67">
        <v>50.688193963106158</v>
      </c>
      <c r="AB67">
        <v>0.26050127088972674</v>
      </c>
      <c r="AC67">
        <v>-8.9183712379369701E-4</v>
      </c>
      <c r="AD67">
        <v>0.26070675092234213</v>
      </c>
      <c r="AE67">
        <v>26.01580923441373</v>
      </c>
      <c r="AF67">
        <v>-0.99999999999999867</v>
      </c>
      <c r="AG67">
        <v>-0.99999999999999867</v>
      </c>
      <c r="AH67">
        <v>-0.99999999999999867</v>
      </c>
      <c r="AI67">
        <v>0</v>
      </c>
      <c r="AJ67">
        <v>0</v>
      </c>
      <c r="AK67">
        <v>0.28366612782376671</v>
      </c>
      <c r="AL67">
        <v>7.2260660382344452E-2</v>
      </c>
      <c r="AM67">
        <v>-3.4236276261870216E-2</v>
      </c>
      <c r="AN67">
        <v>0.42245477124315867</v>
      </c>
      <c r="AO67">
        <v>0.56242373257207656</v>
      </c>
      <c r="AP67">
        <v>10.922672582990687</v>
      </c>
      <c r="AQ67">
        <v>39.362592310981277</v>
      </c>
      <c r="AR67">
        <v>0.86025438438541013</v>
      </c>
      <c r="AS67">
        <v>1.4618047888367678</v>
      </c>
      <c r="AT67">
        <v>-0.99999999999999867</v>
      </c>
      <c r="AU67">
        <v>-0.99999999999999867</v>
      </c>
      <c r="AV67">
        <v>9.4948190922975947E-2</v>
      </c>
      <c r="AW67">
        <v>80.825682461200017</v>
      </c>
      <c r="AX67">
        <v>80.825682461200017</v>
      </c>
      <c r="AY67">
        <v>0.26906671307258606</v>
      </c>
      <c r="AZ67">
        <v>18.059853152821397</v>
      </c>
      <c r="BA67">
        <v>1505.6554839321393</v>
      </c>
      <c r="CU67" t="e">
        <v>#N/A</v>
      </c>
      <c r="CV67" t="e">
        <v>#N/A</v>
      </c>
    </row>
    <row r="68" spans="1:100" x14ac:dyDescent="0.25">
      <c r="A68">
        <v>144</v>
      </c>
      <c r="B68" t="s">
        <v>512</v>
      </c>
      <c r="C68">
        <v>3</v>
      </c>
      <c r="D68">
        <v>4.9380102496602047</v>
      </c>
      <c r="E68">
        <v>0.132097811421133</v>
      </c>
      <c r="F68">
        <v>1.2248019590520409</v>
      </c>
      <c r="G68">
        <v>1.2726069287272417</v>
      </c>
      <c r="H68">
        <v>0.43397503747513105</v>
      </c>
      <c r="I68">
        <v>0</v>
      </c>
      <c r="J68">
        <v>26.038502248507864</v>
      </c>
      <c r="K68">
        <v>0.43397503747513105</v>
      </c>
      <c r="L68">
        <v>-1.0000000000000004</v>
      </c>
      <c r="M68">
        <v>-1.0000000000000004</v>
      </c>
      <c r="N68">
        <v>8.6795007495026173</v>
      </c>
      <c r="O68">
        <v>32.249119426895291</v>
      </c>
      <c r="P68">
        <v>-0.54970360257778661</v>
      </c>
      <c r="Q68">
        <v>4.0373260160162783</v>
      </c>
      <c r="R68">
        <v>1.0472495544650129</v>
      </c>
      <c r="S68">
        <v>0.33333333333333326</v>
      </c>
      <c r="T68">
        <v>0.41454069426438572</v>
      </c>
      <c r="U68">
        <v>0.11873197059296875</v>
      </c>
      <c r="V68">
        <v>-2.4385550477314062E-2</v>
      </c>
      <c r="W68">
        <v>16.329816409529727</v>
      </c>
      <c r="X68">
        <v>0.72372093056163167</v>
      </c>
      <c r="Y68">
        <v>-1.0000000000000004</v>
      </c>
      <c r="Z68">
        <v>-1.0000000000000004</v>
      </c>
      <c r="AA68">
        <v>56.243940891473876</v>
      </c>
      <c r="AB68">
        <v>9.3317450791015374E-2</v>
      </c>
      <c r="AC68">
        <v>0.31629814058054573</v>
      </c>
      <c r="AD68">
        <v>0.36772190717802156</v>
      </c>
      <c r="AE68">
        <v>38.866874927479131</v>
      </c>
      <c r="AF68">
        <v>-1.0000000000000004</v>
      </c>
      <c r="AG68">
        <v>-1.0000000000000004</v>
      </c>
      <c r="AH68">
        <v>-1.0000000000000004</v>
      </c>
      <c r="AI68">
        <v>0</v>
      </c>
      <c r="AJ68">
        <v>-2.4385550477314062E-2</v>
      </c>
      <c r="AK68">
        <v>0.46730960085395945</v>
      </c>
      <c r="AL68">
        <v>-0.24872116573803535</v>
      </c>
      <c r="AM68">
        <v>0.34087893997339463</v>
      </c>
      <c r="AN68">
        <v>0.10304325658347964</v>
      </c>
      <c r="AO68">
        <v>10.858521503604662</v>
      </c>
      <c r="AP68">
        <v>1.3324755858968149</v>
      </c>
      <c r="AQ68">
        <v>42.368318658037552</v>
      </c>
      <c r="AR68">
        <v>0.84222044771337423</v>
      </c>
      <c r="AS68">
        <v>1.1576959680367631</v>
      </c>
      <c r="AT68">
        <v>-1.0000000000000004</v>
      </c>
      <c r="AU68">
        <v>-1.0000000000000004</v>
      </c>
      <c r="AV68">
        <v>2.319856483192253</v>
      </c>
      <c r="AW68">
        <v>89.825535904265962</v>
      </c>
      <c r="AX68">
        <v>87.386980856534564</v>
      </c>
      <c r="AY68">
        <v>0.22951816783023771</v>
      </c>
      <c r="AZ68">
        <v>21.441765596062712</v>
      </c>
      <c r="BA68">
        <v>1576.3478324610805</v>
      </c>
    </row>
    <row r="69" spans="1:100" x14ac:dyDescent="0.25">
      <c r="A69">
        <v>145</v>
      </c>
      <c r="B69" t="s">
        <v>513</v>
      </c>
      <c r="C69">
        <v>3</v>
      </c>
      <c r="D69">
        <v>4.81509097962536</v>
      </c>
      <c r="E69">
        <v>8.227339871404972E-2</v>
      </c>
      <c r="F69">
        <v>-0.3362938153965091</v>
      </c>
      <c r="G69">
        <v>-0.3362938153965091</v>
      </c>
      <c r="H69">
        <v>0.18304243385006652</v>
      </c>
      <c r="I69">
        <v>0</v>
      </c>
      <c r="J69">
        <v>10.98254603100399</v>
      </c>
      <c r="K69">
        <v>0.18304243385006652</v>
      </c>
      <c r="L69">
        <v>-0.99999999999999867</v>
      </c>
      <c r="M69">
        <v>-0.99999999999999867</v>
      </c>
      <c r="N69">
        <v>3.660848677001328</v>
      </c>
      <c r="O69">
        <v>15.461343195232841</v>
      </c>
      <c r="P69">
        <v>1.1409742019382374</v>
      </c>
      <c r="Q69">
        <v>9.3714819727541698E-4</v>
      </c>
      <c r="R69">
        <v>0.17118213384261499</v>
      </c>
      <c r="S69">
        <v>0.33333333333333293</v>
      </c>
      <c r="T69">
        <v>0.34496299832591648</v>
      </c>
      <c r="U69">
        <v>0.21587282167099781</v>
      </c>
      <c r="V69">
        <v>6.5990695324440601E-2</v>
      </c>
      <c r="W69">
        <v>31.084696592184873</v>
      </c>
      <c r="X69">
        <v>1.7663190214324009</v>
      </c>
      <c r="Y69">
        <v>-0.99999999999999867</v>
      </c>
      <c r="Z69">
        <v>-0.99999999999999867</v>
      </c>
      <c r="AA69">
        <v>55.829548446297345</v>
      </c>
      <c r="AB69">
        <v>-3.5242350429810089E-2</v>
      </c>
      <c r="AC69">
        <v>0.22809407208089486</v>
      </c>
      <c r="AD69">
        <v>0.29862167275431262</v>
      </c>
      <c r="AE69">
        <v>24.573669720269883</v>
      </c>
      <c r="AF69">
        <v>-0.99999999999999867</v>
      </c>
      <c r="AG69">
        <v>-0.99999999999999867</v>
      </c>
      <c r="AH69">
        <v>-0.99999999999999867</v>
      </c>
      <c r="AI69">
        <v>-2.7011703239726995E-3</v>
      </c>
      <c r="AJ69">
        <v>6.5990695324440601E-2</v>
      </c>
      <c r="AK69">
        <v>5.4710887762206277E-2</v>
      </c>
      <c r="AL69">
        <v>0.15637038677234361</v>
      </c>
      <c r="AM69">
        <v>0.91164533262368153</v>
      </c>
      <c r="AN69">
        <v>4.1846259124090249E-2</v>
      </c>
      <c r="AO69">
        <v>23.064687754403071</v>
      </c>
      <c r="AP69">
        <v>1.8280084119639746</v>
      </c>
      <c r="AQ69">
        <v>42.067242623188861</v>
      </c>
      <c r="AR69">
        <v>0.96015984865468784</v>
      </c>
      <c r="AS69">
        <v>1.9493614552824703</v>
      </c>
      <c r="AT69">
        <v>-0.99999999999999867</v>
      </c>
      <c r="AU69">
        <v>-0.99999999999999867</v>
      </c>
      <c r="AV69">
        <v>-0.165111681553894</v>
      </c>
      <c r="AW69">
        <v>73.118900053494187</v>
      </c>
      <c r="AX69">
        <v>79.66394617945879</v>
      </c>
      <c r="AY69">
        <v>0.27964155453287781</v>
      </c>
      <c r="AZ69">
        <v>4.9754835275160758</v>
      </c>
      <c r="BA69">
        <v>1447.7634129018625</v>
      </c>
    </row>
    <row r="70" spans="1:100" x14ac:dyDescent="0.25">
      <c r="A70">
        <v>148</v>
      </c>
      <c r="B70" t="s">
        <v>514</v>
      </c>
      <c r="C70">
        <v>3</v>
      </c>
      <c r="D70">
        <v>3.4964927504949466</v>
      </c>
      <c r="E70">
        <v>0</v>
      </c>
      <c r="F70">
        <v>-3.3095322174618677E-2</v>
      </c>
      <c r="G70">
        <v>-3.3095322174618677E-2</v>
      </c>
      <c r="H70">
        <v>0.77500752204358059</v>
      </c>
      <c r="I70">
        <v>0</v>
      </c>
      <c r="J70">
        <v>46.500451322614836</v>
      </c>
      <c r="K70">
        <v>0.77500752204358059</v>
      </c>
      <c r="L70">
        <v>-1.0000000000000011</v>
      </c>
      <c r="M70">
        <v>-1.0000000000000011</v>
      </c>
      <c r="N70">
        <v>15.500150440871609</v>
      </c>
      <c r="O70">
        <v>49.963848750935178</v>
      </c>
      <c r="P70">
        <v>1.2192567897492661</v>
      </c>
      <c r="Q70">
        <v>-0.29604782736320462</v>
      </c>
      <c r="R70">
        <v>5.6901718964004193E-2</v>
      </c>
      <c r="S70">
        <v>0.33333333333333354</v>
      </c>
      <c r="T70">
        <v>0.52089101814980676</v>
      </c>
      <c r="U70">
        <v>0.25829853674825587</v>
      </c>
      <c r="V70">
        <v>0</v>
      </c>
      <c r="W70">
        <v>13.500614647512631</v>
      </c>
      <c r="X70">
        <v>1.2999686612490569</v>
      </c>
      <c r="Y70">
        <v>-1.0000000000000011</v>
      </c>
      <c r="Z70">
        <v>-1.0000000000000011</v>
      </c>
      <c r="AA70">
        <v>72.602642874165596</v>
      </c>
      <c r="AB70">
        <v>0.57000265802738503</v>
      </c>
      <c r="AC70">
        <v>0.53629583361793809</v>
      </c>
      <c r="AD70">
        <v>7.4604038508455636E-2</v>
      </c>
      <c r="AE70">
        <v>59.045126507688984</v>
      </c>
      <c r="AF70">
        <v>-1.0000000000000011</v>
      </c>
      <c r="AG70">
        <v>-1.0000000000000011</v>
      </c>
      <c r="AH70">
        <v>-1.0000000000000011</v>
      </c>
      <c r="AI70">
        <v>0</v>
      </c>
      <c r="AJ70">
        <v>0</v>
      </c>
      <c r="AK70">
        <v>-0.19515913726814541</v>
      </c>
      <c r="AL70">
        <v>-0.15297555593918777</v>
      </c>
      <c r="AM70">
        <v>-3.8517842906277855E-2</v>
      </c>
      <c r="AN70">
        <v>0.24746812807693597</v>
      </c>
      <c r="AO70">
        <v>-1.9387417589976748</v>
      </c>
      <c r="AP70">
        <v>5.4218254222274602</v>
      </c>
      <c r="AQ70">
        <v>60.00106597012747</v>
      </c>
      <c r="AR70">
        <v>1.1125228882313962</v>
      </c>
      <c r="AS70">
        <v>2.0749761832926379</v>
      </c>
      <c r="AT70">
        <v>-1.0000000000000011</v>
      </c>
      <c r="AU70">
        <v>-1.0000000000000011</v>
      </c>
      <c r="AV70">
        <v>2.3806396789385516E-2</v>
      </c>
      <c r="AW70">
        <v>127.98831704732825</v>
      </c>
      <c r="AX70">
        <v>127.98831704732825</v>
      </c>
      <c r="AY70">
        <v>0.59210758210709891</v>
      </c>
      <c r="AZ70">
        <v>89.289359081837688</v>
      </c>
      <c r="BA70">
        <v>1691.2753657198996</v>
      </c>
    </row>
    <row r="71" spans="1:100" x14ac:dyDescent="0.25">
      <c r="A71">
        <v>151</v>
      </c>
      <c r="B71" t="s">
        <v>515</v>
      </c>
      <c r="C71">
        <v>3</v>
      </c>
      <c r="D71">
        <v>3.1633532110250644</v>
      </c>
      <c r="E71">
        <v>0</v>
      </c>
      <c r="F71">
        <v>2.3346663965664559E-2</v>
      </c>
      <c r="G71">
        <v>2.3346663965664559E-2</v>
      </c>
      <c r="H71">
        <v>-1.9559350387390661E-2</v>
      </c>
      <c r="I71">
        <v>0</v>
      </c>
      <c r="J71">
        <v>-1.1735610232434406</v>
      </c>
      <c r="K71">
        <v>-1.9559350387390661E-2</v>
      </c>
      <c r="L71">
        <v>-0.99999999999999911</v>
      </c>
      <c r="M71">
        <v>-0.99999999999999911</v>
      </c>
      <c r="N71">
        <v>-0.39118700774781423</v>
      </c>
      <c r="O71">
        <v>2.0131388517472875</v>
      </c>
      <c r="P71">
        <v>-8.9833115858017093E-2</v>
      </c>
      <c r="Q71">
        <v>-0.337970886569884</v>
      </c>
      <c r="R71">
        <v>-0.13808159244650386</v>
      </c>
      <c r="S71">
        <v>0.24983673062583678</v>
      </c>
      <c r="T71">
        <v>0.13073920174827966</v>
      </c>
      <c r="U71">
        <v>-0.11283305132248785</v>
      </c>
      <c r="V71">
        <v>1.7196794506931304E-4</v>
      </c>
      <c r="W71">
        <v>11.498967975363552</v>
      </c>
      <c r="X71">
        <v>-0.25323713043855389</v>
      </c>
      <c r="Y71">
        <v>-0.99999999999999911</v>
      </c>
      <c r="Z71">
        <v>-0.99999999999999911</v>
      </c>
      <c r="AA71">
        <v>5.4479389564340863</v>
      </c>
      <c r="AB71">
        <v>2.8199497798400523E-2</v>
      </c>
      <c r="AC71">
        <v>-0.12646835907578247</v>
      </c>
      <c r="AD71">
        <v>-1.9990087252277154E-2</v>
      </c>
      <c r="AE71">
        <v>-5.91294742648296</v>
      </c>
      <c r="AF71">
        <v>-0.99999999999999911</v>
      </c>
      <c r="AG71">
        <v>-0.99999999999999911</v>
      </c>
      <c r="AH71">
        <v>-0.99999999999999911</v>
      </c>
      <c r="AI71">
        <v>0</v>
      </c>
      <c r="AJ71">
        <v>1.7196794506931304E-4</v>
      </c>
      <c r="AK71">
        <v>0.20523385518056805</v>
      </c>
      <c r="AL71">
        <v>-0.2033188022434313</v>
      </c>
      <c r="AM71">
        <v>0.25412582837920183</v>
      </c>
      <c r="AN71">
        <v>0.21147344928159326</v>
      </c>
      <c r="AO71">
        <v>7.3793149853828801</v>
      </c>
      <c r="AP71">
        <v>4.2702422208226762</v>
      </c>
      <c r="AQ71">
        <v>10.325406952120105</v>
      </c>
      <c r="AR71">
        <v>0.26791484899669787</v>
      </c>
      <c r="AS71">
        <v>-0.27279648082594454</v>
      </c>
      <c r="AT71">
        <v>-0.99999999999999911</v>
      </c>
      <c r="AU71">
        <v>-0.99999999999999911</v>
      </c>
      <c r="AV71">
        <v>-0.11473492848083938</v>
      </c>
      <c r="AW71">
        <v>11.731320029004037</v>
      </c>
      <c r="AX71">
        <v>11.748516823510966</v>
      </c>
      <c r="AY71">
        <v>-0.10269243833607293</v>
      </c>
      <c r="AZ71">
        <v>-84.994456337221209</v>
      </c>
      <c r="BA71">
        <v>1303.4890220040397</v>
      </c>
    </row>
    <row r="72" spans="1:100" x14ac:dyDescent="0.25">
      <c r="A72">
        <v>155</v>
      </c>
      <c r="B72" t="s">
        <v>516</v>
      </c>
      <c r="C72">
        <v>3</v>
      </c>
      <c r="D72">
        <v>2.176536814432835</v>
      </c>
      <c r="E72">
        <v>-0.12990260840793028</v>
      </c>
      <c r="F72">
        <v>0.51072325207155056</v>
      </c>
      <c r="G72">
        <v>0.47901263308890712</v>
      </c>
      <c r="H72">
        <v>-4.3596948756556071E-2</v>
      </c>
      <c r="I72">
        <v>0</v>
      </c>
      <c r="J72">
        <v>-2.6158169253933665</v>
      </c>
      <c r="K72">
        <v>-4.3596948756556071E-2</v>
      </c>
      <c r="L72">
        <v>-1.0000000000000013</v>
      </c>
      <c r="M72">
        <v>-1.0000000000000013</v>
      </c>
      <c r="N72">
        <v>-0.87193897513112151</v>
      </c>
      <c r="O72">
        <v>3.9732522128375608E-2</v>
      </c>
      <c r="P72">
        <v>-0.88992104070450451</v>
      </c>
      <c r="Q72">
        <v>1.8551462008975954</v>
      </c>
      <c r="R72">
        <v>0.54918163135351805</v>
      </c>
      <c r="S72">
        <v>0.33333333333333343</v>
      </c>
      <c r="T72">
        <v>0.35126166141473281</v>
      </c>
      <c r="U72">
        <v>0.17852595033427437</v>
      </c>
      <c r="V72">
        <v>-2.0798254670462799E-2</v>
      </c>
      <c r="W72">
        <v>35.436785566737363</v>
      </c>
      <c r="X72">
        <v>1.3354345449003435</v>
      </c>
      <c r="Y72">
        <v>-1.0000000000000013</v>
      </c>
      <c r="Z72">
        <v>-1.0000000000000013</v>
      </c>
      <c r="AA72">
        <v>59.267442056457114</v>
      </c>
      <c r="AB72">
        <v>0.28930321575241214</v>
      </c>
      <c r="AC72">
        <v>9.1205753132948195E-2</v>
      </c>
      <c r="AD72">
        <v>8.5120528281963911E-2</v>
      </c>
      <c r="AE72">
        <v>23.281474858366217</v>
      </c>
      <c r="AF72">
        <v>-1.0000000000000013</v>
      </c>
      <c r="AG72">
        <v>-1.0000000000000013</v>
      </c>
      <c r="AH72">
        <v>-1.0000000000000013</v>
      </c>
      <c r="AI72">
        <v>4.3952748838815475E-2</v>
      </c>
      <c r="AJ72">
        <v>-2.0798254670462799E-2</v>
      </c>
      <c r="AK72">
        <v>0.11472162646549809</v>
      </c>
      <c r="AL72">
        <v>3.8901109596502677E-2</v>
      </c>
      <c r="AM72">
        <v>7.768535237106905E-2</v>
      </c>
      <c r="AN72">
        <v>-0.12182218209101749</v>
      </c>
      <c r="AO72">
        <v>2.515741941604217</v>
      </c>
      <c r="AP72">
        <v>-2.851049004292924</v>
      </c>
      <c r="AQ72">
        <v>32.820968641343995</v>
      </c>
      <c r="AR72">
        <v>0.84232269041187846</v>
      </c>
      <c r="AS72">
        <v>1.2918375961437873</v>
      </c>
      <c r="AT72">
        <v>-1.0000000000000013</v>
      </c>
      <c r="AU72">
        <v>-1.0000000000000013</v>
      </c>
      <c r="AV72">
        <v>1.0281942644424245</v>
      </c>
      <c r="AW72">
        <v>56.456125574292592</v>
      </c>
      <c r="AX72">
        <v>55.255355084022604</v>
      </c>
      <c r="AY72">
        <v>-4.2643835550352116E-2</v>
      </c>
      <c r="AZ72">
        <v>-65.448158710647419</v>
      </c>
      <c r="BA72">
        <v>1414.0744182938058</v>
      </c>
      <c r="CU72" t="e">
        <v>#N/A</v>
      </c>
      <c r="CV72" t="e">
        <v>#N/A</v>
      </c>
    </row>
    <row r="73" spans="1:100" x14ac:dyDescent="0.25">
      <c r="A73">
        <v>156</v>
      </c>
      <c r="B73" t="s">
        <v>517</v>
      </c>
      <c r="C73">
        <v>3</v>
      </c>
      <c r="D73">
        <v>4.5464792408972077</v>
      </c>
      <c r="E73">
        <v>-0.17856915598399339</v>
      </c>
      <c r="F73">
        <v>-2.3273392778656143E-2</v>
      </c>
      <c r="G73">
        <v>-7.3874317745860132E-2</v>
      </c>
      <c r="H73">
        <v>-0.10798991679531746</v>
      </c>
      <c r="I73">
        <v>0</v>
      </c>
      <c r="J73">
        <v>-6.4793950077190496</v>
      </c>
      <c r="K73">
        <v>-0.10798991679531746</v>
      </c>
      <c r="L73">
        <v>-0.99999999999999933</v>
      </c>
      <c r="M73">
        <v>-0.99999999999999933</v>
      </c>
      <c r="N73">
        <v>-2.1597983359063497</v>
      </c>
      <c r="O73">
        <v>-2.0067900845677031</v>
      </c>
      <c r="P73">
        <v>1.6605016080665971</v>
      </c>
      <c r="Q73">
        <v>-1.1940139489928292</v>
      </c>
      <c r="R73">
        <v>-0.34004038527287156</v>
      </c>
      <c r="S73">
        <v>0.33333333333333326</v>
      </c>
      <c r="T73">
        <v>0.34358492720281841</v>
      </c>
      <c r="U73">
        <v>5.1264735360385116E-2</v>
      </c>
      <c r="V73">
        <v>8.7662478043321695E-2</v>
      </c>
      <c r="W73">
        <v>36.95341562940704</v>
      </c>
      <c r="X73">
        <v>1.5261935809024252</v>
      </c>
      <c r="Y73">
        <v>-0.99999999999999933</v>
      </c>
      <c r="Z73">
        <v>-0.99999999999999933</v>
      </c>
      <c r="AA73">
        <v>81.549751509866454</v>
      </c>
      <c r="AB73">
        <v>7.6986036577146866E-2</v>
      </c>
      <c r="AC73">
        <v>0.45223498610738794</v>
      </c>
      <c r="AD73">
        <v>0.36950650263011081</v>
      </c>
      <c r="AE73">
        <v>44.936376265732271</v>
      </c>
      <c r="AF73">
        <v>-0.99999999999999933</v>
      </c>
      <c r="AG73">
        <v>-0.99999999999999933</v>
      </c>
      <c r="AH73">
        <v>-0.99999999999999933</v>
      </c>
      <c r="AI73">
        <v>0</v>
      </c>
      <c r="AJ73">
        <v>8.7662478043321695E-2</v>
      </c>
      <c r="AK73">
        <v>-5.1956062568405906E-3</v>
      </c>
      <c r="AL73">
        <v>0.35250744473618045</v>
      </c>
      <c r="AM73">
        <v>0.27477702197066572</v>
      </c>
      <c r="AN73">
        <v>0.13048369831622575</v>
      </c>
      <c r="AO73">
        <v>6.8434475179824377</v>
      </c>
      <c r="AP73">
        <v>5.0246296815865463</v>
      </c>
      <c r="AQ73">
        <v>30.474020621687998</v>
      </c>
      <c r="AR73">
        <v>0.8158454739398584</v>
      </c>
      <c r="AS73">
        <v>1.4182036641071072</v>
      </c>
      <c r="AT73">
        <v>-0.99999999999999933</v>
      </c>
      <c r="AU73">
        <v>-0.99999999999999933</v>
      </c>
      <c r="AV73">
        <v>-0.41391470301873173</v>
      </c>
      <c r="AW73">
        <v>84.567591106885288</v>
      </c>
      <c r="AX73">
        <v>93.33383891121747</v>
      </c>
      <c r="AY73">
        <v>0.33249775486402489</v>
      </c>
      <c r="AZ73">
        <v>-2.4682118335927479</v>
      </c>
      <c r="BA73">
        <v>1523.3786686039273</v>
      </c>
    </row>
    <row r="74" spans="1:100" x14ac:dyDescent="0.25">
      <c r="A74">
        <v>157</v>
      </c>
      <c r="B74" t="s">
        <v>518</v>
      </c>
      <c r="C74">
        <v>3</v>
      </c>
      <c r="D74">
        <v>6.2547847325334596</v>
      </c>
      <c r="E74">
        <v>0</v>
      </c>
      <c r="F74">
        <v>2.2191999629516183E-2</v>
      </c>
      <c r="G74">
        <v>2.2191999629516183E-2</v>
      </c>
      <c r="H74">
        <v>0.22106757372571501</v>
      </c>
      <c r="I74">
        <v>0</v>
      </c>
      <c r="J74">
        <v>13.264054423542905</v>
      </c>
      <c r="K74">
        <v>0.22106757372571501</v>
      </c>
      <c r="L74">
        <v>-1.000000000000002</v>
      </c>
      <c r="M74">
        <v>-1.000000000000002</v>
      </c>
      <c r="N74">
        <v>4.421351474514303</v>
      </c>
      <c r="O74">
        <v>19.541031155705873</v>
      </c>
      <c r="P74">
        <v>-0.46780718830934226</v>
      </c>
      <c r="Q74">
        <v>-6.9082985401485275E-2</v>
      </c>
      <c r="R74">
        <v>-0.11439968342022816</v>
      </c>
      <c r="S74">
        <v>0.32196944848268105</v>
      </c>
      <c r="T74">
        <v>0.22198445382489615</v>
      </c>
      <c r="U74">
        <v>5.8101932743511546E-2</v>
      </c>
      <c r="V74">
        <v>1.0569119766072966E-3</v>
      </c>
      <c r="W74">
        <v>15.281806932079245</v>
      </c>
      <c r="X74">
        <v>0.43532517224334893</v>
      </c>
      <c r="Y74">
        <v>-1.000000000000002</v>
      </c>
      <c r="Z74">
        <v>-1.000000000000002</v>
      </c>
      <c r="AA74">
        <v>43.328892543444347</v>
      </c>
      <c r="AB74">
        <v>0.1240597441455959</v>
      </c>
      <c r="AC74">
        <v>0.21061804704396242</v>
      </c>
      <c r="AD74">
        <v>0.228551914706148</v>
      </c>
      <c r="AE74">
        <v>28.161485294785312</v>
      </c>
      <c r="AF74">
        <v>-1.000000000000002</v>
      </c>
      <c r="AG74">
        <v>-1.000000000000002</v>
      </c>
      <c r="AH74">
        <v>-1.000000000000002</v>
      </c>
      <c r="AI74">
        <v>0</v>
      </c>
      <c r="AJ74">
        <v>1.0569119766072966E-3</v>
      </c>
      <c r="AK74">
        <v>-6.688413382040348E-2</v>
      </c>
      <c r="AL74">
        <v>-0.16521032284230217</v>
      </c>
      <c r="AM74">
        <v>-0.18595116247125976</v>
      </c>
      <c r="AN74">
        <v>-1.05528922690948E-2</v>
      </c>
      <c r="AO74">
        <v>-4.983199730883511</v>
      </c>
      <c r="AP74">
        <v>-1.0898739209388806</v>
      </c>
      <c r="AQ74">
        <v>28.545861355622151</v>
      </c>
      <c r="AR74">
        <v>0.60311274702769624</v>
      </c>
      <c r="AS74">
        <v>0.65639274596906372</v>
      </c>
      <c r="AT74">
        <v>-1.000000000000002</v>
      </c>
      <c r="AU74">
        <v>-1.000000000000002</v>
      </c>
      <c r="AV74">
        <v>-9.2207683790711953E-2</v>
      </c>
      <c r="AW74">
        <v>61.780049778211328</v>
      </c>
      <c r="AX74">
        <v>61.885740975872075</v>
      </c>
      <c r="AY74">
        <v>0.26965575106548784</v>
      </c>
      <c r="AZ74">
        <v>12.337527038103143</v>
      </c>
      <c r="BA74">
        <v>1470.2225742563317</v>
      </c>
    </row>
    <row r="75" spans="1:100" x14ac:dyDescent="0.25">
      <c r="A75">
        <v>159</v>
      </c>
      <c r="B75" t="s">
        <v>519</v>
      </c>
      <c r="C75">
        <v>3</v>
      </c>
      <c r="D75">
        <v>4.7485516201283851</v>
      </c>
      <c r="E75">
        <v>0</v>
      </c>
      <c r="F75">
        <v>-0.56894341032595308</v>
      </c>
      <c r="G75">
        <v>-0.56894341032595308</v>
      </c>
      <c r="H75">
        <v>-0.11785786747302343</v>
      </c>
      <c r="I75">
        <v>0</v>
      </c>
      <c r="J75">
        <v>-7.0714720483814073</v>
      </c>
      <c r="K75">
        <v>-0.11785786747302343</v>
      </c>
      <c r="L75">
        <v>-0.99999999999999944</v>
      </c>
      <c r="M75">
        <v>-0.99999999999999944</v>
      </c>
      <c r="N75">
        <v>-2.3571573494604698</v>
      </c>
      <c r="O75">
        <v>-2.8918638385789741</v>
      </c>
      <c r="P75">
        <v>-0.10375926379934666</v>
      </c>
      <c r="Q75">
        <v>-1.157902525511308</v>
      </c>
      <c r="R75">
        <v>-0.35442561626436714</v>
      </c>
      <c r="S75">
        <v>0.32951751384227035</v>
      </c>
      <c r="T75">
        <v>0.30623797538347164</v>
      </c>
      <c r="U75">
        <v>0.11306674447167034</v>
      </c>
      <c r="V75">
        <v>0</v>
      </c>
      <c r="W75">
        <v>34.667204046817432</v>
      </c>
      <c r="X75">
        <v>1.1787488952071803</v>
      </c>
      <c r="Y75">
        <v>-0.99999999999999944</v>
      </c>
      <c r="Z75">
        <v>-0.99999999999999944</v>
      </c>
      <c r="AA75">
        <v>43.557454990110458</v>
      </c>
      <c r="AB75">
        <v>-2.646897909864479E-3</v>
      </c>
      <c r="AC75">
        <v>0.12847478091201678</v>
      </c>
      <c r="AD75">
        <v>5.9065648188995339E-2</v>
      </c>
      <c r="AE75">
        <v>9.2446765595573783</v>
      </c>
      <c r="AF75">
        <v>-0.99999999999999944</v>
      </c>
      <c r="AG75">
        <v>-0.99999999999999944</v>
      </c>
      <c r="AH75">
        <v>-0.99999999999999944</v>
      </c>
      <c r="AI75">
        <v>-2.2615801599820164E-3</v>
      </c>
      <c r="AJ75">
        <v>0</v>
      </c>
      <c r="AK75">
        <v>0.19577580025562702</v>
      </c>
      <c r="AL75">
        <v>-5.7486116228949245E-2</v>
      </c>
      <c r="AM75">
        <v>-0.4308453756587744</v>
      </c>
      <c r="AN75">
        <v>0.43899317414395206</v>
      </c>
      <c r="AO75">
        <v>-9.7922553901912259</v>
      </c>
      <c r="AP75">
        <v>10.687398772454053</v>
      </c>
      <c r="AQ75">
        <v>27.59573199843604</v>
      </c>
      <c r="AR75">
        <v>0.74882223369741185</v>
      </c>
      <c r="AS75">
        <v>1.0608910277341574</v>
      </c>
      <c r="AT75">
        <v>-0.99999999999999944</v>
      </c>
      <c r="AU75">
        <v>-0.99999999999999944</v>
      </c>
      <c r="AV75">
        <v>-0.92336902659032016</v>
      </c>
      <c r="AW75">
        <v>51.352989923985533</v>
      </c>
      <c r="AX75">
        <v>51.307758320785894</v>
      </c>
      <c r="AY75">
        <v>0.17916064989393793</v>
      </c>
      <c r="AZ75">
        <v>7.0470140170801434</v>
      </c>
      <c r="BA75">
        <v>1458.3649872236474</v>
      </c>
      <c r="CU75" t="e">
        <v>#N/A</v>
      </c>
      <c r="CV75" t="e">
        <v>#N/A</v>
      </c>
    </row>
    <row r="76" spans="1:100" x14ac:dyDescent="0.25">
      <c r="A76">
        <v>166</v>
      </c>
      <c r="B76" t="s">
        <v>520</v>
      </c>
      <c r="C76">
        <v>3</v>
      </c>
      <c r="D76">
        <v>4.5471386760100305</v>
      </c>
      <c r="E76">
        <v>0</v>
      </c>
      <c r="F76">
        <v>0.88890228492389489</v>
      </c>
      <c r="G76">
        <v>0.88890228492389489</v>
      </c>
      <c r="H76">
        <v>6.3928280049102004E-3</v>
      </c>
      <c r="I76">
        <v>0</v>
      </c>
      <c r="J76">
        <v>0.38356968029461269</v>
      </c>
      <c r="K76">
        <v>6.3928280049102004E-3</v>
      </c>
      <c r="L76">
        <v>-0.999999999999998</v>
      </c>
      <c r="M76">
        <v>-0.999999999999998</v>
      </c>
      <c r="N76">
        <v>0.12785656009820379</v>
      </c>
      <c r="O76">
        <v>5.8196106412285369</v>
      </c>
      <c r="P76">
        <v>-0.85019108061213211</v>
      </c>
      <c r="Q76">
        <v>2.0433023234739607</v>
      </c>
      <c r="R76">
        <v>0.57029175234468732</v>
      </c>
      <c r="S76">
        <v>0.336534699707359</v>
      </c>
      <c r="T76">
        <v>0.24466647534996935</v>
      </c>
      <c r="U76">
        <v>6.7543982851214568E-3</v>
      </c>
      <c r="V76">
        <v>3.7181728217683639E-3</v>
      </c>
      <c r="W76">
        <v>23.411236726372312</v>
      </c>
      <c r="X76">
        <v>0.53546811914015124</v>
      </c>
      <c r="Y76">
        <v>-0.999999999999998</v>
      </c>
      <c r="Z76">
        <v>-0.999999999999998</v>
      </c>
      <c r="AA76">
        <v>35.452420095085543</v>
      </c>
      <c r="AB76">
        <v>-1.3930299298718562E-3</v>
      </c>
      <c r="AC76">
        <v>0.15077072710769335</v>
      </c>
      <c r="AD76">
        <v>8.0040135149549149E-2</v>
      </c>
      <c r="AE76">
        <v>11.470891616368531</v>
      </c>
      <c r="AF76">
        <v>-0.999999999999998</v>
      </c>
      <c r="AG76">
        <v>-0.999999999999998</v>
      </c>
      <c r="AH76">
        <v>-0.999999999999998</v>
      </c>
      <c r="AI76">
        <v>0</v>
      </c>
      <c r="AJ76">
        <v>3.7181728217683639E-3</v>
      </c>
      <c r="AK76">
        <v>-0.1359124353171251</v>
      </c>
      <c r="AL76">
        <v>0.24556537297207032</v>
      </c>
      <c r="AM76">
        <v>0.27808684694649571</v>
      </c>
      <c r="AN76">
        <v>0.2690585044274264</v>
      </c>
      <c r="AO76">
        <v>6.272608997076766</v>
      </c>
      <c r="AP76">
        <v>7.9542894755460134</v>
      </c>
      <c r="AQ76">
        <v>23.794806406666936</v>
      </c>
      <c r="AR76">
        <v>0.59167374616421797</v>
      </c>
      <c r="AS76">
        <v>0.54186094714506161</v>
      </c>
      <c r="AT76">
        <v>-0.999999999999998</v>
      </c>
      <c r="AU76">
        <v>-0.999999999999998</v>
      </c>
      <c r="AV76">
        <v>1.4591940372685825</v>
      </c>
      <c r="AW76">
        <v>49.226320211860084</v>
      </c>
      <c r="AX76">
        <v>49.598137494036919</v>
      </c>
      <c r="AY76">
        <v>3.6049327097147768E-2</v>
      </c>
      <c r="AZ76">
        <v>-14.097707652633705</v>
      </c>
      <c r="BA76">
        <v>1461.2262000327401</v>
      </c>
    </row>
    <row r="77" spans="1:100" x14ac:dyDescent="0.25">
      <c r="A77">
        <v>167</v>
      </c>
      <c r="B77" t="s">
        <v>521</v>
      </c>
      <c r="C77">
        <v>2</v>
      </c>
      <c r="D77">
        <v>5.2757948213916546</v>
      </c>
      <c r="E77">
        <v>0.34293646136497608</v>
      </c>
      <c r="F77">
        <v>0.93088652746601697</v>
      </c>
      <c r="G77">
        <v>0.94278064002090733</v>
      </c>
      <c r="H77">
        <v>0.24726957873795608</v>
      </c>
      <c r="I77">
        <v>0</v>
      </c>
      <c r="J77">
        <v>14.836174724277363</v>
      </c>
      <c r="K77">
        <v>0.24726957873795608</v>
      </c>
      <c r="L77">
        <v>-1</v>
      </c>
      <c r="M77">
        <v>-1</v>
      </c>
      <c r="N77">
        <v>4.9453915747591211</v>
      </c>
      <c r="O77">
        <v>19.255775290437018</v>
      </c>
      <c r="P77">
        <v>1.9045681524781675</v>
      </c>
      <c r="Q77">
        <v>4.7397292523933734</v>
      </c>
      <c r="R77">
        <v>1.5582489522683698</v>
      </c>
      <c r="S77">
        <v>0.36107644259141536</v>
      </c>
      <c r="T77">
        <v>0.41354727844748407</v>
      </c>
      <c r="U77">
        <v>0.23781530937845421</v>
      </c>
      <c r="V77">
        <v>2.181499385891969E-2</v>
      </c>
      <c r="W77">
        <v>34.428337250964034</v>
      </c>
      <c r="X77">
        <v>1.5449989204335628</v>
      </c>
      <c r="Y77">
        <v>-1</v>
      </c>
      <c r="Z77">
        <v>-1</v>
      </c>
      <c r="AA77">
        <v>63.230321865260642</v>
      </c>
      <c r="AB77">
        <v>0.29711658443802125</v>
      </c>
      <c r="AC77">
        <v>0.29739840465398287</v>
      </c>
      <c r="AD77">
        <v>0.29126333285343498</v>
      </c>
      <c r="AE77">
        <v>34.175903390602571</v>
      </c>
      <c r="AF77">
        <v>-1</v>
      </c>
      <c r="AG77">
        <v>-1</v>
      </c>
      <c r="AH77">
        <v>-1</v>
      </c>
      <c r="AI77">
        <v>1.1695055486244584E-2</v>
      </c>
      <c r="AJ77">
        <v>2.181499385891969E-2</v>
      </c>
      <c r="AK77">
        <v>-0.12604087040685841</v>
      </c>
      <c r="AL77">
        <v>0.29786882739610576</v>
      </c>
      <c r="AM77">
        <v>-0.15514833625950347</v>
      </c>
      <c r="AN77">
        <v>0.33858919647455726</v>
      </c>
      <c r="AO77">
        <v>-3.5636650590743635</v>
      </c>
      <c r="AP77">
        <v>9.0088263493969443</v>
      </c>
      <c r="AQ77">
        <v>40.27399272221939</v>
      </c>
      <c r="AR77">
        <v>0.93197320793444571</v>
      </c>
      <c r="AS77">
        <v>1.6553335394749917</v>
      </c>
      <c r="AT77">
        <v>-1</v>
      </c>
      <c r="AU77">
        <v>-1</v>
      </c>
      <c r="AV77">
        <v>2.1195754497228574</v>
      </c>
      <c r="AW77">
        <v>78.311998352504958</v>
      </c>
      <c r="AX77">
        <v>78.733680656127802</v>
      </c>
      <c r="AY77">
        <v>0.34758492331204976</v>
      </c>
      <c r="AZ77">
        <v>31.695525391010669</v>
      </c>
      <c r="BA77">
        <v>1522.018633752295</v>
      </c>
    </row>
    <row r="78" spans="1:100" x14ac:dyDescent="0.25">
      <c r="A78">
        <v>171</v>
      </c>
      <c r="B78" t="s">
        <v>522</v>
      </c>
      <c r="C78">
        <v>3</v>
      </c>
      <c r="D78">
        <v>2.4120405511301612</v>
      </c>
      <c r="E78">
        <v>0.38340317761325154</v>
      </c>
      <c r="F78">
        <v>-0.66453476308225456</v>
      </c>
      <c r="G78">
        <v>-0.54905932893934539</v>
      </c>
      <c r="H78">
        <v>0.22680765478452744</v>
      </c>
      <c r="I78">
        <v>0</v>
      </c>
      <c r="J78">
        <v>13.608459287071632</v>
      </c>
      <c r="K78">
        <v>0.22680765478452744</v>
      </c>
      <c r="L78">
        <v>-0.99999999999999933</v>
      </c>
      <c r="M78">
        <v>-0.99999999999999933</v>
      </c>
      <c r="N78">
        <v>4.5361530956905467</v>
      </c>
      <c r="O78">
        <v>15.47144050926244</v>
      </c>
      <c r="P78">
        <v>-1.3232803880612378</v>
      </c>
      <c r="Q78">
        <v>-2.4034947329898046</v>
      </c>
      <c r="R78">
        <v>-0.96952259619396031</v>
      </c>
      <c r="S78">
        <v>0.3333333333333332</v>
      </c>
      <c r="T78">
        <v>0.3848868434530256</v>
      </c>
      <c r="U78">
        <v>0.21288947324629384</v>
      </c>
      <c r="V78">
        <v>0</v>
      </c>
      <c r="W78">
        <v>28.172079809925012</v>
      </c>
      <c r="X78">
        <v>1.3945239251066999</v>
      </c>
      <c r="Y78">
        <v>-0.99999999999999933</v>
      </c>
      <c r="Z78">
        <v>-0.99999999999999933</v>
      </c>
      <c r="AA78">
        <v>57.87766745929121</v>
      </c>
      <c r="AB78">
        <v>0.12747008082515804</v>
      </c>
      <c r="AC78">
        <v>0.21742492078310094</v>
      </c>
      <c r="AD78">
        <v>0.26860720330294441</v>
      </c>
      <c r="AE78">
        <v>30.675110245560177</v>
      </c>
      <c r="AF78">
        <v>-0.99999999999999933</v>
      </c>
      <c r="AG78">
        <v>-0.99999999999999933</v>
      </c>
      <c r="AH78">
        <v>-0.99999999999999933</v>
      </c>
      <c r="AI78">
        <v>-4.7896305715725368E-2</v>
      </c>
      <c r="AJ78">
        <v>0</v>
      </c>
      <c r="AK78">
        <v>-0.24110440492724461</v>
      </c>
      <c r="AL78">
        <v>1.5693721440052481E-2</v>
      </c>
      <c r="AM78">
        <v>0.48462770952515632</v>
      </c>
      <c r="AN78">
        <v>-8.1976197116996719E-2</v>
      </c>
      <c r="AO78">
        <v>10.910170713492679</v>
      </c>
      <c r="AP78">
        <v>-1.9709363207246551</v>
      </c>
      <c r="AQ78">
        <v>41.780539096996655</v>
      </c>
      <c r="AR78">
        <v>0.93110965003265234</v>
      </c>
      <c r="AS78">
        <v>1.6213315798912267</v>
      </c>
      <c r="AT78">
        <v>-0.99999999999999933</v>
      </c>
      <c r="AU78">
        <v>-0.99999999999999933</v>
      </c>
      <c r="AV78">
        <v>-1.5185819251333053</v>
      </c>
      <c r="AW78">
        <v>71.378171647829021</v>
      </c>
      <c r="AX78">
        <v>70.420245533514517</v>
      </c>
      <c r="AY78">
        <v>8.2353609649103404E-2</v>
      </c>
      <c r="AZ78">
        <v>-24.067432354131448</v>
      </c>
      <c r="BA78">
        <v>1493.5732796814491</v>
      </c>
    </row>
    <row r="79" spans="1:100" x14ac:dyDescent="0.25">
      <c r="A79">
        <v>172</v>
      </c>
      <c r="B79" t="s">
        <v>523</v>
      </c>
      <c r="C79">
        <v>3</v>
      </c>
      <c r="D79">
        <v>5.396829675125125</v>
      </c>
      <c r="E79">
        <v>0</v>
      </c>
      <c r="F79">
        <v>3.6461046838404884E-3</v>
      </c>
      <c r="G79">
        <v>3.6461046838404884E-3</v>
      </c>
      <c r="H79">
        <v>9.8828225504941997E-2</v>
      </c>
      <c r="I79">
        <v>0</v>
      </c>
      <c r="J79">
        <v>5.9296935302965252</v>
      </c>
      <c r="K79">
        <v>9.8828225504941997E-2</v>
      </c>
      <c r="L79">
        <v>-0.99999999999999911</v>
      </c>
      <c r="M79">
        <v>-0.99999999999999911</v>
      </c>
      <c r="N79">
        <v>1.9765645100988418</v>
      </c>
      <c r="O79">
        <v>11.330169310105497</v>
      </c>
      <c r="P79">
        <v>0.22565497408237156</v>
      </c>
      <c r="Q79">
        <v>2.1820245423462614</v>
      </c>
      <c r="R79">
        <v>0.64513521497822834</v>
      </c>
      <c r="S79">
        <v>0.33078778965272976</v>
      </c>
      <c r="T79">
        <v>0.39329406611832735</v>
      </c>
      <c r="U79">
        <v>0.12227679576174105</v>
      </c>
      <c r="V79">
        <v>-8.1669777490810253E-3</v>
      </c>
      <c r="W79">
        <v>29.574537931151006</v>
      </c>
      <c r="X79">
        <v>1.2041027395124326</v>
      </c>
      <c r="Y79">
        <v>-0.99999999999999911</v>
      </c>
      <c r="Z79">
        <v>-0.99999999999999911</v>
      </c>
      <c r="AA79">
        <v>52.350936175168762</v>
      </c>
      <c r="AB79">
        <v>0.20469997923444835</v>
      </c>
      <c r="AC79">
        <v>-5.6263865960996307E-2</v>
      </c>
      <c r="AD79">
        <v>0.29418914730733836</v>
      </c>
      <c r="AE79">
        <v>22.131263029039534</v>
      </c>
      <c r="AF79">
        <v>-0.99999999999999911</v>
      </c>
      <c r="AG79">
        <v>-0.99999999999999911</v>
      </c>
      <c r="AH79">
        <v>-0.99999999999999911</v>
      </c>
      <c r="AI79">
        <v>0</v>
      </c>
      <c r="AJ79">
        <v>-8.1669777490810253E-3</v>
      </c>
      <c r="AK79">
        <v>0.22311085475048401</v>
      </c>
      <c r="AL79">
        <v>3.4329037384542033E-3</v>
      </c>
      <c r="AM79">
        <v>-0.27427602304731019</v>
      </c>
      <c r="AN79">
        <v>0.51537270161249449</v>
      </c>
      <c r="AO79">
        <v>-5.7413463024303342</v>
      </c>
      <c r="AP79">
        <v>12.90148205900463</v>
      </c>
      <c r="AQ79">
        <v>35.50423146144751</v>
      </c>
      <c r="AR79">
        <v>0.83819167378371739</v>
      </c>
      <c r="AS79">
        <v>1.3029309650173746</v>
      </c>
      <c r="AT79">
        <v>-0.99999999999999911</v>
      </c>
      <c r="AU79">
        <v>-0.99999999999999911</v>
      </c>
      <c r="AV79">
        <v>0.64878131966206898</v>
      </c>
      <c r="AW79">
        <v>76.582587544278866</v>
      </c>
      <c r="AX79">
        <v>75.765889769370759</v>
      </c>
      <c r="AY79">
        <v>0.1376645627789882</v>
      </c>
      <c r="AZ79">
        <v>16.514061361627132</v>
      </c>
      <c r="BA79">
        <v>1518.82342600175</v>
      </c>
    </row>
    <row r="80" spans="1:100" x14ac:dyDescent="0.25">
      <c r="A80">
        <v>173</v>
      </c>
      <c r="B80" t="s">
        <v>524</v>
      </c>
      <c r="C80">
        <v>3</v>
      </c>
      <c r="D80">
        <v>2.6555272923549791</v>
      </c>
      <c r="E80">
        <v>-0.15653823357391206</v>
      </c>
      <c r="F80">
        <v>-4.9442113239832851E-2</v>
      </c>
      <c r="G80">
        <v>-9.1972848066487228E-2</v>
      </c>
      <c r="H80">
        <v>-8.1237723367065404E-2</v>
      </c>
      <c r="I80">
        <v>0</v>
      </c>
      <c r="J80">
        <v>-4.8742634020239288</v>
      </c>
      <c r="K80">
        <v>-8.1237723367065404E-2</v>
      </c>
      <c r="L80">
        <v>-1.0000000000000018</v>
      </c>
      <c r="M80">
        <v>-1.0000000000000018</v>
      </c>
      <c r="N80">
        <v>-1.6247544673413088</v>
      </c>
      <c r="O80">
        <v>-2.3107089577354323</v>
      </c>
      <c r="P80">
        <v>-1.14109882614874</v>
      </c>
      <c r="Q80">
        <v>1.7933088920663272</v>
      </c>
      <c r="R80">
        <v>0.41376273807099678</v>
      </c>
      <c r="S80">
        <v>0.33333333333333381</v>
      </c>
      <c r="T80">
        <v>0.33982851789759988</v>
      </c>
      <c r="U80">
        <v>0.16191048832307503</v>
      </c>
      <c r="V80">
        <v>-1.3498040756799091E-2</v>
      </c>
      <c r="W80">
        <v>36.112480886570985</v>
      </c>
      <c r="X80">
        <v>1.3203381560326732</v>
      </c>
      <c r="Y80">
        <v>-1.0000000000000018</v>
      </c>
      <c r="Z80">
        <v>-1.0000000000000018</v>
      </c>
      <c r="AA80">
        <v>67.405688628729322</v>
      </c>
      <c r="AB80">
        <v>8.0623172573087057E-2</v>
      </c>
      <c r="AC80">
        <v>0.2397690468396686</v>
      </c>
      <c r="AD80">
        <v>0.29719668066899019</v>
      </c>
      <c r="AE80">
        <v>30.879445004087287</v>
      </c>
      <c r="AF80">
        <v>-1.0000000000000018</v>
      </c>
      <c r="AG80">
        <v>-1.0000000000000018</v>
      </c>
      <c r="AH80">
        <v>-1.0000000000000018</v>
      </c>
      <c r="AI80">
        <v>-5.5688298519435877E-3</v>
      </c>
      <c r="AJ80">
        <v>-1.3498040756799091E-2</v>
      </c>
      <c r="AK80">
        <v>4.4207620902678289E-2</v>
      </c>
      <c r="AL80">
        <v>-8.6993754382641425E-2</v>
      </c>
      <c r="AM80">
        <v>0.56483568607619139</v>
      </c>
      <c r="AN80">
        <v>-0.2115320486648227</v>
      </c>
      <c r="AO80">
        <v>14.341930256418173</v>
      </c>
      <c r="AP80">
        <v>-5.7232699885337741</v>
      </c>
      <c r="AQ80">
        <v>31.238217484547079</v>
      </c>
      <c r="AR80">
        <v>0.82157429879720989</v>
      </c>
      <c r="AS80">
        <v>1.2391004326656079</v>
      </c>
      <c r="AT80">
        <v>-1.0000000000000018</v>
      </c>
      <c r="AU80">
        <v>-1.0000000000000018</v>
      </c>
      <c r="AV80">
        <v>0.32178989000450958</v>
      </c>
      <c r="AW80">
        <v>59.371709682460107</v>
      </c>
      <c r="AX80">
        <v>57.910529009741325</v>
      </c>
      <c r="AY80">
        <v>7.4042032451669654E-2</v>
      </c>
      <c r="AZ80">
        <v>-42.802538881259522</v>
      </c>
      <c r="BA80">
        <v>1399.2009366891953</v>
      </c>
    </row>
    <row r="81" spans="1:100" x14ac:dyDescent="0.25">
      <c r="A81">
        <v>174</v>
      </c>
      <c r="B81" t="s">
        <v>525</v>
      </c>
      <c r="C81">
        <v>3</v>
      </c>
      <c r="D81">
        <v>6.3071091041943212</v>
      </c>
      <c r="E81">
        <v>-7.3251411617941513E-3</v>
      </c>
      <c r="F81">
        <v>0.12694135467313156</v>
      </c>
      <c r="G81">
        <v>0.12694135467313156</v>
      </c>
      <c r="H81">
        <v>-4.3791783812000912E-2</v>
      </c>
      <c r="I81">
        <v>0</v>
      </c>
      <c r="J81">
        <v>-2.6275070287200548</v>
      </c>
      <c r="K81">
        <v>-4.3791783812000912E-2</v>
      </c>
      <c r="L81">
        <v>-0.99999999999999878</v>
      </c>
      <c r="M81">
        <v>-0.99999999999999878</v>
      </c>
      <c r="N81">
        <v>-0.87583567624001823</v>
      </c>
      <c r="O81">
        <v>3.8065434301473986</v>
      </c>
      <c r="P81">
        <v>0.30195771105876346</v>
      </c>
      <c r="Q81">
        <v>-1.5122934275369093</v>
      </c>
      <c r="R81">
        <v>-0.57528373070838557</v>
      </c>
      <c r="S81">
        <v>0.33333333333333282</v>
      </c>
      <c r="T81">
        <v>0.35809579580576389</v>
      </c>
      <c r="U81">
        <v>0.20556863190014893</v>
      </c>
      <c r="V81">
        <v>-1.7643070308941054E-2</v>
      </c>
      <c r="W81">
        <v>36.925858981692208</v>
      </c>
      <c r="X81">
        <v>1.4725231791649962</v>
      </c>
      <c r="Y81">
        <v>-0.99999999999999878</v>
      </c>
      <c r="Z81">
        <v>-0.99999999999999878</v>
      </c>
      <c r="AA81">
        <v>71.566188004029939</v>
      </c>
      <c r="AB81">
        <v>0.14132270386913123</v>
      </c>
      <c r="AC81">
        <v>0.27279917159089362</v>
      </c>
      <c r="AD81">
        <v>0.29019037960089678</v>
      </c>
      <c r="AE81">
        <v>35.215612753046059</v>
      </c>
      <c r="AF81">
        <v>-0.99999999999999878</v>
      </c>
      <c r="AG81">
        <v>-0.99999999999999878</v>
      </c>
      <c r="AH81">
        <v>-0.99999999999999878</v>
      </c>
      <c r="AI81">
        <v>-2.6982407116791902E-3</v>
      </c>
      <c r="AJ81">
        <v>-1.7643070308941054E-2</v>
      </c>
      <c r="AK81">
        <v>4.1561269949856074E-2</v>
      </c>
      <c r="AL81">
        <v>3.2987436451544692E-2</v>
      </c>
      <c r="AM81">
        <v>0.14440247230655931</v>
      </c>
      <c r="AN81">
        <v>0.27476368109083554</v>
      </c>
      <c r="AO81">
        <v>3.8178681574132605</v>
      </c>
      <c r="AP81">
        <v>7.0340292095286152</v>
      </c>
      <c r="AQ81">
        <v>34.298351952972176</v>
      </c>
      <c r="AR81">
        <v>0.87935469073030403</v>
      </c>
      <c r="AS81">
        <v>1.4287313953529963</v>
      </c>
      <c r="AT81">
        <v>-0.99999999999999878</v>
      </c>
      <c r="AU81">
        <v>-0.99999999999999878</v>
      </c>
      <c r="AV81">
        <v>-0.44834237603525418</v>
      </c>
      <c r="AW81">
        <v>82.406760643705965</v>
      </c>
      <c r="AX81">
        <v>80.588488798578283</v>
      </c>
      <c r="AY81">
        <v>0.29264918683341423</v>
      </c>
      <c r="AZ81">
        <v>3.7754790181056124</v>
      </c>
      <c r="BA81">
        <v>1455.859988449402</v>
      </c>
    </row>
    <row r="82" spans="1:100" x14ac:dyDescent="0.25">
      <c r="A82">
        <v>175</v>
      </c>
      <c r="B82" t="s">
        <v>526</v>
      </c>
      <c r="C82">
        <v>3</v>
      </c>
      <c r="D82">
        <v>5.9645034608584933</v>
      </c>
      <c r="E82">
        <v>9.774498681207594E-2</v>
      </c>
      <c r="F82">
        <v>-2.2815937119317009E-2</v>
      </c>
      <c r="G82">
        <v>4.3550032468547772E-2</v>
      </c>
      <c r="H82">
        <v>4.2786065592250594E-4</v>
      </c>
      <c r="I82">
        <v>0</v>
      </c>
      <c r="J82">
        <v>2.5671639355349551E-2</v>
      </c>
      <c r="K82">
        <v>4.2786065592250594E-4</v>
      </c>
      <c r="L82">
        <v>-0.99999999999999956</v>
      </c>
      <c r="M82">
        <v>-0.99999999999999956</v>
      </c>
      <c r="N82">
        <v>8.557213118450091E-3</v>
      </c>
      <c r="O82">
        <v>6.0337251326823909</v>
      </c>
      <c r="P82">
        <v>2.5810889442401659</v>
      </c>
      <c r="Q82">
        <v>1.5286373248750267</v>
      </c>
      <c r="R82">
        <v>0.57348788621571722</v>
      </c>
      <c r="S82">
        <v>0.33333333333333315</v>
      </c>
      <c r="T82">
        <v>0.32527546940853114</v>
      </c>
      <c r="U82">
        <v>-1.8198119640647669E-2</v>
      </c>
      <c r="V82">
        <v>0</v>
      </c>
      <c r="W82">
        <v>25.599312897811775</v>
      </c>
      <c r="X82">
        <v>0.54234900789303553</v>
      </c>
      <c r="Y82">
        <v>-0.99999999999999956</v>
      </c>
      <c r="Z82">
        <v>-0.99999999999999956</v>
      </c>
      <c r="AA82">
        <v>59.989677834750168</v>
      </c>
      <c r="AB82">
        <v>0.35419897647924325</v>
      </c>
      <c r="AC82">
        <v>-2.4257314421054534E-2</v>
      </c>
      <c r="AD82">
        <v>0.34639587895626411</v>
      </c>
      <c r="AE82">
        <v>33.816877050722653</v>
      </c>
      <c r="AF82">
        <v>-0.99999999999999956</v>
      </c>
      <c r="AG82">
        <v>-0.99999999999999956</v>
      </c>
      <c r="AH82">
        <v>-0.99999999999999956</v>
      </c>
      <c r="AI82">
        <v>0</v>
      </c>
      <c r="AJ82">
        <v>0</v>
      </c>
      <c r="AK82">
        <v>0.16280828265856848</v>
      </c>
      <c r="AL82">
        <v>0.1189333232306195</v>
      </c>
      <c r="AM82">
        <v>-7.9624056166550355E-2</v>
      </c>
      <c r="AN82">
        <v>0.28054227376462504</v>
      </c>
      <c r="AO82">
        <v>-1.1765599908709172</v>
      </c>
      <c r="AP82">
        <v>7.6082234602687233</v>
      </c>
      <c r="AQ82">
        <v>25.624984537167133</v>
      </c>
      <c r="AR82">
        <v>0.64041068310121663</v>
      </c>
      <c r="AS82">
        <v>0.54277686854895779</v>
      </c>
      <c r="AT82">
        <v>-0.99999999999999956</v>
      </c>
      <c r="AU82">
        <v>-0.99999999999999956</v>
      </c>
      <c r="AV82">
        <v>0.61703791868426516</v>
      </c>
      <c r="AW82">
        <v>73.631626427701264</v>
      </c>
      <c r="AX82">
        <v>73.631626427701264</v>
      </c>
      <c r="AY82">
        <v>2.9120879543388822E-2</v>
      </c>
      <c r="AZ82">
        <v>40.105966883029538</v>
      </c>
      <c r="BA82">
        <v>1598.1387431172905</v>
      </c>
      <c r="CU82" t="e">
        <v>#N/A</v>
      </c>
      <c r="CV82" t="e">
        <v>#N/A</v>
      </c>
    </row>
    <row r="83" spans="1:100" x14ac:dyDescent="0.25">
      <c r="A83">
        <v>176</v>
      </c>
      <c r="B83" t="s">
        <v>527</v>
      </c>
      <c r="C83">
        <v>3</v>
      </c>
      <c r="D83">
        <v>4.1941666039462469</v>
      </c>
      <c r="E83">
        <v>1.3828737222871573E-2</v>
      </c>
      <c r="F83">
        <v>5.8089767601750331E-2</v>
      </c>
      <c r="G83">
        <v>6.8882567354903196E-2</v>
      </c>
      <c r="H83">
        <v>2.3550786943502967E-2</v>
      </c>
      <c r="I83">
        <v>0</v>
      </c>
      <c r="J83">
        <v>1.4130472166101802</v>
      </c>
      <c r="K83">
        <v>2.3550786943502967E-2</v>
      </c>
      <c r="L83">
        <v>-0.99999999999999878</v>
      </c>
      <c r="M83">
        <v>-0.99999999999999878</v>
      </c>
      <c r="N83">
        <v>0.47101573887005987</v>
      </c>
      <c r="O83">
        <v>5.6760963879113309</v>
      </c>
      <c r="P83">
        <v>1.2825865779429444</v>
      </c>
      <c r="Q83">
        <v>11.573540507850863</v>
      </c>
      <c r="R83">
        <v>3.8970381778301846</v>
      </c>
      <c r="S83">
        <v>0.33333333333333298</v>
      </c>
      <c r="T83">
        <v>0.45571503850724432</v>
      </c>
      <c r="U83">
        <v>0.150746870559965</v>
      </c>
      <c r="V83">
        <v>0</v>
      </c>
      <c r="W83">
        <v>36.649778218281547</v>
      </c>
      <c r="X83">
        <v>1.4690952639769219</v>
      </c>
      <c r="Y83">
        <v>-0.99999999999999878</v>
      </c>
      <c r="Z83">
        <v>-0.99999999999999878</v>
      </c>
      <c r="AA83">
        <v>69.125823664101972</v>
      </c>
      <c r="AB83">
        <v>6.8410795050915282E-2</v>
      </c>
      <c r="AC83">
        <v>0.34189302655894876</v>
      </c>
      <c r="AD83">
        <v>0.16127632374994053</v>
      </c>
      <c r="AE83">
        <v>28.579007267990217</v>
      </c>
      <c r="AF83">
        <v>-0.99999999999999878</v>
      </c>
      <c r="AG83">
        <v>-0.99999999999999878</v>
      </c>
      <c r="AH83">
        <v>-0.99999999999999878</v>
      </c>
      <c r="AI83">
        <v>0</v>
      </c>
      <c r="AJ83">
        <v>0</v>
      </c>
      <c r="AK83">
        <v>0.16148221089095546</v>
      </c>
      <c r="AL83">
        <v>0.14554137387113381</v>
      </c>
      <c r="AM83">
        <v>0.32489138347646529</v>
      </c>
      <c r="AN83">
        <v>0.12637849927652689</v>
      </c>
      <c r="AO83">
        <v>8.9296956413664059</v>
      </c>
      <c r="AP83">
        <v>3.8871693512688412</v>
      </c>
      <c r="AQ83">
        <v>38.062825434891749</v>
      </c>
      <c r="AR83">
        <v>0.93979524240054224</v>
      </c>
      <c r="AS83">
        <v>1.4926460509204256</v>
      </c>
      <c r="AT83">
        <v>-0.99999999999999878</v>
      </c>
      <c r="AU83">
        <v>-0.99999999999999878</v>
      </c>
      <c r="AV83">
        <v>3.9659207451850875</v>
      </c>
      <c r="AW83">
        <v>78.689089403282097</v>
      </c>
      <c r="AX83">
        <v>78.689089403282097</v>
      </c>
      <c r="AY83">
        <v>0.46946425158850064</v>
      </c>
      <c r="AZ83">
        <v>20.916611525331408</v>
      </c>
      <c r="BA83">
        <v>1547.2986271309437</v>
      </c>
      <c r="CU83" t="e">
        <v>#N/A</v>
      </c>
      <c r="CV83" t="e">
        <v>#N/A</v>
      </c>
    </row>
    <row r="84" spans="1:100" x14ac:dyDescent="0.25">
      <c r="A84">
        <v>177</v>
      </c>
      <c r="B84" t="s">
        <v>528</v>
      </c>
      <c r="C84">
        <v>3</v>
      </c>
      <c r="D84">
        <v>4.448141988944962</v>
      </c>
      <c r="E84">
        <v>-0.51038017451474904</v>
      </c>
      <c r="F84">
        <v>-3.9616276472227333E-2</v>
      </c>
      <c r="G84">
        <v>-0.17713628537090859</v>
      </c>
      <c r="H84">
        <v>0.23322887887498089</v>
      </c>
      <c r="I84">
        <v>0</v>
      </c>
      <c r="J84">
        <v>13.993732732498852</v>
      </c>
      <c r="K84">
        <v>0.23322887887498089</v>
      </c>
      <c r="L84">
        <v>-0.99999999999999989</v>
      </c>
      <c r="M84">
        <v>-0.99999999999999989</v>
      </c>
      <c r="N84">
        <v>4.6645775774996192</v>
      </c>
      <c r="O84">
        <v>18.264738436072907</v>
      </c>
      <c r="P84">
        <v>-0.27079214154076126</v>
      </c>
      <c r="Q84">
        <v>-0.67451405696600486</v>
      </c>
      <c r="R84">
        <v>-0.29811285215789329</v>
      </c>
      <c r="S84">
        <v>0.33333333333333326</v>
      </c>
      <c r="T84">
        <v>0.3422899087333634</v>
      </c>
      <c r="U84">
        <v>0.38382913621173897</v>
      </c>
      <c r="V84">
        <v>0</v>
      </c>
      <c r="W84">
        <v>33.0489399761382</v>
      </c>
      <c r="X84">
        <v>1.9466247620432227</v>
      </c>
      <c r="Y84">
        <v>-0.99999999999999989</v>
      </c>
      <c r="Z84">
        <v>-0.99999999999999989</v>
      </c>
      <c r="AA84">
        <v>79.653019682747242</v>
      </c>
      <c r="AB84">
        <v>0.42826498281038189</v>
      </c>
      <c r="AC84">
        <v>0.26092568877481337</v>
      </c>
      <c r="AD84">
        <v>0.24885317959014239</v>
      </c>
      <c r="AE84">
        <v>46.902192558766892</v>
      </c>
      <c r="AF84">
        <v>-0.99999999999999989</v>
      </c>
      <c r="AG84">
        <v>-0.99999999999999989</v>
      </c>
      <c r="AH84">
        <v>-0.99999999999999989</v>
      </c>
      <c r="AI84">
        <v>0</v>
      </c>
      <c r="AJ84">
        <v>0</v>
      </c>
      <c r="AK84">
        <v>-8.3990443949465962E-2</v>
      </c>
      <c r="AL84">
        <v>-8.6165225425927749E-2</v>
      </c>
      <c r="AM84">
        <v>3.7742556591851495E-2</v>
      </c>
      <c r="AN84">
        <v>0.40830992532147481</v>
      </c>
      <c r="AO84">
        <v>0.52361169504895888</v>
      </c>
      <c r="AP84">
        <v>9.776922005907231</v>
      </c>
      <c r="AQ84">
        <v>47.042672708637028</v>
      </c>
      <c r="AR84">
        <v>1.0594523782784357</v>
      </c>
      <c r="AS84">
        <v>2.179853640918203</v>
      </c>
      <c r="AT84">
        <v>-0.99999999999999989</v>
      </c>
      <c r="AU84">
        <v>-0.99999999999999989</v>
      </c>
      <c r="AV84">
        <v>-0.47524913752880205</v>
      </c>
      <c r="AW84">
        <v>107.69468012472731</v>
      </c>
      <c r="AX84">
        <v>107.69468012472731</v>
      </c>
      <c r="AY84">
        <v>0.41517817869263385</v>
      </c>
      <c r="AZ84">
        <v>66.698192335465521</v>
      </c>
      <c r="BA84">
        <v>1652.8179836731197</v>
      </c>
      <c r="CU84" t="e">
        <v>#N/A</v>
      </c>
      <c r="CV84" t="e">
        <v>#N/A</v>
      </c>
    </row>
    <row r="85" spans="1:100" x14ac:dyDescent="0.25">
      <c r="A85">
        <v>178</v>
      </c>
      <c r="B85" t="s">
        <v>529</v>
      </c>
      <c r="C85">
        <v>3</v>
      </c>
      <c r="D85">
        <v>2.6823505670601726</v>
      </c>
      <c r="E85">
        <v>-1.9626734409684123E-2</v>
      </c>
      <c r="F85">
        <v>-0.99312096140112172</v>
      </c>
      <c r="G85">
        <v>-0.99915835003546161</v>
      </c>
      <c r="H85">
        <v>0.10380090238328796</v>
      </c>
      <c r="I85">
        <v>0</v>
      </c>
      <c r="J85">
        <v>6.2280541429972764</v>
      </c>
      <c r="K85">
        <v>0.10380090238328796</v>
      </c>
      <c r="L85">
        <v>-1.0000000000000002</v>
      </c>
      <c r="M85">
        <v>-1.0000000000000002</v>
      </c>
      <c r="N85">
        <v>2.0760180476657579</v>
      </c>
      <c r="O85">
        <v>7.9112463600219787</v>
      </c>
      <c r="P85">
        <v>-1.6786884400883922E-2</v>
      </c>
      <c r="Q85">
        <v>-0.45800689518948112</v>
      </c>
      <c r="R85">
        <v>-8.2803131668355082E-2</v>
      </c>
      <c r="S85">
        <v>0.33333333333333348</v>
      </c>
      <c r="T85">
        <v>0.27520145403587382</v>
      </c>
      <c r="U85">
        <v>0.26520197551786928</v>
      </c>
      <c r="V85">
        <v>-8.004828863066072E-3</v>
      </c>
      <c r="W85">
        <v>30.477241265628905</v>
      </c>
      <c r="X85">
        <v>1.4593809345815407</v>
      </c>
      <c r="Y85">
        <v>-1.0000000000000002</v>
      </c>
      <c r="Z85">
        <v>-1.0000000000000002</v>
      </c>
      <c r="AA85">
        <v>51.006519861077912</v>
      </c>
      <c r="AB85">
        <v>0.18977478239171192</v>
      </c>
      <c r="AC85">
        <v>0.18269537779126582</v>
      </c>
      <c r="AD85">
        <v>3.9771474359369341E-2</v>
      </c>
      <c r="AE85">
        <v>20.612081727117342</v>
      </c>
      <c r="AF85">
        <v>-1.0000000000000002</v>
      </c>
      <c r="AG85">
        <v>-1.0000000000000002</v>
      </c>
      <c r="AH85">
        <v>-1.0000000000000002</v>
      </c>
      <c r="AI85">
        <v>-2.7610948845478139E-2</v>
      </c>
      <c r="AJ85">
        <v>-8.004828863066072E-3</v>
      </c>
      <c r="AK85">
        <v>0.10459154867922046</v>
      </c>
      <c r="AL85">
        <v>9.9375430543564305E-2</v>
      </c>
      <c r="AM85">
        <v>0.23646092779096076</v>
      </c>
      <c r="AN85">
        <v>-0.19425276644375955</v>
      </c>
      <c r="AO85">
        <v>6.4344809381701209</v>
      </c>
      <c r="AP85">
        <v>-4.3594420083761678</v>
      </c>
      <c r="AQ85">
        <v>36.705295408626171</v>
      </c>
      <c r="AR85">
        <v>0.86573193402401027</v>
      </c>
      <c r="AS85">
        <v>1.5631818369648283</v>
      </c>
      <c r="AT85">
        <v>-1.0000000000000002</v>
      </c>
      <c r="AU85">
        <v>-1.0000000000000002</v>
      </c>
      <c r="AV85">
        <v>-1.0819614817038168</v>
      </c>
      <c r="AW85">
        <v>54.558324212723683</v>
      </c>
      <c r="AX85">
        <v>53.205622349507536</v>
      </c>
      <c r="AY85">
        <v>-0.24524954222237472</v>
      </c>
      <c r="AZ85">
        <v>-59.129841978079746</v>
      </c>
      <c r="BA85">
        <v>1344.9905174056323</v>
      </c>
      <c r="CU85" t="e">
        <v>#N/A</v>
      </c>
      <c r="CV85" t="e">
        <v>#N/A</v>
      </c>
    </row>
    <row r="86" spans="1:100" x14ac:dyDescent="0.25">
      <c r="A86">
        <v>179</v>
      </c>
      <c r="B86" t="s">
        <v>530</v>
      </c>
      <c r="C86">
        <v>3</v>
      </c>
      <c r="D86">
        <v>3.5846792694117839</v>
      </c>
      <c r="E86">
        <v>0</v>
      </c>
      <c r="F86">
        <v>-0.26131386444337812</v>
      </c>
      <c r="G86">
        <v>-0.26131386444337812</v>
      </c>
      <c r="H86">
        <v>0.31818550535619511</v>
      </c>
      <c r="I86">
        <v>0</v>
      </c>
      <c r="J86">
        <v>19.091130321371711</v>
      </c>
      <c r="K86">
        <v>0.31818550535619511</v>
      </c>
      <c r="L86">
        <v>-0.999999999999999</v>
      </c>
      <c r="M86">
        <v>-0.999999999999999</v>
      </c>
      <c r="N86">
        <v>6.3637101071239028</v>
      </c>
      <c r="O86">
        <v>22.4144957263401</v>
      </c>
      <c r="P86">
        <v>-0.10308287214690315</v>
      </c>
      <c r="Q86">
        <v>0.39037045243470897</v>
      </c>
      <c r="R86">
        <v>0.1418199616784149</v>
      </c>
      <c r="S86">
        <v>0.34440745595099709</v>
      </c>
      <c r="T86">
        <v>0.45515204142120469</v>
      </c>
      <c r="U86">
        <v>0.52061317556497222</v>
      </c>
      <c r="V86">
        <v>0</v>
      </c>
      <c r="W86">
        <v>40.079486703239155</v>
      </c>
      <c r="X86">
        <v>2.6856454023637686</v>
      </c>
      <c r="Y86">
        <v>-0.999999999999999</v>
      </c>
      <c r="Z86">
        <v>-0.999999999999999</v>
      </c>
      <c r="AA86">
        <v>76.048640709943001</v>
      </c>
      <c r="AB86">
        <v>9.4306823596354422E-2</v>
      </c>
      <c r="AC86">
        <v>0.18708888491477585</v>
      </c>
      <c r="AD86">
        <v>0.43515097238937872</v>
      </c>
      <c r="AE86">
        <v>35.827334045025474</v>
      </c>
      <c r="AF86">
        <v>-0.999999999999999</v>
      </c>
      <c r="AG86">
        <v>-0.999999999999999</v>
      </c>
      <c r="AH86">
        <v>-0.999999999999999</v>
      </c>
      <c r="AI86">
        <v>0</v>
      </c>
      <c r="AJ86">
        <v>0</v>
      </c>
      <c r="AK86">
        <v>0.37596552597326621</v>
      </c>
      <c r="AL86">
        <v>0.27283140104653053</v>
      </c>
      <c r="AM86">
        <v>6.9707337006602241E-4</v>
      </c>
      <c r="AN86">
        <v>0.27926412601451045</v>
      </c>
      <c r="AO86">
        <v>1.8972544641179812</v>
      </c>
      <c r="AP86">
        <v>8.3457601555954142</v>
      </c>
      <c r="AQ86">
        <v>59.170617024610863</v>
      </c>
      <c r="AR86">
        <v>1.3201726729371737</v>
      </c>
      <c r="AS86">
        <v>3.0038309077199639</v>
      </c>
      <c r="AT86">
        <v>-0.999999999999999</v>
      </c>
      <c r="AU86">
        <v>-0.999999999999999</v>
      </c>
      <c r="AV86">
        <v>-0.11949390276496338</v>
      </c>
      <c r="AW86">
        <v>106.80889659187854</v>
      </c>
      <c r="AX86">
        <v>106.80889659187854</v>
      </c>
      <c r="AY86">
        <v>0.42583771419708383</v>
      </c>
      <c r="AZ86">
        <v>54.782984868053376</v>
      </c>
      <c r="BA86">
        <v>1668.3623348467904</v>
      </c>
      <c r="CU86" t="e">
        <v>#N/A</v>
      </c>
      <c r="CV86" t="e">
        <v>#N/A</v>
      </c>
    </row>
    <row r="87" spans="1:100" x14ac:dyDescent="0.25">
      <c r="A87">
        <v>180</v>
      </c>
      <c r="B87" t="s">
        <v>531</v>
      </c>
      <c r="C87">
        <v>3</v>
      </c>
      <c r="D87">
        <v>5.3421485902174304</v>
      </c>
      <c r="E87">
        <v>5.3226286521141371E-2</v>
      </c>
      <c r="F87">
        <v>-0.41293716107376588</v>
      </c>
      <c r="G87">
        <v>-0.4017469232432313</v>
      </c>
      <c r="H87">
        <v>0.26061658101558527</v>
      </c>
      <c r="I87">
        <v>0</v>
      </c>
      <c r="J87">
        <v>15.636994860935113</v>
      </c>
      <c r="K87">
        <v>0.26061658101558527</v>
      </c>
      <c r="L87">
        <v>-0.99999999999999944</v>
      </c>
      <c r="M87">
        <v>-0.99999999999999944</v>
      </c>
      <c r="N87">
        <v>5.2123316203117049</v>
      </c>
      <c r="O87">
        <v>20.577396527909318</v>
      </c>
      <c r="P87">
        <v>0.73728499143582582</v>
      </c>
      <c r="Q87">
        <v>-1.1135243698733419</v>
      </c>
      <c r="R87">
        <v>-0.45613545929217925</v>
      </c>
      <c r="S87">
        <v>0.33333333333333326</v>
      </c>
      <c r="T87">
        <v>0.45476600266018652</v>
      </c>
      <c r="U87">
        <v>0.64549859807344145</v>
      </c>
      <c r="V87">
        <v>-2.6014301332529235E-3</v>
      </c>
      <c r="W87">
        <v>46.815196916724922</v>
      </c>
      <c r="X87">
        <v>3.1737104230421562</v>
      </c>
      <c r="Y87">
        <v>-0.99999999999999944</v>
      </c>
      <c r="Z87">
        <v>-0.99999999999999944</v>
      </c>
      <c r="AA87">
        <v>105.48003902928009</v>
      </c>
      <c r="AB87">
        <v>0.30856862804585894</v>
      </c>
      <c r="AC87">
        <v>0.45798866739143357</v>
      </c>
      <c r="AD87">
        <v>0.41586225599965487</v>
      </c>
      <c r="AE87">
        <v>59.120977571847334</v>
      </c>
      <c r="AF87">
        <v>-0.99999999999999944</v>
      </c>
      <c r="AG87">
        <v>-0.99999999999999944</v>
      </c>
      <c r="AH87">
        <v>-0.99999999999999944</v>
      </c>
      <c r="AI87">
        <v>0</v>
      </c>
      <c r="AJ87">
        <v>-2.6014301332529235E-3</v>
      </c>
      <c r="AK87">
        <v>-1.8031047564430799E-2</v>
      </c>
      <c r="AL87">
        <v>0.16832533857926507</v>
      </c>
      <c r="AM87">
        <v>0.23624165551908025</v>
      </c>
      <c r="AN87">
        <v>0.48325467380808396</v>
      </c>
      <c r="AO87">
        <v>5.8158861501548538</v>
      </c>
      <c r="AP87">
        <v>12.922993538098417</v>
      </c>
      <c r="AQ87">
        <v>62.452191777660019</v>
      </c>
      <c r="AR87">
        <v>1.4309965039337078</v>
      </c>
      <c r="AS87">
        <v>3.4343270040577414</v>
      </c>
      <c r="AT87">
        <v>-0.99999999999999944</v>
      </c>
      <c r="AU87">
        <v>-0.99999999999999944</v>
      </c>
      <c r="AV87">
        <v>-0.85788238253541038</v>
      </c>
      <c r="AW87">
        <v>138.98042909528783</v>
      </c>
      <c r="AX87">
        <v>138.72028608196251</v>
      </c>
      <c r="AY87">
        <v>0.64344919862033301</v>
      </c>
      <c r="AZ87">
        <v>61.908409567815028</v>
      </c>
      <c r="BA87">
        <v>1677.2383919792326</v>
      </c>
    </row>
    <row r="88" spans="1:100" x14ac:dyDescent="0.25">
      <c r="A88">
        <v>181</v>
      </c>
      <c r="B88" t="s">
        <v>532</v>
      </c>
      <c r="C88">
        <v>3</v>
      </c>
      <c r="D88">
        <v>4.7785079433897177</v>
      </c>
      <c r="E88">
        <v>-2.7591989094993108E-2</v>
      </c>
      <c r="F88">
        <v>-0.35480697554819057</v>
      </c>
      <c r="G88">
        <v>-0.35876824164921695</v>
      </c>
      <c r="H88">
        <v>0.30350782723071529</v>
      </c>
      <c r="I88">
        <v>0</v>
      </c>
      <c r="J88">
        <v>18.210469633842923</v>
      </c>
      <c r="K88">
        <v>0.30350782723071529</v>
      </c>
      <c r="L88">
        <v>-0.99999999999999967</v>
      </c>
      <c r="M88">
        <v>-0.99999999999999967</v>
      </c>
      <c r="N88">
        <v>6.0701565446143073</v>
      </c>
      <c r="O88">
        <v>22.630209335583409</v>
      </c>
      <c r="P88">
        <v>-5.2069343687350958E-2</v>
      </c>
      <c r="Q88">
        <v>0.37431513545179657</v>
      </c>
      <c r="R88">
        <v>5.1412549928949981E-2</v>
      </c>
      <c r="S88">
        <v>0.33333333333333304</v>
      </c>
      <c r="T88">
        <v>0.16808195828052133</v>
      </c>
      <c r="U88">
        <v>0.1092880562091078</v>
      </c>
      <c r="V88">
        <v>0</v>
      </c>
      <c r="W88">
        <v>12.287820823689882</v>
      </c>
      <c r="X88">
        <v>0.54794947809250927</v>
      </c>
      <c r="Y88">
        <v>-0.99999999999999967</v>
      </c>
      <c r="Z88">
        <v>-0.99999999999999967</v>
      </c>
      <c r="AA88">
        <v>36.534678002073825</v>
      </c>
      <c r="AB88">
        <v>-0.10825095065039353</v>
      </c>
      <c r="AC88">
        <v>0.28707625753208066</v>
      </c>
      <c r="AD88">
        <v>0.30508358568741256</v>
      </c>
      <c r="AE88">
        <v>24.195444628454986</v>
      </c>
      <c r="AF88">
        <v>-0.99999999999999967</v>
      </c>
      <c r="AG88">
        <v>-0.99999999999999967</v>
      </c>
      <c r="AH88">
        <v>-0.99999999999999967</v>
      </c>
      <c r="AI88">
        <v>0</v>
      </c>
      <c r="AJ88">
        <v>0</v>
      </c>
      <c r="AK88">
        <v>0.23745518129959262</v>
      </c>
      <c r="AL88">
        <v>-0.10670545570123152</v>
      </c>
      <c r="AM88">
        <v>-0.17265236060810016</v>
      </c>
      <c r="AN88">
        <v>0.15157859074328023</v>
      </c>
      <c r="AO88">
        <v>-3.1290331087045398</v>
      </c>
      <c r="AP88">
        <v>3.2559374900758469</v>
      </c>
      <c r="AQ88">
        <v>30.4982904575328</v>
      </c>
      <c r="AR88">
        <v>0.61070334782296232</v>
      </c>
      <c r="AS88">
        <v>0.85145730532322417</v>
      </c>
      <c r="AT88">
        <v>-0.99999999999999967</v>
      </c>
      <c r="AU88">
        <v>-0.99999999999999967</v>
      </c>
      <c r="AV88">
        <v>-0.30735569172026711</v>
      </c>
      <c r="AW88">
        <v>62.420824827733085</v>
      </c>
      <c r="AX88">
        <v>62.420824827733085</v>
      </c>
      <c r="AY88">
        <v>0.1566284060804341</v>
      </c>
      <c r="AZ88">
        <v>-3.4154138670491982</v>
      </c>
      <c r="BA88">
        <v>1480.1848449291356</v>
      </c>
      <c r="CU88" t="e">
        <v>#N/A</v>
      </c>
      <c r="CV88" t="e">
        <v>#N/A</v>
      </c>
    </row>
    <row r="89" spans="1:100" x14ac:dyDescent="0.25">
      <c r="A89">
        <v>188</v>
      </c>
      <c r="B89" t="s">
        <v>533</v>
      </c>
      <c r="C89">
        <v>3</v>
      </c>
      <c r="D89">
        <v>5.8992849603255522</v>
      </c>
      <c r="E89">
        <v>-0.47758531706092561</v>
      </c>
      <c r="F89">
        <v>1.5665196549979168</v>
      </c>
      <c r="G89">
        <v>1.437684714833892</v>
      </c>
      <c r="H89">
        <v>0.47548746890642885</v>
      </c>
      <c r="I89">
        <v>0</v>
      </c>
      <c r="J89">
        <v>28.529248134385746</v>
      </c>
      <c r="K89">
        <v>0.47548746890642885</v>
      </c>
      <c r="L89">
        <v>-1.0000000000000011</v>
      </c>
      <c r="M89">
        <v>-1.0000000000000011</v>
      </c>
      <c r="N89">
        <v>9.5097493781285785</v>
      </c>
      <c r="O89">
        <v>35.866217809545176</v>
      </c>
      <c r="P89">
        <v>3.7667806920854434</v>
      </c>
      <c r="Q89">
        <v>0.41438421215089449</v>
      </c>
      <c r="R89">
        <v>0.48059301409573779</v>
      </c>
      <c r="S89">
        <v>0.33804929580095333</v>
      </c>
      <c r="T89">
        <v>0.3982633928129139</v>
      </c>
      <c r="U89">
        <v>0.65980755982759964</v>
      </c>
      <c r="V89">
        <v>0</v>
      </c>
      <c r="W89">
        <v>36.825311181401531</v>
      </c>
      <c r="X89">
        <v>2.9649855184974179</v>
      </c>
      <c r="Y89">
        <v>-1.0000000000000011</v>
      </c>
      <c r="Z89">
        <v>-1.0000000000000011</v>
      </c>
      <c r="AA89">
        <v>80.59506847848796</v>
      </c>
      <c r="AB89">
        <v>0.14941618187662398</v>
      </c>
      <c r="AC89">
        <v>0.38892834960273015</v>
      </c>
      <c r="AD89">
        <v>0.32743875418046015</v>
      </c>
      <c r="AE89">
        <v>43.289164282990718</v>
      </c>
      <c r="AF89">
        <v>-1.0000000000000011</v>
      </c>
      <c r="AG89">
        <v>-1.0000000000000011</v>
      </c>
      <c r="AH89">
        <v>-1.0000000000000011</v>
      </c>
      <c r="AI89">
        <v>3.46563448336139E-3</v>
      </c>
      <c r="AJ89">
        <v>0</v>
      </c>
      <c r="AK89">
        <v>-0.20203825770466199</v>
      </c>
      <c r="AL89">
        <v>-0.10122173141792522</v>
      </c>
      <c r="AM89">
        <v>0.12817802832603525</v>
      </c>
      <c r="AN89">
        <v>-1.5302145495556026E-2</v>
      </c>
      <c r="AO89">
        <v>2.1942594196275707</v>
      </c>
      <c r="AP89">
        <v>-0.88866229447852663</v>
      </c>
      <c r="AQ89">
        <v>65.35455931578727</v>
      </c>
      <c r="AR89">
        <v>1.3961202484414676</v>
      </c>
      <c r="AS89">
        <v>3.4404729874038478</v>
      </c>
      <c r="AT89">
        <v>-1.0000000000000011</v>
      </c>
      <c r="AU89">
        <v>-1.0000000000000011</v>
      </c>
      <c r="AV89">
        <v>1.9182777289296296</v>
      </c>
      <c r="AW89">
        <v>115.57262399355459</v>
      </c>
      <c r="AX89">
        <v>115.64193668322183</v>
      </c>
      <c r="AY89">
        <v>0.46141190623312994</v>
      </c>
      <c r="AZ89">
        <v>54.954342763312646</v>
      </c>
      <c r="BA89">
        <v>1581.8337631561938</v>
      </c>
    </row>
    <row r="90" spans="1:100" x14ac:dyDescent="0.25">
      <c r="A90">
        <v>190</v>
      </c>
      <c r="B90" t="s">
        <v>534</v>
      </c>
      <c r="C90">
        <v>3</v>
      </c>
      <c r="D90">
        <v>4.5380716517151489</v>
      </c>
      <c r="E90">
        <v>0</v>
      </c>
      <c r="F90">
        <v>-0.45166928970303832</v>
      </c>
      <c r="G90">
        <v>-0.45166928970303832</v>
      </c>
      <c r="H90">
        <v>0.6022229879151032</v>
      </c>
      <c r="I90">
        <v>0</v>
      </c>
      <c r="J90">
        <v>36.133379274906204</v>
      </c>
      <c r="K90">
        <v>0.6022229879151032</v>
      </c>
      <c r="L90">
        <v>-0.99999999999999889</v>
      </c>
      <c r="M90">
        <v>-0.99999999999999889</v>
      </c>
      <c r="N90">
        <v>12.044459758302068</v>
      </c>
      <c r="O90">
        <v>40.219781636918327</v>
      </c>
      <c r="P90">
        <v>-2.23346844604198</v>
      </c>
      <c r="Q90">
        <v>1.5743828048232813</v>
      </c>
      <c r="R90">
        <v>0.15257387755573038</v>
      </c>
      <c r="S90">
        <v>0.32434094611059977</v>
      </c>
      <c r="T90">
        <v>0.38904137188416049</v>
      </c>
      <c r="U90">
        <v>0.47840096385847597</v>
      </c>
      <c r="V90">
        <v>1.3874904315482875E-3</v>
      </c>
      <c r="W90">
        <v>23.637911374787244</v>
      </c>
      <c r="X90">
        <v>2.0887961666536787</v>
      </c>
      <c r="Y90">
        <v>-0.99999999999999889</v>
      </c>
      <c r="Z90">
        <v>-0.99999999999999889</v>
      </c>
      <c r="AA90">
        <v>49.879322830769866</v>
      </c>
      <c r="AB90">
        <v>-8.6376858992179562E-2</v>
      </c>
      <c r="AC90">
        <v>0.33899357830896909</v>
      </c>
      <c r="AD90">
        <v>0.26916003225174856</v>
      </c>
      <c r="AE90">
        <v>26.088837578426894</v>
      </c>
      <c r="AF90">
        <v>-0.99999999999999889</v>
      </c>
      <c r="AG90">
        <v>-0.99999999999999889</v>
      </c>
      <c r="AH90">
        <v>-0.99999999999999889</v>
      </c>
      <c r="AI90">
        <v>0</v>
      </c>
      <c r="AJ90">
        <v>1.3874904315482875E-3</v>
      </c>
      <c r="AK90">
        <v>-0.22068396165519527</v>
      </c>
      <c r="AL90">
        <v>-0.11655056745863124</v>
      </c>
      <c r="AM90">
        <v>8.4398029756571943E-2</v>
      </c>
      <c r="AN90">
        <v>-0.10915919745435326</v>
      </c>
      <c r="AO90">
        <v>1.0065309356383225</v>
      </c>
      <c r="AP90">
        <v>-3.311732773651987</v>
      </c>
      <c r="AQ90">
        <v>59.771290649693427</v>
      </c>
      <c r="AR90">
        <v>1.1931707722847833</v>
      </c>
      <c r="AS90">
        <v>2.6910191545687812</v>
      </c>
      <c r="AT90">
        <v>-0.99999999999999889</v>
      </c>
      <c r="AU90">
        <v>-0.99999999999999889</v>
      </c>
      <c r="AV90">
        <v>-0.29909541214730795</v>
      </c>
      <c r="AW90">
        <v>86.787371694036167</v>
      </c>
      <c r="AX90">
        <v>86.926120737190999</v>
      </c>
      <c r="AY90">
        <v>0.11787610017127895</v>
      </c>
      <c r="AZ90">
        <v>-4.2181685600432361</v>
      </c>
      <c r="BA90">
        <v>1438.9608169290791</v>
      </c>
    </row>
    <row r="91" spans="1:100" x14ac:dyDescent="0.25">
      <c r="A91">
        <v>191</v>
      </c>
      <c r="B91" t="s">
        <v>535</v>
      </c>
      <c r="C91">
        <v>3</v>
      </c>
      <c r="D91">
        <v>4.2771738932794499</v>
      </c>
      <c r="E91">
        <v>-6.3916888361818932E-3</v>
      </c>
      <c r="F91">
        <v>-1.9982049474082828</v>
      </c>
      <c r="G91">
        <v>-1.9982049474082828</v>
      </c>
      <c r="H91">
        <v>0.32833350560847396</v>
      </c>
      <c r="I91">
        <v>0</v>
      </c>
      <c r="J91">
        <v>19.700010336508427</v>
      </c>
      <c r="K91">
        <v>0.32833350560847396</v>
      </c>
      <c r="L91">
        <v>-1</v>
      </c>
      <c r="M91">
        <v>-1</v>
      </c>
      <c r="N91">
        <v>6.5666701121694775</v>
      </c>
      <c r="O91">
        <v>21.978979282379619</v>
      </c>
      <c r="P91">
        <v>1.0414186889016239</v>
      </c>
      <c r="Q91">
        <v>-0.69911494930795437</v>
      </c>
      <c r="R91">
        <v>-0.14495116774264866</v>
      </c>
      <c r="S91">
        <v>0.33333333333333309</v>
      </c>
      <c r="T91">
        <v>0.3813079301343007</v>
      </c>
      <c r="U91">
        <v>0.12372189274086709</v>
      </c>
      <c r="V91">
        <v>-7.0649340361478245E-3</v>
      </c>
      <c r="W91">
        <v>20.118588662555172</v>
      </c>
      <c r="X91">
        <v>0.87298747463786164</v>
      </c>
      <c r="Y91">
        <v>-1</v>
      </c>
      <c r="Z91">
        <v>-1</v>
      </c>
      <c r="AA91">
        <v>59.588136261216981</v>
      </c>
      <c r="AB91">
        <v>-1.8189405210295023E-3</v>
      </c>
      <c r="AC91">
        <v>0.34786681598731894</v>
      </c>
      <c r="AD91">
        <v>0.44624209986179975</v>
      </c>
      <c r="AE91">
        <v>39.614498766404452</v>
      </c>
      <c r="AF91">
        <v>-1</v>
      </c>
      <c r="AG91">
        <v>-1</v>
      </c>
      <c r="AH91">
        <v>-1</v>
      </c>
      <c r="AI91">
        <v>-9.2248045409988495E-3</v>
      </c>
      <c r="AJ91">
        <v>-7.0649340361478245E-3</v>
      </c>
      <c r="AK91">
        <v>-4.4868340259970205E-2</v>
      </c>
      <c r="AL91">
        <v>0.21272642558416632</v>
      </c>
      <c r="AM91">
        <v>0.17410914944081565</v>
      </c>
      <c r="AN91">
        <v>0.24876476762138028</v>
      </c>
      <c r="AO91">
        <v>4.1283870347205411</v>
      </c>
      <c r="AP91">
        <v>7.2827513184553379</v>
      </c>
      <c r="AQ91">
        <v>39.818598999063624</v>
      </c>
      <c r="AR91">
        <v>0.83129822217235338</v>
      </c>
      <c r="AS91">
        <v>1.2013209802463352</v>
      </c>
      <c r="AT91">
        <v>-1</v>
      </c>
      <c r="AU91">
        <v>-1</v>
      </c>
      <c r="AV91">
        <v>-2.1431561151509313</v>
      </c>
      <c r="AW91">
        <v>88.849866862051897</v>
      </c>
      <c r="AX91">
        <v>87.958877367617134</v>
      </c>
      <c r="AY91">
        <v>0.51548225288447413</v>
      </c>
      <c r="AZ91">
        <v>16.881695212018649</v>
      </c>
      <c r="BA91">
        <v>1543.9541874777481</v>
      </c>
    </row>
    <row r="92" spans="1:100" x14ac:dyDescent="0.25">
      <c r="A92">
        <v>192</v>
      </c>
      <c r="B92" t="s">
        <v>536</v>
      </c>
      <c r="C92">
        <v>3</v>
      </c>
      <c r="D92">
        <v>4.7909445915987243</v>
      </c>
      <c r="E92">
        <v>8.0061108829447853E-3</v>
      </c>
      <c r="F92">
        <v>2.2910008473956647</v>
      </c>
      <c r="G92">
        <v>2.2910008473956647</v>
      </c>
      <c r="H92">
        <v>9.4580294774769827E-2</v>
      </c>
      <c r="I92">
        <v>0</v>
      </c>
      <c r="J92">
        <v>5.6748176864861897</v>
      </c>
      <c r="K92">
        <v>9.4580294774769827E-2</v>
      </c>
      <c r="L92">
        <v>-0.99999999999999989</v>
      </c>
      <c r="M92">
        <v>-0.99999999999999989</v>
      </c>
      <c r="N92">
        <v>1.8916058954953969</v>
      </c>
      <c r="O92">
        <v>12.756763125480576</v>
      </c>
      <c r="P92">
        <v>-0.15643982769462794</v>
      </c>
      <c r="Q92">
        <v>-1.9771276075090474</v>
      </c>
      <c r="R92">
        <v>-0.62671984783332679</v>
      </c>
      <c r="S92">
        <v>0.33333333333333331</v>
      </c>
      <c r="T92">
        <v>0.36142864384960061</v>
      </c>
      <c r="U92">
        <v>0.17325491429152196</v>
      </c>
      <c r="V92">
        <v>0</v>
      </c>
      <c r="W92">
        <v>30.937463867987432</v>
      </c>
      <c r="X92">
        <v>1.321296650090519</v>
      </c>
      <c r="Y92">
        <v>-0.99999999999999989</v>
      </c>
      <c r="Z92">
        <v>-0.99999999999999989</v>
      </c>
      <c r="AA92">
        <v>81.58196358262073</v>
      </c>
      <c r="AB92">
        <v>0.39441044188067081</v>
      </c>
      <c r="AC92">
        <v>9.8888210409236482E-2</v>
      </c>
      <c r="AD92">
        <v>0.53212573895942494</v>
      </c>
      <c r="AE92">
        <v>51.271219562466619</v>
      </c>
      <c r="AF92">
        <v>-0.99999999999999989</v>
      </c>
      <c r="AG92">
        <v>-0.99999999999999989</v>
      </c>
      <c r="AH92">
        <v>-0.99999999999999989</v>
      </c>
      <c r="AI92">
        <v>0</v>
      </c>
      <c r="AJ92">
        <v>0</v>
      </c>
      <c r="AK92">
        <v>0.20773393327301357</v>
      </c>
      <c r="AL92">
        <v>-4.2022326077824163E-2</v>
      </c>
      <c r="AM92">
        <v>0.2362095480918199</v>
      </c>
      <c r="AN92">
        <v>0.70658216424060361</v>
      </c>
      <c r="AO92">
        <v>6.9439083686605674</v>
      </c>
      <c r="AP92">
        <v>17.454442475625971</v>
      </c>
      <c r="AQ92">
        <v>36.612281554473626</v>
      </c>
      <c r="AR92">
        <v>0.86801689147445615</v>
      </c>
      <c r="AS92">
        <v>1.415876944865289</v>
      </c>
      <c r="AT92">
        <v>-0.99999999999999989</v>
      </c>
      <c r="AU92">
        <v>-0.99999999999999989</v>
      </c>
      <c r="AV92">
        <v>1.6642809995623391</v>
      </c>
      <c r="AW92">
        <v>111.79316918372726</v>
      </c>
      <c r="AX92">
        <v>111.79316918372726</v>
      </c>
      <c r="AY92">
        <v>0.53641354424482046</v>
      </c>
      <c r="AZ92">
        <v>43.74951251315094</v>
      </c>
      <c r="BA92">
        <v>1594.0731406287259</v>
      </c>
      <c r="CU92" t="e">
        <v>#N/A</v>
      </c>
      <c r="CV92" t="e">
        <v>#N/A</v>
      </c>
    </row>
    <row r="93" spans="1:100" x14ac:dyDescent="0.25">
      <c r="A93">
        <v>193</v>
      </c>
      <c r="B93" t="s">
        <v>537</v>
      </c>
      <c r="C93">
        <v>3</v>
      </c>
      <c r="D93">
        <v>4.5549020251831287</v>
      </c>
      <c r="E93">
        <v>2.5563144867035606E-2</v>
      </c>
      <c r="F93">
        <v>-0.12263507098358568</v>
      </c>
      <c r="G93">
        <v>-7.760969288908251E-2</v>
      </c>
      <c r="H93">
        <v>-6.0026360362238212E-3</v>
      </c>
      <c r="I93">
        <v>0</v>
      </c>
      <c r="J93">
        <v>-0.36015816217343133</v>
      </c>
      <c r="K93">
        <v>-6.0026360362238212E-3</v>
      </c>
      <c r="L93">
        <v>-1.0000000000000027</v>
      </c>
      <c r="M93">
        <v>-1.0000000000000027</v>
      </c>
      <c r="N93">
        <v>-0.12005272072447637</v>
      </c>
      <c r="O93">
        <v>4.1171341701206181</v>
      </c>
      <c r="P93">
        <v>-0.21050535076179522</v>
      </c>
      <c r="Q93">
        <v>-1.6987074036580456</v>
      </c>
      <c r="R93">
        <v>-0.6930850958320699</v>
      </c>
      <c r="S93">
        <v>0.33333333333333398</v>
      </c>
      <c r="T93">
        <v>0.19491474536616438</v>
      </c>
      <c r="U93">
        <v>0.29228840608757334</v>
      </c>
      <c r="V93">
        <v>-2.6026943395828003E-3</v>
      </c>
      <c r="W93">
        <v>32.957457059348521</v>
      </c>
      <c r="X93">
        <v>1.5419382364473873</v>
      </c>
      <c r="Y93">
        <v>-1.0000000000000027</v>
      </c>
      <c r="Z93">
        <v>-1.0000000000000027</v>
      </c>
      <c r="AA93">
        <v>70.568134574619648</v>
      </c>
      <c r="AB93">
        <v>0.21572535209449456</v>
      </c>
      <c r="AC93">
        <v>0.23184870965693999</v>
      </c>
      <c r="AD93">
        <v>0.31850119047062964</v>
      </c>
      <c r="AE93">
        <v>38.303762611103238</v>
      </c>
      <c r="AF93">
        <v>-1.0000000000000027</v>
      </c>
      <c r="AG93">
        <v>-1.0000000000000027</v>
      </c>
      <c r="AH93">
        <v>-1.0000000000000027</v>
      </c>
      <c r="AI93">
        <v>0</v>
      </c>
      <c r="AJ93">
        <v>-2.6026943395828003E-3</v>
      </c>
      <c r="AK93">
        <v>-3.6250798523681953E-2</v>
      </c>
      <c r="AL93">
        <v>-2.5057430094581459E-2</v>
      </c>
      <c r="AM93">
        <v>-0.1943019079630009</v>
      </c>
      <c r="AN93">
        <v>7.2432721307253284E-2</v>
      </c>
      <c r="AO93">
        <v>-5.03880169169343</v>
      </c>
      <c r="AP93">
        <v>1.6855308822084247</v>
      </c>
      <c r="AQ93">
        <v>32.597298897175072</v>
      </c>
      <c r="AR93">
        <v>0.81793379044748926</v>
      </c>
      <c r="AS93">
        <v>1.5359356004111642</v>
      </c>
      <c r="AT93">
        <v>-1.0000000000000027</v>
      </c>
      <c r="AU93">
        <v>-1.0000000000000027</v>
      </c>
      <c r="AV93">
        <v>-0.77069478872115238</v>
      </c>
      <c r="AW93">
        <v>76.370799626948696</v>
      </c>
      <c r="AX93">
        <v>76.110530192990439</v>
      </c>
      <c r="AY93">
        <v>0.30751633578015308</v>
      </c>
      <c r="AZ93">
        <v>19.326341798708178</v>
      </c>
      <c r="BA93">
        <v>1467.7917393429066</v>
      </c>
    </row>
    <row r="94" spans="1:100" x14ac:dyDescent="0.25">
      <c r="A94">
        <v>195</v>
      </c>
      <c r="B94" t="s">
        <v>538</v>
      </c>
      <c r="C94">
        <v>3</v>
      </c>
      <c r="D94">
        <v>4.2043594365128465</v>
      </c>
      <c r="E94">
        <v>-3.0091159994473098E-3</v>
      </c>
      <c r="F94">
        <v>21.581284371959931</v>
      </c>
      <c r="G94">
        <v>21.581284371959931</v>
      </c>
      <c r="H94">
        <v>0.24906419968307014</v>
      </c>
      <c r="I94">
        <v>0</v>
      </c>
      <c r="J94">
        <v>14.943851980984206</v>
      </c>
      <c r="K94">
        <v>0.24906419968307014</v>
      </c>
      <c r="L94">
        <v>-0.99999999999999922</v>
      </c>
      <c r="M94">
        <v>-0.99999999999999922</v>
      </c>
      <c r="N94">
        <v>4.9812839936614033</v>
      </c>
      <c r="O94">
        <v>40.729495789456976</v>
      </c>
      <c r="P94">
        <v>-1.3056039819773697</v>
      </c>
      <c r="Q94">
        <v>72.869381389047831</v>
      </c>
      <c r="R94">
        <v>24.027836213382244</v>
      </c>
      <c r="S94">
        <v>0.33333333333333298</v>
      </c>
      <c r="T94">
        <v>0.3433154346201957</v>
      </c>
      <c r="U94">
        <v>0.302591871103917</v>
      </c>
      <c r="V94">
        <v>-2.6174210152697677E-2</v>
      </c>
      <c r="W94">
        <v>28.16008916886711</v>
      </c>
      <c r="X94">
        <v>1.4908888930568038</v>
      </c>
      <c r="Y94">
        <v>-0.99999999999999922</v>
      </c>
      <c r="Z94">
        <v>-0.99999999999999922</v>
      </c>
      <c r="AA94">
        <v>94.03061108633463</v>
      </c>
      <c r="AB94">
        <v>0.26700719739951584</v>
      </c>
      <c r="AC94">
        <v>0.35736822674326063</v>
      </c>
      <c r="AD94">
        <v>0.21247828993892931</v>
      </c>
      <c r="AE94">
        <v>41.842685704085305</v>
      </c>
      <c r="AF94">
        <v>-0.99999999999999922</v>
      </c>
      <c r="AG94">
        <v>-0.99999999999999922</v>
      </c>
      <c r="AH94">
        <v>-0.99999999999999922</v>
      </c>
      <c r="AI94">
        <v>0.74854670078431318</v>
      </c>
      <c r="AJ94">
        <v>-2.6174210152697677E-2</v>
      </c>
      <c r="AK94">
        <v>9.1138912791309548E-2</v>
      </c>
      <c r="AL94">
        <v>0.17420220612301404</v>
      </c>
      <c r="AM94">
        <v>0.64557228377515885</v>
      </c>
      <c r="AN94">
        <v>-5.0218609213318131E-2</v>
      </c>
      <c r="AO94">
        <v>16.59500165833553</v>
      </c>
      <c r="AP94">
        <v>-0.38445419971788286</v>
      </c>
      <c r="AQ94">
        <v>43.103941149851359</v>
      </c>
      <c r="AR94">
        <v>0.95306642890474824</v>
      </c>
      <c r="AS94">
        <v>1.7399530927398748</v>
      </c>
      <c r="AT94">
        <v>-0.99999999999999922</v>
      </c>
      <c r="AU94">
        <v>-0.99999999999999922</v>
      </c>
      <c r="AV94">
        <v>45.609120585342183</v>
      </c>
      <c r="AW94">
        <v>134.37565267607374</v>
      </c>
      <c r="AX94">
        <v>146.72916567649025</v>
      </c>
      <c r="AY94">
        <v>0.38987712368980632</v>
      </c>
      <c r="AZ94">
        <v>73.790868375507841</v>
      </c>
      <c r="BA94">
        <v>1685.1904462870589</v>
      </c>
      <c r="CU94" t="e">
        <v>#N/A</v>
      </c>
      <c r="CV94" t="e">
        <v>#N/A</v>
      </c>
    </row>
    <row r="95" spans="1:100" x14ac:dyDescent="0.25">
      <c r="A95">
        <v>199</v>
      </c>
      <c r="B95" t="s">
        <v>539</v>
      </c>
      <c r="C95">
        <v>2</v>
      </c>
      <c r="D95">
        <v>3.6271002849354783</v>
      </c>
      <c r="E95">
        <v>-2.3284890207395374E-2</v>
      </c>
      <c r="F95">
        <v>1.8955357594621636E-2</v>
      </c>
      <c r="G95">
        <v>2.6708305185942027E-2</v>
      </c>
      <c r="H95">
        <v>5.7752933383810129E-2</v>
      </c>
      <c r="I95">
        <v>0</v>
      </c>
      <c r="J95">
        <v>3.4651760030286072</v>
      </c>
      <c r="K95">
        <v>5.7752933383810129E-2</v>
      </c>
      <c r="L95">
        <v>-1</v>
      </c>
      <c r="M95">
        <v>-1</v>
      </c>
      <c r="N95">
        <v>1.1550586676762025</v>
      </c>
      <c r="O95">
        <v>7.4442806657007186</v>
      </c>
      <c r="P95">
        <v>4.985276008968581E-2</v>
      </c>
      <c r="Q95">
        <v>0.40477786303962082</v>
      </c>
      <c r="R95">
        <v>0.13444109114672353</v>
      </c>
      <c r="S95">
        <v>0.32565036598703467</v>
      </c>
      <c r="T95">
        <v>0.26397767176371312</v>
      </c>
      <c r="U95">
        <v>5.2606091190404894E-2</v>
      </c>
      <c r="V95">
        <v>-2.6749508882812426E-3</v>
      </c>
      <c r="W95">
        <v>22.739010038372033</v>
      </c>
      <c r="X95">
        <v>0.68699895282121215</v>
      </c>
      <c r="Y95">
        <v>-1</v>
      </c>
      <c r="Z95">
        <v>-1</v>
      </c>
      <c r="AA95">
        <v>39.163879870576125</v>
      </c>
      <c r="AB95">
        <v>8.9369916788379675E-2</v>
      </c>
      <c r="AC95">
        <v>8.9572897640274943E-2</v>
      </c>
      <c r="AD95">
        <v>8.5222540510614744E-2</v>
      </c>
      <c r="AE95">
        <v>15.036933240748645</v>
      </c>
      <c r="AF95">
        <v>-1</v>
      </c>
      <c r="AG95">
        <v>-1</v>
      </c>
      <c r="AH95">
        <v>-1</v>
      </c>
      <c r="AI95">
        <v>-1.7338245947049761E-3</v>
      </c>
      <c r="AJ95">
        <v>-2.6749508882812426E-3</v>
      </c>
      <c r="AK95">
        <v>0.12424029426904939</v>
      </c>
      <c r="AL95">
        <v>4.7587662720197925E-2</v>
      </c>
      <c r="AM95">
        <v>0.13635998586038223</v>
      </c>
      <c r="AN95">
        <v>4.7080874354671544E-2</v>
      </c>
      <c r="AO95">
        <v>3.8592785746724387</v>
      </c>
      <c r="AP95">
        <v>1.585882715650142</v>
      </c>
      <c r="AQ95">
        <v>27.829878879536817</v>
      </c>
      <c r="AR95">
        <v>0.65805390409995046</v>
      </c>
      <c r="AS95">
        <v>0.7695128790914213</v>
      </c>
      <c r="AT95">
        <v>-1</v>
      </c>
      <c r="AU95">
        <v>-1</v>
      </c>
      <c r="AV95">
        <v>0.23012508618941779</v>
      </c>
      <c r="AW95">
        <v>50.577184732675072</v>
      </c>
      <c r="AX95">
        <v>50.635523295446177</v>
      </c>
      <c r="AY95">
        <v>0.13395248121874381</v>
      </c>
      <c r="AZ95">
        <v>-5.7312806056012313</v>
      </c>
      <c r="BA95">
        <v>1343.3218043117463</v>
      </c>
    </row>
    <row r="96" spans="1:100" x14ac:dyDescent="0.25">
      <c r="A96">
        <v>201</v>
      </c>
      <c r="B96" t="s">
        <v>540</v>
      </c>
      <c r="C96">
        <v>3</v>
      </c>
      <c r="D96">
        <v>4.4216894115564527</v>
      </c>
      <c r="E96">
        <v>0</v>
      </c>
      <c r="F96">
        <v>0</v>
      </c>
      <c r="G96">
        <v>0</v>
      </c>
      <c r="H96">
        <v>-3.0244410200581915E-2</v>
      </c>
      <c r="I96">
        <v>0</v>
      </c>
      <c r="J96">
        <v>-1.8146646120349148</v>
      </c>
      <c r="K96">
        <v>-3.0244410200581915E-2</v>
      </c>
      <c r="L96">
        <v>-1.0000000000000027</v>
      </c>
      <c r="M96">
        <v>-1.0000000000000027</v>
      </c>
      <c r="N96">
        <v>-0.60488820401163812</v>
      </c>
      <c r="O96">
        <v>2.6070247995215374</v>
      </c>
      <c r="P96">
        <v>-0.24001766986625328</v>
      </c>
      <c r="Q96">
        <v>-5.8914272341117097E-2</v>
      </c>
      <c r="R96">
        <v>-2.6263817191503527E-3</v>
      </c>
      <c r="S96">
        <v>0.26234655308686239</v>
      </c>
      <c r="T96">
        <v>0.25124777670558213</v>
      </c>
      <c r="U96">
        <v>1.372247865280391E-2</v>
      </c>
      <c r="V96">
        <v>0</v>
      </c>
      <c r="W96">
        <v>22.302448745833225</v>
      </c>
      <c r="X96">
        <v>0.50187983103038658</v>
      </c>
      <c r="Y96">
        <v>-1.0000000000000027</v>
      </c>
      <c r="Z96">
        <v>-1.0000000000000027</v>
      </c>
      <c r="AA96">
        <v>70.193088502776092</v>
      </c>
      <c r="AB96">
        <v>0.21014998769116877</v>
      </c>
      <c r="AC96">
        <v>0.4924664682061593</v>
      </c>
      <c r="AD96">
        <v>0.25524886687591236</v>
      </c>
      <c r="AE96">
        <v>47.893266138662014</v>
      </c>
      <c r="AF96">
        <v>-1.0000000000000027</v>
      </c>
      <c r="AG96">
        <v>-1.0000000000000027</v>
      </c>
      <c r="AH96">
        <v>-1.0000000000000027</v>
      </c>
      <c r="AI96">
        <v>0</v>
      </c>
      <c r="AJ96">
        <v>0</v>
      </c>
      <c r="AK96">
        <v>-0.12318137757114141</v>
      </c>
      <c r="AL96">
        <v>3.4490975800909936E-2</v>
      </c>
      <c r="AM96">
        <v>-6.0918689280512889E-2</v>
      </c>
      <c r="AN96">
        <v>0.10779414752558654</v>
      </c>
      <c r="AO96">
        <v>-2.1388741198685288</v>
      </c>
      <c r="AP96">
        <v>2.867308567144212</v>
      </c>
      <c r="AQ96">
        <v>20.4877841337983</v>
      </c>
      <c r="AR96">
        <v>0.52731680844524842</v>
      </c>
      <c r="AS96">
        <v>0.47163542082980442</v>
      </c>
      <c r="AT96">
        <v>-1.0000000000000027</v>
      </c>
      <c r="AU96">
        <v>-1.0000000000000027</v>
      </c>
      <c r="AV96">
        <v>-2.6263817191503527E-3</v>
      </c>
      <c r="AW96">
        <v>75.667421869441796</v>
      </c>
      <c r="AX96">
        <v>75.667421869441796</v>
      </c>
      <c r="AY96">
        <v>0.18721775236033178</v>
      </c>
      <c r="AZ96">
        <v>22.914713779376289</v>
      </c>
      <c r="BA96">
        <v>1508.2832268398397</v>
      </c>
    </row>
    <row r="97" spans="1:100" x14ac:dyDescent="0.25">
      <c r="A97">
        <v>203</v>
      </c>
      <c r="B97" t="s">
        <v>541</v>
      </c>
      <c r="C97">
        <v>3</v>
      </c>
      <c r="D97">
        <v>6.1066219583180485</v>
      </c>
      <c r="E97">
        <v>0</v>
      </c>
      <c r="F97">
        <v>-6.3406589033876401E-2</v>
      </c>
      <c r="G97">
        <v>-6.3406589033876401E-2</v>
      </c>
      <c r="H97">
        <v>0.3166811591267808</v>
      </c>
      <c r="I97">
        <v>0</v>
      </c>
      <c r="J97">
        <v>19.000869547606861</v>
      </c>
      <c r="K97">
        <v>0.3166811591267808</v>
      </c>
      <c r="L97">
        <v>-1.0000000000000002</v>
      </c>
      <c r="M97">
        <v>-1.0000000000000002</v>
      </c>
      <c r="N97">
        <v>6.3336231825356215</v>
      </c>
      <c r="O97">
        <v>25.044084916891023</v>
      </c>
      <c r="P97">
        <v>-3.7943359744180671E-2</v>
      </c>
      <c r="Q97">
        <v>-2.2825922013778599</v>
      </c>
      <c r="R97">
        <v>-0.76443627285802185</v>
      </c>
      <c r="S97">
        <v>0.33333333333333331</v>
      </c>
      <c r="T97">
        <v>0.35987091780587749</v>
      </c>
      <c r="U97">
        <v>0.21805090241729666</v>
      </c>
      <c r="V97">
        <v>-1.2326482231658713E-2</v>
      </c>
      <c r="W97">
        <v>23.289900487922711</v>
      </c>
      <c r="X97">
        <v>1.1977817196816813</v>
      </c>
      <c r="Y97">
        <v>-1.0000000000000002</v>
      </c>
      <c r="Z97">
        <v>-1.0000000000000002</v>
      </c>
      <c r="AA97">
        <v>46.738031423956407</v>
      </c>
      <c r="AB97">
        <v>0.23618698215737766</v>
      </c>
      <c r="AC97">
        <v>0.2902984670842933</v>
      </c>
      <c r="AD97">
        <v>-4.223410506383668E-2</v>
      </c>
      <c r="AE97">
        <v>24.212567208891713</v>
      </c>
      <c r="AF97">
        <v>-1.0000000000000002</v>
      </c>
      <c r="AG97">
        <v>-1.0000000000000002</v>
      </c>
      <c r="AH97">
        <v>-1.0000000000000002</v>
      </c>
      <c r="AI97">
        <v>-2.7252727634189775E-2</v>
      </c>
      <c r="AJ97">
        <v>-1.2326482231658713E-2</v>
      </c>
      <c r="AK97">
        <v>4.736527410852532E-2</v>
      </c>
      <c r="AL97">
        <v>2.3987003491553929E-2</v>
      </c>
      <c r="AM97">
        <v>-0.17875034530835679</v>
      </c>
      <c r="AN97">
        <v>0.13751779588954799</v>
      </c>
      <c r="AO97">
        <v>-4.2319322621662945</v>
      </c>
      <c r="AP97">
        <v>3.5578799146964708</v>
      </c>
      <c r="AQ97">
        <v>42.290770035529562</v>
      </c>
      <c r="AR97">
        <v>0.89892867132484844</v>
      </c>
      <c r="AS97">
        <v>1.5144628788084622</v>
      </c>
      <c r="AT97">
        <v>-1.0000000000000002</v>
      </c>
      <c r="AU97">
        <v>-1.0000000000000002</v>
      </c>
      <c r="AV97">
        <v>-0.82784286189189793</v>
      </c>
      <c r="AW97">
        <v>75.33999625554388</v>
      </c>
      <c r="AX97">
        <v>73.562293479694219</v>
      </c>
      <c r="AY97">
        <v>2.0216446634180769E-2</v>
      </c>
      <c r="AZ97">
        <v>1.413530860524097</v>
      </c>
      <c r="BA97">
        <v>1499.8338865363507</v>
      </c>
    </row>
    <row r="98" spans="1:100" x14ac:dyDescent="0.25">
      <c r="A98">
        <v>204</v>
      </c>
      <c r="B98" t="s">
        <v>542</v>
      </c>
      <c r="C98">
        <v>3</v>
      </c>
      <c r="D98">
        <v>4.372923608337147</v>
      </c>
      <c r="E98">
        <v>0</v>
      </c>
      <c r="F98">
        <v>-0.63226886488249168</v>
      </c>
      <c r="G98">
        <v>-0.63226886488249168</v>
      </c>
      <c r="H98">
        <v>0.12103794464370599</v>
      </c>
      <c r="I98">
        <v>0</v>
      </c>
      <c r="J98">
        <v>7.2622766786223591</v>
      </c>
      <c r="K98">
        <v>0.12103794464370599</v>
      </c>
      <c r="L98">
        <v>-1.0000000000000009</v>
      </c>
      <c r="M98">
        <v>-1.0000000000000009</v>
      </c>
      <c r="N98">
        <v>2.4207588928741197</v>
      </c>
      <c r="O98">
        <v>11.002931422077012</v>
      </c>
      <c r="P98">
        <v>-0.15619399341740942</v>
      </c>
      <c r="Q98">
        <v>-2.4326983268794033</v>
      </c>
      <c r="R98">
        <v>-0.91727802078199416</v>
      </c>
      <c r="S98">
        <v>0.33333333333333354</v>
      </c>
      <c r="T98">
        <v>0.36564459788622555</v>
      </c>
      <c r="U98">
        <v>-5.8231338994253957E-2</v>
      </c>
      <c r="V98">
        <v>-2.9698798383512243E-3</v>
      </c>
      <c r="W98">
        <v>20.669550709729922</v>
      </c>
      <c r="X98">
        <v>0.3558253459648329</v>
      </c>
      <c r="Y98">
        <v>-1.0000000000000009</v>
      </c>
      <c r="Z98">
        <v>-1.0000000000000009</v>
      </c>
      <c r="AA98">
        <v>57.46894731973908</v>
      </c>
      <c r="AB98">
        <v>8.7618036905402749E-2</v>
      </c>
      <c r="AC98">
        <v>0.2341790903440267</v>
      </c>
      <c r="AD98">
        <v>0.43253636536639284</v>
      </c>
      <c r="AE98">
        <v>37.716674630791125</v>
      </c>
      <c r="AF98">
        <v>-1.0000000000000009</v>
      </c>
      <c r="AG98">
        <v>-1.0000000000000009</v>
      </c>
      <c r="AH98">
        <v>-1.0000000000000009</v>
      </c>
      <c r="AI98">
        <v>-2.0795422382156842E-2</v>
      </c>
      <c r="AJ98">
        <v>-2.9698798383512243E-3</v>
      </c>
      <c r="AK98">
        <v>-3.0209561021436925E-2</v>
      </c>
      <c r="AL98">
        <v>-0.13537970666259694</v>
      </c>
      <c r="AM98">
        <v>6.3540035815494557E-3</v>
      </c>
      <c r="AN98">
        <v>2.0879878308271E-2</v>
      </c>
      <c r="AO98">
        <v>7.8022844315514123E-3</v>
      </c>
      <c r="AP98">
        <v>-0.15490157560620926</v>
      </c>
      <c r="AQ98">
        <v>27.931827388352275</v>
      </c>
      <c r="AR98">
        <v>0.6377767123869541</v>
      </c>
      <c r="AS98">
        <v>0.4768632906085391</v>
      </c>
      <c r="AT98">
        <v>-1.0000000000000009</v>
      </c>
      <c r="AU98">
        <v>-1.0000000000000009</v>
      </c>
      <c r="AV98">
        <v>-1.5495468856644861</v>
      </c>
      <c r="AW98">
        <v>68.316977166209838</v>
      </c>
      <c r="AX98">
        <v>67.604080734731554</v>
      </c>
      <c r="AY98">
        <v>0.38279234097455622</v>
      </c>
      <c r="AZ98">
        <v>13.017884578528783</v>
      </c>
      <c r="BA98">
        <v>1439.8899103235119</v>
      </c>
    </row>
    <row r="99" spans="1:100" x14ac:dyDescent="0.25">
      <c r="A99">
        <v>207</v>
      </c>
      <c r="B99" t="s">
        <v>543</v>
      </c>
      <c r="C99">
        <v>2</v>
      </c>
      <c r="D99">
        <v>6.3758854676015666</v>
      </c>
      <c r="E99">
        <v>0.58729748422193861</v>
      </c>
      <c r="F99">
        <v>1.5393721673342422</v>
      </c>
      <c r="G99">
        <v>1.5540294702437434</v>
      </c>
      <c r="H99">
        <v>0.37372447031739364</v>
      </c>
      <c r="I99">
        <v>0</v>
      </c>
      <c r="J99">
        <v>22.423468219043617</v>
      </c>
      <c r="K99">
        <v>0.37372447031739364</v>
      </c>
      <c r="L99">
        <v>-1</v>
      </c>
      <c r="M99">
        <v>-1</v>
      </c>
      <c r="N99">
        <v>7.4744894063478728</v>
      </c>
      <c r="O99">
        <v>27.136989467540246</v>
      </c>
      <c r="P99">
        <v>3.1421261169351862</v>
      </c>
      <c r="Q99">
        <v>7.6322235075470344</v>
      </c>
      <c r="R99">
        <v>2.508284071197568</v>
      </c>
      <c r="S99">
        <v>0.38471447537592612</v>
      </c>
      <c r="T99">
        <v>0.51334752745163637</v>
      </c>
      <c r="U99">
        <v>0.36139607222763059</v>
      </c>
      <c r="V99">
        <v>3.815589785712336E-2</v>
      </c>
      <c r="W99">
        <v>42.228035280351691</v>
      </c>
      <c r="X99">
        <v>2.1174989912153781</v>
      </c>
      <c r="Y99">
        <v>-1</v>
      </c>
      <c r="Z99">
        <v>-1</v>
      </c>
      <c r="AA99">
        <v>79.288643853039943</v>
      </c>
      <c r="AB99">
        <v>0.43573544973364509</v>
      </c>
      <c r="AC99">
        <v>0.43606987547782605</v>
      </c>
      <c r="AD99">
        <v>0.42874395366098744</v>
      </c>
      <c r="AE99">
        <v>46.946372130798245</v>
      </c>
      <c r="AF99">
        <v>-1</v>
      </c>
      <c r="AG99">
        <v>-1</v>
      </c>
      <c r="AH99">
        <v>-1</v>
      </c>
      <c r="AI99">
        <v>2.0655469340639547E-2</v>
      </c>
      <c r="AJ99">
        <v>3.815589785712336E-2</v>
      </c>
      <c r="AK99">
        <v>-0.29304085863651985</v>
      </c>
      <c r="AL99">
        <v>0.46486881562576721</v>
      </c>
      <c r="AM99">
        <v>-0.34965712570799451</v>
      </c>
      <c r="AN99">
        <v>0.53309798592304825</v>
      </c>
      <c r="AO99">
        <v>-8.516620672295879</v>
      </c>
      <c r="AP99">
        <v>13.96178196261846</v>
      </c>
      <c r="AQ99">
        <v>48.577321771960705</v>
      </c>
      <c r="AR99">
        <v>1.1147457332879733</v>
      </c>
      <c r="AS99">
        <v>2.2463969542917086</v>
      </c>
      <c r="AT99">
        <v>-1</v>
      </c>
      <c r="AU99">
        <v>-1</v>
      </c>
      <c r="AV99">
        <v>3.3803103071749083</v>
      </c>
      <c r="AW99">
        <v>96.818039564439971</v>
      </c>
      <c r="AX99">
        <v>97.482162806533495</v>
      </c>
      <c r="AY99">
        <v>0.49013106880907109</v>
      </c>
      <c r="AZ99">
        <v>56.668543912007117</v>
      </c>
      <c r="BA99">
        <v>1584.0599962813651</v>
      </c>
    </row>
    <row r="100" spans="1:100" x14ac:dyDescent="0.25">
      <c r="A100">
        <v>213</v>
      </c>
      <c r="B100" t="s">
        <v>544</v>
      </c>
      <c r="C100">
        <v>3</v>
      </c>
      <c r="D100">
        <v>5.6093639888294797</v>
      </c>
      <c r="E100">
        <v>1.7751274752050794</v>
      </c>
      <c r="F100">
        <v>-0.11975207570592603</v>
      </c>
      <c r="G100">
        <v>0.30298068982073306</v>
      </c>
      <c r="H100">
        <v>5.9136432792371955E-2</v>
      </c>
      <c r="I100">
        <v>0</v>
      </c>
      <c r="J100">
        <v>3.5481859675423162</v>
      </c>
      <c r="K100">
        <v>5.9136432792371955E-2</v>
      </c>
      <c r="L100">
        <v>-1.0000000000000007</v>
      </c>
      <c r="M100">
        <v>-1.0000000000000007</v>
      </c>
      <c r="N100">
        <v>1.1827286558474379</v>
      </c>
      <c r="O100">
        <v>9.4605306461925274</v>
      </c>
      <c r="P100">
        <v>5.5268036965023919</v>
      </c>
      <c r="Q100">
        <v>3.4389546388392147</v>
      </c>
      <c r="R100">
        <v>1.7386668997248786</v>
      </c>
      <c r="S100">
        <v>0.33333333333333381</v>
      </c>
      <c r="T100">
        <v>0.35287052356026066</v>
      </c>
      <c r="U100">
        <v>0.15888788399607692</v>
      </c>
      <c r="V100">
        <v>-1.1760917447581093E-2</v>
      </c>
      <c r="W100">
        <v>30.967775625988722</v>
      </c>
      <c r="X100">
        <v>1.2115906456269703</v>
      </c>
      <c r="Y100">
        <v>-1.0000000000000007</v>
      </c>
      <c r="Z100">
        <v>-1.0000000000000007</v>
      </c>
      <c r="AA100">
        <v>89.395652772948765</v>
      </c>
      <c r="AB100">
        <v>0.3045477827811322</v>
      </c>
      <c r="AC100">
        <v>0.29309533323179676</v>
      </c>
      <c r="AD100">
        <v>0.53614108893177492</v>
      </c>
      <c r="AE100">
        <v>56.689210247235209</v>
      </c>
      <c r="AF100">
        <v>-1.0000000000000007</v>
      </c>
      <c r="AG100">
        <v>-1.0000000000000007</v>
      </c>
      <c r="AH100">
        <v>-1.0000000000000007</v>
      </c>
      <c r="AI100">
        <v>4.8630912800979961E-2</v>
      </c>
      <c r="AJ100">
        <v>-1.1760917447581093E-2</v>
      </c>
      <c r="AK100">
        <v>-6.537611075357859E-2</v>
      </c>
      <c r="AL100">
        <v>0.21734936208785843</v>
      </c>
      <c r="AM100">
        <v>-7.7762927557391448E-2</v>
      </c>
      <c r="AN100">
        <v>-0.10422306511665723</v>
      </c>
      <c r="AO100">
        <v>-2.2709537427026785</v>
      </c>
      <c r="AP100">
        <v>-1.5188298174771391</v>
      </c>
      <c r="AQ100">
        <v>34.515961593531031</v>
      </c>
      <c r="AR100">
        <v>0.83333082344208997</v>
      </c>
      <c r="AS100">
        <v>1.2707270784193421</v>
      </c>
      <c r="AT100">
        <v>-1.0000000000000007</v>
      </c>
      <c r="AU100">
        <v>-1.0000000000000007</v>
      </c>
      <c r="AV100">
        <v>2.0416475895456108</v>
      </c>
      <c r="AW100">
        <v>97.337353601664205</v>
      </c>
      <c r="AX100">
        <v>97.133880112925681</v>
      </c>
      <c r="AY100">
        <v>0.43804956485083735</v>
      </c>
      <c r="AZ100">
        <v>27.701005270171269</v>
      </c>
      <c r="BA100">
        <v>1490.0173197312517</v>
      </c>
    </row>
    <row r="101" spans="1:100" x14ac:dyDescent="0.25">
      <c r="A101">
        <v>216</v>
      </c>
      <c r="B101" t="s">
        <v>545</v>
      </c>
      <c r="C101">
        <v>3</v>
      </c>
      <c r="D101">
        <v>3.8969571630956352</v>
      </c>
      <c r="E101">
        <v>0</v>
      </c>
      <c r="F101">
        <v>-0.31353746675793803</v>
      </c>
      <c r="G101">
        <v>-0.31353746675793803</v>
      </c>
      <c r="H101">
        <v>0.1205407229165483</v>
      </c>
      <c r="I101">
        <v>0</v>
      </c>
      <c r="J101">
        <v>7.2324433749928954</v>
      </c>
      <c r="K101">
        <v>0.1205407229165483</v>
      </c>
      <c r="L101">
        <v>-0.99999999999999989</v>
      </c>
      <c r="M101">
        <v>-0.99999999999999989</v>
      </c>
      <c r="N101">
        <v>2.4108144583309654</v>
      </c>
      <c r="O101">
        <v>10.815863071330591</v>
      </c>
      <c r="P101">
        <v>-0.2643221427955435</v>
      </c>
      <c r="Q101">
        <v>1.1272312587468014</v>
      </c>
      <c r="R101">
        <v>0.11550181697924605</v>
      </c>
      <c r="S101">
        <v>0.33333333333333348</v>
      </c>
      <c r="T101">
        <v>0.20244068387339773</v>
      </c>
      <c r="U101">
        <v>-0.11019765874756476</v>
      </c>
      <c r="V101">
        <v>0</v>
      </c>
      <c r="W101">
        <v>12.20142542170472</v>
      </c>
      <c r="X101">
        <v>-0.15644999016001171</v>
      </c>
      <c r="Y101">
        <v>-0.99999999999999989</v>
      </c>
      <c r="Z101">
        <v>-0.99999999999999989</v>
      </c>
      <c r="AA101">
        <v>55.602082683027852</v>
      </c>
      <c r="AB101">
        <v>0.34571242094929427</v>
      </c>
      <c r="AC101">
        <v>0.24056595796775276</v>
      </c>
      <c r="AD101">
        <v>0.27942472996983075</v>
      </c>
      <c r="AE101">
        <v>43.285155444343893</v>
      </c>
      <c r="AF101">
        <v>-0.99999999999999989</v>
      </c>
      <c r="AG101">
        <v>-0.99999999999999989</v>
      </c>
      <c r="AH101">
        <v>-0.99999999999999989</v>
      </c>
      <c r="AI101">
        <v>0</v>
      </c>
      <c r="AJ101">
        <v>0</v>
      </c>
      <c r="AK101">
        <v>0.42318485897032443</v>
      </c>
      <c r="AL101">
        <v>-0.22085176346148708</v>
      </c>
      <c r="AM101">
        <v>-0.17114580350744985</v>
      </c>
      <c r="AN101">
        <v>0.29475313894783622</v>
      </c>
      <c r="AO101">
        <v>-2.1627207928346235</v>
      </c>
      <c r="AP101">
        <v>6.2645696563884705</v>
      </c>
      <c r="AQ101">
        <v>19.433868796697624</v>
      </c>
      <c r="AR101">
        <v>0.4255763584591663</v>
      </c>
      <c r="AS101">
        <v>-3.5909267243463709E-2</v>
      </c>
      <c r="AT101">
        <v>-0.99999999999999989</v>
      </c>
      <c r="AU101">
        <v>-0.99999999999999989</v>
      </c>
      <c r="AV101">
        <v>-0.19803564977869209</v>
      </c>
      <c r="AW101">
        <v>72.682515410746959</v>
      </c>
      <c r="AX101">
        <v>72.682515410746959</v>
      </c>
      <c r="AY101">
        <v>0.18872876348147366</v>
      </c>
      <c r="AZ101">
        <v>2.2700635241691005</v>
      </c>
      <c r="BA101">
        <v>1490.771618879889</v>
      </c>
    </row>
    <row r="102" spans="1:100" x14ac:dyDescent="0.25">
      <c r="A102">
        <v>217</v>
      </c>
      <c r="B102" t="s">
        <v>546</v>
      </c>
      <c r="C102">
        <v>3</v>
      </c>
      <c r="D102">
        <v>5.2530238825042694</v>
      </c>
      <c r="E102">
        <v>-4.393793570092324E-2</v>
      </c>
      <c r="F102">
        <v>-8.8772943870450774E-2</v>
      </c>
      <c r="G102">
        <v>-9.7361621094355963E-2</v>
      </c>
      <c r="H102">
        <v>7.6278964804956967E-2</v>
      </c>
      <c r="I102">
        <v>0</v>
      </c>
      <c r="J102">
        <v>4.5767378882974219</v>
      </c>
      <c r="K102">
        <v>7.6278964804956967E-2</v>
      </c>
      <c r="L102">
        <v>-1.0000000000000009</v>
      </c>
      <c r="M102">
        <v>-1.0000000000000009</v>
      </c>
      <c r="N102">
        <v>1.5255792960991403</v>
      </c>
      <c r="O102">
        <v>9.7324001497073418</v>
      </c>
      <c r="P102">
        <v>-0.15615326223036685</v>
      </c>
      <c r="Q102">
        <v>-2.1673805588774373</v>
      </c>
      <c r="R102">
        <v>-0.60555021824019062</v>
      </c>
      <c r="S102">
        <v>0.33333333333333348</v>
      </c>
      <c r="T102">
        <v>0.38119729097292587</v>
      </c>
      <c r="U102">
        <v>0.52120685737547023</v>
      </c>
      <c r="V102">
        <v>5.0398827035767375E-3</v>
      </c>
      <c r="W102">
        <v>46.579935983213979</v>
      </c>
      <c r="X102">
        <v>2.801182342864236</v>
      </c>
      <c r="Y102">
        <v>-1.0000000000000009</v>
      </c>
      <c r="Z102">
        <v>-1.0000000000000009</v>
      </c>
      <c r="AA102">
        <v>88.340652848085327</v>
      </c>
      <c r="AB102">
        <v>0.52221853115311423</v>
      </c>
      <c r="AC102">
        <v>0.28304587370758855</v>
      </c>
      <c r="AD102">
        <v>4.2060936801527546E-2</v>
      </c>
      <c r="AE102">
        <v>42.366267083111552</v>
      </c>
      <c r="AF102">
        <v>-1.0000000000000009</v>
      </c>
      <c r="AG102">
        <v>-1.0000000000000009</v>
      </c>
      <c r="AH102">
        <v>-1.0000000000000009</v>
      </c>
      <c r="AI102">
        <v>0</v>
      </c>
      <c r="AJ102">
        <v>5.0398827035767375E-3</v>
      </c>
      <c r="AK102">
        <v>2.7162437580962723E-2</v>
      </c>
      <c r="AL102">
        <v>0.13465998739868301</v>
      </c>
      <c r="AM102">
        <v>-6.9189613235007663E-2</v>
      </c>
      <c r="AN102">
        <v>0.53522692174331399</v>
      </c>
      <c r="AO102">
        <v>-1.5939281429703771</v>
      </c>
      <c r="AP102">
        <v>14.053972980576267</v>
      </c>
      <c r="AQ102">
        <v>51.15667387151138</v>
      </c>
      <c r="AR102">
        <v>1.2407773643853068</v>
      </c>
      <c r="AS102">
        <v>2.8774613076691944</v>
      </c>
      <c r="AT102">
        <v>-1.0000000000000009</v>
      </c>
      <c r="AU102">
        <v>-1.0000000000000009</v>
      </c>
      <c r="AV102">
        <v>-0.7029118393345466</v>
      </c>
      <c r="AW102">
        <v>112.12702597836888</v>
      </c>
      <c r="AX102">
        <v>112.63101424872654</v>
      </c>
      <c r="AY102">
        <v>0.39308368043140646</v>
      </c>
      <c r="AZ102">
        <v>26.803189613224617</v>
      </c>
      <c r="BA102">
        <v>1596.9435187123122</v>
      </c>
    </row>
    <row r="103" spans="1:100" x14ac:dyDescent="0.25">
      <c r="A103">
        <v>219</v>
      </c>
      <c r="B103" t="s">
        <v>547</v>
      </c>
      <c r="C103">
        <v>3</v>
      </c>
      <c r="D103">
        <v>4.7837598966770019</v>
      </c>
      <c r="E103">
        <v>-0.42615798824203543</v>
      </c>
      <c r="F103">
        <v>1.8288964345314292E-2</v>
      </c>
      <c r="G103">
        <v>-0.1297324089657888</v>
      </c>
      <c r="H103">
        <v>0.67379890436387269</v>
      </c>
      <c r="I103">
        <v>0</v>
      </c>
      <c r="J103">
        <v>40.427934261832348</v>
      </c>
      <c r="K103">
        <v>0.67379890436387269</v>
      </c>
      <c r="L103">
        <v>-0.99999999999999933</v>
      </c>
      <c r="M103">
        <v>-0.99999999999999933</v>
      </c>
      <c r="N103">
        <v>13.475978087277458</v>
      </c>
      <c r="O103">
        <v>45.081961749543566</v>
      </c>
      <c r="P103">
        <v>-0.45444746585448925</v>
      </c>
      <c r="Q103">
        <v>4.855265645964657</v>
      </c>
      <c r="R103">
        <v>1.5024194012793033</v>
      </c>
      <c r="S103">
        <v>0.33333333333333315</v>
      </c>
      <c r="T103">
        <v>0.29566073304080315</v>
      </c>
      <c r="U103">
        <v>0.42030986941251058</v>
      </c>
      <c r="V103">
        <v>3.0742893868667808E-4</v>
      </c>
      <c r="W103">
        <v>15.03249841445842</v>
      </c>
      <c r="X103">
        <v>1.6837351341413005</v>
      </c>
      <c r="Y103">
        <v>-0.99999999999999933</v>
      </c>
      <c r="Z103">
        <v>-0.99999999999999933</v>
      </c>
      <c r="AA103">
        <v>44.228831872845468</v>
      </c>
      <c r="AB103">
        <v>0.37604063816715638</v>
      </c>
      <c r="AC103">
        <v>-5.0071080487259154E-2</v>
      </c>
      <c r="AD103">
        <v>0.22790872346225757</v>
      </c>
      <c r="AE103">
        <v>27.69391405710774</v>
      </c>
      <c r="AF103">
        <v>-0.99999999999999933</v>
      </c>
      <c r="AG103">
        <v>-0.99999999999999933</v>
      </c>
      <c r="AH103">
        <v>-0.99999999999999933</v>
      </c>
      <c r="AI103">
        <v>0</v>
      </c>
      <c r="AJ103">
        <v>3.0742893868667808E-4</v>
      </c>
      <c r="AK103">
        <v>-6.4150323910952933E-2</v>
      </c>
      <c r="AL103">
        <v>-7.5550533961273467E-2</v>
      </c>
      <c r="AM103">
        <v>8.2609323995696898E-2</v>
      </c>
      <c r="AN103">
        <v>0.26548949625510959</v>
      </c>
      <c r="AO103">
        <v>1.7444814803376583</v>
      </c>
      <c r="AP103">
        <v>6.2594847365713724</v>
      </c>
      <c r="AQ103">
        <v>55.460432676290765</v>
      </c>
      <c r="AR103">
        <v>1.0496113647253336</v>
      </c>
      <c r="AS103">
        <v>2.3575340385051744</v>
      </c>
      <c r="AT103">
        <v>-0.99999999999999933</v>
      </c>
      <c r="AU103">
        <v>-0.99999999999999933</v>
      </c>
      <c r="AV103">
        <v>1.3726869923135145</v>
      </c>
      <c r="AW103">
        <v>95.570278358960365</v>
      </c>
      <c r="AX103">
        <v>95.601021252829042</v>
      </c>
      <c r="AY103">
        <v>0.31214901601864459</v>
      </c>
      <c r="AZ103">
        <v>17.16020788367042</v>
      </c>
      <c r="BA103">
        <v>1563.8786153063195</v>
      </c>
    </row>
    <row r="104" spans="1:100" x14ac:dyDescent="0.25">
      <c r="A104">
        <v>222</v>
      </c>
      <c r="B104" t="s">
        <v>548</v>
      </c>
      <c r="C104">
        <v>3</v>
      </c>
      <c r="D104">
        <v>5.5988518107045229</v>
      </c>
      <c r="E104">
        <v>0</v>
      </c>
      <c r="F104">
        <v>-0.13130511377516116</v>
      </c>
      <c r="G104">
        <v>-0.13130511377516116</v>
      </c>
      <c r="H104">
        <v>0.68359158171430701</v>
      </c>
      <c r="I104">
        <v>0</v>
      </c>
      <c r="J104">
        <v>41.015494902858414</v>
      </c>
      <c r="K104">
        <v>0.68359158171430701</v>
      </c>
      <c r="L104">
        <v>-0.99999999999999978</v>
      </c>
      <c r="M104">
        <v>-0.99999999999999978</v>
      </c>
      <c r="N104">
        <v>13.671831634286141</v>
      </c>
      <c r="O104">
        <v>46.483041599787768</v>
      </c>
      <c r="P104">
        <v>2.506211980604637</v>
      </c>
      <c r="Q104">
        <v>1.0357067038798242</v>
      </c>
      <c r="R104">
        <v>0.60089809265107264</v>
      </c>
      <c r="S104">
        <v>0.33333333333333331</v>
      </c>
      <c r="T104">
        <v>0.36260610461443277</v>
      </c>
      <c r="U104">
        <v>0.55173930854772735</v>
      </c>
      <c r="V104">
        <v>0</v>
      </c>
      <c r="W104">
        <v>22.563486591247464</v>
      </c>
      <c r="X104">
        <v>2.2485778617054679</v>
      </c>
      <c r="Y104">
        <v>-0.99999999999999978</v>
      </c>
      <c r="Z104">
        <v>-0.99999999999999978</v>
      </c>
      <c r="AA104">
        <v>55.864386260371987</v>
      </c>
      <c r="AB104">
        <v>0.24765103406512726</v>
      </c>
      <c r="AC104">
        <v>8.9619286046847574E-2</v>
      </c>
      <c r="AD104">
        <v>0.31672971141749451</v>
      </c>
      <c r="AE104">
        <v>32.700001576473468</v>
      </c>
      <c r="AF104">
        <v>-0.99999999999999978</v>
      </c>
      <c r="AG104">
        <v>-0.99999999999999978</v>
      </c>
      <c r="AH104">
        <v>-0.99999999999999978</v>
      </c>
      <c r="AI104">
        <v>0</v>
      </c>
      <c r="AJ104">
        <v>0</v>
      </c>
      <c r="AK104">
        <v>-0.17598061154310626</v>
      </c>
      <c r="AL104">
        <v>-5.7944406664726215E-2</v>
      </c>
      <c r="AM104">
        <v>0.10546694317316038</v>
      </c>
      <c r="AN104">
        <v>0.21827271421796571</v>
      </c>
      <c r="AO104">
        <v>1.7567705216134759</v>
      </c>
      <c r="AP104">
        <v>5.1670958221255123</v>
      </c>
      <c r="AQ104">
        <v>63.578981494105875</v>
      </c>
      <c r="AR104">
        <v>1.2476787464954935</v>
      </c>
      <c r="AS104">
        <v>2.9321694434197747</v>
      </c>
      <c r="AT104">
        <v>-0.99999999999999978</v>
      </c>
      <c r="AU104">
        <v>-0.99999999999999978</v>
      </c>
      <c r="AV104">
        <v>0.46959297887591134</v>
      </c>
      <c r="AW104">
        <v>107.51452368228527</v>
      </c>
      <c r="AX104">
        <v>107.51452368228527</v>
      </c>
      <c r="AY104">
        <v>0.35733774835404181</v>
      </c>
      <c r="AZ104">
        <v>39.465351292749652</v>
      </c>
      <c r="BA104">
        <v>1549.2355596304785</v>
      </c>
    </row>
    <row r="105" spans="1:100" x14ac:dyDescent="0.25">
      <c r="A105">
        <v>223</v>
      </c>
      <c r="B105" t="s">
        <v>549</v>
      </c>
      <c r="C105">
        <v>3</v>
      </c>
      <c r="D105">
        <v>5.4744897576746627</v>
      </c>
      <c r="E105">
        <v>-1.5443315041673844E-3</v>
      </c>
      <c r="F105">
        <v>3.7180477287611341E-2</v>
      </c>
      <c r="G105">
        <v>2.6030638642878107E-2</v>
      </c>
      <c r="H105">
        <v>0.30811941760977268</v>
      </c>
      <c r="I105">
        <v>0</v>
      </c>
      <c r="J105">
        <v>18.48716505658636</v>
      </c>
      <c r="K105">
        <v>0.30811941760977268</v>
      </c>
      <c r="L105">
        <v>-0.99999999999999911</v>
      </c>
      <c r="M105">
        <v>-0.99999999999999911</v>
      </c>
      <c r="N105">
        <v>6.162388352195455</v>
      </c>
      <c r="O105">
        <v>23.987685452903875</v>
      </c>
      <c r="P105">
        <v>0.61127493376006692</v>
      </c>
      <c r="Q105">
        <v>3.0815567188846598</v>
      </c>
      <c r="R105">
        <v>0.99610126782505992</v>
      </c>
      <c r="S105">
        <v>0.33333333333333315</v>
      </c>
      <c r="T105">
        <v>0.29452707659672384</v>
      </c>
      <c r="U105">
        <v>0.31150709105256374</v>
      </c>
      <c r="V105">
        <v>-2.686236357322019E-3</v>
      </c>
      <c r="W105">
        <v>25.142473880621047</v>
      </c>
      <c r="X105">
        <v>1.4986931051596166</v>
      </c>
      <c r="Y105">
        <v>-0.99999999999999911</v>
      </c>
      <c r="Z105">
        <v>-0.99999999999999911</v>
      </c>
      <c r="AA105">
        <v>90.026143587122661</v>
      </c>
      <c r="AB105">
        <v>0.44486771783917683</v>
      </c>
      <c r="AC105">
        <v>0.32039829329405001</v>
      </c>
      <c r="AD105">
        <v>0.51248535764030489</v>
      </c>
      <c r="AE105">
        <v>63.887568438676603</v>
      </c>
      <c r="AF105">
        <v>-0.99999999999999911</v>
      </c>
      <c r="AG105">
        <v>-0.99999999999999911</v>
      </c>
      <c r="AH105">
        <v>-0.99999999999999911</v>
      </c>
      <c r="AI105">
        <v>0</v>
      </c>
      <c r="AJ105">
        <v>-2.686236357322019E-3</v>
      </c>
      <c r="AK105">
        <v>0.17363125921646486</v>
      </c>
      <c r="AL105">
        <v>4.7133212086593407E-2</v>
      </c>
      <c r="AM105">
        <v>4.3973990646371787E-2</v>
      </c>
      <c r="AN105">
        <v>6.0553584097809275E-2</v>
      </c>
      <c r="AO105">
        <v>1.9675060622416181</v>
      </c>
      <c r="AP105">
        <v>1.7495056628781989</v>
      </c>
      <c r="AQ105">
        <v>43.62963893720741</v>
      </c>
      <c r="AR105">
        <v>0.93668126462529888</v>
      </c>
      <c r="AS105">
        <v>1.8068125227693899</v>
      </c>
      <c r="AT105">
        <v>-0.99999999999999911</v>
      </c>
      <c r="AU105">
        <v>-0.99999999999999911</v>
      </c>
      <c r="AV105">
        <v>1.0221319064679377</v>
      </c>
      <c r="AW105">
        <v>115.7633347029048</v>
      </c>
      <c r="AX105">
        <v>115.4947110671726</v>
      </c>
      <c r="AY105">
        <v>0.4578289439852774</v>
      </c>
      <c r="AZ105">
        <v>39.41593266307386</v>
      </c>
      <c r="BA105">
        <v>1529.773223080153</v>
      </c>
      <c r="CU105" t="e">
        <v>#N/A</v>
      </c>
      <c r="CV105" t="e">
        <v>#N/A</v>
      </c>
    </row>
    <row r="106" spans="1:100" x14ac:dyDescent="0.25">
      <c r="A106">
        <v>224</v>
      </c>
      <c r="B106" t="s">
        <v>550</v>
      </c>
      <c r="C106">
        <v>3</v>
      </c>
      <c r="D106">
        <v>3.6507487742515914</v>
      </c>
      <c r="E106">
        <v>0.33899605912521807</v>
      </c>
      <c r="F106">
        <v>-0.16226691243582125</v>
      </c>
      <c r="G106">
        <v>-3.9253038003337494E-2</v>
      </c>
      <c r="H106">
        <v>-3.4529204949976015E-2</v>
      </c>
      <c r="I106">
        <v>0</v>
      </c>
      <c r="J106">
        <v>-2.0717522969985609</v>
      </c>
      <c r="K106">
        <v>-3.4529204949976015E-2</v>
      </c>
      <c r="L106">
        <v>-1.0000000000000009</v>
      </c>
      <c r="M106">
        <v>-1.0000000000000009</v>
      </c>
      <c r="N106">
        <v>-0.69058409899951956</v>
      </c>
      <c r="O106">
        <v>1.5397434392496951</v>
      </c>
      <c r="P106">
        <v>-0.15446692700885042</v>
      </c>
      <c r="Q106">
        <v>0.99374053758800163</v>
      </c>
      <c r="R106">
        <v>0.18381275782976611</v>
      </c>
      <c r="S106">
        <v>0.3333333333333337</v>
      </c>
      <c r="T106">
        <v>0.1372772185982355</v>
      </c>
      <c r="U106">
        <v>1.4648710281917238E-2</v>
      </c>
      <c r="V106">
        <v>-5.5980560058467993E-3</v>
      </c>
      <c r="W106">
        <v>20.567616446304623</v>
      </c>
      <c r="X106">
        <v>0.32831585244431255</v>
      </c>
      <c r="Y106">
        <v>-1.0000000000000009</v>
      </c>
      <c r="Z106">
        <v>-1.0000000000000009</v>
      </c>
      <c r="AA106">
        <v>35.84306313017639</v>
      </c>
      <c r="AB106">
        <v>0.2988107436414903</v>
      </c>
      <c r="AC106">
        <v>-1.9042110919954627E-2</v>
      </c>
      <c r="AD106">
        <v>2.2064045799304464E-2</v>
      </c>
      <c r="AE106">
        <v>15.091633926042013</v>
      </c>
      <c r="AF106">
        <v>-1.0000000000000009</v>
      </c>
      <c r="AG106">
        <v>-1.0000000000000009</v>
      </c>
      <c r="AH106">
        <v>-1.0000000000000009</v>
      </c>
      <c r="AI106">
        <v>0</v>
      </c>
      <c r="AJ106">
        <v>-5.5980560058467993E-3</v>
      </c>
      <c r="AK106">
        <v>-2.7523735320336699E-2</v>
      </c>
      <c r="AL106">
        <v>4.4341565449462848E-2</v>
      </c>
      <c r="AM106">
        <v>0.13447114690551243</v>
      </c>
      <c r="AN106">
        <v>-1.2312794988512333E-2</v>
      </c>
      <c r="AO106">
        <v>3.2241599960361276</v>
      </c>
      <c r="AP106">
        <v>-8.6112047465494487E-2</v>
      </c>
      <c r="AQ106">
        <v>18.495864149306051</v>
      </c>
      <c r="AR106">
        <v>0.47966120620763952</v>
      </c>
      <c r="AS106">
        <v>0.29378664749433614</v>
      </c>
      <c r="AT106">
        <v>-1.0000000000000009</v>
      </c>
      <c r="AU106">
        <v>-1.0000000000000009</v>
      </c>
      <c r="AV106">
        <v>0.14455971982642857</v>
      </c>
      <c r="AW106">
        <v>37.296694521960596</v>
      </c>
      <c r="AX106">
        <v>36.736888921375922</v>
      </c>
      <c r="AY106">
        <v>-7.9342468166854127E-2</v>
      </c>
      <c r="AZ106">
        <v>-71.637113776543856</v>
      </c>
      <c r="BA106">
        <v>1334.7962668764176</v>
      </c>
    </row>
    <row r="107" spans="1:100" x14ac:dyDescent="0.25">
      <c r="A107">
        <v>225</v>
      </c>
      <c r="B107" t="s">
        <v>551</v>
      </c>
      <c r="C107">
        <v>3</v>
      </c>
      <c r="D107">
        <v>4.0779910817004676</v>
      </c>
      <c r="E107">
        <v>0</v>
      </c>
      <c r="F107">
        <v>7.5309725673438432</v>
      </c>
      <c r="G107">
        <v>7.5309725673438432</v>
      </c>
      <c r="H107">
        <v>0.23080902518296004</v>
      </c>
      <c r="I107">
        <v>0</v>
      </c>
      <c r="J107">
        <v>13.848541510977601</v>
      </c>
      <c r="K107">
        <v>0.23080902518296004</v>
      </c>
      <c r="L107">
        <v>-1</v>
      </c>
      <c r="M107">
        <v>-1</v>
      </c>
      <c r="N107">
        <v>4.6161805036591996</v>
      </c>
      <c r="O107">
        <v>25.457505160021917</v>
      </c>
      <c r="P107">
        <v>-3.1666378997688028E-3</v>
      </c>
      <c r="Q107">
        <v>33.995958711375408</v>
      </c>
      <c r="R107">
        <v>11.159068687097371</v>
      </c>
      <c r="S107">
        <v>0.33333333333333337</v>
      </c>
      <c r="T107">
        <v>0.36763773577634579</v>
      </c>
      <c r="U107">
        <v>0.29731474773546723</v>
      </c>
      <c r="V107">
        <v>-1.3366862488051391E-2</v>
      </c>
      <c r="W107">
        <v>30.164397166965401</v>
      </c>
      <c r="X107">
        <v>1.6107784377872074</v>
      </c>
      <c r="Y107">
        <v>-1</v>
      </c>
      <c r="Z107">
        <v>-1</v>
      </c>
      <c r="AA107">
        <v>64.54497436153359</v>
      </c>
      <c r="AB107">
        <v>0.22563129832574663</v>
      </c>
      <c r="AC107">
        <v>0.10967718944094883</v>
      </c>
      <c r="AD107">
        <v>0.12912168238272198</v>
      </c>
      <c r="AE107">
        <v>23.221508507470858</v>
      </c>
      <c r="AF107">
        <v>-1</v>
      </c>
      <c r="AG107">
        <v>-1</v>
      </c>
      <c r="AH107">
        <v>-1</v>
      </c>
      <c r="AI107">
        <v>0.32099840367026949</v>
      </c>
      <c r="AJ107">
        <v>-1.3366862488051391E-2</v>
      </c>
      <c r="AK107">
        <v>4.3319097323186791E-2</v>
      </c>
      <c r="AL107">
        <v>0.50042387090477747</v>
      </c>
      <c r="AM107">
        <v>0.12894350966732415</v>
      </c>
      <c r="AN107">
        <v>-9.44963384614739E-2</v>
      </c>
      <c r="AO107">
        <v>3.4401832282990381</v>
      </c>
      <c r="AP107">
        <v>0.13971089298703918</v>
      </c>
      <c r="AQ107">
        <v>44.012938677942991</v>
      </c>
      <c r="AR107">
        <v>0.98491895435709509</v>
      </c>
      <c r="AS107">
        <v>1.8415874629701667</v>
      </c>
      <c r="AT107">
        <v>-1</v>
      </c>
      <c r="AU107">
        <v>-1</v>
      </c>
      <c r="AV107">
        <v>18.690041254441216</v>
      </c>
      <c r="AW107">
        <v>90.142190414542597</v>
      </c>
      <c r="AX107">
        <v>95.225472239142846</v>
      </c>
      <c r="AY107">
        <v>0.42884579141181384</v>
      </c>
      <c r="AZ107">
        <v>27.014998921316224</v>
      </c>
      <c r="BA107">
        <v>1621.3809539820895</v>
      </c>
    </row>
    <row r="108" spans="1:100" x14ac:dyDescent="0.25">
      <c r="A108">
        <v>226</v>
      </c>
      <c r="B108" t="s">
        <v>552</v>
      </c>
      <c r="C108">
        <v>3</v>
      </c>
      <c r="D108">
        <v>2.8411573604364464</v>
      </c>
      <c r="E108">
        <v>0</v>
      </c>
      <c r="F108">
        <v>0.45121973458920328</v>
      </c>
      <c r="G108">
        <v>0.45121973458920328</v>
      </c>
      <c r="H108">
        <v>-0.14628197202446785</v>
      </c>
      <c r="I108">
        <v>0</v>
      </c>
      <c r="J108">
        <v>-8.7769183214680648</v>
      </c>
      <c r="K108">
        <v>-0.14628197202446785</v>
      </c>
      <c r="L108">
        <v>-0.99999999999999911</v>
      </c>
      <c r="M108">
        <v>-0.99999999999999911</v>
      </c>
      <c r="N108">
        <v>-2.9256394404893573</v>
      </c>
      <c r="O108">
        <v>-5.4845412264424205</v>
      </c>
      <c r="P108">
        <v>-0.13541413436377336</v>
      </c>
      <c r="Q108">
        <v>-0.52114002940559967</v>
      </c>
      <c r="R108">
        <v>-0.30128036306936923</v>
      </c>
      <c r="S108">
        <v>0.33333333333333309</v>
      </c>
      <c r="T108">
        <v>0.27069839237516552</v>
      </c>
      <c r="U108">
        <v>7.7229031398800413E-2</v>
      </c>
      <c r="V108">
        <v>0</v>
      </c>
      <c r="W108">
        <v>33.101709165270677</v>
      </c>
      <c r="X108">
        <v>0.99659488236999993</v>
      </c>
      <c r="Y108">
        <v>-0.99999999999999911</v>
      </c>
      <c r="Z108">
        <v>-0.99999999999999911</v>
      </c>
      <c r="AA108">
        <v>63.389180900871949</v>
      </c>
      <c r="AB108">
        <v>0.30962132821293614</v>
      </c>
      <c r="AC108">
        <v>0.2285088419840075</v>
      </c>
      <c r="AD108">
        <v>7.3644871776469389E-2</v>
      </c>
      <c r="AE108">
        <v>30.588752098670675</v>
      </c>
      <c r="AF108">
        <v>-0.99999999999999911</v>
      </c>
      <c r="AG108">
        <v>-0.99999999999999911</v>
      </c>
      <c r="AH108">
        <v>-0.99999999999999911</v>
      </c>
      <c r="AI108">
        <v>0</v>
      </c>
      <c r="AJ108">
        <v>0</v>
      </c>
      <c r="AK108">
        <v>0.17022320482382947</v>
      </c>
      <c r="AL108">
        <v>0.10643575588404407</v>
      </c>
      <c r="AM108">
        <v>0.13098791074352303</v>
      </c>
      <c r="AN108">
        <v>0.16557768545530821</v>
      </c>
      <c r="AO108">
        <v>4.1258137927072234</v>
      </c>
      <c r="AP108">
        <v>4.6716209158029249</v>
      </c>
      <c r="AQ108">
        <v>24.324790843802592</v>
      </c>
      <c r="AR108">
        <v>0.68126075710729928</v>
      </c>
      <c r="AS108">
        <v>0.85031291034553269</v>
      </c>
      <c r="AT108">
        <v>-0.99999999999999911</v>
      </c>
      <c r="AU108">
        <v>-0.99999999999999911</v>
      </c>
      <c r="AV108">
        <v>0.14993937151983461</v>
      </c>
      <c r="AW108">
        <v>62.576260590232437</v>
      </c>
      <c r="AX108">
        <v>62.576260590232437</v>
      </c>
      <c r="AY108">
        <v>4.0805875297506865E-2</v>
      </c>
      <c r="AZ108">
        <v>-29.718323422287494</v>
      </c>
      <c r="BA108">
        <v>1434.5491754568029</v>
      </c>
    </row>
    <row r="109" spans="1:100" x14ac:dyDescent="0.25">
      <c r="A109">
        <v>228</v>
      </c>
      <c r="B109" t="s">
        <v>553</v>
      </c>
      <c r="C109">
        <v>3</v>
      </c>
      <c r="D109">
        <v>5.099735908854826</v>
      </c>
      <c r="E109">
        <v>8.3399468404193391E-3</v>
      </c>
      <c r="F109">
        <v>-2.4335486581720328E-2</v>
      </c>
      <c r="G109">
        <v>-2.3968769706356696E-2</v>
      </c>
      <c r="H109">
        <v>0.1818081946678938</v>
      </c>
      <c r="I109">
        <v>0</v>
      </c>
      <c r="J109">
        <v>10.908491680073631</v>
      </c>
      <c r="K109">
        <v>0.1818081946678938</v>
      </c>
      <c r="L109">
        <v>-1.000000000000002</v>
      </c>
      <c r="M109">
        <v>-1.000000000000002</v>
      </c>
      <c r="N109">
        <v>3.6361638933578759</v>
      </c>
      <c r="O109">
        <v>15.984258819222104</v>
      </c>
      <c r="P109">
        <v>-1.1573525256249819</v>
      </c>
      <c r="Q109">
        <v>2.7931233611490169</v>
      </c>
      <c r="R109">
        <v>0.63007092972536549</v>
      </c>
      <c r="S109">
        <v>0.33333333333333404</v>
      </c>
      <c r="T109">
        <v>0.33089308072409085</v>
      </c>
      <c r="U109">
        <v>0.26882424241101138</v>
      </c>
      <c r="V109">
        <v>0</v>
      </c>
      <c r="W109">
        <v>30.049698472021678</v>
      </c>
      <c r="X109">
        <v>1.534646584003426</v>
      </c>
      <c r="Y109">
        <v>-1.000000000000002</v>
      </c>
      <c r="Z109">
        <v>-1.000000000000002</v>
      </c>
      <c r="AA109">
        <v>42.018159086649796</v>
      </c>
      <c r="AB109">
        <v>0.19911995492488771</v>
      </c>
      <c r="AC109">
        <v>6.6572810073422625E-2</v>
      </c>
      <c r="AD109">
        <v>-3.8924971300255143E-2</v>
      </c>
      <c r="AE109">
        <v>11.33838968490276</v>
      </c>
      <c r="AF109">
        <v>-1.000000000000002</v>
      </c>
      <c r="AG109">
        <v>-1.000000000000002</v>
      </c>
      <c r="AH109">
        <v>-1.000000000000002</v>
      </c>
      <c r="AI109">
        <v>0</v>
      </c>
      <c r="AJ109">
        <v>0</v>
      </c>
      <c r="AK109">
        <v>0.40087200287714475</v>
      </c>
      <c r="AL109">
        <v>1.7080032427368389E-4</v>
      </c>
      <c r="AM109">
        <v>0.16337308258726846</v>
      </c>
      <c r="AN109">
        <v>0.18908114464380515</v>
      </c>
      <c r="AO109">
        <v>6.0886870790674328</v>
      </c>
      <c r="AP109">
        <v>4.7278826177164976</v>
      </c>
      <c r="AQ109">
        <v>40.958190152095312</v>
      </c>
      <c r="AR109">
        <v>0.93305065646843577</v>
      </c>
      <c r="AS109">
        <v>1.7164547786713207</v>
      </c>
      <c r="AT109">
        <v>-1.000000000000002</v>
      </c>
      <c r="AU109">
        <v>-1.000000000000002</v>
      </c>
      <c r="AV109">
        <v>0.60610216001900885</v>
      </c>
      <c r="AW109">
        <v>62.73030052358839</v>
      </c>
      <c r="AX109">
        <v>62.73030052358839</v>
      </c>
      <c r="AY109">
        <v>-6.077091459304418E-3</v>
      </c>
      <c r="AZ109">
        <v>-16.869100070088638</v>
      </c>
      <c r="BA109">
        <v>1502.4405269673146</v>
      </c>
      <c r="CU109" t="e">
        <v>#N/A</v>
      </c>
      <c r="CV109" t="e">
        <v>#N/A</v>
      </c>
    </row>
    <row r="110" spans="1:100" x14ac:dyDescent="0.25">
      <c r="A110">
        <v>229</v>
      </c>
      <c r="B110" t="s">
        <v>554</v>
      </c>
      <c r="C110">
        <v>3</v>
      </c>
      <c r="D110">
        <v>5.5670272393228926</v>
      </c>
      <c r="E110">
        <v>-4.6254186383458944E-3</v>
      </c>
      <c r="F110">
        <v>0.84034003068376184</v>
      </c>
      <c r="G110">
        <v>0.84034003068376184</v>
      </c>
      <c r="H110">
        <v>0.1806842955554081</v>
      </c>
      <c r="I110">
        <v>0</v>
      </c>
      <c r="J110">
        <v>10.841057733324485</v>
      </c>
      <c r="K110">
        <v>0.1806842955554081</v>
      </c>
      <c r="L110">
        <v>-0.99999999999999878</v>
      </c>
      <c r="M110">
        <v>-0.99999999999999878</v>
      </c>
      <c r="N110">
        <v>3.6136859111081612</v>
      </c>
      <c r="O110">
        <v>17.248425003331146</v>
      </c>
      <c r="P110">
        <v>-1.2174966452390381</v>
      </c>
      <c r="Q110">
        <v>-0.28375842623129666</v>
      </c>
      <c r="R110">
        <v>-0.19575060770605185</v>
      </c>
      <c r="S110">
        <v>0.33333333333333293</v>
      </c>
      <c r="T110">
        <v>0.38813701879255325</v>
      </c>
      <c r="U110">
        <v>0.46640181560252508</v>
      </c>
      <c r="V110">
        <v>1.3243492505643752E-2</v>
      </c>
      <c r="W110">
        <v>40.817254587145875</v>
      </c>
      <c r="X110">
        <v>2.5406579594736631</v>
      </c>
      <c r="Y110">
        <v>-0.99999999999999878</v>
      </c>
      <c r="Z110">
        <v>-0.99999999999999878</v>
      </c>
      <c r="AA110">
        <v>71.065098847843245</v>
      </c>
      <c r="AB110">
        <v>0.24314352145667029</v>
      </c>
      <c r="AC110">
        <v>0.17349823087798649</v>
      </c>
      <c r="AD110">
        <v>0.19223014503341251</v>
      </c>
      <c r="AE110">
        <v>30.443594868403473</v>
      </c>
      <c r="AF110">
        <v>-0.99999999999999878</v>
      </c>
      <c r="AG110">
        <v>-0.99999999999999878</v>
      </c>
      <c r="AH110">
        <v>-0.99999999999999878</v>
      </c>
      <c r="AI110">
        <v>3.4980524258458573E-2</v>
      </c>
      <c r="AJ110">
        <v>1.3243492505643752E-2</v>
      </c>
      <c r="AK110">
        <v>4.1056788711793579E-2</v>
      </c>
      <c r="AL110">
        <v>0.45950934963465367</v>
      </c>
      <c r="AM110">
        <v>-9.8833830357597491E-2</v>
      </c>
      <c r="AN110">
        <v>-0.18359009415253516</v>
      </c>
      <c r="AO110">
        <v>-2.2655618153809685</v>
      </c>
      <c r="AP110">
        <v>-2.292205605640111</v>
      </c>
      <c r="AQ110">
        <v>51.658312320470365</v>
      </c>
      <c r="AR110">
        <v>1.2011156602340554</v>
      </c>
      <c r="AS110">
        <v>2.7213422550290716</v>
      </c>
      <c r="AT110">
        <v>-0.99999999999999878</v>
      </c>
      <c r="AU110">
        <v>-0.99999999999999878</v>
      </c>
      <c r="AV110">
        <v>0.64458942297770938</v>
      </c>
      <c r="AW110">
        <v>86.021318245534275</v>
      </c>
      <c r="AX110">
        <v>88.045277981267816</v>
      </c>
      <c r="AY110">
        <v>0.37596863632092842</v>
      </c>
      <c r="AZ110">
        <v>44.577791835630045</v>
      </c>
      <c r="BA110">
        <v>1494.8832869149473</v>
      </c>
    </row>
    <row r="111" spans="1:100" x14ac:dyDescent="0.25">
      <c r="A111">
        <v>230</v>
      </c>
      <c r="B111" t="s">
        <v>555</v>
      </c>
      <c r="C111">
        <v>3</v>
      </c>
      <c r="D111">
        <v>4.722459062502872</v>
      </c>
      <c r="E111">
        <v>-0.24396849168466039</v>
      </c>
      <c r="F111">
        <v>3.1713488350748782</v>
      </c>
      <c r="G111">
        <v>3.1115881951662114</v>
      </c>
      <c r="H111">
        <v>0.6481657971161805</v>
      </c>
      <c r="I111">
        <v>0</v>
      </c>
      <c r="J111">
        <v>38.889947826970825</v>
      </c>
      <c r="K111">
        <v>0.6481657971161805</v>
      </c>
      <c r="L111">
        <v>-1.0000000000000007</v>
      </c>
      <c r="M111">
        <v>-1.0000000000000007</v>
      </c>
      <c r="N111">
        <v>12.963315942323609</v>
      </c>
      <c r="O111">
        <v>46.72399508463991</v>
      </c>
      <c r="P111">
        <v>1.9933574219968895</v>
      </c>
      <c r="Q111">
        <v>6.0877264366042985</v>
      </c>
      <c r="R111">
        <v>1.8415314290899185</v>
      </c>
      <c r="S111">
        <v>0.3333333333333337</v>
      </c>
      <c r="T111">
        <v>0.32407249409848826</v>
      </c>
      <c r="U111">
        <v>0.38944261871970659</v>
      </c>
      <c r="V111">
        <v>6.1002951024743277E-2</v>
      </c>
      <c r="W111">
        <v>18.387424002403648</v>
      </c>
      <c r="X111">
        <v>1.9237673721080828</v>
      </c>
      <c r="Y111">
        <v>-1.0000000000000007</v>
      </c>
      <c r="Z111">
        <v>-1.0000000000000007</v>
      </c>
      <c r="AA111">
        <v>51.781640727204056</v>
      </c>
      <c r="AB111">
        <v>0.19432693855902972</v>
      </c>
      <c r="AC111">
        <v>0.28252014375189061</v>
      </c>
      <c r="AD111">
        <v>0.15420662360328941</v>
      </c>
      <c r="AE111">
        <v>31.552685295710482</v>
      </c>
      <c r="AF111">
        <v>-1.0000000000000007</v>
      </c>
      <c r="AG111">
        <v>-1.0000000000000007</v>
      </c>
      <c r="AH111">
        <v>-1.0000000000000007</v>
      </c>
      <c r="AI111">
        <v>2.354128500649488E-2</v>
      </c>
      <c r="AJ111">
        <v>6.1002951024743277E-2</v>
      </c>
      <c r="AK111">
        <v>0.18068537662523829</v>
      </c>
      <c r="AL111">
        <v>8.5174037991186651E-3</v>
      </c>
      <c r="AM111">
        <v>6.2785335131386275E-2</v>
      </c>
      <c r="AN111">
        <v>0.10934180445520482</v>
      </c>
      <c r="AO111">
        <v>2.4730602614108488</v>
      </c>
      <c r="AP111">
        <v>2.7761321303757125</v>
      </c>
      <c r="AQ111">
        <v>57.277371829374474</v>
      </c>
      <c r="AR111">
        <v>1.1078513971762713</v>
      </c>
      <c r="AS111">
        <v>2.5719331692242626</v>
      </c>
      <c r="AT111">
        <v>-1.0000000000000007</v>
      </c>
      <c r="AU111">
        <v>-1.0000000000000007</v>
      </c>
      <c r="AV111">
        <v>4.9531196242561295</v>
      </c>
      <c r="AW111">
        <v>101.28176794221972</v>
      </c>
      <c r="AX111">
        <v>107.85288874482396</v>
      </c>
      <c r="AY111">
        <v>0.2908237199954582</v>
      </c>
      <c r="AZ111">
        <v>43.231755417481125</v>
      </c>
      <c r="BA111">
        <v>1568.8186567237415</v>
      </c>
      <c r="CU111" t="e">
        <v>#N/A</v>
      </c>
      <c r="CV111" t="e">
        <v>#N/A</v>
      </c>
    </row>
    <row r="112" spans="1:100" x14ac:dyDescent="0.25">
      <c r="A112">
        <v>231</v>
      </c>
      <c r="B112" t="s">
        <v>556</v>
      </c>
      <c r="C112">
        <v>3</v>
      </c>
      <c r="D112">
        <v>4.5123899973934734</v>
      </c>
      <c r="E112">
        <v>0</v>
      </c>
      <c r="F112">
        <v>-0.20970915896425024</v>
      </c>
      <c r="G112">
        <v>-0.20970915896425024</v>
      </c>
      <c r="H112">
        <v>0.12663929596527293</v>
      </c>
      <c r="I112">
        <v>0</v>
      </c>
      <c r="J112">
        <v>7.5983577579163741</v>
      </c>
      <c r="K112">
        <v>0.12663929596527293</v>
      </c>
      <c r="L112">
        <v>-1</v>
      </c>
      <c r="M112">
        <v>-1</v>
      </c>
      <c r="N112">
        <v>2.5327859193054589</v>
      </c>
      <c r="O112">
        <v>11.901038596345604</v>
      </c>
      <c r="P112">
        <v>18.087902572249337</v>
      </c>
      <c r="Q112">
        <v>-0.80936482228699602</v>
      </c>
      <c r="R112">
        <v>1.6843240596125562</v>
      </c>
      <c r="S112">
        <v>0.33333333333333337</v>
      </c>
      <c r="T112">
        <v>0.27604910304238672</v>
      </c>
      <c r="U112">
        <v>0.34537896615795316</v>
      </c>
      <c r="V112">
        <v>4.9850919223673115E-4</v>
      </c>
      <c r="W112">
        <v>33.144824630425489</v>
      </c>
      <c r="X112">
        <v>1.8099658299047325</v>
      </c>
      <c r="Y112">
        <v>-1</v>
      </c>
      <c r="Z112">
        <v>-1</v>
      </c>
      <c r="AA112">
        <v>74.232363843162972</v>
      </c>
      <c r="AB112">
        <v>0.10923941484485405</v>
      </c>
      <c r="AC112">
        <v>0.18520974009697602</v>
      </c>
      <c r="AD112">
        <v>0.49361514812066892</v>
      </c>
      <c r="AE112">
        <v>39.403215153124968</v>
      </c>
      <c r="AF112">
        <v>-1</v>
      </c>
      <c r="AG112">
        <v>-1</v>
      </c>
      <c r="AH112">
        <v>-1</v>
      </c>
      <c r="AI112">
        <v>-1.7625616385773014E-3</v>
      </c>
      <c r="AJ112">
        <v>4.9850919223673115E-4</v>
      </c>
      <c r="AK112">
        <v>-0.16492167669391877</v>
      </c>
      <c r="AL112">
        <v>0.1536213714406332</v>
      </c>
      <c r="AM112">
        <v>0.41778478374425354</v>
      </c>
      <c r="AN112">
        <v>0.11265634116524922</v>
      </c>
      <c r="AO112">
        <v>9.6200112101367434</v>
      </c>
      <c r="AP112">
        <v>3.584515386334393</v>
      </c>
      <c r="AQ112">
        <v>40.74318238834185</v>
      </c>
      <c r="AR112">
        <v>0.95525991172590985</v>
      </c>
      <c r="AS112">
        <v>1.9366051258700057</v>
      </c>
      <c r="AT112">
        <v>-1</v>
      </c>
      <c r="AU112">
        <v>-1</v>
      </c>
      <c r="AV112">
        <v>1.474614900648306</v>
      </c>
      <c r="AW112">
        <v>89.717917825842989</v>
      </c>
      <c r="AX112">
        <v>89.73251751229509</v>
      </c>
      <c r="AY112">
        <v>0.44768839020562284</v>
      </c>
      <c r="AZ112">
        <v>30.842027531694185</v>
      </c>
      <c r="BA112">
        <v>1534.6443327618692</v>
      </c>
    </row>
    <row r="113" spans="1:100" x14ac:dyDescent="0.25">
      <c r="A113">
        <v>233</v>
      </c>
      <c r="B113" t="s">
        <v>557</v>
      </c>
      <c r="C113">
        <v>3</v>
      </c>
      <c r="D113">
        <v>4.6859194802027364</v>
      </c>
      <c r="E113">
        <v>0.15811963826843228</v>
      </c>
      <c r="F113">
        <v>2.2382013782273908</v>
      </c>
      <c r="G113">
        <v>2.2852685725998905</v>
      </c>
      <c r="H113">
        <v>0.35292662264609592</v>
      </c>
      <c r="I113">
        <v>0</v>
      </c>
      <c r="J113">
        <v>21.175597358765756</v>
      </c>
      <c r="K113">
        <v>0.35292662264609592</v>
      </c>
      <c r="L113">
        <v>-1.0000000000000016</v>
      </c>
      <c r="M113">
        <v>-1.0000000000000016</v>
      </c>
      <c r="N113">
        <v>7.0585324529219182</v>
      </c>
      <c r="O113">
        <v>28.146785411568374</v>
      </c>
      <c r="P113">
        <v>-3.7676265680201597E-2</v>
      </c>
      <c r="Q113">
        <v>0.80031153519048948</v>
      </c>
      <c r="R113">
        <v>0.32870232963855273</v>
      </c>
      <c r="S113">
        <v>0.33333333333333398</v>
      </c>
      <c r="T113">
        <v>0.30970718942327286</v>
      </c>
      <c r="U113">
        <v>0.4352611214922868</v>
      </c>
      <c r="V113">
        <v>1.4531516615872807E-2</v>
      </c>
      <c r="W113">
        <v>29.596261528746815</v>
      </c>
      <c r="X113">
        <v>2.179644910560119</v>
      </c>
      <c r="Y113">
        <v>-1.0000000000000016</v>
      </c>
      <c r="Z113">
        <v>-1.0000000000000016</v>
      </c>
      <c r="AA113">
        <v>68.321807179209046</v>
      </c>
      <c r="AB113">
        <v>0.14717136282267723</v>
      </c>
      <c r="AC113">
        <v>7.8383109801594894E-3</v>
      </c>
      <c r="AD113">
        <v>0.61292719261363693</v>
      </c>
      <c r="AE113">
        <v>38.396843320823677</v>
      </c>
      <c r="AF113">
        <v>-1.0000000000000016</v>
      </c>
      <c r="AG113">
        <v>-1.0000000000000016</v>
      </c>
      <c r="AH113">
        <v>-1.0000000000000016</v>
      </c>
      <c r="AI113">
        <v>0</v>
      </c>
      <c r="AJ113">
        <v>1.4531516615872807E-2</v>
      </c>
      <c r="AK113">
        <v>-4.8287581968382107E-2</v>
      </c>
      <c r="AL113">
        <v>4.8527424757213139E-2</v>
      </c>
      <c r="AM113">
        <v>-0.4223155572485886</v>
      </c>
      <c r="AN113">
        <v>3.1654495959877696E-2</v>
      </c>
      <c r="AO113">
        <v>-10.799326841056624</v>
      </c>
      <c r="AP113">
        <v>1.0339995227830081</v>
      </c>
      <c r="AQ113">
        <v>50.771858887512572</v>
      </c>
      <c r="AR113">
        <v>1.0928331608647666</v>
      </c>
      <c r="AS113">
        <v>2.5325715332062129</v>
      </c>
      <c r="AT113">
        <v>-1.0000000000000016</v>
      </c>
      <c r="AU113">
        <v>-1.0000000000000016</v>
      </c>
      <c r="AV113">
        <v>2.6139709022384436</v>
      </c>
      <c r="AW113">
        <v>97.502592113560411</v>
      </c>
      <c r="AX113">
        <v>98.955743775147681</v>
      </c>
      <c r="AY113">
        <v>0.277571887611895</v>
      </c>
      <c r="AZ113">
        <v>55.083815534820616</v>
      </c>
      <c r="BA113">
        <v>1580.8990628890822</v>
      </c>
      <c r="CU113" t="e">
        <v>#N/A</v>
      </c>
      <c r="CV113" t="e">
        <v>#N/A</v>
      </c>
    </row>
    <row r="114" spans="1:100" x14ac:dyDescent="0.25">
      <c r="A114">
        <v>234</v>
      </c>
      <c r="B114" t="s">
        <v>558</v>
      </c>
      <c r="C114">
        <v>3</v>
      </c>
      <c r="D114">
        <v>5.2626543766583112</v>
      </c>
      <c r="E114">
        <v>0</v>
      </c>
      <c r="F114">
        <v>0.66763653891934593</v>
      </c>
      <c r="G114">
        <v>0.66763653891934593</v>
      </c>
      <c r="H114">
        <v>0.16481692721618893</v>
      </c>
      <c r="I114">
        <v>0</v>
      </c>
      <c r="J114">
        <v>9.8890156329713399</v>
      </c>
      <c r="K114">
        <v>0.16481692721618893</v>
      </c>
      <c r="L114">
        <v>-1.0000000000000022</v>
      </c>
      <c r="M114">
        <v>-1.0000000000000022</v>
      </c>
      <c r="N114">
        <v>3.2963385443237776</v>
      </c>
      <c r="O114">
        <v>15.819306548548994</v>
      </c>
      <c r="P114">
        <v>9.6060956278445145E-3</v>
      </c>
      <c r="Q114">
        <v>0.93931938940239101</v>
      </c>
      <c r="R114">
        <v>0.29477999872238653</v>
      </c>
      <c r="S114">
        <v>0.33333333333333415</v>
      </c>
      <c r="T114">
        <v>0.36870542545400958</v>
      </c>
      <c r="U114">
        <v>0.49395921859896502</v>
      </c>
      <c r="V114">
        <v>0.18913638367679597</v>
      </c>
      <c r="W114">
        <v>48.812697353876594</v>
      </c>
      <c r="X114">
        <v>3.67614288666039</v>
      </c>
      <c r="Y114">
        <v>-1.0000000000000022</v>
      </c>
      <c r="Z114">
        <v>-1.0000000000000022</v>
      </c>
      <c r="AA114">
        <v>76.408019827142951</v>
      </c>
      <c r="AB114">
        <v>-3.1589905406276333E-2</v>
      </c>
      <c r="AC114">
        <v>0.20987937546902327</v>
      </c>
      <c r="AD114">
        <v>0.36772137942813166</v>
      </c>
      <c r="AE114">
        <v>27.300542474543917</v>
      </c>
      <c r="AF114">
        <v>-1.0000000000000022</v>
      </c>
      <c r="AG114">
        <v>-1.0000000000000022</v>
      </c>
      <c r="AH114">
        <v>-1.0000000000000022</v>
      </c>
      <c r="AI114">
        <v>0</v>
      </c>
      <c r="AJ114">
        <v>0.18913638367679597</v>
      </c>
      <c r="AK114">
        <v>0.10618678519375853</v>
      </c>
      <c r="AL114">
        <v>-8.0618455447337978E-2</v>
      </c>
      <c r="AM114">
        <v>6.6553391848903326E-2</v>
      </c>
      <c r="AN114">
        <v>6.5123921277413954E-2</v>
      </c>
      <c r="AO114">
        <v>2.1947687221913763</v>
      </c>
      <c r="AP114">
        <v>1.2250057546986577</v>
      </c>
      <c r="AQ114">
        <v>58.701712986847944</v>
      </c>
      <c r="AR114">
        <v>1.3851343610631044</v>
      </c>
      <c r="AS114">
        <v>3.8409598138765801</v>
      </c>
      <c r="AT114">
        <v>-1.0000000000000022</v>
      </c>
      <c r="AU114">
        <v>-1.0000000000000022</v>
      </c>
      <c r="AV114">
        <v>0.96241653764173285</v>
      </c>
      <c r="AW114">
        <v>93.452332130390602</v>
      </c>
      <c r="AX114">
        <v>112.36597049807018</v>
      </c>
      <c r="AY114">
        <v>0.29463571013573375</v>
      </c>
      <c r="AZ114">
        <v>32.94478741731109</v>
      </c>
      <c r="BA114">
        <v>1605.2328161642879</v>
      </c>
      <c r="CU114" t="e">
        <v>#N/A</v>
      </c>
      <c r="CV114" t="e">
        <v>#N/A</v>
      </c>
    </row>
    <row r="115" spans="1:100" x14ac:dyDescent="0.25">
      <c r="A115">
        <v>236</v>
      </c>
      <c r="B115" t="s">
        <v>559</v>
      </c>
      <c r="C115">
        <v>3</v>
      </c>
      <c r="D115">
        <v>5.2716466210457735</v>
      </c>
      <c r="E115">
        <v>-4.8089053054821973E-3</v>
      </c>
      <c r="F115">
        <v>-0.44516154626109167</v>
      </c>
      <c r="G115">
        <v>-0.4377046013008033</v>
      </c>
      <c r="H115">
        <v>0.56066252901654501</v>
      </c>
      <c r="I115">
        <v>0</v>
      </c>
      <c r="J115">
        <v>33.639751740992708</v>
      </c>
      <c r="K115">
        <v>0.56066252901654501</v>
      </c>
      <c r="L115">
        <v>-0.99999999999999944</v>
      </c>
      <c r="M115">
        <v>-0.99999999999999944</v>
      </c>
      <c r="N115">
        <v>11.213250580330904</v>
      </c>
      <c r="O115">
        <v>38.47369376073766</v>
      </c>
      <c r="P115">
        <v>-0.9479530076877275</v>
      </c>
      <c r="Q115">
        <v>1.2201506622186322</v>
      </c>
      <c r="R115">
        <v>0.2494343797607721</v>
      </c>
      <c r="S115">
        <v>0.33333333333333309</v>
      </c>
      <c r="T115">
        <v>0.29287928342821329</v>
      </c>
      <c r="U115">
        <v>0.12343969523194666</v>
      </c>
      <c r="V115">
        <v>0</v>
      </c>
      <c r="W115">
        <v>7.559591319077926</v>
      </c>
      <c r="X115">
        <v>0.58861674308079381</v>
      </c>
      <c r="Y115">
        <v>-0.99999999999999944</v>
      </c>
      <c r="Z115">
        <v>-0.99999999999999944</v>
      </c>
      <c r="AA115">
        <v>43.209496728135861</v>
      </c>
      <c r="AB115">
        <v>0.27056622491193955</v>
      </c>
      <c r="AC115">
        <v>0.25104698323262065</v>
      </c>
      <c r="AD115">
        <v>0.18639621244138233</v>
      </c>
      <c r="AE115">
        <v>35.400471029297144</v>
      </c>
      <c r="AF115">
        <v>-0.99999999999999944</v>
      </c>
      <c r="AG115">
        <v>-0.99999999999999944</v>
      </c>
      <c r="AH115">
        <v>-0.99999999999999944</v>
      </c>
      <c r="AI115">
        <v>0</v>
      </c>
      <c r="AJ115">
        <v>0</v>
      </c>
      <c r="AK115">
        <v>0.33737756391456819</v>
      </c>
      <c r="AL115">
        <v>0.15533939745191219</v>
      </c>
      <c r="AM115">
        <v>-5.7488243362125144E-2</v>
      </c>
      <c r="AN115">
        <v>0.17041325147103309</v>
      </c>
      <c r="AO115">
        <v>0.24968173551971115</v>
      </c>
      <c r="AP115">
        <v>5.0370282740353876</v>
      </c>
      <c r="AQ115">
        <v>41.199343060070632</v>
      </c>
      <c r="AR115">
        <v>0.74965231199349336</v>
      </c>
      <c r="AS115">
        <v>1.1492792720973397</v>
      </c>
      <c r="AT115">
        <v>-0.99999999999999944</v>
      </c>
      <c r="AU115">
        <v>-0.99999999999999944</v>
      </c>
      <c r="AV115">
        <v>-0.18827022154003092</v>
      </c>
      <c r="AW115">
        <v>86.720218762908871</v>
      </c>
      <c r="AX115">
        <v>86.720218762908871</v>
      </c>
      <c r="AY115">
        <v>0.49809262086998729</v>
      </c>
      <c r="AZ115">
        <v>44.239249756416463</v>
      </c>
      <c r="BA115">
        <v>1627.7330820817651</v>
      </c>
      <c r="CU115" t="e">
        <v>#N/A</v>
      </c>
      <c r="CV115" t="e">
        <v>#N/A</v>
      </c>
    </row>
    <row r="116" spans="1:100" x14ac:dyDescent="0.25">
      <c r="A116">
        <v>237</v>
      </c>
      <c r="B116" t="s">
        <v>560</v>
      </c>
      <c r="C116">
        <v>3</v>
      </c>
      <c r="D116">
        <v>3.9938714247165539</v>
      </c>
      <c r="E116">
        <v>-5.8848223583774534E-2</v>
      </c>
      <c r="F116">
        <v>-1.2187330832474546</v>
      </c>
      <c r="G116">
        <v>-1.2320895463668056</v>
      </c>
      <c r="H116">
        <v>0.24840305969015408</v>
      </c>
      <c r="I116">
        <v>0</v>
      </c>
      <c r="J116">
        <v>14.904183581409249</v>
      </c>
      <c r="K116">
        <v>0.24840305969015408</v>
      </c>
      <c r="L116">
        <v>-0.99999999999999889</v>
      </c>
      <c r="M116">
        <v>-0.99999999999999889</v>
      </c>
      <c r="N116">
        <v>4.9680611938030834</v>
      </c>
      <c r="O116">
        <v>17.665965459758993</v>
      </c>
      <c r="P116">
        <v>6.3718740494571671E-4</v>
      </c>
      <c r="Q116">
        <v>-0.60346025029884909</v>
      </c>
      <c r="R116">
        <v>-0.15992846468292343</v>
      </c>
      <c r="S116">
        <v>0.33333333333333282</v>
      </c>
      <c r="T116">
        <v>0.35706111113103622</v>
      </c>
      <c r="U116">
        <v>-1.9328354529096599E-2</v>
      </c>
      <c r="V116">
        <v>-2.2955614089076391E-2</v>
      </c>
      <c r="W116">
        <v>15.988296646241698</v>
      </c>
      <c r="X116">
        <v>0.25067205992107378</v>
      </c>
      <c r="Y116">
        <v>-0.99999999999999889</v>
      </c>
      <c r="Z116">
        <v>-0.99999999999999889</v>
      </c>
      <c r="AA116">
        <v>35.856727986389927</v>
      </c>
      <c r="AB116">
        <v>0.16338597579902397</v>
      </c>
      <c r="AC116">
        <v>3.4894336738207986E-2</v>
      </c>
      <c r="AD116">
        <v>0.20228688355939151</v>
      </c>
      <c r="AE116">
        <v>20.028359804831183</v>
      </c>
      <c r="AF116">
        <v>-0.99999999999999889</v>
      </c>
      <c r="AG116">
        <v>-0.99999999999999889</v>
      </c>
      <c r="AH116">
        <v>-0.99999999999999889</v>
      </c>
      <c r="AI116">
        <v>-4.2835817850818733E-2</v>
      </c>
      <c r="AJ116">
        <v>-2.2955614089076391E-2</v>
      </c>
      <c r="AK116">
        <v>9.6908831386018524E-2</v>
      </c>
      <c r="AL116">
        <v>0.16805687006804554</v>
      </c>
      <c r="AM116">
        <v>-9.6382952930248275E-2</v>
      </c>
      <c r="AN116">
        <v>0.19017293890734632</v>
      </c>
      <c r="AO116">
        <v>-1.9250296663261142</v>
      </c>
      <c r="AP116">
        <v>5.5946078230238845</v>
      </c>
      <c r="AQ116">
        <v>30.892480227650953</v>
      </c>
      <c r="AR116">
        <v>0.6481104758461963</v>
      </c>
      <c r="AS116">
        <v>0.49907511961122791</v>
      </c>
      <c r="AT116">
        <v>-0.99999999999999889</v>
      </c>
      <c r="AU116">
        <v>-0.99999999999999889</v>
      </c>
      <c r="AV116">
        <v>-1.3920180110497284</v>
      </c>
      <c r="AW116">
        <v>59.117301269172835</v>
      </c>
      <c r="AX116">
        <v>55.965023503248815</v>
      </c>
      <c r="AY116">
        <v>0.36076027815555417</v>
      </c>
      <c r="AZ116">
        <v>17.01234155746446</v>
      </c>
      <c r="BA116">
        <v>1489.8578362932953</v>
      </c>
      <c r="CU116" t="e">
        <v>#N/A</v>
      </c>
      <c r="CV116" t="e">
        <v>#N/A</v>
      </c>
    </row>
    <row r="117" spans="1:100" x14ac:dyDescent="0.25">
      <c r="A117">
        <v>238</v>
      </c>
      <c r="B117" t="s">
        <v>561</v>
      </c>
      <c r="C117">
        <v>3</v>
      </c>
      <c r="D117">
        <v>5.1299915809795902</v>
      </c>
      <c r="E117">
        <v>9.489005140337603E-2</v>
      </c>
      <c r="F117">
        <v>-0.15009630001321281</v>
      </c>
      <c r="G117">
        <v>-0.15009630001321281</v>
      </c>
      <c r="H117">
        <v>0.18829378954655479</v>
      </c>
      <c r="I117">
        <v>0</v>
      </c>
      <c r="J117">
        <v>11.297627372793292</v>
      </c>
      <c r="K117">
        <v>0.18829378954655479</v>
      </c>
      <c r="L117">
        <v>-0.99999999999999922</v>
      </c>
      <c r="M117">
        <v>-0.99999999999999922</v>
      </c>
      <c r="N117">
        <v>3.7658757909310974</v>
      </c>
      <c r="O117">
        <v>16.277522653759672</v>
      </c>
      <c r="P117">
        <v>-0.30320272201053872</v>
      </c>
      <c r="Q117">
        <v>2.5997380605482121</v>
      </c>
      <c r="R117">
        <v>0.77908525005431073</v>
      </c>
      <c r="S117">
        <v>0.32331158712332986</v>
      </c>
      <c r="T117">
        <v>0.37665136186280296</v>
      </c>
      <c r="U117">
        <v>3.7678077707981553E-2</v>
      </c>
      <c r="V117">
        <v>4.3191122681484817E-3</v>
      </c>
      <c r="W117">
        <v>22.146653976628297</v>
      </c>
      <c r="X117">
        <v>0.7163459284293231</v>
      </c>
      <c r="Y117">
        <v>-0.99999999999999922</v>
      </c>
      <c r="Z117">
        <v>-0.99999999999999922</v>
      </c>
      <c r="AA117">
        <v>56.13514109320738</v>
      </c>
      <c r="AB117">
        <v>-4.2055923615292604E-2</v>
      </c>
      <c r="AC117">
        <v>0.31522051246045202</v>
      </c>
      <c r="AD117">
        <v>0.39102344848533593</v>
      </c>
      <c r="AE117">
        <v>33.209401866524765</v>
      </c>
      <c r="AF117">
        <v>-0.99999999999999922</v>
      </c>
      <c r="AG117">
        <v>-0.99999999999999922</v>
      </c>
      <c r="AH117">
        <v>-0.99999999999999922</v>
      </c>
      <c r="AI117">
        <v>0</v>
      </c>
      <c r="AJ117">
        <v>4.3191122681484817E-3</v>
      </c>
      <c r="AK117">
        <v>-9.5848920761032019E-2</v>
      </c>
      <c r="AL117">
        <v>-0.132582174118341</v>
      </c>
      <c r="AM117">
        <v>-0.10473074017244539</v>
      </c>
      <c r="AN117">
        <v>0.18095164217113388</v>
      </c>
      <c r="AO117">
        <v>-3.0975131081162948</v>
      </c>
      <c r="AP117">
        <v>3.8608801836866431</v>
      </c>
      <c r="AQ117">
        <v>33.444281349421622</v>
      </c>
      <c r="AR117">
        <v>0.74196013896226276</v>
      </c>
      <c r="AS117">
        <v>0.90463971797587694</v>
      </c>
      <c r="AT117">
        <v>-0.99999999999999922</v>
      </c>
      <c r="AU117">
        <v>-0.99999999999999922</v>
      </c>
      <c r="AV117">
        <v>0.628988950041098</v>
      </c>
      <c r="AW117">
        <v>76.273543930653659</v>
      </c>
      <c r="AX117">
        <v>76.705455157468492</v>
      </c>
      <c r="AY117">
        <v>0.21793952915591161</v>
      </c>
      <c r="AZ117">
        <v>39.831421975872544</v>
      </c>
      <c r="BA117">
        <v>1508.4578581984965</v>
      </c>
      <c r="CU117" t="e">
        <v>#N/A</v>
      </c>
      <c r="CV117" t="e">
        <v>#N/A</v>
      </c>
    </row>
    <row r="118" spans="1:100" x14ac:dyDescent="0.25">
      <c r="A118">
        <v>240</v>
      </c>
      <c r="B118" t="s">
        <v>562</v>
      </c>
      <c r="C118">
        <v>3</v>
      </c>
      <c r="D118">
        <v>4.5663103639182996</v>
      </c>
      <c r="E118">
        <v>0</v>
      </c>
      <c r="F118">
        <v>0</v>
      </c>
      <c r="G118">
        <v>0</v>
      </c>
      <c r="H118">
        <v>4.1728211289965206E-2</v>
      </c>
      <c r="I118">
        <v>0</v>
      </c>
      <c r="J118">
        <v>2.503692677397912</v>
      </c>
      <c r="K118">
        <v>4.1728211289965206E-2</v>
      </c>
      <c r="L118">
        <v>-1.0000000000000007</v>
      </c>
      <c r="M118">
        <v>-1.0000000000000007</v>
      </c>
      <c r="N118">
        <v>0.83456422579930467</v>
      </c>
      <c r="O118">
        <v>7.0700030413162063</v>
      </c>
      <c r="P118">
        <v>-0.23041468689084849</v>
      </c>
      <c r="Q118">
        <v>0.1381060657999777</v>
      </c>
      <c r="R118">
        <v>4.1719406213078979E-2</v>
      </c>
      <c r="S118">
        <v>0.32576270867917484</v>
      </c>
      <c r="T118">
        <v>0.337559349543814</v>
      </c>
      <c r="U118">
        <v>5.68210584899045E-2</v>
      </c>
      <c r="V118">
        <v>0</v>
      </c>
      <c r="W118">
        <v>27.136596216917116</v>
      </c>
      <c r="X118">
        <v>0.83600547344440246</v>
      </c>
      <c r="Y118">
        <v>-1.0000000000000007</v>
      </c>
      <c r="Z118">
        <v>-1.0000000000000007</v>
      </c>
      <c r="AA118">
        <v>39.582848678906984</v>
      </c>
      <c r="AB118">
        <v>0.19813461342133387</v>
      </c>
      <c r="AC118">
        <v>0.24116529980651402</v>
      </c>
      <c r="AD118">
        <v>-0.19120925211231216</v>
      </c>
      <c r="AE118">
        <v>12.404533055776776</v>
      </c>
      <c r="AF118">
        <v>-1.0000000000000007</v>
      </c>
      <c r="AG118">
        <v>-1.0000000000000007</v>
      </c>
      <c r="AH118">
        <v>-1.0000000000000007</v>
      </c>
      <c r="AI118">
        <v>0</v>
      </c>
      <c r="AJ118">
        <v>0</v>
      </c>
      <c r="AK118">
        <v>-0.12094905188745021</v>
      </c>
      <c r="AL118">
        <v>2.1511504175640617E-2</v>
      </c>
      <c r="AM118">
        <v>0.24142266198327073</v>
      </c>
      <c r="AN118">
        <v>0.32848176865202516</v>
      </c>
      <c r="AO118">
        <v>5.4308212901445163</v>
      </c>
      <c r="AP118">
        <v>8.3196017371788287</v>
      </c>
      <c r="AQ118">
        <v>29.640288894315024</v>
      </c>
      <c r="AR118">
        <v>0.72014311671289355</v>
      </c>
      <c r="AS118">
        <v>0.87773368473436753</v>
      </c>
      <c r="AT118">
        <v>-1.0000000000000007</v>
      </c>
      <c r="AU118">
        <v>-1.0000000000000007</v>
      </c>
      <c r="AV118">
        <v>4.1719406213078979E-2</v>
      </c>
      <c r="AW118">
        <v>54.972453457402054</v>
      </c>
      <c r="AX118">
        <v>54.972453457402054</v>
      </c>
      <c r="AY118">
        <v>0.1108214322482436</v>
      </c>
      <c r="AZ118">
        <v>-17.626393999842673</v>
      </c>
      <c r="BA118">
        <v>1390.086063610295</v>
      </c>
    </row>
    <row r="119" spans="1:100" x14ac:dyDescent="0.25">
      <c r="A119">
        <v>244</v>
      </c>
      <c r="B119" t="s">
        <v>563</v>
      </c>
      <c r="C119">
        <v>3</v>
      </c>
      <c r="D119">
        <v>4.1002823174417182</v>
      </c>
      <c r="E119">
        <v>0</v>
      </c>
      <c r="F119">
        <v>0.38623198560225336</v>
      </c>
      <c r="G119">
        <v>0.38623198560225336</v>
      </c>
      <c r="H119">
        <v>0.14344631265349364</v>
      </c>
      <c r="I119">
        <v>0</v>
      </c>
      <c r="J119">
        <v>8.6067787592096181</v>
      </c>
      <c r="K119">
        <v>0.14344631265349364</v>
      </c>
      <c r="L119">
        <v>-0.99999999999999911</v>
      </c>
      <c r="M119">
        <v>-0.99999999999999911</v>
      </c>
      <c r="N119">
        <v>2.8689262530698727</v>
      </c>
      <c r="O119">
        <v>13.093293062253588</v>
      </c>
      <c r="P119">
        <v>-0.26686513086903779</v>
      </c>
      <c r="Q119">
        <v>1.9192001521605935</v>
      </c>
      <c r="R119">
        <v>0.59469816431242817</v>
      </c>
      <c r="S119">
        <v>0.33333333333333309</v>
      </c>
      <c r="T119">
        <v>0.36345164046702422</v>
      </c>
      <c r="U119">
        <v>-6.1216625872750008E-2</v>
      </c>
      <c r="V119">
        <v>0</v>
      </c>
      <c r="W119">
        <v>19.68488141096455</v>
      </c>
      <c r="X119">
        <v>0.33859046478955462</v>
      </c>
      <c r="Y119">
        <v>-0.99999999999999911</v>
      </c>
      <c r="Z119">
        <v>-0.99999999999999911</v>
      </c>
      <c r="AA119">
        <v>60.535992763478646</v>
      </c>
      <c r="AB119">
        <v>0.49845256460096893</v>
      </c>
      <c r="AC119">
        <v>0.22390667044886772</v>
      </c>
      <c r="AD119">
        <v>8.2769028714196849E-2</v>
      </c>
      <c r="AE119">
        <v>40.256413188201677</v>
      </c>
      <c r="AF119">
        <v>-0.99999999999999911</v>
      </c>
      <c r="AG119">
        <v>-0.99999999999999911</v>
      </c>
      <c r="AH119">
        <v>-0.99999999999999911</v>
      </c>
      <c r="AI119">
        <v>0</v>
      </c>
      <c r="AJ119">
        <v>0</v>
      </c>
      <c r="AK119">
        <v>0.11411824432438622</v>
      </c>
      <c r="AL119">
        <v>1.0383486879254368E-2</v>
      </c>
      <c r="AM119">
        <v>0.55615527893280847</v>
      </c>
      <c r="AN119">
        <v>-0.14904743889512853</v>
      </c>
      <c r="AO119">
        <v>14.47447319494214</v>
      </c>
      <c r="AP119">
        <v>-3.6742685379819431</v>
      </c>
      <c r="AQ119">
        <v>28.291660170174168</v>
      </c>
      <c r="AR119">
        <v>0.63556834792760764</v>
      </c>
      <c r="AS119">
        <v>0.4820367774430484</v>
      </c>
      <c r="AT119">
        <v>-0.99999999999999911</v>
      </c>
      <c r="AU119">
        <v>-0.99999999999999911</v>
      </c>
      <c r="AV119">
        <v>0.9809301499146813</v>
      </c>
      <c r="AW119">
        <v>69.955017287750294</v>
      </c>
      <c r="AX119">
        <v>69.955017287750294</v>
      </c>
      <c r="AY119">
        <v>0.2417880185328877</v>
      </c>
      <c r="AZ119">
        <v>7.4278844670185888</v>
      </c>
      <c r="BA119">
        <v>1410.5533919433092</v>
      </c>
    </row>
    <row r="120" spans="1:100" x14ac:dyDescent="0.25">
      <c r="A120">
        <v>245</v>
      </c>
      <c r="B120" t="s">
        <v>564</v>
      </c>
      <c r="C120">
        <v>3</v>
      </c>
      <c r="D120">
        <v>4.4376554307099951</v>
      </c>
      <c r="E120">
        <v>-2.0714595051086797E-2</v>
      </c>
      <c r="F120">
        <v>0.11730429187757051</v>
      </c>
      <c r="G120">
        <v>0.11013712387473688</v>
      </c>
      <c r="H120">
        <v>0.30754071857987336</v>
      </c>
      <c r="I120">
        <v>0</v>
      </c>
      <c r="J120">
        <v>18.452443114792409</v>
      </c>
      <c r="K120">
        <v>0.30754071857987336</v>
      </c>
      <c r="L120">
        <v>-1.0000000000000007</v>
      </c>
      <c r="M120">
        <v>-1.0000000000000007</v>
      </c>
      <c r="N120">
        <v>6.1508143715974679</v>
      </c>
      <c r="O120">
        <v>23.000235669377151</v>
      </c>
      <c r="P120">
        <v>9.7112334894904304</v>
      </c>
      <c r="Q120">
        <v>-0.21010410770119434</v>
      </c>
      <c r="R120">
        <v>0.94754083581291237</v>
      </c>
      <c r="S120">
        <v>0.33333333333333381</v>
      </c>
      <c r="T120">
        <v>0.44241903157885387</v>
      </c>
      <c r="U120">
        <v>0.42215517895349308</v>
      </c>
      <c r="V120">
        <v>0</v>
      </c>
      <c r="W120">
        <v>35.614673011432281</v>
      </c>
      <c r="X120">
        <v>2.2532498790748496</v>
      </c>
      <c r="Y120">
        <v>-1.0000000000000007</v>
      </c>
      <c r="Z120">
        <v>-1.0000000000000007</v>
      </c>
      <c r="AA120">
        <v>72.168984983412003</v>
      </c>
      <c r="AB120">
        <v>1.0521051386494255E-3</v>
      </c>
      <c r="AC120">
        <v>0.5112781269653579</v>
      </c>
      <c r="AD120">
        <v>0.19980519061932892</v>
      </c>
      <c r="AE120">
        <v>35.606771136166806</v>
      </c>
      <c r="AF120">
        <v>-1.0000000000000007</v>
      </c>
      <c r="AG120">
        <v>-1.0000000000000007</v>
      </c>
      <c r="AH120">
        <v>-1.0000000000000007</v>
      </c>
      <c r="AI120">
        <v>0</v>
      </c>
      <c r="AJ120">
        <v>0</v>
      </c>
      <c r="AK120">
        <v>0.14007244234114474</v>
      </c>
      <c r="AL120">
        <v>9.0181153843628278E-2</v>
      </c>
      <c r="AM120">
        <v>0.31486218531304594</v>
      </c>
      <c r="AN120">
        <v>0.26075159472701381</v>
      </c>
      <c r="AO120">
        <v>8.5719168445318719</v>
      </c>
      <c r="AP120">
        <v>6.969695637393488</v>
      </c>
      <c r="AQ120">
        <v>54.067116126224683</v>
      </c>
      <c r="AR120">
        <v>1.1979075438656803</v>
      </c>
      <c r="AS120">
        <v>2.5607905976547225</v>
      </c>
      <c r="AT120">
        <v>-1.0000000000000007</v>
      </c>
      <c r="AU120">
        <v>-1.0000000000000007</v>
      </c>
      <c r="AV120">
        <v>1.0576779596876498</v>
      </c>
      <c r="AW120">
        <v>102.13891629018258</v>
      </c>
      <c r="AX120">
        <v>102.13891629018258</v>
      </c>
      <c r="AY120">
        <v>0.48907412642491066</v>
      </c>
      <c r="AZ120">
        <v>36.696013486846972</v>
      </c>
      <c r="BA120">
        <v>1538.0180677476199</v>
      </c>
      <c r="CU120" t="e">
        <v>#N/A</v>
      </c>
      <c r="CV120" t="e">
        <v>#N/A</v>
      </c>
    </row>
    <row r="121" spans="1:100" x14ac:dyDescent="0.25">
      <c r="A121">
        <v>246</v>
      </c>
      <c r="B121" t="s">
        <v>565</v>
      </c>
      <c r="C121">
        <v>3</v>
      </c>
      <c r="D121">
        <v>4.4756215265904249</v>
      </c>
      <c r="E121">
        <v>-0.15085368905167185</v>
      </c>
      <c r="F121">
        <v>4.3008775111409471E-2</v>
      </c>
      <c r="G121">
        <v>1.0656510536238145E-3</v>
      </c>
      <c r="H121">
        <v>0.15635278226691923</v>
      </c>
      <c r="I121">
        <v>0</v>
      </c>
      <c r="J121">
        <v>9.3811669360151573</v>
      </c>
      <c r="K121">
        <v>0.15635278226691923</v>
      </c>
      <c r="L121">
        <v>-1.0000000000000004</v>
      </c>
      <c r="M121">
        <v>-1.0000000000000004</v>
      </c>
      <c r="N121">
        <v>3.1270556453383831</v>
      </c>
      <c r="O121">
        <v>13.857854113659213</v>
      </c>
      <c r="P121">
        <v>0.27445186895699769</v>
      </c>
      <c r="Q121">
        <v>2.5230891455434445</v>
      </c>
      <c r="R121">
        <v>0.77173855657271473</v>
      </c>
      <c r="S121">
        <v>0.33333333333333337</v>
      </c>
      <c r="T121">
        <v>0.43400164224589188</v>
      </c>
      <c r="U121">
        <v>0.11799992016318993</v>
      </c>
      <c r="V121">
        <v>-1.3409072965755253E-2</v>
      </c>
      <c r="W121">
        <v>28.622921620389633</v>
      </c>
      <c r="X121">
        <v>1.0882448659053556</v>
      </c>
      <c r="Y121">
        <v>-1.0000000000000004</v>
      </c>
      <c r="Z121">
        <v>-1.0000000000000004</v>
      </c>
      <c r="AA121">
        <v>46.99193722125743</v>
      </c>
      <c r="AB121">
        <v>8.4177274527165655E-2</v>
      </c>
      <c r="AC121">
        <v>0.16681927183520318</v>
      </c>
      <c r="AD121">
        <v>0.10094899452353277</v>
      </c>
      <c r="AE121">
        <v>17.597277044295083</v>
      </c>
      <c r="AF121">
        <v>-1.0000000000000004</v>
      </c>
      <c r="AG121">
        <v>-1.0000000000000004</v>
      </c>
      <c r="AH121">
        <v>-1.0000000000000004</v>
      </c>
      <c r="AI121">
        <v>4.9254279935982831E-3</v>
      </c>
      <c r="AJ121">
        <v>-1.3409072965755253E-2</v>
      </c>
      <c r="AK121">
        <v>0.16235082186251654</v>
      </c>
      <c r="AL121">
        <v>-0.14718533436884446</v>
      </c>
      <c r="AM121">
        <v>-6.1042995747308773E-2</v>
      </c>
      <c r="AN121">
        <v>0.49321710304978372</v>
      </c>
      <c r="AO121">
        <v>-0.71432078437013669</v>
      </c>
      <c r="AP121">
        <v>11.594500904400372</v>
      </c>
      <c r="AQ121">
        <v>38.004088556404781</v>
      </c>
      <c r="AR121">
        <v>0.87192582277665998</v>
      </c>
      <c r="AS121">
        <v>1.2445976481722754</v>
      </c>
      <c r="AT121">
        <v>-1.0000000000000004</v>
      </c>
      <c r="AU121">
        <v>-1.0000000000000004</v>
      </c>
      <c r="AV121">
        <v>0.77280420762633861</v>
      </c>
      <c r="AW121">
        <v>72.444292239316951</v>
      </c>
      <c r="AX121">
        <v>71.201893502613387</v>
      </c>
      <c r="AY121">
        <v>0.42087811987750479</v>
      </c>
      <c r="AZ121">
        <v>28.379603341659227</v>
      </c>
      <c r="BA121">
        <v>1459.3280907530309</v>
      </c>
    </row>
    <row r="122" spans="1:100" x14ac:dyDescent="0.25">
      <c r="A122">
        <v>247</v>
      </c>
      <c r="B122" t="s">
        <v>566</v>
      </c>
      <c r="C122">
        <v>3</v>
      </c>
      <c r="D122">
        <v>4.921300713490651</v>
      </c>
      <c r="E122">
        <v>0</v>
      </c>
      <c r="F122">
        <v>1.6069213480182494</v>
      </c>
      <c r="G122">
        <v>1.6069213480182494</v>
      </c>
      <c r="H122">
        <v>2.5485799540170495E-2</v>
      </c>
      <c r="I122">
        <v>0</v>
      </c>
      <c r="J122">
        <v>1.5291479724102299</v>
      </c>
      <c r="K122">
        <v>2.5485799540170495E-2</v>
      </c>
      <c r="L122">
        <v>-1.0000000000000013</v>
      </c>
      <c r="M122">
        <v>-1.0000000000000013</v>
      </c>
      <c r="N122">
        <v>0.50971599080341012</v>
      </c>
      <c r="O122">
        <v>8.057370033919133</v>
      </c>
      <c r="P122">
        <v>-0.75443823210850525</v>
      </c>
      <c r="Q122">
        <v>-0.16487878237659215</v>
      </c>
      <c r="R122">
        <v>-0.22594055280275996</v>
      </c>
      <c r="S122">
        <v>0.33745472321757708</v>
      </c>
      <c r="T122">
        <v>0.30889466205109806</v>
      </c>
      <c r="U122">
        <v>-7.9187134741255216E-2</v>
      </c>
      <c r="V122">
        <v>0</v>
      </c>
      <c r="W122">
        <v>21.667058039489973</v>
      </c>
      <c r="X122">
        <v>0.27530488626411515</v>
      </c>
      <c r="Y122">
        <v>-1.0000000000000013</v>
      </c>
      <c r="Z122">
        <v>-1.0000000000000013</v>
      </c>
      <c r="AA122">
        <v>32.6643140627977</v>
      </c>
      <c r="AB122">
        <v>9.0180272079649335E-2</v>
      </c>
      <c r="AC122">
        <v>9.9929013803125244E-2</v>
      </c>
      <c r="AD122">
        <v>3.4354645639435175E-2</v>
      </c>
      <c r="AE122">
        <v>11.223196576110483</v>
      </c>
      <c r="AF122">
        <v>-1.0000000000000013</v>
      </c>
      <c r="AG122">
        <v>-1.0000000000000013</v>
      </c>
      <c r="AH122">
        <v>-1.0000000000000013</v>
      </c>
      <c r="AI122">
        <v>0</v>
      </c>
      <c r="AJ122">
        <v>0</v>
      </c>
      <c r="AK122">
        <v>-9.6722218358181858E-2</v>
      </c>
      <c r="AL122">
        <v>-0.10409974524162195</v>
      </c>
      <c r="AM122">
        <v>8.2075962320386192E-2</v>
      </c>
      <c r="AN122">
        <v>0.18289252037547021</v>
      </c>
      <c r="AO122">
        <v>1.5682879662187457</v>
      </c>
      <c r="AP122">
        <v>4.0518142831786452</v>
      </c>
      <c r="AQ122">
        <v>23.196206011900195</v>
      </c>
      <c r="AR122">
        <v>0.56716225052741986</v>
      </c>
      <c r="AS122">
        <v>0.3007906858042857</v>
      </c>
      <c r="AT122">
        <v>-1.0000000000000013</v>
      </c>
      <c r="AU122">
        <v>-1.0000000000000013</v>
      </c>
      <c r="AV122">
        <v>1.3809807952154896</v>
      </c>
      <c r="AW122">
        <v>44.773498379895479</v>
      </c>
      <c r="AX122">
        <v>44.773498379895479</v>
      </c>
      <c r="AY122">
        <v>0.13224291152998563</v>
      </c>
      <c r="AZ122">
        <v>-11.337503525719596</v>
      </c>
      <c r="BA122">
        <v>1359.7993939055928</v>
      </c>
      <c r="CU122" t="e">
        <v>#N/A</v>
      </c>
      <c r="CV122" t="e">
        <v>#N/A</v>
      </c>
    </row>
    <row r="123" spans="1:100" x14ac:dyDescent="0.25">
      <c r="A123">
        <v>250</v>
      </c>
      <c r="B123" t="s">
        <v>567</v>
      </c>
      <c r="C123">
        <v>3</v>
      </c>
      <c r="D123">
        <v>5.06230108954726</v>
      </c>
      <c r="E123">
        <v>-8.2917310133979166E-3</v>
      </c>
      <c r="F123">
        <v>-2.141991106303534</v>
      </c>
      <c r="G123">
        <v>-2.141991106303534</v>
      </c>
      <c r="H123">
        <v>7.1262782844139366E-2</v>
      </c>
      <c r="I123">
        <v>0</v>
      </c>
      <c r="J123">
        <v>4.2757669706483634</v>
      </c>
      <c r="K123">
        <v>7.1262782844139366E-2</v>
      </c>
      <c r="L123">
        <v>-1.0000000000000004</v>
      </c>
      <c r="M123">
        <v>-1.0000000000000004</v>
      </c>
      <c r="N123">
        <v>1.4252556568827881</v>
      </c>
      <c r="O123">
        <v>7.1960769538920903</v>
      </c>
      <c r="P123">
        <v>0.39544615330440519</v>
      </c>
      <c r="Q123">
        <v>0.33339192491462377</v>
      </c>
      <c r="R123">
        <v>0.14798519280202191</v>
      </c>
      <c r="S123">
        <v>0.3333333333333337</v>
      </c>
      <c r="T123">
        <v>0.38335657867659667</v>
      </c>
      <c r="U123">
        <v>0.26823778071214865</v>
      </c>
      <c r="V123">
        <v>1.1710323539762105E-2</v>
      </c>
      <c r="W123">
        <v>37.015009336708069</v>
      </c>
      <c r="X123">
        <v>1.8386634385962222</v>
      </c>
      <c r="Y123">
        <v>-1.0000000000000004</v>
      </c>
      <c r="Z123">
        <v>-1.0000000000000004</v>
      </c>
      <c r="AA123">
        <v>51.572643041056217</v>
      </c>
      <c r="AB123">
        <v>-6.7209459690358284E-2</v>
      </c>
      <c r="AC123">
        <v>3.6295719345485747E-3</v>
      </c>
      <c r="AD123">
        <v>0.35177285798673236</v>
      </c>
      <c r="AE123">
        <v>14.409648511546122</v>
      </c>
      <c r="AF123">
        <v>-1.0000000000000004</v>
      </c>
      <c r="AG123">
        <v>-1.0000000000000004</v>
      </c>
      <c r="AH123">
        <v>-1.0000000000000004</v>
      </c>
      <c r="AI123">
        <v>-6.6270750336237944E-2</v>
      </c>
      <c r="AJ123">
        <v>1.1710323539762105E-2</v>
      </c>
      <c r="AK123">
        <v>6.4876823930682517E-2</v>
      </c>
      <c r="AL123">
        <v>-0.22913815326483003</v>
      </c>
      <c r="AM123">
        <v>0.13561327188554637</v>
      </c>
      <c r="AN123">
        <v>-0.17328389538815661</v>
      </c>
      <c r="AO123">
        <v>3.7147159167920716</v>
      </c>
      <c r="AP123">
        <v>-5.4777881510280668</v>
      </c>
      <c r="AQ123">
        <v>41.290776307356431</v>
      </c>
      <c r="AR123">
        <v>0.99663801626184123</v>
      </c>
      <c r="AS123">
        <v>1.9099262214403598</v>
      </c>
      <c r="AT123">
        <v>-1.0000000000000004</v>
      </c>
      <c r="AU123">
        <v>-1.0000000000000004</v>
      </c>
      <c r="AV123">
        <v>-1.994005913501512</v>
      </c>
      <c r="AW123">
        <v>53.290931843920212</v>
      </c>
      <c r="AX123">
        <v>53.136549191171675</v>
      </c>
      <c r="AY123">
        <v>4.3442763610561798E-2</v>
      </c>
      <c r="AZ123">
        <v>-22.882612611686536</v>
      </c>
      <c r="BA123">
        <v>1445.007571442726</v>
      </c>
    </row>
    <row r="124" spans="1:100" x14ac:dyDescent="0.25">
      <c r="A124">
        <v>253</v>
      </c>
      <c r="B124" t="s">
        <v>568</v>
      </c>
      <c r="C124">
        <v>2</v>
      </c>
      <c r="D124">
        <v>2.4166008607531779</v>
      </c>
      <c r="E124">
        <v>-0.29217080290927366</v>
      </c>
      <c r="F124">
        <v>-0.65059993698165608</v>
      </c>
      <c r="G124">
        <v>-0.64588750277410678</v>
      </c>
      <c r="H124">
        <v>-8.1393394211394229E-2</v>
      </c>
      <c r="I124">
        <v>0</v>
      </c>
      <c r="J124">
        <v>-4.8836036526836546</v>
      </c>
      <c r="K124">
        <v>-8.1393394211394229E-2</v>
      </c>
      <c r="L124">
        <v>-1</v>
      </c>
      <c r="M124">
        <v>-1</v>
      </c>
      <c r="N124">
        <v>-1.6278678842278849</v>
      </c>
      <c r="O124">
        <v>-1.2279185354371478</v>
      </c>
      <c r="P124">
        <v>-1.3119106623415877</v>
      </c>
      <c r="Q124">
        <v>-2.7780167933618243</v>
      </c>
      <c r="R124">
        <v>-0.91094273097634848</v>
      </c>
      <c r="S124">
        <v>0.299639941143378</v>
      </c>
      <c r="T124">
        <v>0.15416113585461241</v>
      </c>
      <c r="U124">
        <v>-8.3377650498816652E-2</v>
      </c>
      <c r="V124">
        <v>-2.0655882685668227E-2</v>
      </c>
      <c r="W124">
        <v>14.15650821827383</v>
      </c>
      <c r="X124">
        <v>5.704085944653392E-2</v>
      </c>
      <c r="Y124">
        <v>-1</v>
      </c>
      <c r="Z124">
        <v>-1</v>
      </c>
      <c r="AA124">
        <v>21.493890959651701</v>
      </c>
      <c r="AB124">
        <v>-6.3161201623782984E-2</v>
      </c>
      <c r="AC124">
        <v>-6.3016105966928387E-2</v>
      </c>
      <c r="AD124">
        <v>-6.6056095388278599E-2</v>
      </c>
      <c r="AE124">
        <v>0.9847775299407715</v>
      </c>
      <c r="AF124">
        <v>-1</v>
      </c>
      <c r="AG124">
        <v>-1</v>
      </c>
      <c r="AH124">
        <v>-1</v>
      </c>
      <c r="AI124">
        <v>-1.1593535563568663E-2</v>
      </c>
      <c r="AJ124">
        <v>-2.0655882685668227E-2</v>
      </c>
      <c r="AK124">
        <v>0.308000960071386</v>
      </c>
      <c r="AL124">
        <v>-0.1361730030821387</v>
      </c>
      <c r="AM124">
        <v>0.3503903282117044</v>
      </c>
      <c r="AN124">
        <v>-0.16694946799665061</v>
      </c>
      <c r="AO124">
        <v>9.3093293849954897</v>
      </c>
      <c r="AP124">
        <v>-3.864168094672908</v>
      </c>
      <c r="AQ124">
        <v>18.693199944817344</v>
      </c>
      <c r="AR124">
        <v>0.45693771657573318</v>
      </c>
      <c r="AS124">
        <v>0.1191283623646634</v>
      </c>
      <c r="AT124">
        <v>-1</v>
      </c>
      <c r="AU124">
        <v>-1</v>
      </c>
      <c r="AV124">
        <v>-1.1571413397638657</v>
      </c>
      <c r="AW124">
        <v>30.213815306600758</v>
      </c>
      <c r="AX124">
        <v>30.005380747149548</v>
      </c>
      <c r="AY124">
        <v>-2.2900072375849317E-2</v>
      </c>
      <c r="AZ124">
        <v>-33.210674820895633</v>
      </c>
      <c r="BA124">
        <v>1400.5086254121741</v>
      </c>
    </row>
    <row r="125" spans="1:100" x14ac:dyDescent="0.25">
      <c r="A125">
        <v>254</v>
      </c>
      <c r="B125" t="s">
        <v>569</v>
      </c>
      <c r="C125">
        <v>3</v>
      </c>
      <c r="D125">
        <v>3.8157795105136407</v>
      </c>
      <c r="E125">
        <v>5.9197037664548927E-3</v>
      </c>
      <c r="F125">
        <v>7.9257708109152469</v>
      </c>
      <c r="G125">
        <v>7.9257708109152469</v>
      </c>
      <c r="H125">
        <v>0.26988649923272656</v>
      </c>
      <c r="I125">
        <v>0</v>
      </c>
      <c r="J125">
        <v>16.193189953963586</v>
      </c>
      <c r="K125">
        <v>0.26988649923272656</v>
      </c>
      <c r="L125">
        <v>-1.0000000000000007</v>
      </c>
      <c r="M125">
        <v>-1.0000000000000007</v>
      </c>
      <c r="N125">
        <v>5.3977299846545339</v>
      </c>
      <c r="O125">
        <v>27.934740275392478</v>
      </c>
      <c r="P125">
        <v>0.10884726507970219</v>
      </c>
      <c r="Q125">
        <v>81.832162989276952</v>
      </c>
      <c r="R125">
        <v>27.068654781612381</v>
      </c>
      <c r="S125">
        <v>0.35987665872971486</v>
      </c>
      <c r="T125">
        <v>0.38068990985597817</v>
      </c>
      <c r="U125">
        <v>0.32551753050495108</v>
      </c>
      <c r="V125">
        <v>0</v>
      </c>
      <c r="W125">
        <v>31.847903994316724</v>
      </c>
      <c r="X125">
        <v>1.8201067678954159</v>
      </c>
      <c r="Y125">
        <v>-1.0000000000000007</v>
      </c>
      <c r="Z125">
        <v>-1.0000000000000007</v>
      </c>
      <c r="AA125">
        <v>114.65787093967651</v>
      </c>
      <c r="AB125">
        <v>0.34035897315864161</v>
      </c>
      <c r="AC125">
        <v>0.38538034452029218</v>
      </c>
      <c r="AD125">
        <v>0.38908692559601515</v>
      </c>
      <c r="AE125">
        <v>55.74131216374743</v>
      </c>
      <c r="AF125">
        <v>-1.0000000000000007</v>
      </c>
      <c r="AG125">
        <v>-1.0000000000000007</v>
      </c>
      <c r="AH125">
        <v>-1.0000000000000007</v>
      </c>
      <c r="AI125">
        <v>0.38628964921458142</v>
      </c>
      <c r="AJ125">
        <v>0</v>
      </c>
      <c r="AK125">
        <v>0.19348202429638622</v>
      </c>
      <c r="AL125">
        <v>0.10906117257474431</v>
      </c>
      <c r="AM125">
        <v>0.13616630538103827</v>
      </c>
      <c r="AN125">
        <v>0.14823892291171584</v>
      </c>
      <c r="AO125">
        <v>4.3715677560078881</v>
      </c>
      <c r="AP125">
        <v>4.251278935666619</v>
      </c>
      <c r="AQ125">
        <v>48.041093948280299</v>
      </c>
      <c r="AR125">
        <v>1.0660840990906437</v>
      </c>
      <c r="AS125">
        <v>2.0899932671281403</v>
      </c>
      <c r="AT125">
        <v>-1.0000000000000007</v>
      </c>
      <c r="AU125">
        <v>-1.0000000000000007</v>
      </c>
      <c r="AV125">
        <v>34.994425592527627</v>
      </c>
      <c r="AW125">
        <v>146.84389015073563</v>
      </c>
      <c r="AX125">
        <v>154.56968313502728</v>
      </c>
      <c r="AY125">
        <v>0.71740341373781735</v>
      </c>
      <c r="AZ125">
        <v>115.10926258403754</v>
      </c>
      <c r="BA125">
        <v>1806.7942145031664</v>
      </c>
    </row>
    <row r="126" spans="1:100" x14ac:dyDescent="0.25">
      <c r="A126">
        <v>256</v>
      </c>
      <c r="B126" t="s">
        <v>570</v>
      </c>
      <c r="C126">
        <v>2</v>
      </c>
      <c r="D126">
        <v>3.1829358610113125</v>
      </c>
      <c r="E126">
        <v>-0.12194628081254061</v>
      </c>
      <c r="F126">
        <v>-0.22672228236108347</v>
      </c>
      <c r="G126">
        <v>-0.22008497997252618</v>
      </c>
      <c r="H126">
        <v>6.6964461167995926E-3</v>
      </c>
      <c r="I126">
        <v>0</v>
      </c>
      <c r="J126">
        <v>0.40178676700797489</v>
      </c>
      <c r="K126">
        <v>6.6964461167995926E-3</v>
      </c>
      <c r="L126">
        <v>-1</v>
      </c>
      <c r="M126">
        <v>-1</v>
      </c>
      <c r="N126">
        <v>0.13392892233599163</v>
      </c>
      <c r="O126">
        <v>4.2622201992688726</v>
      </c>
      <c r="P126">
        <v>-0.44981444665332021</v>
      </c>
      <c r="Q126">
        <v>-0.76307412167686395</v>
      </c>
      <c r="R126">
        <v>-0.24913802822922299</v>
      </c>
      <c r="S126">
        <v>0.31610644953741751</v>
      </c>
      <c r="T126">
        <v>0.22368306489732648</v>
      </c>
      <c r="U126">
        <v>2.7100407802647525E-3</v>
      </c>
      <c r="V126">
        <v>-9.2726328481888467E-3</v>
      </c>
      <c r="W126">
        <v>19.589861925949691</v>
      </c>
      <c r="X126">
        <v>0.45585057881092317</v>
      </c>
      <c r="Y126">
        <v>-1</v>
      </c>
      <c r="Z126">
        <v>-1</v>
      </c>
      <c r="AA126">
        <v>32.680291123172324</v>
      </c>
      <c r="AB126">
        <v>3.3402193891021226E-2</v>
      </c>
      <c r="AC126">
        <v>3.3583935125783795E-2</v>
      </c>
      <c r="AD126">
        <v>2.971438674882787E-2</v>
      </c>
      <c r="AE126">
        <v>9.8808236867108103</v>
      </c>
      <c r="AF126">
        <v>-1</v>
      </c>
      <c r="AG126">
        <v>-1</v>
      </c>
      <c r="AH126">
        <v>-1</v>
      </c>
      <c r="AI126">
        <v>-5.351614702703073E-3</v>
      </c>
      <c r="AJ126">
        <v>-9.2726328481888467E-3</v>
      </c>
      <c r="AK126">
        <v>0.19166696844623937</v>
      </c>
      <c r="AL126">
        <v>-1.9839011456992031E-2</v>
      </c>
      <c r="AM126">
        <v>0.21489340918438238</v>
      </c>
      <c r="AN126">
        <v>-3.1452548969328628E-2</v>
      </c>
      <c r="AO126">
        <v>5.8590471248803668</v>
      </c>
      <c r="AP126">
        <v>-0.41388583455778605</v>
      </c>
      <c r="AQ126">
        <v>24.47738844910058</v>
      </c>
      <c r="AR126">
        <v>0.58425902754818293</v>
      </c>
      <c r="AS126">
        <v>0.5308695072482037</v>
      </c>
      <c r="AT126">
        <v>-1</v>
      </c>
      <c r="AU126">
        <v>-1</v>
      </c>
      <c r="AV126">
        <v>-0.27889985062879352</v>
      </c>
      <c r="AW126">
        <v>43.105323061698229</v>
      </c>
      <c r="AX126">
        <v>43.065775472866768</v>
      </c>
      <c r="AY126">
        <v>7.6399108853087219E-2</v>
      </c>
      <c r="AZ126">
        <v>-15.814200975155389</v>
      </c>
      <c r="BA126">
        <v>1417.3976313306794</v>
      </c>
    </row>
    <row r="127" spans="1:100" x14ac:dyDescent="0.25">
      <c r="A127">
        <v>263</v>
      </c>
      <c r="B127" t="s">
        <v>571</v>
      </c>
      <c r="C127">
        <v>3</v>
      </c>
      <c r="D127">
        <v>1.8594212650064801</v>
      </c>
      <c r="E127">
        <v>0</v>
      </c>
      <c r="F127">
        <v>0.39837459789143326</v>
      </c>
      <c r="G127">
        <v>0.39837459789143326</v>
      </c>
      <c r="H127">
        <v>0.25913908132982949</v>
      </c>
      <c r="I127">
        <v>0</v>
      </c>
      <c r="J127">
        <v>15.548344879789768</v>
      </c>
      <c r="K127">
        <v>0.25913908132982949</v>
      </c>
      <c r="L127">
        <v>-0.99999999999999789</v>
      </c>
      <c r="M127">
        <v>-0.99999999999999789</v>
      </c>
      <c r="N127">
        <v>5.1827816265965865</v>
      </c>
      <c r="O127">
        <v>17.806140742687681</v>
      </c>
      <c r="P127">
        <v>-0.33142834827314255</v>
      </c>
      <c r="Q127">
        <v>-3.8071984244600716</v>
      </c>
      <c r="R127">
        <v>-1.2656658315836908</v>
      </c>
      <c r="S127">
        <v>0.34579972442946416</v>
      </c>
      <c r="T127">
        <v>0.5318074861457992</v>
      </c>
      <c r="U127">
        <v>0.30689610181296478</v>
      </c>
      <c r="V127">
        <v>0</v>
      </c>
      <c r="W127">
        <v>37.014569242335924</v>
      </c>
      <c r="X127">
        <v>2.044526689309758</v>
      </c>
      <c r="Y127">
        <v>-0.99999999999999789</v>
      </c>
      <c r="Z127">
        <v>-0.99999999999999789</v>
      </c>
      <c r="AA127">
        <v>52.997501130151676</v>
      </c>
      <c r="AB127">
        <v>-2.8951366124877571E-3</v>
      </c>
      <c r="AC127">
        <v>9.7273833972090121E-2</v>
      </c>
      <c r="AD127">
        <v>0.25059325702838625</v>
      </c>
      <c r="AE127">
        <v>17.248597719399438</v>
      </c>
      <c r="AF127">
        <v>-0.99999999999999789</v>
      </c>
      <c r="AG127">
        <v>-0.99999999999999789</v>
      </c>
      <c r="AH127">
        <v>-0.99999999999999789</v>
      </c>
      <c r="AI127">
        <v>0</v>
      </c>
      <c r="AJ127">
        <v>0</v>
      </c>
      <c r="AK127">
        <v>-0.11358911661975095</v>
      </c>
      <c r="AL127">
        <v>0.4901427752955646</v>
      </c>
      <c r="AM127">
        <v>0.6899377215030944</v>
      </c>
      <c r="AN127">
        <v>0.13603182329161539</v>
      </c>
      <c r="AO127">
        <v>16.680497454478605</v>
      </c>
      <c r="AP127">
        <v>5.8515094587682093</v>
      </c>
      <c r="AQ127">
        <v>52.562914122125676</v>
      </c>
      <c r="AR127">
        <v>1.184503312388228</v>
      </c>
      <c r="AS127">
        <v>2.3036657706395878</v>
      </c>
      <c r="AT127">
        <v>-0.99999999999999789</v>
      </c>
      <c r="AU127">
        <v>-0.99999999999999789</v>
      </c>
      <c r="AV127">
        <v>-0.8672912336922578</v>
      </c>
      <c r="AW127">
        <v>76.655151331607584</v>
      </c>
      <c r="AX127">
        <v>76.655151331607584</v>
      </c>
      <c r="AY127">
        <v>0.27535820785558662</v>
      </c>
      <c r="AZ127">
        <v>24.413285258864342</v>
      </c>
      <c r="BA127">
        <v>1538.5387786425974</v>
      </c>
      <c r="CU127" t="e">
        <v>#N/A</v>
      </c>
      <c r="CV127" t="e">
        <v>#N/A</v>
      </c>
    </row>
    <row r="128" spans="1:100" x14ac:dyDescent="0.25">
      <c r="A128">
        <v>265</v>
      </c>
      <c r="B128" t="s">
        <v>572</v>
      </c>
      <c r="C128">
        <v>3</v>
      </c>
      <c r="D128">
        <v>5.435143924495641</v>
      </c>
      <c r="E128">
        <v>-0.53176333299986334</v>
      </c>
      <c r="F128">
        <v>-9.017503595580087E-2</v>
      </c>
      <c r="G128">
        <v>-0.23574997540404813</v>
      </c>
      <c r="H128">
        <v>-5.3603908868207817E-2</v>
      </c>
      <c r="I128">
        <v>0</v>
      </c>
      <c r="J128">
        <v>-3.2162345320924661</v>
      </c>
      <c r="K128">
        <v>-5.3603908868207817E-2</v>
      </c>
      <c r="L128">
        <v>-0.99999999999999978</v>
      </c>
      <c r="M128">
        <v>-0.99999999999999978</v>
      </c>
      <c r="N128">
        <v>-1.0720781773641557</v>
      </c>
      <c r="O128">
        <v>1.9831594169991253</v>
      </c>
      <c r="P128">
        <v>1.7001250339809442</v>
      </c>
      <c r="Q128">
        <v>-7.1339912129102803E-2</v>
      </c>
      <c r="R128">
        <v>5.558497445262009E-2</v>
      </c>
      <c r="S128">
        <v>0.33333333333333331</v>
      </c>
      <c r="T128">
        <v>0.20793055434104565</v>
      </c>
      <c r="U128">
        <v>-5.5053191887651232E-2</v>
      </c>
      <c r="V128">
        <v>3.376303640019486E-3</v>
      </c>
      <c r="W128">
        <v>21.727636331798212</v>
      </c>
      <c r="X128">
        <v>0.25643513118815359</v>
      </c>
      <c r="Y128">
        <v>-0.99999999999999978</v>
      </c>
      <c r="Z128">
        <v>-0.99999999999999978</v>
      </c>
      <c r="AA128">
        <v>38.66897133344844</v>
      </c>
      <c r="AB128">
        <v>2.796972804966797E-2</v>
      </c>
      <c r="AC128">
        <v>0.10130979888843734</v>
      </c>
      <c r="AD128">
        <v>0.20843547360584752</v>
      </c>
      <c r="AE128">
        <v>16.885750027197634</v>
      </c>
      <c r="AF128">
        <v>-0.99999999999999978</v>
      </c>
      <c r="AG128">
        <v>-0.99999999999999978</v>
      </c>
      <c r="AH128">
        <v>-0.99999999999999978</v>
      </c>
      <c r="AI128">
        <v>0</v>
      </c>
      <c r="AJ128">
        <v>3.376303640019486E-3</v>
      </c>
      <c r="AK128">
        <v>0.22054461891989338</v>
      </c>
      <c r="AL128">
        <v>-9.8351004348665644E-2</v>
      </c>
      <c r="AM128">
        <v>0.12979500301848848</v>
      </c>
      <c r="AN128">
        <v>1.8960709728643527E-2</v>
      </c>
      <c r="AO128">
        <v>4.347598170061679</v>
      </c>
      <c r="AP128">
        <v>-1.7737278527240278E-2</v>
      </c>
      <c r="AQ128">
        <v>18.511401799705734</v>
      </c>
      <c r="AR128">
        <v>0.48958699942674716</v>
      </c>
      <c r="AS128">
        <v>0.20283122231994552</v>
      </c>
      <c r="AT128">
        <v>-0.99999999999999978</v>
      </c>
      <c r="AU128">
        <v>-0.99999999999999978</v>
      </c>
      <c r="AV128">
        <v>-0.18016500095142815</v>
      </c>
      <c r="AW128">
        <v>40.634393471920347</v>
      </c>
      <c r="AX128">
        <v>40.972023835922307</v>
      </c>
      <c r="AY128">
        <v>6.535233516396001E-2</v>
      </c>
      <c r="AZ128">
        <v>-19.557499115902182</v>
      </c>
      <c r="BA128">
        <v>1348.35612775662</v>
      </c>
    </row>
    <row r="129" spans="1:100" x14ac:dyDescent="0.25">
      <c r="A129">
        <v>269</v>
      </c>
      <c r="B129" t="s">
        <v>573</v>
      </c>
      <c r="C129">
        <v>2</v>
      </c>
      <c r="D129">
        <v>4.4870109085864733</v>
      </c>
      <c r="E129">
        <v>0.1677254054303976</v>
      </c>
      <c r="F129">
        <v>0.49459185888155199</v>
      </c>
      <c r="G129">
        <v>0.50450471643055284</v>
      </c>
      <c r="H129">
        <v>0.1565992466911994</v>
      </c>
      <c r="I129">
        <v>0</v>
      </c>
      <c r="J129">
        <v>9.3959548014719623</v>
      </c>
      <c r="K129">
        <v>0.1565992466911994</v>
      </c>
      <c r="L129">
        <v>-1</v>
      </c>
      <c r="M129">
        <v>-1</v>
      </c>
      <c r="N129">
        <v>3.1319849338239871</v>
      </c>
      <c r="O129">
        <v>13.604809183517727</v>
      </c>
      <c r="P129">
        <v>1.0172178083126577</v>
      </c>
      <c r="Q129">
        <v>2.6657611260329337</v>
      </c>
      <c r="R129">
        <v>0.87705743319393226</v>
      </c>
      <c r="S129">
        <v>0.34412756655558929</v>
      </c>
      <c r="T129">
        <v>0.34198878353650586</v>
      </c>
      <c r="U129">
        <v>0.14920577706085786</v>
      </c>
      <c r="V129">
        <v>1.0098284659651159E-2</v>
      </c>
      <c r="W129">
        <v>28.835819623879942</v>
      </c>
      <c r="X129">
        <v>1.1345065237675913</v>
      </c>
      <c r="Y129">
        <v>-1</v>
      </c>
      <c r="Z129">
        <v>-1</v>
      </c>
      <c r="AA129">
        <v>51.716228827341013</v>
      </c>
      <c r="AB129">
        <v>0.19772447403948135</v>
      </c>
      <c r="AC129">
        <v>0.19796857518699446</v>
      </c>
      <c r="AD129">
        <v>0.19268736332848863</v>
      </c>
      <c r="AE129">
        <v>25.0192576760405</v>
      </c>
      <c r="AF129">
        <v>-1</v>
      </c>
      <c r="AG129">
        <v>-1</v>
      </c>
      <c r="AH129">
        <v>-1</v>
      </c>
      <c r="AI129">
        <v>5.2702846505194847E-3</v>
      </c>
      <c r="AJ129">
        <v>1.0098284659651159E-2</v>
      </c>
      <c r="AK129">
        <v>-6.299006763126988E-3</v>
      </c>
      <c r="AL129">
        <v>0.1781269637523743</v>
      </c>
      <c r="AM129">
        <v>-1.5682189042663636E-2</v>
      </c>
      <c r="AN129">
        <v>0.1991230492577174</v>
      </c>
      <c r="AO129">
        <v>-1.2310702951799701E-2</v>
      </c>
      <c r="AP129">
        <v>5.45747199327438</v>
      </c>
      <c r="AQ129">
        <v>34.320362992043357</v>
      </c>
      <c r="AR129">
        <v>0.80092216391517812</v>
      </c>
      <c r="AS129">
        <v>1.2315309058816857</v>
      </c>
      <c r="AT129">
        <v>-1</v>
      </c>
      <c r="AU129">
        <v>-1</v>
      </c>
      <c r="AV129">
        <v>1.2156068746813071</v>
      </c>
      <c r="AW129">
        <v>65.042848534737388</v>
      </c>
      <c r="AX129">
        <v>65.290696515952433</v>
      </c>
      <c r="AY129">
        <v>0.24537688546733691</v>
      </c>
      <c r="AZ129">
        <v>13.789441622901654</v>
      </c>
      <c r="BA129">
        <v>1462.9245640984786</v>
      </c>
    </row>
    <row r="130" spans="1:100" x14ac:dyDescent="0.25">
      <c r="A130">
        <v>271</v>
      </c>
      <c r="B130" t="s">
        <v>574</v>
      </c>
      <c r="C130">
        <v>3</v>
      </c>
      <c r="D130">
        <v>3.6760718083635213</v>
      </c>
      <c r="E130">
        <v>-6.4168216841364928E-3</v>
      </c>
      <c r="F130">
        <v>-0.68030049560563643</v>
      </c>
      <c r="G130">
        <v>-0.68030049560563643</v>
      </c>
      <c r="H130">
        <v>-9.8434752812784132E-2</v>
      </c>
      <c r="I130">
        <v>0</v>
      </c>
      <c r="J130">
        <v>-5.9060851687670448</v>
      </c>
      <c r="K130">
        <v>-9.8434752812784132E-2</v>
      </c>
      <c r="L130">
        <v>-0.99999999999999933</v>
      </c>
      <c r="M130">
        <v>-0.99999999999999933</v>
      </c>
      <c r="N130">
        <v>-1.9686950562556826</v>
      </c>
      <c r="O130">
        <v>-2.9103138560091617</v>
      </c>
      <c r="P130">
        <v>-0.53517546452810427</v>
      </c>
      <c r="Q130">
        <v>-1.8895099377310756</v>
      </c>
      <c r="R130">
        <v>-0.59945638519164046</v>
      </c>
      <c r="S130">
        <v>0.33333333333333293</v>
      </c>
      <c r="T130">
        <v>0.38958615126444107</v>
      </c>
      <c r="U130">
        <v>2.2031457854025022E-2</v>
      </c>
      <c r="V130">
        <v>1.2540900233087588E-2</v>
      </c>
      <c r="W130">
        <v>34.237063819906858</v>
      </c>
      <c r="X130">
        <v>1.0377829140406858</v>
      </c>
      <c r="Y130">
        <v>-0.99999999999999933</v>
      </c>
      <c r="Z130">
        <v>-0.99999999999999933</v>
      </c>
      <c r="AA130">
        <v>56.836122884581648</v>
      </c>
      <c r="AB130">
        <v>0.21471295736723398</v>
      </c>
      <c r="AC130">
        <v>0.24090419282325881</v>
      </c>
      <c r="AD130">
        <v>8.3531588068364304E-3</v>
      </c>
      <c r="AE130">
        <v>23.198515449866463</v>
      </c>
      <c r="AF130">
        <v>-0.99999999999999933</v>
      </c>
      <c r="AG130">
        <v>-0.99999999999999933</v>
      </c>
      <c r="AH130">
        <v>-0.99999999999999933</v>
      </c>
      <c r="AI130">
        <v>1.3341568941684957E-4</v>
      </c>
      <c r="AJ130">
        <v>1.2540900233087588E-2</v>
      </c>
      <c r="AK130">
        <v>-0.11469491258705301</v>
      </c>
      <c r="AL130">
        <v>5.7919658770617027E-2</v>
      </c>
      <c r="AM130">
        <v>0.26472350315086091</v>
      </c>
      <c r="AN130">
        <v>6.7612598006608043E-2</v>
      </c>
      <c r="AO130">
        <v>6.0446130158362568</v>
      </c>
      <c r="AP130">
        <v>1.9799132440182854</v>
      </c>
      <c r="AQ130">
        <v>28.330978651139805</v>
      </c>
      <c r="AR130">
        <v>0.7574918426848869</v>
      </c>
      <c r="AS130">
        <v>0.93934816122790143</v>
      </c>
      <c r="AT130">
        <v>-0.99999999999999933</v>
      </c>
      <c r="AU130">
        <v>-0.99999999999999933</v>
      </c>
      <c r="AV130">
        <v>-1.2797568807972768</v>
      </c>
      <c r="AW130">
        <v>55.905722272590793</v>
      </c>
      <c r="AX130">
        <v>57.162480609687876</v>
      </c>
      <c r="AY130">
        <v>5.912406443355063E-2</v>
      </c>
      <c r="AZ130">
        <v>6.3118795579955957</v>
      </c>
      <c r="BA130">
        <v>1462.0803425944503</v>
      </c>
    </row>
    <row r="131" spans="1:100" x14ac:dyDescent="0.25">
      <c r="A131">
        <v>272</v>
      </c>
      <c r="B131" t="s">
        <v>575</v>
      </c>
      <c r="C131">
        <v>3</v>
      </c>
      <c r="D131">
        <v>4.6738093863896841</v>
      </c>
      <c r="E131">
        <v>-1.912545355064319E-3</v>
      </c>
      <c r="F131">
        <v>0.15366022143133759</v>
      </c>
      <c r="G131">
        <v>0.15366022143133759</v>
      </c>
      <c r="H131">
        <v>9.5600223874654652E-2</v>
      </c>
      <c r="I131">
        <v>0</v>
      </c>
      <c r="J131">
        <v>5.7360134324792797</v>
      </c>
      <c r="K131">
        <v>9.5600223874654652E-2</v>
      </c>
      <c r="L131">
        <v>-1.0000000000000011</v>
      </c>
      <c r="M131">
        <v>-1.0000000000000011</v>
      </c>
      <c r="N131">
        <v>1.9120044774930938</v>
      </c>
      <c r="O131">
        <v>10.563483040300298</v>
      </c>
      <c r="P131">
        <v>2.4679038469189472E-2</v>
      </c>
      <c r="Q131">
        <v>1.2039887152980162</v>
      </c>
      <c r="R131">
        <v>0.35899994701011118</v>
      </c>
      <c r="S131">
        <v>0.33333333333333387</v>
      </c>
      <c r="T131">
        <v>0.27082206623843669</v>
      </c>
      <c r="U131">
        <v>0.12170417959864301</v>
      </c>
      <c r="V131">
        <v>-1.5508746412626275E-2</v>
      </c>
      <c r="W131">
        <v>24.590024355325294</v>
      </c>
      <c r="X131">
        <v>0.83980814852103303</v>
      </c>
      <c r="Y131">
        <v>-1.0000000000000011</v>
      </c>
      <c r="Z131">
        <v>-1.0000000000000011</v>
      </c>
      <c r="AA131">
        <v>65.24619019774228</v>
      </c>
      <c r="AB131">
        <v>0.47698584279102929</v>
      </c>
      <c r="AC131">
        <v>0.1327218170607149</v>
      </c>
      <c r="AD131">
        <v>0.1962356580563937</v>
      </c>
      <c r="AE131">
        <v>40.297165895406899</v>
      </c>
      <c r="AF131">
        <v>-1.0000000000000011</v>
      </c>
      <c r="AG131">
        <v>-1.0000000000000011</v>
      </c>
      <c r="AH131">
        <v>-1.0000000000000011</v>
      </c>
      <c r="AI131">
        <v>0</v>
      </c>
      <c r="AJ131">
        <v>-1.5508746412626275E-2</v>
      </c>
      <c r="AK131">
        <v>7.0320751028419559E-2</v>
      </c>
      <c r="AL131">
        <v>7.8277349289091497E-2</v>
      </c>
      <c r="AM131">
        <v>-5.9878192524919022E-2</v>
      </c>
      <c r="AN131">
        <v>2.7785292018526725E-2</v>
      </c>
      <c r="AO131">
        <v>-1.1453510579808777</v>
      </c>
      <c r="AP131">
        <v>1.0860190469086257</v>
      </c>
      <c r="AQ131">
        <v>30.326037787804591</v>
      </c>
      <c r="AR131">
        <v>0.71035083275778721</v>
      </c>
      <c r="AS131">
        <v>0.93540837239568775</v>
      </c>
      <c r="AT131">
        <v>-1.0000000000000011</v>
      </c>
      <c r="AU131">
        <v>-1.0000000000000011</v>
      </c>
      <c r="AV131">
        <v>0.51266016844144902</v>
      </c>
      <c r="AW131">
        <v>76.89569228495121</v>
      </c>
      <c r="AX131">
        <v>75.344817643688572</v>
      </c>
      <c r="AY131">
        <v>0.45343215296817113</v>
      </c>
      <c r="AZ131">
        <v>4.580959624500669</v>
      </c>
      <c r="BA131">
        <v>1488.3308886809937</v>
      </c>
    </row>
    <row r="132" spans="1:100" x14ac:dyDescent="0.25">
      <c r="A132">
        <v>279</v>
      </c>
      <c r="B132" t="s">
        <v>576</v>
      </c>
      <c r="C132">
        <v>3</v>
      </c>
      <c r="D132">
        <v>4.4922059636421476</v>
      </c>
      <c r="E132">
        <v>0</v>
      </c>
      <c r="F132">
        <v>1.6267717649277731</v>
      </c>
      <c r="G132">
        <v>1.6267717649277731</v>
      </c>
      <c r="H132">
        <v>0.18811612693451707</v>
      </c>
      <c r="I132">
        <v>0</v>
      </c>
      <c r="J132">
        <v>11.286967616071026</v>
      </c>
      <c r="K132">
        <v>0.18811612693451707</v>
      </c>
      <c r="L132">
        <v>-1.0000000000000036</v>
      </c>
      <c r="M132">
        <v>-1.0000000000000036</v>
      </c>
      <c r="N132">
        <v>3.7623225386903427</v>
      </c>
      <c r="O132">
        <v>17.405945344640944</v>
      </c>
      <c r="P132">
        <v>-1.1977460774562026E-2</v>
      </c>
      <c r="Q132">
        <v>0.26132930008789368</v>
      </c>
      <c r="R132">
        <v>-1.4669917482679623E-3</v>
      </c>
      <c r="S132">
        <v>0.33333333333333448</v>
      </c>
      <c r="T132">
        <v>0.39320581169809898</v>
      </c>
      <c r="U132">
        <v>0.28469834329742838</v>
      </c>
      <c r="V132">
        <v>1.2388861034390453E-2</v>
      </c>
      <c r="W132">
        <v>33.4204088971494</v>
      </c>
      <c r="X132">
        <v>1.8054480618744029</v>
      </c>
      <c r="Y132">
        <v>-1.0000000000000036</v>
      </c>
      <c r="Z132">
        <v>-1.0000000000000036</v>
      </c>
      <c r="AA132">
        <v>44.171821607549589</v>
      </c>
      <c r="AB132">
        <v>-8.3958576805527263E-2</v>
      </c>
      <c r="AC132">
        <v>4.3326818271881007E-2</v>
      </c>
      <c r="AD132">
        <v>0.25568935257661468</v>
      </c>
      <c r="AE132">
        <v>10.752879702148416</v>
      </c>
      <c r="AF132">
        <v>-1.0000000000000036</v>
      </c>
      <c r="AG132">
        <v>-1.0000000000000036</v>
      </c>
      <c r="AH132">
        <v>-1.0000000000000036</v>
      </c>
      <c r="AI132">
        <v>0</v>
      </c>
      <c r="AJ132">
        <v>1.2388861034390453E-2</v>
      </c>
      <c r="AK132">
        <v>8.1497473479533858E-2</v>
      </c>
      <c r="AL132">
        <v>0.22272794872135521</v>
      </c>
      <c r="AM132">
        <v>-1.8916143113739715E-2</v>
      </c>
      <c r="AN132">
        <v>2.6171633878871597E-2</v>
      </c>
      <c r="AO132">
        <v>-6.5416210445823741E-2</v>
      </c>
      <c r="AP132">
        <v>1.7679305905785681</v>
      </c>
      <c r="AQ132">
        <v>44.707376513220396</v>
      </c>
      <c r="AR132">
        <v>1.0236263493632531</v>
      </c>
      <c r="AS132">
        <v>1.9935641888089197</v>
      </c>
      <c r="AT132">
        <v>-1.0000000000000036</v>
      </c>
      <c r="AU132">
        <v>-1.0000000000000036</v>
      </c>
      <c r="AV132">
        <v>1.6253047731795052</v>
      </c>
      <c r="AW132">
        <v>63.345697542769052</v>
      </c>
      <c r="AX132">
        <v>64.584583646208088</v>
      </c>
      <c r="AY132">
        <v>0.11967505127701271</v>
      </c>
      <c r="AZ132">
        <v>9.6381516230370181</v>
      </c>
      <c r="BA132">
        <v>1473.3088335222487</v>
      </c>
    </row>
    <row r="133" spans="1:100" x14ac:dyDescent="0.25">
      <c r="A133">
        <v>280</v>
      </c>
      <c r="B133" t="s">
        <v>577</v>
      </c>
      <c r="C133">
        <v>2</v>
      </c>
      <c r="D133">
        <v>4.082365962134916</v>
      </c>
      <c r="E133">
        <v>7.7842400471244466E-2</v>
      </c>
      <c r="F133">
        <v>0.27077335809771974</v>
      </c>
      <c r="G133">
        <v>0.27966983484489377</v>
      </c>
      <c r="H133">
        <v>0.11008550438460835</v>
      </c>
      <c r="I133">
        <v>0</v>
      </c>
      <c r="J133">
        <v>6.6051302630765001</v>
      </c>
      <c r="K133">
        <v>0.11008550438460835</v>
      </c>
      <c r="L133">
        <v>-1</v>
      </c>
      <c r="M133">
        <v>-1</v>
      </c>
      <c r="N133">
        <v>2.2017100876921667</v>
      </c>
      <c r="O133">
        <v>10.705872173504583</v>
      </c>
      <c r="P133">
        <v>0.56200843262739719</v>
      </c>
      <c r="Q133">
        <v>1.6018186345477754</v>
      </c>
      <c r="R133">
        <v>0.52760722093128687</v>
      </c>
      <c r="S133">
        <v>0.33543281895159643</v>
      </c>
      <c r="T133">
        <v>0.30527938458536569</v>
      </c>
      <c r="U133">
        <v>0.10374922187803547</v>
      </c>
      <c r="V133">
        <v>4.0876306775415247E-3</v>
      </c>
      <c r="W133">
        <v>25.966866595042301</v>
      </c>
      <c r="X133">
        <v>0.92392454919745481</v>
      </c>
      <c r="Y133">
        <v>-1</v>
      </c>
      <c r="Z133">
        <v>-1</v>
      </c>
      <c r="AA133">
        <v>45.809516627547495</v>
      </c>
      <c r="AB133">
        <v>0.14673647271616092</v>
      </c>
      <c r="AC133">
        <v>0.14696122403898212</v>
      </c>
      <c r="AD133">
        <v>0.14211804103085693</v>
      </c>
      <c r="AE133">
        <v>20.321912364232677</v>
      </c>
      <c r="AF133">
        <v>-1</v>
      </c>
      <c r="AG133">
        <v>-1</v>
      </c>
      <c r="AH133">
        <v>-1</v>
      </c>
      <c r="AI133">
        <v>1.9743869926426667E-3</v>
      </c>
      <c r="AJ133">
        <v>4.0876306775415247E-3</v>
      </c>
      <c r="AK133">
        <v>5.5128386995212234E-2</v>
      </c>
      <c r="AL133">
        <v>0.11669956999403509</v>
      </c>
      <c r="AM133">
        <v>5.5863732161109229E-2</v>
      </c>
      <c r="AN133">
        <v>0.12757712805394453</v>
      </c>
      <c r="AO133">
        <v>1.8095286752793429</v>
      </c>
      <c r="AP133">
        <v>3.6356326150432379</v>
      </c>
      <c r="AQ133">
        <v>31.266160004064201</v>
      </c>
      <c r="AR133">
        <v>0.73369317784089605</v>
      </c>
      <c r="AS133">
        <v>1.0141208000308737</v>
      </c>
      <c r="AT133">
        <v>-1</v>
      </c>
      <c r="AU133">
        <v>-1</v>
      </c>
      <c r="AV133">
        <v>0.75187237185566125</v>
      </c>
      <c r="AW133">
        <v>58.235794878719958</v>
      </c>
      <c r="AX133">
        <v>58.394466117179192</v>
      </c>
      <c r="AY133">
        <v>0.19294431765100087</v>
      </c>
      <c r="AZ133">
        <v>4.6036479094678269</v>
      </c>
      <c r="BA133">
        <v>1418.9367362602125</v>
      </c>
    </row>
    <row r="134" spans="1:100" x14ac:dyDescent="0.25">
      <c r="A134">
        <v>281</v>
      </c>
      <c r="B134" t="s">
        <v>578</v>
      </c>
      <c r="C134">
        <v>3</v>
      </c>
      <c r="D134">
        <v>5.3049348817054485</v>
      </c>
      <c r="E134">
        <v>0</v>
      </c>
      <c r="F134">
        <v>0.28917659001170504</v>
      </c>
      <c r="G134">
        <v>0.28917659001170504</v>
      </c>
      <c r="H134">
        <v>4.0323248615031941E-2</v>
      </c>
      <c r="I134">
        <v>0</v>
      </c>
      <c r="J134">
        <v>2.4193949169019122</v>
      </c>
      <c r="K134">
        <v>4.0323248615031941E-2</v>
      </c>
      <c r="L134">
        <v>-1.0000000000000013</v>
      </c>
      <c r="M134">
        <v>-1.0000000000000013</v>
      </c>
      <c r="N134">
        <v>0.80646497230063696</v>
      </c>
      <c r="O134">
        <v>8.0135063886190654</v>
      </c>
      <c r="P134">
        <v>0.17113156502252558</v>
      </c>
      <c r="Q134">
        <v>-1.6940197744296581</v>
      </c>
      <c r="R134">
        <v>-0.67093459775391651</v>
      </c>
      <c r="S134">
        <v>0.3333333333333337</v>
      </c>
      <c r="T134">
        <v>0.48688611760498829</v>
      </c>
      <c r="U134">
        <v>0.29399465332766023</v>
      </c>
      <c r="V134">
        <v>0</v>
      </c>
      <c r="W134">
        <v>42.955634226037994</v>
      </c>
      <c r="X134">
        <v>2.1093947616461484</v>
      </c>
      <c r="Y134">
        <v>-1.0000000000000013</v>
      </c>
      <c r="Z134">
        <v>-1.0000000000000013</v>
      </c>
      <c r="AA134">
        <v>84.288172953333131</v>
      </c>
      <c r="AB134">
        <v>0.35975050636322814</v>
      </c>
      <c r="AC134">
        <v>0.33695727580013929</v>
      </c>
      <c r="AD134">
        <v>0.14336168433761232</v>
      </c>
      <c r="AE134">
        <v>42.003473325048979</v>
      </c>
      <c r="AF134">
        <v>-1.0000000000000013</v>
      </c>
      <c r="AG134">
        <v>-1.0000000000000013</v>
      </c>
      <c r="AH134">
        <v>-1.0000000000000013</v>
      </c>
      <c r="AI134">
        <v>0</v>
      </c>
      <c r="AJ134">
        <v>0</v>
      </c>
      <c r="AK134">
        <v>-7.9934641950493504E-2</v>
      </c>
      <c r="AL134">
        <v>3.7099956617913571E-2</v>
      </c>
      <c r="AM134">
        <v>0.1988875659781465</v>
      </c>
      <c r="AN134">
        <v>0.72284975798396411</v>
      </c>
      <c r="AO134">
        <v>4.5725159397011961</v>
      </c>
      <c r="AP134">
        <v>18.256743732688669</v>
      </c>
      <c r="AQ134">
        <v>45.375029142939908</v>
      </c>
      <c r="AR134">
        <v>1.1142141042659817</v>
      </c>
      <c r="AS134">
        <v>2.1497180102611813</v>
      </c>
      <c r="AT134">
        <v>-1.0000000000000013</v>
      </c>
      <c r="AU134">
        <v>-1.0000000000000013</v>
      </c>
      <c r="AV134">
        <v>-0.38175800774221136</v>
      </c>
      <c r="AW134">
        <v>110.55842307464086</v>
      </c>
      <c r="AX134">
        <v>110.55842307464086</v>
      </c>
      <c r="AY134">
        <v>0.23546864562938574</v>
      </c>
      <c r="AZ134">
        <v>19.687437010730513</v>
      </c>
      <c r="BA134">
        <v>1484.3195397854545</v>
      </c>
      <c r="CU134" t="e">
        <v>#N/A</v>
      </c>
      <c r="CV134" t="e">
        <v>#N/A</v>
      </c>
    </row>
    <row r="135" spans="1:100" x14ac:dyDescent="0.25">
      <c r="A135">
        <v>283</v>
      </c>
      <c r="B135" t="s">
        <v>579</v>
      </c>
      <c r="C135">
        <v>3</v>
      </c>
      <c r="D135">
        <v>5.8939498205008487</v>
      </c>
      <c r="E135">
        <v>0</v>
      </c>
      <c r="F135">
        <v>-0.11900881449768333</v>
      </c>
      <c r="G135">
        <v>-0.11900881449768333</v>
      </c>
      <c r="H135">
        <v>9.897927775405084E-2</v>
      </c>
      <c r="I135">
        <v>0</v>
      </c>
      <c r="J135">
        <v>5.9387566652430523</v>
      </c>
      <c r="K135">
        <v>9.897927775405084E-2</v>
      </c>
      <c r="L135">
        <v>-0.99999999999999956</v>
      </c>
      <c r="M135">
        <v>-0.99999999999999956</v>
      </c>
      <c r="N135">
        <v>1.9795855550810175</v>
      </c>
      <c r="O135">
        <v>11.713697671246218</v>
      </c>
      <c r="P135">
        <v>-0.47728428445400134</v>
      </c>
      <c r="Q135">
        <v>-2.6408285003083494</v>
      </c>
      <c r="R135">
        <v>-1.0238094882065876</v>
      </c>
      <c r="S135">
        <v>0.33333333333333331</v>
      </c>
      <c r="T135">
        <v>0.14549234001020372</v>
      </c>
      <c r="U135">
        <v>0.45543544698777938</v>
      </c>
      <c r="V135">
        <v>0</v>
      </c>
      <c r="W135">
        <v>33.411273703090615</v>
      </c>
      <c r="X135">
        <v>1.9867758798690871</v>
      </c>
      <c r="Y135">
        <v>-0.99999999999999956</v>
      </c>
      <c r="Z135">
        <v>-0.99999999999999956</v>
      </c>
      <c r="AA135">
        <v>63.274370302194797</v>
      </c>
      <c r="AB135">
        <v>0.17006793347741198</v>
      </c>
      <c r="AC135">
        <v>0.41212485727508485</v>
      </c>
      <c r="AD135">
        <v>3.5545330993719024E-2</v>
      </c>
      <c r="AE135">
        <v>30.886906087310791</v>
      </c>
      <c r="AF135">
        <v>-0.99999999999999956</v>
      </c>
      <c r="AG135">
        <v>-0.99999999999999956</v>
      </c>
      <c r="AH135">
        <v>-0.99999999999999956</v>
      </c>
      <c r="AI135">
        <v>0</v>
      </c>
      <c r="AJ135">
        <v>0</v>
      </c>
      <c r="AK135">
        <v>-2.2225431024822901E-2</v>
      </c>
      <c r="AL135">
        <v>0.11639884808014889</v>
      </c>
      <c r="AM135">
        <v>0.12390052894792553</v>
      </c>
      <c r="AN135">
        <v>0.1103956124268571</v>
      </c>
      <c r="AO135">
        <v>2.9863860685740238</v>
      </c>
      <c r="AP135">
        <v>3.3418845510721717</v>
      </c>
      <c r="AQ135">
        <v>39.350030368333663</v>
      </c>
      <c r="AR135">
        <v>0.93426112033131636</v>
      </c>
      <c r="AS135">
        <v>2.085755157623137</v>
      </c>
      <c r="AT135">
        <v>-0.99999999999999956</v>
      </c>
      <c r="AU135">
        <v>-0.99999999999999956</v>
      </c>
      <c r="AV135">
        <v>-1.1428183027042706</v>
      </c>
      <c r="AW135">
        <v>78.329952524513189</v>
      </c>
      <c r="AX135">
        <v>78.329952524513189</v>
      </c>
      <c r="AY135">
        <v>0.34068886179794661</v>
      </c>
      <c r="AZ135">
        <v>23.209025120911559</v>
      </c>
      <c r="BA135">
        <v>1512.9787586596415</v>
      </c>
      <c r="CU135" t="e">
        <v>#N/A</v>
      </c>
      <c r="CV135" t="e">
        <v>#N/A</v>
      </c>
    </row>
    <row r="136" spans="1:100" x14ac:dyDescent="0.25">
      <c r="A136">
        <v>287</v>
      </c>
      <c r="B136" t="s">
        <v>580</v>
      </c>
      <c r="C136">
        <v>3</v>
      </c>
      <c r="D136">
        <v>4.4683358365188566</v>
      </c>
      <c r="E136">
        <v>9.8504896120671065E-2</v>
      </c>
      <c r="F136">
        <v>1.0397025077653559</v>
      </c>
      <c r="G136">
        <v>1.0397025077653559</v>
      </c>
      <c r="H136">
        <v>-9.7583213365138435E-2</v>
      </c>
      <c r="I136">
        <v>0</v>
      </c>
      <c r="J136">
        <v>-5.8549928019083062</v>
      </c>
      <c r="K136">
        <v>-9.7583213365138435E-2</v>
      </c>
      <c r="L136">
        <v>-1</v>
      </c>
      <c r="M136">
        <v>-1</v>
      </c>
      <c r="N136">
        <v>-1.951664267302768</v>
      </c>
      <c r="O136">
        <v>-0.34695445762409249</v>
      </c>
      <c r="P136">
        <v>0.46677225390470684</v>
      </c>
      <c r="Q136">
        <v>2.6907146483978783</v>
      </c>
      <c r="R136">
        <v>0.96541523346219049</v>
      </c>
      <c r="S136">
        <v>0.33333333333333331</v>
      </c>
      <c r="T136">
        <v>0.25932873714184579</v>
      </c>
      <c r="U136">
        <v>0.28583346214151112</v>
      </c>
      <c r="V136">
        <v>1.2063105010334226E-3</v>
      </c>
      <c r="W136">
        <v>39.091402259314449</v>
      </c>
      <c r="X136">
        <v>1.7648158549774462</v>
      </c>
      <c r="Y136">
        <v>-1</v>
      </c>
      <c r="Z136">
        <v>-1</v>
      </c>
      <c r="AA136">
        <v>83.678373861284101</v>
      </c>
      <c r="AB136">
        <v>0.52193222245094784</v>
      </c>
      <c r="AC136">
        <v>0.22515076434557124</v>
      </c>
      <c r="AD136">
        <v>0.12534814057363017</v>
      </c>
      <c r="AE136">
        <v>43.621556368507449</v>
      </c>
      <c r="AF136">
        <v>-1</v>
      </c>
      <c r="AG136">
        <v>-1</v>
      </c>
      <c r="AH136">
        <v>-1</v>
      </c>
      <c r="AI136">
        <v>-1.0301825432207878E-2</v>
      </c>
      <c r="AJ136">
        <v>1.2063105010334226E-3</v>
      </c>
      <c r="AK136">
        <v>7.7074057206850538E-2</v>
      </c>
      <c r="AL136">
        <v>-3.2187783590724092E-3</v>
      </c>
      <c r="AM136">
        <v>-3.0462089798865683E-2</v>
      </c>
      <c r="AN136">
        <v>9.8926009644561649E-2</v>
      </c>
      <c r="AO136">
        <v>-0.37618195893738904</v>
      </c>
      <c r="AP136">
        <v>2.4570563493186794</v>
      </c>
      <c r="AQ136">
        <v>33.236409457406154</v>
      </c>
      <c r="AR136">
        <v>0.87970184311772359</v>
      </c>
      <c r="AS136">
        <v>1.667232641612308</v>
      </c>
      <c r="AT136">
        <v>-1</v>
      </c>
      <c r="AU136">
        <v>-1</v>
      </c>
      <c r="AV136">
        <v>2.0051177412275467</v>
      </c>
      <c r="AW136">
        <v>85.788475752978727</v>
      </c>
      <c r="AX136">
        <v>85.703070294437907</v>
      </c>
      <c r="AY136">
        <v>0.18659211977879833</v>
      </c>
      <c r="AZ136">
        <v>-3.7706327108418121</v>
      </c>
      <c r="BA136">
        <v>1507.0780140386016</v>
      </c>
    </row>
    <row r="137" spans="1:100" x14ac:dyDescent="0.25">
      <c r="A137">
        <v>288</v>
      </c>
      <c r="B137" t="s">
        <v>581</v>
      </c>
      <c r="C137">
        <v>3</v>
      </c>
      <c r="D137">
        <v>4.852773448198322</v>
      </c>
      <c r="E137">
        <v>0</v>
      </c>
      <c r="F137">
        <v>0.23356655711799951</v>
      </c>
      <c r="G137">
        <v>0.23356655711799951</v>
      </c>
      <c r="H137">
        <v>-0.13863989864440723</v>
      </c>
      <c r="I137">
        <v>0</v>
      </c>
      <c r="J137">
        <v>-8.3183939186644373</v>
      </c>
      <c r="K137">
        <v>-0.13863989864440723</v>
      </c>
      <c r="L137">
        <v>-1.0000000000000009</v>
      </c>
      <c r="M137">
        <v>-1.0000000000000009</v>
      </c>
      <c r="N137">
        <v>-2.7727979728881449</v>
      </c>
      <c r="O137">
        <v>-3.2320539133481141</v>
      </c>
      <c r="P137">
        <v>1.0473018609724503</v>
      </c>
      <c r="Q137">
        <v>1.7723213483496547</v>
      </c>
      <c r="R137">
        <v>0.70486201644532787</v>
      </c>
      <c r="S137">
        <v>0.33333333333333376</v>
      </c>
      <c r="T137">
        <v>0.29277174621796864</v>
      </c>
      <c r="U137">
        <v>-0.13272858503969456</v>
      </c>
      <c r="V137">
        <v>0</v>
      </c>
      <c r="W137">
        <v>25.280655726240614</v>
      </c>
      <c r="X137">
        <v>0.19326905092156657</v>
      </c>
      <c r="Y137">
        <v>-1.0000000000000009</v>
      </c>
      <c r="Z137">
        <v>-1.0000000000000009</v>
      </c>
      <c r="AA137">
        <v>42.198642451748029</v>
      </c>
      <c r="AB137">
        <v>0.28512327554354489</v>
      </c>
      <c r="AC137">
        <v>3.6058587398567814E-2</v>
      </c>
      <c r="AD137">
        <v>3.0806312391293729E-3</v>
      </c>
      <c r="AE137">
        <v>16.213124709062107</v>
      </c>
      <c r="AF137">
        <v>-1.0000000000000009</v>
      </c>
      <c r="AG137">
        <v>-1.0000000000000009</v>
      </c>
      <c r="AH137">
        <v>-1.0000000000000009</v>
      </c>
      <c r="AI137">
        <v>0</v>
      </c>
      <c r="AJ137">
        <v>0</v>
      </c>
      <c r="AK137">
        <v>-0.18462759581912558</v>
      </c>
      <c r="AL137">
        <v>0.59740923877713314</v>
      </c>
      <c r="AM137">
        <v>0.3070294110117463</v>
      </c>
      <c r="AN137">
        <v>-2.5349307745779637E-2</v>
      </c>
      <c r="AO137">
        <v>6.7525972961980312</v>
      </c>
      <c r="AP137">
        <v>2.3533135002411774</v>
      </c>
      <c r="AQ137">
        <v>16.962261807576176</v>
      </c>
      <c r="AR137">
        <v>0.49337649451160792</v>
      </c>
      <c r="AS137">
        <v>5.4629152277159101E-2</v>
      </c>
      <c r="AT137">
        <v>-1.0000000000000009</v>
      </c>
      <c r="AU137">
        <v>-1.0000000000000009</v>
      </c>
      <c r="AV137">
        <v>0.9384285735633271</v>
      </c>
      <c r="AW137">
        <v>41.319902038641089</v>
      </c>
      <c r="AX137">
        <v>41.319902038641089</v>
      </c>
      <c r="AY137">
        <v>3.7439823925779853E-2</v>
      </c>
      <c r="AZ137">
        <v>-44.093975856377071</v>
      </c>
      <c r="BA137">
        <v>1374.659337415562</v>
      </c>
    </row>
    <row r="138" spans="1:100" x14ac:dyDescent="0.25">
      <c r="A138">
        <v>291</v>
      </c>
      <c r="B138" t="s">
        <v>582</v>
      </c>
      <c r="C138">
        <v>3</v>
      </c>
      <c r="D138">
        <v>4.7359849040553934</v>
      </c>
      <c r="E138">
        <v>0.69502521599661082</v>
      </c>
      <c r="F138">
        <v>0.13682281159073426</v>
      </c>
      <c r="G138">
        <v>0.37670370701191896</v>
      </c>
      <c r="H138">
        <v>0.15087700062153792</v>
      </c>
      <c r="I138">
        <v>0</v>
      </c>
      <c r="J138">
        <v>9.0526200372922752</v>
      </c>
      <c r="K138">
        <v>0.15087700062153792</v>
      </c>
      <c r="L138">
        <v>-0.99999999999999922</v>
      </c>
      <c r="M138">
        <v>-0.99999999999999922</v>
      </c>
      <c r="N138">
        <v>3.0175400124307581</v>
      </c>
      <c r="O138">
        <v>14.165308648359588</v>
      </c>
      <c r="P138">
        <v>2.5876956405298626</v>
      </c>
      <c r="Q138">
        <v>0.40847744496089766</v>
      </c>
      <c r="R138">
        <v>0.30991625150785479</v>
      </c>
      <c r="S138">
        <v>0.33333333333333293</v>
      </c>
      <c r="T138">
        <v>0.26411139735497319</v>
      </c>
      <c r="U138">
        <v>0.21518303758359253</v>
      </c>
      <c r="V138">
        <v>-6.9306499022767695E-3</v>
      </c>
      <c r="W138">
        <v>26.192804709923372</v>
      </c>
      <c r="X138">
        <v>1.1964940450091175</v>
      </c>
      <c r="Y138">
        <v>-0.99999999999999922</v>
      </c>
      <c r="Z138">
        <v>-0.99999999999999922</v>
      </c>
      <c r="AA138">
        <v>37.58093858275199</v>
      </c>
      <c r="AB138">
        <v>0.32922761854691157</v>
      </c>
      <c r="AC138">
        <v>-0.17290422956395479</v>
      </c>
      <c r="AD138">
        <v>6.524096344345881E-2</v>
      </c>
      <c r="AE138">
        <v>11.078217621320778</v>
      </c>
      <c r="AF138">
        <v>-0.99999999999999922</v>
      </c>
      <c r="AG138">
        <v>-0.99999999999999922</v>
      </c>
      <c r="AH138">
        <v>-0.99999999999999922</v>
      </c>
      <c r="AI138">
        <v>0</v>
      </c>
      <c r="AJ138">
        <v>-6.9306499022767695E-3</v>
      </c>
      <c r="AK138">
        <v>-0.12413230923750559</v>
      </c>
      <c r="AL138">
        <v>0.32450841868344865</v>
      </c>
      <c r="AM138">
        <v>0.14318756037289893</v>
      </c>
      <c r="AN138">
        <v>0.59783320183987343</v>
      </c>
      <c r="AO138">
        <v>2.9590274631349445</v>
      </c>
      <c r="AP138">
        <v>16.568372139414073</v>
      </c>
      <c r="AQ138">
        <v>35.245424747215651</v>
      </c>
      <c r="AR138">
        <v>0.8056971183696221</v>
      </c>
      <c r="AS138">
        <v>1.3473710456306558</v>
      </c>
      <c r="AT138">
        <v>-0.99999999999999922</v>
      </c>
      <c r="AU138">
        <v>-0.99999999999999922</v>
      </c>
      <c r="AV138">
        <v>0.68661995851977387</v>
      </c>
      <c r="AW138">
        <v>68.314619370525676</v>
      </c>
      <c r="AX138">
        <v>67.621554380297979</v>
      </c>
      <c r="AY138">
        <v>3.425076992891718E-2</v>
      </c>
      <c r="AZ138">
        <v>-6.1633974641942819</v>
      </c>
      <c r="BA138">
        <v>1450.8117335660943</v>
      </c>
    </row>
    <row r="139" spans="1:100" x14ac:dyDescent="0.25">
      <c r="A139">
        <v>292</v>
      </c>
      <c r="B139" t="s">
        <v>583</v>
      </c>
      <c r="C139">
        <v>3</v>
      </c>
      <c r="D139">
        <v>4.0301498747600082</v>
      </c>
      <c r="E139">
        <v>-6.7078621336768684E-3</v>
      </c>
      <c r="F139">
        <v>0.85681715669818548</v>
      </c>
      <c r="G139">
        <v>0.85681715669818548</v>
      </c>
      <c r="H139">
        <v>-0.1666905111050305</v>
      </c>
      <c r="I139">
        <v>0</v>
      </c>
      <c r="J139">
        <v>-10.001430666301838</v>
      </c>
      <c r="K139">
        <v>-0.1666905111050305</v>
      </c>
      <c r="L139">
        <v>-0.99999999999999845</v>
      </c>
      <c r="M139">
        <v>-0.99999999999999845</v>
      </c>
      <c r="N139">
        <v>-3.3338102221006096</v>
      </c>
      <c r="O139">
        <v>-5.1144636348436432</v>
      </c>
      <c r="P139">
        <v>0.1004508205848245</v>
      </c>
      <c r="Q139">
        <v>1.1022021008349392</v>
      </c>
      <c r="R139">
        <v>0.36693136903469142</v>
      </c>
      <c r="S139">
        <v>0.33333333333333282</v>
      </c>
      <c r="T139">
        <v>0.35770836848808885</v>
      </c>
      <c r="U139">
        <v>0.27330974010400899</v>
      </c>
      <c r="V139">
        <v>-1.4076348916467547E-2</v>
      </c>
      <c r="W139">
        <v>44.678624164559764</v>
      </c>
      <c r="X139">
        <v>1.8859214383540819</v>
      </c>
      <c r="Y139">
        <v>-0.99999999999999845</v>
      </c>
      <c r="Z139">
        <v>-0.99999999999999845</v>
      </c>
      <c r="AA139">
        <v>71.661301548685557</v>
      </c>
      <c r="AB139">
        <v>0.36007224350759537</v>
      </c>
      <c r="AC139">
        <v>0.18207061284269974</v>
      </c>
      <c r="AD139">
        <v>-9.827936048472128E-3</v>
      </c>
      <c r="AE139">
        <v>26.615746015091158</v>
      </c>
      <c r="AF139">
        <v>-0.99999999999999845</v>
      </c>
      <c r="AG139">
        <v>-0.99999999999999845</v>
      </c>
      <c r="AH139">
        <v>-0.99999999999999845</v>
      </c>
      <c r="AI139">
        <v>0</v>
      </c>
      <c r="AJ139">
        <v>-1.4076348916467547E-2</v>
      </c>
      <c r="AK139">
        <v>-1.9788235036523438E-2</v>
      </c>
      <c r="AL139">
        <v>0.31820704803075323</v>
      </c>
      <c r="AM139">
        <v>-8.235454071873384E-2</v>
      </c>
      <c r="AN139">
        <v>-3.924466997831752E-2</v>
      </c>
      <c r="AO139">
        <v>-2.1578046931509633</v>
      </c>
      <c r="AP139">
        <v>0.60991849069582837</v>
      </c>
      <c r="AQ139">
        <v>34.677193498257914</v>
      </c>
      <c r="AR139">
        <v>0.95027509300896351</v>
      </c>
      <c r="AS139">
        <v>1.7192309272490516</v>
      </c>
      <c r="AT139">
        <v>-0.99999999999999845</v>
      </c>
      <c r="AU139">
        <v>-0.99999999999999845</v>
      </c>
      <c r="AV139">
        <v>1.2237485257328771</v>
      </c>
      <c r="AW139">
        <v>67.156756404537745</v>
      </c>
      <c r="AX139">
        <v>65.749121512891023</v>
      </c>
      <c r="AY139">
        <v>0.47191191667873916</v>
      </c>
      <c r="AZ139">
        <v>6.923425747099972</v>
      </c>
      <c r="BA139">
        <v>1477.6805635114829</v>
      </c>
      <c r="CU139" t="e">
        <v>#N/A</v>
      </c>
      <c r="CV139" t="e">
        <v>#N/A</v>
      </c>
    </row>
    <row r="140" spans="1:100" x14ac:dyDescent="0.25">
      <c r="A140">
        <v>293</v>
      </c>
      <c r="B140" t="s">
        <v>584</v>
      </c>
      <c r="C140">
        <v>3</v>
      </c>
      <c r="D140">
        <v>4.5102887833903047</v>
      </c>
      <c r="E140">
        <v>0</v>
      </c>
      <c r="F140">
        <v>0.34759610589633511</v>
      </c>
      <c r="G140">
        <v>0.34759610589633511</v>
      </c>
      <c r="H140">
        <v>0.57058298630000814</v>
      </c>
      <c r="I140">
        <v>0</v>
      </c>
      <c r="J140">
        <v>34.234979178000479</v>
      </c>
      <c r="K140">
        <v>0.57058298630000814</v>
      </c>
      <c r="L140">
        <v>-0.99999999999999956</v>
      </c>
      <c r="M140">
        <v>-0.99999999999999956</v>
      </c>
      <c r="N140">
        <v>11.41165972600016</v>
      </c>
      <c r="O140">
        <v>39.09286406728711</v>
      </c>
      <c r="P140">
        <v>8.7564105159963752</v>
      </c>
      <c r="Q140">
        <v>3.9484617393377032E-2</v>
      </c>
      <c r="R140">
        <v>0.73034400750808703</v>
      </c>
      <c r="S140">
        <v>0.33333333333333304</v>
      </c>
      <c r="T140">
        <v>0.38756756112817436</v>
      </c>
      <c r="U140">
        <v>0.35160388963837469</v>
      </c>
      <c r="V140">
        <v>0</v>
      </c>
      <c r="W140">
        <v>20.076871911994967</v>
      </c>
      <c r="X140">
        <v>1.6109676945098395</v>
      </c>
      <c r="Y140">
        <v>-0.99999999999999956</v>
      </c>
      <c r="Z140">
        <v>-0.99999999999999956</v>
      </c>
      <c r="AA140">
        <v>50.353463026267463</v>
      </c>
      <c r="AB140">
        <v>0.33731901206675058</v>
      </c>
      <c r="AC140">
        <v>7.9437438481516312E-2</v>
      </c>
      <c r="AD140">
        <v>0.17416849158702094</v>
      </c>
      <c r="AE140">
        <v>29.546247106764387</v>
      </c>
      <c r="AF140">
        <v>-0.99999999999999956</v>
      </c>
      <c r="AG140">
        <v>-0.99999999999999956</v>
      </c>
      <c r="AH140">
        <v>-0.99999999999999956</v>
      </c>
      <c r="AI140">
        <v>0</v>
      </c>
      <c r="AJ140">
        <v>0</v>
      </c>
      <c r="AK140">
        <v>0.2498067467695084</v>
      </c>
      <c r="AL140">
        <v>-1.6322998360795964E-2</v>
      </c>
      <c r="AM140">
        <v>-0.16265420041778259</v>
      </c>
      <c r="AN140">
        <v>6.4850808794096368E-2</v>
      </c>
      <c r="AO140">
        <v>-2.8173212765970224</v>
      </c>
      <c r="AP140">
        <v>1.539655228048429</v>
      </c>
      <c r="AQ140">
        <v>54.311851089995443</v>
      </c>
      <c r="AR140">
        <v>1.0725047840998825</v>
      </c>
      <c r="AS140">
        <v>2.1815506808098459</v>
      </c>
      <c r="AT140">
        <v>-0.99999999999999956</v>
      </c>
      <c r="AU140">
        <v>-0.99999999999999956</v>
      </c>
      <c r="AV140">
        <v>1.0779401134044222</v>
      </c>
      <c r="AW140">
        <v>90.985982321602975</v>
      </c>
      <c r="AX140">
        <v>90.985982321602975</v>
      </c>
      <c r="AY140">
        <v>0.62407283166792726</v>
      </c>
      <c r="AZ140">
        <v>71.326987802347787</v>
      </c>
      <c r="BA140">
        <v>1559.8078198555679</v>
      </c>
    </row>
    <row r="141" spans="1:100" x14ac:dyDescent="0.25">
      <c r="A141">
        <v>294</v>
      </c>
      <c r="B141" t="s">
        <v>585</v>
      </c>
      <c r="C141">
        <v>3</v>
      </c>
      <c r="D141">
        <v>4.7856475345876106</v>
      </c>
      <c r="E141">
        <v>0</v>
      </c>
      <c r="F141">
        <v>0.98857879035708174</v>
      </c>
      <c r="G141">
        <v>0.98857879035708174</v>
      </c>
      <c r="H141">
        <v>0.40385413542933618</v>
      </c>
      <c r="I141">
        <v>0</v>
      </c>
      <c r="J141">
        <v>24.231248125760168</v>
      </c>
      <c r="K141">
        <v>0.40385413542933618</v>
      </c>
      <c r="L141">
        <v>-0.99999999999999845</v>
      </c>
      <c r="M141">
        <v>-0.99999999999999845</v>
      </c>
      <c r="N141">
        <v>8.0770827085867261</v>
      </c>
      <c r="O141">
        <v>30.00547445070487</v>
      </c>
      <c r="P141">
        <v>-1.35954072701099</v>
      </c>
      <c r="Q141">
        <v>0.78667114102130642</v>
      </c>
      <c r="R141">
        <v>1.0996072083225325E-2</v>
      </c>
      <c r="S141">
        <v>0.36257999444101868</v>
      </c>
      <c r="T141">
        <v>0.4187191532198819</v>
      </c>
      <c r="U141">
        <v>0.2311456384096171</v>
      </c>
      <c r="V141">
        <v>0</v>
      </c>
      <c r="W141">
        <v>24.343626025647254</v>
      </c>
      <c r="X141">
        <v>1.3874133857565825</v>
      </c>
      <c r="Y141">
        <v>-0.99999999999999845</v>
      </c>
      <c r="Z141">
        <v>-0.99999999999999845</v>
      </c>
      <c r="AA141">
        <v>41.998191251587137</v>
      </c>
      <c r="AB141">
        <v>3.6802597868335868E-2</v>
      </c>
      <c r="AC141">
        <v>3.1137422705461045E-2</v>
      </c>
      <c r="AD141">
        <v>0.28493136250333601</v>
      </c>
      <c r="AE141">
        <v>17.643569153856649</v>
      </c>
      <c r="AF141">
        <v>-0.99999999999999845</v>
      </c>
      <c r="AG141">
        <v>-0.99999999999999845</v>
      </c>
      <c r="AH141">
        <v>-0.99999999999999845</v>
      </c>
      <c r="AI141">
        <v>2.8117684053404562E-2</v>
      </c>
      <c r="AJ141">
        <v>0</v>
      </c>
      <c r="AK141">
        <v>0.15841930841132587</v>
      </c>
      <c r="AL141">
        <v>8.5302678372976407E-2</v>
      </c>
      <c r="AM141">
        <v>9.3934048446012344E-2</v>
      </c>
      <c r="AN141">
        <v>2.3721318204405935E-2</v>
      </c>
      <c r="AO141">
        <v>3.1404477532069395</v>
      </c>
      <c r="AP141">
        <v>1.0195463469750305</v>
      </c>
      <c r="AQ141">
        <v>48.574874151407435</v>
      </c>
      <c r="AR141">
        <v>1.0124447860705179</v>
      </c>
      <c r="AS141">
        <v>1.7912675211859179</v>
      </c>
      <c r="AT141">
        <v>-0.99999999999999845</v>
      </c>
      <c r="AU141">
        <v>-0.99999999999999845</v>
      </c>
      <c r="AV141">
        <v>0.9995748624403078</v>
      </c>
      <c r="AW141">
        <v>73.02321204926703</v>
      </c>
      <c r="AX141">
        <v>73.585565730335134</v>
      </c>
      <c r="AY141">
        <v>0.1065299594121096</v>
      </c>
      <c r="AZ141">
        <v>4.7200258703598088</v>
      </c>
      <c r="BA141">
        <v>1595.2888011315843</v>
      </c>
    </row>
    <row r="142" spans="1:100" x14ac:dyDescent="0.25">
      <c r="A142">
        <v>295</v>
      </c>
      <c r="B142" t="s">
        <v>586</v>
      </c>
      <c r="C142">
        <v>2</v>
      </c>
      <c r="D142">
        <v>4.7929990570357397</v>
      </c>
      <c r="E142">
        <v>0.23569396528933065</v>
      </c>
      <c r="F142">
        <v>0.66384099752545755</v>
      </c>
      <c r="G142">
        <v>0.67452243128527634</v>
      </c>
      <c r="H142">
        <v>0.19177243743693861</v>
      </c>
      <c r="I142">
        <v>0</v>
      </c>
      <c r="J142">
        <v>11.506346246216317</v>
      </c>
      <c r="K142">
        <v>0.19177243743693861</v>
      </c>
      <c r="L142">
        <v>-1</v>
      </c>
      <c r="M142">
        <v>-1</v>
      </c>
      <c r="N142">
        <v>3.8354487487387723</v>
      </c>
      <c r="O142">
        <v>15.796954114385327</v>
      </c>
      <c r="P142">
        <v>1.3614422333157123</v>
      </c>
      <c r="Q142">
        <v>3.4703029740923572</v>
      </c>
      <c r="R142">
        <v>1.1413079183739092</v>
      </c>
      <c r="S142">
        <v>0.35070244100764908</v>
      </c>
      <c r="T142">
        <v>0.36974803547884927</v>
      </c>
      <c r="U142">
        <v>0.18357953429481572</v>
      </c>
      <c r="V142">
        <v>1.464347643600543E-2</v>
      </c>
      <c r="W142">
        <v>31.005290991260626</v>
      </c>
      <c r="X142">
        <v>1.293746343912535</v>
      </c>
      <c r="Y142">
        <v>-1</v>
      </c>
      <c r="Z142">
        <v>-1</v>
      </c>
      <c r="AA142">
        <v>56.182820947882632</v>
      </c>
      <c r="AB142">
        <v>0.23628105124344084</v>
      </c>
      <c r="AC142">
        <v>0.23653978451989119</v>
      </c>
      <c r="AD142">
        <v>0.23092733996449721</v>
      </c>
      <c r="AE142">
        <v>28.57133958683977</v>
      </c>
      <c r="AF142">
        <v>-1</v>
      </c>
      <c r="AG142">
        <v>-1</v>
      </c>
      <c r="AH142">
        <v>-1</v>
      </c>
      <c r="AI142">
        <v>7.7626069460426635E-3</v>
      </c>
      <c r="AJ142">
        <v>1.464347643600543E-2</v>
      </c>
      <c r="AK142">
        <v>-5.2749740041785134E-2</v>
      </c>
      <c r="AL142">
        <v>0.22457769703103247</v>
      </c>
      <c r="AM142">
        <v>-6.978444374822286E-2</v>
      </c>
      <c r="AN142">
        <v>0.25322530396327664</v>
      </c>
      <c r="AO142">
        <v>-1.3899660104144029</v>
      </c>
      <c r="AP142">
        <v>6.8351273007369837</v>
      </c>
      <c r="AQ142">
        <v>36.629918382454839</v>
      </c>
      <c r="AR142">
        <v>0.85175999879087883</v>
      </c>
      <c r="AS142">
        <v>1.3959340853278253</v>
      </c>
      <c r="AT142">
        <v>-1</v>
      </c>
      <c r="AU142">
        <v>-1</v>
      </c>
      <c r="AV142">
        <v>1.5662779089695054</v>
      </c>
      <c r="AW142">
        <v>70.190269163278302</v>
      </c>
      <c r="AX142">
        <v>70.505551636484114</v>
      </c>
      <c r="AY142">
        <v>0.28502582828808193</v>
      </c>
      <c r="AZ142">
        <v>20.735639851889086</v>
      </c>
      <c r="BA142">
        <v>1437.2020608076766</v>
      </c>
    </row>
    <row r="143" spans="1:100" x14ac:dyDescent="0.25">
      <c r="A143">
        <v>296</v>
      </c>
      <c r="B143" t="s">
        <v>587</v>
      </c>
      <c r="C143">
        <v>3</v>
      </c>
      <c r="D143">
        <v>5.1971209219296055</v>
      </c>
      <c r="E143">
        <v>-1.1416619193869871E-2</v>
      </c>
      <c r="F143">
        <v>1.816236051942844</v>
      </c>
      <c r="G143">
        <v>1.816236051942844</v>
      </c>
      <c r="H143">
        <v>6.7248865149745041E-2</v>
      </c>
      <c r="I143">
        <v>0</v>
      </c>
      <c r="J143">
        <v>4.0349319089847011</v>
      </c>
      <c r="K143">
        <v>6.7248865149745041E-2</v>
      </c>
      <c r="L143">
        <v>-0.99999999999999889</v>
      </c>
      <c r="M143">
        <v>-0.99999999999999889</v>
      </c>
      <c r="N143">
        <v>1.3449773029949004</v>
      </c>
      <c r="O143">
        <v>11.048288882857152</v>
      </c>
      <c r="P143">
        <v>-0.591897204479223</v>
      </c>
      <c r="Q143">
        <v>2.4160965694084813</v>
      </c>
      <c r="R143">
        <v>0.6889790447386015</v>
      </c>
      <c r="S143">
        <v>0.3333333333333327</v>
      </c>
      <c r="T143">
        <v>0.35319650793911422</v>
      </c>
      <c r="U143">
        <v>1.2948800332972668E-3</v>
      </c>
      <c r="V143">
        <v>-1.514464228165468E-2</v>
      </c>
      <c r="W143">
        <v>24.217248554973793</v>
      </c>
      <c r="X143">
        <v>0.56250257885019028</v>
      </c>
      <c r="Y143">
        <v>-0.99999999999999889</v>
      </c>
      <c r="Z143">
        <v>-0.99999999999999889</v>
      </c>
      <c r="AA143">
        <v>38.747649036473049</v>
      </c>
      <c r="AB143">
        <v>4.868156809916438E-2</v>
      </c>
      <c r="AC143">
        <v>-1.7425581378485433E-2</v>
      </c>
      <c r="AD143">
        <v>0.24557244201453404</v>
      </c>
      <c r="AE143">
        <v>13.841421436760646</v>
      </c>
      <c r="AF143">
        <v>-0.99999999999999889</v>
      </c>
      <c r="AG143">
        <v>-0.99999999999999889</v>
      </c>
      <c r="AH143">
        <v>-0.99999999999999889</v>
      </c>
      <c r="AI143">
        <v>9.3469144942427404E-2</v>
      </c>
      <c r="AJ143">
        <v>-1.514464228165468E-2</v>
      </c>
      <c r="AK143">
        <v>0.12600778421985609</v>
      </c>
      <c r="AL143">
        <v>6.7161262219955942E-2</v>
      </c>
      <c r="AM143">
        <v>0.37947909824519799</v>
      </c>
      <c r="AN143">
        <v>7.2558405790280944E-2</v>
      </c>
      <c r="AO143">
        <v>10.117016377229231</v>
      </c>
      <c r="AP143">
        <v>2.1497664558568044</v>
      </c>
      <c r="AQ143">
        <v>28.252180463958492</v>
      </c>
      <c r="AR143">
        <v>0.67268007902408999</v>
      </c>
      <c r="AS143">
        <v>0.62975144399993543</v>
      </c>
      <c r="AT143">
        <v>-0.99999999999999889</v>
      </c>
      <c r="AU143">
        <v>-0.99999999999999889</v>
      </c>
      <c r="AV143">
        <v>2.5052150966814448</v>
      </c>
      <c r="AW143">
        <v>51.945704375186985</v>
      </c>
      <c r="AX143">
        <v>52.300623045870076</v>
      </c>
      <c r="AY143">
        <v>-7.6074250891379647E-2</v>
      </c>
      <c r="AZ143">
        <v>-23.766966793086922</v>
      </c>
      <c r="BA143">
        <v>1375.8824107727228</v>
      </c>
    </row>
    <row r="144" spans="1:100" x14ac:dyDescent="0.25">
      <c r="A144">
        <v>299</v>
      </c>
      <c r="B144" t="s">
        <v>588</v>
      </c>
      <c r="C144">
        <v>1</v>
      </c>
      <c r="D144">
        <v>3.6780808625294901</v>
      </c>
      <c r="E144">
        <v>2.1757476414710399E-2</v>
      </c>
      <c r="F144">
        <v>5.7515663270048999E-2</v>
      </c>
      <c r="G144">
        <v>6.3638324821297304E-2</v>
      </c>
      <c r="H144">
        <v>4.4731895715573101E-2</v>
      </c>
      <c r="I144">
        <v>0</v>
      </c>
      <c r="J144">
        <v>2.6839137429343798</v>
      </c>
      <c r="K144">
        <v>4.4731895715573101E-2</v>
      </c>
      <c r="L144">
        <v>-1</v>
      </c>
      <c r="M144">
        <v>-1</v>
      </c>
      <c r="N144">
        <v>0.894637914311463</v>
      </c>
      <c r="O144">
        <v>6.42563293028517</v>
      </c>
      <c r="P144">
        <v>8.4867148022695807E-2</v>
      </c>
      <c r="Q144">
        <v>0.153507344323627</v>
      </c>
      <c r="R144">
        <v>5.0277871893111802E-2</v>
      </c>
      <c r="S144">
        <v>0.32916601326620298</v>
      </c>
      <c r="T144">
        <v>0.23975694309620599</v>
      </c>
      <c r="U144">
        <v>4.00147922229208E-2</v>
      </c>
      <c r="V144">
        <v>-3.2092616958779002E-3</v>
      </c>
      <c r="W144">
        <v>22.4398636469551</v>
      </c>
      <c r="X144">
        <v>0.57887640222380699</v>
      </c>
      <c r="Y144">
        <v>-1</v>
      </c>
      <c r="Z144">
        <v>-1</v>
      </c>
      <c r="AA144">
        <v>33.0321732872819</v>
      </c>
      <c r="AB144">
        <v>0.100272451404467</v>
      </c>
      <c r="AC144">
        <v>4.1627991656747201E-2</v>
      </c>
      <c r="AD144">
        <v>6.8940192307458195E-2</v>
      </c>
      <c r="AE144">
        <v>10.542031768433599</v>
      </c>
      <c r="AF144">
        <v>-1</v>
      </c>
      <c r="AG144">
        <v>-1</v>
      </c>
      <c r="AH144">
        <v>-1</v>
      </c>
      <c r="AI144">
        <v>-6.4806894010443399E-4</v>
      </c>
      <c r="AJ144">
        <v>-3.2092616958779002E-3</v>
      </c>
      <c r="AK144">
        <v>0.108545496552842</v>
      </c>
      <c r="AL144">
        <v>6.3541779719447203E-2</v>
      </c>
      <c r="AM144">
        <v>0.14516971361987499</v>
      </c>
      <c r="AN144">
        <v>6.2411759814733403E-2</v>
      </c>
      <c r="AO144">
        <v>4.1719703232610899</v>
      </c>
      <c r="AP144">
        <v>1.87800289396557</v>
      </c>
      <c r="AQ144">
        <v>25.123777389889501</v>
      </c>
      <c r="AR144">
        <v>0.60572848688945202</v>
      </c>
      <c r="AS144">
        <v>0.62360829793938</v>
      </c>
      <c r="AT144">
        <v>-1</v>
      </c>
      <c r="AU144">
        <v>-1</v>
      </c>
      <c r="AV144">
        <v>0.113916196714409</v>
      </c>
      <c r="AW144">
        <v>41.335809111532598</v>
      </c>
      <c r="AX144">
        <v>41.001921563142801</v>
      </c>
      <c r="AY144">
        <v>9.6368259759583505E-2</v>
      </c>
      <c r="AZ144">
        <v>-14.145392237927799</v>
      </c>
      <c r="BA144">
        <v>1350</v>
      </c>
    </row>
    <row r="145" spans="1:100" x14ac:dyDescent="0.25">
      <c r="A145">
        <v>302</v>
      </c>
      <c r="B145" t="s">
        <v>589</v>
      </c>
      <c r="C145">
        <v>3</v>
      </c>
      <c r="D145">
        <v>3.7711979439365395</v>
      </c>
      <c r="E145">
        <v>-0.10649526907074211</v>
      </c>
      <c r="F145">
        <v>1.0546135538933226</v>
      </c>
      <c r="G145">
        <v>1.0261598018677052</v>
      </c>
      <c r="H145">
        <v>-5.8783031375936323E-5</v>
      </c>
      <c r="I145">
        <v>0</v>
      </c>
      <c r="J145">
        <v>-3.5269818825556243E-3</v>
      </c>
      <c r="K145">
        <v>-5.8783031375936323E-5</v>
      </c>
      <c r="L145">
        <v>-0.99999999999999989</v>
      </c>
      <c r="M145">
        <v>-0.99999999999999989</v>
      </c>
      <c r="N145">
        <v>-1.1756606275190595E-3</v>
      </c>
      <c r="O145">
        <v>4.7938307639216866</v>
      </c>
      <c r="P145">
        <v>-0.82088497502352609</v>
      </c>
      <c r="Q145">
        <v>1.8284065313192981</v>
      </c>
      <c r="R145">
        <v>0.48961115818291367</v>
      </c>
      <c r="S145">
        <v>0.33333333333333343</v>
      </c>
      <c r="T145">
        <v>0.39511070981471769</v>
      </c>
      <c r="U145">
        <v>0.41812214135428344</v>
      </c>
      <c r="V145">
        <v>6.6396710982858445E-2</v>
      </c>
      <c r="W145">
        <v>48.520867140662737</v>
      </c>
      <c r="X145">
        <v>2.8611490339750953</v>
      </c>
      <c r="Y145">
        <v>-0.99999999999999989</v>
      </c>
      <c r="Z145">
        <v>-0.99999999999999989</v>
      </c>
      <c r="AA145">
        <v>83.392334184652185</v>
      </c>
      <c r="AB145">
        <v>0.37507698655791338</v>
      </c>
      <c r="AC145">
        <v>0.16148192091840188</v>
      </c>
      <c r="AD145">
        <v>0.15107821023981444</v>
      </c>
      <c r="AE145">
        <v>34.38185588580648</v>
      </c>
      <c r="AF145">
        <v>-0.99999999999999989</v>
      </c>
      <c r="AG145">
        <v>-0.99999999999999989</v>
      </c>
      <c r="AH145">
        <v>-0.99999999999999989</v>
      </c>
      <c r="AI145">
        <v>0</v>
      </c>
      <c r="AJ145">
        <v>6.6396710982858445E-2</v>
      </c>
      <c r="AK145">
        <v>2.3752281241959817E-2</v>
      </c>
      <c r="AL145">
        <v>0.19445314582187029</v>
      </c>
      <c r="AM145">
        <v>1.2259332869313534E-2</v>
      </c>
      <c r="AN145">
        <v>2.8777895541106404E-2</v>
      </c>
      <c r="AO145">
        <v>0.42524472794263707</v>
      </c>
      <c r="AP145">
        <v>1.6917131176370126</v>
      </c>
      <c r="AQ145">
        <v>48.517340158780193</v>
      </c>
      <c r="AR145">
        <v>1.2129628954851925</v>
      </c>
      <c r="AS145">
        <v>2.8610902509437186</v>
      </c>
      <c r="AT145">
        <v>-0.99999999999999989</v>
      </c>
      <c r="AU145">
        <v>-0.99999999999999989</v>
      </c>
      <c r="AV145">
        <v>1.5157709600506188</v>
      </c>
      <c r="AW145">
        <v>89.877878066210798</v>
      </c>
      <c r="AX145">
        <v>96.517549164496643</v>
      </c>
      <c r="AY145">
        <v>0.16950485768660978</v>
      </c>
      <c r="AZ145">
        <v>12.923557884747911</v>
      </c>
      <c r="BA145">
        <v>1525.1290864379537</v>
      </c>
    </row>
    <row r="146" spans="1:100" x14ac:dyDescent="0.25">
      <c r="A146">
        <v>303</v>
      </c>
      <c r="B146" t="s">
        <v>590</v>
      </c>
      <c r="C146">
        <v>3</v>
      </c>
      <c r="D146">
        <v>5.5162295081474184</v>
      </c>
      <c r="E146">
        <v>0.3043500766957013</v>
      </c>
      <c r="F146">
        <v>0.24498502302508221</v>
      </c>
      <c r="G146">
        <v>0.38315273096904068</v>
      </c>
      <c r="H146">
        <v>0.43375044452378769</v>
      </c>
      <c r="I146">
        <v>0</v>
      </c>
      <c r="J146">
        <v>26.025026671427259</v>
      </c>
      <c r="K146">
        <v>0.43375044452378769</v>
      </c>
      <c r="L146">
        <v>-0.99999999999999933</v>
      </c>
      <c r="M146">
        <v>-0.99999999999999933</v>
      </c>
      <c r="N146">
        <v>8.6750088904757554</v>
      </c>
      <c r="O146">
        <v>31.924408910543715</v>
      </c>
      <c r="P146">
        <v>4.4437642024847769E-2</v>
      </c>
      <c r="Q146">
        <v>2.1554605123905839</v>
      </c>
      <c r="R146">
        <v>0.58076833200089717</v>
      </c>
      <c r="S146">
        <v>0.33333333333333298</v>
      </c>
      <c r="T146">
        <v>0.3625993418599483</v>
      </c>
      <c r="U146">
        <v>0.26073755353978217</v>
      </c>
      <c r="V146">
        <v>7.2680735671453875E-2</v>
      </c>
      <c r="W146">
        <v>23.824020795229192</v>
      </c>
      <c r="X146">
        <v>1.7813033316847922</v>
      </c>
      <c r="Y146">
        <v>-0.99999999999999933</v>
      </c>
      <c r="Z146">
        <v>-0.99999999999999933</v>
      </c>
      <c r="AA146">
        <v>63.692276787123227</v>
      </c>
      <c r="AB146">
        <v>0.24101725371449298</v>
      </c>
      <c r="AC146">
        <v>0.29933735739140516</v>
      </c>
      <c r="AD146">
        <v>0.24539514209196472</v>
      </c>
      <c r="AE146">
        <v>39.287487659893131</v>
      </c>
      <c r="AF146">
        <v>-0.99999999999999933</v>
      </c>
      <c r="AG146">
        <v>-0.99999999999999933</v>
      </c>
      <c r="AH146">
        <v>-0.99999999999999933</v>
      </c>
      <c r="AI146">
        <v>0</v>
      </c>
      <c r="AJ146">
        <v>7.2680735671453875E-2</v>
      </c>
      <c r="AK146">
        <v>-3.8884755862329798E-2</v>
      </c>
      <c r="AL146">
        <v>-2.3851968561963321E-2</v>
      </c>
      <c r="AM146">
        <v>-8.4473731341626862E-2</v>
      </c>
      <c r="AN146">
        <v>3.1091392032515961E-2</v>
      </c>
      <c r="AO146">
        <v>-2.3062670628523212</v>
      </c>
      <c r="AP146">
        <v>0.65802495800308169</v>
      </c>
      <c r="AQ146">
        <v>49.849047466656472</v>
      </c>
      <c r="AR146">
        <v>1.0293509644045176</v>
      </c>
      <c r="AS146">
        <v>2.2150537762085807</v>
      </c>
      <c r="AT146">
        <v>-0.99999999999999933</v>
      </c>
      <c r="AU146">
        <v>-0.99999999999999933</v>
      </c>
      <c r="AV146">
        <v>0.96392106296993774</v>
      </c>
      <c r="AW146">
        <v>96.274710655669992</v>
      </c>
      <c r="AX146">
        <v>103.54278422281537</v>
      </c>
      <c r="AY146">
        <v>0.18330860247822117</v>
      </c>
      <c r="AZ146">
        <v>20.516830501326687</v>
      </c>
      <c r="BA146">
        <v>1565.4000742434735</v>
      </c>
    </row>
    <row r="147" spans="1:100" x14ac:dyDescent="0.25">
      <c r="A147">
        <v>304</v>
      </c>
      <c r="B147" t="s">
        <v>591</v>
      </c>
      <c r="C147">
        <v>3</v>
      </c>
      <c r="D147">
        <v>3.8687540164948468</v>
      </c>
      <c r="E147">
        <v>0</v>
      </c>
      <c r="F147">
        <v>-0.10916667221816875</v>
      </c>
      <c r="G147">
        <v>-0.10916667221816875</v>
      </c>
      <c r="H147">
        <v>0.1472274612470704</v>
      </c>
      <c r="I147">
        <v>0</v>
      </c>
      <c r="J147">
        <v>8.8336476748242241</v>
      </c>
      <c r="K147">
        <v>0.1472274612470704</v>
      </c>
      <c r="L147">
        <v>-1.0000000000000004</v>
      </c>
      <c r="M147">
        <v>-1.0000000000000004</v>
      </c>
      <c r="N147">
        <v>2.944549224941408</v>
      </c>
      <c r="O147">
        <v>12.5932350191009</v>
      </c>
      <c r="P147">
        <v>0.47850684945836558</v>
      </c>
      <c r="Q147">
        <v>0.14150765885461458</v>
      </c>
      <c r="R147">
        <v>-4.8663361229650828E-2</v>
      </c>
      <c r="S147">
        <v>0.33333333333333359</v>
      </c>
      <c r="T147">
        <v>0.37920080065896522</v>
      </c>
      <c r="U147">
        <v>7.7392910945122823E-2</v>
      </c>
      <c r="V147">
        <v>-3.3989612180242044E-3</v>
      </c>
      <c r="W147">
        <v>25.57202489889308</v>
      </c>
      <c r="X147">
        <v>0.88857739375149269</v>
      </c>
      <c r="Y147">
        <v>-1.0000000000000004</v>
      </c>
      <c r="Z147">
        <v>-1.0000000000000004</v>
      </c>
      <c r="AA147">
        <v>26.410097343714938</v>
      </c>
      <c r="AB147">
        <v>-9.6056270131016419E-2</v>
      </c>
      <c r="AC147">
        <v>8.8287385914827654E-2</v>
      </c>
      <c r="AD147">
        <v>2.5503600337219452E-2</v>
      </c>
      <c r="AE147">
        <v>0.88673580605153002</v>
      </c>
      <c r="AF147">
        <v>-1.0000000000000004</v>
      </c>
      <c r="AG147">
        <v>-1.0000000000000004</v>
      </c>
      <c r="AH147">
        <v>-1.0000000000000004</v>
      </c>
      <c r="AI147">
        <v>-1.3462118413908545E-2</v>
      </c>
      <c r="AJ147">
        <v>-3.3989612180242044E-3</v>
      </c>
      <c r="AK147">
        <v>0.11981615621483691</v>
      </c>
      <c r="AL147">
        <v>3.4507630426665076E-2</v>
      </c>
      <c r="AM147">
        <v>4.5962590486508359E-2</v>
      </c>
      <c r="AN147">
        <v>-5.546294256842197E-2</v>
      </c>
      <c r="AO147">
        <v>1.748145543236894</v>
      </c>
      <c r="AP147">
        <v>-1.2140354120772243</v>
      </c>
      <c r="AQ147">
        <v>34.405672573717304</v>
      </c>
      <c r="AR147">
        <v>0.7865280837193972</v>
      </c>
      <c r="AS147">
        <v>1.0358048549985632</v>
      </c>
      <c r="AT147">
        <v>-1.0000000000000004</v>
      </c>
      <c r="AU147">
        <v>-1.0000000000000004</v>
      </c>
      <c r="AV147">
        <v>-0.1578300334478196</v>
      </c>
      <c r="AW147">
        <v>37.789296950738631</v>
      </c>
      <c r="AX147">
        <v>37.180158460658063</v>
      </c>
      <c r="AY147">
        <v>-0.27650927524392149</v>
      </c>
      <c r="AZ147">
        <v>-65.558990602437348</v>
      </c>
      <c r="BA147">
        <v>1347.3722803979847</v>
      </c>
      <c r="CU147" t="e">
        <v>#N/A</v>
      </c>
      <c r="CV147" t="e">
        <v>#N/A</v>
      </c>
    </row>
    <row r="148" spans="1:100" x14ac:dyDescent="0.25">
      <c r="A148">
        <v>308</v>
      </c>
      <c r="B148" t="s">
        <v>592</v>
      </c>
      <c r="C148">
        <v>3</v>
      </c>
      <c r="D148">
        <v>5.4879721442492446</v>
      </c>
      <c r="E148">
        <v>0</v>
      </c>
      <c r="F148">
        <v>0.66640472821074115</v>
      </c>
      <c r="G148">
        <v>0.66640472821074115</v>
      </c>
      <c r="H148">
        <v>0.13370627094822818</v>
      </c>
      <c r="I148">
        <v>-7.6011542641914323E-3</v>
      </c>
      <c r="J148">
        <v>7.5663070010422038</v>
      </c>
      <c r="K148">
        <v>0.12610511668403676</v>
      </c>
      <c r="L148">
        <v>-1.0000000000000013</v>
      </c>
      <c r="M148">
        <v>-1.0000000000000013</v>
      </c>
      <c r="N148">
        <v>2.522102333680734</v>
      </c>
      <c r="O148">
        <v>13.7206838735022</v>
      </c>
      <c r="P148">
        <v>-0.74561895725376526</v>
      </c>
      <c r="Q148">
        <v>2.0651669478133958</v>
      </c>
      <c r="R148">
        <v>0.61224992029628611</v>
      </c>
      <c r="S148">
        <v>0.33333333333333409</v>
      </c>
      <c r="T148">
        <v>0.25563086770155025</v>
      </c>
      <c r="U148">
        <v>-1.1230647181110189E-2</v>
      </c>
      <c r="V148">
        <v>6.0197056916750695E-2</v>
      </c>
      <c r="W148">
        <v>20.473019763459526</v>
      </c>
      <c r="X148">
        <v>0.69483445673670186</v>
      </c>
      <c r="Y148">
        <v>-1.0000000000000013</v>
      </c>
      <c r="Z148">
        <v>-1.0000000000000013</v>
      </c>
      <c r="AA148">
        <v>69.106937285555105</v>
      </c>
      <c r="AB148">
        <v>3.4996226289740244E-2</v>
      </c>
      <c r="AC148">
        <v>0.47960804793839024</v>
      </c>
      <c r="AD148">
        <v>0.44582907780785558</v>
      </c>
      <c r="AE148">
        <v>48.021667601799294</v>
      </c>
      <c r="AF148">
        <v>-1.0000000000000013</v>
      </c>
      <c r="AG148">
        <v>-1.0000000000000013</v>
      </c>
      <c r="AH148">
        <v>-1.0000000000000013</v>
      </c>
      <c r="AI148">
        <v>0</v>
      </c>
      <c r="AJ148">
        <v>6.0197056916750695E-2</v>
      </c>
      <c r="AK148">
        <v>0.11351919021366295</v>
      </c>
      <c r="AL148">
        <v>0.41233765232135072</v>
      </c>
      <c r="AM148">
        <v>-6.7778770346736683E-2</v>
      </c>
      <c r="AN148">
        <v>-7.2818113991984859E-2</v>
      </c>
      <c r="AO148">
        <v>-1.1268733076001016</v>
      </c>
      <c r="AP148">
        <v>0.24123541180713326</v>
      </c>
      <c r="AQ148">
        <v>28.039326764501716</v>
      </c>
      <c r="AR148">
        <v>0.63793061077052471</v>
      </c>
      <c r="AS148">
        <v>0.82093957342073842</v>
      </c>
      <c r="AT148">
        <v>-1.0000000000000013</v>
      </c>
      <c r="AU148">
        <v>-1.0000000000000013</v>
      </c>
      <c r="AV148">
        <v>1.2786546485070269</v>
      </c>
      <c r="AW148">
        <v>83.068856570864426</v>
      </c>
      <c r="AX148">
        <v>89.088562262539497</v>
      </c>
      <c r="AY148">
        <v>0.2569950484062572</v>
      </c>
      <c r="AZ148">
        <v>19.886998878790575</v>
      </c>
      <c r="BA148">
        <v>1489.3919291206028</v>
      </c>
    </row>
    <row r="149" spans="1:100" x14ac:dyDescent="0.25">
      <c r="A149">
        <v>313</v>
      </c>
      <c r="B149" t="s">
        <v>593</v>
      </c>
      <c r="C149">
        <v>3</v>
      </c>
      <c r="D149">
        <v>1.9884959245354736</v>
      </c>
      <c r="E149">
        <v>0</v>
      </c>
      <c r="F149">
        <v>0</v>
      </c>
      <c r="G149">
        <v>0</v>
      </c>
      <c r="H149">
        <v>0.11060835064175754</v>
      </c>
      <c r="I149">
        <v>0</v>
      </c>
      <c r="J149">
        <v>6.636501038505453</v>
      </c>
      <c r="K149">
        <v>0.11060835064175754</v>
      </c>
      <c r="L149">
        <v>-1.0000000000000004</v>
      </c>
      <c r="M149">
        <v>-1.0000000000000004</v>
      </c>
      <c r="N149">
        <v>2.2121670128351516</v>
      </c>
      <c r="O149">
        <v>8.62499696304093</v>
      </c>
      <c r="P149">
        <v>-3.2284901931370867E-3</v>
      </c>
      <c r="Q149">
        <v>-0.33167077035694881</v>
      </c>
      <c r="R149">
        <v>-8.4594983995049028E-2</v>
      </c>
      <c r="S149">
        <v>0.34274507833225021</v>
      </c>
      <c r="T149">
        <v>0.19574078369803743</v>
      </c>
      <c r="U149">
        <v>-6.1909021883352986E-3</v>
      </c>
      <c r="V149">
        <v>0</v>
      </c>
      <c r="W149">
        <v>16.867464368007766</v>
      </c>
      <c r="X149">
        <v>0.2613869838114381</v>
      </c>
      <c r="Y149">
        <v>-1.0000000000000004</v>
      </c>
      <c r="Z149">
        <v>-1.0000000000000004</v>
      </c>
      <c r="AA149">
        <v>15.650584107368669</v>
      </c>
      <c r="AB149">
        <v>-0.16293901858073115</v>
      </c>
      <c r="AC149">
        <v>2.3282663861719444E-2</v>
      </c>
      <c r="AD149">
        <v>0.11701064918613044</v>
      </c>
      <c r="AE149">
        <v>-1.1322852766440672</v>
      </c>
      <c r="AF149">
        <v>-1.0000000000000004</v>
      </c>
      <c r="AG149">
        <v>-1.0000000000000004</v>
      </c>
      <c r="AH149">
        <v>-1.0000000000000004</v>
      </c>
      <c r="AI149">
        <v>0</v>
      </c>
      <c r="AJ149">
        <v>0</v>
      </c>
      <c r="AK149">
        <v>0.30633843062398186</v>
      </c>
      <c r="AL149">
        <v>0.1516139002446856</v>
      </c>
      <c r="AM149">
        <v>0.49661296967340235</v>
      </c>
      <c r="AN149">
        <v>1.3241578945580479E-2</v>
      </c>
      <c r="AO149">
        <v>13.947016394954971</v>
      </c>
      <c r="AP149">
        <v>1.0891089748629399</v>
      </c>
      <c r="AQ149">
        <v>23.503965406513231</v>
      </c>
      <c r="AR149">
        <v>0.53229495984195219</v>
      </c>
      <c r="AS149">
        <v>0.37199533445319588</v>
      </c>
      <c r="AT149">
        <v>-1.0000000000000004</v>
      </c>
      <c r="AU149">
        <v>-1.0000000000000004</v>
      </c>
      <c r="AV149">
        <v>-8.4594983995049028E-2</v>
      </c>
      <c r="AW149">
        <v>25.364690045272525</v>
      </c>
      <c r="AX149">
        <v>25.364690045272525</v>
      </c>
      <c r="AY149">
        <v>-0.10208149063695347</v>
      </c>
      <c r="AZ149">
        <v>-52.571442878828066</v>
      </c>
      <c r="BA149">
        <v>1363.1948436089847</v>
      </c>
    </row>
    <row r="150" spans="1:100" x14ac:dyDescent="0.25">
      <c r="A150">
        <v>314</v>
      </c>
      <c r="B150" t="s">
        <v>594</v>
      </c>
      <c r="C150">
        <v>3</v>
      </c>
      <c r="D150">
        <v>5.411669068361876</v>
      </c>
      <c r="E150">
        <v>6.7171062459539077E-2</v>
      </c>
      <c r="F150">
        <v>0.34786299200010429</v>
      </c>
      <c r="G150">
        <v>0.31873085054953987</v>
      </c>
      <c r="H150">
        <v>0.27875647325265185</v>
      </c>
      <c r="I150">
        <v>0</v>
      </c>
      <c r="J150">
        <v>16.725388395159115</v>
      </c>
      <c r="K150">
        <v>0.27875647325265185</v>
      </c>
      <c r="L150">
        <v>-1</v>
      </c>
      <c r="M150">
        <v>-1</v>
      </c>
      <c r="N150">
        <v>5.5751294650530383</v>
      </c>
      <c r="O150">
        <v>22.455788314070542</v>
      </c>
      <c r="P150">
        <v>-3.5987486407943017</v>
      </c>
      <c r="Q150">
        <v>0.58705198338820919</v>
      </c>
      <c r="R150">
        <v>-0.27790533085449487</v>
      </c>
      <c r="S150">
        <v>0.33333333333333315</v>
      </c>
      <c r="T150">
        <v>0.34925230205676316</v>
      </c>
      <c r="U150">
        <v>0.3146536294792327</v>
      </c>
      <c r="V150">
        <v>0</v>
      </c>
      <c r="W150">
        <v>28.739311664667088</v>
      </c>
      <c r="X150">
        <v>1.6739431491490164</v>
      </c>
      <c r="Y150">
        <v>-1</v>
      </c>
      <c r="Z150">
        <v>-1</v>
      </c>
      <c r="AA150">
        <v>58.877909890554577</v>
      </c>
      <c r="AB150">
        <v>0.42185499451756525</v>
      </c>
      <c r="AC150">
        <v>0.16598324485172597</v>
      </c>
      <c r="AD150">
        <v>2.0491831765548349E-2</v>
      </c>
      <c r="AE150">
        <v>30.416503556741993</v>
      </c>
      <c r="AF150">
        <v>-1</v>
      </c>
      <c r="AG150">
        <v>-1</v>
      </c>
      <c r="AH150">
        <v>-1</v>
      </c>
      <c r="AI150">
        <v>-2.538333543269035E-4</v>
      </c>
      <c r="AJ150">
        <v>0</v>
      </c>
      <c r="AK150">
        <v>0.27253833977376046</v>
      </c>
      <c r="AL150">
        <v>0.17015471621857423</v>
      </c>
      <c r="AM150">
        <v>1.3490656518834025E-2</v>
      </c>
      <c r="AN150">
        <v>0.11864448693158081</v>
      </c>
      <c r="AO150">
        <v>1.6999581118396523</v>
      </c>
      <c r="AP150">
        <v>3.8168857543823904</v>
      </c>
      <c r="AQ150">
        <v>45.464700059826214</v>
      </c>
      <c r="AR150">
        <v>0.9972392648693289</v>
      </c>
      <c r="AS150">
        <v>1.9526996224016679</v>
      </c>
      <c r="AT150">
        <v>-1</v>
      </c>
      <c r="AU150">
        <v>-1</v>
      </c>
      <c r="AV150">
        <v>4.082551969504486E-2</v>
      </c>
      <c r="AW150">
        <v>85.150583959007463</v>
      </c>
      <c r="AX150">
        <v>85.145507291920936</v>
      </c>
      <c r="AY150">
        <v>0.3900959492098669</v>
      </c>
      <c r="AZ150">
        <v>60.204521067365086</v>
      </c>
      <c r="BA150">
        <v>1573.7762377331198</v>
      </c>
    </row>
    <row r="151" spans="1:100" x14ac:dyDescent="0.25">
      <c r="A151">
        <v>316</v>
      </c>
      <c r="B151" t="s">
        <v>595</v>
      </c>
      <c r="C151">
        <v>3</v>
      </c>
      <c r="D151">
        <v>5.4449365029247092</v>
      </c>
      <c r="E151">
        <v>1.7094991202466544E-3</v>
      </c>
      <c r="F151">
        <v>1.9309281723710343E-2</v>
      </c>
      <c r="G151">
        <v>1.9309281723710343E-2</v>
      </c>
      <c r="H151">
        <v>0.19217046674358798</v>
      </c>
      <c r="I151">
        <v>0</v>
      </c>
      <c r="J151">
        <v>11.53022800461528</v>
      </c>
      <c r="K151">
        <v>0.19217046674358798</v>
      </c>
      <c r="L151">
        <v>-1.0000000000000016</v>
      </c>
      <c r="M151">
        <v>-1.0000000000000016</v>
      </c>
      <c r="N151">
        <v>3.8434093348717604</v>
      </c>
      <c r="O151">
        <v>16.99447378926369</v>
      </c>
      <c r="P151">
        <v>-0.39113161628472087</v>
      </c>
      <c r="Q151">
        <v>0.7495853901245455</v>
      </c>
      <c r="R151">
        <v>0.28117178289204547</v>
      </c>
      <c r="S151">
        <v>0.33333333333333381</v>
      </c>
      <c r="T151">
        <v>0.37320465887781806</v>
      </c>
      <c r="U151">
        <v>2.8116897060942132E-2</v>
      </c>
      <c r="V151">
        <v>8.2337435441673767E-2</v>
      </c>
      <c r="W151">
        <v>24.992874318807193</v>
      </c>
      <c r="X151">
        <v>1.1607310519058591</v>
      </c>
      <c r="Y151">
        <v>-1.0000000000000016</v>
      </c>
      <c r="Z151">
        <v>-1.0000000000000016</v>
      </c>
      <c r="AA151">
        <v>55.462625585202872</v>
      </c>
      <c r="AB151">
        <v>0.30080049313208362</v>
      </c>
      <c r="AC151">
        <v>2.4811442164133519E-3</v>
      </c>
      <c r="AD151">
        <v>0.30048995232157544</v>
      </c>
      <c r="AE151">
        <v>30.188579483503631</v>
      </c>
      <c r="AF151">
        <v>-1.0000000000000016</v>
      </c>
      <c r="AG151">
        <v>-1.0000000000000016</v>
      </c>
      <c r="AH151">
        <v>-1.0000000000000016</v>
      </c>
      <c r="AI151">
        <v>0</v>
      </c>
      <c r="AJ151">
        <v>8.2337435441673767E-2</v>
      </c>
      <c r="AK151">
        <v>0.14841945724192931</v>
      </c>
      <c r="AL151">
        <v>0.19753141918647724</v>
      </c>
      <c r="AM151">
        <v>-0.11781436974564456</v>
      </c>
      <c r="AN151">
        <v>-5.5283647387772292E-2</v>
      </c>
      <c r="AO151">
        <v>-2.2032619574314674</v>
      </c>
      <c r="AP151">
        <v>-0.3944340887619201</v>
      </c>
      <c r="AQ151">
        <v>36.523102323422485</v>
      </c>
      <c r="AR151">
        <v>0.81699232471376804</v>
      </c>
      <c r="AS151">
        <v>1.3529015186494471</v>
      </c>
      <c r="AT151">
        <v>-1.0000000000000016</v>
      </c>
      <c r="AU151">
        <v>-1.0000000000000016</v>
      </c>
      <c r="AV151">
        <v>0.30048106461575608</v>
      </c>
      <c r="AW151">
        <v>72.062665285704654</v>
      </c>
      <c r="AX151">
        <v>80.296408829872007</v>
      </c>
      <c r="AY151">
        <v>0.1473714299101794</v>
      </c>
      <c r="AZ151">
        <v>6.9959043222891371</v>
      </c>
      <c r="BA151">
        <v>1507.5254956595463</v>
      </c>
    </row>
    <row r="152" spans="1:100" x14ac:dyDescent="0.25">
      <c r="A152">
        <v>319</v>
      </c>
      <c r="B152" t="s">
        <v>596</v>
      </c>
      <c r="C152">
        <v>3</v>
      </c>
      <c r="D152">
        <v>4.39120718382964</v>
      </c>
      <c r="E152">
        <v>-0.11900988457862098</v>
      </c>
      <c r="F152">
        <v>0.18515302736214045</v>
      </c>
      <c r="G152">
        <v>0.15566785546030082</v>
      </c>
      <c r="H152">
        <v>-5.7872390846518559E-2</v>
      </c>
      <c r="I152">
        <v>0</v>
      </c>
      <c r="J152">
        <v>-3.4723434507911128</v>
      </c>
      <c r="K152">
        <v>-5.7872390846518559E-2</v>
      </c>
      <c r="L152">
        <v>-1.0000000000000007</v>
      </c>
      <c r="M152">
        <v>-1.0000000000000007</v>
      </c>
      <c r="N152">
        <v>-1.1574478169303712</v>
      </c>
      <c r="O152">
        <v>1.0745315884988262</v>
      </c>
      <c r="P152">
        <v>0.29674306005671225</v>
      </c>
      <c r="Q152">
        <v>16.082106040754962</v>
      </c>
      <c r="R152">
        <v>5.17686940222434</v>
      </c>
      <c r="S152">
        <v>0.33333333333333359</v>
      </c>
      <c r="T152">
        <v>0.25953769723882519</v>
      </c>
      <c r="U152">
        <v>0.34530200052600785</v>
      </c>
      <c r="V152">
        <v>-1.4472578059727546E-2</v>
      </c>
      <c r="W152">
        <v>39.26291375539828</v>
      </c>
      <c r="X152">
        <v>1.8621308634071496</v>
      </c>
      <c r="Y152">
        <v>-1.0000000000000007</v>
      </c>
      <c r="Z152">
        <v>-1.0000000000000007</v>
      </c>
      <c r="AA152">
        <v>83.329337692110087</v>
      </c>
      <c r="AB152">
        <v>0.18661018929189346</v>
      </c>
      <c r="AC152">
        <v>0.43469293670335657</v>
      </c>
      <c r="AD152">
        <v>0.15648796469449916</v>
      </c>
      <c r="AE152">
        <v>38.889554534487438</v>
      </c>
      <c r="AF152">
        <v>-1.0000000000000007</v>
      </c>
      <c r="AG152">
        <v>-1.0000000000000007</v>
      </c>
      <c r="AH152">
        <v>-1.0000000000000007</v>
      </c>
      <c r="AI152">
        <v>1.0247561653455346E-2</v>
      </c>
      <c r="AJ152">
        <v>-1.4472578059727546E-2</v>
      </c>
      <c r="AK152">
        <v>0.26078825047021148</v>
      </c>
      <c r="AL152">
        <v>0.16176727155354012</v>
      </c>
      <c r="AM152">
        <v>9.5975725976185006E-2</v>
      </c>
      <c r="AN152">
        <v>-4.8624685767254761E-2</v>
      </c>
      <c r="AO152">
        <v>3.7033344017556873</v>
      </c>
      <c r="AP152">
        <v>-0.40678078641366916</v>
      </c>
      <c r="AQ152">
        <v>35.790570304607179</v>
      </c>
      <c r="AR152">
        <v>0.92370045303843917</v>
      </c>
      <c r="AS152">
        <v>1.8042584725606323</v>
      </c>
      <c r="AT152">
        <v>-1.0000000000000007</v>
      </c>
      <c r="AU152">
        <v>-1.0000000000000007</v>
      </c>
      <c r="AV152">
        <v>5.3325372576846393</v>
      </c>
      <c r="AW152">
        <v>83.997088494195225</v>
      </c>
      <c r="AX152">
        <v>82.754781921291567</v>
      </c>
      <c r="AY152">
        <v>0.14960883582362405</v>
      </c>
      <c r="AZ152">
        <v>-5.2184657510548842</v>
      </c>
      <c r="BA152">
        <v>1499.5647103014608</v>
      </c>
      <c r="CU152" t="e">
        <v>#N/A</v>
      </c>
      <c r="CV152" t="e">
        <v>#N/A</v>
      </c>
    </row>
    <row r="153" spans="1:100" x14ac:dyDescent="0.25">
      <c r="A153">
        <v>321</v>
      </c>
      <c r="B153" t="s">
        <v>597</v>
      </c>
      <c r="C153">
        <v>3</v>
      </c>
      <c r="D153">
        <v>4.9109402718250994</v>
      </c>
      <c r="E153">
        <v>0</v>
      </c>
      <c r="F153">
        <v>-0.24567427084997351</v>
      </c>
      <c r="G153">
        <v>-0.24567427084997351</v>
      </c>
      <c r="H153">
        <v>0.21482110738293805</v>
      </c>
      <c r="I153">
        <v>0</v>
      </c>
      <c r="J153">
        <v>12.889266442976281</v>
      </c>
      <c r="K153">
        <v>0.21482110738293805</v>
      </c>
      <c r="L153">
        <v>-0.99999999999999967</v>
      </c>
      <c r="M153">
        <v>-0.99999999999999967</v>
      </c>
      <c r="N153">
        <v>4.2964221476587596</v>
      </c>
      <c r="O153">
        <v>17.554532443951409</v>
      </c>
      <c r="P153">
        <v>-7.5659989036528208E-2</v>
      </c>
      <c r="Q153">
        <v>-1.5053531496681458</v>
      </c>
      <c r="R153">
        <v>-0.56632486019177708</v>
      </c>
      <c r="S153">
        <v>0.33333333333333309</v>
      </c>
      <c r="T153">
        <v>0.29908974613547451</v>
      </c>
      <c r="U153">
        <v>0.2712451355989795</v>
      </c>
      <c r="V153">
        <v>-1.1077305834762142E-2</v>
      </c>
      <c r="W153">
        <v>27.110792074003498</v>
      </c>
      <c r="X153">
        <v>1.3893011474285724</v>
      </c>
      <c r="Y153">
        <v>-0.99999999999999967</v>
      </c>
      <c r="Z153">
        <v>-0.99999999999999967</v>
      </c>
      <c r="AA153">
        <v>36.050019655463664</v>
      </c>
      <c r="AB153">
        <v>8.1581786267993603E-2</v>
      </c>
      <c r="AC153">
        <v>-2.1414899927593462E-2</v>
      </c>
      <c r="AD153">
        <v>0.12994416249263885</v>
      </c>
      <c r="AE153">
        <v>9.5055524416519521</v>
      </c>
      <c r="AF153">
        <v>-0.99999999999999967</v>
      </c>
      <c r="AG153">
        <v>-0.99999999999999967</v>
      </c>
      <c r="AH153">
        <v>-0.99999999999999967</v>
      </c>
      <c r="AI153">
        <v>-1.250703239047378E-2</v>
      </c>
      <c r="AJ153">
        <v>-1.1077305834762142E-2</v>
      </c>
      <c r="AK153">
        <v>-0.10939216141286082</v>
      </c>
      <c r="AL153">
        <v>-5.0168937828507024E-3</v>
      </c>
      <c r="AM153">
        <v>-9.8533928594545378E-2</v>
      </c>
      <c r="AN153">
        <v>0.20021911597441452</v>
      </c>
      <c r="AO153">
        <v>-3.0103090219279389</v>
      </c>
      <c r="AP153">
        <v>4.9803934304461093</v>
      </c>
      <c r="AQ153">
        <v>40.00005851697977</v>
      </c>
      <c r="AR153">
        <v>0.89259090923302564</v>
      </c>
      <c r="AS153">
        <v>1.6041222548115106</v>
      </c>
      <c r="AT153">
        <v>-0.99999999999999967</v>
      </c>
      <c r="AU153">
        <v>-0.99999999999999967</v>
      </c>
      <c r="AV153">
        <v>-0.81199913104175048</v>
      </c>
      <c r="AW153">
        <v>58.584945529861152</v>
      </c>
      <c r="AX153">
        <v>57.227074298575474</v>
      </c>
      <c r="AY153">
        <v>0.11327301568246403</v>
      </c>
      <c r="AZ153">
        <v>-9.7046310721785893</v>
      </c>
      <c r="BA153">
        <v>1445.1712546369383</v>
      </c>
    </row>
    <row r="154" spans="1:100" x14ac:dyDescent="0.25">
      <c r="A154">
        <v>322</v>
      </c>
      <c r="B154" t="s">
        <v>598</v>
      </c>
      <c r="C154">
        <v>3</v>
      </c>
      <c r="D154">
        <v>1.3713075043679259</v>
      </c>
      <c r="E154">
        <v>1.9867236568588739E-2</v>
      </c>
      <c r="F154">
        <v>0.70070773706777401</v>
      </c>
      <c r="G154">
        <v>0.70070773706777401</v>
      </c>
      <c r="H154">
        <v>4.5488779463241313E-2</v>
      </c>
      <c r="I154">
        <v>0</v>
      </c>
      <c r="J154">
        <v>2.7293267677944804</v>
      </c>
      <c r="K154">
        <v>4.5488779463241313E-2</v>
      </c>
      <c r="L154">
        <v>-1.0000000000000013</v>
      </c>
      <c r="M154">
        <v>-1.0000000000000013</v>
      </c>
      <c r="N154">
        <v>0.90977558926482738</v>
      </c>
      <c r="O154">
        <v>4.8013420092301855</v>
      </c>
      <c r="P154">
        <v>-0.5996101729272908</v>
      </c>
      <c r="Q154">
        <v>0.18862960382838509</v>
      </c>
      <c r="R154">
        <v>4.9794189646273856E-2</v>
      </c>
      <c r="S154">
        <v>0.34678716679432015</v>
      </c>
      <c r="T154">
        <v>0.28606420008787309</v>
      </c>
      <c r="U154">
        <v>5.3481630622697202E-3</v>
      </c>
      <c r="V154">
        <v>0</v>
      </c>
      <c r="W154">
        <v>23.708430019248869</v>
      </c>
      <c r="X154">
        <v>0.64527176774420647</v>
      </c>
      <c r="Y154">
        <v>-1.0000000000000013</v>
      </c>
      <c r="Z154">
        <v>-1.0000000000000013</v>
      </c>
      <c r="AA154">
        <v>47.006962392326358</v>
      </c>
      <c r="AB154">
        <v>-5.2673923815789239E-2</v>
      </c>
      <c r="AC154">
        <v>0.15442124938394905</v>
      </c>
      <c r="AD154">
        <v>0.36322743810046482</v>
      </c>
      <c r="AE154">
        <v>23.248738183431229</v>
      </c>
      <c r="AF154">
        <v>-1.0000000000000013</v>
      </c>
      <c r="AG154">
        <v>-1.0000000000000013</v>
      </c>
      <c r="AH154">
        <v>-1.0000000000000013</v>
      </c>
      <c r="AI154">
        <v>0</v>
      </c>
      <c r="AJ154">
        <v>0</v>
      </c>
      <c r="AK154">
        <v>5.2642021244079934E-2</v>
      </c>
      <c r="AL154">
        <v>-8.4367856145545206E-4</v>
      </c>
      <c r="AM154">
        <v>0.25588953571396511</v>
      </c>
      <c r="AN154">
        <v>0.12171985551469579</v>
      </c>
      <c r="AO154">
        <v>6.6604484990695294</v>
      </c>
      <c r="AP154">
        <v>3.0387779950601193</v>
      </c>
      <c r="AQ154">
        <v>26.437756787043362</v>
      </c>
      <c r="AR154">
        <v>0.63819952994446305</v>
      </c>
      <c r="AS154">
        <v>0.69076054720744784</v>
      </c>
      <c r="AT154">
        <v>-1.0000000000000013</v>
      </c>
      <c r="AU154">
        <v>-1.0000000000000013</v>
      </c>
      <c r="AV154">
        <v>0.75050192671404781</v>
      </c>
      <c r="AW154">
        <v>54.847082396616699</v>
      </c>
      <c r="AX154">
        <v>54.847082396616699</v>
      </c>
      <c r="AY154">
        <v>7.8322508022278137E-2</v>
      </c>
      <c r="AZ154">
        <v>11.804823802111295</v>
      </c>
      <c r="BA154">
        <v>1391.8445384414504</v>
      </c>
      <c r="CU154" t="e">
        <v>#N/A</v>
      </c>
      <c r="CV154" t="e">
        <v>#N/A</v>
      </c>
    </row>
    <row r="155" spans="1:100" x14ac:dyDescent="0.25">
      <c r="A155">
        <v>329</v>
      </c>
      <c r="B155" t="s">
        <v>599</v>
      </c>
      <c r="C155">
        <v>3</v>
      </c>
      <c r="D155">
        <v>5.5431531783593764</v>
      </c>
      <c r="E155">
        <v>0</v>
      </c>
      <c r="F155">
        <v>0.89359258576005141</v>
      </c>
      <c r="G155">
        <v>0.89359258576005141</v>
      </c>
      <c r="H155">
        <v>-0.12617622272051898</v>
      </c>
      <c r="I155">
        <v>0</v>
      </c>
      <c r="J155">
        <v>-7.5705733632311443</v>
      </c>
      <c r="K155">
        <v>-0.12617622272051898</v>
      </c>
      <c r="L155">
        <v>-0.99999999999999734</v>
      </c>
      <c r="M155">
        <v>-0.99999999999999734</v>
      </c>
      <c r="N155">
        <v>-2.5235244544103819</v>
      </c>
      <c r="O155">
        <v>-1.1338275991117079</v>
      </c>
      <c r="P155">
        <v>0.13852219738138163</v>
      </c>
      <c r="Q155">
        <v>2.51979972925567</v>
      </c>
      <c r="R155">
        <v>0.59234009783676056</v>
      </c>
      <c r="S155">
        <v>0.33333333333333248</v>
      </c>
      <c r="T155">
        <v>0.34871284273622355</v>
      </c>
      <c r="U155">
        <v>5.7779060926383886E-2</v>
      </c>
      <c r="V155">
        <v>0</v>
      </c>
      <c r="W155">
        <v>34.640058388658325</v>
      </c>
      <c r="X155">
        <v>1.0669039044724742</v>
      </c>
      <c r="Y155">
        <v>-0.99999999999999734</v>
      </c>
      <c r="Z155">
        <v>-0.99999999999999734</v>
      </c>
      <c r="AA155">
        <v>57.94825581106906</v>
      </c>
      <c r="AB155">
        <v>0.1962173639186835</v>
      </c>
      <c r="AC155">
        <v>0.14535110562367543</v>
      </c>
      <c r="AD155">
        <v>0.11274867694912034</v>
      </c>
      <c r="AE155">
        <v>22.715857324573953</v>
      </c>
      <c r="AF155">
        <v>-0.99999999999999734</v>
      </c>
      <c r="AG155">
        <v>-0.99999999999999734</v>
      </c>
      <c r="AH155">
        <v>-0.99999999999999734</v>
      </c>
      <c r="AI155">
        <v>0</v>
      </c>
      <c r="AJ155">
        <v>0</v>
      </c>
      <c r="AK155">
        <v>-0.10042322857918864</v>
      </c>
      <c r="AL155">
        <v>0.10773964034324002</v>
      </c>
      <c r="AM155">
        <v>-3.3773594260618142E-2</v>
      </c>
      <c r="AN155">
        <v>-5.0735651365002438E-3</v>
      </c>
      <c r="AO155">
        <v>-1.3464559994113965</v>
      </c>
      <c r="AP155">
        <v>0.41185907330369481</v>
      </c>
      <c r="AQ155">
        <v>27.06948502542722</v>
      </c>
      <c r="AR155">
        <v>0.73982523699593938</v>
      </c>
      <c r="AS155">
        <v>0.94072768175195531</v>
      </c>
      <c r="AT155">
        <v>-0.99999999999999734</v>
      </c>
      <c r="AU155">
        <v>-0.99999999999999734</v>
      </c>
      <c r="AV155">
        <v>1.4859326835968123</v>
      </c>
      <c r="AW155">
        <v>57.226287285261051</v>
      </c>
      <c r="AX155">
        <v>57.226287285261051</v>
      </c>
      <c r="AY155">
        <v>0.36016822151467959</v>
      </c>
      <c r="AZ155">
        <v>5.9552719386368231</v>
      </c>
      <c r="BA155">
        <v>1552.4217496696276</v>
      </c>
      <c r="CU155" t="e">
        <v>#N/A</v>
      </c>
      <c r="CV155" t="e">
        <v>#N/A</v>
      </c>
    </row>
    <row r="156" spans="1:100" x14ac:dyDescent="0.25">
      <c r="A156">
        <v>330</v>
      </c>
      <c r="B156" t="s">
        <v>600</v>
      </c>
      <c r="C156">
        <v>2</v>
      </c>
      <c r="D156">
        <v>7.2848621538920426</v>
      </c>
      <c r="E156">
        <v>0.78920673013756137</v>
      </c>
      <c r="F156">
        <v>2.0421482453677435</v>
      </c>
      <c r="G156">
        <v>2.0590887015980899</v>
      </c>
      <c r="H156">
        <v>0.47821090396639482</v>
      </c>
      <c r="I156">
        <v>0</v>
      </c>
      <c r="J156">
        <v>28.692654237983685</v>
      </c>
      <c r="K156">
        <v>0.47821090396639482</v>
      </c>
      <c r="L156">
        <v>-1</v>
      </c>
      <c r="M156">
        <v>-1</v>
      </c>
      <c r="N156">
        <v>9.5642180793278939</v>
      </c>
      <c r="O156">
        <v>33.649034607938489</v>
      </c>
      <c r="P156">
        <v>4.1646885225879657</v>
      </c>
      <c r="Q156">
        <v>10.022217325076623</v>
      </c>
      <c r="R156">
        <v>3.2932737238584848</v>
      </c>
      <c r="S156">
        <v>0.40424597560721742</v>
      </c>
      <c r="T156">
        <v>0.5958099135679974</v>
      </c>
      <c r="U156">
        <v>0.46350768702128931</v>
      </c>
      <c r="V156">
        <v>5.1657967726049178E-2</v>
      </c>
      <c r="W156">
        <v>48.672725718585198</v>
      </c>
      <c r="X156">
        <v>2.5905411164558654</v>
      </c>
      <c r="Y156">
        <v>-1</v>
      </c>
      <c r="Z156">
        <v>-1</v>
      </c>
      <c r="AA156">
        <v>92.557223454299375</v>
      </c>
      <c r="AB156">
        <v>0.55027266288773236</v>
      </c>
      <c r="AC156">
        <v>0.55065055523067596</v>
      </c>
      <c r="AD156">
        <v>0.54234066458780816</v>
      </c>
      <c r="AE156">
        <v>57.498282919088155</v>
      </c>
      <c r="AF156">
        <v>-1</v>
      </c>
      <c r="AG156">
        <v>-1</v>
      </c>
      <c r="AH156">
        <v>-1</v>
      </c>
      <c r="AI156">
        <v>2.8059229495514162E-2</v>
      </c>
      <c r="AJ156">
        <v>5.1657967726049178E-2</v>
      </c>
      <c r="AK156">
        <v>-0.43102866576362553</v>
      </c>
      <c r="AL156">
        <v>0.60285662275287288</v>
      </c>
      <c r="AM156">
        <v>-0.51037474974779107</v>
      </c>
      <c r="AN156">
        <v>0.69381560996284475</v>
      </c>
      <c r="AO156">
        <v>-12.609120864130839</v>
      </c>
      <c r="AP156">
        <v>18.054282154453418</v>
      </c>
      <c r="AQ156">
        <v>55.438149605391033</v>
      </c>
      <c r="AR156">
        <v>1.2657659833129795</v>
      </c>
      <c r="AS156">
        <v>2.7347774946032173</v>
      </c>
      <c r="AT156">
        <v>-1</v>
      </c>
      <c r="AU156">
        <v>-1</v>
      </c>
      <c r="AV156">
        <v>4.4220231850780571</v>
      </c>
      <c r="AW156">
        <v>112.10910678252256</v>
      </c>
      <c r="AX156">
        <v>112.97355275404888</v>
      </c>
      <c r="AY156">
        <v>0.60791329286830453</v>
      </c>
      <c r="AZ156">
        <v>77.30310861819099</v>
      </c>
      <c r="BA156">
        <v>1782.7083147254177</v>
      </c>
    </row>
    <row r="157" spans="1:100" x14ac:dyDescent="0.25">
      <c r="A157">
        <v>333</v>
      </c>
      <c r="B157" t="s">
        <v>601</v>
      </c>
      <c r="C157">
        <v>3</v>
      </c>
      <c r="D157">
        <v>4.4781130878573459</v>
      </c>
      <c r="E157">
        <v>-6.7344616689234277E-3</v>
      </c>
      <c r="F157">
        <v>-2.5647970034278253E-2</v>
      </c>
      <c r="G157">
        <v>-2.5647970034278253E-2</v>
      </c>
      <c r="H157">
        <v>0.31328710472301974</v>
      </c>
      <c r="I157">
        <v>0</v>
      </c>
      <c r="J157">
        <v>18.797226283381178</v>
      </c>
      <c r="K157">
        <v>0.31328710472301974</v>
      </c>
      <c r="L157">
        <v>-0.99999999999999922</v>
      </c>
      <c r="M157">
        <v>-0.99999999999999922</v>
      </c>
      <c r="N157">
        <v>6.2657420944603928</v>
      </c>
      <c r="O157">
        <v>23.249691401204267</v>
      </c>
      <c r="P157">
        <v>0.2457668272439324</v>
      </c>
      <c r="Q157">
        <v>-0.59923675992065606</v>
      </c>
      <c r="R157">
        <v>-0.21123793106288688</v>
      </c>
      <c r="S157">
        <v>0.33333333333333298</v>
      </c>
      <c r="T157">
        <v>0.37377483435360132</v>
      </c>
      <c r="U157">
        <v>9.5126489594021708E-3</v>
      </c>
      <c r="V157">
        <v>-7.8924995012925429E-3</v>
      </c>
      <c r="W157">
        <v>15.817648496880967</v>
      </c>
      <c r="X157">
        <v>0.42495816281403637</v>
      </c>
      <c r="Y157">
        <v>-0.99999999999999922</v>
      </c>
      <c r="Z157">
        <v>-0.99999999999999922</v>
      </c>
      <c r="AA157">
        <v>65.686928525750545</v>
      </c>
      <c r="AB157">
        <v>0.5191313505324413</v>
      </c>
      <c r="AC157">
        <v>0.20561261874828896</v>
      </c>
      <c r="AD157">
        <v>0.27686638991791851</v>
      </c>
      <c r="AE157">
        <v>50.080517959932422</v>
      </c>
      <c r="AF157">
        <v>-0.99999999999999922</v>
      </c>
      <c r="AG157">
        <v>-0.99999999999999922</v>
      </c>
      <c r="AH157">
        <v>-0.99999999999999922</v>
      </c>
      <c r="AI157">
        <v>-1.6359236827811596E-2</v>
      </c>
      <c r="AJ157">
        <v>-7.8924995012925429E-3</v>
      </c>
      <c r="AK157">
        <v>0.57284061927630936</v>
      </c>
      <c r="AL157">
        <v>0.53577075566455268</v>
      </c>
      <c r="AM157">
        <v>-0.17422884054330298</v>
      </c>
      <c r="AN157">
        <v>0.34379709744542314</v>
      </c>
      <c r="AO157">
        <v>-1.491517917201028</v>
      </c>
      <c r="AP157">
        <v>11.273781214458344</v>
      </c>
      <c r="AQ157">
        <v>34.61487478026217</v>
      </c>
      <c r="AR157">
        <v>0.70872831714504381</v>
      </c>
      <c r="AS157">
        <v>0.73824526753705577</v>
      </c>
      <c r="AT157">
        <v>-0.99999999999999922</v>
      </c>
      <c r="AU157">
        <v>-0.99999999999999922</v>
      </c>
      <c r="AV157">
        <v>-0.23688590109716501</v>
      </c>
      <c r="AW157">
        <v>100.21040114141307</v>
      </c>
      <c r="AX157">
        <v>99.093966454727635</v>
      </c>
      <c r="AY157">
        <v>0.41892686707291921</v>
      </c>
      <c r="AZ157">
        <v>33.67892211745653</v>
      </c>
      <c r="BA157">
        <v>1617.563781175236</v>
      </c>
    </row>
    <row r="158" spans="1:100" x14ac:dyDescent="0.25">
      <c r="A158">
        <v>334</v>
      </c>
      <c r="B158" t="s">
        <v>602</v>
      </c>
      <c r="C158">
        <v>2</v>
      </c>
      <c r="D158">
        <v>3.9304779698416947</v>
      </c>
      <c r="E158">
        <v>4.4103812397312273E-2</v>
      </c>
      <c r="F158">
        <v>0.18676058833437628</v>
      </c>
      <c r="G158">
        <v>0.19527555521531176</v>
      </c>
      <c r="H158">
        <v>9.2626052598675387E-2</v>
      </c>
      <c r="I158">
        <v>0</v>
      </c>
      <c r="J158">
        <v>5.5575631559205227</v>
      </c>
      <c r="K158">
        <v>9.2626052598675387E-2</v>
      </c>
      <c r="L158">
        <v>-1</v>
      </c>
      <c r="M158">
        <v>-1</v>
      </c>
      <c r="N158">
        <v>1.8525210519735076</v>
      </c>
      <c r="O158">
        <v>9.6177238447125308</v>
      </c>
      <c r="P158">
        <v>0.3911405180464787</v>
      </c>
      <c r="Q158">
        <v>1.2024559578005571</v>
      </c>
      <c r="R158">
        <v>0.39643718751690055</v>
      </c>
      <c r="S158">
        <v>0.33216914849519336</v>
      </c>
      <c r="T158">
        <v>0.29150010239273094</v>
      </c>
      <c r="U158">
        <v>8.6686597066257448E-2</v>
      </c>
      <c r="V158">
        <v>1.8314646887709601E-3</v>
      </c>
      <c r="W158">
        <v>24.889973087894859</v>
      </c>
      <c r="X158">
        <v>0.84488025713083104</v>
      </c>
      <c r="Y158">
        <v>-1</v>
      </c>
      <c r="Z158">
        <v>-1</v>
      </c>
      <c r="AA158">
        <v>43.592366345682002</v>
      </c>
      <c r="AB158">
        <v>0.12759755792195282</v>
      </c>
      <c r="AC158">
        <v>0.12781504607233246</v>
      </c>
      <c r="AD158">
        <v>0.12313628207705851</v>
      </c>
      <c r="AE158">
        <v>18.558711427769527</v>
      </c>
      <c r="AF158">
        <v>-1</v>
      </c>
      <c r="AG158">
        <v>-1</v>
      </c>
      <c r="AH158">
        <v>-1</v>
      </c>
      <c r="AI158">
        <v>7.3723505870946495E-4</v>
      </c>
      <c r="AJ158">
        <v>1.8314646887709601E-3</v>
      </c>
      <c r="AK158">
        <v>7.8185844135298568E-2</v>
      </c>
      <c r="AL158">
        <v>9.3642112853948758E-2</v>
      </c>
      <c r="AM158">
        <v>8.2719291395706135E-2</v>
      </c>
      <c r="AN158">
        <v>0.10072156881934763</v>
      </c>
      <c r="AO158">
        <v>2.49337639873877</v>
      </c>
      <c r="AP158">
        <v>2.9517848915838107</v>
      </c>
      <c r="AQ158">
        <v>30.119730859283941</v>
      </c>
      <c r="AR158">
        <v>0.70845802833939575</v>
      </c>
      <c r="AS158">
        <v>0.93251349275689066</v>
      </c>
      <c r="AT158">
        <v>-1</v>
      </c>
      <c r="AU158">
        <v>-1</v>
      </c>
      <c r="AV158">
        <v>0.5778044557505605</v>
      </c>
      <c r="AW158">
        <v>55.680691392784055</v>
      </c>
      <c r="AX158">
        <v>55.805889146561945</v>
      </c>
      <c r="AY158">
        <v>0.17326316871725317</v>
      </c>
      <c r="AZ158">
        <v>1.1556578209021464</v>
      </c>
      <c r="BA158">
        <v>1483.6974126924522</v>
      </c>
    </row>
    <row r="159" spans="1:100" x14ac:dyDescent="0.25">
      <c r="A159">
        <v>335</v>
      </c>
      <c r="B159" t="s">
        <v>603</v>
      </c>
      <c r="C159">
        <v>2</v>
      </c>
      <c r="D159">
        <v>2.5104943551614936</v>
      </c>
      <c r="E159">
        <v>-0.27131442128992433</v>
      </c>
      <c r="F159">
        <v>-0.59866526848743284</v>
      </c>
      <c r="G159">
        <v>-0.59371699407980227</v>
      </c>
      <c r="H159">
        <v>-7.0600382111596319E-2</v>
      </c>
      <c r="I159">
        <v>0</v>
      </c>
      <c r="J159">
        <v>-4.236022926695779</v>
      </c>
      <c r="K159">
        <v>-7.0600382111596319E-2</v>
      </c>
      <c r="L159">
        <v>-1</v>
      </c>
      <c r="M159">
        <v>-1</v>
      </c>
      <c r="N159">
        <v>-1.4120076422319263</v>
      </c>
      <c r="O159">
        <v>-0.55525147675607833</v>
      </c>
      <c r="P159">
        <v>-1.2062842376319103</v>
      </c>
      <c r="Q159">
        <v>-2.5311404163032263</v>
      </c>
      <c r="R159">
        <v>-0.82985657918130706</v>
      </c>
      <c r="S159">
        <v>0.30165746352366785</v>
      </c>
      <c r="T159">
        <v>0.1626791558506045</v>
      </c>
      <c r="U159">
        <v>-7.2829947265877409E-2</v>
      </c>
      <c r="V159">
        <v>-1.9261175273630662E-2</v>
      </c>
      <c r="W159">
        <v>14.822217817598174</v>
      </c>
      <c r="X159">
        <v>0.10590413483198402</v>
      </c>
      <c r="Y159">
        <v>-1</v>
      </c>
      <c r="Z159">
        <v>-1</v>
      </c>
      <c r="AA159">
        <v>22.86447980245401</v>
      </c>
      <c r="AB159">
        <v>-5.1329985988632296E-2</v>
      </c>
      <c r="AC159">
        <v>-5.1180400413708915E-2</v>
      </c>
      <c r="AD159">
        <v>-5.4322029704219885E-2</v>
      </c>
      <c r="AE159">
        <v>2.0747458333530471</v>
      </c>
      <c r="AF159">
        <v>-1</v>
      </c>
      <c r="AG159">
        <v>-1</v>
      </c>
      <c r="AH159">
        <v>-1</v>
      </c>
      <c r="AI159">
        <v>-1.0828758069066368E-2</v>
      </c>
      <c r="AJ159">
        <v>-1.9261175273630662E-2</v>
      </c>
      <c r="AK159">
        <v>0.29374739604459171</v>
      </c>
      <c r="AL159">
        <v>-0.1219194390553444</v>
      </c>
      <c r="AM159">
        <v>0.33378886905252408</v>
      </c>
      <c r="AN159">
        <v>-0.15034800883747035</v>
      </c>
      <c r="AO159">
        <v>8.8865912117577963</v>
      </c>
      <c r="AP159">
        <v>-3.4414299214352164</v>
      </c>
      <c r="AQ159">
        <v>19.401894798635354</v>
      </c>
      <c r="AR159">
        <v>0.47253747751034308</v>
      </c>
      <c r="AS159">
        <v>0.16957603195012394</v>
      </c>
      <c r="AT159">
        <v>-1</v>
      </c>
      <c r="AU159">
        <v>-1</v>
      </c>
      <c r="AV159">
        <v>-1.0495367512725684</v>
      </c>
      <c r="AW159">
        <v>31.793318671200151</v>
      </c>
      <c r="AX159">
        <v>31.60557661284335</v>
      </c>
      <c r="AY159">
        <v>-1.0733660670356415E-2</v>
      </c>
      <c r="AZ159">
        <v>-31.079210488444136</v>
      </c>
      <c r="BA159">
        <v>1435.6221667902369</v>
      </c>
    </row>
    <row r="160" spans="1:100" x14ac:dyDescent="0.25">
      <c r="A160">
        <v>337</v>
      </c>
      <c r="B160" t="s">
        <v>604</v>
      </c>
      <c r="C160">
        <v>3</v>
      </c>
      <c r="D160">
        <v>3.5333566370141001</v>
      </c>
      <c r="E160">
        <v>0</v>
      </c>
      <c r="F160">
        <v>0.81875547390415404</v>
      </c>
      <c r="G160">
        <v>0.81875547390415404</v>
      </c>
      <c r="H160">
        <v>4.1017792549902787E-2</v>
      </c>
      <c r="I160">
        <v>0</v>
      </c>
      <c r="J160">
        <v>2.4610675529941668</v>
      </c>
      <c r="K160">
        <v>4.1017792549902787E-2</v>
      </c>
      <c r="L160">
        <v>-0.99999999999999845</v>
      </c>
      <c r="M160">
        <v>-0.99999999999999845</v>
      </c>
      <c r="N160">
        <v>0.82035585099805552</v>
      </c>
      <c r="O160">
        <v>6.8131796639124218</v>
      </c>
      <c r="P160">
        <v>1.6105756207417124E-2</v>
      </c>
      <c r="Q160">
        <v>0.54233458670073864</v>
      </c>
      <c r="R160">
        <v>0.16360079199191926</v>
      </c>
      <c r="S160">
        <v>0.33333333333333315</v>
      </c>
      <c r="T160">
        <v>0.17404534511933734</v>
      </c>
      <c r="U160">
        <v>-4.0902494817657217E-2</v>
      </c>
      <c r="V160">
        <v>-2.611320269895411E-3</v>
      </c>
      <c r="W160">
        <v>16.913882832608589</v>
      </c>
      <c r="X160">
        <v>0.13328825767600483</v>
      </c>
      <c r="Y160">
        <v>-0.99999999999999845</v>
      </c>
      <c r="Z160">
        <v>-0.99999999999999845</v>
      </c>
      <c r="AA160">
        <v>40.052213590310359</v>
      </c>
      <c r="AB160">
        <v>-1.7947582770892978E-2</v>
      </c>
      <c r="AC160">
        <v>6.4899711484248113E-2</v>
      </c>
      <c r="AD160">
        <v>0.41254247060084176</v>
      </c>
      <c r="AE160">
        <v>22.974729965709834</v>
      </c>
      <c r="AF160">
        <v>-0.99999999999999845</v>
      </c>
      <c r="AG160">
        <v>-0.99999999999999845</v>
      </c>
      <c r="AH160">
        <v>-0.99999999999999845</v>
      </c>
      <c r="AI160">
        <v>0</v>
      </c>
      <c r="AJ160">
        <v>-2.611320269895411E-3</v>
      </c>
      <c r="AK160">
        <v>0.24780738589827708</v>
      </c>
      <c r="AL160">
        <v>-3.7236973432505073E-2</v>
      </c>
      <c r="AM160">
        <v>0.5056031736115979</v>
      </c>
      <c r="AN160">
        <v>0.86664231542037062</v>
      </c>
      <c r="AO160">
        <v>13.879116269781331</v>
      </c>
      <c r="AP160">
        <v>21.479873018346744</v>
      </c>
      <c r="AQ160">
        <v>19.374950385602752</v>
      </c>
      <c r="AR160">
        <v>0.46386486336511756</v>
      </c>
      <c r="AS160">
        <v>0.17430605022590773</v>
      </c>
      <c r="AT160">
        <v>-0.99999999999999845</v>
      </c>
      <c r="AU160">
        <v>-0.99999999999999845</v>
      </c>
      <c r="AV160">
        <v>0.98235626589607339</v>
      </c>
      <c r="AW160">
        <v>68.34526627256956</v>
      </c>
      <c r="AX160">
        <v>68.084134245580017</v>
      </c>
      <c r="AY160">
        <v>0.11614394624954262</v>
      </c>
      <c r="AZ160">
        <v>26.436621029262529</v>
      </c>
      <c r="BA160">
        <v>1459.6133928403367</v>
      </c>
    </row>
    <row r="161" spans="1:100" x14ac:dyDescent="0.25">
      <c r="A161">
        <v>339</v>
      </c>
      <c r="B161" t="s">
        <v>605</v>
      </c>
      <c r="C161">
        <v>3</v>
      </c>
      <c r="D161">
        <v>3.8596418922717186</v>
      </c>
      <c r="E161">
        <v>7.1160089531004458E-4</v>
      </c>
      <c r="F161">
        <v>4.2047041050859739E-3</v>
      </c>
      <c r="G161">
        <v>4.2047041050859739E-3</v>
      </c>
      <c r="H161">
        <v>3.7490945212636934E-3</v>
      </c>
      <c r="I161">
        <v>0</v>
      </c>
      <c r="J161">
        <v>0.22494567127582155</v>
      </c>
      <c r="K161">
        <v>3.7490945212636934E-3</v>
      </c>
      <c r="L161">
        <v>-1.0000000000000004</v>
      </c>
      <c r="M161">
        <v>-1.0000000000000004</v>
      </c>
      <c r="N161">
        <v>7.4981890425274117E-2</v>
      </c>
      <c r="O161">
        <v>4.088792267652626</v>
      </c>
      <c r="P161">
        <v>0.11146135170907079</v>
      </c>
      <c r="Q161">
        <v>-3.7290189109064439E-2</v>
      </c>
      <c r="R161">
        <v>3.8991139052601001E-2</v>
      </c>
      <c r="S161">
        <v>0.33333333333333381</v>
      </c>
      <c r="T161">
        <v>0.37368952189759491</v>
      </c>
      <c r="U161">
        <v>0.23763452729161652</v>
      </c>
      <c r="V161">
        <v>-1.4724555969915631E-2</v>
      </c>
      <c r="W161">
        <v>37.047349281254618</v>
      </c>
      <c r="X161">
        <v>1.6058207226208971</v>
      </c>
      <c r="Y161">
        <v>-1.0000000000000004</v>
      </c>
      <c r="Z161">
        <v>-1.0000000000000004</v>
      </c>
      <c r="AA161">
        <v>44.627619509406117</v>
      </c>
      <c r="AB161">
        <v>1.0884708668793857E-2</v>
      </c>
      <c r="AC161">
        <v>0.10318829730233531</v>
      </c>
      <c r="AD161">
        <v>3.6752575810848849E-2</v>
      </c>
      <c r="AE161">
        <v>7.5412790890988974</v>
      </c>
      <c r="AF161">
        <v>-1.0000000000000004</v>
      </c>
      <c r="AG161">
        <v>-1.0000000000000004</v>
      </c>
      <c r="AH161">
        <v>-1.0000000000000004</v>
      </c>
      <c r="AI161">
        <v>0</v>
      </c>
      <c r="AJ161">
        <v>-1.4724555969915631E-2</v>
      </c>
      <c r="AK161">
        <v>9.5166718138214937E-2</v>
      </c>
      <c r="AL161">
        <v>-8.0761514337773371E-2</v>
      </c>
      <c r="AM161">
        <v>4.9681456231560103E-2</v>
      </c>
      <c r="AN161">
        <v>0.6853853407415873</v>
      </c>
      <c r="AO161">
        <v>1.7178699964800763</v>
      </c>
      <c r="AP161">
        <v>16.73082594685081</v>
      </c>
      <c r="AQ161">
        <v>37.272294952530444</v>
      </c>
      <c r="AR161">
        <v>0.92993282655262921</v>
      </c>
      <c r="AS161">
        <v>1.6095698171421609</v>
      </c>
      <c r="AT161">
        <v>-1.0000000000000004</v>
      </c>
      <c r="AU161">
        <v>-1.0000000000000004</v>
      </c>
      <c r="AV161">
        <v>4.3195843157686979E-2</v>
      </c>
      <c r="AW161">
        <v>65.447237723909566</v>
      </c>
      <c r="AX161">
        <v>63.974782126918015</v>
      </c>
      <c r="AY161">
        <v>0.11175348397378959</v>
      </c>
      <c r="AZ161">
        <v>3.9221578571460087</v>
      </c>
      <c r="BA161">
        <v>1382.8431223700736</v>
      </c>
      <c r="CU161" t="e">
        <v>#N/A</v>
      </c>
      <c r="CV161" t="e">
        <v>#N/A</v>
      </c>
    </row>
    <row r="162" spans="1:100" x14ac:dyDescent="0.25">
      <c r="A162">
        <v>340</v>
      </c>
      <c r="B162" t="s">
        <v>606</v>
      </c>
      <c r="C162">
        <v>3</v>
      </c>
      <c r="D162">
        <v>5.7252944730736424</v>
      </c>
      <c r="E162">
        <v>-1.6768063370892289E-2</v>
      </c>
      <c r="F162">
        <v>-1.0618392663795844</v>
      </c>
      <c r="G162">
        <v>-1.0618392663795844</v>
      </c>
      <c r="H162">
        <v>0.41768721069342374</v>
      </c>
      <c r="I162">
        <v>0</v>
      </c>
      <c r="J162">
        <v>25.061232641605422</v>
      </c>
      <c r="K162">
        <v>0.41768721069342374</v>
      </c>
      <c r="L162">
        <v>-1.0000000000000002</v>
      </c>
      <c r="M162">
        <v>-1.0000000000000002</v>
      </c>
      <c r="N162">
        <v>8.3537442138684721</v>
      </c>
      <c r="O162">
        <v>29.724687848299485</v>
      </c>
      <c r="P162">
        <v>-3.345421743065044E-2</v>
      </c>
      <c r="Q162">
        <v>2.2655395777967455</v>
      </c>
      <c r="R162">
        <v>0.75928142230622109</v>
      </c>
      <c r="S162">
        <v>0.33333333333333326</v>
      </c>
      <c r="T162">
        <v>0.36306849894586113</v>
      </c>
      <c r="U162">
        <v>0.83144837191429244</v>
      </c>
      <c r="V162">
        <v>9.3543672226681446E-2</v>
      </c>
      <c r="W162">
        <v>48.148266629069802</v>
      </c>
      <c r="X162">
        <v>4.195347003238485</v>
      </c>
      <c r="Y162">
        <v>-1.0000000000000002</v>
      </c>
      <c r="Z162">
        <v>-1.0000000000000002</v>
      </c>
      <c r="AA162">
        <v>80.390091837549221</v>
      </c>
      <c r="AB162">
        <v>0.26451415038087772</v>
      </c>
      <c r="AC162">
        <v>0.20501479986288196</v>
      </c>
      <c r="AD162">
        <v>0.16012192547970439</v>
      </c>
      <c r="AE162">
        <v>31.482543786173196</v>
      </c>
      <c r="AF162">
        <v>-1.0000000000000002</v>
      </c>
      <c r="AG162">
        <v>-1.0000000000000002</v>
      </c>
      <c r="AH162">
        <v>-1.0000000000000002</v>
      </c>
      <c r="AI162">
        <v>-1.0228796100236089E-3</v>
      </c>
      <c r="AJ162">
        <v>9.3543672226681446E-2</v>
      </c>
      <c r="AK162">
        <v>-2.3073409323333904E-2</v>
      </c>
      <c r="AL162">
        <v>6.5327190051008358E-2</v>
      </c>
      <c r="AM162">
        <v>-0.12161548200655742</v>
      </c>
      <c r="AN162">
        <v>0.11351343228544628</v>
      </c>
      <c r="AO162">
        <v>-3.1557540967806053</v>
      </c>
      <c r="AP162">
        <v>3.1644717573911993</v>
      </c>
      <c r="AQ162">
        <v>73.209499270675224</v>
      </c>
      <c r="AR162">
        <v>1.621393876420169</v>
      </c>
      <c r="AS162">
        <v>4.613034213931904</v>
      </c>
      <c r="AT162">
        <v>-1.0000000000000002</v>
      </c>
      <c r="AU162">
        <v>-1.0000000000000002</v>
      </c>
      <c r="AV162">
        <v>-0.30255784407336361</v>
      </c>
      <c r="AW162">
        <v>113.2792514432399</v>
      </c>
      <c r="AX162">
        <v>122.61316107370759</v>
      </c>
      <c r="AY162">
        <v>0.37484203539445665</v>
      </c>
      <c r="AZ162">
        <v>58.607644970577986</v>
      </c>
      <c r="BA162">
        <v>1571.9433011839501</v>
      </c>
    </row>
    <row r="163" spans="1:100" x14ac:dyDescent="0.25">
      <c r="A163">
        <v>341</v>
      </c>
      <c r="B163" t="s">
        <v>607</v>
      </c>
      <c r="C163">
        <v>3</v>
      </c>
      <c r="D163">
        <v>4.7032864453124255</v>
      </c>
      <c r="E163">
        <v>0</v>
      </c>
      <c r="F163">
        <v>0.13994516154339778</v>
      </c>
      <c r="G163">
        <v>0.13994516154339778</v>
      </c>
      <c r="H163">
        <v>0.51515794448243291</v>
      </c>
      <c r="I163">
        <v>0</v>
      </c>
      <c r="J163">
        <v>30.909476668945985</v>
      </c>
      <c r="K163">
        <v>0.51515794448243291</v>
      </c>
      <c r="L163">
        <v>-0.99999999999999956</v>
      </c>
      <c r="M163">
        <v>-0.99999999999999956</v>
      </c>
      <c r="N163">
        <v>10.303158889648671</v>
      </c>
      <c r="O163">
        <v>35.752708275801808</v>
      </c>
      <c r="P163">
        <v>-2.631229036055132E-2</v>
      </c>
      <c r="Q163">
        <v>4.5211412121575218</v>
      </c>
      <c r="R163">
        <v>1.3814469788075388</v>
      </c>
      <c r="S163">
        <v>0.33333333333333293</v>
      </c>
      <c r="T163">
        <v>0.38143567124366273</v>
      </c>
      <c r="U163">
        <v>0.36576944542874351</v>
      </c>
      <c r="V163">
        <v>8.2955584464160737E-2</v>
      </c>
      <c r="W163">
        <v>25.933443599498666</v>
      </c>
      <c r="X163">
        <v>2.196981640151396</v>
      </c>
      <c r="Y163">
        <v>-0.99999999999999956</v>
      </c>
      <c r="Z163">
        <v>-0.99999999999999956</v>
      </c>
      <c r="AA163">
        <v>58.065043263009514</v>
      </c>
      <c r="AB163">
        <v>6.4504189587664115E-2</v>
      </c>
      <c r="AC163">
        <v>0.23377222656771265</v>
      </c>
      <c r="AD163">
        <v>0.3167266375386889</v>
      </c>
      <c r="AE163">
        <v>30.750152684703277</v>
      </c>
      <c r="AF163">
        <v>-0.99999999999999956</v>
      </c>
      <c r="AG163">
        <v>-0.99999999999999956</v>
      </c>
      <c r="AH163">
        <v>-0.99999999999999956</v>
      </c>
      <c r="AI163">
        <v>-3.0434218041045895E-2</v>
      </c>
      <c r="AJ163">
        <v>8.2955584464160737E-2</v>
      </c>
      <c r="AK163">
        <v>0.65533221418310517</v>
      </c>
      <c r="AL163">
        <v>1.7891588191976258E-2</v>
      </c>
      <c r="AM163">
        <v>-2.8316260776701602E-2</v>
      </c>
      <c r="AN163">
        <v>-3.3567650531422105E-5</v>
      </c>
      <c r="AO163">
        <v>2.5687545514979853</v>
      </c>
      <c r="AP163">
        <v>8.8618749696596111E-2</v>
      </c>
      <c r="AQ163">
        <v>56.842920268444672</v>
      </c>
      <c r="AR163">
        <v>1.1634940344699001</v>
      </c>
      <c r="AS163">
        <v>2.7121395846338299</v>
      </c>
      <c r="AT163">
        <v>-0.99999999999999956</v>
      </c>
      <c r="AU163">
        <v>-0.99999999999999956</v>
      </c>
      <c r="AV163">
        <v>1.5213921403509372</v>
      </c>
      <c r="AW163">
        <v>93.906370288507873</v>
      </c>
      <c r="AX163">
        <v>101.59324437410307</v>
      </c>
      <c r="AY163">
        <v>0.11999255391675881</v>
      </c>
      <c r="AZ163">
        <v>16.61996305992432</v>
      </c>
      <c r="BA163">
        <v>1553.7337370345381</v>
      </c>
      <c r="CU163" t="e">
        <v>#N/A</v>
      </c>
      <c r="CV163" t="e">
        <v>#N/A</v>
      </c>
    </row>
    <row r="164" spans="1:100" x14ac:dyDescent="0.25">
      <c r="A164">
        <v>342</v>
      </c>
      <c r="B164" t="s">
        <v>608</v>
      </c>
      <c r="C164">
        <v>3</v>
      </c>
      <c r="D164">
        <v>0.56439489360783435</v>
      </c>
      <c r="E164">
        <v>0</v>
      </c>
      <c r="F164">
        <v>-0.14187004202850156</v>
      </c>
      <c r="G164">
        <v>-0.14187004202850156</v>
      </c>
      <c r="H164">
        <v>-0.13311177474809832</v>
      </c>
      <c r="I164">
        <v>0</v>
      </c>
      <c r="J164">
        <v>-7.986706484885902</v>
      </c>
      <c r="K164">
        <v>-0.13311177474809832</v>
      </c>
      <c r="L164">
        <v>-1.0000000000000004</v>
      </c>
      <c r="M164">
        <v>-1.0000000000000004</v>
      </c>
      <c r="N164">
        <v>-2.6622354949619673</v>
      </c>
      <c r="O164">
        <v>-7.5641816333065686</v>
      </c>
      <c r="P164">
        <v>-0.19506164813072846</v>
      </c>
      <c r="Q164">
        <v>0.27939910514534022</v>
      </c>
      <c r="R164">
        <v>-0.23913102819710821</v>
      </c>
      <c r="S164">
        <v>0.33333333333333309</v>
      </c>
      <c r="T164">
        <v>0.20637848744280554</v>
      </c>
      <c r="U164">
        <v>2.4853006570612214E-2</v>
      </c>
      <c r="V164">
        <v>0</v>
      </c>
      <c r="W164">
        <v>27.90706408379398</v>
      </c>
      <c r="X164">
        <v>0.62115165022705332</v>
      </c>
      <c r="Y164">
        <v>-1.0000000000000004</v>
      </c>
      <c r="Z164">
        <v>-1.0000000000000004</v>
      </c>
      <c r="AA164">
        <v>57.277740720583601</v>
      </c>
      <c r="AB164">
        <v>0.32428427903805834</v>
      </c>
      <c r="AC164">
        <v>-1.1393241442369639E-2</v>
      </c>
      <c r="AD164">
        <v>0.27930511570404526</v>
      </c>
      <c r="AE164">
        <v>29.609807664986704</v>
      </c>
      <c r="AF164">
        <v>-1.0000000000000004</v>
      </c>
      <c r="AG164">
        <v>-1.0000000000000004</v>
      </c>
      <c r="AH164">
        <v>-1.0000000000000004</v>
      </c>
      <c r="AI164">
        <v>0</v>
      </c>
      <c r="AJ164">
        <v>0</v>
      </c>
      <c r="AK164">
        <v>-9.8935501905402151E-2</v>
      </c>
      <c r="AL164">
        <v>0.12269999660240165</v>
      </c>
      <c r="AM164">
        <v>-0.10395860036202728</v>
      </c>
      <c r="AN164">
        <v>0.23437455854647879</v>
      </c>
      <c r="AO164">
        <v>-3.0936425185776923</v>
      </c>
      <c r="AP164">
        <v>6.4728639466739777</v>
      </c>
      <c r="AQ164">
        <v>19.920357598908087</v>
      </c>
      <c r="AR164">
        <v>0.56456482734675117</v>
      </c>
      <c r="AS164">
        <v>0.48803987547895517</v>
      </c>
      <c r="AT164">
        <v>-1.0000000000000004</v>
      </c>
      <c r="AU164">
        <v>-1.0000000000000004</v>
      </c>
      <c r="AV164">
        <v>-0.38100107022560986</v>
      </c>
      <c r="AW164">
        <v>56.18642303395098</v>
      </c>
      <c r="AX164">
        <v>56.18642303395098</v>
      </c>
      <c r="AY164">
        <v>0.18120951822222842</v>
      </c>
      <c r="AZ164">
        <v>8.0445164985752129</v>
      </c>
      <c r="BA164">
        <v>1419.4832922280957</v>
      </c>
      <c r="CU164" t="e">
        <v>#N/A</v>
      </c>
      <c r="CV164" t="e">
        <v>#N/A</v>
      </c>
    </row>
    <row r="165" spans="1:100" x14ac:dyDescent="0.25">
      <c r="A165">
        <v>343</v>
      </c>
      <c r="B165" t="s">
        <v>609</v>
      </c>
      <c r="C165">
        <v>3</v>
      </c>
      <c r="D165">
        <v>4.3271581459025912</v>
      </c>
      <c r="E165">
        <v>0</v>
      </c>
      <c r="F165">
        <v>-0.89725810987627885</v>
      </c>
      <c r="G165">
        <v>-0.89725810987627885</v>
      </c>
      <c r="H165">
        <v>0.17134985353720761</v>
      </c>
      <c r="I165">
        <v>0</v>
      </c>
      <c r="J165">
        <v>10.280991212232452</v>
      </c>
      <c r="K165">
        <v>0.17134985353720761</v>
      </c>
      <c r="L165">
        <v>-0.99999999999999745</v>
      </c>
      <c r="M165">
        <v>-0.99999999999999745</v>
      </c>
      <c r="N165">
        <v>3.4269970707441511</v>
      </c>
      <c r="O165">
        <v>13.710891248258763</v>
      </c>
      <c r="P165">
        <v>-1.5373959370670223</v>
      </c>
      <c r="Q165">
        <v>0.48463006577539652</v>
      </c>
      <c r="R165">
        <v>-4.6522498255136539E-2</v>
      </c>
      <c r="S165">
        <v>0.33333333333333237</v>
      </c>
      <c r="T165">
        <v>0.27587691078631682</v>
      </c>
      <c r="U165">
        <v>0.1207825646533925</v>
      </c>
      <c r="V165">
        <v>0</v>
      </c>
      <c r="W165">
        <v>22.345718209433375</v>
      </c>
      <c r="X165">
        <v>0.85055757910289354</v>
      </c>
      <c r="Y165">
        <v>-0.99999999999999745</v>
      </c>
      <c r="Z165">
        <v>-0.99999999999999745</v>
      </c>
      <c r="AA165">
        <v>44.795230136587826</v>
      </c>
      <c r="AB165">
        <v>0.16004092715691687</v>
      </c>
      <c r="AC165">
        <v>0.29269699626749385</v>
      </c>
      <c r="AD165">
        <v>-2.8172349162186366E-3</v>
      </c>
      <c r="AE165">
        <v>22.496034425409601</v>
      </c>
      <c r="AF165">
        <v>-0.99999999999999745</v>
      </c>
      <c r="AG165">
        <v>-0.99999999999999745</v>
      </c>
      <c r="AH165">
        <v>-0.99999999999999745</v>
      </c>
      <c r="AI165">
        <v>0</v>
      </c>
      <c r="AJ165">
        <v>0</v>
      </c>
      <c r="AK165">
        <v>-4.5122309591298718E-2</v>
      </c>
      <c r="AL165">
        <v>-8.75168590115077E-2</v>
      </c>
      <c r="AM165">
        <v>0.16126954372060762</v>
      </c>
      <c r="AN165">
        <v>0.32204123902067583</v>
      </c>
      <c r="AO165">
        <v>3.8061270450586959</v>
      </c>
      <c r="AP165">
        <v>7.613446680459357</v>
      </c>
      <c r="AQ165">
        <v>32.626709421665829</v>
      </c>
      <c r="AR165">
        <v>0.72999280877304207</v>
      </c>
      <c r="AS165">
        <v>1.0219074326401016</v>
      </c>
      <c r="AT165">
        <v>-0.99999999999999745</v>
      </c>
      <c r="AU165">
        <v>-0.99999999999999745</v>
      </c>
      <c r="AV165">
        <v>-0.9437806081314154</v>
      </c>
      <c r="AW165">
        <v>66.119568065305941</v>
      </c>
      <c r="AX165">
        <v>66.119568065305941</v>
      </c>
      <c r="AY165">
        <v>0.24016572144917281</v>
      </c>
      <c r="AZ165">
        <v>-0.47532046388639526</v>
      </c>
      <c r="BA165">
        <v>1490.8239710020234</v>
      </c>
      <c r="CU165" t="e">
        <v>#N/A</v>
      </c>
      <c r="CV165" t="e">
        <v>#N/A</v>
      </c>
    </row>
    <row r="166" spans="1:100" x14ac:dyDescent="0.25">
      <c r="A166">
        <v>346</v>
      </c>
      <c r="B166" t="s">
        <v>610</v>
      </c>
      <c r="C166">
        <v>3</v>
      </c>
      <c r="D166">
        <v>1.0507069522693449</v>
      </c>
      <c r="E166">
        <v>0.54393618097645735</v>
      </c>
      <c r="F166">
        <v>3.7555221494041784</v>
      </c>
      <c r="G166">
        <v>3.9170066586896777</v>
      </c>
      <c r="H166">
        <v>-0.1926845627375057</v>
      </c>
      <c r="I166">
        <v>0</v>
      </c>
      <c r="J166">
        <v>-11.56107376425034</v>
      </c>
      <c r="K166">
        <v>-0.1926845627375057</v>
      </c>
      <c r="L166">
        <v>-1</v>
      </c>
      <c r="M166">
        <v>-1</v>
      </c>
      <c r="N166">
        <v>-3.8536912547501139</v>
      </c>
      <c r="O166">
        <v>-6.5933601532913197</v>
      </c>
      <c r="P166">
        <v>7.2959185631466056E-2</v>
      </c>
      <c r="Q166">
        <v>44.129450284554515</v>
      </c>
      <c r="R166">
        <v>14.567479237557544</v>
      </c>
      <c r="S166">
        <v>0.33333333333333315</v>
      </c>
      <c r="T166">
        <v>0.43372146126076228</v>
      </c>
      <c r="U166">
        <v>7.0923602153356274E-2</v>
      </c>
      <c r="V166">
        <v>-4.8970789797955034E-4</v>
      </c>
      <c r="W166">
        <v>41.206930063479156</v>
      </c>
      <c r="X166">
        <v>1.3408836464845797</v>
      </c>
      <c r="Y166">
        <v>-1</v>
      </c>
      <c r="Z166">
        <v>-1</v>
      </c>
      <c r="AA166">
        <v>87.195031244814047</v>
      </c>
      <c r="AB166">
        <v>0.16767577838200856</v>
      </c>
      <c r="AC166">
        <v>0.29387637365571689</v>
      </c>
      <c r="AD166">
        <v>0.16686028683782225</v>
      </c>
      <c r="AE166">
        <v>31.420621943777391</v>
      </c>
      <c r="AF166">
        <v>-1</v>
      </c>
      <c r="AG166">
        <v>-1</v>
      </c>
      <c r="AH166">
        <v>-1</v>
      </c>
      <c r="AI166">
        <v>8.1779880913810832E-2</v>
      </c>
      <c r="AJ166">
        <v>-4.8970789797955034E-4</v>
      </c>
      <c r="AK166">
        <v>0.1096289926292135</v>
      </c>
      <c r="AL166">
        <v>-5.6591832791887522E-2</v>
      </c>
      <c r="AM166">
        <v>0.10234616398086895</v>
      </c>
      <c r="AN166">
        <v>4.1868431125735614E-2</v>
      </c>
      <c r="AO166">
        <v>3.1067990626677937</v>
      </c>
      <c r="AP166">
        <v>0.76375161418395321</v>
      </c>
      <c r="AQ166">
        <v>29.645856299228793</v>
      </c>
      <c r="AR166">
        <v>0.83748868884947236</v>
      </c>
      <c r="AS166">
        <v>1.1481990837470735</v>
      </c>
      <c r="AT166">
        <v>-1</v>
      </c>
      <c r="AU166">
        <v>-1</v>
      </c>
      <c r="AV166">
        <v>18.484485896247225</v>
      </c>
      <c r="AW166">
        <v>81.365422705706706</v>
      </c>
      <c r="AX166">
        <v>82.952049534184951</v>
      </c>
      <c r="AY166">
        <v>0.19066255217166603</v>
      </c>
      <c r="AZ166">
        <v>11.976758591168878</v>
      </c>
      <c r="BA166">
        <v>1533.4169436548486</v>
      </c>
      <c r="CU166" t="e">
        <v>#N/A</v>
      </c>
      <c r="CV166" t="e">
        <v>#N/A</v>
      </c>
    </row>
    <row r="167" spans="1:100" x14ac:dyDescent="0.25">
      <c r="A167">
        <v>348</v>
      </c>
      <c r="B167" t="s">
        <v>611</v>
      </c>
      <c r="C167">
        <v>3</v>
      </c>
      <c r="D167">
        <v>4.5705873051932047</v>
      </c>
      <c r="E167">
        <v>0</v>
      </c>
      <c r="F167">
        <v>-5.3675798563992141E-2</v>
      </c>
      <c r="G167">
        <v>-5.3675798563992141E-2</v>
      </c>
      <c r="H167">
        <v>0.60202851791789569</v>
      </c>
      <c r="I167">
        <v>0</v>
      </c>
      <c r="J167">
        <v>36.121711075073755</v>
      </c>
      <c r="K167">
        <v>0.60202851791789569</v>
      </c>
      <c r="L167">
        <v>-1.0000000000000016</v>
      </c>
      <c r="M167">
        <v>-1.0000000000000016</v>
      </c>
      <c r="N167">
        <v>12.040570358357911</v>
      </c>
      <c r="O167">
        <v>40.638622581702933</v>
      </c>
      <c r="P167">
        <v>0.45537860865572466</v>
      </c>
      <c r="Q167">
        <v>3.2149190327262529</v>
      </c>
      <c r="R167">
        <v>1.0978373444755452</v>
      </c>
      <c r="S167">
        <v>0.34300505856087143</v>
      </c>
      <c r="T167">
        <v>0.38479381627489306</v>
      </c>
      <c r="U167">
        <v>0.41174518089154388</v>
      </c>
      <c r="V167">
        <v>8.4353825985156811E-2</v>
      </c>
      <c r="W167">
        <v>24.874774551782767</v>
      </c>
      <c r="X167">
        <v>2.3306480820096791</v>
      </c>
      <c r="Y167">
        <v>-1.0000000000000016</v>
      </c>
      <c r="Z167">
        <v>-1.0000000000000016</v>
      </c>
      <c r="AA167">
        <v>57.609909264961352</v>
      </c>
      <c r="AB167">
        <v>0.6112517379276573</v>
      </c>
      <c r="AC167">
        <v>1.3617009899342784E-2</v>
      </c>
      <c r="AD167">
        <v>7.8771995470603984E-3</v>
      </c>
      <c r="AE167">
        <v>31.637297368703013</v>
      </c>
      <c r="AF167">
        <v>-1.0000000000000016</v>
      </c>
      <c r="AG167">
        <v>-1.0000000000000016</v>
      </c>
      <c r="AH167">
        <v>-1.0000000000000016</v>
      </c>
      <c r="AI167">
        <v>0</v>
      </c>
      <c r="AJ167">
        <v>8.4353825985156811E-2</v>
      </c>
      <c r="AK167">
        <v>5.3432796991252141E-2</v>
      </c>
      <c r="AL167">
        <v>-9.2258520468127964E-2</v>
      </c>
      <c r="AM167">
        <v>-9.110988002802424E-2</v>
      </c>
      <c r="AN167">
        <v>1.2278590710563271</v>
      </c>
      <c r="AO167">
        <v>-2.0105830157443467</v>
      </c>
      <c r="AP167">
        <v>30.235184174067534</v>
      </c>
      <c r="AQ167">
        <v>60.996485626856504</v>
      </c>
      <c r="AR167">
        <v>1.2238978817124653</v>
      </c>
      <c r="AS167">
        <v>2.9326765999275746</v>
      </c>
      <c r="AT167">
        <v>-1.0000000000000016</v>
      </c>
      <c r="AU167">
        <v>-1.0000000000000016</v>
      </c>
      <c r="AV167">
        <v>1.044161545911553</v>
      </c>
      <c r="AW167">
        <v>128.48371602073183</v>
      </c>
      <c r="AX167">
        <v>136.91909861924748</v>
      </c>
      <c r="AY167">
        <v>0.53869805030630136</v>
      </c>
      <c r="AZ167">
        <v>98.215092515899542</v>
      </c>
      <c r="BA167">
        <v>1562.7968742797873</v>
      </c>
      <c r="CU167" t="e">
        <v>#N/A</v>
      </c>
      <c r="CV167" t="e">
        <v>#N/A</v>
      </c>
    </row>
    <row r="168" spans="1:100" x14ac:dyDescent="0.25">
      <c r="A168">
        <v>352</v>
      </c>
      <c r="B168" t="s">
        <v>612</v>
      </c>
      <c r="C168">
        <v>2</v>
      </c>
      <c r="D168">
        <v>1.9447966194814643</v>
      </c>
      <c r="E168">
        <v>-0.39697177306806386</v>
      </c>
      <c r="F168">
        <v>-0.91156580068738358</v>
      </c>
      <c r="G168">
        <v>-0.90803843694038022</v>
      </c>
      <c r="H168">
        <v>-0.13562706521140117</v>
      </c>
      <c r="I168">
        <v>0</v>
      </c>
      <c r="J168">
        <v>-8.1376239126840701</v>
      </c>
      <c r="K168">
        <v>-0.13562706521140117</v>
      </c>
      <c r="L168">
        <v>-1</v>
      </c>
      <c r="M168">
        <v>-1</v>
      </c>
      <c r="N168">
        <v>-2.712541304228024</v>
      </c>
      <c r="O168">
        <v>-4.6079947936426411</v>
      </c>
      <c r="P168">
        <v>-1.8426715577841959</v>
      </c>
      <c r="Q168">
        <v>-4.0185428010478903</v>
      </c>
      <c r="R168">
        <v>-1.3183915171396887</v>
      </c>
      <c r="S168">
        <v>0.28950211826353145</v>
      </c>
      <c r="T168">
        <v>0.11135904411575806</v>
      </c>
      <c r="U168">
        <v>-0.13637867205346202</v>
      </c>
      <c r="V168">
        <v>-2.7664130450639486E-2</v>
      </c>
      <c r="W168">
        <v>10.811392410242911</v>
      </c>
      <c r="X168">
        <v>-0.18849159958655282</v>
      </c>
      <c r="Y168">
        <v>-1</v>
      </c>
      <c r="Z168">
        <v>-1</v>
      </c>
      <c r="AA168">
        <v>14.606836290435449</v>
      </c>
      <c r="AB168">
        <v>-0.12261172853451575</v>
      </c>
      <c r="AC168">
        <v>-0.12248919421059648</v>
      </c>
      <c r="AD168">
        <v>-0.12501845472943296</v>
      </c>
      <c r="AE168">
        <v>-4.492190513929387</v>
      </c>
      <c r="AF168">
        <v>-1</v>
      </c>
      <c r="AG168">
        <v>-1</v>
      </c>
      <c r="AH168">
        <v>-1</v>
      </c>
      <c r="AI168">
        <v>-1.543645639433691E-2</v>
      </c>
      <c r="AJ168">
        <v>-2.7664130450639486E-2</v>
      </c>
      <c r="AK168">
        <v>0.37962351500405128</v>
      </c>
      <c r="AL168">
        <v>-0.20779555801480393</v>
      </c>
      <c r="AM168">
        <v>0.43381079191857785</v>
      </c>
      <c r="AN168">
        <v>-0.25036993170352406</v>
      </c>
      <c r="AO168">
        <v>11.433541124454781</v>
      </c>
      <c r="AP168">
        <v>-5.9883798341321999</v>
      </c>
      <c r="AQ168">
        <v>15.132088071137195</v>
      </c>
      <c r="AR168">
        <v>0.37855067370173912</v>
      </c>
      <c r="AS168">
        <v>-0.134365499192867</v>
      </c>
      <c r="AT168">
        <v>-1</v>
      </c>
      <c r="AU168">
        <v>-1</v>
      </c>
      <c r="AV168">
        <v>-1.6978422855579884</v>
      </c>
      <c r="AW168">
        <v>22.276988679612025</v>
      </c>
      <c r="AX168">
        <v>21.964576631194383</v>
      </c>
      <c r="AY168">
        <v>-8.4034921812244395E-2</v>
      </c>
      <c r="AZ168">
        <v>-43.921043185681235</v>
      </c>
      <c r="BA168">
        <v>1326.001256539756</v>
      </c>
    </row>
    <row r="169" spans="1:100" x14ac:dyDescent="0.25">
      <c r="A169">
        <v>353</v>
      </c>
      <c r="B169" t="s">
        <v>613</v>
      </c>
      <c r="C169">
        <v>2</v>
      </c>
      <c r="D169">
        <v>3.9748667613060999</v>
      </c>
      <c r="E169">
        <v>5.396380941028274E-2</v>
      </c>
      <c r="F169">
        <v>0.21131305796063105</v>
      </c>
      <c r="G169">
        <v>0.21993951990867744</v>
      </c>
      <c r="H169">
        <v>9.7728522864477974E-2</v>
      </c>
      <c r="I169">
        <v>0</v>
      </c>
      <c r="J169">
        <v>5.8637113718686775</v>
      </c>
      <c r="K169">
        <v>9.7728522864477974E-2</v>
      </c>
      <c r="L169">
        <v>-1</v>
      </c>
      <c r="M169">
        <v>-1</v>
      </c>
      <c r="N169">
        <v>1.9545704572895592</v>
      </c>
      <c r="O169">
        <v>9.9357317959654825</v>
      </c>
      <c r="P169">
        <v>0.44107613253302741</v>
      </c>
      <c r="Q169">
        <v>1.319168453035706</v>
      </c>
      <c r="R169">
        <v>0.43477122019257053</v>
      </c>
      <c r="S169">
        <v>0.3331229459949861</v>
      </c>
      <c r="T169">
        <v>0.29552705458653744</v>
      </c>
      <c r="U169">
        <v>9.1673095887989525E-2</v>
      </c>
      <c r="V169">
        <v>2.4908221539172658E-3</v>
      </c>
      <c r="W169">
        <v>25.204691852666318</v>
      </c>
      <c r="X169">
        <v>0.86798070466471744</v>
      </c>
      <c r="Y169">
        <v>-1</v>
      </c>
      <c r="Z169">
        <v>-1</v>
      </c>
      <c r="AA169">
        <v>44.240321592315198</v>
      </c>
      <c r="AB169">
        <v>0.13319084600765646</v>
      </c>
      <c r="AC169">
        <v>0.13341045679750227</v>
      </c>
      <c r="AD169">
        <v>0.12868364185913503</v>
      </c>
      <c r="AE169">
        <v>19.074001395704666</v>
      </c>
      <c r="AF169">
        <v>-1</v>
      </c>
      <c r="AG169">
        <v>-1</v>
      </c>
      <c r="AH169">
        <v>-1</v>
      </c>
      <c r="AI169">
        <v>1.0987888482883747E-3</v>
      </c>
      <c r="AJ169">
        <v>2.4908221539172658E-3</v>
      </c>
      <c r="AK169">
        <v>7.1447374284996715E-2</v>
      </c>
      <c r="AL169">
        <v>0.10038058270425061</v>
      </c>
      <c r="AM169">
        <v>7.487083806818326E-2</v>
      </c>
      <c r="AN169">
        <v>0.1085700221468705</v>
      </c>
      <c r="AO169">
        <v>2.2935240369309469</v>
      </c>
      <c r="AP169">
        <v>3.1516372533916339</v>
      </c>
      <c r="AQ169">
        <v>30.454771197022595</v>
      </c>
      <c r="AR169">
        <v>0.71583292198228954</v>
      </c>
      <c r="AS169">
        <v>0.95636297348189292</v>
      </c>
      <c r="AT169">
        <v>-1</v>
      </c>
      <c r="AU169">
        <v>-1</v>
      </c>
      <c r="AV169">
        <v>0.62867526069027213</v>
      </c>
      <c r="AW169">
        <v>56.427412408018945</v>
      </c>
      <c r="AX169">
        <v>56.562392683171133</v>
      </c>
      <c r="AY169">
        <v>0.17901492303706465</v>
      </c>
      <c r="AZ169">
        <v>2.1633221576405584</v>
      </c>
      <c r="BA169">
        <v>1452.7664051964341</v>
      </c>
    </row>
    <row r="170" spans="1:100" x14ac:dyDescent="0.25">
      <c r="A170">
        <v>354</v>
      </c>
      <c r="B170" t="s">
        <v>614</v>
      </c>
      <c r="C170">
        <v>2</v>
      </c>
      <c r="D170">
        <v>3.6736491764614327</v>
      </c>
      <c r="E170">
        <v>-1.2945074315560544E-2</v>
      </c>
      <c r="F170">
        <v>4.4702628642613554E-2</v>
      </c>
      <c r="G170">
        <v>5.2572497006349819E-2</v>
      </c>
      <c r="H170">
        <v>6.3103706114527827E-2</v>
      </c>
      <c r="I170">
        <v>0</v>
      </c>
      <c r="J170">
        <v>3.7862223668716695</v>
      </c>
      <c r="K170">
        <v>6.3103706114527827E-2</v>
      </c>
      <c r="L170">
        <v>-1</v>
      </c>
      <c r="M170">
        <v>-1</v>
      </c>
      <c r="N170">
        <v>1.2620741222905565</v>
      </c>
      <c r="O170">
        <v>7.7777638973659684</v>
      </c>
      <c r="P170">
        <v>0.1022184007239931</v>
      </c>
      <c r="Q170">
        <v>0.52716996026040164</v>
      </c>
      <c r="R170">
        <v>0.17464058002451954</v>
      </c>
      <c r="S170">
        <v>0.32665057831295896</v>
      </c>
      <c r="T170">
        <v>0.26820058828533139</v>
      </c>
      <c r="U170">
        <v>5.783524893697789E-2</v>
      </c>
      <c r="V170">
        <v>-1.983506987481743E-3</v>
      </c>
      <c r="W170">
        <v>23.069044021258833</v>
      </c>
      <c r="X170">
        <v>0.71122354175416735</v>
      </c>
      <c r="Y170">
        <v>-1</v>
      </c>
      <c r="Z170">
        <v>-1</v>
      </c>
      <c r="AA170">
        <v>39.843366684570327</v>
      </c>
      <c r="AB170">
        <v>9.5235392098371258E-2</v>
      </c>
      <c r="AC170">
        <v>9.5440598884134059E-2</v>
      </c>
      <c r="AD170">
        <v>9.1039852499349316E-2</v>
      </c>
      <c r="AE170">
        <v>15.577298860773684</v>
      </c>
      <c r="AF170">
        <v>-1</v>
      </c>
      <c r="AG170">
        <v>-1</v>
      </c>
      <c r="AH170">
        <v>-1</v>
      </c>
      <c r="AI170">
        <v>-1.3546764454384606E-3</v>
      </c>
      <c r="AJ170">
        <v>-1.983506987481743E-3</v>
      </c>
      <c r="AK170">
        <v>0.1171739090000532</v>
      </c>
      <c r="AL170">
        <v>5.465404798919412E-2</v>
      </c>
      <c r="AM170">
        <v>0.12812960178060073</v>
      </c>
      <c r="AN170">
        <v>5.5311258434453024E-2</v>
      </c>
      <c r="AO170">
        <v>3.6497007600014064</v>
      </c>
      <c r="AP170">
        <v>1.7954605303211744</v>
      </c>
      <c r="AQ170">
        <v>28.181223347897081</v>
      </c>
      <c r="AR170">
        <v>0.66578768357159479</v>
      </c>
      <c r="AS170">
        <v>0.79452295155777131</v>
      </c>
      <c r="AT170">
        <v>-1</v>
      </c>
      <c r="AU170">
        <v>-1</v>
      </c>
      <c r="AV170">
        <v>0.2834714266248291</v>
      </c>
      <c r="AW170">
        <v>51.360243572341666</v>
      </c>
      <c r="AX170">
        <v>51.428840705154435</v>
      </c>
      <c r="AY170">
        <v>0.13998413423483327</v>
      </c>
      <c r="AZ170">
        <v>-4.6745801107697273</v>
      </c>
      <c r="BA170">
        <v>1463.0629058661375</v>
      </c>
    </row>
    <row r="171" spans="1:100" x14ac:dyDescent="0.25">
      <c r="A171">
        <v>358</v>
      </c>
      <c r="B171" t="s">
        <v>615</v>
      </c>
      <c r="C171">
        <v>3</v>
      </c>
      <c r="D171">
        <v>5.4380377209161832</v>
      </c>
      <c r="E171">
        <v>-6.842044545999057E-3</v>
      </c>
      <c r="F171">
        <v>1.1615051161154286</v>
      </c>
      <c r="G171">
        <v>1.1615051161154286</v>
      </c>
      <c r="H171">
        <v>-2.0780502638779209E-2</v>
      </c>
      <c r="I171">
        <v>0</v>
      </c>
      <c r="J171">
        <v>-1.2468301583267507</v>
      </c>
      <c r="K171">
        <v>-2.0780502638779209E-2</v>
      </c>
      <c r="L171">
        <v>-0.99999999999999989</v>
      </c>
      <c r="M171">
        <v>-0.99999999999999989</v>
      </c>
      <c r="N171">
        <v>-0.4156100527755841</v>
      </c>
      <c r="O171">
        <v>5.3527126787048598</v>
      </c>
      <c r="P171">
        <v>0.31469640369429008</v>
      </c>
      <c r="Q171">
        <v>-1.7373378096756844</v>
      </c>
      <c r="R171">
        <v>-0.6447085267898397</v>
      </c>
      <c r="S171">
        <v>0.33333333333333331</v>
      </c>
      <c r="T171">
        <v>0.36078615370969475</v>
      </c>
      <c r="U171">
        <v>0.32955836408784422</v>
      </c>
      <c r="V171">
        <v>0.15772031454596114</v>
      </c>
      <c r="W171">
        <v>48.087146732624518</v>
      </c>
      <c r="X171">
        <v>3.0069081536853131</v>
      </c>
      <c r="Y171">
        <v>-0.99999999999999989</v>
      </c>
      <c r="Z171">
        <v>-0.99999999999999989</v>
      </c>
      <c r="AA171">
        <v>71.944330162985679</v>
      </c>
      <c r="AB171">
        <v>-0.1257935553750458</v>
      </c>
      <c r="AC171">
        <v>0.24499749273245239</v>
      </c>
      <c r="AD171">
        <v>0.37083390178561465</v>
      </c>
      <c r="AE171">
        <v>24.501891957151066</v>
      </c>
      <c r="AF171">
        <v>-0.99999999999999989</v>
      </c>
      <c r="AG171">
        <v>-0.99999999999999989</v>
      </c>
      <c r="AH171">
        <v>-0.99999999999999989</v>
      </c>
      <c r="AI171">
        <v>2.5850826535523525E-2</v>
      </c>
      <c r="AJ171">
        <v>0.15772031454596114</v>
      </c>
      <c r="AK171">
        <v>0.24198854525409499</v>
      </c>
      <c r="AL171">
        <v>-2.9828255210049705E-2</v>
      </c>
      <c r="AM171">
        <v>-0.34531117784804433</v>
      </c>
      <c r="AN171">
        <v>7.7219906865736473E-2</v>
      </c>
      <c r="AO171">
        <v>-7.4228367199306327</v>
      </c>
      <c r="AP171">
        <v>1.7813563955931653</v>
      </c>
      <c r="AQ171">
        <v>46.840316574297731</v>
      </c>
      <c r="AR171">
        <v>1.1813981656768333</v>
      </c>
      <c r="AS171">
        <v>2.9861276510465338</v>
      </c>
      <c r="AT171">
        <v>-0.99999999999999989</v>
      </c>
      <c r="AU171">
        <v>-0.99999999999999989</v>
      </c>
      <c r="AV171">
        <v>0.51679658932558881</v>
      </c>
      <c r="AW171">
        <v>79.078399237283776</v>
      </c>
      <c r="AX171">
        <v>95.367447222590357</v>
      </c>
      <c r="AY171">
        <v>0.37256658037387186</v>
      </c>
      <c r="AZ171">
        <v>36.060839524014554</v>
      </c>
      <c r="BA171">
        <v>1493.2196875193506</v>
      </c>
    </row>
    <row r="172" spans="1:100" x14ac:dyDescent="0.25">
      <c r="A172">
        <v>359</v>
      </c>
      <c r="B172" t="s">
        <v>616</v>
      </c>
      <c r="C172">
        <v>3</v>
      </c>
      <c r="D172">
        <v>5.3837089536415554</v>
      </c>
      <c r="E172">
        <v>6.2815546251230564E-2</v>
      </c>
      <c r="F172">
        <v>5.2319565356350095</v>
      </c>
      <c r="G172">
        <v>5.2473143119386529</v>
      </c>
      <c r="H172">
        <v>-0.20758933509910787</v>
      </c>
      <c r="I172">
        <v>0</v>
      </c>
      <c r="J172">
        <v>-12.455360105946475</v>
      </c>
      <c r="K172">
        <v>-0.20758933509910787</v>
      </c>
      <c r="L172">
        <v>-1.0000000000000011</v>
      </c>
      <c r="M172">
        <v>-1.0000000000000011</v>
      </c>
      <c r="N172">
        <v>-4.1517867019821573</v>
      </c>
      <c r="O172">
        <v>-1.8243368403662643</v>
      </c>
      <c r="P172">
        <v>3.7467982777676379E-2</v>
      </c>
      <c r="Q172">
        <v>9.3049215511114785</v>
      </c>
      <c r="R172">
        <v>2.928299577562437</v>
      </c>
      <c r="S172">
        <v>0.33333333333333343</v>
      </c>
      <c r="T172">
        <v>0.38408874426955164</v>
      </c>
      <c r="U172">
        <v>0.4476823929238134</v>
      </c>
      <c r="V172">
        <v>-2.0347976971652946E-2</v>
      </c>
      <c r="W172">
        <v>54.093833146166133</v>
      </c>
      <c r="X172">
        <v>2.644408533503547</v>
      </c>
      <c r="Y172">
        <v>-1.0000000000000011</v>
      </c>
      <c r="Z172">
        <v>-1.0000000000000011</v>
      </c>
      <c r="AA172">
        <v>91.692057613312286</v>
      </c>
      <c r="AB172">
        <v>0.30029590281135832</v>
      </c>
      <c r="AC172">
        <v>0.16209561332842018</v>
      </c>
      <c r="AD172">
        <v>0.23100698165189587</v>
      </c>
      <c r="AE172">
        <v>34.669924889583726</v>
      </c>
      <c r="AF172">
        <v>-1.0000000000000011</v>
      </c>
      <c r="AG172">
        <v>-1.0000000000000011</v>
      </c>
      <c r="AH172">
        <v>-1.0000000000000011</v>
      </c>
      <c r="AI172">
        <v>0</v>
      </c>
      <c r="AJ172">
        <v>-2.0347976971652946E-2</v>
      </c>
      <c r="AK172">
        <v>-4.8371269758888023E-2</v>
      </c>
      <c r="AL172">
        <v>0.24284475185201693</v>
      </c>
      <c r="AM172">
        <v>-0.10761057741231315</v>
      </c>
      <c r="AN172">
        <v>0.27242256242522495</v>
      </c>
      <c r="AO172">
        <v>-2.9321207841022692</v>
      </c>
      <c r="AP172">
        <v>8.0247878198907063</v>
      </c>
      <c r="AQ172">
        <v>41.638473040219658</v>
      </c>
      <c r="AR172">
        <v>1.1447564935550458</v>
      </c>
      <c r="AS172">
        <v>2.4368191984044394</v>
      </c>
      <c r="AT172">
        <v>-1.0000000000000011</v>
      </c>
      <c r="AU172">
        <v>-1.0000000000000011</v>
      </c>
      <c r="AV172">
        <v>8.1756138895010917</v>
      </c>
      <c r="AW172">
        <v>97.89250859283672</v>
      </c>
      <c r="AX172">
        <v>95.857710895671403</v>
      </c>
      <c r="AY172">
        <v>0.34901008946360745</v>
      </c>
      <c r="AZ172">
        <v>56.347564143663099</v>
      </c>
      <c r="BA172">
        <v>1636.4088078748255</v>
      </c>
      <c r="CU172" t="e">
        <v>#N/A</v>
      </c>
      <c r="CV172" t="e">
        <v>#N/A</v>
      </c>
    </row>
    <row r="173" spans="1:100" x14ac:dyDescent="0.25">
      <c r="A173">
        <v>360</v>
      </c>
      <c r="B173" t="s">
        <v>617</v>
      </c>
      <c r="C173">
        <v>3</v>
      </c>
      <c r="D173">
        <v>3.8201480600402578</v>
      </c>
      <c r="E173">
        <v>0</v>
      </c>
      <c r="F173">
        <v>0.57827586378884388</v>
      </c>
      <c r="G173">
        <v>0.57827586378884388</v>
      </c>
      <c r="H173">
        <v>0.44443668051383622</v>
      </c>
      <c r="I173">
        <v>0</v>
      </c>
      <c r="J173">
        <v>26.666200830830167</v>
      </c>
      <c r="K173">
        <v>0.44443668051383622</v>
      </c>
      <c r="L173">
        <v>-1.0000000000000013</v>
      </c>
      <c r="M173">
        <v>-1.0000000000000013</v>
      </c>
      <c r="N173">
        <v>8.8887336102767254</v>
      </c>
      <c r="O173">
        <v>31.064624754659292</v>
      </c>
      <c r="P173">
        <v>0.17304263034285022</v>
      </c>
      <c r="Q173">
        <v>0.55437097261568158</v>
      </c>
      <c r="R173">
        <v>0.22172310965333492</v>
      </c>
      <c r="S173">
        <v>0.34143111906239726</v>
      </c>
      <c r="T173">
        <v>0.3811296012296182</v>
      </c>
      <c r="U173">
        <v>6.4631603557259998E-2</v>
      </c>
      <c r="V173">
        <v>-2.3781477912470792E-2</v>
      </c>
      <c r="W173">
        <v>12.758966616918745</v>
      </c>
      <c r="X173">
        <v>0.44175785442867904</v>
      </c>
      <c r="Y173">
        <v>-1.0000000000000013</v>
      </c>
      <c r="Z173">
        <v>-1.0000000000000013</v>
      </c>
      <c r="AA173">
        <v>44.819265887244683</v>
      </c>
      <c r="AB173">
        <v>0.3573089522021537</v>
      </c>
      <c r="AC173">
        <v>4.166938785369842E-2</v>
      </c>
      <c r="AD173">
        <v>0.23779318315760009</v>
      </c>
      <c r="AE173">
        <v>31.838576160672609</v>
      </c>
      <c r="AF173">
        <v>-1.0000000000000013</v>
      </c>
      <c r="AG173">
        <v>-1.0000000000000013</v>
      </c>
      <c r="AH173">
        <v>-1.0000000000000013</v>
      </c>
      <c r="AI173">
        <v>0</v>
      </c>
      <c r="AJ173">
        <v>-2.3781477912470792E-2</v>
      </c>
      <c r="AK173">
        <v>0.23312707639203775</v>
      </c>
      <c r="AL173">
        <v>0.35778867509004414</v>
      </c>
      <c r="AM173">
        <v>-4.6008476625724153E-3</v>
      </c>
      <c r="AN173">
        <v>0.36834763648076613</v>
      </c>
      <c r="AO173">
        <v>1.0506141903958786</v>
      </c>
      <c r="AP173">
        <v>10.997634287469372</v>
      </c>
      <c r="AQ173">
        <v>39.425167447748898</v>
      </c>
      <c r="AR173">
        <v>0.76341084593680475</v>
      </c>
      <c r="AS173">
        <v>0.88619453494251521</v>
      </c>
      <c r="AT173">
        <v>-1.0000000000000013</v>
      </c>
      <c r="AU173">
        <v>-1.0000000000000013</v>
      </c>
      <c r="AV173">
        <v>0.79999897344217941</v>
      </c>
      <c r="AW173">
        <v>86.881524929373342</v>
      </c>
      <c r="AX173">
        <v>84.503377138126282</v>
      </c>
      <c r="AY173">
        <v>0.20355665647736151</v>
      </c>
      <c r="AZ173">
        <v>20.852050048329314</v>
      </c>
      <c r="BA173">
        <v>1494.0934044151575</v>
      </c>
      <c r="CU173" t="e">
        <v>#N/A</v>
      </c>
      <c r="CV173" t="e">
        <v>#N/A</v>
      </c>
    </row>
    <row r="174" spans="1:100" x14ac:dyDescent="0.25">
      <c r="A174">
        <v>364</v>
      </c>
      <c r="B174" t="s">
        <v>618</v>
      </c>
      <c r="C174">
        <v>3</v>
      </c>
      <c r="D174">
        <v>5.9023955234168914</v>
      </c>
      <c r="E174">
        <v>-3.627832198117892E-3</v>
      </c>
      <c r="F174">
        <v>0.15317337852998048</v>
      </c>
      <c r="G174">
        <v>0.15317337852998048</v>
      </c>
      <c r="H174">
        <v>0.19692791014058991</v>
      </c>
      <c r="I174">
        <v>0</v>
      </c>
      <c r="J174">
        <v>11.815674608435391</v>
      </c>
      <c r="K174">
        <v>0.19692791014058991</v>
      </c>
      <c r="L174">
        <v>-0.99999999999999944</v>
      </c>
      <c r="M174">
        <v>-0.99999999999999944</v>
      </c>
      <c r="N174">
        <v>3.938558202811798</v>
      </c>
      <c r="O174">
        <v>17.871243510382261</v>
      </c>
      <c r="P174">
        <v>-0.15191983116940355</v>
      </c>
      <c r="Q174">
        <v>-0.67023460972632953</v>
      </c>
      <c r="R174">
        <v>-0.2171450361128211</v>
      </c>
      <c r="S174">
        <v>0.36626358174290807</v>
      </c>
      <c r="T174">
        <v>0.29272663488375428</v>
      </c>
      <c r="U174">
        <v>-0.19014976335366943</v>
      </c>
      <c r="V174">
        <v>0</v>
      </c>
      <c r="W174">
        <v>10.876501725296134</v>
      </c>
      <c r="X174">
        <v>-0.35511551537722208</v>
      </c>
      <c r="Y174">
        <v>-0.99999999999999944</v>
      </c>
      <c r="Z174">
        <v>-0.99999999999999944</v>
      </c>
      <c r="AA174">
        <v>17.684023483843852</v>
      </c>
      <c r="AB174">
        <v>-1.7009429468394163E-2</v>
      </c>
      <c r="AC174">
        <v>0.24445415246033012</v>
      </c>
      <c r="AD174">
        <v>-8.6951387098725103E-2</v>
      </c>
      <c r="AE174">
        <v>7.0246667946605417</v>
      </c>
      <c r="AF174">
        <v>-0.99999999999999944</v>
      </c>
      <c r="AG174">
        <v>-0.99999999999999944</v>
      </c>
      <c r="AH174">
        <v>-0.99999999999999944</v>
      </c>
      <c r="AI174">
        <v>0</v>
      </c>
      <c r="AJ174">
        <v>0</v>
      </c>
      <c r="AK174">
        <v>-5.1308170327124855E-2</v>
      </c>
      <c r="AL174">
        <v>2.9093857696449052E-2</v>
      </c>
      <c r="AM174">
        <v>0.30902781339220148</v>
      </c>
      <c r="AN174">
        <v>0.34822579653629332</v>
      </c>
      <c r="AO174">
        <v>7.469154483169409</v>
      </c>
      <c r="AP174">
        <v>8.8511142018895761</v>
      </c>
      <c r="AQ174">
        <v>22.692176333731538</v>
      </c>
      <c r="AR174">
        <v>0.46884045327299279</v>
      </c>
      <c r="AS174">
        <v>-0.15818760523663225</v>
      </c>
      <c r="AT174">
        <v>-0.99999999999999944</v>
      </c>
      <c r="AU174">
        <v>-0.99999999999999944</v>
      </c>
      <c r="AV174">
        <v>-6.3971657582840652E-2</v>
      </c>
      <c r="AW174">
        <v>44.406381196115689</v>
      </c>
      <c r="AX174">
        <v>44.406381196115689</v>
      </c>
      <c r="AY174">
        <v>3.464194293326131E-2</v>
      </c>
      <c r="AZ174">
        <v>-56.637620574156806</v>
      </c>
      <c r="BA174">
        <v>1466.2039649094561</v>
      </c>
    </row>
    <row r="175" spans="1:100" x14ac:dyDescent="0.25">
      <c r="A175">
        <v>365</v>
      </c>
      <c r="B175" t="s">
        <v>619</v>
      </c>
      <c r="C175">
        <v>3</v>
      </c>
      <c r="D175">
        <v>5.8068461637031863</v>
      </c>
      <c r="E175">
        <v>-1.3192333611592607E-2</v>
      </c>
      <c r="F175">
        <v>3.0917327083194364</v>
      </c>
      <c r="G175">
        <v>3.0917327083194364</v>
      </c>
      <c r="H175">
        <v>0.44272453674384932</v>
      </c>
      <c r="I175">
        <v>0</v>
      </c>
      <c r="J175">
        <v>26.563472204630965</v>
      </c>
      <c r="K175">
        <v>0.44272453674384932</v>
      </c>
      <c r="L175">
        <v>-0.99999999999999933</v>
      </c>
      <c r="M175">
        <v>-0.99999999999999933</v>
      </c>
      <c r="N175">
        <v>8.8544907348769843</v>
      </c>
      <c r="O175">
        <v>35.462051076653594</v>
      </c>
      <c r="P175">
        <v>0.10089899987423792</v>
      </c>
      <c r="Q175">
        <v>3.3074451578718644</v>
      </c>
      <c r="R175">
        <v>0.78915832247753381</v>
      </c>
      <c r="S175">
        <v>0.33333333333333287</v>
      </c>
      <c r="T175">
        <v>0.36090950416555706</v>
      </c>
      <c r="U175">
        <v>0.49717659317956775</v>
      </c>
      <c r="V175">
        <v>6.6620997754158473E-2</v>
      </c>
      <c r="W175">
        <v>32.61263566755067</v>
      </c>
      <c r="X175">
        <v>2.6675268308304849</v>
      </c>
      <c r="Y175">
        <v>-0.99999999999999933</v>
      </c>
      <c r="Z175">
        <v>-0.99999999999999933</v>
      </c>
      <c r="AA175">
        <v>73.055712015930268</v>
      </c>
      <c r="AB175">
        <v>0.53739296097986089</v>
      </c>
      <c r="AC175">
        <v>0.1886603016728538</v>
      </c>
      <c r="AD175">
        <v>6.702509786532676E-2</v>
      </c>
      <c r="AE175">
        <v>39.653918025902065</v>
      </c>
      <c r="AF175">
        <v>-0.99999999999999933</v>
      </c>
      <c r="AG175">
        <v>-0.99999999999999933</v>
      </c>
      <c r="AH175">
        <v>-0.99999999999999933</v>
      </c>
      <c r="AI175">
        <v>0</v>
      </c>
      <c r="AJ175">
        <v>6.6620997754158473E-2</v>
      </c>
      <c r="AK175">
        <v>-0.14939869852212528</v>
      </c>
      <c r="AL175">
        <v>2.0911905940686898E-3</v>
      </c>
      <c r="AM175">
        <v>-3.3405150945587499E-2</v>
      </c>
      <c r="AN175">
        <v>7.8579245193054217E-2</v>
      </c>
      <c r="AO175">
        <v>-1.5821222662503134</v>
      </c>
      <c r="AP175">
        <v>1.9749370827966992</v>
      </c>
      <c r="AQ175">
        <v>59.176107872181596</v>
      </c>
      <c r="AR175">
        <v>1.258040428432617</v>
      </c>
      <c r="AS175">
        <v>3.1102513675743362</v>
      </c>
      <c r="AT175">
        <v>-0.99999999999999933</v>
      </c>
      <c r="AU175">
        <v>-0.99999999999999933</v>
      </c>
      <c r="AV175">
        <v>3.8808910307969695</v>
      </c>
      <c r="AW175">
        <v>110.49270017538056</v>
      </c>
      <c r="AX175">
        <v>117.1547999507964</v>
      </c>
      <c r="AY175">
        <v>0.41250377568510244</v>
      </c>
      <c r="AZ175">
        <v>53.65903927001397</v>
      </c>
      <c r="BA175">
        <v>1644.16893494688</v>
      </c>
    </row>
    <row r="176" spans="1:100" x14ac:dyDescent="0.25">
      <c r="A176">
        <v>368</v>
      </c>
      <c r="B176" t="s">
        <v>620</v>
      </c>
      <c r="C176">
        <v>2</v>
      </c>
      <c r="D176">
        <v>7.2931123085647664</v>
      </c>
      <c r="E176">
        <v>0.79103932115312947</v>
      </c>
      <c r="F176">
        <v>2.0467115971809231</v>
      </c>
      <c r="G176">
        <v>2.0636727760198053</v>
      </c>
      <c r="H176">
        <v>0.47915925528475861</v>
      </c>
      <c r="I176">
        <v>0</v>
      </c>
      <c r="J176">
        <v>28.749555317085512</v>
      </c>
      <c r="K176">
        <v>0.47915925528475861</v>
      </c>
      <c r="L176">
        <v>-1</v>
      </c>
      <c r="M176">
        <v>-1</v>
      </c>
      <c r="N176">
        <v>9.5831851056951685</v>
      </c>
      <c r="O176">
        <v>33.708139951842625</v>
      </c>
      <c r="P176">
        <v>4.1739696165218216</v>
      </c>
      <c r="Q176">
        <v>10.043909651138295</v>
      </c>
      <c r="R176">
        <v>3.3003985337118258</v>
      </c>
      <c r="S176">
        <v>0.40442324956850689</v>
      </c>
      <c r="T176">
        <v>0.59655836779174454</v>
      </c>
      <c r="U176">
        <v>0.46443448374626062</v>
      </c>
      <c r="V176">
        <v>5.1780516705028118E-2</v>
      </c>
      <c r="W176">
        <v>48.731219730296587</v>
      </c>
      <c r="X176">
        <v>2.5948345936800994</v>
      </c>
      <c r="Y176">
        <v>-1</v>
      </c>
      <c r="Z176">
        <v>-1</v>
      </c>
      <c r="AA176">
        <v>92.677653203102352</v>
      </c>
      <c r="AB176">
        <v>0.5513122382019906</v>
      </c>
      <c r="AC176">
        <v>0.55169052506128247</v>
      </c>
      <c r="AD176">
        <v>0.5433717036117941</v>
      </c>
      <c r="AE176">
        <v>57.594055338127241</v>
      </c>
      <c r="AF176">
        <v>-1</v>
      </c>
      <c r="AG176">
        <v>-1</v>
      </c>
      <c r="AH176">
        <v>-1</v>
      </c>
      <c r="AI176">
        <v>2.8126428321797306E-2</v>
      </c>
      <c r="AJ176">
        <v>5.1780516705028118E-2</v>
      </c>
      <c r="AK176">
        <v>-0.43228108595098413</v>
      </c>
      <c r="AL176">
        <v>0.60410904294023149</v>
      </c>
      <c r="AM176">
        <v>-0.5118334728118249</v>
      </c>
      <c r="AN176">
        <v>0.69527433302687858</v>
      </c>
      <c r="AO176">
        <v>-12.646265666731418</v>
      </c>
      <c r="AP176">
        <v>18.091426957053997</v>
      </c>
      <c r="AQ176">
        <v>55.500420609325928</v>
      </c>
      <c r="AR176">
        <v>1.2671366899990932</v>
      </c>
      <c r="AS176">
        <v>2.7392101880457314</v>
      </c>
      <c r="AT176">
        <v>-1</v>
      </c>
      <c r="AU176">
        <v>-1</v>
      </c>
      <c r="AV176">
        <v>4.431478094644925</v>
      </c>
      <c r="AW176">
        <v>112.24789325698653</v>
      </c>
      <c r="AX176">
        <v>113.11415741981216</v>
      </c>
      <c r="AY176">
        <v>0.60898232090922333</v>
      </c>
      <c r="AZ176">
        <v>77.490394335193344</v>
      </c>
      <c r="BA176">
        <v>1605.5057496961726</v>
      </c>
    </row>
    <row r="177" spans="1:100" x14ac:dyDescent="0.25">
      <c r="A177">
        <v>369</v>
      </c>
      <c r="B177" t="s">
        <v>621</v>
      </c>
      <c r="C177">
        <v>2</v>
      </c>
      <c r="D177">
        <v>4.5093569510048228</v>
      </c>
      <c r="E177">
        <v>0.17268908892408583</v>
      </c>
      <c r="F177">
        <v>0.50695197299241901</v>
      </c>
      <c r="G177">
        <v>0.51692095897873258</v>
      </c>
      <c r="H177">
        <v>0.15916791353786094</v>
      </c>
      <c r="I177">
        <v>0</v>
      </c>
      <c r="J177">
        <v>9.5500748122716566</v>
      </c>
      <c r="K177">
        <v>0.15916791353786094</v>
      </c>
      <c r="L177">
        <v>-1</v>
      </c>
      <c r="M177">
        <v>-1</v>
      </c>
      <c r="N177">
        <v>3.1833582707572186</v>
      </c>
      <c r="O177">
        <v>13.764899578719616</v>
      </c>
      <c r="P177">
        <v>1.0423562120107526</v>
      </c>
      <c r="Q177">
        <v>2.7245161018553192</v>
      </c>
      <c r="R177">
        <v>0.89635541117388762</v>
      </c>
      <c r="S177">
        <v>0.34460772379091242</v>
      </c>
      <c r="T177">
        <v>0.34401601702430257</v>
      </c>
      <c r="U177">
        <v>0.15171606198895346</v>
      </c>
      <c r="V177">
        <v>1.0430215973817028E-2</v>
      </c>
      <c r="W177">
        <v>28.994254188900101</v>
      </c>
      <c r="X177">
        <v>1.1461356662480533</v>
      </c>
      <c r="Y177">
        <v>-1</v>
      </c>
      <c r="Z177">
        <v>-1</v>
      </c>
      <c r="AA177">
        <v>52.04242007852811</v>
      </c>
      <c r="AB177">
        <v>0.20054022659092013</v>
      </c>
      <c r="AC177">
        <v>0.20078539630979964</v>
      </c>
      <c r="AD177">
        <v>0.19547999482194867</v>
      </c>
      <c r="AE177">
        <v>25.278663059727553</v>
      </c>
      <c r="AF177">
        <v>-1</v>
      </c>
      <c r="AG177">
        <v>-1</v>
      </c>
      <c r="AH177">
        <v>-1</v>
      </c>
      <c r="AI177">
        <v>5.4522967317658065E-3</v>
      </c>
      <c r="AJ177">
        <v>1.0430215973817028E-2</v>
      </c>
      <c r="AK177">
        <v>-9.6912625137788311E-3</v>
      </c>
      <c r="AL177">
        <v>0.18151921950302616</v>
      </c>
      <c r="AM177">
        <v>-1.9633228599933383E-2</v>
      </c>
      <c r="AN177">
        <v>0.20307408881498715</v>
      </c>
      <c r="AO177">
        <v>-0.11291964514267017</v>
      </c>
      <c r="AP177">
        <v>5.5580809354652505</v>
      </c>
      <c r="AQ177">
        <v>34.48902776871271</v>
      </c>
      <c r="AR177">
        <v>0.80463480579476321</v>
      </c>
      <c r="AS177">
        <v>1.2435371239010222</v>
      </c>
      <c r="AT177">
        <v>-1</v>
      </c>
      <c r="AU177">
        <v>-1</v>
      </c>
      <c r="AV177">
        <v>1.2412160685236295</v>
      </c>
      <c r="AW177">
        <v>65.418760086519384</v>
      </c>
      <c r="AX177">
        <v>65.671532748726563</v>
      </c>
      <c r="AY177">
        <v>0.24827241250851573</v>
      </c>
      <c r="AZ177">
        <v>14.296716303499139</v>
      </c>
      <c r="BA177">
        <v>1541.2938388350401</v>
      </c>
    </row>
    <row r="178" spans="1:100" x14ac:dyDescent="0.25">
      <c r="A178">
        <v>371</v>
      </c>
      <c r="B178" t="s">
        <v>622</v>
      </c>
      <c r="C178">
        <v>2</v>
      </c>
      <c r="D178">
        <v>2.0731448442733877</v>
      </c>
      <c r="E178">
        <v>-0.36846202834831349</v>
      </c>
      <c r="F178">
        <v>-0.84057342205246666</v>
      </c>
      <c r="G178">
        <v>-0.83672367525639557</v>
      </c>
      <c r="H178">
        <v>-0.12087349839725429</v>
      </c>
      <c r="I178">
        <v>0</v>
      </c>
      <c r="J178">
        <v>-7.2524099038352565</v>
      </c>
      <c r="K178">
        <v>-0.12087349839725429</v>
      </c>
      <c r="L178">
        <v>-1</v>
      </c>
      <c r="M178">
        <v>-1</v>
      </c>
      <c r="N178">
        <v>-2.4174699679450855</v>
      </c>
      <c r="O178">
        <v>-3.6884888853603126</v>
      </c>
      <c r="P178">
        <v>-1.6982849398610251</v>
      </c>
      <c r="Q178">
        <v>-3.6810737896088348</v>
      </c>
      <c r="R178">
        <v>-1.2075503592545229</v>
      </c>
      <c r="S178">
        <v>0.29225998149590943</v>
      </c>
      <c r="T178">
        <v>0.12300279805331379</v>
      </c>
      <c r="U178">
        <v>-0.12196043153412855</v>
      </c>
      <c r="V178">
        <v>-2.5757627539365304E-2</v>
      </c>
      <c r="W178">
        <v>11.721387781473393</v>
      </c>
      <c r="X178">
        <v>-0.12169767852990943</v>
      </c>
      <c r="Y178">
        <v>-1</v>
      </c>
      <c r="Z178">
        <v>-1</v>
      </c>
      <c r="AA178">
        <v>16.480370191818437</v>
      </c>
      <c r="AB178">
        <v>-0.10643898372965784</v>
      </c>
      <c r="AC178">
        <v>-0.1063103118877218</v>
      </c>
      <c r="AD178">
        <v>-0.10897850958060933</v>
      </c>
      <c r="AE178">
        <v>-3.0022523909102858</v>
      </c>
      <c r="AF178">
        <v>-1</v>
      </c>
      <c r="AG178">
        <v>-1</v>
      </c>
      <c r="AH178">
        <v>-1</v>
      </c>
      <c r="AI178">
        <v>-1.4391039622932865E-2</v>
      </c>
      <c r="AJ178">
        <v>-2.5757627539365304E-2</v>
      </c>
      <c r="AK178">
        <v>0.36013952784045228</v>
      </c>
      <c r="AL178">
        <v>-0.18831157085120492</v>
      </c>
      <c r="AM178">
        <v>0.4111173366854568</v>
      </c>
      <c r="AN178">
        <v>-0.22767647647040301</v>
      </c>
      <c r="AO178">
        <v>10.855676870613218</v>
      </c>
      <c r="AP178">
        <v>-5.4105155802906371</v>
      </c>
      <c r="AQ178">
        <v>16.100842370675306</v>
      </c>
      <c r="AR178">
        <v>0.39987485207802348</v>
      </c>
      <c r="AS178">
        <v>-6.5405781834537158E-2</v>
      </c>
      <c r="AT178">
        <v>-1</v>
      </c>
      <c r="AU178">
        <v>-1</v>
      </c>
      <c r="AV178">
        <v>-1.5507516058537694</v>
      </c>
      <c r="AW178">
        <v>24.436099427132021</v>
      </c>
      <c r="AX178">
        <v>24.151973106055856</v>
      </c>
      <c r="AY178">
        <v>-6.7403978909033019E-2</v>
      </c>
      <c r="AZ178">
        <v>-41.007426379731122</v>
      </c>
      <c r="BA178">
        <v>1387.2397786212275</v>
      </c>
    </row>
    <row r="179" spans="1:100" x14ac:dyDescent="0.25">
      <c r="A179">
        <v>378</v>
      </c>
      <c r="B179" t="s">
        <v>623</v>
      </c>
      <c r="C179">
        <v>3</v>
      </c>
      <c r="D179">
        <v>4.3399894679808053</v>
      </c>
      <c r="E179">
        <v>4.5336581286519063E-3</v>
      </c>
      <c r="F179">
        <v>0.71762715182374581</v>
      </c>
      <c r="G179">
        <v>0.71762715182374581</v>
      </c>
      <c r="H179">
        <v>-0.12496104277322538</v>
      </c>
      <c r="I179">
        <v>0</v>
      </c>
      <c r="J179">
        <v>-7.4976625663935215</v>
      </c>
      <c r="K179">
        <v>-0.12496104277322538</v>
      </c>
      <c r="L179">
        <v>-0.99999999999999778</v>
      </c>
      <c r="M179">
        <v>-0.99999999999999778</v>
      </c>
      <c r="N179">
        <v>-2.499220855464507</v>
      </c>
      <c r="O179">
        <v>-2.4400459465889686</v>
      </c>
      <c r="P179">
        <v>2.0463650080141935</v>
      </c>
      <c r="Q179">
        <v>-1.7946258858705275</v>
      </c>
      <c r="R179">
        <v>-0.46004955299723649</v>
      </c>
      <c r="S179">
        <v>0.3333333333333327</v>
      </c>
      <c r="T179">
        <v>0.20580448103367036</v>
      </c>
      <c r="U179">
        <v>5.2771312923618292E-3</v>
      </c>
      <c r="V179">
        <v>3.2492336545207881E-3</v>
      </c>
      <c r="W179">
        <v>26.905008883484445</v>
      </c>
      <c r="X179">
        <v>0.57792607674816832</v>
      </c>
      <c r="Y179">
        <v>-0.99999999999999778</v>
      </c>
      <c r="Z179">
        <v>-0.99999999999999778</v>
      </c>
      <c r="AA179">
        <v>47.651268071726896</v>
      </c>
      <c r="AB179">
        <v>2.384163588000604E-2</v>
      </c>
      <c r="AC179">
        <v>0.29312044771089835</v>
      </c>
      <c r="AD179">
        <v>0.10716409123388854</v>
      </c>
      <c r="AE179">
        <v>21.206308741239624</v>
      </c>
      <c r="AF179">
        <v>-0.99999999999999778</v>
      </c>
      <c r="AG179">
        <v>-0.99999999999999778</v>
      </c>
      <c r="AH179">
        <v>-0.99999999999999778</v>
      </c>
      <c r="AI179">
        <v>-1.0649859150781422E-3</v>
      </c>
      <c r="AJ179">
        <v>3.2492336545207881E-3</v>
      </c>
      <c r="AK179">
        <v>9.2024997149135632E-2</v>
      </c>
      <c r="AL179">
        <v>0.39041892934752725</v>
      </c>
      <c r="AM179">
        <v>-0.2137876146440639</v>
      </c>
      <c r="AN179">
        <v>-4.5249772972177769E-2</v>
      </c>
      <c r="AO179">
        <v>-4.8845653803559204</v>
      </c>
      <c r="AP179">
        <v>0.820850322433192</v>
      </c>
      <c r="AQ179">
        <v>19.40734631709093</v>
      </c>
      <c r="AR179">
        <v>0.54766417931388578</v>
      </c>
      <c r="AS179">
        <v>0.45296503397494359</v>
      </c>
      <c r="AT179">
        <v>-0.99999999999999778</v>
      </c>
      <c r="AU179">
        <v>-0.99999999999999778</v>
      </c>
      <c r="AV179">
        <v>0.25757759882650894</v>
      </c>
      <c r="AW179">
        <v>46.032072447571103</v>
      </c>
      <c r="AX179">
        <v>46.335696094721619</v>
      </c>
      <c r="AY179">
        <v>-4.5503656431817949E-3</v>
      </c>
      <c r="AZ179">
        <v>0.57975155186456706</v>
      </c>
      <c r="BA179">
        <v>1454.5307444479758</v>
      </c>
    </row>
    <row r="180" spans="1:100" x14ac:dyDescent="0.25">
      <c r="A180">
        <v>379</v>
      </c>
      <c r="B180" t="s">
        <v>624</v>
      </c>
      <c r="C180">
        <v>3</v>
      </c>
      <c r="D180">
        <v>5.4472766709484528</v>
      </c>
      <c r="E180">
        <v>0</v>
      </c>
      <c r="F180">
        <v>-1.777869638967805E-2</v>
      </c>
      <c r="G180">
        <v>-1.777869638967805E-2</v>
      </c>
      <c r="H180">
        <v>0.28523665493621791</v>
      </c>
      <c r="I180">
        <v>0</v>
      </c>
      <c r="J180">
        <v>17.114199296173076</v>
      </c>
      <c r="K180">
        <v>0.28523665493621791</v>
      </c>
      <c r="L180">
        <v>-1.0000000000000013</v>
      </c>
      <c r="M180">
        <v>-1.0000000000000013</v>
      </c>
      <c r="N180">
        <v>5.7047330987243603</v>
      </c>
      <c r="O180">
        <v>22.543697270731865</v>
      </c>
      <c r="P180">
        <v>-2.0631040499014411E-3</v>
      </c>
      <c r="Q180">
        <v>0.2922261421702379</v>
      </c>
      <c r="R180">
        <v>-3.5239543767921766E-2</v>
      </c>
      <c r="S180">
        <v>0.33333333333333376</v>
      </c>
      <c r="T180">
        <v>0.24897685964429828</v>
      </c>
      <c r="U180">
        <v>0.23793831959286879</v>
      </c>
      <c r="V180">
        <v>1.5235795777013266E-3</v>
      </c>
      <c r="W180">
        <v>21.46141748847937</v>
      </c>
      <c r="X180">
        <v>1.261982578057083</v>
      </c>
      <c r="Y180">
        <v>-1.0000000000000013</v>
      </c>
      <c r="Z180">
        <v>-1.0000000000000013</v>
      </c>
      <c r="AA180">
        <v>55.450591473468997</v>
      </c>
      <c r="AB180">
        <v>0.35161338804895159</v>
      </c>
      <c r="AC180">
        <v>-8.0515437258468769E-2</v>
      </c>
      <c r="AD180">
        <v>0.4093903197846685</v>
      </c>
      <c r="AE180">
        <v>34.02441352875757</v>
      </c>
      <c r="AF180">
        <v>-1.0000000000000013</v>
      </c>
      <c r="AG180">
        <v>-1.0000000000000013</v>
      </c>
      <c r="AH180">
        <v>-1.0000000000000013</v>
      </c>
      <c r="AI180">
        <v>0</v>
      </c>
      <c r="AJ180">
        <v>1.5235795777013266E-3</v>
      </c>
      <c r="AK180">
        <v>0.14205142020690728</v>
      </c>
      <c r="AL180">
        <v>0.42025356566363398</v>
      </c>
      <c r="AM180">
        <v>-6.2211703713193095E-2</v>
      </c>
      <c r="AN180">
        <v>0.29319535761580134</v>
      </c>
      <c r="AO180">
        <v>-0.84503549179529092</v>
      </c>
      <c r="AP180">
        <v>9.4311517687132032</v>
      </c>
      <c r="AQ180">
        <v>38.575616784652439</v>
      </c>
      <c r="AR180">
        <v>0.82177209214820179</v>
      </c>
      <c r="AS180">
        <v>1.547219232993301</v>
      </c>
      <c r="AT180">
        <v>-1.0000000000000013</v>
      </c>
      <c r="AU180">
        <v>-1.0000000000000013</v>
      </c>
      <c r="AV180">
        <v>-5.3018240157599816E-2</v>
      </c>
      <c r="AW180">
        <v>87.425440512914093</v>
      </c>
      <c r="AX180">
        <v>87.577798470684229</v>
      </c>
      <c r="AY180">
        <v>0.38897993006158038</v>
      </c>
      <c r="AZ180">
        <v>48.235682882956873</v>
      </c>
      <c r="BA180">
        <v>1578.2054224217063</v>
      </c>
    </row>
    <row r="181" spans="1:100" x14ac:dyDescent="0.25">
      <c r="A181">
        <v>383</v>
      </c>
      <c r="B181" t="s">
        <v>625</v>
      </c>
      <c r="C181">
        <v>2</v>
      </c>
      <c r="D181">
        <v>3.6547512140374545</v>
      </c>
      <c r="E181">
        <v>-1.7142842421075929E-2</v>
      </c>
      <c r="F181">
        <v>3.4249727513622472E-2</v>
      </c>
      <c r="G181">
        <v>4.2072128273055731E-2</v>
      </c>
      <c r="H181">
        <v>6.0931394407642843E-2</v>
      </c>
      <c r="I181">
        <v>0</v>
      </c>
      <c r="J181">
        <v>3.6558836644585702</v>
      </c>
      <c r="K181">
        <v>6.0931394407642843E-2</v>
      </c>
      <c r="L181">
        <v>-1</v>
      </c>
      <c r="M181">
        <v>-1</v>
      </c>
      <c r="N181">
        <v>1.2186278881528567</v>
      </c>
      <c r="O181">
        <v>7.6423760637475722</v>
      </c>
      <c r="P181">
        <v>8.0958949068459962E-2</v>
      </c>
      <c r="Q181">
        <v>0.47748110240692188</v>
      </c>
      <c r="R181">
        <v>0.15832035401329142</v>
      </c>
      <c r="S181">
        <v>0.32624451117942094</v>
      </c>
      <c r="T181">
        <v>0.26648616469480091</v>
      </c>
      <c r="U181">
        <v>5.5712310594854514E-2</v>
      </c>
      <c r="V181">
        <v>-2.2642200276260416E-3</v>
      </c>
      <c r="W181">
        <v>22.935056516878561</v>
      </c>
      <c r="X181">
        <v>0.70138882053129892</v>
      </c>
      <c r="Y181">
        <v>-1</v>
      </c>
      <c r="Z181">
        <v>-1</v>
      </c>
      <c r="AA181">
        <v>39.567507993686327</v>
      </c>
      <c r="AB181">
        <v>9.2854120958000746E-2</v>
      </c>
      <c r="AC181">
        <v>9.3058424057054626E-2</v>
      </c>
      <c r="AD181">
        <v>8.8678134749091683E-2</v>
      </c>
      <c r="AE181">
        <v>15.357920722053688</v>
      </c>
      <c r="AF181">
        <v>-1</v>
      </c>
      <c r="AG181">
        <v>-1</v>
      </c>
      <c r="AH181">
        <v>-1</v>
      </c>
      <c r="AI181">
        <v>-1.5086033649219113E-3</v>
      </c>
      <c r="AJ181">
        <v>-2.2642200276260416E-3</v>
      </c>
      <c r="AK181">
        <v>0.120042726686343</v>
      </c>
      <c r="AL181">
        <v>5.1785230302904328E-2</v>
      </c>
      <c r="AM181">
        <v>0.13147098079040798</v>
      </c>
      <c r="AN181">
        <v>5.1969879424645773E-2</v>
      </c>
      <c r="AO181">
        <v>3.734785356792381</v>
      </c>
      <c r="AP181">
        <v>1.7103759335302</v>
      </c>
      <c r="AQ181">
        <v>28.038584192736042</v>
      </c>
      <c r="AR181">
        <v>0.66264791656406086</v>
      </c>
      <c r="AS181">
        <v>0.78436933899695394</v>
      </c>
      <c r="AT181">
        <v>-1</v>
      </c>
      <c r="AU181">
        <v>-1</v>
      </c>
      <c r="AV181">
        <v>0.26181382954879473</v>
      </c>
      <c r="AW181">
        <v>51.042336613815444</v>
      </c>
      <c r="AX181">
        <v>51.10676896278877</v>
      </c>
      <c r="AY181">
        <v>0.13753539811425394</v>
      </c>
      <c r="AZ181">
        <v>-5.1035803638389217</v>
      </c>
      <c r="BA181">
        <v>1480.3695156246781</v>
      </c>
    </row>
    <row r="182" spans="1:100" x14ac:dyDescent="0.25">
      <c r="A182">
        <v>384</v>
      </c>
      <c r="B182" t="s">
        <v>626</v>
      </c>
      <c r="C182">
        <v>3</v>
      </c>
      <c r="D182">
        <v>4.3878991997895715</v>
      </c>
      <c r="E182">
        <v>0.52041488279728354</v>
      </c>
      <c r="F182">
        <v>-0.5456092808497004</v>
      </c>
      <c r="G182">
        <v>-0.40132175932087849</v>
      </c>
      <c r="H182">
        <v>0.46924321976853278</v>
      </c>
      <c r="I182">
        <v>0</v>
      </c>
      <c r="J182">
        <v>28.154593186111974</v>
      </c>
      <c r="K182">
        <v>0.46924321976853278</v>
      </c>
      <c r="L182">
        <v>-0.999999999999999</v>
      </c>
      <c r="M182">
        <v>-0.999999999999999</v>
      </c>
      <c r="N182">
        <v>9.3848643953706592</v>
      </c>
      <c r="O182">
        <v>32.141170626580667</v>
      </c>
      <c r="P182">
        <v>-0.21365538013271357</v>
      </c>
      <c r="Q182">
        <v>1.153239520783105</v>
      </c>
      <c r="R182">
        <v>0.37409391008898069</v>
      </c>
      <c r="S182">
        <v>0.33333333333333298</v>
      </c>
      <c r="T182">
        <v>0.31672232470700928</v>
      </c>
      <c r="U182">
        <v>0.43619061086054278</v>
      </c>
      <c r="V182">
        <v>8.2006110878869484E-2</v>
      </c>
      <c r="W182">
        <v>27.960366400448876</v>
      </c>
      <c r="X182">
        <v>2.4010005383608748</v>
      </c>
      <c r="Y182">
        <v>-0.999999999999999</v>
      </c>
      <c r="Z182">
        <v>-0.999999999999999</v>
      </c>
      <c r="AA182">
        <v>62.758916772641811</v>
      </c>
      <c r="AB182">
        <v>8.5566583133238922E-2</v>
      </c>
      <c r="AC182">
        <v>0.30116214755477838</v>
      </c>
      <c r="AD182">
        <v>0.30176039855406184</v>
      </c>
      <c r="AE182">
        <v>34.424456462103961</v>
      </c>
      <c r="AF182">
        <v>-0.999999999999999</v>
      </c>
      <c r="AG182">
        <v>-0.999999999999999</v>
      </c>
      <c r="AH182">
        <v>-0.999999999999999</v>
      </c>
      <c r="AI182">
        <v>-1.1350501230471193E-2</v>
      </c>
      <c r="AJ182">
        <v>8.2006110878869484E-2</v>
      </c>
      <c r="AK182">
        <v>-0.22354036452851603</v>
      </c>
      <c r="AL182">
        <v>-4.6228417650286659E-2</v>
      </c>
      <c r="AM182">
        <v>0.20624393486499304</v>
      </c>
      <c r="AN182">
        <v>-0.26207466984131567</v>
      </c>
      <c r="AO182">
        <v>4.0383965489822442</v>
      </c>
      <c r="AP182">
        <v>-6.7830088342843222</v>
      </c>
      <c r="AQ182">
        <v>56.114959586560829</v>
      </c>
      <c r="AR182">
        <v>1.1682523797797542</v>
      </c>
      <c r="AS182">
        <v>2.8702437581294076</v>
      </c>
      <c r="AT182">
        <v>-0.999999999999999</v>
      </c>
      <c r="AU182">
        <v>-0.999999999999999</v>
      </c>
      <c r="AV182">
        <v>-2.7227849231897489E-2</v>
      </c>
      <c r="AW182">
        <v>88.117078564938126</v>
      </c>
      <c r="AX182">
        <v>96.090679628215653</v>
      </c>
      <c r="AY182">
        <v>0.34662875699882173</v>
      </c>
      <c r="AZ182">
        <v>43.084350743168955</v>
      </c>
      <c r="BA182">
        <v>1564.0695792123165</v>
      </c>
      <c r="CU182" t="e">
        <v>#N/A</v>
      </c>
      <c r="CV182" t="e">
        <v>#N/A</v>
      </c>
    </row>
    <row r="183" spans="1:100" x14ac:dyDescent="0.25">
      <c r="A183">
        <v>386</v>
      </c>
      <c r="B183" t="s">
        <v>627</v>
      </c>
      <c r="C183">
        <v>3</v>
      </c>
      <c r="D183">
        <v>4.3274633373907205</v>
      </c>
      <c r="E183">
        <v>-0.34349793996242872</v>
      </c>
      <c r="F183">
        <v>0.88461076031528207</v>
      </c>
      <c r="G183">
        <v>0.79329331868315811</v>
      </c>
      <c r="H183">
        <v>0.53909440147910981</v>
      </c>
      <c r="I183">
        <v>0</v>
      </c>
      <c r="J183">
        <v>32.345664088746581</v>
      </c>
      <c r="K183">
        <v>0.53909440147910981</v>
      </c>
      <c r="L183">
        <v>-1.0000000000000002</v>
      </c>
      <c r="M183">
        <v>-1.0000000000000002</v>
      </c>
      <c r="N183">
        <v>10.781888029582198</v>
      </c>
      <c r="O183">
        <v>37.466420744820461</v>
      </c>
      <c r="P183">
        <v>1.7971318698064513</v>
      </c>
      <c r="Q183">
        <v>0.94260871519659684</v>
      </c>
      <c r="R183">
        <v>0.54540869067397613</v>
      </c>
      <c r="S183">
        <v>0.33333333333333354</v>
      </c>
      <c r="T183">
        <v>0.416734587486213</v>
      </c>
      <c r="U183">
        <v>0.39944513487564093</v>
      </c>
      <c r="V183">
        <v>-1.6434076813729773E-2</v>
      </c>
      <c r="W183">
        <v>23.759383096093881</v>
      </c>
      <c r="X183">
        <v>1.7452510257069525</v>
      </c>
      <c r="Y183">
        <v>-1.0000000000000002</v>
      </c>
      <c r="Z183">
        <v>-1.0000000000000002</v>
      </c>
      <c r="AA183">
        <v>54.989384097377325</v>
      </c>
      <c r="AB183">
        <v>0.15625088880631635</v>
      </c>
      <c r="AC183">
        <v>0.31634274803121931</v>
      </c>
      <c r="AD183">
        <v>0.14109820937465364</v>
      </c>
      <c r="AE183">
        <v>30.684592310609471</v>
      </c>
      <c r="AF183">
        <v>-1.0000000000000002</v>
      </c>
      <c r="AG183">
        <v>-1.0000000000000002</v>
      </c>
      <c r="AH183">
        <v>-1.0000000000000002</v>
      </c>
      <c r="AI183">
        <v>0</v>
      </c>
      <c r="AJ183">
        <v>-1.6434076813729773E-2</v>
      </c>
      <c r="AK183">
        <v>0.13263831357429964</v>
      </c>
      <c r="AL183">
        <v>5.6094252720915332E-2</v>
      </c>
      <c r="AM183">
        <v>-6.8859126905003953E-2</v>
      </c>
      <c r="AN183">
        <v>0.49869199222186478</v>
      </c>
      <c r="AO183">
        <v>-1.0582866047536015</v>
      </c>
      <c r="AP183">
        <v>12.747771069151195</v>
      </c>
      <c r="AQ183">
        <v>56.105047184840529</v>
      </c>
      <c r="AR183">
        <v>1.133078978881457</v>
      </c>
      <c r="AS183">
        <v>2.284345427186063</v>
      </c>
      <c r="AT183">
        <v>-1.0000000000000002</v>
      </c>
      <c r="AU183">
        <v>-1.0000000000000002</v>
      </c>
      <c r="AV183">
        <v>1.3387020093571342</v>
      </c>
      <c r="AW183">
        <v>105.20357591134896</v>
      </c>
      <c r="AX183">
        <v>103.56016822997597</v>
      </c>
      <c r="AY183">
        <v>0.29717809678775647</v>
      </c>
      <c r="AZ183">
        <v>44.173463521474304</v>
      </c>
      <c r="BA183">
        <v>1581.2712922256719</v>
      </c>
      <c r="CU183" t="e">
        <v>#N/A</v>
      </c>
      <c r="CV183" t="e">
        <v>#N/A</v>
      </c>
    </row>
    <row r="184" spans="1:100" x14ac:dyDescent="0.25">
      <c r="A184">
        <v>395</v>
      </c>
      <c r="B184" t="s">
        <v>628</v>
      </c>
      <c r="C184">
        <v>2</v>
      </c>
      <c r="D184">
        <v>4.0911118209246169</v>
      </c>
      <c r="E184">
        <v>7.9785101290469451E-2</v>
      </c>
      <c r="F184">
        <v>0.2756108953499295</v>
      </c>
      <c r="G184">
        <v>0.28452933980743156</v>
      </c>
      <c r="H184">
        <v>0.11109083665320905</v>
      </c>
      <c r="I184">
        <v>0</v>
      </c>
      <c r="J184">
        <v>6.6654501991925432</v>
      </c>
      <c r="K184">
        <v>0.11109083665320905</v>
      </c>
      <c r="L184">
        <v>-1</v>
      </c>
      <c r="M184">
        <v>-1</v>
      </c>
      <c r="N184">
        <v>2.2218167330641809</v>
      </c>
      <c r="O184">
        <v>10.76852881595655</v>
      </c>
      <c r="P184">
        <v>0.57184717386067629</v>
      </c>
      <c r="Q184">
        <v>1.6248143271234272</v>
      </c>
      <c r="R184">
        <v>0.5351601194347303</v>
      </c>
      <c r="S184">
        <v>0.33562074428076083</v>
      </c>
      <c r="T184">
        <v>0.30607280909813139</v>
      </c>
      <c r="U184">
        <v>0.10473170446228981</v>
      </c>
      <c r="V184">
        <v>4.2175429164617601E-3</v>
      </c>
      <c r="W184">
        <v>26.028875173882913</v>
      </c>
      <c r="X184">
        <v>0.92847599665626346</v>
      </c>
      <c r="Y184">
        <v>-1</v>
      </c>
      <c r="Z184">
        <v>-1</v>
      </c>
      <c r="AA184">
        <v>45.937182303997453</v>
      </c>
      <c r="AB184">
        <v>0.14783851010338975</v>
      </c>
      <c r="AC184">
        <v>0.14806367964676662</v>
      </c>
      <c r="AD184">
        <v>0.14321102923146176</v>
      </c>
      <c r="AE184">
        <v>20.423439194466923</v>
      </c>
      <c r="AF184">
        <v>-1</v>
      </c>
      <c r="AG184">
        <v>-1</v>
      </c>
      <c r="AH184">
        <v>-1</v>
      </c>
      <c r="AI184">
        <v>2.045623408057892E-3</v>
      </c>
      <c r="AJ184">
        <v>4.2175429164617601E-3</v>
      </c>
      <c r="AK184">
        <v>5.3800716116480352E-2</v>
      </c>
      <c r="AL184">
        <v>0.11802724087276698</v>
      </c>
      <c r="AM184">
        <v>5.4317362858058674E-2</v>
      </c>
      <c r="AN184">
        <v>0.12912349735699508</v>
      </c>
      <c r="AO184">
        <v>1.7701520561487922</v>
      </c>
      <c r="AP184">
        <v>3.6750092341737886</v>
      </c>
      <c r="AQ184">
        <v>31.332172512763957</v>
      </c>
      <c r="AR184">
        <v>0.73514624237052018</v>
      </c>
      <c r="AS184">
        <v>1.0188198284059942</v>
      </c>
      <c r="AT184">
        <v>-1</v>
      </c>
      <c r="AU184">
        <v>-1</v>
      </c>
      <c r="AV184">
        <v>0.76189537229886717</v>
      </c>
      <c r="AW184">
        <v>58.38292023039309</v>
      </c>
      <c r="AX184">
        <v>58.543518904759551</v>
      </c>
      <c r="AY184">
        <v>0.19407757740902917</v>
      </c>
      <c r="AZ184">
        <v>4.8021865428883412</v>
      </c>
      <c r="BA184">
        <v>1452.2925205411627</v>
      </c>
    </row>
    <row r="185" spans="1:100" x14ac:dyDescent="0.25">
      <c r="A185">
        <v>399</v>
      </c>
      <c r="B185" t="s">
        <v>629</v>
      </c>
      <c r="C185">
        <v>3</v>
      </c>
      <c r="D185">
        <v>4.1415437582644028</v>
      </c>
      <c r="E185">
        <v>1.1206423995511003</v>
      </c>
      <c r="F185">
        <v>3.0604804090314675</v>
      </c>
      <c r="G185">
        <v>3.4339364219343786</v>
      </c>
      <c r="H185">
        <v>0.16467843710705629</v>
      </c>
      <c r="I185">
        <v>0</v>
      </c>
      <c r="J185">
        <v>9.8807062264233796</v>
      </c>
      <c r="K185">
        <v>0.16467843710705629</v>
      </c>
      <c r="L185">
        <v>-1.0000000000000013</v>
      </c>
      <c r="M185">
        <v>-1.0000000000000013</v>
      </c>
      <c r="N185">
        <v>3.2935687421411264</v>
      </c>
      <c r="O185">
        <v>17.456186406622159</v>
      </c>
      <c r="P185">
        <v>72.18550545774994</v>
      </c>
      <c r="Q185">
        <v>0.9862765641528467</v>
      </c>
      <c r="R185">
        <v>8.10389610611462</v>
      </c>
      <c r="S185">
        <v>0.33333333333333365</v>
      </c>
      <c r="T185">
        <v>0.42121230189314146</v>
      </c>
      <c r="U185">
        <v>0.11094863845899069</v>
      </c>
      <c r="V185">
        <v>0</v>
      </c>
      <c r="W185">
        <v>28.032633463136406</v>
      </c>
      <c r="X185">
        <v>1.0970384030710134</v>
      </c>
      <c r="Y185">
        <v>-1.0000000000000013</v>
      </c>
      <c r="Z185">
        <v>-1.0000000000000013</v>
      </c>
      <c r="AA185">
        <v>83.453448054493748</v>
      </c>
      <c r="AB185">
        <v>0.33921868619505835</v>
      </c>
      <c r="AC185">
        <v>0.20226623556658724</v>
      </c>
      <c r="AD185">
        <v>0.40485344794320738</v>
      </c>
      <c r="AE185">
        <v>47.31691848524261</v>
      </c>
      <c r="AF185">
        <v>-1.0000000000000013</v>
      </c>
      <c r="AG185">
        <v>-1.0000000000000013</v>
      </c>
      <c r="AH185">
        <v>-1.0000000000000013</v>
      </c>
      <c r="AI185">
        <v>0</v>
      </c>
      <c r="AJ185">
        <v>0</v>
      </c>
      <c r="AK185">
        <v>1.9662245749680222E-2</v>
      </c>
      <c r="AL185">
        <v>7.4023737303854337E-2</v>
      </c>
      <c r="AM185">
        <v>-0.16112538047484001</v>
      </c>
      <c r="AN185">
        <v>-0.38631859336454216</v>
      </c>
      <c r="AO185">
        <v>-3.9298232831226021</v>
      </c>
      <c r="AP185">
        <v>-9.2878461475942853</v>
      </c>
      <c r="AQ185">
        <v>37.913339689559798</v>
      </c>
      <c r="AR185">
        <v>0.86549427368546616</v>
      </c>
      <c r="AS185">
        <v>1.2617168401780696</v>
      </c>
      <c r="AT185">
        <v>-1.0000000000000013</v>
      </c>
      <c r="AU185">
        <v>-1.0000000000000013</v>
      </c>
      <c r="AV185">
        <v>11.537832528048998</v>
      </c>
      <c r="AW185">
        <v>91.621788313521549</v>
      </c>
      <c r="AX185">
        <v>91.621788313521549</v>
      </c>
      <c r="AY185">
        <v>0.46474331776840444</v>
      </c>
      <c r="AZ185">
        <v>59.132225447339273</v>
      </c>
      <c r="BA185">
        <v>1569.7149711872564</v>
      </c>
    </row>
    <row r="186" spans="1:100" x14ac:dyDescent="0.25">
      <c r="A186">
        <v>401</v>
      </c>
      <c r="B186" t="s">
        <v>630</v>
      </c>
      <c r="C186">
        <v>3</v>
      </c>
      <c r="D186">
        <v>5.1910577672036169</v>
      </c>
      <c r="E186">
        <v>-5.1918097124212942E-2</v>
      </c>
      <c r="F186">
        <v>-2.3509968135931415E-2</v>
      </c>
      <c r="G186">
        <v>-3.4226792181435872E-2</v>
      </c>
      <c r="H186">
        <v>0.46229324583129949</v>
      </c>
      <c r="I186">
        <v>0</v>
      </c>
      <c r="J186">
        <v>27.737594749877964</v>
      </c>
      <c r="K186">
        <v>0.46229324583129949</v>
      </c>
      <c r="L186">
        <v>-0.99999999999999967</v>
      </c>
      <c r="M186">
        <v>-0.99999999999999967</v>
      </c>
      <c r="N186">
        <v>9.2458649166259903</v>
      </c>
      <c r="O186">
        <v>32.894425724900152</v>
      </c>
      <c r="P186">
        <v>-7.9443502835759724E-2</v>
      </c>
      <c r="Q186">
        <v>5.7168901351850175E-2</v>
      </c>
      <c r="R186">
        <v>1.7496680867679311E-2</v>
      </c>
      <c r="S186">
        <v>0.33333333333333309</v>
      </c>
      <c r="T186">
        <v>0.29110232594323376</v>
      </c>
      <c r="U186">
        <v>7.8315254575705318E-2</v>
      </c>
      <c r="V186">
        <v>0</v>
      </c>
      <c r="W186">
        <v>9.6183067208389179</v>
      </c>
      <c r="X186">
        <v>0.51370142937988206</v>
      </c>
      <c r="Y186">
        <v>-0.99999999999999967</v>
      </c>
      <c r="Z186">
        <v>-0.99999999999999967</v>
      </c>
      <c r="AA186">
        <v>45.116917417066709</v>
      </c>
      <c r="AB186">
        <v>0.18243730842478884</v>
      </c>
      <c r="AC186">
        <v>-6.258859090689196E-3</v>
      </c>
      <c r="AD186">
        <v>0.53344383097310255</v>
      </c>
      <c r="AE186">
        <v>35.481114015360085</v>
      </c>
      <c r="AF186">
        <v>-0.99999999999999967</v>
      </c>
      <c r="AG186">
        <v>-0.99999999999999967</v>
      </c>
      <c r="AH186">
        <v>-0.99999999999999967</v>
      </c>
      <c r="AI186">
        <v>0</v>
      </c>
      <c r="AJ186">
        <v>0</v>
      </c>
      <c r="AK186">
        <v>-3.4444315255607233E-2</v>
      </c>
      <c r="AL186">
        <v>0.22219814385444892</v>
      </c>
      <c r="AM186">
        <v>0.21931433016920379</v>
      </c>
      <c r="AN186">
        <v>0.28587266082760887</v>
      </c>
      <c r="AO186">
        <v>5.3106366779520595</v>
      </c>
      <c r="AP186">
        <v>8.257807239962462</v>
      </c>
      <c r="AQ186">
        <v>37.355901470716887</v>
      </c>
      <c r="AR186">
        <v>0.70275091385227251</v>
      </c>
      <c r="AS186">
        <v>0.97599467521118133</v>
      </c>
      <c r="AT186">
        <v>-0.99999999999999967</v>
      </c>
      <c r="AU186">
        <v>-0.99999999999999967</v>
      </c>
      <c r="AV186">
        <v>-1.6730111313756551E-2</v>
      </c>
      <c r="AW186">
        <v>86.269150381929308</v>
      </c>
      <c r="AX186">
        <v>86.269150381929308</v>
      </c>
      <c r="AY186">
        <v>0.40540421963235795</v>
      </c>
      <c r="AZ186">
        <v>25.775145358288267</v>
      </c>
      <c r="BA186">
        <v>1501.8774569165819</v>
      </c>
      <c r="CU186" t="e">
        <v>#N/A</v>
      </c>
      <c r="CV186" t="e">
        <v>#N/A</v>
      </c>
    </row>
    <row r="187" spans="1:100" x14ac:dyDescent="0.25">
      <c r="A187">
        <v>418</v>
      </c>
      <c r="B187" t="s">
        <v>631</v>
      </c>
      <c r="C187">
        <v>3</v>
      </c>
      <c r="D187">
        <v>4.9683983660841387</v>
      </c>
      <c r="E187">
        <v>0</v>
      </c>
      <c r="F187">
        <v>-4.370272045411059E-2</v>
      </c>
      <c r="G187">
        <v>-4.370272045411059E-2</v>
      </c>
      <c r="H187">
        <v>0.1126094603037662</v>
      </c>
      <c r="I187">
        <v>0</v>
      </c>
      <c r="J187">
        <v>6.7565676182259704</v>
      </c>
      <c r="K187">
        <v>0.1126094603037662</v>
      </c>
      <c r="L187">
        <v>-1.0000000000000013</v>
      </c>
      <c r="M187">
        <v>-1.0000000000000013</v>
      </c>
      <c r="N187">
        <v>2.2521892060753235</v>
      </c>
      <c r="O187">
        <v>11.681263263855994</v>
      </c>
      <c r="P187">
        <v>-0.24279401351834878</v>
      </c>
      <c r="Q187">
        <v>0.24189201360833332</v>
      </c>
      <c r="R187">
        <v>7.0374113887208788E-3</v>
      </c>
      <c r="S187">
        <v>0.32039117716557358</v>
      </c>
      <c r="T187">
        <v>0.37201179642608989</v>
      </c>
      <c r="U187">
        <v>-0.11747936612183078</v>
      </c>
      <c r="V187">
        <v>0</v>
      </c>
      <c r="W187">
        <v>18.49256588664268</v>
      </c>
      <c r="X187">
        <v>0.14879937355952633</v>
      </c>
      <c r="Y187">
        <v>-1.0000000000000013</v>
      </c>
      <c r="Z187">
        <v>-1.0000000000000013</v>
      </c>
      <c r="AA187">
        <v>45.48954950101573</v>
      </c>
      <c r="AB187">
        <v>0.28317134364409269</v>
      </c>
      <c r="AC187">
        <v>-4.9853534285490698E-2</v>
      </c>
      <c r="AD187">
        <v>0.3064811147010848</v>
      </c>
      <c r="AE187">
        <v>26.989946202984349</v>
      </c>
      <c r="AF187">
        <v>-1.0000000000000013</v>
      </c>
      <c r="AG187">
        <v>-1.0000000000000013</v>
      </c>
      <c r="AH187">
        <v>-1.0000000000000013</v>
      </c>
      <c r="AI187">
        <v>1.2951855723711665E-2</v>
      </c>
      <c r="AJ187">
        <v>0</v>
      </c>
      <c r="AK187">
        <v>-8.50849712641394E-2</v>
      </c>
      <c r="AL187">
        <v>0.53716692217349249</v>
      </c>
      <c r="AM187">
        <v>0.72384132268747547</v>
      </c>
      <c r="AN187">
        <v>-3.4941291328664865E-2</v>
      </c>
      <c r="AO187">
        <v>17.670608210866195</v>
      </c>
      <c r="AP187">
        <v>1.8123023276508405</v>
      </c>
      <c r="AQ187">
        <v>25.249133504868645</v>
      </c>
      <c r="AR187">
        <v>0.57492360746983295</v>
      </c>
      <c r="AS187">
        <v>0.26140883386329244</v>
      </c>
      <c r="AT187">
        <v>-1.0000000000000013</v>
      </c>
      <c r="AU187">
        <v>-1.0000000000000013</v>
      </c>
      <c r="AV187">
        <v>-3.6665309065389673E-2</v>
      </c>
      <c r="AW187">
        <v>58.983115092522581</v>
      </c>
      <c r="AX187">
        <v>59.24215220699682</v>
      </c>
      <c r="AY187">
        <v>0.47438141571312054</v>
      </c>
      <c r="AZ187">
        <v>18.858412022870155</v>
      </c>
      <c r="BA187">
        <v>1530.285623882975</v>
      </c>
      <c r="CU187" t="e">
        <v>#N/A</v>
      </c>
      <c r="CV187" t="e">
        <v>#N/A</v>
      </c>
    </row>
    <row r="188" spans="1:100" x14ac:dyDescent="0.25">
      <c r="A188">
        <v>422</v>
      </c>
      <c r="B188" t="s">
        <v>632</v>
      </c>
      <c r="C188">
        <v>3</v>
      </c>
      <c r="D188">
        <v>3.3857391093869564</v>
      </c>
      <c r="E188">
        <v>0</v>
      </c>
      <c r="F188">
        <v>0</v>
      </c>
      <c r="G188">
        <v>0</v>
      </c>
      <c r="H188">
        <v>0.17784619383126396</v>
      </c>
      <c r="I188">
        <v>0</v>
      </c>
      <c r="J188">
        <v>10.670771629875837</v>
      </c>
      <c r="K188">
        <v>0.17784619383126396</v>
      </c>
      <c r="L188">
        <v>-1.0000000000000022</v>
      </c>
      <c r="M188">
        <v>-1.0000000000000022</v>
      </c>
      <c r="N188">
        <v>3.5569238766252789</v>
      </c>
      <c r="O188">
        <v>14.056510739262798</v>
      </c>
      <c r="P188">
        <v>-2.6561967505629218E-2</v>
      </c>
      <c r="Q188">
        <v>-2.0291705689211244E-2</v>
      </c>
      <c r="R188">
        <v>-3.2811237466049671E-2</v>
      </c>
      <c r="S188">
        <v>0.33333333333333404</v>
      </c>
      <c r="T188">
        <v>0.18608719708717825</v>
      </c>
      <c r="U188">
        <v>-8.5480111824582247E-2</v>
      </c>
      <c r="V188">
        <v>0</v>
      </c>
      <c r="W188">
        <v>10.243768990586647</v>
      </c>
      <c r="X188">
        <v>-0.14754417471688624</v>
      </c>
      <c r="Y188">
        <v>-1.0000000000000022</v>
      </c>
      <c r="Z188">
        <v>-1.0000000000000022</v>
      </c>
      <c r="AA188">
        <v>35.781142614875407</v>
      </c>
      <c r="AB188">
        <v>0.3024774585513359</v>
      </c>
      <c r="AC188">
        <v>0.12444905522717334</v>
      </c>
      <c r="AD188">
        <v>8.4477183456587224E-2</v>
      </c>
      <c r="AE188">
        <v>25.570184861754811</v>
      </c>
      <c r="AF188">
        <v>-1.0000000000000022</v>
      </c>
      <c r="AG188">
        <v>-1.0000000000000022</v>
      </c>
      <c r="AH188">
        <v>-1.0000000000000022</v>
      </c>
      <c r="AI188">
        <v>0</v>
      </c>
      <c r="AJ188">
        <v>0</v>
      </c>
      <c r="AK188">
        <v>0.51436464557338313</v>
      </c>
      <c r="AL188">
        <v>0.10073847529267108</v>
      </c>
      <c r="AM188">
        <v>-4.0969801702855232E-2</v>
      </c>
      <c r="AN188">
        <v>-0.20810646544150105</v>
      </c>
      <c r="AO188">
        <v>1.5475781852955339</v>
      </c>
      <c r="AP188">
        <v>-4.6989692595741692</v>
      </c>
      <c r="AQ188">
        <v>20.914540620462493</v>
      </c>
      <c r="AR188">
        <v>0.43394041859593013</v>
      </c>
      <c r="AS188">
        <v>3.0302019114377687E-2</v>
      </c>
      <c r="AT188">
        <v>-1.0000000000000022</v>
      </c>
      <c r="AU188">
        <v>-1.0000000000000022</v>
      </c>
      <c r="AV188">
        <v>-3.2811237466049671E-2</v>
      </c>
      <c r="AW188">
        <v>45.138684094564034</v>
      </c>
      <c r="AX188">
        <v>45.138684094564034</v>
      </c>
      <c r="AY188">
        <v>0.1886691080130227</v>
      </c>
      <c r="AZ188">
        <v>-3.4985004575312222</v>
      </c>
      <c r="BA188">
        <v>1463.1340051920483</v>
      </c>
    </row>
    <row r="189" spans="1:100" x14ac:dyDescent="0.25">
      <c r="A189">
        <v>423</v>
      </c>
      <c r="B189" t="s">
        <v>633</v>
      </c>
      <c r="C189">
        <v>3</v>
      </c>
      <c r="D189">
        <v>4.3880968850019455</v>
      </c>
      <c r="E189">
        <v>0</v>
      </c>
      <c r="F189">
        <v>-4.3987476310892941E-2</v>
      </c>
      <c r="G189">
        <v>-4.3987476310892941E-2</v>
      </c>
      <c r="H189">
        <v>5.4176920907728854E-2</v>
      </c>
      <c r="I189">
        <v>0</v>
      </c>
      <c r="J189">
        <v>3.2506152544637343</v>
      </c>
      <c r="K189">
        <v>5.4176920907728854E-2</v>
      </c>
      <c r="L189">
        <v>-1</v>
      </c>
      <c r="M189">
        <v>-1</v>
      </c>
      <c r="N189">
        <v>1.0835384181545775</v>
      </c>
      <c r="O189">
        <v>7.5947246631547847</v>
      </c>
      <c r="P189">
        <v>-7.8987781371596899E-2</v>
      </c>
      <c r="Q189">
        <v>-1.7875461888075699</v>
      </c>
      <c r="R189">
        <v>-0.63327673597974665</v>
      </c>
      <c r="S189">
        <v>0.33333333333333315</v>
      </c>
      <c r="T189">
        <v>0.35271481037121621</v>
      </c>
      <c r="U189">
        <v>-5.5949967102511919E-2</v>
      </c>
      <c r="V189">
        <v>6.4090886759178125E-3</v>
      </c>
      <c r="W189">
        <v>23.293213774809058</v>
      </c>
      <c r="X189">
        <v>0.46023918885871967</v>
      </c>
      <c r="Y189">
        <v>-1</v>
      </c>
      <c r="Z189">
        <v>-1</v>
      </c>
      <c r="AA189">
        <v>58.212718198522808</v>
      </c>
      <c r="AB189">
        <v>0.13681959616130482</v>
      </c>
      <c r="AC189">
        <v>0.14446129379843439</v>
      </c>
      <c r="AD189">
        <v>0.42977473323413029</v>
      </c>
      <c r="AE189">
        <v>35.552781159693467</v>
      </c>
      <c r="AF189">
        <v>-1</v>
      </c>
      <c r="AG189">
        <v>-1</v>
      </c>
      <c r="AH189">
        <v>-1</v>
      </c>
      <c r="AI189">
        <v>-9.0944031995804295E-3</v>
      </c>
      <c r="AJ189">
        <v>6.4090886759178125E-3</v>
      </c>
      <c r="AK189">
        <v>8.6775867415754396E-2</v>
      </c>
      <c r="AL189">
        <v>3.4498637885077843E-2</v>
      </c>
      <c r="AM189">
        <v>0.22685716681327459</v>
      </c>
      <c r="AN189">
        <v>-0.11052200474406321</v>
      </c>
      <c r="AO189">
        <v>6.1053085074106379</v>
      </c>
      <c r="AP189">
        <v>-2.5905569291761914</v>
      </c>
      <c r="AQ189">
        <v>26.543829029272786</v>
      </c>
      <c r="AR189">
        <v>0.63650726527795509</v>
      </c>
      <c r="AS189">
        <v>0.51441610976644903</v>
      </c>
      <c r="AT189">
        <v>-1</v>
      </c>
      <c r="AU189">
        <v>-1</v>
      </c>
      <c r="AV189">
        <v>-0.6772642122906396</v>
      </c>
      <c r="AW189">
        <v>63.216885932501384</v>
      </c>
      <c r="AX189">
        <v>63.67590673610156</v>
      </c>
      <c r="AY189">
        <v>9.8955718599330653E-2</v>
      </c>
      <c r="AZ189">
        <v>-13.04993273184366</v>
      </c>
      <c r="BA189">
        <v>1428.9191490517178</v>
      </c>
      <c r="CU189" t="e">
        <v>#N/A</v>
      </c>
      <c r="CV189" t="e">
        <v>#N/A</v>
      </c>
    </row>
    <row r="190" spans="1:100" x14ac:dyDescent="0.25">
      <c r="A190">
        <v>433</v>
      </c>
      <c r="B190" t="s">
        <v>634</v>
      </c>
      <c r="C190">
        <v>3</v>
      </c>
      <c r="D190">
        <v>5.6315748579553331</v>
      </c>
      <c r="E190">
        <v>0</v>
      </c>
      <c r="F190">
        <v>1.569841662865973</v>
      </c>
      <c r="G190">
        <v>1.569841662865973</v>
      </c>
      <c r="H190">
        <v>-9.3474292420928806E-2</v>
      </c>
      <c r="I190">
        <v>0</v>
      </c>
      <c r="J190">
        <v>-5.6084575452557299</v>
      </c>
      <c r="K190">
        <v>-9.3474292420928806E-2</v>
      </c>
      <c r="L190">
        <v>-0.99999999999999911</v>
      </c>
      <c r="M190">
        <v>-0.99999999999999911</v>
      </c>
      <c r="N190">
        <v>-1.8694858484185786</v>
      </c>
      <c r="O190">
        <v>1.5929589755655731</v>
      </c>
      <c r="P190">
        <v>0.15090062723685163</v>
      </c>
      <c r="Q190">
        <v>4.7151336948012474</v>
      </c>
      <c r="R190">
        <v>1.46946202379754</v>
      </c>
      <c r="S190">
        <v>0.33333333333333343</v>
      </c>
      <c r="T190">
        <v>0.35543090154209295</v>
      </c>
      <c r="U190">
        <v>0.25275722488454094</v>
      </c>
      <c r="V190">
        <v>-1.2169840829117083E-2</v>
      </c>
      <c r="W190">
        <v>40.913036454071154</v>
      </c>
      <c r="X190">
        <v>1.7320915288540517</v>
      </c>
      <c r="Y190">
        <v>-0.99999999999999911</v>
      </c>
      <c r="Z190">
        <v>-0.99999999999999911</v>
      </c>
      <c r="AA190">
        <v>90.545008810512186</v>
      </c>
      <c r="AB190">
        <v>0.39026525905095294</v>
      </c>
      <c r="AC190">
        <v>0.10067103869507002</v>
      </c>
      <c r="AD190">
        <v>0.47231390890684721</v>
      </c>
      <c r="AE190">
        <v>48.162510332643492</v>
      </c>
      <c r="AF190">
        <v>-0.99999999999999911</v>
      </c>
      <c r="AG190">
        <v>-0.99999999999999911</v>
      </c>
      <c r="AH190">
        <v>-0.99999999999999911</v>
      </c>
      <c r="AI190">
        <v>6.9521734895605272E-2</v>
      </c>
      <c r="AJ190">
        <v>-1.2169840829117083E-2</v>
      </c>
      <c r="AK190">
        <v>-0.13487976055808437</v>
      </c>
      <c r="AL190">
        <v>0.44310061165721265</v>
      </c>
      <c r="AM190">
        <v>-9.5469813166587522E-2</v>
      </c>
      <c r="AN190">
        <v>9.2932792119883867E-2</v>
      </c>
      <c r="AO190">
        <v>-3.0611441319551109</v>
      </c>
      <c r="AP190">
        <v>4.5388228612831591</v>
      </c>
      <c r="AQ190">
        <v>35.304578908815401</v>
      </c>
      <c r="AR190">
        <v>0.9293516189308495</v>
      </c>
      <c r="AS190">
        <v>1.6386172364331228</v>
      </c>
      <c r="AT190">
        <v>-0.99999999999999911</v>
      </c>
      <c r="AU190">
        <v>-0.99999999999999911</v>
      </c>
      <c r="AV190">
        <v>3.039303686663513</v>
      </c>
      <c r="AW190">
        <v>96.676790647360889</v>
      </c>
      <c r="AX190">
        <v>96.85024126236128</v>
      </c>
      <c r="AY190">
        <v>0.1287832587793227</v>
      </c>
      <c r="AZ190">
        <v>27.678406201041874</v>
      </c>
      <c r="BA190">
        <v>1554.3467211326947</v>
      </c>
    </row>
    <row r="191" spans="1:100" x14ac:dyDescent="0.25">
      <c r="A191">
        <v>435</v>
      </c>
      <c r="B191" t="s">
        <v>635</v>
      </c>
      <c r="C191">
        <v>3</v>
      </c>
      <c r="D191">
        <v>4.0680860128145158</v>
      </c>
      <c r="E191">
        <v>0.28643374321334292</v>
      </c>
      <c r="F191">
        <v>-1.2083974366881878E-2</v>
      </c>
      <c r="G191">
        <v>6.1036127464046103E-2</v>
      </c>
      <c r="H191">
        <v>0.56998047071135471</v>
      </c>
      <c r="I191">
        <v>0</v>
      </c>
      <c r="J191">
        <v>34.198828242681273</v>
      </c>
      <c r="K191">
        <v>0.56998047071135471</v>
      </c>
      <c r="L191">
        <v>-1.0000000000000007</v>
      </c>
      <c r="M191">
        <v>-1.0000000000000007</v>
      </c>
      <c r="N191">
        <v>11.399609414227093</v>
      </c>
      <c r="O191">
        <v>38.327950382959827</v>
      </c>
      <c r="P191">
        <v>-0.34411541110320443</v>
      </c>
      <c r="Q191">
        <v>-1.4084534669168137E-2</v>
      </c>
      <c r="R191">
        <v>-6.4366909448173207E-2</v>
      </c>
      <c r="S191">
        <v>0.3333333333333337</v>
      </c>
      <c r="T191">
        <v>0.3764962529992395</v>
      </c>
      <c r="U191">
        <v>0.30351474644286047</v>
      </c>
      <c r="V191">
        <v>0</v>
      </c>
      <c r="W191">
        <v>17.734554482563148</v>
      </c>
      <c r="X191">
        <v>1.3958923641533658</v>
      </c>
      <c r="Y191">
        <v>-1.0000000000000007</v>
      </c>
      <c r="Z191">
        <v>-1.0000000000000007</v>
      </c>
      <c r="AA191">
        <v>57.868760557061925</v>
      </c>
      <c r="AB191">
        <v>0.23000875195134074</v>
      </c>
      <c r="AC191">
        <v>0.10872596433800083</v>
      </c>
      <c r="AD191">
        <v>0.46523674338959764</v>
      </c>
      <c r="AE191">
        <v>40.19857298394696</v>
      </c>
      <c r="AF191">
        <v>-1.0000000000000007</v>
      </c>
      <c r="AG191">
        <v>-1.0000000000000007</v>
      </c>
      <c r="AH191">
        <v>-1.0000000000000007</v>
      </c>
      <c r="AI191">
        <v>0</v>
      </c>
      <c r="AJ191">
        <v>0</v>
      </c>
      <c r="AK191">
        <v>-9.880656690875439E-2</v>
      </c>
      <c r="AL191">
        <v>3.7357798550898297E-2</v>
      </c>
      <c r="AM191">
        <v>8.3975757362271655E-2</v>
      </c>
      <c r="AN191">
        <v>0.31732335221619273</v>
      </c>
      <c r="AO191">
        <v>1.605361099513019</v>
      </c>
      <c r="AP191">
        <v>8.1198727981593084</v>
      </c>
      <c r="AQ191">
        <v>51.933382725244421</v>
      </c>
      <c r="AR191">
        <v>1.0133443327754337</v>
      </c>
      <c r="AS191">
        <v>1.9658728348647208</v>
      </c>
      <c r="AT191">
        <v>-1.0000000000000007</v>
      </c>
      <c r="AU191">
        <v>-1.0000000000000007</v>
      </c>
      <c r="AV191">
        <v>-3.3307819841271041E-3</v>
      </c>
      <c r="AW191">
        <v>104.31658373818109</v>
      </c>
      <c r="AX191">
        <v>104.31658373818109</v>
      </c>
      <c r="AY191">
        <v>0.48787250277481986</v>
      </c>
      <c r="AZ191">
        <v>62.007089133204389</v>
      </c>
      <c r="BA191">
        <v>1575.6396906474813</v>
      </c>
      <c r="CU191" t="e">
        <v>#N/A</v>
      </c>
      <c r="CV191" t="e">
        <v>#N/A</v>
      </c>
    </row>
    <row r="192" spans="1:100" x14ac:dyDescent="0.25">
      <c r="A192">
        <v>441</v>
      </c>
      <c r="B192" t="s">
        <v>636</v>
      </c>
      <c r="C192">
        <v>2</v>
      </c>
      <c r="D192">
        <v>3.6320629432059985</v>
      </c>
      <c r="E192">
        <v>-2.2182544455023087E-2</v>
      </c>
      <c r="F192">
        <v>2.1700318933570162E-2</v>
      </c>
      <c r="G192">
        <v>2.9465731651754007E-2</v>
      </c>
      <c r="H192">
        <v>5.8323388569213763E-2</v>
      </c>
      <c r="I192">
        <v>0</v>
      </c>
      <c r="J192">
        <v>3.4994033141528256</v>
      </c>
      <c r="K192">
        <v>5.8323388569213763E-2</v>
      </c>
      <c r="L192">
        <v>-1</v>
      </c>
      <c r="M192">
        <v>-1</v>
      </c>
      <c r="N192">
        <v>1.166467771384275</v>
      </c>
      <c r="O192">
        <v>7.4798338929302162</v>
      </c>
      <c r="P192">
        <v>5.5435552097526763E-2</v>
      </c>
      <c r="Q192">
        <v>0.41782629735476251</v>
      </c>
      <c r="R192">
        <v>0.13872682855980159</v>
      </c>
      <c r="S192">
        <v>0.32575700036239369</v>
      </c>
      <c r="T192">
        <v>0.26442788423740954</v>
      </c>
      <c r="U192">
        <v>5.3163580790869774E-2</v>
      </c>
      <c r="V192">
        <v>-2.601234851649298E-3</v>
      </c>
      <c r="W192">
        <v>22.774195535191282</v>
      </c>
      <c r="X192">
        <v>0.68958157837204959</v>
      </c>
      <c r="Y192">
        <v>-1</v>
      </c>
      <c r="Z192">
        <v>-1</v>
      </c>
      <c r="AA192">
        <v>39.236321141391301</v>
      </c>
      <c r="AB192">
        <v>8.9995245310787855E-2</v>
      </c>
      <c r="AC192">
        <v>9.019846347336348E-2</v>
      </c>
      <c r="AD192">
        <v>8.5842734257591424E-2</v>
      </c>
      <c r="AE192">
        <v>15.094542559153725</v>
      </c>
      <c r="AF192">
        <v>-1</v>
      </c>
      <c r="AG192">
        <v>-1</v>
      </c>
      <c r="AH192">
        <v>-1</v>
      </c>
      <c r="AI192">
        <v>-1.6934029512022319E-3</v>
      </c>
      <c r="AJ192">
        <v>-2.601234851649298E-3</v>
      </c>
      <c r="AK192">
        <v>0.12348693464762178</v>
      </c>
      <c r="AL192">
        <v>4.8341022341625552E-2</v>
      </c>
      <c r="AM192">
        <v>0.13548253030163246</v>
      </c>
      <c r="AN192">
        <v>4.7958329913421305E-2</v>
      </c>
      <c r="AO192">
        <v>3.8369351194106756</v>
      </c>
      <c r="AP192">
        <v>1.6082261709119052</v>
      </c>
      <c r="AQ192">
        <v>27.867336324269687</v>
      </c>
      <c r="AR192">
        <v>0.65887841577786954</v>
      </c>
      <c r="AS192">
        <v>0.77217924640764934</v>
      </c>
      <c r="AT192">
        <v>-1</v>
      </c>
      <c r="AU192">
        <v>-1</v>
      </c>
      <c r="AV192">
        <v>0.23581243230841586</v>
      </c>
      <c r="AW192">
        <v>50.660667997250961</v>
      </c>
      <c r="AX192">
        <v>50.720100244013075</v>
      </c>
      <c r="AY192">
        <v>0.13459552623536933</v>
      </c>
      <c r="AZ192">
        <v>-5.6186239283264392</v>
      </c>
      <c r="BA192">
        <v>1396.9930041566081</v>
      </c>
    </row>
    <row r="193" spans="1:100" x14ac:dyDescent="0.25">
      <c r="A193">
        <v>442</v>
      </c>
      <c r="B193" t="s">
        <v>637</v>
      </c>
      <c r="C193">
        <v>2</v>
      </c>
      <c r="D193">
        <v>3.445396996801223</v>
      </c>
      <c r="E193">
        <v>-6.3646292695393319E-2</v>
      </c>
      <c r="F193">
        <v>-8.1548943507703753E-2</v>
      </c>
      <c r="G193">
        <v>-7.4252395373013119E-2</v>
      </c>
      <c r="H193">
        <v>3.6866227656598465E-2</v>
      </c>
      <c r="I193">
        <v>0</v>
      </c>
      <c r="J193">
        <v>2.2119736593959076</v>
      </c>
      <c r="K193">
        <v>3.6866227656598465E-2</v>
      </c>
      <c r="L193">
        <v>-1</v>
      </c>
      <c r="M193">
        <v>-1</v>
      </c>
      <c r="N193">
        <v>0.73732455313196932</v>
      </c>
      <c r="O193">
        <v>6.1425310913327245</v>
      </c>
      <c r="P193">
        <v>-0.15455616945925982</v>
      </c>
      <c r="Q193">
        <v>-7.297887353622734E-2</v>
      </c>
      <c r="R193">
        <v>-2.247734602678414E-2</v>
      </c>
      <c r="S193">
        <v>0.3217460438325207</v>
      </c>
      <c r="T193">
        <v>0.24749354523909606</v>
      </c>
      <c r="U193">
        <v>3.2194108744050896E-2</v>
      </c>
      <c r="V193">
        <v>-5.3739975511989113E-3</v>
      </c>
      <c r="W193">
        <v>21.450724583644533</v>
      </c>
      <c r="X193">
        <v>0.59243843121643136</v>
      </c>
      <c r="Y193">
        <v>-1</v>
      </c>
      <c r="Z193">
        <v>-1</v>
      </c>
      <c r="AA193">
        <v>36.511507616388862</v>
      </c>
      <c r="AB193">
        <v>6.6474072970025694E-2</v>
      </c>
      <c r="AC193">
        <v>6.6668364903890054E-2</v>
      </c>
      <c r="AD193">
        <v>6.2514701896100838E-2</v>
      </c>
      <c r="AE193">
        <v>12.927619640906887</v>
      </c>
      <c r="AF193">
        <v>-1</v>
      </c>
      <c r="AG193">
        <v>-1</v>
      </c>
      <c r="AH193">
        <v>-1</v>
      </c>
      <c r="AI193">
        <v>-3.2138268708779795E-3</v>
      </c>
      <c r="AJ193">
        <v>-5.3739975511989113E-3</v>
      </c>
      <c r="AK193">
        <v>0.15182388211633782</v>
      </c>
      <c r="AL193">
        <v>2.0004074872909505E-2</v>
      </c>
      <c r="AM193">
        <v>0.16848723531529708</v>
      </c>
      <c r="AN193">
        <v>1.4953624899756685E-2</v>
      </c>
      <c r="AO193">
        <v>4.6773641788051368</v>
      </c>
      <c r="AP193">
        <v>0.76779711151744445</v>
      </c>
      <c r="AQ193">
        <v>26.458408086655638</v>
      </c>
      <c r="AR193">
        <v>0.62786514742634769</v>
      </c>
      <c r="AS193">
        <v>0.67188622774403239</v>
      </c>
      <c r="AT193">
        <v>-1</v>
      </c>
      <c r="AU193">
        <v>-1</v>
      </c>
      <c r="AV193">
        <v>2.1888001496673581E-2</v>
      </c>
      <c r="AW193">
        <v>47.520519765891052</v>
      </c>
      <c r="AX193">
        <v>47.538814068809344</v>
      </c>
      <c r="AY193">
        <v>0.11040796383110078</v>
      </c>
      <c r="AZ193">
        <v>-9.8561039513283788</v>
      </c>
      <c r="BA193">
        <v>1436.9491537017871</v>
      </c>
    </row>
    <row r="194" spans="1:100" x14ac:dyDescent="0.25">
      <c r="A194">
        <v>447</v>
      </c>
      <c r="B194" t="s">
        <v>638</v>
      </c>
      <c r="C194">
        <v>3</v>
      </c>
      <c r="D194">
        <v>2.6410516620756197</v>
      </c>
      <c r="E194">
        <v>-5.1752410648132682E-3</v>
      </c>
      <c r="F194">
        <v>-0.23723025331320582</v>
      </c>
      <c r="G194">
        <v>-0.23723025331320582</v>
      </c>
      <c r="H194">
        <v>6.5717772175794331E-2</v>
      </c>
      <c r="I194">
        <v>0</v>
      </c>
      <c r="J194">
        <v>3.9430663305476581</v>
      </c>
      <c r="K194">
        <v>6.5717772175794331E-2</v>
      </c>
      <c r="L194">
        <v>-0.99999999999999967</v>
      </c>
      <c r="M194">
        <v>-0.99999999999999967</v>
      </c>
      <c r="N194">
        <v>1.3143554435158873</v>
      </c>
      <c r="O194">
        <v>6.3468877393100707</v>
      </c>
      <c r="P194">
        <v>-0.15022011376723998</v>
      </c>
      <c r="Q194">
        <v>-0.75066800474571538</v>
      </c>
      <c r="R194">
        <v>-0.25849688571568591</v>
      </c>
      <c r="S194">
        <v>0.33333333333333326</v>
      </c>
      <c r="T194">
        <v>0.29537511916001297</v>
      </c>
      <c r="U194">
        <v>-9.8243556695680224E-3</v>
      </c>
      <c r="V194">
        <v>-4.3802264085417344E-3</v>
      </c>
      <c r="W194">
        <v>21.951443929577685</v>
      </c>
      <c r="X194">
        <v>0.45668760665426211</v>
      </c>
      <c r="Y194">
        <v>-0.99999999999999967</v>
      </c>
      <c r="Z194">
        <v>-0.99999999999999967</v>
      </c>
      <c r="AA194">
        <v>37.79004201461202</v>
      </c>
      <c r="AB194">
        <v>-4.6718114250021925E-2</v>
      </c>
      <c r="AC194">
        <v>2.8515684672957401E-2</v>
      </c>
      <c r="AD194">
        <v>0.34014432899206531</v>
      </c>
      <c r="AE194">
        <v>16.097094970750032</v>
      </c>
      <c r="AF194">
        <v>-0.99999999999999967</v>
      </c>
      <c r="AG194">
        <v>-0.99999999999999967</v>
      </c>
      <c r="AH194">
        <v>-0.99999999999999967</v>
      </c>
      <c r="AI194">
        <v>0</v>
      </c>
      <c r="AJ194">
        <v>-4.3802264085417344E-3</v>
      </c>
      <c r="AK194">
        <v>-2.3449846338645292E-2</v>
      </c>
      <c r="AL194">
        <v>4.9423008428361538E-2</v>
      </c>
      <c r="AM194">
        <v>0.20571537827631189</v>
      </c>
      <c r="AN194">
        <v>-0.15636119421013003</v>
      </c>
      <c r="AO194">
        <v>5.0256352252145691</v>
      </c>
      <c r="AP194">
        <v>-3.6619148131114425</v>
      </c>
      <c r="AQ194">
        <v>25.894510260125351</v>
      </c>
      <c r="AR194">
        <v>0.6145038704152368</v>
      </c>
      <c r="AS194">
        <v>0.52240537883005633</v>
      </c>
      <c r="AT194">
        <v>-0.99999999999999967</v>
      </c>
      <c r="AU194">
        <v>-0.99999999999999967</v>
      </c>
      <c r="AV194">
        <v>-0.49572713902889182</v>
      </c>
      <c r="AW194">
        <v>40.475014940810659</v>
      </c>
      <c r="AX194">
        <v>40.036992299956488</v>
      </c>
      <c r="AY194">
        <v>-6.0593589989365669E-2</v>
      </c>
      <c r="AZ194">
        <v>-13.385841482255254</v>
      </c>
      <c r="BA194">
        <v>1481.199527479595</v>
      </c>
      <c r="CU194" t="e">
        <v>#N/A</v>
      </c>
      <c r="CV194" t="e">
        <v>#N/A</v>
      </c>
    </row>
    <row r="195" spans="1:100" x14ac:dyDescent="0.25">
      <c r="A195">
        <v>449</v>
      </c>
      <c r="B195" t="s">
        <v>639</v>
      </c>
      <c r="C195">
        <v>3</v>
      </c>
      <c r="D195">
        <v>5.7886652447827549</v>
      </c>
      <c r="E195">
        <v>0</v>
      </c>
      <c r="F195">
        <v>0</v>
      </c>
      <c r="G195">
        <v>0</v>
      </c>
      <c r="H195">
        <v>-0.13092577399069699</v>
      </c>
      <c r="I195">
        <v>0</v>
      </c>
      <c r="J195">
        <v>-7.8555464394418184</v>
      </c>
      <c r="K195">
        <v>-0.13092577399069699</v>
      </c>
      <c r="L195">
        <v>-1.0000000000000011</v>
      </c>
      <c r="M195">
        <v>-1.0000000000000011</v>
      </c>
      <c r="N195">
        <v>-2.6185154798139396</v>
      </c>
      <c r="O195">
        <v>-2.0668811946590617</v>
      </c>
      <c r="P195">
        <v>-7.7081690821250298E-3</v>
      </c>
      <c r="Q195">
        <v>7.145393326347769E-3</v>
      </c>
      <c r="R195">
        <v>1.8115672962171127E-2</v>
      </c>
      <c r="S195">
        <v>0.33333333333333343</v>
      </c>
      <c r="T195">
        <v>0.11459423173587785</v>
      </c>
      <c r="U195">
        <v>-4.7576217085352104E-2</v>
      </c>
      <c r="V195">
        <v>0</v>
      </c>
      <c r="W195">
        <v>21.25108487898224</v>
      </c>
      <c r="X195">
        <v>0.22921683474683208</v>
      </c>
      <c r="Y195">
        <v>-1.0000000000000011</v>
      </c>
      <c r="Z195">
        <v>-1.0000000000000011</v>
      </c>
      <c r="AA195">
        <v>44.781134588934435</v>
      </c>
      <c r="AB195">
        <v>0.19074053329221019</v>
      </c>
      <c r="AC195">
        <v>0.19879491331343371</v>
      </c>
      <c r="AD195">
        <v>8.0703234134156213E-2</v>
      </c>
      <c r="AE195">
        <v>23.511934036989992</v>
      </c>
      <c r="AF195">
        <v>-1.0000000000000011</v>
      </c>
      <c r="AG195">
        <v>-1.0000000000000011</v>
      </c>
      <c r="AH195">
        <v>-1.0000000000000011</v>
      </c>
      <c r="AI195">
        <v>0</v>
      </c>
      <c r="AJ195">
        <v>0</v>
      </c>
      <c r="AK195">
        <v>0.20798059274780162</v>
      </c>
      <c r="AL195">
        <v>0.22452080571328698</v>
      </c>
      <c r="AM195">
        <v>0.19827345306032382</v>
      </c>
      <c r="AN195">
        <v>2.9804094720626523E-2</v>
      </c>
      <c r="AO195">
        <v>5.9967392902470982</v>
      </c>
      <c r="AP195">
        <v>1.8677063965820981</v>
      </c>
      <c r="AQ195">
        <v>13.395538439540442</v>
      </c>
      <c r="AR195">
        <v>0.40035134798385952</v>
      </c>
      <c r="AS195">
        <v>9.8291060756135085E-2</v>
      </c>
      <c r="AT195">
        <v>-1.0000000000000011</v>
      </c>
      <c r="AU195">
        <v>-1.0000000000000011</v>
      </c>
      <c r="AV195">
        <v>1.8115672962171127E-2</v>
      </c>
      <c r="AW195">
        <v>44.581959790857496</v>
      </c>
      <c r="AX195">
        <v>44.581959790857496</v>
      </c>
      <c r="AY195">
        <v>-2.4492675084466082E-2</v>
      </c>
      <c r="AZ195">
        <v>-26.40076734815916</v>
      </c>
      <c r="BA195">
        <v>1408.8600734047307</v>
      </c>
    </row>
    <row r="196" spans="1:100" x14ac:dyDescent="0.25">
      <c r="A196">
        <v>451</v>
      </c>
      <c r="B196" t="s">
        <v>640</v>
      </c>
      <c r="C196">
        <v>3</v>
      </c>
      <c r="D196">
        <v>4.3157926319074109</v>
      </c>
      <c r="E196">
        <v>0</v>
      </c>
      <c r="F196">
        <v>-0.6559290483792386</v>
      </c>
      <c r="G196">
        <v>-0.6559290483792386</v>
      </c>
      <c r="H196">
        <v>0.12157579793752328</v>
      </c>
      <c r="I196">
        <v>0</v>
      </c>
      <c r="J196">
        <v>7.2945478762513947</v>
      </c>
      <c r="K196">
        <v>0.12157579793752328</v>
      </c>
      <c r="L196">
        <v>-1.0000000000000007</v>
      </c>
      <c r="M196">
        <v>-1.0000000000000007</v>
      </c>
      <c r="N196">
        <v>2.4315159587504658</v>
      </c>
      <c r="O196">
        <v>10.954411459779564</v>
      </c>
      <c r="P196">
        <v>-2.095821827950118E-2</v>
      </c>
      <c r="Q196">
        <v>0.80984754419610472</v>
      </c>
      <c r="R196">
        <v>0.18683224558925665</v>
      </c>
      <c r="S196">
        <v>0.33333333333333337</v>
      </c>
      <c r="T196">
        <v>0.24466031166675042</v>
      </c>
      <c r="U196">
        <v>8.7024300133629356E-2</v>
      </c>
      <c r="V196">
        <v>7.4284898508694616E-2</v>
      </c>
      <c r="W196">
        <v>24.709081828195387</v>
      </c>
      <c r="X196">
        <v>1.1616428428774435</v>
      </c>
      <c r="Y196">
        <v>-1.0000000000000007</v>
      </c>
      <c r="Z196">
        <v>-1.0000000000000007</v>
      </c>
      <c r="AA196">
        <v>27.377551225360172</v>
      </c>
      <c r="AB196">
        <v>-4.5128961194656246E-3</v>
      </c>
      <c r="AC196">
        <v>4.5503626163057004E-2</v>
      </c>
      <c r="AD196">
        <v>8.6420129879190011E-3</v>
      </c>
      <c r="AE196">
        <v>2.4816371515755242</v>
      </c>
      <c r="AF196">
        <v>-1.0000000000000007</v>
      </c>
      <c r="AG196">
        <v>-1.0000000000000007</v>
      </c>
      <c r="AH196">
        <v>-1.0000000000000007</v>
      </c>
      <c r="AI196">
        <v>0</v>
      </c>
      <c r="AJ196">
        <v>7.4284898508694616E-2</v>
      </c>
      <c r="AK196">
        <v>-0.12619779169482492</v>
      </c>
      <c r="AL196">
        <v>0.12630874028935815</v>
      </c>
      <c r="AM196">
        <v>-6.2228810266081826E-2</v>
      </c>
      <c r="AN196">
        <v>0.73463645056735594</v>
      </c>
      <c r="AO196">
        <v>-2.1867092151261707</v>
      </c>
      <c r="AP196">
        <v>18.997454965630698</v>
      </c>
      <c r="AQ196">
        <v>32.003629704446773</v>
      </c>
      <c r="AR196">
        <v>0.73930284364240817</v>
      </c>
      <c r="AS196">
        <v>1.2832186408149666</v>
      </c>
      <c r="AT196">
        <v>-1.0000000000000007</v>
      </c>
      <c r="AU196">
        <v>-1.0000000000000007</v>
      </c>
      <c r="AV196">
        <v>-0.46909680278998195</v>
      </c>
      <c r="AW196">
        <v>57.329417650770424</v>
      </c>
      <c r="AX196">
        <v>64.757907501639878</v>
      </c>
      <c r="AY196">
        <v>-7.4780835624325026E-2</v>
      </c>
      <c r="AZ196">
        <v>-14.145792960546636</v>
      </c>
      <c r="BA196">
        <v>1417.5926377564942</v>
      </c>
    </row>
    <row r="197" spans="1:100" x14ac:dyDescent="0.25">
      <c r="A197">
        <v>453</v>
      </c>
      <c r="B197" t="s">
        <v>641</v>
      </c>
      <c r="C197">
        <v>3</v>
      </c>
      <c r="D197">
        <v>6.275240762257706</v>
      </c>
      <c r="E197">
        <v>0</v>
      </c>
      <c r="F197">
        <v>0</v>
      </c>
      <c r="G197">
        <v>0</v>
      </c>
      <c r="H197">
        <v>0.31960509051089081</v>
      </c>
      <c r="I197">
        <v>0</v>
      </c>
      <c r="J197">
        <v>19.176305430653443</v>
      </c>
      <c r="K197">
        <v>0.31960509051089081</v>
      </c>
      <c r="L197">
        <v>-0.99999999999999911</v>
      </c>
      <c r="M197">
        <v>-0.99999999999999911</v>
      </c>
      <c r="N197">
        <v>6.3921018102178149</v>
      </c>
      <c r="O197">
        <v>25.451546192911167</v>
      </c>
      <c r="P197">
        <v>0.13913844610141737</v>
      </c>
      <c r="Q197">
        <v>4.1594920822429673E-2</v>
      </c>
      <c r="R197">
        <v>-2.0906625409963693E-2</v>
      </c>
      <c r="S197">
        <v>0.3556708067320089</v>
      </c>
      <c r="T197">
        <v>0.13509515959659024</v>
      </c>
      <c r="U197">
        <v>-1.8244481402358882E-2</v>
      </c>
      <c r="V197">
        <v>0</v>
      </c>
      <c r="W197">
        <v>6.11665577661398</v>
      </c>
      <c r="X197">
        <v>-1.7912038731104578E-2</v>
      </c>
      <c r="Y197">
        <v>-0.99999999999999911</v>
      </c>
      <c r="Z197">
        <v>-0.99999999999999911</v>
      </c>
      <c r="AA197">
        <v>9.1362531885588911</v>
      </c>
      <c r="AB197">
        <v>4.7321938083162473E-3</v>
      </c>
      <c r="AC197">
        <v>-8.7541201077236619E-2</v>
      </c>
      <c r="AD197">
        <v>0.1436190880160178</v>
      </c>
      <c r="AE197">
        <v>3.0405040373548693</v>
      </c>
      <c r="AF197">
        <v>-0.99999999999999911</v>
      </c>
      <c r="AG197">
        <v>-0.99999999999999911</v>
      </c>
      <c r="AH197">
        <v>-0.99999999999999911</v>
      </c>
      <c r="AI197">
        <v>0</v>
      </c>
      <c r="AJ197">
        <v>0</v>
      </c>
      <c r="AK197">
        <v>-6.2086884665545398E-2</v>
      </c>
      <c r="AL197">
        <v>-0.13271560960686557</v>
      </c>
      <c r="AM197">
        <v>-0.16691894942672708</v>
      </c>
      <c r="AN197">
        <v>0.8073384996200893</v>
      </c>
      <c r="AO197">
        <v>-4.4834081589959052</v>
      </c>
      <c r="AP197">
        <v>19.519884442467905</v>
      </c>
      <c r="AQ197">
        <v>25.292961207267414</v>
      </c>
      <c r="AR197">
        <v>0.47252148492624058</v>
      </c>
      <c r="AS197">
        <v>0.30169305177978656</v>
      </c>
      <c r="AT197">
        <v>-0.99999999999999911</v>
      </c>
      <c r="AU197">
        <v>-0.99999999999999911</v>
      </c>
      <c r="AV197">
        <v>-2.0906625409963693E-2</v>
      </c>
      <c r="AW197">
        <v>54.107683823937961</v>
      </c>
      <c r="AX197">
        <v>54.107683823937961</v>
      </c>
      <c r="AY197">
        <v>0.21329957260235372</v>
      </c>
      <c r="AZ197">
        <v>3.5786889146910594</v>
      </c>
      <c r="BA197">
        <v>1430.9537126043404</v>
      </c>
      <c r="CU197" t="e">
        <v>#N/A</v>
      </c>
      <c r="CV197" t="e">
        <v>#N/A</v>
      </c>
    </row>
    <row r="198" spans="1:100" x14ac:dyDescent="0.25">
      <c r="A198">
        <v>456</v>
      </c>
      <c r="B198" t="s">
        <v>642</v>
      </c>
      <c r="C198">
        <v>3</v>
      </c>
      <c r="D198">
        <v>5.459332435339487</v>
      </c>
      <c r="E198">
        <v>-0.35988617255309513</v>
      </c>
      <c r="F198">
        <v>-0.58728488317210836</v>
      </c>
      <c r="G198">
        <v>-0.68859154932734867</v>
      </c>
      <c r="H198">
        <v>0.43506959425720149</v>
      </c>
      <c r="I198">
        <v>0</v>
      </c>
      <c r="J198">
        <v>26.104175655432073</v>
      </c>
      <c r="K198">
        <v>0.43506959425720149</v>
      </c>
      <c r="L198">
        <v>-1.0000000000000011</v>
      </c>
      <c r="M198">
        <v>-1.0000000000000011</v>
      </c>
      <c r="N198">
        <v>8.7013918851440319</v>
      </c>
      <c r="O198">
        <v>30.874916541444222</v>
      </c>
      <c r="P198">
        <v>-0.81295101998407249</v>
      </c>
      <c r="Q198">
        <v>-3.1688686235908028</v>
      </c>
      <c r="R198">
        <v>-1.0194792803609645</v>
      </c>
      <c r="S198">
        <v>0.33333333333333365</v>
      </c>
      <c r="T198">
        <v>0.30200555779213567</v>
      </c>
      <c r="U198">
        <v>0.35096144495119147</v>
      </c>
      <c r="V198">
        <v>-6.4466508539642003E-2</v>
      </c>
      <c r="W198">
        <v>19.47056933119271</v>
      </c>
      <c r="X198">
        <v>1.1643861811169149</v>
      </c>
      <c r="Y198">
        <v>-1.0000000000000011</v>
      </c>
      <c r="Z198">
        <v>-1.0000000000000011</v>
      </c>
      <c r="AA198">
        <v>50.486031321973648</v>
      </c>
      <c r="AB198">
        <v>0.19568283667955863</v>
      </c>
      <c r="AC198">
        <v>0.4661790215121272</v>
      </c>
      <c r="AD198">
        <v>-2.1163032768846637E-2</v>
      </c>
      <c r="AE198">
        <v>32.034941271141946</v>
      </c>
      <c r="AF198">
        <v>-1.0000000000000011</v>
      </c>
      <c r="AG198">
        <v>-1.0000000000000011</v>
      </c>
      <c r="AH198">
        <v>-1.0000000000000011</v>
      </c>
      <c r="AI198">
        <v>0</v>
      </c>
      <c r="AJ198">
        <v>-6.4466508539642003E-2</v>
      </c>
      <c r="AK198">
        <v>0.27993744300328505</v>
      </c>
      <c r="AL198">
        <v>0.10332684170448592</v>
      </c>
      <c r="AM198">
        <v>-6.9627876892885188E-2</v>
      </c>
      <c r="AN198">
        <v>0.59314638627146676</v>
      </c>
      <c r="AO198">
        <v>-0.34100970730570501</v>
      </c>
      <c r="AP198">
        <v>15.345293865309095</v>
      </c>
      <c r="AQ198">
        <v>45.574744986624793</v>
      </c>
      <c r="AR198">
        <v>0.92183382753701892</v>
      </c>
      <c r="AS198">
        <v>1.599455775374115</v>
      </c>
      <c r="AT198">
        <v>-1.0000000000000011</v>
      </c>
      <c r="AU198">
        <v>-1.0000000000000011</v>
      </c>
      <c r="AV198">
        <v>-1.7080708296883129</v>
      </c>
      <c r="AW198">
        <v>96.706241728726994</v>
      </c>
      <c r="AX198">
        <v>90.259590874762765</v>
      </c>
      <c r="AY198">
        <v>0.16742956966052583</v>
      </c>
      <c r="AZ198">
        <v>28.694882616968279</v>
      </c>
      <c r="BA198">
        <v>1581.3522705198764</v>
      </c>
    </row>
    <row r="199" spans="1:100" x14ac:dyDescent="0.25">
      <c r="A199">
        <v>457</v>
      </c>
      <c r="B199" t="s">
        <v>643</v>
      </c>
      <c r="C199">
        <v>3</v>
      </c>
      <c r="D199">
        <v>4.7019644239968867</v>
      </c>
      <c r="E199">
        <v>0</v>
      </c>
      <c r="F199">
        <v>1.3286529041121726</v>
      </c>
      <c r="G199">
        <v>1.3286529041121726</v>
      </c>
      <c r="H199">
        <v>0.17900615674883175</v>
      </c>
      <c r="I199">
        <v>0</v>
      </c>
      <c r="J199">
        <v>10.740369404929906</v>
      </c>
      <c r="K199">
        <v>0.17900615674883175</v>
      </c>
      <c r="L199">
        <v>-1.0000000000000016</v>
      </c>
      <c r="M199">
        <v>-1.0000000000000016</v>
      </c>
      <c r="N199">
        <v>3.580123134976636</v>
      </c>
      <c r="O199">
        <v>16.770986733038967</v>
      </c>
      <c r="P199">
        <v>-1.7990290491294156</v>
      </c>
      <c r="Q199">
        <v>-5.8174384007883519</v>
      </c>
      <c r="R199">
        <v>-2.1047747112518502</v>
      </c>
      <c r="S199">
        <v>0.33333333333333393</v>
      </c>
      <c r="T199">
        <v>0.1228241847804122</v>
      </c>
      <c r="U199">
        <v>6.4781059395608992E-2</v>
      </c>
      <c r="V199">
        <v>3.3554969051976967E-3</v>
      </c>
      <c r="W199">
        <v>13.811516706628844</v>
      </c>
      <c r="X199">
        <v>0.345899431825615</v>
      </c>
      <c r="Y199">
        <v>-1.0000000000000016</v>
      </c>
      <c r="Z199">
        <v>-1.0000000000000016</v>
      </c>
      <c r="AA199">
        <v>11.388157269126108</v>
      </c>
      <c r="AB199">
        <v>-3.4101612987472454E-2</v>
      </c>
      <c r="AC199">
        <v>1.764734472179464E-2</v>
      </c>
      <c r="AD199">
        <v>1.0082573740659984E-2</v>
      </c>
      <c r="AE199">
        <v>-0.31858472625089251</v>
      </c>
      <c r="AF199">
        <v>-1.0000000000000016</v>
      </c>
      <c r="AG199">
        <v>-1.0000000000000016</v>
      </c>
      <c r="AH199">
        <v>-1.0000000000000016</v>
      </c>
      <c r="AI199">
        <v>6.9205668359294051E-3</v>
      </c>
      <c r="AJ199">
        <v>3.3554969051976967E-3</v>
      </c>
      <c r="AK199">
        <v>-0.13299904447762509</v>
      </c>
      <c r="AL199">
        <v>-0.11948525315459463</v>
      </c>
      <c r="AM199">
        <v>-5.8298323182577688E-2</v>
      </c>
      <c r="AN199">
        <v>-4.9429573281020323E-2</v>
      </c>
      <c r="AO199">
        <v>-2.1224533019525689</v>
      </c>
      <c r="AP199">
        <v>-1.8331655977984804</v>
      </c>
      <c r="AQ199">
        <v>24.551886111558744</v>
      </c>
      <c r="AR199">
        <v>0.52429407441455322</v>
      </c>
      <c r="AS199">
        <v>0.52490558857444625</v>
      </c>
      <c r="AT199">
        <v>-1.0000000000000016</v>
      </c>
      <c r="AU199">
        <v>-1.0000000000000016</v>
      </c>
      <c r="AV199">
        <v>-0.77612180713967727</v>
      </c>
      <c r="AW199">
        <v>26.325978404366598</v>
      </c>
      <c r="AX199">
        <v>26.799939431604951</v>
      </c>
      <c r="AY199">
        <v>-0.20548714147370886</v>
      </c>
      <c r="AZ199">
        <v>-67.355074691360912</v>
      </c>
      <c r="BA199">
        <v>1344.9339733657557</v>
      </c>
    </row>
    <row r="200" spans="1:100" x14ac:dyDescent="0.25">
      <c r="A200">
        <v>461</v>
      </c>
      <c r="B200" t="s">
        <v>644</v>
      </c>
      <c r="C200">
        <v>3</v>
      </c>
      <c r="D200">
        <v>4.9126372203014537</v>
      </c>
      <c r="E200">
        <v>0</v>
      </c>
      <c r="F200">
        <v>0.17916161214196352</v>
      </c>
      <c r="G200">
        <v>0.17916161214196352</v>
      </c>
      <c r="H200">
        <v>0.10026715561087297</v>
      </c>
      <c r="I200">
        <v>0</v>
      </c>
      <c r="J200">
        <v>6.0160293366523749</v>
      </c>
      <c r="K200">
        <v>0.10026715561087297</v>
      </c>
      <c r="L200">
        <v>-0.99999999999999978</v>
      </c>
      <c r="M200">
        <v>-0.99999999999999978</v>
      </c>
      <c r="N200">
        <v>2.0053431122174588</v>
      </c>
      <c r="O200">
        <v>11.107828169095797</v>
      </c>
      <c r="P200">
        <v>0.10377310714425982</v>
      </c>
      <c r="Q200">
        <v>0.57734106687024467</v>
      </c>
      <c r="R200">
        <v>0.15135031482690567</v>
      </c>
      <c r="S200">
        <v>0.33333333333333326</v>
      </c>
      <c r="T200">
        <v>0.35644748163082174</v>
      </c>
      <c r="U200">
        <v>0.21469414414890509</v>
      </c>
      <c r="V200">
        <v>0</v>
      </c>
      <c r="W200">
        <v>32.168312140087458</v>
      </c>
      <c r="X200">
        <v>1.4714043842463893</v>
      </c>
      <c r="Y200">
        <v>-0.99999999999999978</v>
      </c>
      <c r="Z200">
        <v>-0.99999999999999978</v>
      </c>
      <c r="AA200">
        <v>62.883348258158186</v>
      </c>
      <c r="AB200">
        <v>0.35070618388258301</v>
      </c>
      <c r="AC200">
        <v>6.7457401092678934E-2</v>
      </c>
      <c r="AD200">
        <v>0.19311013108961439</v>
      </c>
      <c r="AE200">
        <v>30.563685803243825</v>
      </c>
      <c r="AF200">
        <v>-0.99999999999999978</v>
      </c>
      <c r="AG200">
        <v>-0.99999999999999978</v>
      </c>
      <c r="AH200">
        <v>-0.99999999999999978</v>
      </c>
      <c r="AI200">
        <v>0</v>
      </c>
      <c r="AJ200">
        <v>0</v>
      </c>
      <c r="AK200">
        <v>-0.14567207492223191</v>
      </c>
      <c r="AL200">
        <v>-7.6192647389988877E-2</v>
      </c>
      <c r="AM200">
        <v>-0.10665167261089409</v>
      </c>
      <c r="AN200">
        <v>5.2551105440110372E-2</v>
      </c>
      <c r="AO200">
        <v>-3.39465218988351</v>
      </c>
      <c r="AP200">
        <v>0.9328143990528156</v>
      </c>
      <c r="AQ200">
        <v>38.18434147673986</v>
      </c>
      <c r="AR200">
        <v>0.90447495911306008</v>
      </c>
      <c r="AS200">
        <v>1.5716715398572632</v>
      </c>
      <c r="AT200">
        <v>-0.99999999999999978</v>
      </c>
      <c r="AU200">
        <v>-0.99999999999999978</v>
      </c>
      <c r="AV200">
        <v>0.33051192696886922</v>
      </c>
      <c r="AW200">
        <v>74.923990826306849</v>
      </c>
      <c r="AX200">
        <v>74.923990826306849</v>
      </c>
      <c r="AY200">
        <v>0.23677386785506746</v>
      </c>
      <c r="AZ200">
        <v>1.268950170586546</v>
      </c>
      <c r="BA200">
        <v>1563.6347909708622</v>
      </c>
      <c r="CU200" t="e">
        <v>#N/A</v>
      </c>
      <c r="CV200" t="e">
        <v>#N/A</v>
      </c>
    </row>
    <row r="201" spans="1:100" x14ac:dyDescent="0.25">
      <c r="A201">
        <v>467</v>
      </c>
      <c r="B201" t="s">
        <v>645</v>
      </c>
      <c r="C201">
        <v>3</v>
      </c>
      <c r="D201">
        <v>4.9485195718884114</v>
      </c>
      <c r="E201">
        <v>9.1183274379907392E-2</v>
      </c>
      <c r="F201">
        <v>3.7369100748689071E-2</v>
      </c>
      <c r="G201">
        <v>3.7369100748689071E-2</v>
      </c>
      <c r="H201">
        <v>0.11882832722110388</v>
      </c>
      <c r="I201">
        <v>0</v>
      </c>
      <c r="J201">
        <v>7.1296996332662328</v>
      </c>
      <c r="K201">
        <v>0.11882832722110388</v>
      </c>
      <c r="L201">
        <v>-1.0000000000000024</v>
      </c>
      <c r="M201">
        <v>-1.0000000000000024</v>
      </c>
      <c r="N201">
        <v>2.3765665444220789</v>
      </c>
      <c r="O201">
        <v>12.115588305903342</v>
      </c>
      <c r="P201">
        <v>-0.66305692587141585</v>
      </c>
      <c r="Q201">
        <v>-0.79336620644020894</v>
      </c>
      <c r="R201">
        <v>-0.31244050840910159</v>
      </c>
      <c r="S201">
        <v>0.33393298856980447</v>
      </c>
      <c r="T201">
        <v>0.35084468446393136</v>
      </c>
      <c r="U201">
        <v>-8.4621893929794686E-4</v>
      </c>
      <c r="V201">
        <v>-1.1175187964764931E-2</v>
      </c>
      <c r="W201">
        <v>22.157117556342758</v>
      </c>
      <c r="X201">
        <v>0.50485801764718752</v>
      </c>
      <c r="Y201">
        <v>-1.0000000000000024</v>
      </c>
      <c r="Z201">
        <v>-1.0000000000000024</v>
      </c>
      <c r="AA201">
        <v>70.916075028401721</v>
      </c>
      <c r="AB201">
        <v>0.66106857588426382</v>
      </c>
      <c r="AC201">
        <v>0.18869071196065307</v>
      </c>
      <c r="AD201">
        <v>0.13166867176444436</v>
      </c>
      <c r="AE201">
        <v>49.071397980468063</v>
      </c>
      <c r="AF201">
        <v>-1.0000000000000024</v>
      </c>
      <c r="AG201">
        <v>-1.0000000000000024</v>
      </c>
      <c r="AH201">
        <v>-1.0000000000000024</v>
      </c>
      <c r="AI201">
        <v>0</v>
      </c>
      <c r="AJ201">
        <v>-1.1175187964764931E-2</v>
      </c>
      <c r="AK201">
        <v>0.10937002167491969</v>
      </c>
      <c r="AL201">
        <v>0.18639647369571039</v>
      </c>
      <c r="AM201">
        <v>0.32929093832666029</v>
      </c>
      <c r="AN201">
        <v>-6.1666491471719924E-2</v>
      </c>
      <c r="AO201">
        <v>8.7791235665411023</v>
      </c>
      <c r="AP201">
        <v>-0.60967991831444557</v>
      </c>
      <c r="AQ201">
        <v>29.286817189609007</v>
      </c>
      <c r="AR201">
        <v>0.67275626612967321</v>
      </c>
      <c r="AS201">
        <v>0.62368634486829178</v>
      </c>
      <c r="AT201">
        <v>-1.0000000000000024</v>
      </c>
      <c r="AU201">
        <v>-1.0000000000000024</v>
      </c>
      <c r="AV201">
        <v>-0.27507140766041238</v>
      </c>
      <c r="AW201">
        <v>82.421983415990681</v>
      </c>
      <c r="AX201">
        <v>81.304464619514178</v>
      </c>
      <c r="AY201">
        <v>0.37295481888790127</v>
      </c>
      <c r="AZ201">
        <v>8.0011955325531972</v>
      </c>
      <c r="BA201">
        <v>1453.726851853181</v>
      </c>
      <c r="CU201" t="e">
        <v>#N/A</v>
      </c>
      <c r="CV201" t="e">
        <v>#N/A</v>
      </c>
    </row>
    <row r="202" spans="1:100" x14ac:dyDescent="0.25">
      <c r="A202">
        <v>468</v>
      </c>
      <c r="B202" t="s">
        <v>646</v>
      </c>
      <c r="C202">
        <v>3</v>
      </c>
      <c r="D202">
        <v>2.0563999111346947</v>
      </c>
      <c r="E202">
        <v>-4.632716156329994E-2</v>
      </c>
      <c r="F202">
        <v>0.36048872256403186</v>
      </c>
      <c r="G202">
        <v>0.34938859500336655</v>
      </c>
      <c r="H202">
        <v>-0.11177542938160265</v>
      </c>
      <c r="I202">
        <v>0</v>
      </c>
      <c r="J202">
        <v>-6.7065257628961588</v>
      </c>
      <c r="K202">
        <v>-0.11177542938160265</v>
      </c>
      <c r="L202">
        <v>-0.99999999999999756</v>
      </c>
      <c r="M202">
        <v>-0.99999999999999756</v>
      </c>
      <c r="N202">
        <v>-2.2355085876320531</v>
      </c>
      <c r="O202">
        <v>-4.300737256758099</v>
      </c>
      <c r="P202">
        <v>1.1873170740995909</v>
      </c>
      <c r="Q202">
        <v>0.31755829504119748</v>
      </c>
      <c r="R202">
        <v>0.18320811631726269</v>
      </c>
      <c r="S202">
        <v>0.33333333333333276</v>
      </c>
      <c r="T202">
        <v>0.26839133700625734</v>
      </c>
      <c r="U202">
        <v>9.9358337908326155E-2</v>
      </c>
      <c r="V202">
        <v>0</v>
      </c>
      <c r="W202">
        <v>32.514337505180748</v>
      </c>
      <c r="X202">
        <v>1.0369559269724715</v>
      </c>
      <c r="Y202">
        <v>-0.99999999999999756</v>
      </c>
      <c r="Z202">
        <v>-0.99999999999999756</v>
      </c>
      <c r="AA202">
        <v>37.188403771545651</v>
      </c>
      <c r="AB202">
        <v>6.5051086356822862E-3</v>
      </c>
      <c r="AC202">
        <v>8.9507281157135035E-2</v>
      </c>
      <c r="AD202">
        <v>-6.19522679186416E-3</v>
      </c>
      <c r="AE202">
        <v>4.4908581500476537</v>
      </c>
      <c r="AF202">
        <v>-0.99999999999999756</v>
      </c>
      <c r="AG202">
        <v>-0.99999999999999756</v>
      </c>
      <c r="AH202">
        <v>-0.99999999999999756</v>
      </c>
      <c r="AI202">
        <v>1.0164143482359216E-2</v>
      </c>
      <c r="AJ202">
        <v>0</v>
      </c>
      <c r="AK202">
        <v>-9.1980807724557023E-2</v>
      </c>
      <c r="AL202">
        <v>-7.4461409325505545E-2</v>
      </c>
      <c r="AM202">
        <v>0.20746464414771668</v>
      </c>
      <c r="AN202">
        <v>-2.1260530948892839E-2</v>
      </c>
      <c r="AO202">
        <v>4.7267120650701324</v>
      </c>
      <c r="AP202">
        <v>-0.90382032034984972</v>
      </c>
      <c r="AQ202">
        <v>25.807811742284574</v>
      </c>
      <c r="AR202">
        <v>0.70108300824791625</v>
      </c>
      <c r="AS202">
        <v>0.92518049759086896</v>
      </c>
      <c r="AT202">
        <v>-0.99999999999999756</v>
      </c>
      <c r="AU202">
        <v>-0.99999999999999756</v>
      </c>
      <c r="AV202">
        <v>0.53259671132062913</v>
      </c>
      <c r="AW202">
        <v>31.983846194437735</v>
      </c>
      <c r="AX202">
        <v>32.187129064084914</v>
      </c>
      <c r="AY202">
        <v>-9.099236715489855E-3</v>
      </c>
      <c r="AZ202">
        <v>-56.540706033449048</v>
      </c>
      <c r="BA202">
        <v>1337.2195922165995</v>
      </c>
    </row>
    <row r="203" spans="1:100" x14ac:dyDescent="0.25">
      <c r="A203">
        <v>469</v>
      </c>
      <c r="B203" t="s">
        <v>647</v>
      </c>
      <c r="C203">
        <v>3</v>
      </c>
      <c r="D203">
        <v>4.5212337577330768</v>
      </c>
      <c r="E203">
        <v>0</v>
      </c>
      <c r="F203">
        <v>0</v>
      </c>
      <c r="G203">
        <v>0</v>
      </c>
      <c r="H203">
        <v>0.29778141697522115</v>
      </c>
      <c r="I203">
        <v>0</v>
      </c>
      <c r="J203">
        <v>17.866885018513273</v>
      </c>
      <c r="K203">
        <v>0.29778141697522115</v>
      </c>
      <c r="L203">
        <v>-0.99999999999999967</v>
      </c>
      <c r="M203">
        <v>-0.99999999999999967</v>
      </c>
      <c r="N203">
        <v>5.9556283395044236</v>
      </c>
      <c r="O203">
        <v>22.388118776246348</v>
      </c>
      <c r="P203">
        <v>-1.1017268737616259</v>
      </c>
      <c r="Q203">
        <v>-2.1672864470497662E-2</v>
      </c>
      <c r="R203">
        <v>-5.8985998295444222E-2</v>
      </c>
      <c r="S203">
        <v>0.35348011640869026</v>
      </c>
      <c r="T203">
        <v>0.47218856119090324</v>
      </c>
      <c r="U203">
        <v>0.51227678649833308</v>
      </c>
      <c r="V203">
        <v>0</v>
      </c>
      <c r="W203">
        <v>41.606561884908224</v>
      </c>
      <c r="X203">
        <v>2.7092317946761888</v>
      </c>
      <c r="Y203">
        <v>-0.99999999999999967</v>
      </c>
      <c r="Z203">
        <v>-0.99999999999999967</v>
      </c>
      <c r="AA203">
        <v>95.011734541978555</v>
      </c>
      <c r="AB203">
        <v>0.40196869070036972</v>
      </c>
      <c r="AC203">
        <v>0.48135400941171147</v>
      </c>
      <c r="AD203">
        <v>0.18596047299523355</v>
      </c>
      <c r="AE203">
        <v>53.464158655365722</v>
      </c>
      <c r="AF203">
        <v>-0.99999999999999967</v>
      </c>
      <c r="AG203">
        <v>-0.99999999999999967</v>
      </c>
      <c r="AH203">
        <v>-0.99999999999999967</v>
      </c>
      <c r="AI203">
        <v>0</v>
      </c>
      <c r="AJ203">
        <v>0</v>
      </c>
      <c r="AK203">
        <v>-9.6840859781937516E-2</v>
      </c>
      <c r="AL203">
        <v>4.1535279907984189E-2</v>
      </c>
      <c r="AM203">
        <v>-8.0121882738629052E-2</v>
      </c>
      <c r="AN203">
        <v>0.21971888734355058</v>
      </c>
      <c r="AO203">
        <v>-2.4872513673754142</v>
      </c>
      <c r="AP203">
        <v>5.7006485831286842</v>
      </c>
      <c r="AQ203">
        <v>59.473446903421511</v>
      </c>
      <c r="AR203">
        <v>1.3379454640979271</v>
      </c>
      <c r="AS203">
        <v>3.0070132116514094</v>
      </c>
      <c r="AT203">
        <v>-0.99999999999999967</v>
      </c>
      <c r="AU203">
        <v>-0.99999999999999967</v>
      </c>
      <c r="AV203">
        <v>-5.8985998295444222E-2</v>
      </c>
      <c r="AW203">
        <v>123.1005019013535</v>
      </c>
      <c r="AX203">
        <v>123.1005019013535</v>
      </c>
      <c r="AY203">
        <v>0.62957904496418049</v>
      </c>
      <c r="AZ203">
        <v>74.172237116686432</v>
      </c>
      <c r="BA203">
        <v>1555.8282529956191</v>
      </c>
    </row>
    <row r="204" spans="1:100" x14ac:dyDescent="0.25">
      <c r="A204">
        <v>470</v>
      </c>
      <c r="B204" t="s">
        <v>469</v>
      </c>
      <c r="C204">
        <v>2</v>
      </c>
      <c r="D204">
        <v>4.1081274900471234</v>
      </c>
      <c r="E204">
        <v>8.3564759199294153E-2</v>
      </c>
      <c r="F204">
        <v>0.28502265641658875</v>
      </c>
      <c r="G204">
        <v>0.29398384056373233</v>
      </c>
      <c r="H204">
        <v>0.11304677964886253</v>
      </c>
      <c r="I204">
        <v>0</v>
      </c>
      <c r="J204">
        <v>6.782806778931751</v>
      </c>
      <c r="K204">
        <v>0.11304677964886253</v>
      </c>
      <c r="L204">
        <v>-1</v>
      </c>
      <c r="M204">
        <v>-1</v>
      </c>
      <c r="N204">
        <v>2.2609355929772503</v>
      </c>
      <c r="O204">
        <v>10.890431618405803</v>
      </c>
      <c r="P204">
        <v>0.59098912085901978</v>
      </c>
      <c r="Q204">
        <v>1.6695540268509121</v>
      </c>
      <c r="R204">
        <v>0.54985480236304596</v>
      </c>
      <c r="S204">
        <v>0.33598636591926301</v>
      </c>
      <c r="T204">
        <v>0.30761647099658407</v>
      </c>
      <c r="U204">
        <v>0.10664319182725675</v>
      </c>
      <c r="V204">
        <v>4.4702961023506118E-3</v>
      </c>
      <c r="W204">
        <v>26.149517124053812</v>
      </c>
      <c r="X204">
        <v>0.93733115037527459</v>
      </c>
      <c r="Y204">
        <v>-1</v>
      </c>
      <c r="Z204">
        <v>-1</v>
      </c>
      <c r="AA204">
        <v>46.18556464825982</v>
      </c>
      <c r="AB204">
        <v>0.14998259955104931</v>
      </c>
      <c r="AC204">
        <v>0.15020858277124935</v>
      </c>
      <c r="AD204">
        <v>0.14533751286485841</v>
      </c>
      <c r="AE204">
        <v>20.620966617658031</v>
      </c>
      <c r="AF204">
        <v>-1</v>
      </c>
      <c r="AG204">
        <v>-1</v>
      </c>
      <c r="AH204">
        <v>-1</v>
      </c>
      <c r="AI204">
        <v>2.1842187482440838E-3</v>
      </c>
      <c r="AJ204">
        <v>4.4702961023506118E-3</v>
      </c>
      <c r="AK204">
        <v>5.121764120990923E-2</v>
      </c>
      <c r="AL204">
        <v>0.12061031577933809</v>
      </c>
      <c r="AM204">
        <v>5.130879514222763E-2</v>
      </c>
      <c r="AN204">
        <v>0.13213206507282613</v>
      </c>
      <c r="AO204">
        <v>1.6935421384266498</v>
      </c>
      <c r="AP204">
        <v>3.7516191518959312</v>
      </c>
      <c r="AQ204">
        <v>31.460604383548848</v>
      </c>
      <c r="AR204">
        <v>0.73797327923954115</v>
      </c>
      <c r="AS204">
        <v>1.0279621109366113</v>
      </c>
      <c r="AT204">
        <v>-1</v>
      </c>
      <c r="AU204">
        <v>-1</v>
      </c>
      <c r="AV204">
        <v>0.781395808248871</v>
      </c>
      <c r="AW204">
        <v>58.669162709696636</v>
      </c>
      <c r="AX204">
        <v>58.833511343036911</v>
      </c>
      <c r="AY204">
        <v>0.19628241212407974</v>
      </c>
      <c r="AZ204">
        <v>5.188457093962934</v>
      </c>
      <c r="BA204">
        <v>1458.7770111343459</v>
      </c>
    </row>
    <row r="205" spans="1:100" x14ac:dyDescent="0.25">
      <c r="A205">
        <v>484</v>
      </c>
      <c r="B205" t="s">
        <v>648</v>
      </c>
      <c r="C205">
        <v>3</v>
      </c>
      <c r="D205">
        <v>4.852389492123188</v>
      </c>
      <c r="E205">
        <v>0</v>
      </c>
      <c r="F205">
        <v>-2.0142322587547973E-2</v>
      </c>
      <c r="G205">
        <v>-2.0142322587547973E-2</v>
      </c>
      <c r="H205">
        <v>0.39449532006011323</v>
      </c>
      <c r="I205">
        <v>0</v>
      </c>
      <c r="J205">
        <v>23.669719203606785</v>
      </c>
      <c r="K205">
        <v>0.39449532006011323</v>
      </c>
      <c r="L205">
        <v>-0.999999999999999</v>
      </c>
      <c r="M205">
        <v>-0.999999999999999</v>
      </c>
      <c r="N205">
        <v>7.8899064012022651</v>
      </c>
      <c r="O205">
        <v>28.501966373142441</v>
      </c>
      <c r="P205">
        <v>0.37631027586098659</v>
      </c>
      <c r="Q205">
        <v>0.23906483517548394</v>
      </c>
      <c r="R205">
        <v>0.18033065863715286</v>
      </c>
      <c r="S205">
        <v>0.33333333333333315</v>
      </c>
      <c r="T205">
        <v>0.36058303553381732</v>
      </c>
      <c r="U205">
        <v>0.3587885118543146</v>
      </c>
      <c r="V205">
        <v>-1.4007715538614513E-2</v>
      </c>
      <c r="W205">
        <v>25.768073804909474</v>
      </c>
      <c r="X205">
        <v>1.6735600607223216</v>
      </c>
      <c r="Y205">
        <v>-0.999999999999999</v>
      </c>
      <c r="Z205">
        <v>-0.999999999999999</v>
      </c>
      <c r="AA205">
        <v>60.681789811467979</v>
      </c>
      <c r="AB205">
        <v>2.6933556601410138E-2</v>
      </c>
      <c r="AC205">
        <v>0.38692799835318581</v>
      </c>
      <c r="AD205">
        <v>0.28080615200383108</v>
      </c>
      <c r="AE205">
        <v>34.733385347921356</v>
      </c>
      <c r="AF205">
        <v>-0.999999999999999</v>
      </c>
      <c r="AG205">
        <v>-0.999999999999999</v>
      </c>
      <c r="AH205">
        <v>-0.999999999999999</v>
      </c>
      <c r="AI205">
        <v>3.2184129811975203E-3</v>
      </c>
      <c r="AJ205">
        <v>-1.4007715538614513E-2</v>
      </c>
      <c r="AK205">
        <v>0.21531513597270646</v>
      </c>
      <c r="AL205">
        <v>0.15608837124186156</v>
      </c>
      <c r="AM205">
        <v>0.24241671991120778</v>
      </c>
      <c r="AN205">
        <v>0.2355870135854489</v>
      </c>
      <c r="AO205">
        <v>7.1369936776437291</v>
      </c>
      <c r="AP205">
        <v>6.6701171958455303</v>
      </c>
      <c r="AQ205">
        <v>49.43779300851628</v>
      </c>
      <c r="AR205">
        <v>1.0386971651828503</v>
      </c>
      <c r="AS205">
        <v>2.0680553807824347</v>
      </c>
      <c r="AT205">
        <v>-0.999999999999999</v>
      </c>
      <c r="AU205">
        <v>-0.999999999999999</v>
      </c>
      <c r="AV205">
        <v>0.16018833604960492</v>
      </c>
      <c r="AW205">
        <v>95.853873380455894</v>
      </c>
      <c r="AX205">
        <v>94.51747008621841</v>
      </c>
      <c r="AY205">
        <v>0.47811795997939205</v>
      </c>
      <c r="AZ205">
        <v>30.942750432956622</v>
      </c>
      <c r="BA205">
        <v>1482.5430849837385</v>
      </c>
    </row>
    <row r="206" spans="1:100" x14ac:dyDescent="0.25">
      <c r="A206">
        <v>486</v>
      </c>
      <c r="B206" t="s">
        <v>649</v>
      </c>
      <c r="C206">
        <v>3</v>
      </c>
      <c r="D206">
        <v>5.2308621617562983</v>
      </c>
      <c r="E206">
        <v>0</v>
      </c>
      <c r="F206">
        <v>-0.12083643367145154</v>
      </c>
      <c r="G206">
        <v>-0.12083643367145154</v>
      </c>
      <c r="H206">
        <v>0.28019329639034796</v>
      </c>
      <c r="I206">
        <v>0</v>
      </c>
      <c r="J206">
        <v>16.811597783420872</v>
      </c>
      <c r="K206">
        <v>0.28019329639034796</v>
      </c>
      <c r="L206">
        <v>-1.0000000000000002</v>
      </c>
      <c r="M206">
        <v>-1.0000000000000002</v>
      </c>
      <c r="N206">
        <v>5.6038659278069582</v>
      </c>
      <c r="O206">
        <v>21.921623511505732</v>
      </c>
      <c r="P206">
        <v>-0.16436447076615746</v>
      </c>
      <c r="Q206">
        <v>0.15025153209131564</v>
      </c>
      <c r="R206">
        <v>-6.4989628622030629E-3</v>
      </c>
      <c r="S206">
        <v>0.33333333333333337</v>
      </c>
      <c r="T206">
        <v>0.36763156976017897</v>
      </c>
      <c r="U206">
        <v>0.32816555204906822</v>
      </c>
      <c r="V206">
        <v>-3.4185087746843425E-3</v>
      </c>
      <c r="W206">
        <v>29.820745999101931</v>
      </c>
      <c r="X206">
        <v>1.7366209327068109</v>
      </c>
      <c r="Y206">
        <v>-1.0000000000000002</v>
      </c>
      <c r="Z206">
        <v>-1.0000000000000002</v>
      </c>
      <c r="AA206">
        <v>68.049334295559845</v>
      </c>
      <c r="AB206">
        <v>0.15426750333382214</v>
      </c>
      <c r="AC206">
        <v>0.35087059372442797</v>
      </c>
      <c r="AD206">
        <v>0.25956364812815191</v>
      </c>
      <c r="AE206">
        <v>38.235087259320125</v>
      </c>
      <c r="AF206">
        <v>-1.0000000000000002</v>
      </c>
      <c r="AG206">
        <v>-1.0000000000000002</v>
      </c>
      <c r="AH206">
        <v>-1.0000000000000002</v>
      </c>
      <c r="AI206">
        <v>-3.2728838554902111E-3</v>
      </c>
      <c r="AJ206">
        <v>-3.4185087746843425E-3</v>
      </c>
      <c r="AK206">
        <v>-1.0558300271145998E-2</v>
      </c>
      <c r="AL206">
        <v>0.17408361329675284</v>
      </c>
      <c r="AM206">
        <v>0.20861061238746004</v>
      </c>
      <c r="AN206">
        <v>3.0851896781057042E-2</v>
      </c>
      <c r="AO206">
        <v>5.1624738083307724</v>
      </c>
      <c r="AP206">
        <v>1.6417154860101901</v>
      </c>
      <c r="AQ206">
        <v>46.632343782522845</v>
      </c>
      <c r="AR206">
        <v>1.0257119463678963</v>
      </c>
      <c r="AS206">
        <v>2.0168142290971596</v>
      </c>
      <c r="AT206">
        <v>-1.0000000000000002</v>
      </c>
      <c r="AU206">
        <v>-1.0000000000000002</v>
      </c>
      <c r="AV206">
        <v>-0.12733539653365455</v>
      </c>
      <c r="AW206">
        <v>91.612673293075744</v>
      </c>
      <c r="AX206">
        <v>91.205364738497522</v>
      </c>
      <c r="AY206">
        <v>-2.7275892785592226E-2</v>
      </c>
      <c r="AZ206">
        <v>-2.1128713688818164</v>
      </c>
      <c r="BA206">
        <v>1486.9638574613052</v>
      </c>
    </row>
    <row r="207" spans="1:100" x14ac:dyDescent="0.25">
      <c r="A207">
        <v>488</v>
      </c>
      <c r="B207" t="s">
        <v>650</v>
      </c>
      <c r="C207">
        <v>3</v>
      </c>
      <c r="D207">
        <v>1.753891025689402</v>
      </c>
      <c r="E207">
        <v>0</v>
      </c>
      <c r="F207">
        <v>0.84250266580285671</v>
      </c>
      <c r="G207">
        <v>0.84250266580285671</v>
      </c>
      <c r="H207">
        <v>6.3352402731212065E-2</v>
      </c>
      <c r="I207">
        <v>0</v>
      </c>
      <c r="J207">
        <v>3.8011441638727268</v>
      </c>
      <c r="K207">
        <v>6.3352402731212065E-2</v>
      </c>
      <c r="L207">
        <v>-1</v>
      </c>
      <c r="M207">
        <v>-1</v>
      </c>
      <c r="N207">
        <v>1.2670480546242417</v>
      </c>
      <c r="O207">
        <v>6.397537855364984</v>
      </c>
      <c r="P207">
        <v>6.6187843039153829E-2</v>
      </c>
      <c r="Q207">
        <v>8.9723726986941994</v>
      </c>
      <c r="R207">
        <v>2.7250281915659031</v>
      </c>
      <c r="S207">
        <v>0.33553099295892308</v>
      </c>
      <c r="T207">
        <v>0.3601931560467711</v>
      </c>
      <c r="U207">
        <v>6.9338296267162175E-2</v>
      </c>
      <c r="V207">
        <v>-3.6825653307959991E-2</v>
      </c>
      <c r="W207">
        <v>26.595375569347368</v>
      </c>
      <c r="X207">
        <v>0.7156308342088088</v>
      </c>
      <c r="Y207">
        <v>-1</v>
      </c>
      <c r="Z207">
        <v>-1</v>
      </c>
      <c r="AA207">
        <v>32.745061702044566</v>
      </c>
      <c r="AB207">
        <v>3.6016817350005642E-2</v>
      </c>
      <c r="AC207">
        <v>0.10623078469250419</v>
      </c>
      <c r="AD207">
        <v>-7.3754443219883864E-2</v>
      </c>
      <c r="AE207">
        <v>3.4246579411313003</v>
      </c>
      <c r="AF207">
        <v>-1</v>
      </c>
      <c r="AG207">
        <v>-1</v>
      </c>
      <c r="AH207">
        <v>-1</v>
      </c>
      <c r="AI207">
        <v>0</v>
      </c>
      <c r="AJ207">
        <v>-3.6825653307959991E-2</v>
      </c>
      <c r="AK207">
        <v>-4.8087881425220753E-2</v>
      </c>
      <c r="AL207">
        <v>7.0384266383565444E-2</v>
      </c>
      <c r="AM207">
        <v>1.1121620168433672E-2</v>
      </c>
      <c r="AN207">
        <v>0.23857665572872844</v>
      </c>
      <c r="AO207">
        <v>3.7601097084738022E-2</v>
      </c>
      <c r="AP207">
        <v>6.3163377251360382</v>
      </c>
      <c r="AQ207">
        <v>30.396519733220082</v>
      </c>
      <c r="AR207">
        <v>0.72823679196489677</v>
      </c>
      <c r="AS207">
        <v>0.77898323694002092</v>
      </c>
      <c r="AT207">
        <v>-1</v>
      </c>
      <c r="AU207">
        <v>-1</v>
      </c>
      <c r="AV207">
        <v>3.5675308573687587</v>
      </c>
      <c r="AW207">
        <v>45.458937282545591</v>
      </c>
      <c r="AX207">
        <v>41.776371951749596</v>
      </c>
      <c r="AY207">
        <v>-1.2518005352873812E-2</v>
      </c>
      <c r="AZ207">
        <v>-19.580805770226231</v>
      </c>
      <c r="BA207">
        <v>1439.4058933280201</v>
      </c>
    </row>
    <row r="208" spans="1:100" x14ac:dyDescent="0.25">
      <c r="A208">
        <v>492</v>
      </c>
      <c r="B208" t="s">
        <v>651</v>
      </c>
      <c r="C208">
        <v>2</v>
      </c>
      <c r="D208">
        <v>3.6484049348778651</v>
      </c>
      <c r="E208">
        <v>-1.855252922471886E-2</v>
      </c>
      <c r="F208">
        <v>3.0739453384386439E-2</v>
      </c>
      <c r="G208">
        <v>3.8545913659804226E-2</v>
      </c>
      <c r="H208">
        <v>6.0201892665378585E-2</v>
      </c>
      <c r="I208">
        <v>0</v>
      </c>
      <c r="J208">
        <v>3.6121135599227148</v>
      </c>
      <c r="K208">
        <v>6.0201892665378585E-2</v>
      </c>
      <c r="L208">
        <v>-1</v>
      </c>
      <c r="M208">
        <v>-1</v>
      </c>
      <c r="N208">
        <v>1.2040378533075717</v>
      </c>
      <c r="O208">
        <v>7.5969103692098257</v>
      </c>
      <c r="P208">
        <v>7.3819638916449992E-2</v>
      </c>
      <c r="Q208">
        <v>0.46079468108886301</v>
      </c>
      <c r="R208">
        <v>0.15283972557879774</v>
      </c>
      <c r="S208">
        <v>0.32610814645770381</v>
      </c>
      <c r="T208">
        <v>0.26591043010187537</v>
      </c>
      <c r="U208">
        <v>5.4999389325595525E-2</v>
      </c>
      <c r="V208">
        <v>-2.358488567086803E-3</v>
      </c>
      <c r="W208">
        <v>22.890061078343081</v>
      </c>
      <c r="X208">
        <v>0.69808614244692146</v>
      </c>
      <c r="Y208">
        <v>-1</v>
      </c>
      <c r="Z208">
        <v>-1</v>
      </c>
      <c r="AA208">
        <v>39.474869632911123</v>
      </c>
      <c r="AB208">
        <v>9.2054446841161014E-2</v>
      </c>
      <c r="AC208">
        <v>9.2258446465797977E-2</v>
      </c>
      <c r="AD208">
        <v>8.7885027015938644E-2</v>
      </c>
      <c r="AE208">
        <v>15.284249556951689</v>
      </c>
      <c r="AF208">
        <v>-1</v>
      </c>
      <c r="AG208">
        <v>-1</v>
      </c>
      <c r="AH208">
        <v>-1</v>
      </c>
      <c r="AI208">
        <v>-1.5602948213499425E-3</v>
      </c>
      <c r="AJ208">
        <v>-2.358488567086803E-3</v>
      </c>
      <c r="AK208">
        <v>0.12100612779206549</v>
      </c>
      <c r="AL208">
        <v>5.0821829197181839E-2</v>
      </c>
      <c r="AM208">
        <v>0.1325930765750479</v>
      </c>
      <c r="AN208">
        <v>5.0847783640005854E-2</v>
      </c>
      <c r="AO208">
        <v>3.7633583103892994</v>
      </c>
      <c r="AP208">
        <v>1.6818029799332816</v>
      </c>
      <c r="AQ208">
        <v>27.990683372667139</v>
      </c>
      <c r="AR208">
        <v>0.66159352575309194</v>
      </c>
      <c r="AS208">
        <v>0.78095957140700989</v>
      </c>
      <c r="AT208">
        <v>-1</v>
      </c>
      <c r="AU208">
        <v>-1</v>
      </c>
      <c r="AV208">
        <v>0.25454081493024355</v>
      </c>
      <c r="AW208">
        <v>50.935577680745304</v>
      </c>
      <c r="AX208">
        <v>50.998611419630869</v>
      </c>
      <c r="AY208">
        <v>0.13671306803121555</v>
      </c>
      <c r="AZ208">
        <v>-5.2476464437913934</v>
      </c>
      <c r="BA208">
        <v>1450.2834822609946</v>
      </c>
    </row>
    <row r="209" spans="1:100" x14ac:dyDescent="0.25">
      <c r="A209">
        <v>494</v>
      </c>
      <c r="B209" t="s">
        <v>652</v>
      </c>
      <c r="C209">
        <v>3</v>
      </c>
      <c r="D209">
        <v>5.5304997860153922</v>
      </c>
      <c r="E209">
        <v>-4.1994602409148339E-2</v>
      </c>
      <c r="F209">
        <v>1.971245214155203</v>
      </c>
      <c r="G209">
        <v>1.9730533667076569</v>
      </c>
      <c r="H209">
        <v>0.32846094555758071</v>
      </c>
      <c r="I209">
        <v>0</v>
      </c>
      <c r="J209">
        <v>19.707656733454836</v>
      </c>
      <c r="K209">
        <v>0.32846094555758071</v>
      </c>
      <c r="L209">
        <v>-1.0000000000000009</v>
      </c>
      <c r="M209">
        <v>-1.0000000000000009</v>
      </c>
      <c r="N209">
        <v>6.5692189111516104</v>
      </c>
      <c r="O209">
        <v>27.211209886177894</v>
      </c>
      <c r="P209">
        <v>-1.6965806876815575</v>
      </c>
      <c r="Q209">
        <v>6.7869935637463952</v>
      </c>
      <c r="R209">
        <v>1.837095718613605</v>
      </c>
      <c r="S209">
        <v>0.33333333333333348</v>
      </c>
      <c r="T209">
        <v>0.34750830525845977</v>
      </c>
      <c r="U209">
        <v>0.60060431012913307</v>
      </c>
      <c r="V209">
        <v>0</v>
      </c>
      <c r="W209">
        <v>38.119400126533833</v>
      </c>
      <c r="X209">
        <v>2.7707800586220963</v>
      </c>
      <c r="Y209">
        <v>-1.0000000000000009</v>
      </c>
      <c r="Z209">
        <v>-1.0000000000000009</v>
      </c>
      <c r="AA209">
        <v>95.716928293481928</v>
      </c>
      <c r="AB209">
        <v>0.43647528636522998</v>
      </c>
      <c r="AC209">
        <v>0.16314753105697105</v>
      </c>
      <c r="AD209">
        <v>0.51558583154448945</v>
      </c>
      <c r="AE209">
        <v>55.760432448334491</v>
      </c>
      <c r="AF209">
        <v>-1.0000000000000009</v>
      </c>
      <c r="AG209">
        <v>-1.0000000000000009</v>
      </c>
      <c r="AH209">
        <v>-1.0000000000000009</v>
      </c>
      <c r="AI209">
        <v>-5.9482731745863068E-3</v>
      </c>
      <c r="AJ209">
        <v>0</v>
      </c>
      <c r="AK209">
        <v>-8.7714621318150637E-2</v>
      </c>
      <c r="AL209">
        <v>-0.10769891292754981</v>
      </c>
      <c r="AM209">
        <v>0.44475646570301802</v>
      </c>
      <c r="AN209">
        <v>0.40563230260807209</v>
      </c>
      <c r="AO209">
        <v>10.680338535984697</v>
      </c>
      <c r="AP209">
        <v>9.6023130005640542</v>
      </c>
      <c r="AQ209">
        <v>57.827056859988687</v>
      </c>
      <c r="AR209">
        <v>1.2814459487209267</v>
      </c>
      <c r="AS209">
        <v>3.0992410041796754</v>
      </c>
      <c r="AT209">
        <v>-1.0000000000000009</v>
      </c>
      <c r="AU209">
        <v>-1.0000000000000009</v>
      </c>
      <c r="AV209">
        <v>3.8101490853212634</v>
      </c>
      <c r="AW209">
        <v>132.53045118022391</v>
      </c>
      <c r="AX209">
        <v>132.41148571673216</v>
      </c>
      <c r="AY209">
        <v>0.49744909949471633</v>
      </c>
      <c r="AZ209">
        <v>91.766917896339066</v>
      </c>
      <c r="BA209">
        <v>1648.0534087298583</v>
      </c>
    </row>
    <row r="210" spans="1:100" x14ac:dyDescent="0.25">
      <c r="A210">
        <v>496</v>
      </c>
      <c r="B210" t="s">
        <v>653</v>
      </c>
      <c r="C210">
        <v>2</v>
      </c>
      <c r="D210">
        <v>2.8627024553173435</v>
      </c>
      <c r="E210">
        <v>-0.19307911230960545</v>
      </c>
      <c r="F210">
        <v>-0.40385080303545529</v>
      </c>
      <c r="G210">
        <v>-0.39801785787044719</v>
      </c>
      <c r="H210">
        <v>-3.0114230109437368E-2</v>
      </c>
      <c r="I210">
        <v>0</v>
      </c>
      <c r="J210">
        <v>-1.8068538065662434</v>
      </c>
      <c r="K210">
        <v>-3.0114230109437368E-2</v>
      </c>
      <c r="L210">
        <v>-1</v>
      </c>
      <c r="M210">
        <v>-1</v>
      </c>
      <c r="N210">
        <v>-0.6022846021887478</v>
      </c>
      <c r="O210">
        <v>1.9680201116373892</v>
      </c>
      <c r="P210">
        <v>-0.81006421613108515</v>
      </c>
      <c r="Q210">
        <v>-1.6050713602401954</v>
      </c>
      <c r="R210">
        <v>-0.52569067660572766</v>
      </c>
      <c r="S210">
        <v>0.30922548225661289</v>
      </c>
      <c r="T210">
        <v>0.19463148288650414</v>
      </c>
      <c r="U210">
        <v>-3.326398436193162E-2</v>
      </c>
      <c r="V210">
        <v>-1.402942571565992E-2</v>
      </c>
      <c r="W210">
        <v>17.3193909679967</v>
      </c>
      <c r="X210">
        <v>0.28919735977108374</v>
      </c>
      <c r="Y210">
        <v>-1</v>
      </c>
      <c r="Z210">
        <v>-1</v>
      </c>
      <c r="AA210">
        <v>28.005757113094333</v>
      </c>
      <c r="AB210">
        <v>-6.9493821177260412E-3</v>
      </c>
      <c r="AC210">
        <v>-6.7829542096588813E-3</v>
      </c>
      <c r="AD210">
        <v>-1.0305849374262419E-2</v>
      </c>
      <c r="AE210">
        <v>6.1633748464077982</v>
      </c>
      <c r="AF210">
        <v>-1</v>
      </c>
      <c r="AG210">
        <v>-1</v>
      </c>
      <c r="AH210">
        <v>-1</v>
      </c>
      <c r="AI210">
        <v>-7.9599668915942383E-3</v>
      </c>
      <c r="AJ210">
        <v>-1.402942571565992E-2</v>
      </c>
      <c r="AK210">
        <v>0.24028021242380215</v>
      </c>
      <c r="AL210">
        <v>-6.8452255434554812E-2</v>
      </c>
      <c r="AM210">
        <v>0.27151439064359201</v>
      </c>
      <c r="AN210">
        <v>-8.807353042853823E-2</v>
      </c>
      <c r="AO210">
        <v>7.3008390806046553</v>
      </c>
      <c r="AP210">
        <v>-1.8556777902820745</v>
      </c>
      <c r="AQ210">
        <v>22.060311866041488</v>
      </c>
      <c r="AR210">
        <v>0.5310544407599056</v>
      </c>
      <c r="AS210">
        <v>0.35881254906937066</v>
      </c>
      <c r="AT210">
        <v>-1</v>
      </c>
      <c r="AU210">
        <v>-1</v>
      </c>
      <c r="AV210">
        <v>-0.64589635084440722</v>
      </c>
      <c r="AW210">
        <v>37.718264619170498</v>
      </c>
      <c r="AX210">
        <v>37.608143130203089</v>
      </c>
      <c r="AY210">
        <v>3.4904312221256867E-2</v>
      </c>
      <c r="AZ210">
        <v>-23.083778985830772</v>
      </c>
      <c r="BA210">
        <v>1377.9866939091521</v>
      </c>
    </row>
    <row r="211" spans="1:100" x14ac:dyDescent="0.25">
      <c r="A211">
        <v>498</v>
      </c>
      <c r="B211" t="s">
        <v>654</v>
      </c>
      <c r="C211">
        <v>3</v>
      </c>
      <c r="D211">
        <v>5.364169791376848</v>
      </c>
      <c r="E211">
        <v>-3.0619048587512692E-3</v>
      </c>
      <c r="F211">
        <v>0.59652624790633035</v>
      </c>
      <c r="G211">
        <v>0.59652624790633035</v>
      </c>
      <c r="H211">
        <v>0.27777258858782772</v>
      </c>
      <c r="I211">
        <v>0</v>
      </c>
      <c r="J211">
        <v>16.666355315269662</v>
      </c>
      <c r="K211">
        <v>0.27777258858782772</v>
      </c>
      <c r="L211">
        <v>-0.99999999999999944</v>
      </c>
      <c r="M211">
        <v>-0.99999999999999944</v>
      </c>
      <c r="N211">
        <v>5.5554517717565552</v>
      </c>
      <c r="O211">
        <v>22.62705135455284</v>
      </c>
      <c r="P211">
        <v>-8.4870839471485757E-2</v>
      </c>
      <c r="Q211">
        <v>0.25902523109925751</v>
      </c>
      <c r="R211">
        <v>9.6571971308098692E-2</v>
      </c>
      <c r="S211">
        <v>0.33333333333333331</v>
      </c>
      <c r="T211">
        <v>0.4384843260621919</v>
      </c>
      <c r="U211">
        <v>0.2612021364574898</v>
      </c>
      <c r="V211">
        <v>0</v>
      </c>
      <c r="W211">
        <v>30.209888290607484</v>
      </c>
      <c r="X211">
        <v>1.6440046093665155</v>
      </c>
      <c r="Y211">
        <v>-0.99999999999999944</v>
      </c>
      <c r="Z211">
        <v>-0.99999999999999944</v>
      </c>
      <c r="AA211">
        <v>65.973586899854936</v>
      </c>
      <c r="AB211">
        <v>0.31803043459911345</v>
      </c>
      <c r="AC211">
        <v>0.29607564791294488</v>
      </c>
      <c r="AD211">
        <v>9.9236450246728503E-2</v>
      </c>
      <c r="AE211">
        <v>35.667126637939354</v>
      </c>
      <c r="AF211">
        <v>-0.99999999999999944</v>
      </c>
      <c r="AG211">
        <v>-0.99999999999999944</v>
      </c>
      <c r="AH211">
        <v>-0.99999999999999944</v>
      </c>
      <c r="AI211">
        <v>0</v>
      </c>
      <c r="AJ211">
        <v>0</v>
      </c>
      <c r="AK211">
        <v>-0.13654041052416505</v>
      </c>
      <c r="AL211">
        <v>8.251922145422666E-2</v>
      </c>
      <c r="AM211">
        <v>0.10510699431746694</v>
      </c>
      <c r="AN211">
        <v>-2.6111260208946637E-3</v>
      </c>
      <c r="AO211">
        <v>1.9449728053158475</v>
      </c>
      <c r="AP211">
        <v>0.34731795674876698</v>
      </c>
      <c r="AQ211">
        <v>46.876243605877171</v>
      </c>
      <c r="AR211">
        <v>1.0330197958530143</v>
      </c>
      <c r="AS211">
        <v>1.9217771979543434</v>
      </c>
      <c r="AT211">
        <v>-0.99999999999999944</v>
      </c>
      <c r="AU211">
        <v>-0.99999999999999944</v>
      </c>
      <c r="AV211">
        <v>0.69309821921442927</v>
      </c>
      <c r="AW211">
        <v>88.94795621115658</v>
      </c>
      <c r="AX211">
        <v>88.94795621115658</v>
      </c>
      <c r="AY211">
        <v>0.49177001482260596</v>
      </c>
      <c r="AZ211">
        <v>49.890831499685824</v>
      </c>
      <c r="BA211">
        <v>1588.2580030074323</v>
      </c>
    </row>
    <row r="212" spans="1:100" x14ac:dyDescent="0.25">
      <c r="A212">
        <v>501</v>
      </c>
      <c r="B212" t="s">
        <v>655</v>
      </c>
      <c r="C212">
        <v>3</v>
      </c>
      <c r="D212">
        <v>4.8071411190105744</v>
      </c>
      <c r="E212">
        <v>0</v>
      </c>
      <c r="F212">
        <v>0.71636074539472061</v>
      </c>
      <c r="G212">
        <v>0.71636074539472061</v>
      </c>
      <c r="H212">
        <v>0.32106903089844158</v>
      </c>
      <c r="I212">
        <v>0</v>
      </c>
      <c r="J212">
        <v>19.264141853906491</v>
      </c>
      <c r="K212">
        <v>0.32106903089844158</v>
      </c>
      <c r="L212">
        <v>-1.0000000000000004</v>
      </c>
      <c r="M212">
        <v>-1.0000000000000004</v>
      </c>
      <c r="N212">
        <v>6.4213806179688291</v>
      </c>
      <c r="O212">
        <v>24.787643718311802</v>
      </c>
      <c r="P212">
        <v>-1.3537944239012849</v>
      </c>
      <c r="Q212">
        <v>0.55869650324830311</v>
      </c>
      <c r="R212">
        <v>6.5980796429061669E-2</v>
      </c>
      <c r="S212">
        <v>0.32858865540501142</v>
      </c>
      <c r="T212">
        <v>0.37476286181656643</v>
      </c>
      <c r="U212">
        <v>5.9617669614758027E-2</v>
      </c>
      <c r="V212">
        <v>-9.5401476553820981E-3</v>
      </c>
      <c r="W212">
        <v>17.294400331300459</v>
      </c>
      <c r="X212">
        <v>0.60494180733310732</v>
      </c>
      <c r="Y212">
        <v>-1.0000000000000004</v>
      </c>
      <c r="Z212">
        <v>-1.0000000000000004</v>
      </c>
      <c r="AA212">
        <v>50.091236528110784</v>
      </c>
      <c r="AB212">
        <v>0.14753195479521711</v>
      </c>
      <c r="AC212">
        <v>0.2641259553099739</v>
      </c>
      <c r="AD212">
        <v>0.24295919790243298</v>
      </c>
      <c r="AE212">
        <v>32.730855400381202</v>
      </c>
      <c r="AF212">
        <v>-1.0000000000000004</v>
      </c>
      <c r="AG212">
        <v>-1.0000000000000004</v>
      </c>
      <c r="AH212">
        <v>-1.0000000000000004</v>
      </c>
      <c r="AI212">
        <v>0</v>
      </c>
      <c r="AJ212">
        <v>-9.5401476553820981E-3</v>
      </c>
      <c r="AK212">
        <v>-4.8550567636710031E-3</v>
      </c>
      <c r="AL212">
        <v>0.48164375098662771</v>
      </c>
      <c r="AM212">
        <v>-6.9019658549634849E-2</v>
      </c>
      <c r="AN212">
        <v>0.18032951228827376</v>
      </c>
      <c r="AO212">
        <v>-1.7497667475592253</v>
      </c>
      <c r="AP212">
        <v>6.9164565621399836</v>
      </c>
      <c r="AQ212">
        <v>36.558542185206974</v>
      </c>
      <c r="AR212">
        <v>0.75342903918095316</v>
      </c>
      <c r="AS212">
        <v>0.92601083823154884</v>
      </c>
      <c r="AT212">
        <v>-1.0000000000000004</v>
      </c>
      <c r="AU212">
        <v>-1.0000000000000004</v>
      </c>
      <c r="AV212">
        <v>0.78234154182378224</v>
      </c>
      <c r="AW212">
        <v>81.795336808562524</v>
      </c>
      <c r="AX212">
        <v>80.84132204302432</v>
      </c>
      <c r="AY212">
        <v>0.42322271278300688</v>
      </c>
      <c r="AZ212">
        <v>44.329674123261178</v>
      </c>
      <c r="BA212">
        <v>1557.164315627703</v>
      </c>
    </row>
    <row r="213" spans="1:100" x14ac:dyDescent="0.25">
      <c r="A213">
        <v>503</v>
      </c>
      <c r="B213" t="s">
        <v>656</v>
      </c>
      <c r="C213">
        <v>3</v>
      </c>
      <c r="D213">
        <v>4.395046184615139</v>
      </c>
      <c r="E213">
        <v>0</v>
      </c>
      <c r="F213">
        <v>0.61731363351551738</v>
      </c>
      <c r="G213">
        <v>0.61731363351551738</v>
      </c>
      <c r="H213">
        <v>0.15141890679463238</v>
      </c>
      <c r="I213">
        <v>0</v>
      </c>
      <c r="J213">
        <v>9.0851344076779448</v>
      </c>
      <c r="K213">
        <v>0.15141890679463238</v>
      </c>
      <c r="L213">
        <v>-1.0000000000000011</v>
      </c>
      <c r="M213">
        <v>-1.0000000000000011</v>
      </c>
      <c r="N213">
        <v>3.0283781358926434</v>
      </c>
      <c r="O213">
        <v>14.097494225808603</v>
      </c>
      <c r="P213">
        <v>-0.18885023581259211</v>
      </c>
      <c r="Q213">
        <v>2.0965473385625195</v>
      </c>
      <c r="R213">
        <v>0.62214716126018277</v>
      </c>
      <c r="S213">
        <v>0.33333333333333359</v>
      </c>
      <c r="T213">
        <v>0.34381663980399857</v>
      </c>
      <c r="U213">
        <v>0.2641304991969079</v>
      </c>
      <c r="V213">
        <v>0</v>
      </c>
      <c r="W213">
        <v>31.59446262158432</v>
      </c>
      <c r="X213">
        <v>1.5927363696009971</v>
      </c>
      <c r="Y213">
        <v>-1.0000000000000011</v>
      </c>
      <c r="Z213">
        <v>-1.0000000000000011</v>
      </c>
      <c r="AA213">
        <v>67.24570284002435</v>
      </c>
      <c r="AB213">
        <v>-6.2721307910245147E-2</v>
      </c>
      <c r="AC213">
        <v>0.41601664892454854</v>
      </c>
      <c r="AD213">
        <v>0.34728652012929406</v>
      </c>
      <c r="AE213">
        <v>35.029093057179878</v>
      </c>
      <c r="AF213">
        <v>-1.0000000000000011</v>
      </c>
      <c r="AG213">
        <v>-1.0000000000000011</v>
      </c>
      <c r="AH213">
        <v>-1.0000000000000011</v>
      </c>
      <c r="AI213">
        <v>0</v>
      </c>
      <c r="AJ213">
        <v>0</v>
      </c>
      <c r="AK213">
        <v>-5.5256488530591258E-2</v>
      </c>
      <c r="AL213">
        <v>0.13144442489575855</v>
      </c>
      <c r="AM213">
        <v>-0.13903696314280251</v>
      </c>
      <c r="AN213">
        <v>-2.0995231110717549E-2</v>
      </c>
      <c r="AO213">
        <v>-3.7522065212230191</v>
      </c>
      <c r="AP213">
        <v>0.1323413467108544</v>
      </c>
      <c r="AQ213">
        <v>40.679597029262261</v>
      </c>
      <c r="AR213">
        <v>0.94128047233424028</v>
      </c>
      <c r="AS213">
        <v>1.7441552763956294</v>
      </c>
      <c r="AT213">
        <v>-1.0000000000000011</v>
      </c>
      <c r="AU213">
        <v>-1.0000000000000011</v>
      </c>
      <c r="AV213">
        <v>1.2394607947757006</v>
      </c>
      <c r="AW213">
        <v>81.475538412543827</v>
      </c>
      <c r="AX213">
        <v>81.475538412543827</v>
      </c>
      <c r="AY213">
        <v>0.34422328320577172</v>
      </c>
      <c r="AZ213">
        <v>23.402545565856766</v>
      </c>
      <c r="BA213">
        <v>1508.8562921311163</v>
      </c>
    </row>
    <row r="214" spans="1:100" x14ac:dyDescent="0.25">
      <c r="A214">
        <v>509</v>
      </c>
      <c r="B214" t="s">
        <v>657</v>
      </c>
      <c r="C214">
        <v>3</v>
      </c>
      <c r="D214">
        <v>4.3095724600485106</v>
      </c>
      <c r="E214">
        <v>-6.9340200308470063E-3</v>
      </c>
      <c r="F214">
        <v>-6.0700975606929081E-2</v>
      </c>
      <c r="G214">
        <v>-6.0700975606929081E-2</v>
      </c>
      <c r="H214">
        <v>-8.6651241757630268E-2</v>
      </c>
      <c r="I214">
        <v>0</v>
      </c>
      <c r="J214">
        <v>-5.1990745054578209</v>
      </c>
      <c r="K214">
        <v>-8.6651241757630268E-2</v>
      </c>
      <c r="L214">
        <v>-1.0000000000000004</v>
      </c>
      <c r="M214">
        <v>-1.0000000000000004</v>
      </c>
      <c r="N214">
        <v>-1.7330248351526054</v>
      </c>
      <c r="O214">
        <v>-0.95020302101623122</v>
      </c>
      <c r="P214">
        <v>0.30198275568068006</v>
      </c>
      <c r="Q214">
        <v>1.1828256059756701</v>
      </c>
      <c r="R214">
        <v>0.40461623060385948</v>
      </c>
      <c r="S214">
        <v>0.33122266572799869</v>
      </c>
      <c r="T214">
        <v>0.26020356867928451</v>
      </c>
      <c r="U214">
        <v>3.9545535760338646E-2</v>
      </c>
      <c r="V214">
        <v>-5.0051460982724068E-2</v>
      </c>
      <c r="W214">
        <v>26.702862037701109</v>
      </c>
      <c r="X214">
        <v>0.45467830718026336</v>
      </c>
      <c r="Y214">
        <v>-1.0000000000000004</v>
      </c>
      <c r="Z214">
        <v>-1.0000000000000004</v>
      </c>
      <c r="AA214">
        <v>55.919503973943272</v>
      </c>
      <c r="AB214">
        <v>2.7183958906769275E-2</v>
      </c>
      <c r="AC214">
        <v>0.50855457810234883</v>
      </c>
      <c r="AD214">
        <v>4.0501977103647807E-2</v>
      </c>
      <c r="AE214">
        <v>28.812025705638298</v>
      </c>
      <c r="AF214">
        <v>-1.0000000000000004</v>
      </c>
      <c r="AG214">
        <v>-1.0000000000000004</v>
      </c>
      <c r="AH214">
        <v>-1.0000000000000004</v>
      </c>
      <c r="AI214">
        <v>0</v>
      </c>
      <c r="AJ214">
        <v>-5.0051460982724068E-2</v>
      </c>
      <c r="AK214">
        <v>9.2616796034893215E-2</v>
      </c>
      <c r="AL214">
        <v>-9.9683275870950563E-2</v>
      </c>
      <c r="AM214">
        <v>0.58490797190524657</v>
      </c>
      <c r="AN214">
        <v>0.38917740131989736</v>
      </c>
      <c r="AO214">
        <v>15.085783277805623</v>
      </c>
      <c r="AP214">
        <v>9.2310186536426819</v>
      </c>
      <c r="AQ214">
        <v>21.503787532243308</v>
      </c>
      <c r="AR214">
        <v>0.58092030918489768</v>
      </c>
      <c r="AS214">
        <v>0.36802706542263292</v>
      </c>
      <c r="AT214">
        <v>-1.0000000000000004</v>
      </c>
      <c r="AU214">
        <v>-1.0000000000000004</v>
      </c>
      <c r="AV214">
        <v>0.34391525499693043</v>
      </c>
      <c r="AW214">
        <v>64.200319606569735</v>
      </c>
      <c r="AX214">
        <v>59.19517350829733</v>
      </c>
      <c r="AY214">
        <v>5.8659568392463168E-2</v>
      </c>
      <c r="AZ214">
        <v>0.39821822378614402</v>
      </c>
      <c r="BA214">
        <v>1427.3051280308839</v>
      </c>
      <c r="CU214" t="e">
        <v>#N/A</v>
      </c>
      <c r="CV214" t="e">
        <v>#N/A</v>
      </c>
    </row>
    <row r="215" spans="1:100" x14ac:dyDescent="0.25">
      <c r="A215">
        <v>514</v>
      </c>
      <c r="B215" t="s">
        <v>658</v>
      </c>
      <c r="C215">
        <v>3</v>
      </c>
      <c r="D215">
        <v>5.036985368566917</v>
      </c>
      <c r="E215">
        <v>8.3039809819995369E-2</v>
      </c>
      <c r="F215">
        <v>-1.8164464754428438</v>
      </c>
      <c r="G215">
        <v>-1.8164464754428438</v>
      </c>
      <c r="H215">
        <v>-2.9631406462525069E-2</v>
      </c>
      <c r="I215">
        <v>0</v>
      </c>
      <c r="J215">
        <v>-1.7778843877515034</v>
      </c>
      <c r="K215">
        <v>-2.9631406462525069E-2</v>
      </c>
      <c r="L215">
        <v>-1.0000000000000009</v>
      </c>
      <c r="M215">
        <v>-1.0000000000000009</v>
      </c>
      <c r="N215">
        <v>-0.59262812925050112</v>
      </c>
      <c r="O215">
        <v>1.4426545053725699</v>
      </c>
      <c r="P215">
        <v>6.1603424949048069</v>
      </c>
      <c r="Q215">
        <v>0.74972644164780688</v>
      </c>
      <c r="R215">
        <v>0.8356071061305681</v>
      </c>
      <c r="S215">
        <v>0.33333333333333393</v>
      </c>
      <c r="T215">
        <v>0.34751030016271545</v>
      </c>
      <c r="U215">
        <v>-1.7255353256131367E-2</v>
      </c>
      <c r="V215">
        <v>-3.5981893121283567E-2</v>
      </c>
      <c r="W215">
        <v>26.289511743246365</v>
      </c>
      <c r="X215">
        <v>0.43973923503572843</v>
      </c>
      <c r="Y215">
        <v>-1.0000000000000009</v>
      </c>
      <c r="Z215">
        <v>-1.0000000000000009</v>
      </c>
      <c r="AA215">
        <v>48.098950877780801</v>
      </c>
      <c r="AB215">
        <v>0.10235562448838748</v>
      </c>
      <c r="AC215">
        <v>0.20520253242626896</v>
      </c>
      <c r="AD215">
        <v>0.111918483653421</v>
      </c>
      <c r="AE215">
        <v>20.973832028403862</v>
      </c>
      <c r="AF215">
        <v>-1.0000000000000009</v>
      </c>
      <c r="AG215">
        <v>-1.0000000000000009</v>
      </c>
      <c r="AH215">
        <v>-1.0000000000000009</v>
      </c>
      <c r="AI215">
        <v>-7.8084310979660107E-2</v>
      </c>
      <c r="AJ215">
        <v>-3.5981893121283567E-2</v>
      </c>
      <c r="AK215">
        <v>0.32133692085721133</v>
      </c>
      <c r="AL215">
        <v>-0.15664192932241605</v>
      </c>
      <c r="AM215">
        <v>-6.5195696639508818E-2</v>
      </c>
      <c r="AN215">
        <v>-0.11464901093735909</v>
      </c>
      <c r="AO215">
        <v>-2.3207811701663531E-2</v>
      </c>
      <c r="AP215">
        <v>-3.6494349200460565</v>
      </c>
      <c r="AQ215">
        <v>24.511627355494856</v>
      </c>
      <c r="AR215">
        <v>0.6276063871186337</v>
      </c>
      <c r="AS215">
        <v>0.41010782857320344</v>
      </c>
      <c r="AT215">
        <v>-1.0000000000000009</v>
      </c>
      <c r="AU215">
        <v>-1.0000000000000009</v>
      </c>
      <c r="AV215">
        <v>-0.98083936931227511</v>
      </c>
      <c r="AW215">
        <v>45.892170463107313</v>
      </c>
      <c r="AX215">
        <v>40.732294931385766</v>
      </c>
      <c r="AY215">
        <v>0.12016713980434471</v>
      </c>
      <c r="AZ215">
        <v>-18.438371738511204</v>
      </c>
      <c r="BA215">
        <v>1404.9464838848094</v>
      </c>
    </row>
    <row r="216" spans="1:100" x14ac:dyDescent="0.25">
      <c r="A216">
        <v>525</v>
      </c>
      <c r="B216" t="s">
        <v>659</v>
      </c>
      <c r="C216">
        <v>3</v>
      </c>
      <c r="D216">
        <v>5.8220429687999786</v>
      </c>
      <c r="E216">
        <v>0</v>
      </c>
      <c r="F216">
        <v>0.10641097650824607</v>
      </c>
      <c r="G216">
        <v>0.10641097650824607</v>
      </c>
      <c r="H216">
        <v>0.19743786522462201</v>
      </c>
      <c r="I216">
        <v>0</v>
      </c>
      <c r="J216">
        <v>11.846271913477324</v>
      </c>
      <c r="K216">
        <v>0.19743786522462201</v>
      </c>
      <c r="L216">
        <v>-0.999999999999999</v>
      </c>
      <c r="M216">
        <v>-0.999999999999999</v>
      </c>
      <c r="N216">
        <v>3.9487573044924393</v>
      </c>
      <c r="O216">
        <v>17.774725858785537</v>
      </c>
      <c r="P216">
        <v>-0.80446377814978276</v>
      </c>
      <c r="Q216">
        <v>1.5131006005377892</v>
      </c>
      <c r="R216">
        <v>0.38314747785533065</v>
      </c>
      <c r="S216">
        <v>0.33333333333333304</v>
      </c>
      <c r="T216">
        <v>0.41164188577702299</v>
      </c>
      <c r="U216">
        <v>0.37485964757855578</v>
      </c>
      <c r="V216">
        <v>-2.5562683410777387E-2</v>
      </c>
      <c r="W216">
        <v>35.873372722140509</v>
      </c>
      <c r="X216">
        <v>1.9750114232330047</v>
      </c>
      <c r="Y216">
        <v>-0.999999999999999</v>
      </c>
      <c r="Z216">
        <v>-0.999999999999999</v>
      </c>
      <c r="AA216">
        <v>92.587718224920806</v>
      </c>
      <c r="AB216">
        <v>0.61916923289781589</v>
      </c>
      <c r="AC216">
        <v>0.47791066596034859</v>
      </c>
      <c r="AD216">
        <v>2.9544061640334102E-2</v>
      </c>
      <c r="AE216">
        <v>56.331198024924909</v>
      </c>
      <c r="AF216">
        <v>-0.999999999999999</v>
      </c>
      <c r="AG216">
        <v>-0.999999999999999</v>
      </c>
      <c r="AH216">
        <v>-0.999999999999999</v>
      </c>
      <c r="AI216">
        <v>0</v>
      </c>
      <c r="AJ216">
        <v>-2.5562683410777387E-2</v>
      </c>
      <c r="AK216">
        <v>-4.3116315496436554E-2</v>
      </c>
      <c r="AL216">
        <v>0.22279507618656652</v>
      </c>
      <c r="AM216">
        <v>0.16929312926497969</v>
      </c>
      <c r="AN216">
        <v>-0.11144532919864227</v>
      </c>
      <c r="AO216">
        <v>4.0167466541423087</v>
      </c>
      <c r="AP216">
        <v>-1.6721578490332234</v>
      </c>
      <c r="AQ216">
        <v>47.719644635617819</v>
      </c>
      <c r="AR216">
        <v>1.094272183278135</v>
      </c>
      <c r="AS216">
        <v>2.1724492884576274</v>
      </c>
      <c r="AT216">
        <v>-0.999999999999999</v>
      </c>
      <c r="AU216">
        <v>-0.999999999999999</v>
      </c>
      <c r="AV216">
        <v>0.48955845436357681</v>
      </c>
      <c r="AW216">
        <v>108.69028623467308</v>
      </c>
      <c r="AX216">
        <v>106.13401789359536</v>
      </c>
      <c r="AY216">
        <v>0.70197551008750836</v>
      </c>
      <c r="AZ216">
        <v>99.404673742331553</v>
      </c>
      <c r="BA216">
        <v>1703.2056991788372</v>
      </c>
      <c r="CU216" t="e">
        <v>#N/A</v>
      </c>
      <c r="CV216" t="e">
        <v>#N/A</v>
      </c>
    </row>
    <row r="217" spans="1:100" x14ac:dyDescent="0.25">
      <c r="A217">
        <v>527</v>
      </c>
      <c r="B217" t="s">
        <v>660</v>
      </c>
      <c r="C217">
        <v>2</v>
      </c>
      <c r="D217">
        <v>6.6404750122359246</v>
      </c>
      <c r="E217">
        <v>0.64607025170874877</v>
      </c>
      <c r="F217">
        <v>1.6857227784624811</v>
      </c>
      <c r="G217">
        <v>1.7010446732219207</v>
      </c>
      <c r="H217">
        <v>0.40413891143191816</v>
      </c>
      <c r="I217">
        <v>0</v>
      </c>
      <c r="J217">
        <v>24.248334685915086</v>
      </c>
      <c r="K217">
        <v>0.40413891143191816</v>
      </c>
      <c r="L217">
        <v>-1</v>
      </c>
      <c r="M217">
        <v>-1</v>
      </c>
      <c r="N217">
        <v>8.0827782286383627</v>
      </c>
      <c r="O217">
        <v>29.032548599389905</v>
      </c>
      <c r="P217">
        <v>3.4397787689256702</v>
      </c>
      <c r="Q217">
        <v>8.3279150312095069</v>
      </c>
      <c r="R217">
        <v>2.7367828411581669</v>
      </c>
      <c r="S217">
        <v>0.39039980353688603</v>
      </c>
      <c r="T217">
        <v>0.53735109709326534</v>
      </c>
      <c r="U217">
        <v>0.39111923902346113</v>
      </c>
      <c r="V217">
        <v>4.2086148843889296E-2</v>
      </c>
      <c r="W217">
        <v>44.103988463838164</v>
      </c>
      <c r="X217">
        <v>2.2551944925389975</v>
      </c>
      <c r="Y217">
        <v>-1</v>
      </c>
      <c r="Z217">
        <v>-1</v>
      </c>
      <c r="AA217">
        <v>83.150929308312953</v>
      </c>
      <c r="AB217">
        <v>0.46907552272914094</v>
      </c>
      <c r="AC217">
        <v>0.46942260095137422</v>
      </c>
      <c r="AD217">
        <v>0.46181026049746815</v>
      </c>
      <c r="AE217">
        <v>50.017875847675533</v>
      </c>
      <c r="AF217">
        <v>-1</v>
      </c>
      <c r="AG217">
        <v>-1</v>
      </c>
      <c r="AH217">
        <v>-1</v>
      </c>
      <c r="AI217">
        <v>2.2810593402131998E-2</v>
      </c>
      <c r="AJ217">
        <v>4.2086148843889296E-2</v>
      </c>
      <c r="AK217">
        <v>-0.33320704947894064</v>
      </c>
      <c r="AL217">
        <v>0.505035006468188</v>
      </c>
      <c r="AM217">
        <v>-0.39643962695447482</v>
      </c>
      <c r="AN217">
        <v>0.57988048716952856</v>
      </c>
      <c r="AO217">
        <v>-9.7078863873635157</v>
      </c>
      <c r="AP217">
        <v>15.153047677686097</v>
      </c>
      <c r="AQ217">
        <v>50.574406339300154</v>
      </c>
      <c r="AR217">
        <v>1.1587054737162488</v>
      </c>
      <c r="AS217">
        <v>2.3885572392783905</v>
      </c>
      <c r="AT217">
        <v>-1</v>
      </c>
      <c r="AU217">
        <v>-1</v>
      </c>
      <c r="AV217">
        <v>3.6835373757688989</v>
      </c>
      <c r="AW217">
        <v>101.26904097429673</v>
      </c>
      <c r="AX217">
        <v>101.99147517261164</v>
      </c>
      <c r="AY217">
        <v>0.52441571603917136</v>
      </c>
      <c r="AZ217">
        <v>62.674957675618955</v>
      </c>
      <c r="BA217">
        <v>1531.3152728974358</v>
      </c>
    </row>
    <row r="218" spans="1:100" x14ac:dyDescent="0.25">
      <c r="A218">
        <v>533</v>
      </c>
      <c r="B218" t="s">
        <v>661</v>
      </c>
      <c r="C218">
        <v>3</v>
      </c>
      <c r="D218">
        <v>5.465331838470318</v>
      </c>
      <c r="E218">
        <v>-1.2690079477180283E-2</v>
      </c>
      <c r="F218">
        <v>0.84128122293657792</v>
      </c>
      <c r="G218">
        <v>0.84128122293657792</v>
      </c>
      <c r="H218">
        <v>0.47930547711280513</v>
      </c>
      <c r="I218">
        <v>0</v>
      </c>
      <c r="J218">
        <v>28.758328626768314</v>
      </c>
      <c r="K218">
        <v>0.47930547711280513</v>
      </c>
      <c r="L218">
        <v>-0.999999999999997</v>
      </c>
      <c r="M218">
        <v>-0.999999999999997</v>
      </c>
      <c r="N218">
        <v>9.5861095422561036</v>
      </c>
      <c r="O218">
        <v>35.064941688175189</v>
      </c>
      <c r="P218">
        <v>2.5786579258853535</v>
      </c>
      <c r="Q218">
        <v>-0.52842458254447089</v>
      </c>
      <c r="R218">
        <v>-0.18664016481945228</v>
      </c>
      <c r="S218">
        <v>0.33333333333333287</v>
      </c>
      <c r="T218">
        <v>0.22804402631575671</v>
      </c>
      <c r="U218">
        <v>0.19421259509665936</v>
      </c>
      <c r="V218">
        <v>1.2452798548240329E-4</v>
      </c>
      <c r="W218">
        <v>11.056360224737027</v>
      </c>
      <c r="X218">
        <v>0.85262250865683153</v>
      </c>
      <c r="Y218">
        <v>-0.999999999999997</v>
      </c>
      <c r="Z218">
        <v>-0.999999999999997</v>
      </c>
      <c r="AA218">
        <v>38.087928030769767</v>
      </c>
      <c r="AB218">
        <v>0.30098308030620319</v>
      </c>
      <c r="AC218">
        <v>-0.15778981161231179</v>
      </c>
      <c r="AD218">
        <v>0.40117089072315193</v>
      </c>
      <c r="AE218">
        <v>27.21820797085217</v>
      </c>
      <c r="AF218">
        <v>-0.999999999999997</v>
      </c>
      <c r="AG218">
        <v>-0.999999999999997</v>
      </c>
      <c r="AH218">
        <v>-0.999999999999997</v>
      </c>
      <c r="AI218">
        <v>-6.1630064829189014E-3</v>
      </c>
      <c r="AJ218">
        <v>1.2452798548240329E-4</v>
      </c>
      <c r="AK218">
        <v>-0.10377650348168166</v>
      </c>
      <c r="AL218">
        <v>-5.6521612177756642E-2</v>
      </c>
      <c r="AM218">
        <v>-0.21260793873563213</v>
      </c>
      <c r="AN218">
        <v>-0.17225838781998742</v>
      </c>
      <c r="AO218">
        <v>-5.8340809857992131</v>
      </c>
      <c r="AP218">
        <v>-4.5890677563884683</v>
      </c>
      <c r="AQ218">
        <v>39.814688851505338</v>
      </c>
      <c r="AR218">
        <v>0.75571448273123043</v>
      </c>
      <c r="AS218">
        <v>1.3319279857696367</v>
      </c>
      <c r="AT218">
        <v>-0.999999999999997</v>
      </c>
      <c r="AU218">
        <v>-0.999999999999997</v>
      </c>
      <c r="AV218">
        <v>0.65464105811712558</v>
      </c>
      <c r="AW218">
        <v>68.563801962556468</v>
      </c>
      <c r="AX218">
        <v>68.45299463144633</v>
      </c>
      <c r="AY218">
        <v>0.38104904323040811</v>
      </c>
      <c r="AZ218">
        <v>11.718977870583826</v>
      </c>
      <c r="BA218">
        <v>1438.9510071740942</v>
      </c>
    </row>
    <row r="219" spans="1:100" x14ac:dyDescent="0.25">
      <c r="A219">
        <v>537</v>
      </c>
      <c r="B219" t="s">
        <v>662</v>
      </c>
      <c r="C219">
        <v>3</v>
      </c>
      <c r="D219">
        <v>0.78033684939208481</v>
      </c>
      <c r="E219">
        <v>-6.8562644094967793E-3</v>
      </c>
      <c r="F219">
        <v>3.9091223857278687</v>
      </c>
      <c r="G219">
        <v>3.9091223857278687</v>
      </c>
      <c r="H219">
        <v>4.8889316371278288E-2</v>
      </c>
      <c r="I219">
        <v>0</v>
      </c>
      <c r="J219">
        <v>2.9333589822766966</v>
      </c>
      <c r="K219">
        <v>4.8889316371278288E-2</v>
      </c>
      <c r="L219">
        <v>-1.0000000000000016</v>
      </c>
      <c r="M219">
        <v>-1.0000000000000016</v>
      </c>
      <c r="N219">
        <v>0.97778632742556559</v>
      </c>
      <c r="O219">
        <v>7.6228182173966523</v>
      </c>
      <c r="P219">
        <v>0.87257225974930619</v>
      </c>
      <c r="Q219">
        <v>31.319071882057798</v>
      </c>
      <c r="R219">
        <v>10.263623617743049</v>
      </c>
      <c r="S219">
        <v>0.32745058156623025</v>
      </c>
      <c r="T219">
        <v>-9.1275666675609671E-2</v>
      </c>
      <c r="U219">
        <v>-8.6714264445796593E-2</v>
      </c>
      <c r="V219">
        <v>-6.9911010184894925E-3</v>
      </c>
      <c r="W219">
        <v>3.7432093222022518</v>
      </c>
      <c r="X219">
        <v>-0.61178076930390357</v>
      </c>
      <c r="Y219">
        <v>-1.0000000000000016</v>
      </c>
      <c r="Z219">
        <v>-1.0000000000000016</v>
      </c>
      <c r="AA219">
        <v>48.855685148680571</v>
      </c>
      <c r="AB219">
        <v>0.13288292032808563</v>
      </c>
      <c r="AC219">
        <v>0.24451680861063865</v>
      </c>
      <c r="AD219">
        <v>0.31957731523598087</v>
      </c>
      <c r="AE219">
        <v>34.848852208735266</v>
      </c>
      <c r="AF219">
        <v>-1.0000000000000016</v>
      </c>
      <c r="AG219">
        <v>-1.0000000000000016</v>
      </c>
      <c r="AH219">
        <v>-1.0000000000000016</v>
      </c>
      <c r="AI219">
        <v>5.7234765754853714E-2</v>
      </c>
      <c r="AJ219">
        <v>-6.9911010184894925E-3</v>
      </c>
      <c r="AK219">
        <v>2.6943135506690443E-2</v>
      </c>
      <c r="AL219">
        <v>9.7020611214116884E-2</v>
      </c>
      <c r="AM219">
        <v>0.41162118878154541</v>
      </c>
      <c r="AN219">
        <v>-4.9750330350001135E-2</v>
      </c>
      <c r="AO219">
        <v>10.425245397072093</v>
      </c>
      <c r="AP219">
        <v>-0.75865520267944431</v>
      </c>
      <c r="AQ219">
        <v>6.6765683044789466</v>
      </c>
      <c r="AR219">
        <v>0.14246954942633458</v>
      </c>
      <c r="AS219">
        <v>-0.56289145293262488</v>
      </c>
      <c r="AT219">
        <v>-1.0000000000000016</v>
      </c>
      <c r="AU219">
        <v>-1.0000000000000016</v>
      </c>
      <c r="AV219">
        <v>14.172746003470918</v>
      </c>
      <c r="AW219">
        <v>55.719848163397778</v>
      </c>
      <c r="AX219">
        <v>56.165433376645879</v>
      </c>
      <c r="AY219">
        <v>9.3109080964563384E-2</v>
      </c>
      <c r="AZ219">
        <v>-6.8746555413579493</v>
      </c>
      <c r="BA219">
        <v>1482.5140802852284</v>
      </c>
    </row>
    <row r="220" spans="1:100" x14ac:dyDescent="0.25">
      <c r="A220">
        <v>538</v>
      </c>
      <c r="B220" t="s">
        <v>663</v>
      </c>
      <c r="C220">
        <v>3</v>
      </c>
      <c r="D220">
        <v>3.1202610842802923</v>
      </c>
      <c r="E220">
        <v>-2.5647854445771525E-2</v>
      </c>
      <c r="F220">
        <v>5.084811695150207E-2</v>
      </c>
      <c r="G220">
        <v>5.084811695150207E-2</v>
      </c>
      <c r="H220">
        <v>3.2780295015983604E-2</v>
      </c>
      <c r="I220">
        <v>0</v>
      </c>
      <c r="J220">
        <v>1.9668177009590169</v>
      </c>
      <c r="K220">
        <v>3.2780295015983604E-2</v>
      </c>
      <c r="L220">
        <v>-0.99999999999999889</v>
      </c>
      <c r="M220">
        <v>-0.99999999999999889</v>
      </c>
      <c r="N220">
        <v>0.65560590031967292</v>
      </c>
      <c r="O220">
        <v>5.1379269021908121</v>
      </c>
      <c r="P220">
        <v>1.2202228858995146</v>
      </c>
      <c r="Q220">
        <v>0.58977015924294074</v>
      </c>
      <c r="R220">
        <v>0.3113448618147413</v>
      </c>
      <c r="S220">
        <v>0.23113990444104035</v>
      </c>
      <c r="T220">
        <v>4.0834226368855878E-2</v>
      </c>
      <c r="U220">
        <v>-1.2014323508370331E-2</v>
      </c>
      <c r="V220">
        <v>-4.237913895386558E-2</v>
      </c>
      <c r="W220">
        <v>7.3920149332670588</v>
      </c>
      <c r="X220">
        <v>-0.25942807350620373</v>
      </c>
      <c r="Y220">
        <v>-0.99999999999999889</v>
      </c>
      <c r="Z220">
        <v>-0.99999999999999889</v>
      </c>
      <c r="AA220">
        <v>45.623593518911868</v>
      </c>
      <c r="AB220">
        <v>0.31800859821457672</v>
      </c>
      <c r="AC220">
        <v>0.23257482714499816</v>
      </c>
      <c r="AD220">
        <v>0.20782124911702671</v>
      </c>
      <c r="AE220">
        <v>37.920233723830052</v>
      </c>
      <c r="AF220">
        <v>-0.99999999999999889</v>
      </c>
      <c r="AG220">
        <v>-0.99999999999999889</v>
      </c>
      <c r="AH220">
        <v>-0.99999999999999889</v>
      </c>
      <c r="AI220">
        <v>1.4559750378676019E-2</v>
      </c>
      <c r="AJ220">
        <v>-4.237913895386558E-2</v>
      </c>
      <c r="AK220">
        <v>3.7347859131284272E-2</v>
      </c>
      <c r="AL220">
        <v>-3.4591088239061298E-2</v>
      </c>
      <c r="AM220">
        <v>0.1354200342466583</v>
      </c>
      <c r="AN220">
        <v>-0.17955429252929062</v>
      </c>
      <c r="AO220">
        <v>3.5722401518228755</v>
      </c>
      <c r="AP220">
        <v>-4.6618127544275714</v>
      </c>
      <c r="AQ220">
        <v>9.3588326342260828</v>
      </c>
      <c r="AR220">
        <v>0.21758066834766041</v>
      </c>
      <c r="AS220">
        <v>-0.22664777849022016</v>
      </c>
      <c r="AT220">
        <v>-0.99999999999999889</v>
      </c>
      <c r="AU220">
        <v>-0.99999999999999889</v>
      </c>
      <c r="AV220">
        <v>0.36219297876624373</v>
      </c>
      <c r="AW220">
        <v>46.099707666675101</v>
      </c>
      <c r="AX220">
        <v>42.152988778862074</v>
      </c>
      <c r="AY220">
        <v>0.21021200277357913</v>
      </c>
      <c r="AZ220">
        <v>-4.2104887198484811</v>
      </c>
      <c r="BA220">
        <v>1395.8716775841197</v>
      </c>
    </row>
    <row r="221" spans="1:100" x14ac:dyDescent="0.25">
      <c r="A221">
        <v>539</v>
      </c>
      <c r="B221" t="s">
        <v>664</v>
      </c>
      <c r="C221">
        <v>2</v>
      </c>
      <c r="D221">
        <v>4.027803399588068</v>
      </c>
      <c r="E221">
        <v>6.5722523223328444E-2</v>
      </c>
      <c r="F221">
        <v>0.24059353982678636</v>
      </c>
      <c r="G221">
        <v>0.24935296718891953</v>
      </c>
      <c r="H221">
        <v>0.10381356401775846</v>
      </c>
      <c r="I221">
        <v>0</v>
      </c>
      <c r="J221">
        <v>6.2288138410655067</v>
      </c>
      <c r="K221">
        <v>0.10381356401775846</v>
      </c>
      <c r="L221">
        <v>-1</v>
      </c>
      <c r="M221">
        <v>-1</v>
      </c>
      <c r="N221">
        <v>2.0762712803551691</v>
      </c>
      <c r="O221">
        <v>10.314977802240884</v>
      </c>
      <c r="P221">
        <v>0.50062773270628247</v>
      </c>
      <c r="Q221">
        <v>1.4583560033028358</v>
      </c>
      <c r="R221">
        <v>0.48048714880189858</v>
      </c>
      <c r="S221">
        <v>0.33426041407138696</v>
      </c>
      <c r="T221">
        <v>0.3003294676423931</v>
      </c>
      <c r="U221">
        <v>9.7619833244674853E-2</v>
      </c>
      <c r="V221">
        <v>3.2771505597932135E-3</v>
      </c>
      <c r="W221">
        <v>25.58001528143356</v>
      </c>
      <c r="X221">
        <v>0.89552955190543426</v>
      </c>
      <c r="Y221">
        <v>-1</v>
      </c>
      <c r="Z221">
        <v>-1</v>
      </c>
      <c r="AA221">
        <v>45.013052080853726</v>
      </c>
      <c r="AB221">
        <v>0.13986122063223189</v>
      </c>
      <c r="AC221">
        <v>0.14008336281331218</v>
      </c>
      <c r="AD221">
        <v>0.13529924387297235</v>
      </c>
      <c r="AE221">
        <v>19.688519559930498</v>
      </c>
      <c r="AF221">
        <v>-1</v>
      </c>
      <c r="AG221">
        <v>-1</v>
      </c>
      <c r="AH221">
        <v>-1</v>
      </c>
      <c r="AI221">
        <v>1.5299662141727642E-3</v>
      </c>
      <c r="AJ221">
        <v>3.2771505597932135E-3</v>
      </c>
      <c r="AK221">
        <v>6.3411292894373097E-2</v>
      </c>
      <c r="AL221">
        <v>0.10841666409487423</v>
      </c>
      <c r="AM221">
        <v>6.5511026251608998E-2</v>
      </c>
      <c r="AN221">
        <v>0.11792983396344477</v>
      </c>
      <c r="AO221">
        <v>2.0551865684440793</v>
      </c>
      <c r="AP221">
        <v>3.3899747218785015</v>
      </c>
      <c r="AQ221">
        <v>30.85432947702132</v>
      </c>
      <c r="AR221">
        <v>0.72462798182199972</v>
      </c>
      <c r="AS221">
        <v>0.98480509350141654</v>
      </c>
      <c r="AT221">
        <v>-1</v>
      </c>
      <c r="AU221">
        <v>-1</v>
      </c>
      <c r="AV221">
        <v>0.6893421387774018</v>
      </c>
      <c r="AW221">
        <v>57.317927760587878</v>
      </c>
      <c r="AX221">
        <v>57.464574354610043</v>
      </c>
      <c r="AY221">
        <v>0.18587427937161966</v>
      </c>
      <c r="AZ221">
        <v>3.3650300830824014</v>
      </c>
      <c r="BA221">
        <v>1449.5147126546399</v>
      </c>
    </row>
    <row r="222" spans="1:100" x14ac:dyDescent="0.25">
      <c r="A222">
        <v>540</v>
      </c>
      <c r="B222" t="s">
        <v>665</v>
      </c>
      <c r="C222">
        <v>3</v>
      </c>
      <c r="D222">
        <v>3.6390753068034489</v>
      </c>
      <c r="E222">
        <v>4.6187070614667376E-3</v>
      </c>
      <c r="F222">
        <v>-5.5251152297435685E-2</v>
      </c>
      <c r="G222">
        <v>-5.5251152297435685E-2</v>
      </c>
      <c r="H222">
        <v>0.18000799552477739</v>
      </c>
      <c r="I222">
        <v>0</v>
      </c>
      <c r="J222">
        <v>10.800479731486643</v>
      </c>
      <c r="K222">
        <v>0.18000799552477739</v>
      </c>
      <c r="L222">
        <v>-1.0000000000000011</v>
      </c>
      <c r="M222">
        <v>-1.0000000000000011</v>
      </c>
      <c r="N222">
        <v>3.6001599104955466</v>
      </c>
      <c r="O222">
        <v>14.384303885992647</v>
      </c>
      <c r="P222">
        <v>0.16634195714734068</v>
      </c>
      <c r="Q222">
        <v>-0.41304039498962136</v>
      </c>
      <c r="R222">
        <v>-3.4856400105883867E-2</v>
      </c>
      <c r="S222">
        <v>0.35399384669695921</v>
      </c>
      <c r="T222">
        <v>0.51252160788852996</v>
      </c>
      <c r="U222">
        <v>0.29826879774797821</v>
      </c>
      <c r="V222">
        <v>0</v>
      </c>
      <c r="W222">
        <v>39.391050272347599</v>
      </c>
      <c r="X222">
        <v>2.0282640087154871</v>
      </c>
      <c r="Y222">
        <v>-1.0000000000000011</v>
      </c>
      <c r="Z222">
        <v>-1.0000000000000011</v>
      </c>
      <c r="AA222">
        <v>73.088711166808366</v>
      </c>
      <c r="AB222">
        <v>0.46146479310874533</v>
      </c>
      <c r="AC222">
        <v>5.81291648641429E-2</v>
      </c>
      <c r="AD222">
        <v>0.15505638791844464</v>
      </c>
      <c r="AE222">
        <v>33.732517294566648</v>
      </c>
      <c r="AF222">
        <v>-1.0000000000000011</v>
      </c>
      <c r="AG222">
        <v>-1.0000000000000011</v>
      </c>
      <c r="AH222">
        <v>-1.0000000000000011</v>
      </c>
      <c r="AI222">
        <v>0</v>
      </c>
      <c r="AJ222">
        <v>0</v>
      </c>
      <c r="AK222">
        <v>5.4458833001171471E-2</v>
      </c>
      <c r="AL222">
        <v>0.33456423896602056</v>
      </c>
      <c r="AM222">
        <v>-3.4357028102998122E-2</v>
      </c>
      <c r="AN222">
        <v>4.6873434788230126E-3</v>
      </c>
      <c r="AO222">
        <v>-0.58663153756909558</v>
      </c>
      <c r="AP222">
        <v>1.7900047818006799</v>
      </c>
      <c r="AQ222">
        <v>50.191530003834217</v>
      </c>
      <c r="AR222">
        <v>1.1647842523334679</v>
      </c>
      <c r="AS222">
        <v>2.2082720042402642</v>
      </c>
      <c r="AT222">
        <v>-1.0000000000000011</v>
      </c>
      <c r="AU222">
        <v>-1.0000000000000011</v>
      </c>
      <c r="AV222">
        <v>-9.0107552403319469E-2</v>
      </c>
      <c r="AW222">
        <v>89.263019834601664</v>
      </c>
      <c r="AX222">
        <v>89.263019834601664</v>
      </c>
      <c r="AY222">
        <v>0.55466422931883907</v>
      </c>
      <c r="AZ222">
        <v>48.539954611502431</v>
      </c>
      <c r="BA222">
        <v>1552.0745311560077</v>
      </c>
      <c r="CU222" t="e">
        <v>#N/A</v>
      </c>
      <c r="CV222" t="e">
        <v>#N/A</v>
      </c>
    </row>
    <row r="223" spans="1:100" x14ac:dyDescent="0.25">
      <c r="A223">
        <v>545</v>
      </c>
      <c r="B223" t="s">
        <v>666</v>
      </c>
      <c r="C223">
        <v>2</v>
      </c>
      <c r="D223">
        <v>3.5446795840147542</v>
      </c>
      <c r="E223">
        <v>-4.1592842239316231E-2</v>
      </c>
      <c r="F223">
        <v>-2.6633442847341815E-2</v>
      </c>
      <c r="G223">
        <v>-1.9087518274160026E-2</v>
      </c>
      <c r="H223">
        <v>4.8278713386813041E-2</v>
      </c>
      <c r="I223">
        <v>0</v>
      </c>
      <c r="J223">
        <v>2.8967228032087822</v>
      </c>
      <c r="K223">
        <v>4.8278713386813041E-2</v>
      </c>
      <c r="L223">
        <v>-1</v>
      </c>
      <c r="M223">
        <v>-1</v>
      </c>
      <c r="N223">
        <v>0.96557426773626076</v>
      </c>
      <c r="O223">
        <v>6.8538064181274443</v>
      </c>
      <c r="P223">
        <v>-4.2867230951042279E-2</v>
      </c>
      <c r="Q223">
        <v>0.18806717220674751</v>
      </c>
      <c r="R223">
        <v>6.3262810819352588E-2</v>
      </c>
      <c r="S223">
        <v>0.32387936353628333</v>
      </c>
      <c r="T223">
        <v>0.25650046385968783</v>
      </c>
      <c r="U223">
        <v>4.3347205907234038E-2</v>
      </c>
      <c r="V223">
        <v>-3.8992397828831273E-3</v>
      </c>
      <c r="W223">
        <v>22.154643122093887</v>
      </c>
      <c r="X223">
        <v>0.64410625368449259</v>
      </c>
      <c r="Y223">
        <v>-1</v>
      </c>
      <c r="Z223">
        <v>-1</v>
      </c>
      <c r="AA223">
        <v>37.960762510744587</v>
      </c>
      <c r="AB223">
        <v>7.898435076446797E-2</v>
      </c>
      <c r="AC223">
        <v>7.9183390318868285E-2</v>
      </c>
      <c r="AD223">
        <v>7.4922253739689332E-2</v>
      </c>
      <c r="AE223">
        <v>14.080147553787826</v>
      </c>
      <c r="AF223">
        <v>-1</v>
      </c>
      <c r="AG223">
        <v>-1</v>
      </c>
      <c r="AH223">
        <v>-1</v>
      </c>
      <c r="AI223">
        <v>-2.4051543555418638E-3</v>
      </c>
      <c r="AJ223">
        <v>-3.8992397828831273E-3</v>
      </c>
      <c r="AK223">
        <v>0.136752223291501</v>
      </c>
      <c r="AL223">
        <v>3.5075733697746324E-2</v>
      </c>
      <c r="AM223">
        <v>0.15093292202416003</v>
      </c>
      <c r="AN223">
        <v>3.2507938190893718E-2</v>
      </c>
      <c r="AO223">
        <v>4.2303626073177414</v>
      </c>
      <c r="AP223">
        <v>1.2147986830048394</v>
      </c>
      <c r="AQ223">
        <v>27.207779052933528</v>
      </c>
      <c r="AR223">
        <v>0.64436026921578105</v>
      </c>
      <c r="AS223">
        <v>0.72522938199449682</v>
      </c>
      <c r="AT223">
        <v>-1</v>
      </c>
      <c r="AU223">
        <v>-1</v>
      </c>
      <c r="AV223">
        <v>0.13566864209148349</v>
      </c>
      <c r="AW223">
        <v>49.190679999441983</v>
      </c>
      <c r="AX223">
        <v>49.230854466236565</v>
      </c>
      <c r="AY223">
        <v>0.12327267654456592</v>
      </c>
      <c r="AZ223">
        <v>-7.6023025052038546</v>
      </c>
      <c r="BA223">
        <v>1437.7131595995672</v>
      </c>
    </row>
    <row r="224" spans="1:100" x14ac:dyDescent="0.25">
      <c r="A224">
        <v>547</v>
      </c>
      <c r="B224" t="s">
        <v>667</v>
      </c>
      <c r="C224">
        <v>2</v>
      </c>
      <c r="D224">
        <v>3.5921552319131824</v>
      </c>
      <c r="E224">
        <v>-3.1047167734014343E-2</v>
      </c>
      <c r="F224">
        <v>-3.7356136470126367E-4</v>
      </c>
      <c r="G224">
        <v>7.2916117929528734E-3</v>
      </c>
      <c r="H224">
        <v>5.3736016317569676E-2</v>
      </c>
      <c r="I224">
        <v>0</v>
      </c>
      <c r="J224">
        <v>3.2241609790541803</v>
      </c>
      <c r="K224">
        <v>5.3736016317569676E-2</v>
      </c>
      <c r="L224">
        <v>-1</v>
      </c>
      <c r="M224">
        <v>-1</v>
      </c>
      <c r="N224">
        <v>1.0747203263513936</v>
      </c>
      <c r="O224">
        <v>7.1939290712682098</v>
      </c>
      <c r="P224">
        <v>1.0540973524542474E-2</v>
      </c>
      <c r="Q224">
        <v>0.31289601179284376</v>
      </c>
      <c r="R224">
        <v>0.10426264383567449</v>
      </c>
      <c r="S224">
        <v>0.3248994894007794</v>
      </c>
      <c r="T224">
        <v>0.26080745574096642</v>
      </c>
      <c r="U224">
        <v>4.8680472583266805E-2</v>
      </c>
      <c r="V224">
        <v>-3.1940297102099843E-3</v>
      </c>
      <c r="W224">
        <v>22.491247854288488</v>
      </c>
      <c r="X224">
        <v>0.66881313749984361</v>
      </c>
      <c r="Y224">
        <v>-1</v>
      </c>
      <c r="Z224">
        <v>-1</v>
      </c>
      <c r="AA224">
        <v>38.653777439248877</v>
      </c>
      <c r="AB224">
        <v>8.496660364838074E-2</v>
      </c>
      <c r="AC224">
        <v>8.5167913453458893E-2</v>
      </c>
      <c r="AD224">
        <v>8.0855384403788505E-2</v>
      </c>
      <c r="AE224">
        <v>14.63127148116256</v>
      </c>
      <c r="AF224">
        <v>-1</v>
      </c>
      <c r="AG224">
        <v>-1</v>
      </c>
      <c r="AH224">
        <v>-1</v>
      </c>
      <c r="AI224">
        <v>-2.0184576277394155E-3</v>
      </c>
      <c r="AJ224">
        <v>-3.1940297102099843E-3</v>
      </c>
      <c r="AK224">
        <v>0.12954515115835588</v>
      </c>
      <c r="AL224">
        <v>4.2282805830891453E-2</v>
      </c>
      <c r="AM224">
        <v>0.14253867666554254</v>
      </c>
      <c r="AN224">
        <v>4.0902183549511237E-2</v>
      </c>
      <c r="AO224">
        <v>4.0166122426909885</v>
      </c>
      <c r="AP224">
        <v>1.4285490476315923</v>
      </c>
      <c r="AQ224">
        <v>27.566118547691026</v>
      </c>
      <c r="AR224">
        <v>0.65224802291052064</v>
      </c>
      <c r="AS224">
        <v>0.7507373877794371</v>
      </c>
      <c r="AT224">
        <v>-1</v>
      </c>
      <c r="AU224">
        <v>-1</v>
      </c>
      <c r="AV224">
        <v>0.19007707142581298</v>
      </c>
      <c r="AW224">
        <v>49.989329001320677</v>
      </c>
      <c r="AX224">
        <v>50.039966279221467</v>
      </c>
      <c r="AY224">
        <v>0.12942441561825985</v>
      </c>
      <c r="AZ224">
        <v>-6.5245638312605019</v>
      </c>
      <c r="BA224">
        <v>1426.8506291287279</v>
      </c>
    </row>
    <row r="225" spans="1:100" x14ac:dyDescent="0.25">
      <c r="A225">
        <v>548</v>
      </c>
      <c r="B225" t="s">
        <v>668</v>
      </c>
      <c r="C225">
        <v>3</v>
      </c>
      <c r="D225">
        <v>3.8704831664448704</v>
      </c>
      <c r="E225">
        <v>0</v>
      </c>
      <c r="F225">
        <v>0.59131051319203709</v>
      </c>
      <c r="G225">
        <v>0.59131051319203709</v>
      </c>
      <c r="H225">
        <v>0.30645646370098972</v>
      </c>
      <c r="I225">
        <v>8.4237858827411402E-2</v>
      </c>
      <c r="J225">
        <v>23.441659351704072</v>
      </c>
      <c r="K225">
        <v>0.39069432252840103</v>
      </c>
      <c r="L225">
        <v>-0.99999999999999978</v>
      </c>
      <c r="M225">
        <v>-0.99999999999999978</v>
      </c>
      <c r="N225">
        <v>7.8138864505680212</v>
      </c>
      <c r="O225">
        <v>27.903453031340963</v>
      </c>
      <c r="P225">
        <v>0.75956920194933231</v>
      </c>
      <c r="Q225">
        <v>0.74208112765843504</v>
      </c>
      <c r="R225">
        <v>0.27833197889915062</v>
      </c>
      <c r="S225">
        <v>0.33333333333333337</v>
      </c>
      <c r="T225">
        <v>0.3520008799803831</v>
      </c>
      <c r="U225">
        <v>0.4763188076943829</v>
      </c>
      <c r="V225">
        <v>-1.0191531755243023E-2</v>
      </c>
      <c r="W225">
        <v>30.430686668978211</v>
      </c>
      <c r="X225">
        <v>2.1566422053838288</v>
      </c>
      <c r="Y225">
        <v>-0.99999999999999978</v>
      </c>
      <c r="Z225">
        <v>-0.99999999999999978</v>
      </c>
      <c r="AA225">
        <v>55.771504644260844</v>
      </c>
      <c r="AB225">
        <v>0.31817925816193326</v>
      </c>
      <c r="AC225">
        <v>1.3996284067004258E-2</v>
      </c>
      <c r="AD225">
        <v>0.16907417769873226</v>
      </c>
      <c r="AE225">
        <v>25.062485996383497</v>
      </c>
      <c r="AF225">
        <v>-0.99999999999999978</v>
      </c>
      <c r="AG225">
        <v>-0.99999999999999978</v>
      </c>
      <c r="AH225">
        <v>-0.99999999999999978</v>
      </c>
      <c r="AI225">
        <v>0</v>
      </c>
      <c r="AJ225">
        <v>-1.0191531755243023E-2</v>
      </c>
      <c r="AK225">
        <v>0.33853350320980313</v>
      </c>
      <c r="AL225">
        <v>0.15450896724031737</v>
      </c>
      <c r="AM225">
        <v>8.65662054114405E-2</v>
      </c>
      <c r="AN225">
        <v>4.0730900891414637E-2</v>
      </c>
      <c r="AO225">
        <v>3.8568226513350292</v>
      </c>
      <c r="AP225">
        <v>1.7908173584869533</v>
      </c>
      <c r="AQ225">
        <v>53.872346020682265</v>
      </c>
      <c r="AR225">
        <v>1.1514614892528561</v>
      </c>
      <c r="AS225">
        <v>2.5473365279122291</v>
      </c>
      <c r="AT225">
        <v>-0.99999999999999978</v>
      </c>
      <c r="AU225">
        <v>-0.99999999999999978</v>
      </c>
      <c r="AV225">
        <v>0.86964249209118771</v>
      </c>
      <c r="AW225">
        <v>85.465775034088779</v>
      </c>
      <c r="AX225">
        <v>84.446621858564498</v>
      </c>
      <c r="AY225">
        <v>0.28259807088838079</v>
      </c>
      <c r="AZ225">
        <v>39.523607366118377</v>
      </c>
      <c r="BA225">
        <v>1530.348366264273</v>
      </c>
      <c r="CU225" t="e">
        <v>#N/A</v>
      </c>
      <c r="CV225" t="e">
        <v>#N/A</v>
      </c>
    </row>
    <row r="226" spans="1:100" x14ac:dyDescent="0.25">
      <c r="A226">
        <v>554</v>
      </c>
      <c r="B226" t="s">
        <v>669</v>
      </c>
      <c r="C226">
        <v>3</v>
      </c>
      <c r="D226">
        <v>4.2113158319802473</v>
      </c>
      <c r="E226">
        <v>0</v>
      </c>
      <c r="F226">
        <v>0.86087585623127982</v>
      </c>
      <c r="G226">
        <v>0.86087585623127982</v>
      </c>
      <c r="H226">
        <v>-0.16225430421552853</v>
      </c>
      <c r="I226">
        <v>0</v>
      </c>
      <c r="J226">
        <v>-9.7352582529317093</v>
      </c>
      <c r="K226">
        <v>-0.16225430421552853</v>
      </c>
      <c r="L226">
        <v>-0.99999999999999856</v>
      </c>
      <c r="M226">
        <v>-0.99999999999999856</v>
      </c>
      <c r="N226">
        <v>-3.2450860843105684</v>
      </c>
      <c r="O226">
        <v>-4.6630665647201823</v>
      </c>
      <c r="P226">
        <v>-2.6076681542517535E-2</v>
      </c>
      <c r="Q226">
        <v>1.4335542893412636</v>
      </c>
      <c r="R226">
        <v>0.37978693212097486</v>
      </c>
      <c r="S226">
        <v>0.33333333333333276</v>
      </c>
      <c r="T226">
        <v>0.33579618568351133</v>
      </c>
      <c r="U226">
        <v>4.6455669518172975E-2</v>
      </c>
      <c r="V226">
        <v>4.6255268788073754E-3</v>
      </c>
      <c r="W226">
        <v>35.298600785174109</v>
      </c>
      <c r="X226">
        <v>1.0469942270124635</v>
      </c>
      <c r="Y226">
        <v>-0.99999999999999856</v>
      </c>
      <c r="Z226">
        <v>-0.99999999999999856</v>
      </c>
      <c r="AA226">
        <v>57.391799287189215</v>
      </c>
      <c r="AB226">
        <v>0.18444560562955489</v>
      </c>
      <c r="AC226">
        <v>0.28187501000659754</v>
      </c>
      <c r="AD226">
        <v>-3.2052384238270365E-2</v>
      </c>
      <c r="AE226">
        <v>21.713411569894099</v>
      </c>
      <c r="AF226">
        <v>-0.99999999999999856</v>
      </c>
      <c r="AG226">
        <v>-0.99999999999999856</v>
      </c>
      <c r="AH226">
        <v>-0.99999999999999856</v>
      </c>
      <c r="AI226">
        <v>0</v>
      </c>
      <c r="AJ226">
        <v>4.6255268788073754E-3</v>
      </c>
      <c r="AK226">
        <v>4.1469857683765791E-3</v>
      </c>
      <c r="AL226">
        <v>-0.18256262167075113</v>
      </c>
      <c r="AM226">
        <v>0.83114618601711132</v>
      </c>
      <c r="AN226">
        <v>8.4882537795166468E-2</v>
      </c>
      <c r="AO226">
        <v>20.799389579269668</v>
      </c>
      <c r="AP226">
        <v>1.2092503365254053</v>
      </c>
      <c r="AQ226">
        <v>25.563342532242402</v>
      </c>
      <c r="AR226">
        <v>0.72021071541382464</v>
      </c>
      <c r="AS226">
        <v>0.88473992279693536</v>
      </c>
      <c r="AT226">
        <v>-0.99999999999999856</v>
      </c>
      <c r="AU226">
        <v>-0.99999999999999856</v>
      </c>
      <c r="AV226">
        <v>1.2406627883522547</v>
      </c>
      <c r="AW226">
        <v>53.93798305899444</v>
      </c>
      <c r="AX226">
        <v>54.400535746875164</v>
      </c>
      <c r="AY226">
        <v>6.1211970512976881E-2</v>
      </c>
      <c r="AZ226">
        <v>-31.919383668729456</v>
      </c>
      <c r="BA226">
        <v>1439.1969744460907</v>
      </c>
    </row>
    <row r="227" spans="1:100" x14ac:dyDescent="0.25">
      <c r="A227">
        <v>555</v>
      </c>
      <c r="B227" t="s">
        <v>670</v>
      </c>
      <c r="C227">
        <v>3</v>
      </c>
      <c r="D227">
        <v>5.068990264541652</v>
      </c>
      <c r="E227">
        <v>0</v>
      </c>
      <c r="F227">
        <v>2.3416207825593421E-2</v>
      </c>
      <c r="G227">
        <v>2.3416207825593421E-2</v>
      </c>
      <c r="H227">
        <v>0.25156014802197546</v>
      </c>
      <c r="I227">
        <v>0</v>
      </c>
      <c r="J227">
        <v>15.09360888131852</v>
      </c>
      <c r="K227">
        <v>0.25156014802197546</v>
      </c>
      <c r="L227">
        <v>-0.99999999999999889</v>
      </c>
      <c r="M227">
        <v>-0.99999999999999889</v>
      </c>
      <c r="N227">
        <v>5.031202960439507</v>
      </c>
      <c r="O227">
        <v>20.186015353685779</v>
      </c>
      <c r="P227">
        <v>-0.53591866940343569</v>
      </c>
      <c r="Q227">
        <v>0.70564658211430586</v>
      </c>
      <c r="R227">
        <v>0.16768651424970507</v>
      </c>
      <c r="S227">
        <v>0.33333333333333315</v>
      </c>
      <c r="T227">
        <v>0.3628223599983923</v>
      </c>
      <c r="U227">
        <v>0.10533836826620802</v>
      </c>
      <c r="V227">
        <v>0</v>
      </c>
      <c r="W227">
        <v>21.997356543038304</v>
      </c>
      <c r="X227">
        <v>0.89543804503964131</v>
      </c>
      <c r="Y227">
        <v>-0.99999999999999889</v>
      </c>
      <c r="Z227">
        <v>-0.99999999999999889</v>
      </c>
      <c r="AA227">
        <v>61.932923100557559</v>
      </c>
      <c r="AB227">
        <v>0.2760033688256604</v>
      </c>
      <c r="AC227">
        <v>0.41537593123568928</v>
      </c>
      <c r="AD227">
        <v>0.10397830080404147</v>
      </c>
      <c r="AE227">
        <v>39.76788004326955</v>
      </c>
      <c r="AF227">
        <v>-0.99999999999999889</v>
      </c>
      <c r="AG227">
        <v>-0.99999999999999889</v>
      </c>
      <c r="AH227">
        <v>-0.99999999999999889</v>
      </c>
      <c r="AI227">
        <v>0</v>
      </c>
      <c r="AJ227">
        <v>0</v>
      </c>
      <c r="AK227">
        <v>-0.16529189528096611</v>
      </c>
      <c r="AL227">
        <v>0.20040311921781992</v>
      </c>
      <c r="AM227">
        <v>-2.6113074844419056E-2</v>
      </c>
      <c r="AN227">
        <v>0.16704019344233137</v>
      </c>
      <c r="AO227">
        <v>-1.4792863475153071</v>
      </c>
      <c r="AP227">
        <v>5.1780204321473837</v>
      </c>
      <c r="AQ227">
        <v>37.090965424356838</v>
      </c>
      <c r="AR227">
        <v>0.80149406159793313</v>
      </c>
      <c r="AS227">
        <v>1.1469981930616169</v>
      </c>
      <c r="AT227">
        <v>-0.99999999999999889</v>
      </c>
      <c r="AU227">
        <v>-0.99999999999999889</v>
      </c>
      <c r="AV227">
        <v>0.19110272207529852</v>
      </c>
      <c r="AW227">
        <v>87.296958886390726</v>
      </c>
      <c r="AX227">
        <v>87.296958886390726</v>
      </c>
      <c r="AY227">
        <v>0.35186656549124606</v>
      </c>
      <c r="AZ227">
        <v>45.464902030611007</v>
      </c>
      <c r="BA227">
        <v>1514.6739076239016</v>
      </c>
    </row>
    <row r="228" spans="1:100" x14ac:dyDescent="0.25">
      <c r="A228">
        <v>558</v>
      </c>
      <c r="B228" t="s">
        <v>671</v>
      </c>
      <c r="C228">
        <v>3</v>
      </c>
      <c r="D228">
        <v>3.6726740120915378</v>
      </c>
      <c r="E228">
        <v>-0.12281361249414756</v>
      </c>
      <c r="F228">
        <v>-0.29714809550528248</v>
      </c>
      <c r="G228">
        <v>-0.32421155652008937</v>
      </c>
      <c r="H228">
        <v>0.16849436589653854</v>
      </c>
      <c r="I228">
        <v>0</v>
      </c>
      <c r="J228">
        <v>10.109661953792317</v>
      </c>
      <c r="K228">
        <v>0.16849436589653854</v>
      </c>
      <c r="L228">
        <v>-0.99999999999999967</v>
      </c>
      <c r="M228">
        <v>-0.99999999999999967</v>
      </c>
      <c r="N228">
        <v>3.3698873179307718</v>
      </c>
      <c r="O228">
        <v>13.45812440936376</v>
      </c>
      <c r="P228">
        <v>-0.29325784943469574</v>
      </c>
      <c r="Q228">
        <v>-1.8774221267083391</v>
      </c>
      <c r="R228">
        <v>-0.59052332534337648</v>
      </c>
      <c r="S228">
        <v>0.33333333333333326</v>
      </c>
      <c r="T228">
        <v>-9.9802581373427436E-3</v>
      </c>
      <c r="U228">
        <v>-8.7254328638698406E-2</v>
      </c>
      <c r="V228">
        <v>0</v>
      </c>
      <c r="W228">
        <v>2.7041752264301415</v>
      </c>
      <c r="X228">
        <v>-0.47673419676197859</v>
      </c>
      <c r="Y228">
        <v>-0.99999999999999967</v>
      </c>
      <c r="Z228">
        <v>-0.99999999999999967</v>
      </c>
      <c r="AA228">
        <v>14.030272475141341</v>
      </c>
      <c r="AB228">
        <v>3.0582925074019055E-2</v>
      </c>
      <c r="AC228">
        <v>0.25511358437246151</v>
      </c>
      <c r="AD228">
        <v>-4.7364097965389103E-2</v>
      </c>
      <c r="AE228">
        <v>11.916620574054573</v>
      </c>
      <c r="AF228">
        <v>-0.99999999999999967</v>
      </c>
      <c r="AG228">
        <v>-0.99999999999999967</v>
      </c>
      <c r="AH228">
        <v>-0.99999999999999967</v>
      </c>
      <c r="AI228">
        <v>0</v>
      </c>
      <c r="AJ228">
        <v>0</v>
      </c>
      <c r="AK228">
        <v>-5.5451222004269489E-2</v>
      </c>
      <c r="AL228">
        <v>-9.6089604191086087E-3</v>
      </c>
      <c r="AM228">
        <v>0.11566111719280608</v>
      </c>
      <c r="AN228">
        <v>-0.11616889304875454</v>
      </c>
      <c r="AO228">
        <v>2.614271819798804</v>
      </c>
      <c r="AP228">
        <v>-2.9522671283144066</v>
      </c>
      <c r="AQ228">
        <v>12.813837180222452</v>
      </c>
      <c r="AR228">
        <v>0.23609874655729196</v>
      </c>
      <c r="AS228">
        <v>-0.3082398308654401</v>
      </c>
      <c r="AT228">
        <v>-0.99999999999999967</v>
      </c>
      <c r="AU228">
        <v>-0.99999999999999967</v>
      </c>
      <c r="AV228">
        <v>-0.91473488186346641</v>
      </c>
      <c r="AW228">
        <v>24.536129756190689</v>
      </c>
      <c r="AX228">
        <v>24.536129756190689</v>
      </c>
      <c r="AY228">
        <v>-9.9917247487735186E-2</v>
      </c>
      <c r="AZ228">
        <v>-35.885584605129338</v>
      </c>
      <c r="BA228">
        <v>1480.5591691177783</v>
      </c>
      <c r="CU228" t="e">
        <v>#N/A</v>
      </c>
      <c r="CV228" t="e">
        <v>#N/A</v>
      </c>
    </row>
    <row r="229" spans="1:100" x14ac:dyDescent="0.25">
      <c r="A229">
        <v>564</v>
      </c>
      <c r="B229" t="s">
        <v>672</v>
      </c>
      <c r="C229">
        <v>2</v>
      </c>
      <c r="D229">
        <v>2.3937243132631409</v>
      </c>
      <c r="E229">
        <v>-0.29725232647586414</v>
      </c>
      <c r="F229">
        <v>-0.66325348574639575</v>
      </c>
      <c r="G229">
        <v>-0.65859851249044088</v>
      </c>
      <c r="H229">
        <v>-8.4023042361327252E-2</v>
      </c>
      <c r="I229">
        <v>0</v>
      </c>
      <c r="J229">
        <v>-5.0413825416796341</v>
      </c>
      <c r="K229">
        <v>-8.4023042361327252E-2</v>
      </c>
      <c r="L229">
        <v>-1</v>
      </c>
      <c r="M229">
        <v>-1</v>
      </c>
      <c r="N229">
        <v>-1.6804608472265445</v>
      </c>
      <c r="O229">
        <v>-1.3918095484394115</v>
      </c>
      <c r="P229">
        <v>-1.3376458630208348</v>
      </c>
      <c r="Q229">
        <v>-2.8381666386683513</v>
      </c>
      <c r="R229">
        <v>-0.93069885161082921</v>
      </c>
      <c r="S229">
        <v>0.29914838475988453</v>
      </c>
      <c r="T229">
        <v>0.15208577493437661</v>
      </c>
      <c r="U229">
        <v>-8.5947530717246173E-2</v>
      </c>
      <c r="V229">
        <v>-2.0995694198140367E-2</v>
      </c>
      <c r="W229">
        <v>13.994312345604634</v>
      </c>
      <c r="X229">
        <v>4.5135635906626836E-2</v>
      </c>
      <c r="Y229">
        <v>-1</v>
      </c>
      <c r="Z229">
        <v>-1</v>
      </c>
      <c r="AA229">
        <v>21.159955781828508</v>
      </c>
      <c r="AB229">
        <v>-6.6043801403969912E-2</v>
      </c>
      <c r="AC229">
        <v>-6.5899799686845367E-2</v>
      </c>
      <c r="AD229">
        <v>-6.8915025206198008E-2</v>
      </c>
      <c r="AE229">
        <v>0.71921374607293131</v>
      </c>
      <c r="AF229">
        <v>-1</v>
      </c>
      <c r="AG229">
        <v>-1</v>
      </c>
      <c r="AH229">
        <v>-1</v>
      </c>
      <c r="AI229">
        <v>-1.1779868693276359E-2</v>
      </c>
      <c r="AJ229">
        <v>-2.0995694198140367E-2</v>
      </c>
      <c r="AK229">
        <v>0.31147374949536094</v>
      </c>
      <c r="AL229">
        <v>-0.13964579250611359</v>
      </c>
      <c r="AM229">
        <v>0.3544351672205428</v>
      </c>
      <c r="AN229">
        <v>-0.17099430700548901</v>
      </c>
      <c r="AO229">
        <v>9.4123268286082293</v>
      </c>
      <c r="AP229">
        <v>-3.9671655382856486</v>
      </c>
      <c r="AQ229">
        <v>18.520530990685025</v>
      </c>
      <c r="AR229">
        <v>0.45313693491239537</v>
      </c>
      <c r="AS229">
        <v>0.10683711134342888</v>
      </c>
      <c r="AT229">
        <v>-1</v>
      </c>
      <c r="AU229">
        <v>-1</v>
      </c>
      <c r="AV229">
        <v>-1.1833585073565658</v>
      </c>
      <c r="AW229">
        <v>29.828979445941474</v>
      </c>
      <c r="AX229">
        <v>29.615503291362117</v>
      </c>
      <c r="AY229">
        <v>-2.5864340527950419E-2</v>
      </c>
      <c r="AZ229">
        <v>-33.729992429979404</v>
      </c>
      <c r="BA229">
        <v>1423.7837074637464</v>
      </c>
    </row>
    <row r="230" spans="1:100" x14ac:dyDescent="0.25">
      <c r="A230">
        <v>568</v>
      </c>
      <c r="B230" t="s">
        <v>673</v>
      </c>
      <c r="C230">
        <v>3</v>
      </c>
      <c r="D230">
        <v>4.6531418744441542</v>
      </c>
      <c r="E230">
        <v>0</v>
      </c>
      <c r="F230">
        <v>-0.1012650202613761</v>
      </c>
      <c r="G230">
        <v>-0.1012650202613761</v>
      </c>
      <c r="H230">
        <v>-9.4972336968050658E-3</v>
      </c>
      <c r="I230">
        <v>0</v>
      </c>
      <c r="J230">
        <v>-0.56983402180830189</v>
      </c>
      <c r="K230">
        <v>-9.4972336968050658E-3</v>
      </c>
      <c r="L230">
        <v>-0.99999999999999967</v>
      </c>
      <c r="M230">
        <v>-0.99999999999999967</v>
      </c>
      <c r="N230">
        <v>-0.1899446739361009</v>
      </c>
      <c r="O230">
        <v>3.9820428323744763</v>
      </c>
      <c r="P230">
        <v>-0.10469238138173903</v>
      </c>
      <c r="Q230">
        <v>0.30829394065400073</v>
      </c>
      <c r="R230">
        <v>4.7920580209924776E-2</v>
      </c>
      <c r="S230">
        <v>0.33333333333333331</v>
      </c>
      <c r="T230">
        <v>0.2665173278070096</v>
      </c>
      <c r="U230">
        <v>8.0037504388820499E-2</v>
      </c>
      <c r="V230">
        <v>-1.3877617109002725E-2</v>
      </c>
      <c r="W230">
        <v>27.020311284678634</v>
      </c>
      <c r="X230">
        <v>0.77941620421209001</v>
      </c>
      <c r="Y230">
        <v>-0.99999999999999967</v>
      </c>
      <c r="Z230">
        <v>-0.99999999999999967</v>
      </c>
      <c r="AA230">
        <v>33.408838625491612</v>
      </c>
      <c r="AB230">
        <v>-1.83005980841267E-2</v>
      </c>
      <c r="AC230">
        <v>2.4391827680178883E-2</v>
      </c>
      <c r="AD230">
        <v>0.12072090561600866</v>
      </c>
      <c r="AE230">
        <v>6.340606760603043</v>
      </c>
      <c r="AF230">
        <v>-0.99999999999999967</v>
      </c>
      <c r="AG230">
        <v>-0.99999999999999967</v>
      </c>
      <c r="AH230">
        <v>-0.99999999999999967</v>
      </c>
      <c r="AI230">
        <v>0</v>
      </c>
      <c r="AJ230">
        <v>-1.3877617109002725E-2</v>
      </c>
      <c r="AK230">
        <v>6.8382396883927013E-2</v>
      </c>
      <c r="AL230">
        <v>9.2973550545359107E-3</v>
      </c>
      <c r="AM230">
        <v>0.18617996106773732</v>
      </c>
      <c r="AN230">
        <v>6.0540288866045684E-2</v>
      </c>
      <c r="AO230">
        <v>4.996411011113068</v>
      </c>
      <c r="AP230">
        <v>1.5599939969238212</v>
      </c>
      <c r="AQ230">
        <v>26.450477262870322</v>
      </c>
      <c r="AR230">
        <v>0.66601054842016061</v>
      </c>
      <c r="AS230">
        <v>0.76991897051528491</v>
      </c>
      <c r="AT230">
        <v>-0.99999999999999967</v>
      </c>
      <c r="AU230">
        <v>-0.99999999999999967</v>
      </c>
      <c r="AV230">
        <v>-5.3344440051451392E-2</v>
      </c>
      <c r="AW230">
        <v>38.95087545478988</v>
      </c>
      <c r="AX230">
        <v>37.563113743889609</v>
      </c>
      <c r="AY230">
        <v>4.1245084831014918E-2</v>
      </c>
      <c r="AZ230">
        <v>-34.837705737155034</v>
      </c>
      <c r="BA230">
        <v>1329.2574841448079</v>
      </c>
      <c r="CU230" t="e">
        <v>#N/A</v>
      </c>
      <c r="CV230" t="e">
        <v>#N/A</v>
      </c>
    </row>
    <row r="231" spans="1:100" x14ac:dyDescent="0.25">
      <c r="A231">
        <v>569</v>
      </c>
      <c r="B231" t="s">
        <v>674</v>
      </c>
      <c r="C231">
        <v>2</v>
      </c>
      <c r="D231">
        <v>3.6138131347709206</v>
      </c>
      <c r="E231">
        <v>-2.6236339359564362E-2</v>
      </c>
      <c r="F231">
        <v>1.1605926802022132E-2</v>
      </c>
      <c r="G231">
        <v>1.9325499938881469E-2</v>
      </c>
      <c r="H231">
        <v>5.6225581852145358E-2</v>
      </c>
      <c r="I231">
        <v>0</v>
      </c>
      <c r="J231">
        <v>3.3735349111287212</v>
      </c>
      <c r="K231">
        <v>5.6225581852145358E-2</v>
      </c>
      <c r="L231">
        <v>-1</v>
      </c>
      <c r="M231">
        <v>-1</v>
      </c>
      <c r="N231">
        <v>1.1245116370429071</v>
      </c>
      <c r="O231">
        <v>7.3490895315782794</v>
      </c>
      <c r="P231">
        <v>3.4905247748101442E-2</v>
      </c>
      <c r="Q231">
        <v>0.36984164605535941</v>
      </c>
      <c r="R231">
        <v>0.12296634646972296</v>
      </c>
      <c r="S231">
        <v>0.32536486034049128</v>
      </c>
      <c r="T231">
        <v>0.2627722611918234</v>
      </c>
      <c r="U231">
        <v>5.1113454052651955E-2</v>
      </c>
      <c r="V231">
        <v>-2.8723201196230353E-3</v>
      </c>
      <c r="W231">
        <v>22.644803475202238</v>
      </c>
      <c r="X231">
        <v>0.68008416408457006</v>
      </c>
      <c r="Y231">
        <v>-1</v>
      </c>
      <c r="Z231">
        <v>-1</v>
      </c>
      <c r="AA231">
        <v>38.969923730345734</v>
      </c>
      <c r="AB231">
        <v>8.7695645958817459E-2</v>
      </c>
      <c r="AC231">
        <v>8.7897991428932759E-2</v>
      </c>
      <c r="AD231">
        <v>8.3562017662174914E-2</v>
      </c>
      <c r="AE231">
        <v>14.882688555178991</v>
      </c>
      <c r="AF231">
        <v>-1</v>
      </c>
      <c r="AG231">
        <v>-1</v>
      </c>
      <c r="AH231">
        <v>-1</v>
      </c>
      <c r="AI231">
        <v>-1.8420505530204214E-3</v>
      </c>
      <c r="AJ231">
        <v>-2.8723201196230353E-3</v>
      </c>
      <c r="AK231">
        <v>0.12625735888888928</v>
      </c>
      <c r="AL231">
        <v>4.5570598100358038E-2</v>
      </c>
      <c r="AM231">
        <v>0.1387093081663508</v>
      </c>
      <c r="AN231">
        <v>4.4731552048702952E-2</v>
      </c>
      <c r="AO231">
        <v>3.9191015221886234</v>
      </c>
      <c r="AP231">
        <v>1.5260597681339574</v>
      </c>
      <c r="AQ231">
        <v>27.729589344006495</v>
      </c>
      <c r="AR231">
        <v>0.65584633511579948</v>
      </c>
      <c r="AS231">
        <v>0.76237387797682843</v>
      </c>
      <c r="AT231">
        <v>-1</v>
      </c>
      <c r="AU231">
        <v>-1</v>
      </c>
      <c r="AV231">
        <v>0.21489763795470146</v>
      </c>
      <c r="AW231">
        <v>50.353664471520567</v>
      </c>
      <c r="AX231">
        <v>50.409074776364392</v>
      </c>
      <c r="AY231">
        <v>0.1322307757873567</v>
      </c>
      <c r="AZ231">
        <v>-6.0329105197305388</v>
      </c>
      <c r="BA231">
        <v>1449.5247814246206</v>
      </c>
    </row>
    <row r="232" spans="1:100" x14ac:dyDescent="0.25">
      <c r="A232">
        <v>571</v>
      </c>
      <c r="B232" t="s">
        <v>675</v>
      </c>
      <c r="C232">
        <v>3</v>
      </c>
      <c r="D232">
        <v>3.7237350629106154</v>
      </c>
      <c r="E232">
        <v>0.23402814233171532</v>
      </c>
      <c r="F232">
        <v>3.8704993399230087E-2</v>
      </c>
      <c r="G232">
        <v>9.6478245724481979E-2</v>
      </c>
      <c r="H232">
        <v>-0.15254731455532833</v>
      </c>
      <c r="I232">
        <v>0</v>
      </c>
      <c r="J232">
        <v>-9.1528388733197001</v>
      </c>
      <c r="K232">
        <v>-0.15254731455532833</v>
      </c>
      <c r="L232">
        <v>-1.0000000000000016</v>
      </c>
      <c r="M232">
        <v>-1.0000000000000016</v>
      </c>
      <c r="N232">
        <v>-3.050946291106567</v>
      </c>
      <c r="O232">
        <v>-5.3326255646846024</v>
      </c>
      <c r="P232">
        <v>2.8898012294208435</v>
      </c>
      <c r="Q232">
        <v>2.0743535232413741</v>
      </c>
      <c r="R232">
        <v>0.8312289320267171</v>
      </c>
      <c r="S232">
        <v>0.33333333333333365</v>
      </c>
      <c r="T232">
        <v>0.21844597984377967</v>
      </c>
      <c r="U232">
        <v>7.0324904324812004E-2</v>
      </c>
      <c r="V232">
        <v>0</v>
      </c>
      <c r="W232">
        <v>30.986061282290166</v>
      </c>
      <c r="X232">
        <v>0.87630668923648081</v>
      </c>
      <c r="Y232">
        <v>-1.0000000000000016</v>
      </c>
      <c r="Z232">
        <v>-1.0000000000000016</v>
      </c>
      <c r="AA232">
        <v>31.79281842502397</v>
      </c>
      <c r="AB232">
        <v>2.4290923354242981E-2</v>
      </c>
      <c r="AC232">
        <v>3.3558918278532343E-2</v>
      </c>
      <c r="AD232">
        <v>-5.8339277418633546E-2</v>
      </c>
      <c r="AE232">
        <v>-2.4471789292908885E-2</v>
      </c>
      <c r="AF232">
        <v>-1.0000000000000016</v>
      </c>
      <c r="AG232">
        <v>-1.0000000000000016</v>
      </c>
      <c r="AH232">
        <v>-1.0000000000000016</v>
      </c>
      <c r="AI232">
        <v>0</v>
      </c>
      <c r="AJ232">
        <v>0</v>
      </c>
      <c r="AK232">
        <v>0.18461426987398966</v>
      </c>
      <c r="AL232">
        <v>0.11679525117054537</v>
      </c>
      <c r="AM232">
        <v>0.19026289436781751</v>
      </c>
      <c r="AN232">
        <v>0.1393436736244606</v>
      </c>
      <c r="AO232">
        <v>5.6796437085653846</v>
      </c>
      <c r="AP232">
        <v>4.0675680964642424</v>
      </c>
      <c r="AQ232">
        <v>21.833222408970453</v>
      </c>
      <c r="AR232">
        <v>0.62210421750192557</v>
      </c>
      <c r="AS232">
        <v>0.7237593746811527</v>
      </c>
      <c r="AT232">
        <v>-1.0000000000000016</v>
      </c>
      <c r="AU232">
        <v>-1.0000000000000016</v>
      </c>
      <c r="AV232">
        <v>0.92770717775119871</v>
      </c>
      <c r="AW232">
        <v>30.52776095680359</v>
      </c>
      <c r="AX232">
        <v>30.52776095680359</v>
      </c>
      <c r="AY232">
        <v>0.27678549390604579</v>
      </c>
      <c r="AZ232">
        <v>-5.046381200169944</v>
      </c>
      <c r="BA232">
        <v>1437.4117858469017</v>
      </c>
      <c r="CU232" t="e">
        <v>#N/A</v>
      </c>
      <c r="CV232" t="e">
        <v>#N/A</v>
      </c>
    </row>
    <row r="233" spans="1:100" x14ac:dyDescent="0.25">
      <c r="A233">
        <v>573</v>
      </c>
      <c r="B233" t="s">
        <v>676</v>
      </c>
      <c r="C233">
        <v>3</v>
      </c>
      <c r="D233">
        <v>6.3367585087205534</v>
      </c>
      <c r="E233">
        <v>0</v>
      </c>
      <c r="F233">
        <v>-0.10582138850577816</v>
      </c>
      <c r="G233">
        <v>-0.10582138850577816</v>
      </c>
      <c r="H233">
        <v>9.0274518349880067E-2</v>
      </c>
      <c r="I233">
        <v>0</v>
      </c>
      <c r="J233">
        <v>5.4164711009928022</v>
      </c>
      <c r="K233">
        <v>9.0274518349880067E-2</v>
      </c>
      <c r="L233">
        <v>-1</v>
      </c>
      <c r="M233">
        <v>-1</v>
      </c>
      <c r="N233">
        <v>1.8054903669976019</v>
      </c>
      <c r="O233">
        <v>11.647408221207588</v>
      </c>
      <c r="P233">
        <v>-1.3122900047246833</v>
      </c>
      <c r="Q233">
        <v>4.0156242275673035</v>
      </c>
      <c r="R233">
        <v>1.0984389359587792</v>
      </c>
      <c r="S233">
        <v>0.34215172024680723</v>
      </c>
      <c r="T233">
        <v>0.13628511187169995</v>
      </c>
      <c r="U233">
        <v>-9.7277841894282638E-2</v>
      </c>
      <c r="V233">
        <v>0</v>
      </c>
      <c r="W233">
        <v>11.635378874973776</v>
      </c>
      <c r="X233">
        <v>-3.3103829195818023E-2</v>
      </c>
      <c r="Y233">
        <v>-1</v>
      </c>
      <c r="Z233">
        <v>-1</v>
      </c>
      <c r="AA233">
        <v>34.676739199724594</v>
      </c>
      <c r="AB233">
        <v>0.1227824495810875</v>
      </c>
      <c r="AC233">
        <v>0.31078091367693195</v>
      </c>
      <c r="AD233">
        <v>5.2950645178210902E-3</v>
      </c>
      <c r="AE233">
        <v>21.94292138879203</v>
      </c>
      <c r="AF233">
        <v>-1</v>
      </c>
      <c r="AG233">
        <v>-1</v>
      </c>
      <c r="AH233">
        <v>-1</v>
      </c>
      <c r="AI233">
        <v>0</v>
      </c>
      <c r="AJ233">
        <v>0</v>
      </c>
      <c r="AK233">
        <v>-5.8209176811128402E-2</v>
      </c>
      <c r="AL233">
        <v>6.8762239415797247E-2</v>
      </c>
      <c r="AM233">
        <v>-0.11801283137742079</v>
      </c>
      <c r="AN233">
        <v>-0.15194173556910881</v>
      </c>
      <c r="AO233">
        <v>-3.2413666684911626</v>
      </c>
      <c r="AP233">
        <v>-3.4547321921487342</v>
      </c>
      <c r="AQ233">
        <v>17.051849975966576</v>
      </c>
      <c r="AR233">
        <v>0.38115899022422434</v>
      </c>
      <c r="AS233">
        <v>5.7170689154062072E-2</v>
      </c>
      <c r="AT233">
        <v>-1</v>
      </c>
      <c r="AU233">
        <v>-1</v>
      </c>
      <c r="AV233">
        <v>0.99261754745300079</v>
      </c>
      <c r="AW233">
        <v>42.869415228783417</v>
      </c>
      <c r="AX233">
        <v>42.869415228783417</v>
      </c>
      <c r="AY233">
        <v>8.5299711285285781E-2</v>
      </c>
      <c r="AZ233">
        <v>-0.88200332851980601</v>
      </c>
      <c r="BA233">
        <v>1452.9844106377805</v>
      </c>
      <c r="CU233" t="e">
        <v>#N/A</v>
      </c>
      <c r="CV233" t="e">
        <v>#N/A</v>
      </c>
    </row>
    <row r="234" spans="1:100" x14ac:dyDescent="0.25">
      <c r="A234">
        <v>578</v>
      </c>
      <c r="B234" t="s">
        <v>677</v>
      </c>
      <c r="C234">
        <v>3</v>
      </c>
      <c r="D234">
        <v>4.8901793057609</v>
      </c>
      <c r="E234">
        <v>-2.6825941754128773E-3</v>
      </c>
      <c r="F234">
        <v>0.71117281594735382</v>
      </c>
      <c r="G234">
        <v>0.71117281594735382</v>
      </c>
      <c r="H234">
        <v>0.49479602333306727</v>
      </c>
      <c r="I234">
        <v>0</v>
      </c>
      <c r="J234">
        <v>29.687761399984044</v>
      </c>
      <c r="K234">
        <v>0.49479602333306727</v>
      </c>
      <c r="L234">
        <v>-1.0000000000000013</v>
      </c>
      <c r="M234">
        <v>-1.0000000000000013</v>
      </c>
      <c r="N234">
        <v>9.8959204666613481</v>
      </c>
      <c r="O234">
        <v>35.289113521692308</v>
      </c>
      <c r="P234">
        <v>-0.31178786123726904</v>
      </c>
      <c r="Q234">
        <v>0.57187871347400787</v>
      </c>
      <c r="R234">
        <v>0.234140109378493</v>
      </c>
      <c r="S234">
        <v>0.33333333333333381</v>
      </c>
      <c r="T234">
        <v>0.33432649501886724</v>
      </c>
      <c r="U234">
        <v>0.19925679220098227</v>
      </c>
      <c r="V234">
        <v>8.5522097551422212E-3</v>
      </c>
      <c r="W234">
        <v>15.226912279010332</v>
      </c>
      <c r="X234">
        <v>1.0227108994004219</v>
      </c>
      <c r="Y234">
        <v>-1.0000000000000013</v>
      </c>
      <c r="Z234">
        <v>-1.0000000000000013</v>
      </c>
      <c r="AA234">
        <v>56.486358583578763</v>
      </c>
      <c r="AB234">
        <v>0.16003284839817003</v>
      </c>
      <c r="AC234">
        <v>8.3297598120217808E-2</v>
      </c>
      <c r="AD234">
        <v>0.57717567738541053</v>
      </c>
      <c r="AE234">
        <v>41.025306195189927</v>
      </c>
      <c r="AF234">
        <v>-1.0000000000000013</v>
      </c>
      <c r="AG234">
        <v>-1.0000000000000013</v>
      </c>
      <c r="AH234">
        <v>-1.0000000000000013</v>
      </c>
      <c r="AI234">
        <v>-3.6565780034376583E-3</v>
      </c>
      <c r="AJ234">
        <v>8.5522097551422212E-3</v>
      </c>
      <c r="AK234">
        <v>-0.14798285632513872</v>
      </c>
      <c r="AL234">
        <v>0.18862848491815495</v>
      </c>
      <c r="AM234">
        <v>9.8812559485058071E-2</v>
      </c>
      <c r="AN234">
        <v>-3.856812937716167E-2</v>
      </c>
      <c r="AO234">
        <v>1.7303997055007569</v>
      </c>
      <c r="AP234">
        <v>-2.1060809838267358E-2</v>
      </c>
      <c r="AQ234">
        <v>44.91467367899434</v>
      </c>
      <c r="AR234">
        <v>0.87546883030832612</v>
      </c>
      <c r="AS234">
        <v>1.5175069227334903</v>
      </c>
      <c r="AT234">
        <v>-1.0000000000000013</v>
      </c>
      <c r="AU234">
        <v>-1.0000000000000013</v>
      </c>
      <c r="AV234">
        <v>0.94531292532584688</v>
      </c>
      <c r="AW234">
        <v>91.754411295432803</v>
      </c>
      <c r="AX234">
        <v>92.536500710878286</v>
      </c>
      <c r="AY234">
        <v>0.1980188271697792</v>
      </c>
      <c r="AZ234">
        <v>18.23955149076685</v>
      </c>
      <c r="BA234">
        <v>1506.3858279852057</v>
      </c>
    </row>
    <row r="235" spans="1:100" x14ac:dyDescent="0.25">
      <c r="A235">
        <v>580</v>
      </c>
      <c r="B235" t="s">
        <v>678</v>
      </c>
      <c r="C235">
        <v>3</v>
      </c>
      <c r="D235">
        <v>5.5806013261896155</v>
      </c>
      <c r="E235">
        <v>-1.2375705725601836E-2</v>
      </c>
      <c r="F235">
        <v>0.59900199580176494</v>
      </c>
      <c r="G235">
        <v>0.59900199580176494</v>
      </c>
      <c r="H235">
        <v>-0.1352000070461836</v>
      </c>
      <c r="I235">
        <v>0</v>
      </c>
      <c r="J235">
        <v>-8.1120004227710218</v>
      </c>
      <c r="K235">
        <v>-0.1352000070461836</v>
      </c>
      <c r="L235">
        <v>-0.99999999999999833</v>
      </c>
      <c r="M235">
        <v>-0.99999999999999833</v>
      </c>
      <c r="N235">
        <v>-2.7040001409236729</v>
      </c>
      <c r="O235">
        <v>-1.9323971007796388</v>
      </c>
      <c r="P235">
        <v>2.6003887540391162E-2</v>
      </c>
      <c r="Q235">
        <v>2.9649943613272436</v>
      </c>
      <c r="R235">
        <v>0.92447019627516347</v>
      </c>
      <c r="S235">
        <v>0.3333333333333327</v>
      </c>
      <c r="T235">
        <v>0.25371354221652798</v>
      </c>
      <c r="U235">
        <v>-8.136283397321363E-2</v>
      </c>
      <c r="V235">
        <v>1.2915337795155381E-3</v>
      </c>
      <c r="W235">
        <v>25.687023296093855</v>
      </c>
      <c r="X235">
        <v>0.32492495826347811</v>
      </c>
      <c r="Y235">
        <v>-0.99999999999999833</v>
      </c>
      <c r="Z235">
        <v>-0.99999999999999833</v>
      </c>
      <c r="AA235">
        <v>26.622916651352778</v>
      </c>
      <c r="AB235">
        <v>-3.5613843663777248E-2</v>
      </c>
      <c r="AC235">
        <v>-6.7843539166511591E-2</v>
      </c>
      <c r="AD235">
        <v>0.10368584600996437</v>
      </c>
      <c r="AE235">
        <v>1.1423158983769999E-2</v>
      </c>
      <c r="AF235">
        <v>-0.99999999999999833</v>
      </c>
      <c r="AG235">
        <v>-0.99999999999999833</v>
      </c>
      <c r="AH235">
        <v>-0.99999999999999833</v>
      </c>
      <c r="AI235">
        <v>0</v>
      </c>
      <c r="AJ235">
        <v>1.2915337795155381E-3</v>
      </c>
      <c r="AK235">
        <v>0.48974010616408792</v>
      </c>
      <c r="AL235">
        <v>4.1112618330257214E-2</v>
      </c>
      <c r="AM235">
        <v>-0.26831478727592761</v>
      </c>
      <c r="AN235">
        <v>-0.13929216367617439</v>
      </c>
      <c r="AO235">
        <v>-4.259169151077745</v>
      </c>
      <c r="AP235">
        <v>-3.2767410002530752</v>
      </c>
      <c r="AQ235">
        <v>17.575022873322837</v>
      </c>
      <c r="AR235">
        <v>0.50697557535616267</v>
      </c>
      <c r="AS235">
        <v>0.18972495121729444</v>
      </c>
      <c r="AT235">
        <v>-0.99999999999999833</v>
      </c>
      <c r="AU235">
        <v>-0.99999999999999833</v>
      </c>
      <c r="AV235">
        <v>1.5234721920769279</v>
      </c>
      <c r="AW235">
        <v>21.413778550320071</v>
      </c>
      <c r="AX235">
        <v>21.542931928271624</v>
      </c>
      <c r="AY235">
        <v>3.3779486102414762E-2</v>
      </c>
      <c r="AZ235">
        <v>-27.803121623174782</v>
      </c>
      <c r="BA235">
        <v>1370.2704260893979</v>
      </c>
    </row>
    <row r="236" spans="1:100" x14ac:dyDescent="0.25">
      <c r="A236">
        <v>581</v>
      </c>
      <c r="B236" t="s">
        <v>679</v>
      </c>
      <c r="C236">
        <v>3</v>
      </c>
      <c r="D236">
        <v>5.1391221678622943</v>
      </c>
      <c r="E236">
        <v>-1.6052532914225464E-2</v>
      </c>
      <c r="F236">
        <v>0.56785262373917078</v>
      </c>
      <c r="G236">
        <v>0.56785262373917078</v>
      </c>
      <c r="H236">
        <v>-6.0178049616561938E-2</v>
      </c>
      <c r="I236">
        <v>0</v>
      </c>
      <c r="J236">
        <v>-3.6106829769937159</v>
      </c>
      <c r="K236">
        <v>-6.0178049616561938E-2</v>
      </c>
      <c r="L236">
        <v>-1</v>
      </c>
      <c r="M236">
        <v>-1</v>
      </c>
      <c r="N236">
        <v>-1.2035609923312383</v>
      </c>
      <c r="O236">
        <v>2.0962918146077505</v>
      </c>
      <c r="P236">
        <v>-0.34807768627515562</v>
      </c>
      <c r="Q236">
        <v>13.642306258473619</v>
      </c>
      <c r="R236">
        <v>4.5326273188932058</v>
      </c>
      <c r="S236">
        <v>0.36072391537794429</v>
      </c>
      <c r="T236">
        <v>0.3431810492082345</v>
      </c>
      <c r="U236">
        <v>-0.10205002219541132</v>
      </c>
      <c r="V236">
        <v>0</v>
      </c>
      <c r="W236">
        <v>26.481319680293179</v>
      </c>
      <c r="X236">
        <v>0.36573064129599669</v>
      </c>
      <c r="Y236">
        <v>-1</v>
      </c>
      <c r="Z236">
        <v>-1</v>
      </c>
      <c r="AA236">
        <v>42.229452490858009</v>
      </c>
      <c r="AB236">
        <v>0.34696328554324618</v>
      </c>
      <c r="AC236">
        <v>4.8415629497464821E-2</v>
      </c>
      <c r="AD236">
        <v>-0.17106880520727813</v>
      </c>
      <c r="AE236">
        <v>11.215505491671644</v>
      </c>
      <c r="AF236">
        <v>-1</v>
      </c>
      <c r="AG236">
        <v>-1</v>
      </c>
      <c r="AH236">
        <v>-1</v>
      </c>
      <c r="AI236">
        <v>0.10615727345178104</v>
      </c>
      <c r="AJ236">
        <v>0</v>
      </c>
      <c r="AK236">
        <v>-9.2475757400365607E-2</v>
      </c>
      <c r="AL236">
        <v>-2.2966238054095138E-2</v>
      </c>
      <c r="AM236">
        <v>0.2677198394411644</v>
      </c>
      <c r="AN236">
        <v>0.31364789310820973</v>
      </c>
      <c r="AO236">
        <v>6.2306171990272814</v>
      </c>
      <c r="AP236">
        <v>7.7263661374347672</v>
      </c>
      <c r="AQ236">
        <v>22.870636703299461</v>
      </c>
      <c r="AR236">
        <v>0.60185494239076731</v>
      </c>
      <c r="AS236">
        <v>0.30555259167943444</v>
      </c>
      <c r="AT236">
        <v>-1</v>
      </c>
      <c r="AU236">
        <v>-1</v>
      </c>
      <c r="AV236">
        <v>5.1004799426323775</v>
      </c>
      <c r="AW236">
        <v>52.052110442900563</v>
      </c>
      <c r="AX236">
        <v>54.175255911936155</v>
      </c>
      <c r="AY236">
        <v>8.2048829137531032E-2</v>
      </c>
      <c r="AZ236">
        <v>-28.572182548024525</v>
      </c>
      <c r="BA236">
        <v>1389.0230451243449</v>
      </c>
    </row>
    <row r="237" spans="1:100" x14ac:dyDescent="0.25">
      <c r="A237">
        <v>585</v>
      </c>
      <c r="B237" t="s">
        <v>680</v>
      </c>
      <c r="C237">
        <v>2</v>
      </c>
      <c r="D237">
        <v>2.708858060883415</v>
      </c>
      <c r="E237">
        <v>-0.22725227223438452</v>
      </c>
      <c r="F237">
        <v>-0.48894570417818017</v>
      </c>
      <c r="G237">
        <v>-0.48349918293948702</v>
      </c>
      <c r="H237">
        <v>-4.7798569382089026E-2</v>
      </c>
      <c r="I237">
        <v>0</v>
      </c>
      <c r="J237">
        <v>-2.8679141629253424</v>
      </c>
      <c r="K237">
        <v>-4.7798569382089026E-2</v>
      </c>
      <c r="L237">
        <v>-1</v>
      </c>
      <c r="M237">
        <v>-1</v>
      </c>
      <c r="N237">
        <v>-0.9559713876417808</v>
      </c>
      <c r="O237">
        <v>0.86585582485080437</v>
      </c>
      <c r="P237">
        <v>-0.98313300484837995</v>
      </c>
      <c r="Q237">
        <v>-2.0095780512304779</v>
      </c>
      <c r="R237">
        <v>-0.65855025328350192</v>
      </c>
      <c r="S237">
        <v>0.30591977390260466</v>
      </c>
      <c r="T237">
        <v>0.18067471584617298</v>
      </c>
      <c r="U237">
        <v>-5.054638530745037E-2</v>
      </c>
      <c r="V237">
        <v>-1.6314652381996753E-2</v>
      </c>
      <c r="W237">
        <v>16.228626471241142</v>
      </c>
      <c r="X237">
        <v>0.20913493309174302</v>
      </c>
      <c r="Y237">
        <v>-1</v>
      </c>
      <c r="Z237">
        <v>-1</v>
      </c>
      <c r="AA237">
        <v>25.760048697750214</v>
      </c>
      <c r="AB237">
        <v>-2.6334816819853626E-2</v>
      </c>
      <c r="AC237">
        <v>-2.6175745637944114E-2</v>
      </c>
      <c r="AD237">
        <v>-2.953210398101476E-2</v>
      </c>
      <c r="AE237">
        <v>4.3774628974774217</v>
      </c>
      <c r="AF237">
        <v>-1</v>
      </c>
      <c r="AG237">
        <v>-1</v>
      </c>
      <c r="AH237">
        <v>-1</v>
      </c>
      <c r="AI237">
        <v>-9.21305403314579E-3</v>
      </c>
      <c r="AJ237">
        <v>-1.6314652381996753E-2</v>
      </c>
      <c r="AK237">
        <v>0.26363466248496842</v>
      </c>
      <c r="AL237">
        <v>-9.1806705495721078E-2</v>
      </c>
      <c r="AM237">
        <v>0.29871586447474913</v>
      </c>
      <c r="AN237">
        <v>-0.11527500425969538</v>
      </c>
      <c r="AO237">
        <v>7.9934951445384961</v>
      </c>
      <c r="AP237">
        <v>-2.5483338542159153</v>
      </c>
      <c r="AQ237">
        <v>20.899116073818238</v>
      </c>
      <c r="AR237">
        <v>0.50549424844389179</v>
      </c>
      <c r="AS237">
        <v>0.27615409411585323</v>
      </c>
      <c r="AT237">
        <v>-1</v>
      </c>
      <c r="AU237">
        <v>-1</v>
      </c>
      <c r="AV237">
        <v>-0.82220635889209548</v>
      </c>
      <c r="AW237">
        <v>35.130249973806258</v>
      </c>
      <c r="AX237">
        <v>34.986223842986362</v>
      </c>
      <c r="AY237">
        <v>1.4969659101139871E-2</v>
      </c>
      <c r="AZ237">
        <v>-26.576181111770573</v>
      </c>
      <c r="BA237">
        <v>1364.7144654135993</v>
      </c>
    </row>
    <row r="238" spans="1:100" x14ac:dyDescent="0.25">
      <c r="A238">
        <v>587</v>
      </c>
      <c r="B238" t="s">
        <v>681</v>
      </c>
      <c r="C238">
        <v>3</v>
      </c>
      <c r="D238">
        <v>4.632940616095822</v>
      </c>
      <c r="E238">
        <v>-7.37099397933943E-3</v>
      </c>
      <c r="F238">
        <v>-1.0760928434163382E-2</v>
      </c>
      <c r="G238">
        <v>-1.0760928434163382E-2</v>
      </c>
      <c r="H238">
        <v>-2.5842219007803029E-2</v>
      </c>
      <c r="I238">
        <v>0</v>
      </c>
      <c r="J238">
        <v>-1.5505331404681806</v>
      </c>
      <c r="K238">
        <v>-2.5842219007803029E-2</v>
      </c>
      <c r="L238">
        <v>-0.99999999999999856</v>
      </c>
      <c r="M238">
        <v>-0.99999999999999856</v>
      </c>
      <c r="N238">
        <v>-0.5168443801560606</v>
      </c>
      <c r="O238">
        <v>3.0716465471934788</v>
      </c>
      <c r="P238">
        <v>-0.42114416891416323</v>
      </c>
      <c r="Q238">
        <v>0.19684572467131919</v>
      </c>
      <c r="R238">
        <v>7.6243249829180654E-2</v>
      </c>
      <c r="S238">
        <v>0.33333333333333304</v>
      </c>
      <c r="T238">
        <v>0.33333333333333304</v>
      </c>
      <c r="U238">
        <v>0.4135400193581748</v>
      </c>
      <c r="V238">
        <v>0.24234404766698137</v>
      </c>
      <c r="W238">
        <v>53.935718107985004</v>
      </c>
      <c r="X238">
        <v>3.8007332491090553</v>
      </c>
      <c r="Y238">
        <v>-0.99999999999999856</v>
      </c>
      <c r="Z238">
        <v>-0.99999999999999856</v>
      </c>
      <c r="AA238">
        <v>117.39709517307681</v>
      </c>
      <c r="AB238">
        <v>0.38021659990661272</v>
      </c>
      <c r="AC238">
        <v>0.50269773442868182</v>
      </c>
      <c r="AD238">
        <v>0.38478834196995826</v>
      </c>
      <c r="AE238">
        <v>63.385133815262634</v>
      </c>
      <c r="AF238">
        <v>-0.99999999999999856</v>
      </c>
      <c r="AG238">
        <v>-0.99999999999999856</v>
      </c>
      <c r="AH238">
        <v>-0.99999999999999856</v>
      </c>
      <c r="AI238">
        <v>0</v>
      </c>
      <c r="AJ238">
        <v>0.24234404766698137</v>
      </c>
      <c r="AK238">
        <v>-2.0962388446925218E-2</v>
      </c>
      <c r="AL238">
        <v>0.10394493958733581</v>
      </c>
      <c r="AM238">
        <v>-0.47376967767263406</v>
      </c>
      <c r="AN238">
        <v>-7.596254071326769E-2</v>
      </c>
      <c r="AO238">
        <v>-11.949053884050478</v>
      </c>
      <c r="AP238">
        <v>-1.3793388198950121</v>
      </c>
      <c r="AQ238">
        <v>52.385184967516807</v>
      </c>
      <c r="AR238">
        <v>1.322550733691823</v>
      </c>
      <c r="AS238">
        <v>3.7748910301012542</v>
      </c>
      <c r="AT238">
        <v>-0.99999999999999856</v>
      </c>
      <c r="AU238">
        <v>-0.99999999999999856</v>
      </c>
      <c r="AV238">
        <v>6.5482321395017279E-2</v>
      </c>
      <c r="AW238">
        <v>119.08940290037528</v>
      </c>
      <c r="AX238">
        <v>143.32380766707331</v>
      </c>
      <c r="AY238">
        <v>0.3525925234380487</v>
      </c>
      <c r="AZ238">
        <v>56.235311439201695</v>
      </c>
      <c r="BA238">
        <v>1559.1936145764673</v>
      </c>
      <c r="CU238" t="e">
        <v>#N/A</v>
      </c>
      <c r="CV238" t="e">
        <v>#N/A</v>
      </c>
    </row>
    <row r="239" spans="1:100" x14ac:dyDescent="0.25">
      <c r="A239">
        <v>589</v>
      </c>
      <c r="B239" t="s">
        <v>682</v>
      </c>
      <c r="C239">
        <v>3</v>
      </c>
      <c r="D239">
        <v>4.7464699731601705</v>
      </c>
      <c r="E239">
        <v>-9.4384851214276873E-3</v>
      </c>
      <c r="F239">
        <v>2.1448004789592801E-2</v>
      </c>
      <c r="G239">
        <v>2.1448004789592801E-2</v>
      </c>
      <c r="H239">
        <v>-5.3366158092864116E-2</v>
      </c>
      <c r="I239">
        <v>0</v>
      </c>
      <c r="J239">
        <v>-3.201969485571845</v>
      </c>
      <c r="K239">
        <v>-5.3366158092864116E-2</v>
      </c>
      <c r="L239">
        <v>-1.0000000000000024</v>
      </c>
      <c r="M239">
        <v>-1.0000000000000024</v>
      </c>
      <c r="N239">
        <v>-1.0673231618572818</v>
      </c>
      <c r="O239">
        <v>1.5659484923779126</v>
      </c>
      <c r="P239">
        <v>1.1683036469993089</v>
      </c>
      <c r="Q239">
        <v>0.88487695515056042</v>
      </c>
      <c r="R239">
        <v>0.42924078481171341</v>
      </c>
      <c r="S239">
        <v>0.3333333333333342</v>
      </c>
      <c r="T239">
        <v>0.37248965405677631</v>
      </c>
      <c r="U239">
        <v>9.7320764765565546E-2</v>
      </c>
      <c r="V239">
        <v>3.2004225788041137E-3</v>
      </c>
      <c r="W239">
        <v>34.388413313093764</v>
      </c>
      <c r="X239">
        <v>1.2068310607415036</v>
      </c>
      <c r="Y239">
        <v>-1.0000000000000024</v>
      </c>
      <c r="Z239">
        <v>-1.0000000000000024</v>
      </c>
      <c r="AA239">
        <v>37.586617133455292</v>
      </c>
      <c r="AB239">
        <v>0.1016945278003408</v>
      </c>
      <c r="AC239">
        <v>-0.10724351628480781</v>
      </c>
      <c r="AD239">
        <v>6.0928249195462941E-2</v>
      </c>
      <c r="AE239">
        <v>2.7689630355498043</v>
      </c>
      <c r="AF239">
        <v>-1.0000000000000024</v>
      </c>
      <c r="AG239">
        <v>-1.0000000000000024</v>
      </c>
      <c r="AH239">
        <v>-1.0000000000000024</v>
      </c>
      <c r="AI239">
        <v>0</v>
      </c>
      <c r="AJ239">
        <v>3.2004225788041137E-3</v>
      </c>
      <c r="AK239">
        <v>-9.0522805231346398E-2</v>
      </c>
      <c r="AL239">
        <v>-8.7077213026909555E-3</v>
      </c>
      <c r="AM239">
        <v>6.9034065103305509E-2</v>
      </c>
      <c r="AN239">
        <v>7.8092234424746415E-2</v>
      </c>
      <c r="AO239">
        <v>1.2732376014259059</v>
      </c>
      <c r="AP239">
        <v>1.9087672541052063</v>
      </c>
      <c r="AQ239">
        <v>31.186443827521916</v>
      </c>
      <c r="AR239">
        <v>0.80634417473447995</v>
      </c>
      <c r="AS239">
        <v>1.1534649026486392</v>
      </c>
      <c r="AT239">
        <v>-1.0000000000000024</v>
      </c>
      <c r="AU239">
        <v>-1.0000000000000024</v>
      </c>
      <c r="AV239">
        <v>0.45068878960130615</v>
      </c>
      <c r="AW239">
        <v>41.061332879938433</v>
      </c>
      <c r="AX239">
        <v>41.381375137818836</v>
      </c>
      <c r="AY239">
        <v>0.13762784108379181</v>
      </c>
      <c r="AZ239">
        <v>-1.6412948655882891</v>
      </c>
      <c r="BA239">
        <v>1422.5262951637617</v>
      </c>
    </row>
    <row r="240" spans="1:100" x14ac:dyDescent="0.25">
      <c r="A240">
        <v>590</v>
      </c>
      <c r="B240" t="s">
        <v>683</v>
      </c>
      <c r="C240">
        <v>2</v>
      </c>
      <c r="D240">
        <v>2.9496572852450007</v>
      </c>
      <c r="E240">
        <v>-0.17376400290777444</v>
      </c>
      <c r="F240">
        <v>-0.35575407072484644</v>
      </c>
      <c r="G240">
        <v>-0.34970271378788953</v>
      </c>
      <c r="H240">
        <v>-2.011881416013013E-2</v>
      </c>
      <c r="I240">
        <v>0</v>
      </c>
      <c r="J240">
        <v>-1.2071288496078072</v>
      </c>
      <c r="K240">
        <v>-2.011881416013013E-2</v>
      </c>
      <c r="L240">
        <v>-1</v>
      </c>
      <c r="M240">
        <v>-1</v>
      </c>
      <c r="N240">
        <v>-0.40237628320260255</v>
      </c>
      <c r="O240">
        <v>2.5909775386044416</v>
      </c>
      <c r="P240">
        <v>-0.71224351135941366</v>
      </c>
      <c r="Q240">
        <v>-1.3764389771814465</v>
      </c>
      <c r="R240">
        <v>-0.45059673550514451</v>
      </c>
      <c r="S240">
        <v>0.31109391112443668</v>
      </c>
      <c r="T240">
        <v>0.20252002707946873</v>
      </c>
      <c r="U240">
        <v>-2.3495749123405879E-2</v>
      </c>
      <c r="V240">
        <v>-1.2737786219475314E-2</v>
      </c>
      <c r="W240">
        <v>17.935905087055094</v>
      </c>
      <c r="X240">
        <v>0.33444967280539106</v>
      </c>
      <c r="Y240">
        <v>-1</v>
      </c>
      <c r="Z240">
        <v>-1</v>
      </c>
      <c r="AA240">
        <v>29.275060385676163</v>
      </c>
      <c r="AB240">
        <v>4.0075148416957862E-3</v>
      </c>
      <c r="AC240">
        <v>4.1781008659830116E-3</v>
      </c>
      <c r="AD240">
        <v>5.6107694845108913E-4</v>
      </c>
      <c r="AE240">
        <v>7.1727952439231899</v>
      </c>
      <c r="AF240">
        <v>-1</v>
      </c>
      <c r="AG240">
        <v>-1</v>
      </c>
      <c r="AH240">
        <v>-1</v>
      </c>
      <c r="AI240">
        <v>-7.2517059264867673E-3</v>
      </c>
      <c r="AJ240">
        <v>-1.2737786219475314E-2</v>
      </c>
      <c r="AK240">
        <v>0.22707997694824295</v>
      </c>
      <c r="AL240">
        <v>-5.5252019958995632E-2</v>
      </c>
      <c r="AM240">
        <v>0.25613976786664255</v>
      </c>
      <c r="AN240">
        <v>-7.2698907651588804E-2</v>
      </c>
      <c r="AO240">
        <v>6.9093409668167398</v>
      </c>
      <c r="AP240">
        <v>-1.464179676494159</v>
      </c>
      <c r="AQ240">
        <v>22.716634658932371</v>
      </c>
      <c r="AR240">
        <v>0.54550139012023291</v>
      </c>
      <c r="AS240">
        <v>0.40553217066502656</v>
      </c>
      <c r="AT240">
        <v>-1</v>
      </c>
      <c r="AU240">
        <v>-1</v>
      </c>
      <c r="AV240">
        <v>-0.54624366723028472</v>
      </c>
      <c r="AW240">
        <v>39.181043774472002</v>
      </c>
      <c r="AX240">
        <v>39.090085625039251</v>
      </c>
      <c r="AY240">
        <v>4.6171634492599381E-2</v>
      </c>
      <c r="AZ240">
        <v>-21.10982839752706</v>
      </c>
      <c r="BA240">
        <v>1371.2808341099378</v>
      </c>
    </row>
    <row r="241" spans="1:100" x14ac:dyDescent="0.25">
      <c r="A241">
        <v>597</v>
      </c>
      <c r="B241" t="s">
        <v>684</v>
      </c>
      <c r="C241">
        <v>2</v>
      </c>
      <c r="D241">
        <v>4.5449101074796934</v>
      </c>
      <c r="E241">
        <v>0.1805864433029496</v>
      </c>
      <c r="F241">
        <v>0.52661724806904975</v>
      </c>
      <c r="G241">
        <v>0.53667553591370187</v>
      </c>
      <c r="H241">
        <v>0.16325473180399735</v>
      </c>
      <c r="I241">
        <v>0</v>
      </c>
      <c r="J241">
        <v>9.795283908239842</v>
      </c>
      <c r="K241">
        <v>0.16325473180399735</v>
      </c>
      <c r="L241">
        <v>-1</v>
      </c>
      <c r="M241">
        <v>-1</v>
      </c>
      <c r="N241">
        <v>3.2650946360799473</v>
      </c>
      <c r="O241">
        <v>14.019607717376992</v>
      </c>
      <c r="P241">
        <v>1.0823520906309827</v>
      </c>
      <c r="Q241">
        <v>2.817996853837387</v>
      </c>
      <c r="R241">
        <v>0.92705901487807418</v>
      </c>
      <c r="S241">
        <v>0.34537166690891025</v>
      </c>
      <c r="T241">
        <v>0.34724140020640681</v>
      </c>
      <c r="U241">
        <v>0.15570999304726937</v>
      </c>
      <c r="V241">
        <v>1.0958327651514277E-2</v>
      </c>
      <c r="W241">
        <v>29.246327857057302</v>
      </c>
      <c r="X241">
        <v>1.1646379457361167</v>
      </c>
      <c r="Y241">
        <v>-1</v>
      </c>
      <c r="Z241">
        <v>-1</v>
      </c>
      <c r="AA241">
        <v>52.561399161135839</v>
      </c>
      <c r="AB241">
        <v>0.20502016488073616</v>
      </c>
      <c r="AC241">
        <v>0.20526703472549412</v>
      </c>
      <c r="AD241">
        <v>0.19992314688462018</v>
      </c>
      <c r="AE241">
        <v>25.691384024987883</v>
      </c>
      <c r="AF241">
        <v>-1</v>
      </c>
      <c r="AG241">
        <v>-1</v>
      </c>
      <c r="AH241">
        <v>-1</v>
      </c>
      <c r="AI241">
        <v>5.7418828644562854E-3</v>
      </c>
      <c r="AJ241">
        <v>1.0958327651514277E-2</v>
      </c>
      <c r="AK241">
        <v>-1.508843294994823E-2</v>
      </c>
      <c r="AL241">
        <v>0.18691638993919557</v>
      </c>
      <c r="AM241">
        <v>-2.5919439150695792E-2</v>
      </c>
      <c r="AN241">
        <v>0.20936029936574957</v>
      </c>
      <c r="AO241">
        <v>-0.27299118700754832</v>
      </c>
      <c r="AP241">
        <v>5.7181524773301291</v>
      </c>
      <c r="AQ241">
        <v>34.75737797965656</v>
      </c>
      <c r="AR241">
        <v>0.81054171920738871</v>
      </c>
      <c r="AS241">
        <v>1.2626393407464693</v>
      </c>
      <c r="AT241">
        <v>-1</v>
      </c>
      <c r="AU241">
        <v>-1</v>
      </c>
      <c r="AV241">
        <v>1.2819609869671622</v>
      </c>
      <c r="AW241">
        <v>66.016845509029906</v>
      </c>
      <c r="AX241">
        <v>66.277453471583513</v>
      </c>
      <c r="AY241">
        <v>0.2528792741641489</v>
      </c>
      <c r="AZ241">
        <v>15.103804008667574</v>
      </c>
      <c r="BA241">
        <v>1449.5355153459907</v>
      </c>
    </row>
    <row r="242" spans="1:100" x14ac:dyDescent="0.25">
      <c r="A242">
        <v>599</v>
      </c>
      <c r="B242" t="s">
        <v>685</v>
      </c>
      <c r="C242">
        <v>3</v>
      </c>
      <c r="D242">
        <v>4.2640198332513597</v>
      </c>
      <c r="E242">
        <v>-1.4938478455252023E-3</v>
      </c>
      <c r="F242">
        <v>0.72423498536308983</v>
      </c>
      <c r="G242">
        <v>0.72423498536308983</v>
      </c>
      <c r="H242">
        <v>3.4604020083820568E-2</v>
      </c>
      <c r="I242">
        <v>0</v>
      </c>
      <c r="J242">
        <v>2.076241205029234</v>
      </c>
      <c r="K242">
        <v>3.4604020083820568E-2</v>
      </c>
      <c r="L242">
        <v>-0.99999999999999845</v>
      </c>
      <c r="M242">
        <v>-0.99999999999999845</v>
      </c>
      <c r="N242">
        <v>0.69208040167641172</v>
      </c>
      <c r="O242">
        <v>7.06449602364368</v>
      </c>
      <c r="P242">
        <v>9.2226307383511855E-2</v>
      </c>
      <c r="Q242">
        <v>-1.4227956659837633</v>
      </c>
      <c r="R242">
        <v>-0.44671479242272094</v>
      </c>
      <c r="S242">
        <v>0.33333333333333282</v>
      </c>
      <c r="T242">
        <v>0.40045377371769342</v>
      </c>
      <c r="U242">
        <v>9.6321930825296637E-2</v>
      </c>
      <c r="V242">
        <v>6.4411024538710273E-3</v>
      </c>
      <c r="W242">
        <v>32.077844809854909</v>
      </c>
      <c r="X242">
        <v>1.1902378653759786</v>
      </c>
      <c r="Y242">
        <v>-0.99999999999999845</v>
      </c>
      <c r="Z242">
        <v>-0.99999999999999845</v>
      </c>
      <c r="AA242">
        <v>71.117728215107789</v>
      </c>
      <c r="AB242">
        <v>0.24611081704888266</v>
      </c>
      <c r="AC242">
        <v>0.30581353765594377</v>
      </c>
      <c r="AD242">
        <v>0.2378076092486843</v>
      </c>
      <c r="AE242">
        <v>39.486598197675548</v>
      </c>
      <c r="AF242">
        <v>-0.99999999999999845</v>
      </c>
      <c r="AG242">
        <v>-0.99999999999999845</v>
      </c>
      <c r="AH242">
        <v>-0.99999999999999845</v>
      </c>
      <c r="AI242">
        <v>0</v>
      </c>
      <c r="AJ242">
        <v>6.4411024538710273E-3</v>
      </c>
      <c r="AK242">
        <v>9.9085614622343873E-2</v>
      </c>
      <c r="AL242">
        <v>0.2476625444055886</v>
      </c>
      <c r="AM242">
        <v>0.11610882272741903</v>
      </c>
      <c r="AN242">
        <v>-0.12500503710937871</v>
      </c>
      <c r="AO242">
        <v>3.3981486412971966</v>
      </c>
      <c r="AP242">
        <v>-1.8868132057065221</v>
      </c>
      <c r="AQ242">
        <v>34.154086014884136</v>
      </c>
      <c r="AR242">
        <v>0.83655014033019359</v>
      </c>
      <c r="AS242">
        <v>1.2248418854597989</v>
      </c>
      <c r="AT242">
        <v>-0.99999999999999845</v>
      </c>
      <c r="AU242">
        <v>-0.99999999999999845</v>
      </c>
      <c r="AV242">
        <v>0.27752019294036856</v>
      </c>
      <c r="AW242">
        <v>76.295411033044871</v>
      </c>
      <c r="AX242">
        <v>76.939521278431982</v>
      </c>
      <c r="AY242">
        <v>0.46420437719849594</v>
      </c>
      <c r="AZ242">
        <v>32.350005573285756</v>
      </c>
      <c r="BA242">
        <v>1509.2221153365588</v>
      </c>
    </row>
    <row r="243" spans="1:100" x14ac:dyDescent="0.25">
      <c r="A243">
        <v>601</v>
      </c>
      <c r="B243" t="s">
        <v>686</v>
      </c>
      <c r="C243">
        <v>2</v>
      </c>
      <c r="D243">
        <v>4.3925839565645797</v>
      </c>
      <c r="E243">
        <v>0.1467505278956853</v>
      </c>
      <c r="F243">
        <v>0.44236212261408725</v>
      </c>
      <c r="G243">
        <v>0.45203780003257693</v>
      </c>
      <c r="H243">
        <v>0.1457449138948573</v>
      </c>
      <c r="I243">
        <v>0</v>
      </c>
      <c r="J243">
        <v>8.7446948336914367</v>
      </c>
      <c r="K243">
        <v>0.1457449138948573</v>
      </c>
      <c r="L243">
        <v>-1</v>
      </c>
      <c r="M243">
        <v>-1</v>
      </c>
      <c r="N243">
        <v>2.9148982778971462</v>
      </c>
      <c r="O243">
        <v>12.928320354583901</v>
      </c>
      <c r="P243">
        <v>0.91099126513032647</v>
      </c>
      <c r="Q243">
        <v>2.4174821163022369</v>
      </c>
      <c r="R243">
        <v>0.7955105889376779</v>
      </c>
      <c r="S243">
        <v>0.34209858158482798</v>
      </c>
      <c r="T243">
        <v>0.33342236825340565</v>
      </c>
      <c r="U243">
        <v>0.13859814685820854</v>
      </c>
      <c r="V243">
        <v>8.6956531918272531E-3</v>
      </c>
      <c r="W243">
        <v>28.166327783236007</v>
      </c>
      <c r="X243">
        <v>1.0853656307852777</v>
      </c>
      <c r="Y243">
        <v>-1</v>
      </c>
      <c r="Z243">
        <v>-1</v>
      </c>
      <c r="AA243">
        <v>50.337852958846604</v>
      </c>
      <c r="AB243">
        <v>0.18582603913532558</v>
      </c>
      <c r="AC243">
        <v>0.18606562485521788</v>
      </c>
      <c r="AD243">
        <v>0.18088663033465691</v>
      </c>
      <c r="AE243">
        <v>23.923096697686486</v>
      </c>
      <c r="AF243">
        <v>-1</v>
      </c>
      <c r="AG243">
        <v>-1</v>
      </c>
      <c r="AH243">
        <v>-1</v>
      </c>
      <c r="AI243">
        <v>4.5011620586309781E-3</v>
      </c>
      <c r="AJ243">
        <v>8.6956531918272531E-3</v>
      </c>
      <c r="AK243">
        <v>8.0355391495651601E-3</v>
      </c>
      <c r="AL243">
        <v>0.16379241783968218</v>
      </c>
      <c r="AM243">
        <v>1.0135916117468557E-3</v>
      </c>
      <c r="AN243">
        <v>0.18242726860330691</v>
      </c>
      <c r="AO243">
        <v>0.41282926498407724</v>
      </c>
      <c r="AP243">
        <v>5.0323320253385031</v>
      </c>
      <c r="AQ243">
        <v>33.607641675392593</v>
      </c>
      <c r="AR243">
        <v>0.78523377265220495</v>
      </c>
      <c r="AS243">
        <v>1.1807966169346045</v>
      </c>
      <c r="AT243">
        <v>-1</v>
      </c>
      <c r="AU243">
        <v>-1</v>
      </c>
      <c r="AV243">
        <v>1.1073909287434862</v>
      </c>
      <c r="AW243">
        <v>63.454371192751935</v>
      </c>
      <c r="AX243">
        <v>63.681409108047426</v>
      </c>
      <c r="AY243">
        <v>0.23314135007020675</v>
      </c>
      <c r="AZ243">
        <v>11.645867336684111</v>
      </c>
      <c r="BA243">
        <v>1470.851624581853</v>
      </c>
    </row>
    <row r="244" spans="1:100" x14ac:dyDescent="0.25">
      <c r="A244">
        <v>604</v>
      </c>
      <c r="B244" t="s">
        <v>687</v>
      </c>
      <c r="C244">
        <v>3</v>
      </c>
      <c r="D244">
        <v>5.6094964856873819</v>
      </c>
      <c r="E244">
        <v>-9.9170967510567032E-3</v>
      </c>
      <c r="F244">
        <v>0.22871690876084191</v>
      </c>
      <c r="G244">
        <v>0.22871690876084191</v>
      </c>
      <c r="H244">
        <v>0.65170012206896821</v>
      </c>
      <c r="I244">
        <v>0</v>
      </c>
      <c r="J244">
        <v>39.102007324138114</v>
      </c>
      <c r="K244">
        <v>0.65170012206896821</v>
      </c>
      <c r="L244">
        <v>-0.99999999999999911</v>
      </c>
      <c r="M244">
        <v>-0.99999999999999911</v>
      </c>
      <c r="N244">
        <v>13.034002441379366</v>
      </c>
      <c r="O244">
        <v>44.940220718586318</v>
      </c>
      <c r="P244">
        <v>-0.84023776421841601</v>
      </c>
      <c r="Q244">
        <v>0.16677831966870643</v>
      </c>
      <c r="R244">
        <v>-8.0389788789224578E-3</v>
      </c>
      <c r="S244">
        <v>0.3371955013245988</v>
      </c>
      <c r="T244">
        <v>0.38891863508608998</v>
      </c>
      <c r="U244">
        <v>0.57246956944523042</v>
      </c>
      <c r="V244">
        <v>0</v>
      </c>
      <c r="W244">
        <v>25.875343351478044</v>
      </c>
      <c r="X244">
        <v>2.4198775938754</v>
      </c>
      <c r="Y244">
        <v>-0.99999999999999911</v>
      </c>
      <c r="Z244">
        <v>-0.99999999999999911</v>
      </c>
      <c r="AA244">
        <v>66.574495696929418</v>
      </c>
      <c r="AB244">
        <v>-4.7308317562052317E-2</v>
      </c>
      <c r="AC244">
        <v>0.23568163582906715</v>
      </c>
      <c r="AD244">
        <v>0.62577050821959013</v>
      </c>
      <c r="AE244">
        <v>40.707191324330246</v>
      </c>
      <c r="AF244">
        <v>-0.99999999999999911</v>
      </c>
      <c r="AG244">
        <v>-0.99999999999999911</v>
      </c>
      <c r="AH244">
        <v>-0.99999999999999911</v>
      </c>
      <c r="AI244">
        <v>3.0259110278034112E-2</v>
      </c>
      <c r="AJ244">
        <v>0</v>
      </c>
      <c r="AK244">
        <v>4.0084717138268638E-2</v>
      </c>
      <c r="AL244">
        <v>-3.1937251187850395E-2</v>
      </c>
      <c r="AM244">
        <v>0.3164962555769133</v>
      </c>
      <c r="AN244">
        <v>0.46624155545825713</v>
      </c>
      <c r="AO244">
        <v>8.1128299751141775</v>
      </c>
      <c r="AP244">
        <v>11.49635263051718</v>
      </c>
      <c r="AQ244">
        <v>64.977350675616165</v>
      </c>
      <c r="AR244">
        <v>1.2985837058559191</v>
      </c>
      <c r="AS244">
        <v>3.0715777159443691</v>
      </c>
      <c r="AT244">
        <v>-0.99999999999999911</v>
      </c>
      <c r="AU244">
        <v>-0.99999999999999911</v>
      </c>
      <c r="AV244">
        <v>0.22067792988192009</v>
      </c>
      <c r="AW244">
        <v>123.01106904603284</v>
      </c>
      <c r="AX244">
        <v>123.61625125159355</v>
      </c>
      <c r="AY244">
        <v>0.40171074243318555</v>
      </c>
      <c r="AZ244">
        <v>68.418141734486042</v>
      </c>
      <c r="BA244">
        <v>1521.8042325553292</v>
      </c>
    </row>
    <row r="245" spans="1:100" x14ac:dyDescent="0.25">
      <c r="A245">
        <v>606</v>
      </c>
      <c r="B245" t="s">
        <v>688</v>
      </c>
      <c r="C245">
        <v>2</v>
      </c>
      <c r="D245">
        <v>3.3350976942340571</v>
      </c>
      <c r="E245">
        <v>-8.8146864978760675E-2</v>
      </c>
      <c r="F245">
        <v>-0.1425580448311545</v>
      </c>
      <c r="G245">
        <v>-0.13553854474702587</v>
      </c>
      <c r="H245">
        <v>2.4187375786098059E-2</v>
      </c>
      <c r="I245">
        <v>0</v>
      </c>
      <c r="J245">
        <v>1.451242547165883</v>
      </c>
      <c r="K245">
        <v>2.4187375786098059E-2</v>
      </c>
      <c r="L245">
        <v>-1</v>
      </c>
      <c r="M245">
        <v>-1</v>
      </c>
      <c r="N245">
        <v>0.48374751572196106</v>
      </c>
      <c r="O245">
        <v>5.3523303654999257</v>
      </c>
      <c r="P245">
        <v>-0.27863847198254138</v>
      </c>
      <c r="Q245">
        <v>-0.36299142852172439</v>
      </c>
      <c r="R245">
        <v>-0.11773150657548687</v>
      </c>
      <c r="S245">
        <v>0.319376004109727</v>
      </c>
      <c r="T245">
        <v>0.23748718994545509</v>
      </c>
      <c r="U245">
        <v>1.9803428030653096E-2</v>
      </c>
      <c r="V245">
        <v>-7.012399187035525E-3</v>
      </c>
      <c r="W245">
        <v>20.668696979064936</v>
      </c>
      <c r="X245">
        <v>0.53503738090803865</v>
      </c>
      <c r="Y245">
        <v>-1</v>
      </c>
      <c r="Z245">
        <v>-1</v>
      </c>
      <c r="AA245">
        <v>34.901438735471324</v>
      </c>
      <c r="AB245">
        <v>5.2575614495321249E-2</v>
      </c>
      <c r="AC245">
        <v>5.2764631997397879E-2</v>
      </c>
      <c r="AD245">
        <v>4.8730368174313574E-2</v>
      </c>
      <c r="AE245">
        <v>11.64720352215134</v>
      </c>
      <c r="AF245">
        <v>-1</v>
      </c>
      <c r="AG245">
        <v>-1</v>
      </c>
      <c r="AH245">
        <v>-1</v>
      </c>
      <c r="AI245">
        <v>-4.1122322907022196E-3</v>
      </c>
      <c r="AJ245">
        <v>-7.012399187035525E-3</v>
      </c>
      <c r="AK245">
        <v>0.16856794070270797</v>
      </c>
      <c r="AL245">
        <v>3.2600162865393384E-3</v>
      </c>
      <c r="AM245">
        <v>0.18798943169635651</v>
      </c>
      <c r="AN245">
        <v>-4.5485714813027628E-3</v>
      </c>
      <c r="AO245">
        <v>5.1739664830485452</v>
      </c>
      <c r="AP245">
        <v>0.271194807274036</v>
      </c>
      <c r="AQ245">
        <v>25.625884506596581</v>
      </c>
      <c r="AR245">
        <v>0.60953967384433982</v>
      </c>
      <c r="AS245">
        <v>0.61262394544769561</v>
      </c>
      <c r="AT245">
        <v>-1</v>
      </c>
      <c r="AU245">
        <v>-1</v>
      </c>
      <c r="AV245">
        <v>-0.10451810510751103</v>
      </c>
      <c r="AW245">
        <v>45.665033178501076</v>
      </c>
      <c r="AX245">
        <v>45.659019424152298</v>
      </c>
      <c r="AY245">
        <v>9.6115741198240484E-2</v>
      </c>
      <c r="AZ245">
        <v>-12.359994458308682</v>
      </c>
      <c r="BA245">
        <v>1423.3354583722321</v>
      </c>
    </row>
    <row r="246" spans="1:100" x14ac:dyDescent="0.25">
      <c r="A246">
        <v>610</v>
      </c>
      <c r="B246" t="s">
        <v>689</v>
      </c>
      <c r="C246">
        <v>3</v>
      </c>
      <c r="D246">
        <v>5.0472476965884452</v>
      </c>
      <c r="E246">
        <v>0.28249426495576041</v>
      </c>
      <c r="F246">
        <v>1.8009615057813111</v>
      </c>
      <c r="G246">
        <v>1.8902257816488259</v>
      </c>
      <c r="H246">
        <v>0.1821159622719829</v>
      </c>
      <c r="I246">
        <v>0</v>
      </c>
      <c r="J246">
        <v>10.926957736318977</v>
      </c>
      <c r="K246">
        <v>0.1821159622719829</v>
      </c>
      <c r="L246">
        <v>-0.99999999999999833</v>
      </c>
      <c r="M246">
        <v>-0.99999999999999833</v>
      </c>
      <c r="N246">
        <v>3.6423192454396616</v>
      </c>
      <c r="O246">
        <v>17.864431214556255</v>
      </c>
      <c r="P246">
        <v>-0.41169633004339196</v>
      </c>
      <c r="Q246">
        <v>0.83613227129339829</v>
      </c>
      <c r="R246">
        <v>2.8293276356984188E-2</v>
      </c>
      <c r="S246">
        <v>0.33459687109318703</v>
      </c>
      <c r="T246">
        <v>0.34556860921846122</v>
      </c>
      <c r="U246">
        <v>0.62291887257071177</v>
      </c>
      <c r="V246">
        <v>0</v>
      </c>
      <c r="W246">
        <v>44.838735624415079</v>
      </c>
      <c r="X246">
        <v>3.0019602842076418</v>
      </c>
      <c r="Y246">
        <v>-0.99999999999999833</v>
      </c>
      <c r="Z246">
        <v>-0.99999999999999833</v>
      </c>
      <c r="AA246">
        <v>83.061632246349106</v>
      </c>
      <c r="AB246">
        <v>0.41733346535802868</v>
      </c>
      <c r="AC246">
        <v>-2.0424628936783228E-2</v>
      </c>
      <c r="AD246">
        <v>0.36698323049029574</v>
      </c>
      <c r="AE246">
        <v>38.19460334557705</v>
      </c>
      <c r="AF246">
        <v>-0.99999999999999833</v>
      </c>
      <c r="AG246">
        <v>-0.99999999999999833</v>
      </c>
      <c r="AH246">
        <v>-0.99999999999999833</v>
      </c>
      <c r="AI246">
        <v>-4.2027685085072146E-3</v>
      </c>
      <c r="AJ246">
        <v>0</v>
      </c>
      <c r="AK246">
        <v>-0.11008541081225781</v>
      </c>
      <c r="AL246">
        <v>2.8083096079273898E-2</v>
      </c>
      <c r="AM246">
        <v>-0.25131275675630216</v>
      </c>
      <c r="AN246">
        <v>0.8662445037809936</v>
      </c>
      <c r="AO246">
        <v>-6.8332459729688422</v>
      </c>
      <c r="AP246">
        <v>21.796528074921206</v>
      </c>
      <c r="AQ246">
        <v>55.765693360734055</v>
      </c>
      <c r="AR246">
        <v>1.3030843528823592</v>
      </c>
      <c r="AS246">
        <v>3.1840762464796244</v>
      </c>
      <c r="AT246">
        <v>-0.99999999999999833</v>
      </c>
      <c r="AU246">
        <v>-0.99999999999999833</v>
      </c>
      <c r="AV246">
        <v>1.9185190580058102</v>
      </c>
      <c r="AW246">
        <v>122.72259153582657</v>
      </c>
      <c r="AX246">
        <v>122.63853616565642</v>
      </c>
      <c r="AY246">
        <v>0.49469626418047424</v>
      </c>
      <c r="AZ246">
        <v>90.451964348836398</v>
      </c>
      <c r="BA246">
        <v>1698.091335132184</v>
      </c>
    </row>
    <row r="247" spans="1:100" x14ac:dyDescent="0.25">
      <c r="A247">
        <v>611</v>
      </c>
      <c r="B247" t="s">
        <v>690</v>
      </c>
      <c r="C247">
        <v>3</v>
      </c>
      <c r="D247">
        <v>5.0744723597866122</v>
      </c>
      <c r="E247">
        <v>8.1886352141267368E-3</v>
      </c>
      <c r="F247">
        <v>0.4116131808894764</v>
      </c>
      <c r="G247">
        <v>0.4116131808894764</v>
      </c>
      <c r="H247">
        <v>0.20044651755261306</v>
      </c>
      <c r="I247">
        <v>0</v>
      </c>
      <c r="J247">
        <v>12.026791053156785</v>
      </c>
      <c r="K247">
        <v>0.20044651755261306</v>
      </c>
      <c r="L247">
        <v>-1.0000000000000004</v>
      </c>
      <c r="M247">
        <v>-1.0000000000000004</v>
      </c>
      <c r="N247">
        <v>4.0089303510522623</v>
      </c>
      <c r="O247">
        <v>17.512876593832882</v>
      </c>
      <c r="P247">
        <v>0.13257192378741903</v>
      </c>
      <c r="Q247">
        <v>-8.9441731067320812E-2</v>
      </c>
      <c r="R247">
        <v>-3.171899534111703E-2</v>
      </c>
      <c r="S247">
        <v>0.33333333333333359</v>
      </c>
      <c r="T247">
        <v>0.265949381732969</v>
      </c>
      <c r="U247">
        <v>2.3219861085710752E-2</v>
      </c>
      <c r="V247">
        <v>-1.1666073344820529E-2</v>
      </c>
      <c r="W247">
        <v>16.415599410183184</v>
      </c>
      <c r="X247">
        <v>0.35433525018724493</v>
      </c>
      <c r="Y247">
        <v>-1.0000000000000004</v>
      </c>
      <c r="Z247">
        <v>-1.0000000000000004</v>
      </c>
      <c r="AA247">
        <v>44.726880331988589</v>
      </c>
      <c r="AB247">
        <v>-1.4140546063462142E-4</v>
      </c>
      <c r="AC247">
        <v>0.1473272834016614</v>
      </c>
      <c r="AD247">
        <v>0.41967412040190366</v>
      </c>
      <c r="AE247">
        <v>28.342999917146503</v>
      </c>
      <c r="AF247">
        <v>-1.0000000000000004</v>
      </c>
      <c r="AG247">
        <v>-1.0000000000000004</v>
      </c>
      <c r="AH247">
        <v>-1.0000000000000004</v>
      </c>
      <c r="AI247">
        <v>0</v>
      </c>
      <c r="AJ247">
        <v>-1.1666073344820529E-2</v>
      </c>
      <c r="AK247">
        <v>0.10355015922005274</v>
      </c>
      <c r="AL247">
        <v>0.23235546901008544</v>
      </c>
      <c r="AM247">
        <v>9.6274494105926492E-2</v>
      </c>
      <c r="AN247">
        <v>0.54912150839410179</v>
      </c>
      <c r="AO247">
        <v>2.9246131487484268</v>
      </c>
      <c r="AP247">
        <v>14.889815054902972</v>
      </c>
      <c r="AQ247">
        <v>28.442390463339951</v>
      </c>
      <c r="AR247">
        <v>0.61083650280719248</v>
      </c>
      <c r="AS247">
        <v>0.5547817677398581</v>
      </c>
      <c r="AT247">
        <v>-1.0000000000000004</v>
      </c>
      <c r="AU247">
        <v>-1.0000000000000004</v>
      </c>
      <c r="AV247">
        <v>0.37989418554835935</v>
      </c>
      <c r="AW247">
        <v>77.129571980724364</v>
      </c>
      <c r="AX247">
        <v>75.962964646242327</v>
      </c>
      <c r="AY247">
        <v>0.2711501631635973</v>
      </c>
      <c r="AZ247">
        <v>24.809387192763264</v>
      </c>
      <c r="BA247">
        <v>1436.0529936653991</v>
      </c>
      <c r="CU247" t="e">
        <v>#N/A</v>
      </c>
      <c r="CV247" t="e">
        <v>#N/A</v>
      </c>
    </row>
    <row r="248" spans="1:100" x14ac:dyDescent="0.25">
      <c r="A248">
        <v>612</v>
      </c>
      <c r="B248" t="s">
        <v>691</v>
      </c>
      <c r="C248">
        <v>3</v>
      </c>
      <c r="D248">
        <v>3.7859461302621003</v>
      </c>
      <c r="E248">
        <v>-6.6483181275299816E-3</v>
      </c>
      <c r="F248">
        <v>1.2647222177641847E-2</v>
      </c>
      <c r="G248">
        <v>1.2647222177641847E-2</v>
      </c>
      <c r="H248">
        <v>6.1616333161878548E-2</v>
      </c>
      <c r="I248">
        <v>0</v>
      </c>
      <c r="J248">
        <v>3.6969799897127138</v>
      </c>
      <c r="K248">
        <v>6.1616333161878548E-2</v>
      </c>
      <c r="L248">
        <v>-0.99999999999999956</v>
      </c>
      <c r="M248">
        <v>-0.99999999999999956</v>
      </c>
      <c r="N248">
        <v>1.2323266632375713</v>
      </c>
      <c r="O248">
        <v>7.4955733421524515</v>
      </c>
      <c r="P248">
        <v>-0.57078675117773159</v>
      </c>
      <c r="Q248">
        <v>0.40834134641455022</v>
      </c>
      <c r="R248">
        <v>4.3623174899840016E-2</v>
      </c>
      <c r="S248">
        <v>0.33333333333333337</v>
      </c>
      <c r="T248">
        <v>0.11511175412379986</v>
      </c>
      <c r="U248">
        <v>-7.2961163844292146E-2</v>
      </c>
      <c r="V248">
        <v>7.7102727786040534E-3</v>
      </c>
      <c r="W248">
        <v>12.86311452918266</v>
      </c>
      <c r="X248">
        <v>-7.6975843619823167E-2</v>
      </c>
      <c r="Y248">
        <v>-0.99999999999999956</v>
      </c>
      <c r="Z248">
        <v>-0.99999999999999956</v>
      </c>
      <c r="AA248">
        <v>28.620065009016841</v>
      </c>
      <c r="AB248">
        <v>-8.3403999637383763E-2</v>
      </c>
      <c r="AC248">
        <v>0.16386801582166238</v>
      </c>
      <c r="AD248">
        <v>0.23380252991440792</v>
      </c>
      <c r="AE248">
        <v>15.713327304934325</v>
      </c>
      <c r="AF248">
        <v>-0.99999999999999956</v>
      </c>
      <c r="AG248">
        <v>-0.99999999999999956</v>
      </c>
      <c r="AH248">
        <v>-0.99999999999999956</v>
      </c>
      <c r="AI248">
        <v>0</v>
      </c>
      <c r="AJ248">
        <v>7.7102727786040534E-3</v>
      </c>
      <c r="AK248">
        <v>6.718800258780544E-2</v>
      </c>
      <c r="AL248">
        <v>0.16647636773282745</v>
      </c>
      <c r="AM248">
        <v>7.4177065763726763E-2</v>
      </c>
      <c r="AN248">
        <v>-0.11850964289218274</v>
      </c>
      <c r="AO248">
        <v>2.1903666570322025</v>
      </c>
      <c r="AP248">
        <v>-2.1303592336404309</v>
      </c>
      <c r="AQ248">
        <v>16.560094518895372</v>
      </c>
      <c r="AR248">
        <v>0.38319419639144531</v>
      </c>
      <c r="AS248">
        <v>-1.5359510457944377E-2</v>
      </c>
      <c r="AT248">
        <v>-0.99999999999999956</v>
      </c>
      <c r="AU248">
        <v>-0.99999999999999956</v>
      </c>
      <c r="AV248">
        <v>5.6270397077481861E-2</v>
      </c>
      <c r="AW248">
        <v>33.985279117528847</v>
      </c>
      <c r="AX248">
        <v>34.756306395389259</v>
      </c>
      <c r="AY248">
        <v>9.5257893967164747E-2</v>
      </c>
      <c r="AZ248">
        <v>-4.1897765506041349</v>
      </c>
      <c r="BA248">
        <v>1414.2436857007522</v>
      </c>
      <c r="CU248" t="e">
        <v>#N/A</v>
      </c>
      <c r="CV248" t="e">
        <v>#N/A</v>
      </c>
    </row>
    <row r="249" spans="1:100" x14ac:dyDescent="0.25">
      <c r="A249">
        <v>614</v>
      </c>
      <c r="B249" t="s">
        <v>692</v>
      </c>
      <c r="C249">
        <v>3</v>
      </c>
      <c r="D249">
        <v>4.7281773839891317</v>
      </c>
      <c r="E249">
        <v>6.700525754202641E-3</v>
      </c>
      <c r="F249">
        <v>-1.3230422437533022E-3</v>
      </c>
      <c r="G249">
        <v>-1.3230422437533022E-3</v>
      </c>
      <c r="H249">
        <v>0.24221104829744747</v>
      </c>
      <c r="I249">
        <v>0</v>
      </c>
      <c r="J249">
        <v>14.532662897846841</v>
      </c>
      <c r="K249">
        <v>0.24221104829744747</v>
      </c>
      <c r="L249">
        <v>-1.0000000000000009</v>
      </c>
      <c r="M249">
        <v>-1.0000000000000009</v>
      </c>
      <c r="N249">
        <v>4.8442209659489475</v>
      </c>
      <c r="O249">
        <v>19.259517239592213</v>
      </c>
      <c r="P249">
        <v>-0.37836616625430841</v>
      </c>
      <c r="Q249">
        <v>-8.9651337460818527E-3</v>
      </c>
      <c r="R249">
        <v>-3.9998355342830506E-2</v>
      </c>
      <c r="S249">
        <v>0.33333333333333365</v>
      </c>
      <c r="T249">
        <v>0.38554900926558139</v>
      </c>
      <c r="U249">
        <v>0.24054928108763238</v>
      </c>
      <c r="V249">
        <v>7.6196117461266796E-2</v>
      </c>
      <c r="W249">
        <v>31.736667714014693</v>
      </c>
      <c r="X249">
        <v>1.948260799351845</v>
      </c>
      <c r="Y249">
        <v>-1.0000000000000009</v>
      </c>
      <c r="Z249">
        <v>-1.0000000000000009</v>
      </c>
      <c r="AA249">
        <v>83.241717634450424</v>
      </c>
      <c r="AB249">
        <v>0.10467258140476357</v>
      </c>
      <c r="AC249">
        <v>0.46871562156965135</v>
      </c>
      <c r="AD249">
        <v>0.4575127625411573</v>
      </c>
      <c r="AE249">
        <v>51.545048275778569</v>
      </c>
      <c r="AF249">
        <v>-1.0000000000000009</v>
      </c>
      <c r="AG249">
        <v>-1.0000000000000009</v>
      </c>
      <c r="AH249">
        <v>-1.0000000000000009</v>
      </c>
      <c r="AI249">
        <v>0</v>
      </c>
      <c r="AJ249">
        <v>7.6196117461266796E-2</v>
      </c>
      <c r="AK249">
        <v>-0.17585893389901927</v>
      </c>
      <c r="AL249">
        <v>0.159495890093901</v>
      </c>
      <c r="AM249">
        <v>0.16443398253497443</v>
      </c>
      <c r="AN249">
        <v>-0.20658495776381589</v>
      </c>
      <c r="AO249">
        <v>3.2315548938792644</v>
      </c>
      <c r="AP249">
        <v>-4.3671444936258927</v>
      </c>
      <c r="AQ249">
        <v>46.26933061186152</v>
      </c>
      <c r="AR249">
        <v>1.0356277411478141</v>
      </c>
      <c r="AS249">
        <v>2.1904718476492921</v>
      </c>
      <c r="AT249">
        <v>-1.0000000000000009</v>
      </c>
      <c r="AU249">
        <v>-1.0000000000000009</v>
      </c>
      <c r="AV249">
        <v>-4.1321397586583805E-2</v>
      </c>
      <c r="AW249">
        <v>98.134090380416765</v>
      </c>
      <c r="AX249">
        <v>105.75370212654347</v>
      </c>
      <c r="AY249">
        <v>0.30087016716498133</v>
      </c>
      <c r="AZ249">
        <v>46.601178442790577</v>
      </c>
      <c r="BA249">
        <v>1530.3891638660309</v>
      </c>
    </row>
    <row r="250" spans="1:100" x14ac:dyDescent="0.25">
      <c r="A250">
        <v>615</v>
      </c>
      <c r="B250" t="s">
        <v>693</v>
      </c>
      <c r="C250">
        <v>3</v>
      </c>
      <c r="D250">
        <v>1.9456908217823174</v>
      </c>
      <c r="E250">
        <v>3.5367557728984568E-2</v>
      </c>
      <c r="F250">
        <v>0.3508641933301897</v>
      </c>
      <c r="G250">
        <v>0.36463370530137196</v>
      </c>
      <c r="H250">
        <v>9.5862296491149301E-2</v>
      </c>
      <c r="I250">
        <v>0</v>
      </c>
      <c r="J250">
        <v>5.751737789468967</v>
      </c>
      <c r="K250">
        <v>9.5862296491149301E-2</v>
      </c>
      <c r="L250">
        <v>-1.0000000000000009</v>
      </c>
      <c r="M250">
        <v>-1.0000000000000009</v>
      </c>
      <c r="N250">
        <v>1.9172459298229878</v>
      </c>
      <c r="O250">
        <v>8.0620623165526499</v>
      </c>
      <c r="P250">
        <v>-1.4620094829072852E-2</v>
      </c>
      <c r="Q250">
        <v>2.3226313472143296</v>
      </c>
      <c r="R250">
        <v>0.55236524230394679</v>
      </c>
      <c r="S250">
        <v>0.33333333333333359</v>
      </c>
      <c r="T250">
        <v>0.3050867213880698</v>
      </c>
      <c r="U250">
        <v>-9.8422659558990183E-2</v>
      </c>
      <c r="V250">
        <v>-3.5140119888313294E-3</v>
      </c>
      <c r="W250">
        <v>17.62484346729731</v>
      </c>
      <c r="X250">
        <v>9.953643611604146E-2</v>
      </c>
      <c r="Y250">
        <v>-1.0000000000000009</v>
      </c>
      <c r="Z250">
        <v>-1.0000000000000009</v>
      </c>
      <c r="AA250">
        <v>16.943719594906074</v>
      </c>
      <c r="AB250">
        <v>-6.8096465706219508E-2</v>
      </c>
      <c r="AC250">
        <v>4.0079502467982947E-2</v>
      </c>
      <c r="AD250">
        <v>3.3471809443331082E-3</v>
      </c>
      <c r="AE250">
        <v>-1.2334891146951754</v>
      </c>
      <c r="AF250">
        <v>-1.0000000000000009</v>
      </c>
      <c r="AG250">
        <v>-1.0000000000000009</v>
      </c>
      <c r="AH250">
        <v>-1.0000000000000009</v>
      </c>
      <c r="AI250">
        <v>-7.5342109552199981E-3</v>
      </c>
      <c r="AJ250">
        <v>-3.5140119888313294E-3</v>
      </c>
      <c r="AK250">
        <v>0.32134570327359285</v>
      </c>
      <c r="AL250">
        <v>-1.9961450027882598E-2</v>
      </c>
      <c r="AM250">
        <v>8.1077801860088228E-2</v>
      </c>
      <c r="AN250">
        <v>6.1937150444453651E-2</v>
      </c>
      <c r="AO250">
        <v>3.6336735628701708</v>
      </c>
      <c r="AP250">
        <v>1.4486215109719283</v>
      </c>
      <c r="AQ250">
        <v>23.376581256766258</v>
      </c>
      <c r="AR250">
        <v>0.53648338317358202</v>
      </c>
      <c r="AS250">
        <v>0.19539873260719112</v>
      </c>
      <c r="AT250">
        <v>-1.0000000000000009</v>
      </c>
      <c r="AU250">
        <v>-1.0000000000000009</v>
      </c>
      <c r="AV250">
        <v>0.91699894760531886</v>
      </c>
      <c r="AW250">
        <v>26.454403422430655</v>
      </c>
      <c r="AX250">
        <v>25.952318004443111</v>
      </c>
      <c r="AY250">
        <v>-1.7517597022293677E-2</v>
      </c>
      <c r="AZ250">
        <v>-47.72730748298369</v>
      </c>
      <c r="BA250">
        <v>1325.0767686806566</v>
      </c>
      <c r="CU250" t="e">
        <v>#N/A</v>
      </c>
      <c r="CV250" t="e">
        <v>#N/A</v>
      </c>
    </row>
    <row r="251" spans="1:100" x14ac:dyDescent="0.25">
      <c r="A251">
        <v>617</v>
      </c>
      <c r="B251" t="s">
        <v>694</v>
      </c>
      <c r="C251">
        <v>3</v>
      </c>
      <c r="D251">
        <v>4.660501502746488</v>
      </c>
      <c r="E251">
        <v>0.27634274942266812</v>
      </c>
      <c r="F251">
        <v>-3.8434861755918359E-3</v>
      </c>
      <c r="G251">
        <v>6.73531394204087E-2</v>
      </c>
      <c r="H251">
        <v>1.5137121653346648E-3</v>
      </c>
      <c r="I251">
        <v>0</v>
      </c>
      <c r="J251">
        <v>9.0822729920079615E-2</v>
      </c>
      <c r="K251">
        <v>1.5137121653346648E-3</v>
      </c>
      <c r="L251">
        <v>-0.99999999999999889</v>
      </c>
      <c r="M251">
        <v>-0.99999999999999889</v>
      </c>
      <c r="N251">
        <v>3.0274243306693122E-2</v>
      </c>
      <c r="O251">
        <v>4.8186773720869764</v>
      </c>
      <c r="P251">
        <v>-0.56400398926546935</v>
      </c>
      <c r="Q251">
        <v>-1.9328509470999754E-2</v>
      </c>
      <c r="R251">
        <v>-5.9794202563105837E-2</v>
      </c>
      <c r="S251">
        <v>0.33333333333333293</v>
      </c>
      <c r="T251">
        <v>0.28313364871899971</v>
      </c>
      <c r="U251">
        <v>-4.0778757382922609E-2</v>
      </c>
      <c r="V251">
        <v>0</v>
      </c>
      <c r="W251">
        <v>22.966980500163007</v>
      </c>
      <c r="X251">
        <v>0.37567004714791391</v>
      </c>
      <c r="Y251">
        <v>-0.99999999999999889</v>
      </c>
      <c r="Z251">
        <v>-0.99999999999999889</v>
      </c>
      <c r="AA251">
        <v>52.93005804673507</v>
      </c>
      <c r="AB251">
        <v>0.26199705366165438</v>
      </c>
      <c r="AC251">
        <v>0.17464038878870641</v>
      </c>
      <c r="AD251">
        <v>0.16381999253234303</v>
      </c>
      <c r="AE251">
        <v>30.022871749135199</v>
      </c>
      <c r="AF251">
        <v>-0.99999999999999889</v>
      </c>
      <c r="AG251">
        <v>-0.99999999999999889</v>
      </c>
      <c r="AH251">
        <v>-0.99999999999999889</v>
      </c>
      <c r="AI251">
        <v>0</v>
      </c>
      <c r="AJ251">
        <v>0</v>
      </c>
      <c r="AK251">
        <v>-4.5689745100370632E-2</v>
      </c>
      <c r="AL251">
        <v>0.35201380643899793</v>
      </c>
      <c r="AM251">
        <v>0.57955642303639032</v>
      </c>
      <c r="AN251">
        <v>3.5254738029913919E-2</v>
      </c>
      <c r="AO251">
        <v>14.260461850407905</v>
      </c>
      <c r="AP251">
        <v>2.641437482942838</v>
      </c>
      <c r="AQ251">
        <v>23.057803230083088</v>
      </c>
      <c r="AR251">
        <v>0.57568822466941005</v>
      </c>
      <c r="AS251">
        <v>0.37718375931324855</v>
      </c>
      <c r="AT251">
        <v>-0.99999999999999889</v>
      </c>
      <c r="AU251">
        <v>-0.99999999999999889</v>
      </c>
      <c r="AV251">
        <v>7.558936857302849E-3</v>
      </c>
      <c r="AW251">
        <v>60.390172901764942</v>
      </c>
      <c r="AX251">
        <v>60.390172901764942</v>
      </c>
      <c r="AY251">
        <v>0.15013782492170213</v>
      </c>
      <c r="AZ251">
        <v>3.9385273605245534</v>
      </c>
      <c r="BA251">
        <v>1375.1239080639123</v>
      </c>
    </row>
    <row r="252" spans="1:100" x14ac:dyDescent="0.25">
      <c r="A252">
        <v>619</v>
      </c>
      <c r="B252" t="s">
        <v>695</v>
      </c>
      <c r="C252">
        <v>3</v>
      </c>
      <c r="D252">
        <v>4.768396769128751</v>
      </c>
      <c r="E252">
        <v>-1.0479610670769017E-2</v>
      </c>
      <c r="F252">
        <v>-9.6806865800711933E-3</v>
      </c>
      <c r="G252">
        <v>-9.6806865800711933E-3</v>
      </c>
      <c r="H252">
        <v>0.11634135032803207</v>
      </c>
      <c r="I252">
        <v>0</v>
      </c>
      <c r="J252">
        <v>6.9804810196819265</v>
      </c>
      <c r="K252">
        <v>0.11634135032803207</v>
      </c>
      <c r="L252">
        <v>-0.99999999999999989</v>
      </c>
      <c r="M252">
        <v>-0.99999999999999989</v>
      </c>
      <c r="N252">
        <v>2.3268270065606425</v>
      </c>
      <c r="O252">
        <v>11.739197102230609</v>
      </c>
      <c r="P252">
        <v>1.5393715499562091</v>
      </c>
      <c r="Q252">
        <v>-0.33204724761163834</v>
      </c>
      <c r="R252">
        <v>-1.6878452213532846E-2</v>
      </c>
      <c r="S252">
        <v>0.3333333333333332</v>
      </c>
      <c r="T252">
        <v>0.3333333333333332</v>
      </c>
      <c r="U252">
        <v>0.33722734155573436</v>
      </c>
      <c r="V252">
        <v>-4.1628876532900344E-2</v>
      </c>
      <c r="W252">
        <v>33.836951254458747</v>
      </c>
      <c r="X252">
        <v>1.64946142336417</v>
      </c>
      <c r="Y252">
        <v>-0.99999999999999989</v>
      </c>
      <c r="Z252">
        <v>-0.99999999999999989</v>
      </c>
      <c r="AA252">
        <v>79.589070666863321</v>
      </c>
      <c r="AB252">
        <v>0.24636963554805136</v>
      </c>
      <c r="AC252">
        <v>0.32924356127598342</v>
      </c>
      <c r="AD252">
        <v>0.33976676046832716</v>
      </c>
      <c r="AE252">
        <v>45.768997864618093</v>
      </c>
      <c r="AF252">
        <v>-0.99999999999999989</v>
      </c>
      <c r="AG252">
        <v>-0.99999999999999989</v>
      </c>
      <c r="AH252">
        <v>-0.99999999999999989</v>
      </c>
      <c r="AI252">
        <v>0</v>
      </c>
      <c r="AJ252">
        <v>-4.1628876532900344E-2</v>
      </c>
      <c r="AK252">
        <v>1.6001466414328189E-2</v>
      </c>
      <c r="AL252">
        <v>-2.8520481738888038E-3</v>
      </c>
      <c r="AM252">
        <v>-0.65552812896696278</v>
      </c>
      <c r="AN252">
        <v>-0.15966974638522252</v>
      </c>
      <c r="AO252">
        <v>-16.308195892102429</v>
      </c>
      <c r="AP252">
        <v>-4.0060039005000077</v>
      </c>
      <c r="AQ252">
        <v>40.81743227414065</v>
      </c>
      <c r="AR252">
        <v>0.96226513168950079</v>
      </c>
      <c r="AS252">
        <v>1.7658027736922017</v>
      </c>
      <c r="AT252">
        <v>-0.99999999999999989</v>
      </c>
      <c r="AU252">
        <v>-0.99999999999999989</v>
      </c>
      <c r="AV252">
        <v>-2.655913879360404E-2</v>
      </c>
      <c r="AW252">
        <v>87.322263868593907</v>
      </c>
      <c r="AX252">
        <v>83.159376215303908</v>
      </c>
      <c r="AY252">
        <v>0.37466272080602298</v>
      </c>
      <c r="AZ252">
        <v>12.759260349296175</v>
      </c>
      <c r="BA252">
        <v>1452.5277140700166</v>
      </c>
      <c r="CU252" t="e">
        <v>#N/A</v>
      </c>
      <c r="CV252" t="e">
        <v>#N/A</v>
      </c>
    </row>
    <row r="253" spans="1:100" x14ac:dyDescent="0.25">
      <c r="A253">
        <v>620</v>
      </c>
      <c r="B253" t="s">
        <v>696</v>
      </c>
      <c r="C253">
        <v>3</v>
      </c>
      <c r="D253">
        <v>4.1134623553520147</v>
      </c>
      <c r="E253">
        <v>-5.9496874284063195E-2</v>
      </c>
      <c r="F253">
        <v>-3.0914737385979794E-2</v>
      </c>
      <c r="G253">
        <v>-4.330538866362716E-2</v>
      </c>
      <c r="H253">
        <v>0.31284806578246038</v>
      </c>
      <c r="I253">
        <v>0</v>
      </c>
      <c r="J253">
        <v>18.770883946947627</v>
      </c>
      <c r="K253">
        <v>0.31284806578246038</v>
      </c>
      <c r="L253">
        <v>-1.0000000000000007</v>
      </c>
      <c r="M253">
        <v>-1.0000000000000007</v>
      </c>
      <c r="N253">
        <v>6.2569613156492094</v>
      </c>
      <c r="O253">
        <v>22.841040913636014</v>
      </c>
      <c r="P253">
        <v>-0.47450248195297867</v>
      </c>
      <c r="Q253">
        <v>-8.273478875681925E-2</v>
      </c>
      <c r="R253">
        <v>-7.0910535798070315E-2</v>
      </c>
      <c r="S253">
        <v>0.33333333333333337</v>
      </c>
      <c r="T253">
        <v>0.37214800600887848</v>
      </c>
      <c r="U253">
        <v>0.38042455094347422</v>
      </c>
      <c r="V253">
        <v>0</v>
      </c>
      <c r="W253">
        <v>30.922312980129028</v>
      </c>
      <c r="X253">
        <v>1.9392587654925788</v>
      </c>
      <c r="Y253">
        <v>-1.0000000000000007</v>
      </c>
      <c r="Z253">
        <v>-1.0000000000000007</v>
      </c>
      <c r="AA253">
        <v>61.113051116435734</v>
      </c>
      <c r="AB253">
        <v>8.169018122854213E-2</v>
      </c>
      <c r="AC253">
        <v>0.27098101700646426</v>
      </c>
      <c r="AD253">
        <v>0.25256177520708911</v>
      </c>
      <c r="AE253">
        <v>30.261648672104762</v>
      </c>
      <c r="AF253">
        <v>-1.0000000000000007</v>
      </c>
      <c r="AG253">
        <v>-1.0000000000000007</v>
      </c>
      <c r="AH253">
        <v>-1.0000000000000007</v>
      </c>
      <c r="AI253">
        <v>0</v>
      </c>
      <c r="AJ253">
        <v>0</v>
      </c>
      <c r="AK253">
        <v>3.9753912166008466E-2</v>
      </c>
      <c r="AL253">
        <v>3.40738344199484E-2</v>
      </c>
      <c r="AM253">
        <v>-0.15724790492301838</v>
      </c>
      <c r="AN253">
        <v>-0.14971983924898888</v>
      </c>
      <c r="AO253">
        <v>-3.7324280622454178</v>
      </c>
      <c r="AP253">
        <v>-3.5726268091249804</v>
      </c>
      <c r="AQ253">
        <v>49.693196927076656</v>
      </c>
      <c r="AR253">
        <v>1.0859058902856862</v>
      </c>
      <c r="AS253">
        <v>2.2521068312750403</v>
      </c>
      <c r="AT253">
        <v>-1.0000000000000007</v>
      </c>
      <c r="AU253">
        <v>-1.0000000000000007</v>
      </c>
      <c r="AV253">
        <v>-0.11421592446169748</v>
      </c>
      <c r="AW253">
        <v>80.381465220946751</v>
      </c>
      <c r="AX253">
        <v>80.381465220946751</v>
      </c>
      <c r="AY253">
        <v>0.23836424013337484</v>
      </c>
      <c r="AZ253">
        <v>9.4309348724586837</v>
      </c>
      <c r="BA253">
        <v>1503.8075192909507</v>
      </c>
      <c r="CU253" t="e">
        <v>#N/A</v>
      </c>
      <c r="CV253" t="e">
        <v>#N/A</v>
      </c>
    </row>
    <row r="254" spans="1:100" x14ac:dyDescent="0.25">
      <c r="A254">
        <v>623</v>
      </c>
      <c r="B254" t="s">
        <v>697</v>
      </c>
      <c r="C254">
        <v>3</v>
      </c>
      <c r="D254">
        <v>4.8192338724142108</v>
      </c>
      <c r="E254">
        <v>-9.109608884812416E-3</v>
      </c>
      <c r="F254">
        <v>-6.3696280065770924E-2</v>
      </c>
      <c r="G254">
        <v>-6.3696280065770924E-2</v>
      </c>
      <c r="H254">
        <v>0.11592813869194736</v>
      </c>
      <c r="I254">
        <v>0</v>
      </c>
      <c r="J254">
        <v>6.9556883215168428</v>
      </c>
      <c r="K254">
        <v>0.11592813869194736</v>
      </c>
      <c r="L254">
        <v>-0.99999999999999956</v>
      </c>
      <c r="M254">
        <v>-0.99999999999999956</v>
      </c>
      <c r="N254">
        <v>2.3185627738389472</v>
      </c>
      <c r="O254">
        <v>11.711225913865283</v>
      </c>
      <c r="P254">
        <v>0.9367881084209867</v>
      </c>
      <c r="Q254">
        <v>0.37151191541348572</v>
      </c>
      <c r="R254">
        <v>0.14697639718025063</v>
      </c>
      <c r="S254">
        <v>0.3333333333333332</v>
      </c>
      <c r="T254">
        <v>0.36144536954397827</v>
      </c>
      <c r="U254">
        <v>0.48919505275780345</v>
      </c>
      <c r="V254">
        <v>-1.7429218250555781E-2</v>
      </c>
      <c r="W254">
        <v>42.024655947704495</v>
      </c>
      <c r="X254">
        <v>2.4591675019238881</v>
      </c>
      <c r="Y254">
        <v>-0.99999999999999956</v>
      </c>
      <c r="Z254">
        <v>-0.99999999999999956</v>
      </c>
      <c r="AA254">
        <v>63.935831174612602</v>
      </c>
      <c r="AB254">
        <v>0.15069467156504451</v>
      </c>
      <c r="AC254">
        <v>5.0389325104856081E-2</v>
      </c>
      <c r="AD254">
        <v>0.23419997992465705</v>
      </c>
      <c r="AE254">
        <v>21.764198829727885</v>
      </c>
      <c r="AF254">
        <v>-0.99999999999999956</v>
      </c>
      <c r="AG254">
        <v>-0.99999999999999956</v>
      </c>
      <c r="AH254">
        <v>-0.99999999999999956</v>
      </c>
      <c r="AI254">
        <v>0</v>
      </c>
      <c r="AJ254">
        <v>-1.7429218250555781E-2</v>
      </c>
      <c r="AK254">
        <v>0.12690306090140518</v>
      </c>
      <c r="AL254">
        <v>-0.17401148608050238</v>
      </c>
      <c r="AM254">
        <v>-8.1455217094079602E-2</v>
      </c>
      <c r="AN254">
        <v>-0.10632944404703511</v>
      </c>
      <c r="AO254">
        <v>-1.4018651228449663</v>
      </c>
      <c r="AP254">
        <v>-3.5282935315783903</v>
      </c>
      <c r="AQ254">
        <v>48.980344269221348</v>
      </c>
      <c r="AR254">
        <v>1.1665445373845598</v>
      </c>
      <c r="AS254">
        <v>2.5750956406158365</v>
      </c>
      <c r="AT254">
        <v>-0.99999999999999956</v>
      </c>
      <c r="AU254">
        <v>-0.99999999999999956</v>
      </c>
      <c r="AV254">
        <v>8.3280117114479704E-2</v>
      </c>
      <c r="AW254">
        <v>72.118763556899523</v>
      </c>
      <c r="AX254">
        <v>70.375841731843934</v>
      </c>
      <c r="AY254">
        <v>-3.2143763688467983E-2</v>
      </c>
      <c r="AZ254">
        <v>-37.875478701021756</v>
      </c>
      <c r="BA254">
        <v>1431.3819417142097</v>
      </c>
      <c r="CU254" t="e">
        <v>#N/A</v>
      </c>
      <c r="CV254" t="e">
        <v>#N/A</v>
      </c>
    </row>
    <row r="255" spans="1:100" x14ac:dyDescent="0.25">
      <c r="A255">
        <v>624</v>
      </c>
      <c r="B255" t="s">
        <v>698</v>
      </c>
      <c r="C255">
        <v>3</v>
      </c>
      <c r="D255">
        <v>5.4656041245712927</v>
      </c>
      <c r="E255">
        <v>0</v>
      </c>
      <c r="F255">
        <v>0.54881336979116269</v>
      </c>
      <c r="G255">
        <v>0.54881336979116269</v>
      </c>
      <c r="H255">
        <v>0.49180307610152169</v>
      </c>
      <c r="I255">
        <v>0</v>
      </c>
      <c r="J255">
        <v>29.508184566091305</v>
      </c>
      <c r="K255">
        <v>0.49180307610152169</v>
      </c>
      <c r="L255">
        <v>-1.0000000000000004</v>
      </c>
      <c r="M255">
        <v>-1.0000000000000004</v>
      </c>
      <c r="N255">
        <v>9.8360615220304357</v>
      </c>
      <c r="O255">
        <v>35.522602060453742</v>
      </c>
      <c r="P255">
        <v>-8.921671092752291E-2</v>
      </c>
      <c r="Q255">
        <v>6.1019630104498859</v>
      </c>
      <c r="R255">
        <v>1.6605021300929563</v>
      </c>
      <c r="S255">
        <v>0.33333333333333348</v>
      </c>
      <c r="T255">
        <v>0.39274872411024597</v>
      </c>
      <c r="U255">
        <v>0.62573907348189706</v>
      </c>
      <c r="V255">
        <v>0.11639531787233458</v>
      </c>
      <c r="W255">
        <v>39.056534907851578</v>
      </c>
      <c r="X255">
        <v>3.4950225732805649</v>
      </c>
      <c r="Y255">
        <v>-1.0000000000000004</v>
      </c>
      <c r="Z255">
        <v>-1.0000000000000004</v>
      </c>
      <c r="AA255">
        <v>66.194955343567344</v>
      </c>
      <c r="AB255">
        <v>0.43053444221973614</v>
      </c>
      <c r="AC255">
        <v>-5.3065563777877148E-2</v>
      </c>
      <c r="AD255">
        <v>0.13208948767059786</v>
      </c>
      <c r="AE255">
        <v>25.477918305622843</v>
      </c>
      <c r="AF255">
        <v>-1.0000000000000004</v>
      </c>
      <c r="AG255">
        <v>-1.0000000000000004</v>
      </c>
      <c r="AH255">
        <v>-1.0000000000000004</v>
      </c>
      <c r="AI255">
        <v>-7.3347181007552172E-3</v>
      </c>
      <c r="AJ255">
        <v>0.11639531787233458</v>
      </c>
      <c r="AK255">
        <v>-0.11414398782425726</v>
      </c>
      <c r="AL255">
        <v>-4.9162113942540539E-2</v>
      </c>
      <c r="AM255">
        <v>-5.9104195546824431E-2</v>
      </c>
      <c r="AN255">
        <v>-0.15022074913408592</v>
      </c>
      <c r="AO255">
        <v>-2.0483248277918977</v>
      </c>
      <c r="AP255">
        <v>-4.0013292980648503</v>
      </c>
      <c r="AQ255">
        <v>68.564719473942858</v>
      </c>
      <c r="AR255">
        <v>1.4682164487978104</v>
      </c>
      <c r="AS255">
        <v>3.9868256493820891</v>
      </c>
      <c r="AT255">
        <v>-1.0000000000000004</v>
      </c>
      <c r="AU255">
        <v>-1.0000000000000004</v>
      </c>
      <c r="AV255">
        <v>2.2093154998841178</v>
      </c>
      <c r="AW255">
        <v>97.716228105956233</v>
      </c>
      <c r="AX255">
        <v>109.2090655311746</v>
      </c>
      <c r="AY255">
        <v>0.38094436991543912</v>
      </c>
      <c r="AZ255">
        <v>48.262408241435331</v>
      </c>
      <c r="BA255">
        <v>1603.8343084947712</v>
      </c>
      <c r="CU255" t="e">
        <v>#N/A</v>
      </c>
      <c r="CV255" t="e">
        <v>#N/A</v>
      </c>
    </row>
    <row r="256" spans="1:100" x14ac:dyDescent="0.25">
      <c r="A256">
        <v>639</v>
      </c>
      <c r="B256" t="s">
        <v>699</v>
      </c>
      <c r="C256">
        <v>3</v>
      </c>
      <c r="D256">
        <v>4.2205868997108809</v>
      </c>
      <c r="E256">
        <v>5.9133538743021468E-3</v>
      </c>
      <c r="F256">
        <v>0.26038442070780621</v>
      </c>
      <c r="G256">
        <v>0.26038442070780621</v>
      </c>
      <c r="H256">
        <v>0.17911379625641985</v>
      </c>
      <c r="I256">
        <v>0</v>
      </c>
      <c r="J256">
        <v>10.746827775385198</v>
      </c>
      <c r="K256">
        <v>0.17911379625641985</v>
      </c>
      <c r="L256">
        <v>-0.99999999999999889</v>
      </c>
      <c r="M256">
        <v>-0.99999999999999889</v>
      </c>
      <c r="N256">
        <v>3.5822759251283984</v>
      </c>
      <c r="O256">
        <v>15.227799095803876</v>
      </c>
      <c r="P256">
        <v>1.1385779494071866</v>
      </c>
      <c r="Q256">
        <v>-1.05247790128614</v>
      </c>
      <c r="R256">
        <v>-0.34751210795969723</v>
      </c>
      <c r="S256">
        <v>0.33333333333333287</v>
      </c>
      <c r="T256">
        <v>0.36692773759955993</v>
      </c>
      <c r="U256">
        <v>0.12603399540944885</v>
      </c>
      <c r="V256">
        <v>-5.1748640742188511E-3</v>
      </c>
      <c r="W256">
        <v>25.680256240468115</v>
      </c>
      <c r="X256">
        <v>1.0229907149398711</v>
      </c>
      <c r="Y256">
        <v>-0.99999999999999889</v>
      </c>
      <c r="Z256">
        <v>-0.99999999999999889</v>
      </c>
      <c r="AA256">
        <v>40.064999451343816</v>
      </c>
      <c r="AB256">
        <v>0.13849591729063077</v>
      </c>
      <c r="AC256">
        <v>-1.554650279241971E-2</v>
      </c>
      <c r="AD256">
        <v>0.17169569187849687</v>
      </c>
      <c r="AE256">
        <v>14.732255318835399</v>
      </c>
      <c r="AF256">
        <v>-0.99999999999999889</v>
      </c>
      <c r="AG256">
        <v>-0.99999999999999889</v>
      </c>
      <c r="AH256">
        <v>-0.99999999999999889</v>
      </c>
      <c r="AI256">
        <v>-3.280700800995795E-3</v>
      </c>
      <c r="AJ256">
        <v>-5.1748640742188511E-3</v>
      </c>
      <c r="AK256">
        <v>-4.0377767709537642E-3</v>
      </c>
      <c r="AL256">
        <v>-7.5061600289906133E-2</v>
      </c>
      <c r="AM256">
        <v>2.4300054630298086E-2</v>
      </c>
      <c r="AN256">
        <v>-0.14642531337866749</v>
      </c>
      <c r="AO256">
        <v>0.58731248190268293</v>
      </c>
      <c r="AP256">
        <v>-4.035940835916219</v>
      </c>
      <c r="AQ256">
        <v>36.427084015853303</v>
      </c>
      <c r="AR256">
        <v>0.82112020226812288</v>
      </c>
      <c r="AS256">
        <v>1.2021045111962907</v>
      </c>
      <c r="AT256">
        <v>-0.99999999999999889</v>
      </c>
      <c r="AU256">
        <v>-0.99999999999999889</v>
      </c>
      <c r="AV256">
        <v>-8.7127687251890865E-2</v>
      </c>
      <c r="AW256">
        <v>51.256857711231518</v>
      </c>
      <c r="AX256">
        <v>50.673757287789712</v>
      </c>
      <c r="AY256">
        <v>7.8032670182550348E-2</v>
      </c>
      <c r="AZ256">
        <v>-8.5262195916598387</v>
      </c>
      <c r="BA256">
        <v>1489.9183107169611</v>
      </c>
    </row>
    <row r="257" spans="1:100" x14ac:dyDescent="0.25">
      <c r="A257">
        <v>640</v>
      </c>
      <c r="B257" t="s">
        <v>700</v>
      </c>
      <c r="C257">
        <v>2</v>
      </c>
      <c r="D257">
        <v>3.3164347441103565</v>
      </c>
      <c r="E257">
        <v>-9.2292430253284236E-2</v>
      </c>
      <c r="F257">
        <v>-0.15288095520856163</v>
      </c>
      <c r="G257">
        <v>-0.14590833242854251</v>
      </c>
      <c r="H257">
        <v>2.2042078630290118E-2</v>
      </c>
      <c r="I257">
        <v>0</v>
      </c>
      <c r="J257">
        <v>1.3225247178174073</v>
      </c>
      <c r="K257">
        <v>2.2042078630290118E-2</v>
      </c>
      <c r="L257">
        <v>-1</v>
      </c>
      <c r="M257">
        <v>-1</v>
      </c>
      <c r="N257">
        <v>0.44084157260580237</v>
      </c>
      <c r="O257">
        <v>5.218626195204294</v>
      </c>
      <c r="P257">
        <v>-0.29963354420265637</v>
      </c>
      <c r="Q257">
        <v>-0.41206236299699439</v>
      </c>
      <c r="R257">
        <v>-0.13384877663993616</v>
      </c>
      <c r="S257">
        <v>0.31897498676774738</v>
      </c>
      <c r="T257">
        <v>0.23579408667627047</v>
      </c>
      <c r="U257">
        <v>1.7706890239654563E-2</v>
      </c>
      <c r="V257">
        <v>-7.2896213208163679E-3</v>
      </c>
      <c r="W257">
        <v>20.536375723717573</v>
      </c>
      <c r="X257">
        <v>0.52532496284173924</v>
      </c>
      <c r="Y257">
        <v>-1</v>
      </c>
      <c r="Z257">
        <v>-1</v>
      </c>
      <c r="AA257">
        <v>34.629010582972455</v>
      </c>
      <c r="AB257">
        <v>5.02239564950199E-2</v>
      </c>
      <c r="AC257">
        <v>5.0412081548503518E-2</v>
      </c>
      <c r="AD257">
        <v>4.6398020401021825E-2</v>
      </c>
      <c r="AE257">
        <v>11.430553537919883</v>
      </c>
      <c r="AF257">
        <v>-1</v>
      </c>
      <c r="AG257">
        <v>-1</v>
      </c>
      <c r="AH257">
        <v>-1</v>
      </c>
      <c r="AI257">
        <v>-4.2642449974990924E-3</v>
      </c>
      <c r="AJ257">
        <v>-7.2896213208163679E-3</v>
      </c>
      <c r="AK257">
        <v>0.17140108219129951</v>
      </c>
      <c r="AL257">
        <v>4.2687479794779881E-4</v>
      </c>
      <c r="AM257">
        <v>0.19128925780487332</v>
      </c>
      <c r="AN257">
        <v>-7.8483975898195751E-3</v>
      </c>
      <c r="AO257">
        <v>5.2579929802221415</v>
      </c>
      <c r="AP257">
        <v>0.18716831010043977</v>
      </c>
      <c r="AQ257">
        <v>25.485019191133816</v>
      </c>
      <c r="AR257">
        <v>0.60643895252068547</v>
      </c>
      <c r="AS257">
        <v>0.60259660172954554</v>
      </c>
      <c r="AT257">
        <v>-1</v>
      </c>
      <c r="AU257">
        <v>-1</v>
      </c>
      <c r="AV257">
        <v>-0.12590637146983497</v>
      </c>
      <c r="AW257">
        <v>45.351079664474391</v>
      </c>
      <c r="AX257">
        <v>45.340952918929645</v>
      </c>
      <c r="AY257">
        <v>9.3697457202369577E-2</v>
      </c>
      <c r="AZ257">
        <v>-12.783659726894813</v>
      </c>
      <c r="BA257">
        <v>1440.4085253185895</v>
      </c>
    </row>
    <row r="258" spans="1:100" x14ac:dyDescent="0.25">
      <c r="A258">
        <v>647</v>
      </c>
      <c r="B258" t="s">
        <v>701</v>
      </c>
      <c r="C258">
        <v>3</v>
      </c>
      <c r="D258">
        <v>2.9116422088022844</v>
      </c>
      <c r="E258">
        <v>0</v>
      </c>
      <c r="F258">
        <v>-4.230481651952259E-3</v>
      </c>
      <c r="G258">
        <v>-4.230481651952259E-3</v>
      </c>
      <c r="H258">
        <v>7.4867285939003492E-2</v>
      </c>
      <c r="I258">
        <v>0</v>
      </c>
      <c r="J258">
        <v>4.4920371563402099</v>
      </c>
      <c r="K258">
        <v>7.4867285939003492E-2</v>
      </c>
      <c r="L258">
        <v>-0.99999999999999878</v>
      </c>
      <c r="M258">
        <v>-0.99999999999999878</v>
      </c>
      <c r="N258">
        <v>1.4973457187800694</v>
      </c>
      <c r="O258">
        <v>7.3994488834905479</v>
      </c>
      <c r="P258">
        <v>0.12658765764408095</v>
      </c>
      <c r="Q258">
        <v>0.80274037187930436</v>
      </c>
      <c r="R258">
        <v>0.19819600145823871</v>
      </c>
      <c r="S258">
        <v>0.33333333333333315</v>
      </c>
      <c r="T258">
        <v>4.8943407029936069E-2</v>
      </c>
      <c r="U258">
        <v>1.4225884043659386E-2</v>
      </c>
      <c r="V258">
        <v>0</v>
      </c>
      <c r="W258">
        <v>12.865413538717002</v>
      </c>
      <c r="X258">
        <v>7.9923064295505344E-2</v>
      </c>
      <c r="Y258">
        <v>-0.99999999999999878</v>
      </c>
      <c r="Z258">
        <v>-0.99999999999999878</v>
      </c>
      <c r="AA258">
        <v>12.64420269324242</v>
      </c>
      <c r="AB258">
        <v>-3.9428885193403748E-2</v>
      </c>
      <c r="AC258">
        <v>5.5506079432960868E-2</v>
      </c>
      <c r="AD258">
        <v>-2.4465331178213784E-2</v>
      </c>
      <c r="AE258">
        <v>-0.41940684693282748</v>
      </c>
      <c r="AF258">
        <v>-0.99999999999999878</v>
      </c>
      <c r="AG258">
        <v>-0.99999999999999878</v>
      </c>
      <c r="AH258">
        <v>-0.99999999999999878</v>
      </c>
      <c r="AI258">
        <v>0</v>
      </c>
      <c r="AJ258">
        <v>0</v>
      </c>
      <c r="AK258">
        <v>0.12741914249123923</v>
      </c>
      <c r="AL258">
        <v>0.31285092388794233</v>
      </c>
      <c r="AM258">
        <v>0.48536810442782297</v>
      </c>
      <c r="AN258">
        <v>-5.2852054713994366E-2</v>
      </c>
      <c r="AO258">
        <v>12.771298323151765</v>
      </c>
      <c r="AP258">
        <v>0.24295325158985351</v>
      </c>
      <c r="AQ258">
        <v>17.357450695057214</v>
      </c>
      <c r="AR258">
        <v>0.39650262440692896</v>
      </c>
      <c r="AS258">
        <v>0.15479035023450916</v>
      </c>
      <c r="AT258">
        <v>-0.99999999999999878</v>
      </c>
      <c r="AU258">
        <v>-0.99999999999999878</v>
      </c>
      <c r="AV258">
        <v>0.19396551980628646</v>
      </c>
      <c r="AW258">
        <v>20.286604828322801</v>
      </c>
      <c r="AX258">
        <v>20.286604828322801</v>
      </c>
      <c r="AY258">
        <v>9.9615659301115128E-2</v>
      </c>
      <c r="AZ258">
        <v>-31.230137258514546</v>
      </c>
      <c r="BA258">
        <v>1372.2274100856882</v>
      </c>
    </row>
    <row r="259" spans="1:100" x14ac:dyDescent="0.25">
      <c r="A259">
        <v>648</v>
      </c>
      <c r="B259" t="s">
        <v>702</v>
      </c>
      <c r="C259">
        <v>3</v>
      </c>
      <c r="D259">
        <v>4.9895660782893412</v>
      </c>
      <c r="E259">
        <v>-5.0541090957218629E-3</v>
      </c>
      <c r="F259">
        <v>1.9258686970015981</v>
      </c>
      <c r="G259">
        <v>1.9258686970015981</v>
      </c>
      <c r="H259">
        <v>5.9475578649706158E-2</v>
      </c>
      <c r="I259">
        <v>0</v>
      </c>
      <c r="J259">
        <v>3.5685347189823666</v>
      </c>
      <c r="K259">
        <v>5.9475578649706158E-2</v>
      </c>
      <c r="L259">
        <v>-0.99999999999999978</v>
      </c>
      <c r="M259">
        <v>-0.99999999999999978</v>
      </c>
      <c r="N259">
        <v>1.1895115729941241</v>
      </c>
      <c r="O259">
        <v>10.483969494273305</v>
      </c>
      <c r="P259">
        <v>-3.050159605897143</v>
      </c>
      <c r="Q259">
        <v>-3.5418498151869318</v>
      </c>
      <c r="R259">
        <v>-1.590075826650748</v>
      </c>
      <c r="S259">
        <v>0.33833012170053889</v>
      </c>
      <c r="T259">
        <v>-1.4133680756377789E-3</v>
      </c>
      <c r="U259">
        <v>-1.1429323799897754E-2</v>
      </c>
      <c r="V259">
        <v>1.8927225392726222E-2</v>
      </c>
      <c r="W259">
        <v>11.397563062720939</v>
      </c>
      <c r="X259">
        <v>9.4141498789957409E-3</v>
      </c>
      <c r="Y259">
        <v>-0.99999999999999978</v>
      </c>
      <c r="Z259">
        <v>-0.99999999999999978</v>
      </c>
      <c r="AA259">
        <v>53.295235028800057</v>
      </c>
      <c r="AB259">
        <v>0.39750314407905801</v>
      </c>
      <c r="AC259">
        <v>0.39772627481388317</v>
      </c>
      <c r="AD259">
        <v>7.4525536961655744E-2</v>
      </c>
      <c r="AE259">
        <v>43.487747792729849</v>
      </c>
      <c r="AF259">
        <v>-0.99999999999999978</v>
      </c>
      <c r="AG259">
        <v>-0.99999999999999978</v>
      </c>
      <c r="AH259">
        <v>-0.99999999999999978</v>
      </c>
      <c r="AI259">
        <v>6.0241755608920276E-2</v>
      </c>
      <c r="AJ259">
        <v>1.8927225392726222E-2</v>
      </c>
      <c r="AK259">
        <v>1.2416964750641645E-2</v>
      </c>
      <c r="AL259">
        <v>4.547419328181071E-2</v>
      </c>
      <c r="AM259">
        <v>-0.25355048428542415</v>
      </c>
      <c r="AN259">
        <v>-9.4262263756226192E-2</v>
      </c>
      <c r="AO259">
        <v>-6.2766772833823987</v>
      </c>
      <c r="AP259">
        <v>-2.1291856274965992</v>
      </c>
      <c r="AQ259">
        <v>14.966097781703313</v>
      </c>
      <c r="AR259">
        <v>0.34441465521772974</v>
      </c>
      <c r="AS259">
        <v>6.8889728528701955E-2</v>
      </c>
      <c r="AT259">
        <v>-0.99999999999999978</v>
      </c>
      <c r="AU259">
        <v>-0.99999999999999978</v>
      </c>
      <c r="AV259">
        <v>0.33579287035084887</v>
      </c>
      <c r="AW259">
        <v>61.650018895576736</v>
      </c>
      <c r="AX259">
        <v>64.747576547027762</v>
      </c>
      <c r="AY259">
        <v>0.14634457517341012</v>
      </c>
      <c r="AZ259">
        <v>18.905125173677288</v>
      </c>
      <c r="BA259">
        <v>1483.5695021343324</v>
      </c>
    </row>
    <row r="260" spans="1:100" x14ac:dyDescent="0.25">
      <c r="A260">
        <v>649</v>
      </c>
      <c r="B260" t="s">
        <v>703</v>
      </c>
      <c r="C260">
        <v>2</v>
      </c>
      <c r="D260">
        <v>4.72807013157892</v>
      </c>
      <c r="E260">
        <v>0.22127142775363345</v>
      </c>
      <c r="F260">
        <v>0.62792730360517468</v>
      </c>
      <c r="G260">
        <v>0.63844564991290431</v>
      </c>
      <c r="H260">
        <v>0.18430888863093889</v>
      </c>
      <c r="I260">
        <v>0</v>
      </c>
      <c r="J260">
        <v>11.058533317856332</v>
      </c>
      <c r="K260">
        <v>0.18430888863093889</v>
      </c>
      <c r="L260">
        <v>-1</v>
      </c>
      <c r="M260">
        <v>-1</v>
      </c>
      <c r="N260">
        <v>3.6861777726187772</v>
      </c>
      <c r="O260">
        <v>15.331793566409248</v>
      </c>
      <c r="P260">
        <v>1.2883997898592934</v>
      </c>
      <c r="Q260">
        <v>3.2995838206078778</v>
      </c>
      <c r="R260">
        <v>1.0852354850423163</v>
      </c>
      <c r="S260">
        <v>0.34930729045901099</v>
      </c>
      <c r="T260">
        <v>0.36385768185163903</v>
      </c>
      <c r="U260">
        <v>0.17628562068271875</v>
      </c>
      <c r="V260">
        <v>1.367901287906873E-2</v>
      </c>
      <c r="W260">
        <v>30.544941643067752</v>
      </c>
      <c r="X260">
        <v>1.2599565698172071</v>
      </c>
      <c r="Y260">
        <v>-1</v>
      </c>
      <c r="Z260">
        <v>-1</v>
      </c>
      <c r="AA260">
        <v>55.235035785906831</v>
      </c>
      <c r="AB260">
        <v>0.22809956728782593</v>
      </c>
      <c r="AC260">
        <v>0.22835519571066071</v>
      </c>
      <c r="AD260">
        <v>0.22281303682872861</v>
      </c>
      <c r="AE260">
        <v>27.817608232303201</v>
      </c>
      <c r="AF260">
        <v>-1</v>
      </c>
      <c r="AG260">
        <v>-1</v>
      </c>
      <c r="AH260">
        <v>-1</v>
      </c>
      <c r="AI260">
        <v>7.2337504875147471E-3</v>
      </c>
      <c r="AJ260">
        <v>1.367901287906873E-2</v>
      </c>
      <c r="AK260">
        <v>-4.2893161563992713E-2</v>
      </c>
      <c r="AL260">
        <v>0.21472111855324005</v>
      </c>
      <c r="AM260">
        <v>-5.8304256425198028E-2</v>
      </c>
      <c r="AN260">
        <v>0.24174511664025178</v>
      </c>
      <c r="AO260">
        <v>-1.0976354766445238</v>
      </c>
      <c r="AP260">
        <v>6.5427967669671041</v>
      </c>
      <c r="AQ260">
        <v>36.139844010155137</v>
      </c>
      <c r="AR260">
        <v>0.84097250258307144</v>
      </c>
      <c r="AS260">
        <v>1.3610486760816813</v>
      </c>
      <c r="AT260">
        <v>-1</v>
      </c>
      <c r="AU260">
        <v>-1</v>
      </c>
      <c r="AV260">
        <v>1.4918675320952546</v>
      </c>
      <c r="AW260">
        <v>69.098016107141262</v>
      </c>
      <c r="AX260">
        <v>69.398989368941727</v>
      </c>
      <c r="AY260">
        <v>0.27661255063044521</v>
      </c>
      <c r="AZ260">
        <v>19.261696533156289</v>
      </c>
      <c r="BA260">
        <v>1527.4469361377028</v>
      </c>
    </row>
    <row r="261" spans="1:100" x14ac:dyDescent="0.25">
      <c r="A261">
        <v>653</v>
      </c>
      <c r="B261" t="s">
        <v>704</v>
      </c>
      <c r="C261">
        <v>2</v>
      </c>
      <c r="D261">
        <v>3.0847364031318487</v>
      </c>
      <c r="E261">
        <v>-0.14375913782945787</v>
      </c>
      <c r="F261">
        <v>-0.2810386790765379</v>
      </c>
      <c r="G261">
        <v>-0.27464803253927378</v>
      </c>
      <c r="H261">
        <v>-4.5915344165224081E-3</v>
      </c>
      <c r="I261">
        <v>0</v>
      </c>
      <c r="J261">
        <v>-0.2754920649913446</v>
      </c>
      <c r="K261">
        <v>-4.5915344165224081E-3</v>
      </c>
      <c r="L261">
        <v>-1</v>
      </c>
      <c r="M261">
        <v>-1</v>
      </c>
      <c r="N261">
        <v>-9.1830688330448274E-2</v>
      </c>
      <c r="O261">
        <v>3.5587045732703553</v>
      </c>
      <c r="P261">
        <v>-0.5602849079946508</v>
      </c>
      <c r="Q261">
        <v>-1.021272269942324</v>
      </c>
      <c r="R261">
        <v>-0.33394279769682683</v>
      </c>
      <c r="S261">
        <v>0.31399640341278839</v>
      </c>
      <c r="T261">
        <v>0.21477440779510693</v>
      </c>
      <c r="U261">
        <v>-8.3213810011400074E-3</v>
      </c>
      <c r="V261">
        <v>-1.0731301658265946E-2</v>
      </c>
      <c r="W261">
        <v>18.893622828973278</v>
      </c>
      <c r="X261">
        <v>0.40474642954793472</v>
      </c>
      <c r="Y261">
        <v>-1</v>
      </c>
      <c r="Z261">
        <v>-1</v>
      </c>
      <c r="AA261">
        <v>31.246846961923723</v>
      </c>
      <c r="AB261">
        <v>2.1028397721774228E-2</v>
      </c>
      <c r="AC261">
        <v>2.1205443130451584E-2</v>
      </c>
      <c r="AD261">
        <v>1.7442195835518648E-2</v>
      </c>
      <c r="AE261">
        <v>8.7408693461531684</v>
      </c>
      <c r="AF261">
        <v>-1</v>
      </c>
      <c r="AG261">
        <v>-1</v>
      </c>
      <c r="AH261">
        <v>-1</v>
      </c>
      <c r="AI261">
        <v>-6.1514649567787011E-3</v>
      </c>
      <c r="AJ261">
        <v>-1.0731301658265946E-2</v>
      </c>
      <c r="AK261">
        <v>0.2065742021060557</v>
      </c>
      <c r="AL261">
        <v>-3.4746245116808391E-2</v>
      </c>
      <c r="AM261">
        <v>0.23225621264284202</v>
      </c>
      <c r="AN261">
        <v>-4.8815352427788242E-2</v>
      </c>
      <c r="AO261">
        <v>6.3011721059399655</v>
      </c>
      <c r="AP261">
        <v>-0.85601081561738468</v>
      </c>
      <c r="AQ261">
        <v>23.736192790280469</v>
      </c>
      <c r="AR261">
        <v>0.56794386027827404</v>
      </c>
      <c r="AS261">
        <v>0.47810830333527554</v>
      </c>
      <c r="AT261">
        <v>-1</v>
      </c>
      <c r="AU261">
        <v>-1</v>
      </c>
      <c r="AV261">
        <v>-0.39143919450747122</v>
      </c>
      <c r="AW261">
        <v>41.453383541288687</v>
      </c>
      <c r="AX261">
        <v>41.392194491539769</v>
      </c>
      <c r="AY261">
        <v>6.367474449380367E-2</v>
      </c>
      <c r="AZ261">
        <v>-18.043414439359058</v>
      </c>
      <c r="BA261">
        <v>1378.5633142835609</v>
      </c>
    </row>
    <row r="262" spans="1:100" x14ac:dyDescent="0.25">
      <c r="A262">
        <v>662</v>
      </c>
      <c r="B262" t="s">
        <v>705</v>
      </c>
      <c r="C262">
        <v>3</v>
      </c>
      <c r="D262">
        <v>4.9938347575234907</v>
      </c>
      <c r="E262">
        <v>0</v>
      </c>
      <c r="F262">
        <v>1.0813985469672396</v>
      </c>
      <c r="G262">
        <v>1.0813985469672396</v>
      </c>
      <c r="H262">
        <v>0.35453008603918762</v>
      </c>
      <c r="I262">
        <v>0</v>
      </c>
      <c r="J262">
        <v>21.271805162351271</v>
      </c>
      <c r="K262">
        <v>0.35453008603918762</v>
      </c>
      <c r="L262">
        <v>-1</v>
      </c>
      <c r="M262">
        <v>-1</v>
      </c>
      <c r="N262">
        <v>7.0906017207837531</v>
      </c>
      <c r="O262">
        <v>27.347038466841987</v>
      </c>
      <c r="P262">
        <v>-4.1628343340403928</v>
      </c>
      <c r="Q262">
        <v>1.0687183942259266</v>
      </c>
      <c r="R262">
        <v>-0.18248585114397886</v>
      </c>
      <c r="S262">
        <v>0.34040439699490621</v>
      </c>
      <c r="T262">
        <v>0.51978308002632256</v>
      </c>
      <c r="U262">
        <v>-5.4678263380417411E-2</v>
      </c>
      <c r="V262">
        <v>0</v>
      </c>
      <c r="W262">
        <v>18.039165104064956</v>
      </c>
      <c r="X262">
        <v>0.45658829223994524</v>
      </c>
      <c r="Y262">
        <v>-1</v>
      </c>
      <c r="Z262">
        <v>-1</v>
      </c>
      <c r="AA262">
        <v>65.916769413821115</v>
      </c>
      <c r="AB262">
        <v>0.1176190332811201</v>
      </c>
      <c r="AC262">
        <v>0.31912455786916044</v>
      </c>
      <c r="AD262">
        <v>0.52445821206772236</v>
      </c>
      <c r="AE262">
        <v>48.060090160900145</v>
      </c>
      <c r="AF262">
        <v>-1</v>
      </c>
      <c r="AG262">
        <v>-1</v>
      </c>
      <c r="AH262">
        <v>-1</v>
      </c>
      <c r="AI262">
        <v>-1.3055355623039049E-3</v>
      </c>
      <c r="AJ262">
        <v>0</v>
      </c>
      <c r="AK262">
        <v>3.5993179575957927E-2</v>
      </c>
      <c r="AL262">
        <v>3.6962216770771369E-2</v>
      </c>
      <c r="AM262">
        <v>8.1139836715001981E-2</v>
      </c>
      <c r="AN262">
        <v>0.55424099019848028</v>
      </c>
      <c r="AO262">
        <v>2.2084618157548368</v>
      </c>
      <c r="AP262">
        <v>14.040835838815868</v>
      </c>
      <c r="AQ262">
        <v>39.310970266416213</v>
      </c>
      <c r="AR262">
        <v>0.80550921364081129</v>
      </c>
      <c r="AS262">
        <v>0.81111837827913402</v>
      </c>
      <c r="AT262">
        <v>-1</v>
      </c>
      <c r="AU262">
        <v>-1</v>
      </c>
      <c r="AV262">
        <v>0.89891269582326128</v>
      </c>
      <c r="AW262">
        <v>107.30464371947899</v>
      </c>
      <c r="AX262">
        <v>107.27853300823291</v>
      </c>
      <c r="AY262">
        <v>0.58208991577581959</v>
      </c>
      <c r="AZ262">
        <v>45.008114153851402</v>
      </c>
      <c r="BA262">
        <v>1602.6466818677363</v>
      </c>
    </row>
    <row r="263" spans="1:100" x14ac:dyDescent="0.25">
      <c r="A263">
        <v>663</v>
      </c>
      <c r="B263" t="s">
        <v>499</v>
      </c>
      <c r="C263">
        <v>3</v>
      </c>
      <c r="D263">
        <v>5.02437183091227</v>
      </c>
      <c r="E263">
        <v>0</v>
      </c>
      <c r="F263">
        <v>8.1286981331634714E-2</v>
      </c>
      <c r="G263">
        <v>8.1286981331634714E-2</v>
      </c>
      <c r="H263">
        <v>8.0940290944060092E-2</v>
      </c>
      <c r="I263">
        <v>0</v>
      </c>
      <c r="J263">
        <v>4.8564174566436105</v>
      </c>
      <c r="K263">
        <v>8.0940290944060092E-2</v>
      </c>
      <c r="L263">
        <v>-0.99999999999999989</v>
      </c>
      <c r="M263">
        <v>-0.99999999999999989</v>
      </c>
      <c r="N263">
        <v>1.6188058188812033</v>
      </c>
      <c r="O263">
        <v>9.9620762688875111</v>
      </c>
      <c r="P263">
        <v>2.5831767829341219</v>
      </c>
      <c r="Q263">
        <v>0.56345079600517833</v>
      </c>
      <c r="R263">
        <v>0.42844461676024764</v>
      </c>
      <c r="S263">
        <v>0.34863219698242126</v>
      </c>
      <c r="T263">
        <v>0.27623579521808711</v>
      </c>
      <c r="U263">
        <v>0.1170551054758741</v>
      </c>
      <c r="V263">
        <v>-2.1381992070238314E-2</v>
      </c>
      <c r="W263">
        <v>25.58403258648335</v>
      </c>
      <c r="X263">
        <v>0.82675863262326887</v>
      </c>
      <c r="Y263">
        <v>-0.99999999999999989</v>
      </c>
      <c r="Z263">
        <v>-0.99999999999999989</v>
      </c>
      <c r="AA263">
        <v>42.261962782001298</v>
      </c>
      <c r="AB263">
        <v>0.27610575600763876</v>
      </c>
      <c r="AC263">
        <v>-0.11218464093139253</v>
      </c>
      <c r="AD263">
        <v>0.16106859649890751</v>
      </c>
      <c r="AE263">
        <v>16.249485578757689</v>
      </c>
      <c r="AF263">
        <v>-0.99999999999999989</v>
      </c>
      <c r="AG263">
        <v>-0.99999999999999989</v>
      </c>
      <c r="AH263">
        <v>-0.99999999999999989</v>
      </c>
      <c r="AI263">
        <v>0</v>
      </c>
      <c r="AJ263">
        <v>-2.1381992070238314E-2</v>
      </c>
      <c r="AK263">
        <v>5.299116987844843E-2</v>
      </c>
      <c r="AL263">
        <v>3.6217998500391479E-2</v>
      </c>
      <c r="AM263">
        <v>-0.11317300928978147</v>
      </c>
      <c r="AN263">
        <v>0.14216028224366431</v>
      </c>
      <c r="AO263">
        <v>-2.5643693828522944</v>
      </c>
      <c r="AP263">
        <v>3.7350970485935662</v>
      </c>
      <c r="AQ263">
        <v>30.440450043126969</v>
      </c>
      <c r="AR263">
        <v>0.72054110560614415</v>
      </c>
      <c r="AS263">
        <v>0.90769892356732917</v>
      </c>
      <c r="AT263">
        <v>-0.99999999999999989</v>
      </c>
      <c r="AU263">
        <v>-0.99999999999999989</v>
      </c>
      <c r="AV263">
        <v>0.50973159809188218</v>
      </c>
      <c r="AW263">
        <v>55.959136099482365</v>
      </c>
      <c r="AX263">
        <v>53.820936892458533</v>
      </c>
      <c r="AY263">
        <v>0.30105117116613878</v>
      </c>
      <c r="AZ263">
        <v>-14.167915587274258</v>
      </c>
      <c r="BA263">
        <v>1457.6441220908039</v>
      </c>
    </row>
    <row r="264" spans="1:100" x14ac:dyDescent="0.25">
      <c r="A264">
        <v>668</v>
      </c>
      <c r="B264" t="s">
        <v>706</v>
      </c>
      <c r="C264">
        <v>3</v>
      </c>
      <c r="D264">
        <v>5.9552560413635414</v>
      </c>
      <c r="E264">
        <v>-1.349900022685167E-2</v>
      </c>
      <c r="F264">
        <v>1.4039320644459763</v>
      </c>
      <c r="G264">
        <v>1.4039320644459763</v>
      </c>
      <c r="H264">
        <v>0.13611035009734701</v>
      </c>
      <c r="I264">
        <v>0</v>
      </c>
      <c r="J264">
        <v>8.1666210058408151</v>
      </c>
      <c r="K264">
        <v>0.13611035009734701</v>
      </c>
      <c r="L264">
        <v>-1.0000000000000013</v>
      </c>
      <c r="M264">
        <v>-1.0000000000000013</v>
      </c>
      <c r="N264">
        <v>2.7222070019469382</v>
      </c>
      <c r="O264">
        <v>15.525809111650327</v>
      </c>
      <c r="P264">
        <v>-0.79439674290761342</v>
      </c>
      <c r="Q264">
        <v>7.170081612345065</v>
      </c>
      <c r="R264">
        <v>2.3624825134154328</v>
      </c>
      <c r="S264">
        <v>0.35805979201490157</v>
      </c>
      <c r="T264">
        <v>0.48131108300853509</v>
      </c>
      <c r="U264">
        <v>0.24436530194350184</v>
      </c>
      <c r="V264">
        <v>0</v>
      </c>
      <c r="W264">
        <v>37.90503307478366</v>
      </c>
      <c r="X264">
        <v>1.8286994823752984</v>
      </c>
      <c r="Y264">
        <v>-1.0000000000000013</v>
      </c>
      <c r="Z264">
        <v>-1.0000000000000013</v>
      </c>
      <c r="AA264">
        <v>83.298367284940383</v>
      </c>
      <c r="AB264">
        <v>0.31050219034377469</v>
      </c>
      <c r="AC264">
        <v>0.19481004008637531</v>
      </c>
      <c r="AD264">
        <v>0.35530480350467519</v>
      </c>
      <c r="AE264">
        <v>43.030851696741273</v>
      </c>
      <c r="AF264">
        <v>-1.0000000000000013</v>
      </c>
      <c r="AG264">
        <v>-1.0000000000000013</v>
      </c>
      <c r="AH264">
        <v>-1.0000000000000013</v>
      </c>
      <c r="AI264">
        <v>6.430154979149591E-2</v>
      </c>
      <c r="AJ264">
        <v>0</v>
      </c>
      <c r="AK264">
        <v>0.16857673353866273</v>
      </c>
      <c r="AL264">
        <v>4.1221273767834035E-2</v>
      </c>
      <c r="AM264">
        <v>0.47638699777590576</v>
      </c>
      <c r="AN264">
        <v>-0.14319084336455451</v>
      </c>
      <c r="AO264">
        <v>12.752558612090954</v>
      </c>
      <c r="AP264">
        <v>-3.3736647152746935</v>
      </c>
      <c r="AQ264">
        <v>46.071654080624455</v>
      </c>
      <c r="AR264">
        <v>1.083736176966938</v>
      </c>
      <c r="AS264">
        <v>1.9648098324726446</v>
      </c>
      <c r="AT264">
        <v>-1.0000000000000013</v>
      </c>
      <c r="AU264">
        <v>-1.0000000000000013</v>
      </c>
      <c r="AV264">
        <v>3.7664145778614095</v>
      </c>
      <c r="AW264">
        <v>95.45051168131603</v>
      </c>
      <c r="AX264">
        <v>96.736542677145948</v>
      </c>
      <c r="AY264">
        <v>0.17603599157808683</v>
      </c>
      <c r="AZ264">
        <v>1.8859434355670954</v>
      </c>
      <c r="BA264">
        <v>1421.1960093897967</v>
      </c>
    </row>
    <row r="265" spans="1:100" x14ac:dyDescent="0.25">
      <c r="A265">
        <v>670</v>
      </c>
      <c r="B265" t="s">
        <v>707</v>
      </c>
      <c r="C265">
        <v>3</v>
      </c>
      <c r="D265">
        <v>4.9850203101905493</v>
      </c>
      <c r="E265">
        <v>0</v>
      </c>
      <c r="F265">
        <v>0.66755146306348478</v>
      </c>
      <c r="G265">
        <v>0.66755146306348478</v>
      </c>
      <c r="H265">
        <v>0.17679095221587515</v>
      </c>
      <c r="I265">
        <v>0</v>
      </c>
      <c r="J265">
        <v>10.60745713295251</v>
      </c>
      <c r="K265">
        <v>0.17679095221587515</v>
      </c>
      <c r="L265">
        <v>-1.0000000000000004</v>
      </c>
      <c r="M265">
        <v>-1.0000000000000004</v>
      </c>
      <c r="N265">
        <v>3.5358190443175035</v>
      </c>
      <c r="O265">
        <v>16.260028906206543</v>
      </c>
      <c r="P265">
        <v>21.480198032552536</v>
      </c>
      <c r="Q265">
        <v>-6.4941816202008171</v>
      </c>
      <c r="R265">
        <v>4.5611618338016136E-2</v>
      </c>
      <c r="S265">
        <v>0.3628999766310913</v>
      </c>
      <c r="T265">
        <v>0.31424447946398693</v>
      </c>
      <c r="U265">
        <v>1.1353755298881513E-2</v>
      </c>
      <c r="V265">
        <v>0</v>
      </c>
      <c r="W265">
        <v>20.468290367123384</v>
      </c>
      <c r="X265">
        <v>0.5266796712053825</v>
      </c>
      <c r="Y265">
        <v>-1.0000000000000004</v>
      </c>
      <c r="Z265">
        <v>-1.0000000000000004</v>
      </c>
      <c r="AA265">
        <v>23.013109782626888</v>
      </c>
      <c r="AB265">
        <v>-0.10605532451361808</v>
      </c>
      <c r="AC265">
        <v>1.5059155552349185E-2</v>
      </c>
      <c r="AD265">
        <v>0.14098032490457882</v>
      </c>
      <c r="AE265">
        <v>2.4992077971654938</v>
      </c>
      <c r="AF265">
        <v>-1.0000000000000004</v>
      </c>
      <c r="AG265">
        <v>-1.0000000000000004</v>
      </c>
      <c r="AH265">
        <v>-1.0000000000000004</v>
      </c>
      <c r="AI265">
        <v>-2.8806095447220501E-2</v>
      </c>
      <c r="AJ265">
        <v>0</v>
      </c>
      <c r="AK265">
        <v>0.1439193916337751</v>
      </c>
      <c r="AL265">
        <v>-0.23663244054202365</v>
      </c>
      <c r="AM265">
        <v>0.40275973654643499</v>
      </c>
      <c r="AN265">
        <v>-3.2338509111921834E-2</v>
      </c>
      <c r="AO265">
        <v>10.788590371829748</v>
      </c>
      <c r="AP265">
        <v>-1.9916249305081637</v>
      </c>
      <c r="AQ265">
        <v>31.075747500075902</v>
      </c>
      <c r="AR265">
        <v>0.68849821139395939</v>
      </c>
      <c r="AS265">
        <v>0.70347062342125743</v>
      </c>
      <c r="AT265">
        <v>-1.0000000000000004</v>
      </c>
      <c r="AU265">
        <v>-1.0000000000000004</v>
      </c>
      <c r="AV265">
        <v>0.71316308140149953</v>
      </c>
      <c r="AW265">
        <v>37.281513758325275</v>
      </c>
      <c r="AX265">
        <v>36.705391849380874</v>
      </c>
      <c r="AY265">
        <v>0.19140568217757525</v>
      </c>
      <c r="AZ265">
        <v>-15.64646821784045</v>
      </c>
      <c r="BA265">
        <v>1441.1840349480585</v>
      </c>
    </row>
    <row r="266" spans="1:100" x14ac:dyDescent="0.25">
      <c r="A266">
        <v>677</v>
      </c>
      <c r="B266" t="s">
        <v>708</v>
      </c>
      <c r="C266">
        <v>2</v>
      </c>
      <c r="D266">
        <v>2.2304696246545843</v>
      </c>
      <c r="E266">
        <v>-0.33351577697607832</v>
      </c>
      <c r="F266">
        <v>-0.75355343875636838</v>
      </c>
      <c r="G266">
        <v>-0.749308526055389</v>
      </c>
      <c r="H266">
        <v>-0.10278909043105207</v>
      </c>
      <c r="I266">
        <v>0</v>
      </c>
      <c r="J266">
        <v>-6.1673454258631244</v>
      </c>
      <c r="K266">
        <v>-0.10278909043105207</v>
      </c>
      <c r="L266">
        <v>-1</v>
      </c>
      <c r="M266">
        <v>-1</v>
      </c>
      <c r="N266">
        <v>-2.0557818086210418</v>
      </c>
      <c r="O266">
        <v>-2.5613905923044253</v>
      </c>
      <c r="P266">
        <v>-1.5213008561966592</v>
      </c>
      <c r="Q266">
        <v>-3.26741603784654</v>
      </c>
      <c r="R266">
        <v>-1.0716851312799907</v>
      </c>
      <c r="S266">
        <v>0.29564047412102085</v>
      </c>
      <c r="T266">
        <v>0.13727530578770922</v>
      </c>
      <c r="U266">
        <v>-0.10428705485233322</v>
      </c>
      <c r="V266">
        <v>-2.3420702721756174E-2</v>
      </c>
      <c r="W266">
        <v>12.836828389700255</v>
      </c>
      <c r="X266">
        <v>-3.9824018196302324E-2</v>
      </c>
      <c r="Y266">
        <v>-1</v>
      </c>
      <c r="Z266">
        <v>-1</v>
      </c>
      <c r="AA266">
        <v>18.776882746235572</v>
      </c>
      <c r="AB266">
        <v>-8.6614996847795542E-2</v>
      </c>
      <c r="AC266">
        <v>-8.6478801850197351E-2</v>
      </c>
      <c r="AD266">
        <v>-8.9317303888390667E-2</v>
      </c>
      <c r="AE266">
        <v>-1.1759381714065427</v>
      </c>
      <c r="AF266">
        <v>-1</v>
      </c>
      <c r="AG266">
        <v>-1</v>
      </c>
      <c r="AH266">
        <v>-1</v>
      </c>
      <c r="AI266">
        <v>-1.3109604182477053E-2</v>
      </c>
      <c r="AJ266">
        <v>-2.3420702721756174E-2</v>
      </c>
      <c r="AK266">
        <v>0.33625673548837498</v>
      </c>
      <c r="AL266">
        <v>-0.16442877849912763</v>
      </c>
      <c r="AM266">
        <v>0.38330049023955293</v>
      </c>
      <c r="AN266">
        <v>-0.19985963002449914</v>
      </c>
      <c r="AO266">
        <v>10.147351009673933</v>
      </c>
      <c r="AP266">
        <v>-4.7021897193513515</v>
      </c>
      <c r="AQ266">
        <v>17.288307625183158</v>
      </c>
      <c r="AR266">
        <v>0.42601328667886973</v>
      </c>
      <c r="AS266">
        <v>1.9122636116992831E-2</v>
      </c>
      <c r="AT266">
        <v>-1</v>
      </c>
      <c r="AU266">
        <v>-1</v>
      </c>
      <c r="AV266">
        <v>-1.3704529775080867</v>
      </c>
      <c r="AW266">
        <v>27.082662125782132</v>
      </c>
      <c r="AX266">
        <v>26.833207463384024</v>
      </c>
      <c r="AY266">
        <v>-4.7018348768672918E-2</v>
      </c>
      <c r="AZ266">
        <v>-37.43601645291529</v>
      </c>
      <c r="BA266">
        <v>1395.5986231328518</v>
      </c>
    </row>
    <row r="267" spans="1:100" x14ac:dyDescent="0.25">
      <c r="A267">
        <v>686</v>
      </c>
      <c r="B267" t="s">
        <v>709</v>
      </c>
      <c r="C267">
        <v>3</v>
      </c>
      <c r="D267">
        <v>3.8752019740689025</v>
      </c>
      <c r="E267">
        <v>-0.23442614961058508</v>
      </c>
      <c r="F267">
        <v>0.93317569195249395</v>
      </c>
      <c r="G267">
        <v>0.86950212238205549</v>
      </c>
      <c r="H267">
        <v>5.1496536792272452E-2</v>
      </c>
      <c r="I267">
        <v>0</v>
      </c>
      <c r="J267">
        <v>3.0897922075363482</v>
      </c>
      <c r="K267">
        <v>5.1496536792272452E-2</v>
      </c>
      <c r="L267">
        <v>-0.99999999999999933</v>
      </c>
      <c r="M267">
        <v>-0.99999999999999933</v>
      </c>
      <c r="N267">
        <v>1.0299307358454488</v>
      </c>
      <c r="O267">
        <v>7.8344963039873097</v>
      </c>
      <c r="P267">
        <v>0.43779520042578129</v>
      </c>
      <c r="Q267">
        <v>3.0092213930004754</v>
      </c>
      <c r="R267">
        <v>1.0558685106851347</v>
      </c>
      <c r="S267">
        <v>0.3333333333333332</v>
      </c>
      <c r="T267">
        <v>0.41925303891257543</v>
      </c>
      <c r="U267">
        <v>0.11921958622848035</v>
      </c>
      <c r="V267">
        <v>-1.358102813078927E-2</v>
      </c>
      <c r="W267">
        <v>32.269135742053088</v>
      </c>
      <c r="X267">
        <v>1.1824017171620638</v>
      </c>
      <c r="Y267">
        <v>-0.99999999999999933</v>
      </c>
      <c r="Z267">
        <v>-0.99999999999999933</v>
      </c>
      <c r="AA267">
        <v>28.712802564000672</v>
      </c>
      <c r="AB267">
        <v>-0.12469857332654403</v>
      </c>
      <c r="AC267">
        <v>5.2347602131773759E-2</v>
      </c>
      <c r="AD267">
        <v>-1.9893062579981032E-2</v>
      </c>
      <c r="AE267">
        <v>-4.6122016887375636</v>
      </c>
      <c r="AF267">
        <v>-0.99999999999999933</v>
      </c>
      <c r="AG267">
        <v>-0.99999999999999933</v>
      </c>
      <c r="AH267">
        <v>-0.99999999999999933</v>
      </c>
      <c r="AI267">
        <v>8.4256630520438983E-2</v>
      </c>
      <c r="AJ267">
        <v>-1.358102813078927E-2</v>
      </c>
      <c r="AK267">
        <v>0.20526221155829319</v>
      </c>
      <c r="AL267">
        <v>0.13561055934959715</v>
      </c>
      <c r="AM267">
        <v>0.17742471495619236</v>
      </c>
      <c r="AN267">
        <v>-3.737725934755657E-2</v>
      </c>
      <c r="AO267">
        <v>5.461928931696276</v>
      </c>
      <c r="AP267">
        <v>-0.2563786869409278</v>
      </c>
      <c r="AQ267">
        <v>35.358927949589443</v>
      </c>
      <c r="AR267">
        <v>0.85822493034359981</v>
      </c>
      <c r="AS267">
        <v>1.2338982539543366</v>
      </c>
      <c r="AT267">
        <v>-0.99999999999999933</v>
      </c>
      <c r="AU267">
        <v>-0.99999999999999933</v>
      </c>
      <c r="AV267">
        <v>1.9253706330671898</v>
      </c>
      <c r="AW267">
        <v>36.290920181047049</v>
      </c>
      <c r="AX267">
        <v>36.617949978376906</v>
      </c>
      <c r="AY267">
        <v>4.0886129978846397E-3</v>
      </c>
      <c r="AZ267">
        <v>-16.239186485287519</v>
      </c>
      <c r="BA267">
        <v>1424.3405720468315</v>
      </c>
      <c r="CU267" t="e">
        <v>#N/A</v>
      </c>
      <c r="CV267" t="e">
        <v>#N/A</v>
      </c>
    </row>
    <row r="268" spans="1:100" x14ac:dyDescent="0.25">
      <c r="A268">
        <v>687</v>
      </c>
      <c r="B268" t="s">
        <v>710</v>
      </c>
      <c r="C268">
        <v>3</v>
      </c>
      <c r="D268">
        <v>4.2943617526181326</v>
      </c>
      <c r="E268">
        <v>0</v>
      </c>
      <c r="F268">
        <v>-0.63006867655632903</v>
      </c>
      <c r="G268">
        <v>-0.63006867655632903</v>
      </c>
      <c r="H268">
        <v>-5.1664636831257139E-2</v>
      </c>
      <c r="I268">
        <v>0</v>
      </c>
      <c r="J268">
        <v>-3.0998782098754298</v>
      </c>
      <c r="K268">
        <v>-5.1664636831257139E-2</v>
      </c>
      <c r="L268">
        <v>-1.0000000000000002</v>
      </c>
      <c r="M268">
        <v>-1.0000000000000002</v>
      </c>
      <c r="N268">
        <v>-1.0332927366251425</v>
      </c>
      <c r="O268">
        <v>0.56441486618637393</v>
      </c>
      <c r="P268">
        <v>1.148281850931113</v>
      </c>
      <c r="Q268">
        <v>-3.3997232364392458</v>
      </c>
      <c r="R268">
        <v>-0.93739752272108423</v>
      </c>
      <c r="S268">
        <v>0.33058835131849607</v>
      </c>
      <c r="T268">
        <v>9.0659224534161004E-2</v>
      </c>
      <c r="U268">
        <v>0.13204649900475485</v>
      </c>
      <c r="V268">
        <v>0</v>
      </c>
      <c r="W268">
        <v>24.198348467546776</v>
      </c>
      <c r="X268">
        <v>0.75842409990376114</v>
      </c>
      <c r="Y268">
        <v>-1.0000000000000002</v>
      </c>
      <c r="Z268">
        <v>-1.0000000000000002</v>
      </c>
      <c r="AA268">
        <v>39.88160988632152</v>
      </c>
      <c r="AB268">
        <v>3.3207380695525653E-2</v>
      </c>
      <c r="AC268">
        <v>0.32278286612365631</v>
      </c>
      <c r="AD268">
        <v>-2.35770679892655E-2</v>
      </c>
      <c r="AE268">
        <v>16.620658941495822</v>
      </c>
      <c r="AF268">
        <v>-1.0000000000000002</v>
      </c>
      <c r="AG268">
        <v>-1.0000000000000002</v>
      </c>
      <c r="AH268">
        <v>-1.0000000000000002</v>
      </c>
      <c r="AI268">
        <v>-1.5205596761178447E-2</v>
      </c>
      <c r="AJ268">
        <v>0</v>
      </c>
      <c r="AK268">
        <v>8.2517740026195538E-3</v>
      </c>
      <c r="AL268">
        <v>0.64213290971827752</v>
      </c>
      <c r="AM268">
        <v>-0.11103338237020455</v>
      </c>
      <c r="AN268">
        <v>0.31264067146526842</v>
      </c>
      <c r="AO268">
        <v>-2.7345756892420168</v>
      </c>
      <c r="AP268">
        <v>11.026681335223099</v>
      </c>
      <c r="AQ268">
        <v>21.098470257671348</v>
      </c>
      <c r="AR268">
        <v>0.55329407485741211</v>
      </c>
      <c r="AS268">
        <v>0.70675946307250392</v>
      </c>
      <c r="AT268">
        <v>-1.0000000000000002</v>
      </c>
      <c r="AU268">
        <v>-1.0000000000000002</v>
      </c>
      <c r="AV268">
        <v>-1.5674661992774137</v>
      </c>
      <c r="AW268">
        <v>51.472706087730955</v>
      </c>
      <c r="AX268">
        <v>51.168594152507396</v>
      </c>
      <c r="AY268">
        <v>0.10086836114055031</v>
      </c>
      <c r="AZ268">
        <v>-20.445026781810625</v>
      </c>
      <c r="BA268">
        <v>1393.258743840237</v>
      </c>
    </row>
    <row r="269" spans="1:100" x14ac:dyDescent="0.25">
      <c r="A269">
        <v>691</v>
      </c>
      <c r="B269" t="s">
        <v>711</v>
      </c>
      <c r="C269">
        <v>2</v>
      </c>
      <c r="D269">
        <v>3.3153546122059927</v>
      </c>
      <c r="E269">
        <v>-9.2532357879139521E-2</v>
      </c>
      <c r="F269">
        <v>-0.15347840120561038</v>
      </c>
      <c r="G269">
        <v>-0.1465084914838925</v>
      </c>
      <c r="H269">
        <v>2.1917917986502819E-2</v>
      </c>
      <c r="I269">
        <v>0</v>
      </c>
      <c r="J269">
        <v>1.3150750791901693</v>
      </c>
      <c r="K269">
        <v>2.1917917986502819E-2</v>
      </c>
      <c r="L269">
        <v>-1</v>
      </c>
      <c r="M269">
        <v>-1</v>
      </c>
      <c r="N269">
        <v>0.43835835973005643</v>
      </c>
      <c r="O269">
        <v>5.2108879684434886</v>
      </c>
      <c r="P269">
        <v>-0.30084864938104755</v>
      </c>
      <c r="Q269">
        <v>-0.41490237926196682</v>
      </c>
      <c r="R269">
        <v>-0.1347815754467952</v>
      </c>
      <c r="S269">
        <v>0.31895177759543514</v>
      </c>
      <c r="T269">
        <v>0.2356960970847907</v>
      </c>
      <c r="U269">
        <v>1.7585551579809677E-2</v>
      </c>
      <c r="V269">
        <v>-7.3056657548049801E-3</v>
      </c>
      <c r="W269">
        <v>20.528717534172038</v>
      </c>
      <c r="X269">
        <v>0.52476284953422914</v>
      </c>
      <c r="Y269">
        <v>-1</v>
      </c>
      <c r="Z269">
        <v>-1</v>
      </c>
      <c r="AA269">
        <v>34.613243604160935</v>
      </c>
      <c r="AB269">
        <v>5.0087852566249716E-2</v>
      </c>
      <c r="AC269">
        <v>5.0275925968617519E-2</v>
      </c>
      <c r="AD269">
        <v>4.6263034065779737E-2</v>
      </c>
      <c r="AE269">
        <v>11.418014761440428</v>
      </c>
      <c r="AF269">
        <v>-1</v>
      </c>
      <c r="AG269">
        <v>-1</v>
      </c>
      <c r="AH269">
        <v>-1</v>
      </c>
      <c r="AI269">
        <v>-4.2730428442163421E-3</v>
      </c>
      <c r="AJ269">
        <v>-7.3056657548049801E-3</v>
      </c>
      <c r="AK269">
        <v>0.17156505232952102</v>
      </c>
      <c r="AL269">
        <v>2.6290465972629573E-4</v>
      </c>
      <c r="AM269">
        <v>0.19148023765720307</v>
      </c>
      <c r="AN269">
        <v>-8.0393774421492897E-3</v>
      </c>
      <c r="AO269">
        <v>5.2628560752745077</v>
      </c>
      <c r="AP269">
        <v>0.18230521504807351</v>
      </c>
      <c r="AQ269">
        <v>25.476866507852712</v>
      </c>
      <c r="AR269">
        <v>0.60625949600357432</v>
      </c>
      <c r="AS269">
        <v>0.6020162618693301</v>
      </c>
      <c r="AT269">
        <v>-1</v>
      </c>
      <c r="AU269">
        <v>-1</v>
      </c>
      <c r="AV269">
        <v>-0.12714423304712319</v>
      </c>
      <c r="AW269">
        <v>45.332909374957481</v>
      </c>
      <c r="AX269">
        <v>45.322544587035523</v>
      </c>
      <c r="AY269">
        <v>9.3557497245318894E-2</v>
      </c>
      <c r="AZ269">
        <v>-12.80817966454334</v>
      </c>
      <c r="BA269">
        <v>1409.7749095881186</v>
      </c>
    </row>
    <row r="270" spans="1:100" x14ac:dyDescent="0.25">
      <c r="A270">
        <v>692</v>
      </c>
      <c r="B270" t="s">
        <v>712</v>
      </c>
      <c r="C270">
        <v>2</v>
      </c>
      <c r="D270">
        <v>3.1507841124580174</v>
      </c>
      <c r="E270">
        <v>-0.12908808698114238</v>
      </c>
      <c r="F270">
        <v>-0.24450615986130267</v>
      </c>
      <c r="G270">
        <v>-0.2379496157282513</v>
      </c>
      <c r="H270">
        <v>3.0006180580811753E-3</v>
      </c>
      <c r="I270">
        <v>0</v>
      </c>
      <c r="J270">
        <v>0.18003708348487013</v>
      </c>
      <c r="K270">
        <v>3.0006180580811753E-3</v>
      </c>
      <c r="L270">
        <v>-1</v>
      </c>
      <c r="M270">
        <v>-1</v>
      </c>
      <c r="N270">
        <v>6.0012361161623229E-2</v>
      </c>
      <c r="O270">
        <v>4.0318802564742517</v>
      </c>
      <c r="P270">
        <v>-0.4859838774456236</v>
      </c>
      <c r="Q270">
        <v>-0.84761147167066242</v>
      </c>
      <c r="R270">
        <v>-0.27690418583255089</v>
      </c>
      <c r="S270">
        <v>0.31541559366203981</v>
      </c>
      <c r="T270">
        <v>0.22076625752095919</v>
      </c>
      <c r="U270">
        <v>-9.0178668762641578E-4</v>
      </c>
      <c r="V270">
        <v>-9.7502195255175506E-3</v>
      </c>
      <c r="W270">
        <v>19.361904411088091</v>
      </c>
      <c r="X270">
        <v>0.43911843188654298</v>
      </c>
      <c r="Y270">
        <v>-1</v>
      </c>
      <c r="Z270">
        <v>-1</v>
      </c>
      <c r="AA270">
        <v>32.210963315943232</v>
      </c>
      <c r="AB270">
        <v>2.9350856015289875E-2</v>
      </c>
      <c r="AC270">
        <v>2.9531059777007262E-2</v>
      </c>
      <c r="AD270">
        <v>2.5696315723149968E-2</v>
      </c>
      <c r="AE270">
        <v>9.5075881708402932</v>
      </c>
      <c r="AF270">
        <v>-1</v>
      </c>
      <c r="AG270">
        <v>-1</v>
      </c>
      <c r="AH270">
        <v>-1</v>
      </c>
      <c r="AI270">
        <v>-5.6134958251110503E-3</v>
      </c>
      <c r="AJ270">
        <v>-9.7502195255175506E-3</v>
      </c>
      <c r="AK270">
        <v>0.19654778590292987</v>
      </c>
      <c r="AL270">
        <v>-2.4719828913682559E-2</v>
      </c>
      <c r="AM270">
        <v>0.2205782113516398</v>
      </c>
      <c r="AN270">
        <v>-3.7137351136586019E-2</v>
      </c>
      <c r="AO270">
        <v>6.0038044537610116</v>
      </c>
      <c r="AP270">
        <v>-0.55864316343843123</v>
      </c>
      <c r="AQ270">
        <v>24.234711585441829</v>
      </c>
      <c r="AR270">
        <v>0.57891723476241275</v>
      </c>
      <c r="AS270">
        <v>0.51359481960522491</v>
      </c>
      <c r="AT270">
        <v>-1</v>
      </c>
      <c r="AU270">
        <v>-1</v>
      </c>
      <c r="AV270">
        <v>-0.31574665981567751</v>
      </c>
      <c r="AW270">
        <v>42.564457101413062</v>
      </c>
      <c r="AX270">
        <v>42.517823823670795</v>
      </c>
      <c r="AY270">
        <v>7.223299050361158E-2</v>
      </c>
      <c r="AZ270">
        <v>-16.544073749612785</v>
      </c>
      <c r="BA270">
        <v>1434.1879898027546</v>
      </c>
    </row>
    <row r="271" spans="1:100" x14ac:dyDescent="0.25">
      <c r="A271">
        <v>694</v>
      </c>
      <c r="B271" t="s">
        <v>713</v>
      </c>
      <c r="C271">
        <v>3</v>
      </c>
      <c r="D271">
        <v>4.3157831212729496</v>
      </c>
      <c r="E271">
        <v>0</v>
      </c>
      <c r="F271">
        <v>-0.17376925025328196</v>
      </c>
      <c r="G271">
        <v>-0.17376925025328196</v>
      </c>
      <c r="H271">
        <v>4.8134938006029644E-2</v>
      </c>
      <c r="I271">
        <v>0</v>
      </c>
      <c r="J271">
        <v>2.8880962803617782</v>
      </c>
      <c r="K271">
        <v>4.8134938006029644E-2</v>
      </c>
      <c r="L271">
        <v>-0.99999999999999933</v>
      </c>
      <c r="M271">
        <v>-0.99999999999999933</v>
      </c>
      <c r="N271">
        <v>0.96269876012059297</v>
      </c>
      <c r="O271">
        <v>7.0301101513814475</v>
      </c>
      <c r="P271">
        <v>3.8174219226417644E-2</v>
      </c>
      <c r="Q271">
        <v>-5.032184032731176</v>
      </c>
      <c r="R271">
        <v>-1.651853709233605</v>
      </c>
      <c r="S271">
        <v>0.33811701112731318</v>
      </c>
      <c r="T271">
        <v>0.32861518875238438</v>
      </c>
      <c r="U271">
        <v>0.62468212463059569</v>
      </c>
      <c r="V271">
        <v>0</v>
      </c>
      <c r="W271">
        <v>49.73117546017054</v>
      </c>
      <c r="X271">
        <v>3.1126076158151026</v>
      </c>
      <c r="Y271">
        <v>-0.99999999999999933</v>
      </c>
      <c r="Z271">
        <v>-0.99999999999999933</v>
      </c>
      <c r="AA271">
        <v>63.3191353598056</v>
      </c>
      <c r="AB271">
        <v>0.35746155673202895</v>
      </c>
      <c r="AC271">
        <v>-0.1388215594555306</v>
      </c>
      <c r="AD271">
        <v>8.6156274900875005E-2</v>
      </c>
      <c r="AE271">
        <v>15.239813608868676</v>
      </c>
      <c r="AF271">
        <v>-0.99999999999999933</v>
      </c>
      <c r="AG271">
        <v>-0.99999999999999933</v>
      </c>
      <c r="AH271">
        <v>-0.99999999999999933</v>
      </c>
      <c r="AI271">
        <v>0</v>
      </c>
      <c r="AJ271">
        <v>0</v>
      </c>
      <c r="AK271">
        <v>-8.635038076356201E-2</v>
      </c>
      <c r="AL271">
        <v>-0.15677852550822566</v>
      </c>
      <c r="AM271">
        <v>0.26226349104059038</v>
      </c>
      <c r="AN271">
        <v>0.28335093462708399</v>
      </c>
      <c r="AO271">
        <v>6.1248353721969488</v>
      </c>
      <c r="AP271">
        <v>6.2998807381359736</v>
      </c>
      <c r="AQ271">
        <v>52.619271740532326</v>
      </c>
      <c r="AR271">
        <v>1.2914143245102936</v>
      </c>
      <c r="AS271">
        <v>3.1607425538211302</v>
      </c>
      <c r="AT271">
        <v>-0.99999999999999933</v>
      </c>
      <c r="AU271">
        <v>-0.99999999999999933</v>
      </c>
      <c r="AV271">
        <v>-1.8256229594868871</v>
      </c>
      <c r="AW271">
        <v>76.649126249323032</v>
      </c>
      <c r="AX271">
        <v>76.649126249323032</v>
      </c>
      <c r="AY271">
        <v>0.3515147890737868</v>
      </c>
      <c r="AZ271">
        <v>13.369366015234862</v>
      </c>
      <c r="BA271">
        <v>1562.6612828777904</v>
      </c>
      <c r="CU271" t="e">
        <v>#N/A</v>
      </c>
      <c r="CV271" t="e">
        <v>#N/A</v>
      </c>
    </row>
    <row r="272" spans="1:100" x14ac:dyDescent="0.25">
      <c r="A272">
        <v>695</v>
      </c>
      <c r="B272" t="s">
        <v>714</v>
      </c>
      <c r="C272">
        <v>3</v>
      </c>
      <c r="D272">
        <v>5.4834911358070553</v>
      </c>
      <c r="E272">
        <v>9.7262347229755922E-2</v>
      </c>
      <c r="F272">
        <v>-0.89102957514246373</v>
      </c>
      <c r="G272">
        <v>-0.89102957514246373</v>
      </c>
      <c r="H272">
        <v>0.17500641153215221</v>
      </c>
      <c r="I272">
        <v>0</v>
      </c>
      <c r="J272">
        <v>10.500384691929128</v>
      </c>
      <c r="K272">
        <v>0.17500641153215221</v>
      </c>
      <c r="L272">
        <v>-0.99999999999999878</v>
      </c>
      <c r="M272">
        <v>-0.99999999999999878</v>
      </c>
      <c r="N272">
        <v>3.500128230643043</v>
      </c>
      <c r="O272">
        <v>15.09284625259372</v>
      </c>
      <c r="P272">
        <v>7.4266168865476184E-2</v>
      </c>
      <c r="Q272">
        <v>-1.8374182787868898</v>
      </c>
      <c r="R272">
        <v>-0.59608204385518482</v>
      </c>
      <c r="S272">
        <v>0.33333333333333287</v>
      </c>
      <c r="T272">
        <v>0.25965080648927913</v>
      </c>
      <c r="U272">
        <v>9.4112148494420678E-2</v>
      </c>
      <c r="V272">
        <v>-2.543704069881185E-3</v>
      </c>
      <c r="W272">
        <v>20.381846908599982</v>
      </c>
      <c r="X272">
        <v>0.70367790561861321</v>
      </c>
      <c r="Y272">
        <v>-0.99999999999999878</v>
      </c>
      <c r="Z272">
        <v>-0.99999999999999878</v>
      </c>
      <c r="AA272">
        <v>33.883362208888109</v>
      </c>
      <c r="AB272">
        <v>8.4411786611853796E-3</v>
      </c>
      <c r="AC272">
        <v>0.23766243881172588</v>
      </c>
      <c r="AD272">
        <v>3.5848329409955297E-2</v>
      </c>
      <c r="AE272">
        <v>14.09759734414331</v>
      </c>
      <c r="AF272">
        <v>-0.99999999999999878</v>
      </c>
      <c r="AG272">
        <v>-0.99999999999999878</v>
      </c>
      <c r="AH272">
        <v>-0.99999999999999878</v>
      </c>
      <c r="AI272">
        <v>-1.3207520579931197E-2</v>
      </c>
      <c r="AJ272">
        <v>-2.543704069881185E-3</v>
      </c>
      <c r="AK272">
        <v>-5.7386468540942252E-2</v>
      </c>
      <c r="AL272">
        <v>6.1354575282985609E-2</v>
      </c>
      <c r="AM272">
        <v>0.25311416759712702</v>
      </c>
      <c r="AN272">
        <v>0.17276655629217438</v>
      </c>
      <c r="AO272">
        <v>6.040921847223462</v>
      </c>
      <c r="AP272">
        <v>4.625936783719288</v>
      </c>
      <c r="AQ272">
        <v>30.882231600529096</v>
      </c>
      <c r="AR272">
        <v>0.68455258424715137</v>
      </c>
      <c r="AS272">
        <v>0.87868431715076556</v>
      </c>
      <c r="AT272">
        <v>-0.99999999999999878</v>
      </c>
      <c r="AU272">
        <v>-0.99999999999999878</v>
      </c>
      <c r="AV272">
        <v>-1.4871116189976483</v>
      </c>
      <c r="AW272">
        <v>53.602145245201108</v>
      </c>
      <c r="AX272">
        <v>53.083624426614371</v>
      </c>
      <c r="AY272">
        <v>-4.6329004929100914E-2</v>
      </c>
      <c r="AZ272">
        <v>-13.173046583088935</v>
      </c>
      <c r="BA272">
        <v>1459.6568364332988</v>
      </c>
    </row>
    <row r="273" spans="1:100" x14ac:dyDescent="0.25">
      <c r="A273">
        <v>696</v>
      </c>
      <c r="B273" t="s">
        <v>715</v>
      </c>
      <c r="C273">
        <v>2</v>
      </c>
      <c r="D273">
        <v>5.7101266851134334</v>
      </c>
      <c r="E273">
        <v>0.43941376425277179</v>
      </c>
      <c r="F273">
        <v>1.1711255504251086</v>
      </c>
      <c r="G273">
        <v>1.1841106109129453</v>
      </c>
      <c r="H273">
        <v>0.29719581793075112</v>
      </c>
      <c r="I273">
        <v>0</v>
      </c>
      <c r="J273">
        <v>17.831749075845064</v>
      </c>
      <c r="K273">
        <v>0.29719581793075112</v>
      </c>
      <c r="L273">
        <v>-1</v>
      </c>
      <c r="M273">
        <v>-1</v>
      </c>
      <c r="N273">
        <v>5.9439163586150219</v>
      </c>
      <c r="O273">
        <v>22.367393822714384</v>
      </c>
      <c r="P273">
        <v>2.3931741223754726</v>
      </c>
      <c r="Q273">
        <v>5.8817282549062151</v>
      </c>
      <c r="R273">
        <v>1.9333367009255149</v>
      </c>
      <c r="S273">
        <v>0.37040908337823103</v>
      </c>
      <c r="T273">
        <v>0.45294987522367736</v>
      </c>
      <c r="U273">
        <v>0.28660680054635562</v>
      </c>
      <c r="V273">
        <v>2.8266621561501011E-2</v>
      </c>
      <c r="W273">
        <v>37.507772016855689</v>
      </c>
      <c r="X273">
        <v>1.7710303148283741</v>
      </c>
      <c r="Y273">
        <v>-1</v>
      </c>
      <c r="Z273">
        <v>-1</v>
      </c>
      <c r="AA273">
        <v>69.570382060505437</v>
      </c>
      <c r="AB273">
        <v>0.35184533821687863</v>
      </c>
      <c r="AC273">
        <v>0.35214792786415239</v>
      </c>
      <c r="AD273">
        <v>0.34554269107422786</v>
      </c>
      <c r="AE273">
        <v>39.217871075392367</v>
      </c>
      <c r="AF273">
        <v>-1</v>
      </c>
      <c r="AG273">
        <v>-1</v>
      </c>
      <c r="AH273">
        <v>-1</v>
      </c>
      <c r="AI273">
        <v>1.5232757822416614E-2</v>
      </c>
      <c r="AJ273">
        <v>2.8266621561501011E-2</v>
      </c>
      <c r="AK273">
        <v>-0.1919749062785383</v>
      </c>
      <c r="AL273">
        <v>0.36380286326778566</v>
      </c>
      <c r="AM273">
        <v>-0.23194324886283257</v>
      </c>
      <c r="AN273">
        <v>0.41538410907788637</v>
      </c>
      <c r="AO273">
        <v>-5.5191643170975606</v>
      </c>
      <c r="AP273">
        <v>10.964325607420141</v>
      </c>
      <c r="AQ273">
        <v>43.552268374952448</v>
      </c>
      <c r="AR273">
        <v>1.0041344719606704</v>
      </c>
      <c r="AS273">
        <v>1.888694013377356</v>
      </c>
      <c r="AT273">
        <v>-1</v>
      </c>
      <c r="AU273">
        <v>-1</v>
      </c>
      <c r="AV273">
        <v>2.6173319956790482</v>
      </c>
      <c r="AW273">
        <v>85.618453868133486</v>
      </c>
      <c r="AX273">
        <v>86.135855397268543</v>
      </c>
      <c r="AY273">
        <v>0.40386422470723982</v>
      </c>
      <c r="AZ273">
        <v>41.555238055918828</v>
      </c>
      <c r="BA273">
        <v>1580.5635980093737</v>
      </c>
    </row>
    <row r="274" spans="1:100" x14ac:dyDescent="0.25">
      <c r="A274">
        <v>698</v>
      </c>
      <c r="B274" t="s">
        <v>716</v>
      </c>
      <c r="C274">
        <v>2</v>
      </c>
      <c r="D274">
        <v>3.2748811112526406</v>
      </c>
      <c r="E274">
        <v>-0.10152265892900059</v>
      </c>
      <c r="F274">
        <v>-0.17586523288185049</v>
      </c>
      <c r="G274">
        <v>-0.16899698386221834</v>
      </c>
      <c r="H274">
        <v>1.7265508485040909E-2</v>
      </c>
      <c r="I274">
        <v>0</v>
      </c>
      <c r="J274">
        <v>1.0359305091024549</v>
      </c>
      <c r="K274">
        <v>1.7265508485040909E-2</v>
      </c>
      <c r="L274">
        <v>-1</v>
      </c>
      <c r="M274">
        <v>-1</v>
      </c>
      <c r="N274">
        <v>0.34531016970081829</v>
      </c>
      <c r="O274">
        <v>4.9209297449011613</v>
      </c>
      <c r="P274">
        <v>-0.34637971868596901</v>
      </c>
      <c r="Q274">
        <v>-0.52132030890881897</v>
      </c>
      <c r="R274">
        <v>-0.16973437449492174</v>
      </c>
      <c r="S274">
        <v>0.31808210931333913</v>
      </c>
      <c r="T274">
        <v>0.2320243401371877</v>
      </c>
      <c r="U274">
        <v>1.3038884320866639E-2</v>
      </c>
      <c r="V274">
        <v>-7.9068649340076434E-3</v>
      </c>
      <c r="W274">
        <v>20.241758376110038</v>
      </c>
      <c r="X274">
        <v>0.50369996508883186</v>
      </c>
      <c r="Y274">
        <v>-1</v>
      </c>
      <c r="Z274">
        <v>-1</v>
      </c>
      <c r="AA274">
        <v>34.022440916654396</v>
      </c>
      <c r="AB274">
        <v>4.4987917578142883E-2</v>
      </c>
      <c r="AC274">
        <v>4.5174055567366436E-2</v>
      </c>
      <c r="AD274">
        <v>4.1204976298910817E-2</v>
      </c>
      <c r="AE274">
        <v>10.94817567998674</v>
      </c>
      <c r="AF274">
        <v>-1</v>
      </c>
      <c r="AG274">
        <v>-1</v>
      </c>
      <c r="AH274">
        <v>-1</v>
      </c>
      <c r="AI274">
        <v>-4.6027059678214145E-3</v>
      </c>
      <c r="AJ274">
        <v>-7.9068649340076434E-3</v>
      </c>
      <c r="AK274">
        <v>0.17770915891392811</v>
      </c>
      <c r="AL274">
        <v>-5.881201924680779E-3</v>
      </c>
      <c r="AM274">
        <v>0.19863642219736016</v>
      </c>
      <c r="AN274">
        <v>-1.5195561982306399E-2</v>
      </c>
      <c r="AO274">
        <v>5.4450805623422571</v>
      </c>
      <c r="AP274">
        <v>8.0727980323658244E-5</v>
      </c>
      <c r="AQ274">
        <v>25.171378230710708</v>
      </c>
      <c r="AR274">
        <v>0.59953510105973162</v>
      </c>
      <c r="AS274">
        <v>0.58027041232002752</v>
      </c>
      <c r="AT274">
        <v>-1</v>
      </c>
      <c r="AU274">
        <v>-1</v>
      </c>
      <c r="AV274">
        <v>-0.17352800481248454</v>
      </c>
      <c r="AW274">
        <v>44.652052502649248</v>
      </c>
      <c r="AX274">
        <v>44.632768055617262</v>
      </c>
      <c r="AY274">
        <v>8.8313073455745586E-2</v>
      </c>
      <c r="AZ274">
        <v>-13.726963486949153</v>
      </c>
      <c r="BA274">
        <v>1462.3967668460309</v>
      </c>
    </row>
    <row r="275" spans="1:100" x14ac:dyDescent="0.25">
      <c r="A275">
        <v>701</v>
      </c>
      <c r="B275" t="s">
        <v>717</v>
      </c>
      <c r="C275">
        <v>2</v>
      </c>
      <c r="D275">
        <v>5.3922757753505461</v>
      </c>
      <c r="E275">
        <v>0.3688101520020276</v>
      </c>
      <c r="F275">
        <v>0.99531484348372523</v>
      </c>
      <c r="G275">
        <v>1.0075015310637592</v>
      </c>
      <c r="H275">
        <v>0.26065900846784984</v>
      </c>
      <c r="I275">
        <v>0</v>
      </c>
      <c r="J275">
        <v>15.63954050807099</v>
      </c>
      <c r="K275">
        <v>0.26065900846784984</v>
      </c>
      <c r="L275">
        <v>-1</v>
      </c>
      <c r="M275">
        <v>-1</v>
      </c>
      <c r="N275">
        <v>5.2131801693569955</v>
      </c>
      <c r="O275">
        <v>20.090262292818231</v>
      </c>
      <c r="P275">
        <v>2.0356045655010546</v>
      </c>
      <c r="Q275">
        <v>5.0459953690281125</v>
      </c>
      <c r="R275">
        <v>1.6588415691845999</v>
      </c>
      <c r="S275">
        <v>0.3635793096214528</v>
      </c>
      <c r="T275">
        <v>0.42411443329912202</v>
      </c>
      <c r="U275">
        <v>0.25090041758952142</v>
      </c>
      <c r="V275">
        <v>2.3545218629777553E-2</v>
      </c>
      <c r="W275">
        <v>35.254193074922199</v>
      </c>
      <c r="X275">
        <v>1.6056169746056859</v>
      </c>
      <c r="Y275">
        <v>-1</v>
      </c>
      <c r="Z275">
        <v>-1</v>
      </c>
      <c r="AA275">
        <v>64.930625990706915</v>
      </c>
      <c r="AB275">
        <v>0.31179397281684429</v>
      </c>
      <c r="AC275">
        <v>0.31208136306663142</v>
      </c>
      <c r="AD275">
        <v>0.30582020043311681</v>
      </c>
      <c r="AE275">
        <v>35.528079583069129</v>
      </c>
      <c r="AF275">
        <v>-1</v>
      </c>
      <c r="AG275">
        <v>-1</v>
      </c>
      <c r="AH275">
        <v>-1</v>
      </c>
      <c r="AI275">
        <v>1.2643811443058013E-2</v>
      </c>
      <c r="AJ275">
        <v>2.3545218629777553E-2</v>
      </c>
      <c r="AK275">
        <v>-0.14372333867175335</v>
      </c>
      <c r="AL275">
        <v>0.31555129566100071</v>
      </c>
      <c r="AM275">
        <v>-0.17574352032584095</v>
      </c>
      <c r="AN275">
        <v>0.35918438054089474</v>
      </c>
      <c r="AO275">
        <v>-4.088099110697053</v>
      </c>
      <c r="AP275">
        <v>9.5332604010196338</v>
      </c>
      <c r="AQ275">
        <v>41.153174535173271</v>
      </c>
      <c r="AR275">
        <v>0.95132572055147624</v>
      </c>
      <c r="AS275">
        <v>1.7179171371496453</v>
      </c>
      <c r="AT275">
        <v>-1</v>
      </c>
      <c r="AU275">
        <v>-1</v>
      </c>
      <c r="AV275">
        <v>2.2530659028879505</v>
      </c>
      <c r="AW275">
        <v>80.271474457310802</v>
      </c>
      <c r="AX275">
        <v>80.718827147177777</v>
      </c>
      <c r="AY275">
        <v>0.36267814410059163</v>
      </c>
      <c r="AZ275">
        <v>34.339744783822113</v>
      </c>
      <c r="BA275">
        <v>1544.5603640912593</v>
      </c>
    </row>
    <row r="276" spans="1:100" x14ac:dyDescent="0.25">
      <c r="A276">
        <v>702</v>
      </c>
      <c r="B276" t="s">
        <v>718</v>
      </c>
      <c r="C276">
        <v>3</v>
      </c>
      <c r="D276">
        <v>3.2539309752292582</v>
      </c>
      <c r="E276">
        <v>-3.8327283026689694E-3</v>
      </c>
      <c r="F276">
        <v>0.17431756367865145</v>
      </c>
      <c r="G276">
        <v>0.17431756367865145</v>
      </c>
      <c r="H276">
        <v>0.32070143830156839</v>
      </c>
      <c r="I276">
        <v>0</v>
      </c>
      <c r="J276">
        <v>19.242086298094105</v>
      </c>
      <c r="K276">
        <v>0.32070143830156839</v>
      </c>
      <c r="L276">
        <v>-0.99999999999999822</v>
      </c>
      <c r="M276">
        <v>-0.99999999999999822</v>
      </c>
      <c r="N276">
        <v>6.4140287660313655</v>
      </c>
      <c r="O276">
        <v>22.670334837002009</v>
      </c>
      <c r="P276">
        <v>2.8646425086206687E-2</v>
      </c>
      <c r="Q276">
        <v>-0.52728233277671188</v>
      </c>
      <c r="R276">
        <v>-0.17256847477441303</v>
      </c>
      <c r="S276">
        <v>0.33333333333333276</v>
      </c>
      <c r="T276">
        <v>0.22400355783421749</v>
      </c>
      <c r="U276">
        <v>0.34244011384538425</v>
      </c>
      <c r="V276">
        <v>4.0141109169653042E-4</v>
      </c>
      <c r="W276">
        <v>23.179079112122505</v>
      </c>
      <c r="X276">
        <v>1.4994745992985827</v>
      </c>
      <c r="Y276">
        <v>-0.99999999999999822</v>
      </c>
      <c r="Z276">
        <v>-0.99999999999999822</v>
      </c>
      <c r="AA276">
        <v>61.383891927117475</v>
      </c>
      <c r="AB276">
        <v>4.5739490820665168E-2</v>
      </c>
      <c r="AC276">
        <v>0.22148664630020798</v>
      </c>
      <c r="AD276">
        <v>0.50032148867451476</v>
      </c>
      <c r="AE276">
        <v>38.37738128976941</v>
      </c>
      <c r="AF276">
        <v>-0.99999999999999822</v>
      </c>
      <c r="AG276">
        <v>-0.99999999999999822</v>
      </c>
      <c r="AH276">
        <v>-0.99999999999999822</v>
      </c>
      <c r="AI276">
        <v>0</v>
      </c>
      <c r="AJ276">
        <v>4.0141109169653042E-4</v>
      </c>
      <c r="AK276">
        <v>0.40515236911292923</v>
      </c>
      <c r="AL276">
        <v>-0.13933025327512819</v>
      </c>
      <c r="AM276">
        <v>-0.15830122217028136</v>
      </c>
      <c r="AN276">
        <v>0.5770123356443293</v>
      </c>
      <c r="AO276">
        <v>-1.9317687086923885</v>
      </c>
      <c r="AP276">
        <v>13.728657124732594</v>
      </c>
      <c r="AQ276">
        <v>42.421165410216588</v>
      </c>
      <c r="AR276">
        <v>0.90017841610463134</v>
      </c>
      <c r="AS276">
        <v>1.8201760376001519</v>
      </c>
      <c r="AT276">
        <v>-0.99999999999999822</v>
      </c>
      <c r="AU276">
        <v>-0.99999999999999822</v>
      </c>
      <c r="AV276">
        <v>1.7490889042386278E-3</v>
      </c>
      <c r="AW276">
        <v>97.782883888852027</v>
      </c>
      <c r="AX276">
        <v>97.82302499802168</v>
      </c>
      <c r="AY276">
        <v>0.35551363794454122</v>
      </c>
      <c r="AZ276">
        <v>45.665829734725435</v>
      </c>
      <c r="BA276">
        <v>1492.317773707535</v>
      </c>
    </row>
    <row r="277" spans="1:100" x14ac:dyDescent="0.25">
      <c r="A277">
        <v>703</v>
      </c>
      <c r="B277" t="s">
        <v>719</v>
      </c>
      <c r="C277">
        <v>2</v>
      </c>
      <c r="D277">
        <v>4.5416392389798563</v>
      </c>
      <c r="E277">
        <v>0.17985989156377746</v>
      </c>
      <c r="F277">
        <v>0.52480805487310256</v>
      </c>
      <c r="G277">
        <v>0.53485812700178514</v>
      </c>
      <c r="H277">
        <v>0.16287874704043037</v>
      </c>
      <c r="I277">
        <v>0</v>
      </c>
      <c r="J277">
        <v>9.7727248224258219</v>
      </c>
      <c r="K277">
        <v>0.16287874704043037</v>
      </c>
      <c r="L277">
        <v>-1</v>
      </c>
      <c r="M277">
        <v>-1</v>
      </c>
      <c r="N277">
        <v>3.257574940808607</v>
      </c>
      <c r="O277">
        <v>13.99617472548567</v>
      </c>
      <c r="P277">
        <v>1.078672494429878</v>
      </c>
      <c r="Q277">
        <v>2.8093966822263132</v>
      </c>
      <c r="R277">
        <v>0.92423430224648295</v>
      </c>
      <c r="S277">
        <v>0.34530138461253823</v>
      </c>
      <c r="T277">
        <v>0.34694466694004533</v>
      </c>
      <c r="U277">
        <v>0.15534255384961615</v>
      </c>
      <c r="V277">
        <v>1.0909741702410236E-2</v>
      </c>
      <c r="W277">
        <v>29.223137234829522</v>
      </c>
      <c r="X277">
        <v>1.1629357474180724</v>
      </c>
      <c r="Y277">
        <v>-1</v>
      </c>
      <c r="Z277">
        <v>-1</v>
      </c>
      <c r="AA277">
        <v>52.513653405155615</v>
      </c>
      <c r="AB277">
        <v>0.20460801331709849</v>
      </c>
      <c r="AC277">
        <v>0.20485472675132266</v>
      </c>
      <c r="AD277">
        <v>0.19951437963122454</v>
      </c>
      <c r="AE277">
        <v>25.653413950363241</v>
      </c>
      <c r="AF277">
        <v>-1</v>
      </c>
      <c r="AG277">
        <v>-1</v>
      </c>
      <c r="AH277">
        <v>-1</v>
      </c>
      <c r="AI277">
        <v>5.7152411185939613E-3</v>
      </c>
      <c r="AJ277">
        <v>1.0909741702410236E-2</v>
      </c>
      <c r="AK277">
        <v>-1.4591896593734777E-2</v>
      </c>
      <c r="AL277">
        <v>0.1864198535829821</v>
      </c>
      <c r="AM277">
        <v>-2.5341111651466144E-2</v>
      </c>
      <c r="AN277">
        <v>0.20878197186651992</v>
      </c>
      <c r="AO277">
        <v>-0.25826470373801769</v>
      </c>
      <c r="AP277">
        <v>5.7034259940605985</v>
      </c>
      <c r="AQ277">
        <v>34.732689925516517</v>
      </c>
      <c r="AR277">
        <v>0.80999828681127284</v>
      </c>
      <c r="AS277">
        <v>1.2608819485610245</v>
      </c>
      <c r="AT277">
        <v>-1</v>
      </c>
      <c r="AU277">
        <v>-1</v>
      </c>
      <c r="AV277">
        <v>1.2782124795636189</v>
      </c>
      <c r="AW277">
        <v>65.96182201849723</v>
      </c>
      <c r="AX277">
        <v>66.221709138244449</v>
      </c>
      <c r="AY277">
        <v>0.2524554457290234</v>
      </c>
      <c r="AZ277">
        <v>15.02955243684702</v>
      </c>
      <c r="BA277">
        <v>1457.8242052698668</v>
      </c>
    </row>
    <row r="278" spans="1:100" x14ac:dyDescent="0.25">
      <c r="A278">
        <v>704</v>
      </c>
      <c r="B278" t="s">
        <v>720</v>
      </c>
      <c r="C278">
        <v>3</v>
      </c>
      <c r="D278">
        <v>7.2672123374000188</v>
      </c>
      <c r="E278">
        <v>0</v>
      </c>
      <c r="F278">
        <v>1.07013726575232E-2</v>
      </c>
      <c r="G278">
        <v>1.07013726575232E-2</v>
      </c>
      <c r="H278">
        <v>0.21344657459816152</v>
      </c>
      <c r="I278">
        <v>0</v>
      </c>
      <c r="J278">
        <v>12.806794475889685</v>
      </c>
      <c r="K278">
        <v>0.21344657459816152</v>
      </c>
      <c r="L278">
        <v>-0.99999999999999845</v>
      </c>
      <c r="M278">
        <v>-0.99999999999999845</v>
      </c>
      <c r="N278">
        <v>4.2689314919632295</v>
      </c>
      <c r="O278">
        <v>20.084708185947232</v>
      </c>
      <c r="P278">
        <v>-0.13232711751272005</v>
      </c>
      <c r="Q278">
        <v>0.88116139852904463</v>
      </c>
      <c r="R278">
        <v>0.3265305801026453</v>
      </c>
      <c r="S278">
        <v>0.33333333333333282</v>
      </c>
      <c r="T278">
        <v>0.53166619541770521</v>
      </c>
      <c r="U278">
        <v>0.28354009998358271</v>
      </c>
      <c r="V278">
        <v>0</v>
      </c>
      <c r="W278">
        <v>37.403722165458376</v>
      </c>
      <c r="X278">
        <v>1.9840462161715808</v>
      </c>
      <c r="Y278">
        <v>-0.99999999999999845</v>
      </c>
      <c r="Z278">
        <v>-0.99999999999999845</v>
      </c>
      <c r="AA278">
        <v>68.505075613786147</v>
      </c>
      <c r="AB278">
        <v>0.31923038402547199</v>
      </c>
      <c r="AC278">
        <v>0.23402319940477276</v>
      </c>
      <c r="AD278">
        <v>6.2242873934257772E-2</v>
      </c>
      <c r="AE278">
        <v>30.774822868225126</v>
      </c>
      <c r="AF278">
        <v>-0.99999999999999845</v>
      </c>
      <c r="AG278">
        <v>-0.99999999999999845</v>
      </c>
      <c r="AH278">
        <v>-0.99999999999999845</v>
      </c>
      <c r="AI278">
        <v>0</v>
      </c>
      <c r="AJ278">
        <v>0</v>
      </c>
      <c r="AK278">
        <v>-0.24811085963770405</v>
      </c>
      <c r="AL278">
        <v>4.0484338800650416E-2</v>
      </c>
      <c r="AM278">
        <v>6.4506252318762732E-3</v>
      </c>
      <c r="AN278">
        <v>0.7404180256567755</v>
      </c>
      <c r="AO278">
        <v>-1.0792886673916127</v>
      </c>
      <c r="AP278">
        <v>18.712872335422638</v>
      </c>
      <c r="AQ278">
        <v>50.210516641348065</v>
      </c>
      <c r="AR278">
        <v>1.1485396287346208</v>
      </c>
      <c r="AS278">
        <v>2.1974927907697412</v>
      </c>
      <c r="AT278">
        <v>-0.99999999999999845</v>
      </c>
      <c r="AU278">
        <v>-0.99999999999999845</v>
      </c>
      <c r="AV278">
        <v>0.33723195276016849</v>
      </c>
      <c r="AW278">
        <v>107.302656135156</v>
      </c>
      <c r="AX278">
        <v>107.302656135156</v>
      </c>
      <c r="AY278">
        <v>0.3888699126246708</v>
      </c>
      <c r="AZ278">
        <v>41.616565629105885</v>
      </c>
      <c r="BA278">
        <v>1496.3496587294285</v>
      </c>
    </row>
    <row r="279" spans="1:100" x14ac:dyDescent="0.25">
      <c r="A279">
        <v>706</v>
      </c>
      <c r="B279" t="s">
        <v>721</v>
      </c>
      <c r="C279">
        <v>3</v>
      </c>
      <c r="D279">
        <v>4.9263046199316349</v>
      </c>
      <c r="E279">
        <v>0.36441325704071964</v>
      </c>
      <c r="F279">
        <v>-1.2014362862018748</v>
      </c>
      <c r="G279">
        <v>-1.0949270158531557</v>
      </c>
      <c r="H279">
        <v>-2.1574274675832481E-2</v>
      </c>
      <c r="I279">
        <v>0</v>
      </c>
      <c r="J279">
        <v>-1.2944564805499474</v>
      </c>
      <c r="K279">
        <v>-2.1574274675832481E-2</v>
      </c>
      <c r="L279">
        <v>-1.0000000000000011</v>
      </c>
      <c r="M279">
        <v>-1.0000000000000011</v>
      </c>
      <c r="N279">
        <v>-0.43148549351664989</v>
      </c>
      <c r="O279">
        <v>2.5369211235285292</v>
      </c>
      <c r="P279">
        <v>-0.74336361972904974</v>
      </c>
      <c r="Q279">
        <v>-3.1440921369256034</v>
      </c>
      <c r="R279">
        <v>-1.1043343544371651</v>
      </c>
      <c r="S279">
        <v>0.33333333333333381</v>
      </c>
      <c r="T279">
        <v>0.38616061501748056</v>
      </c>
      <c r="U279">
        <v>0.37548368324434073</v>
      </c>
      <c r="V279">
        <v>0</v>
      </c>
      <c r="W279">
        <v>44.66207625083949</v>
      </c>
      <c r="X279">
        <v>2.2958302376881554</v>
      </c>
      <c r="Y279">
        <v>-1.0000000000000011</v>
      </c>
      <c r="Z279">
        <v>-1.0000000000000011</v>
      </c>
      <c r="AA279">
        <v>91.496860660826329</v>
      </c>
      <c r="AB279">
        <v>0.44222515272134322</v>
      </c>
      <c r="AC279">
        <v>0.31343666947530452</v>
      </c>
      <c r="AD279">
        <v>0.20312055309183236</v>
      </c>
      <c r="AE279">
        <v>47.939118764424016</v>
      </c>
      <c r="AF279">
        <v>-1.0000000000000011</v>
      </c>
      <c r="AG279">
        <v>-1.0000000000000011</v>
      </c>
      <c r="AH279">
        <v>-1.0000000000000011</v>
      </c>
      <c r="AI279">
        <v>-3.3240080535671832E-2</v>
      </c>
      <c r="AJ279">
        <v>0</v>
      </c>
      <c r="AK279">
        <v>7.9133538820581592E-2</v>
      </c>
      <c r="AL279">
        <v>-0.101671391999629</v>
      </c>
      <c r="AM279">
        <v>0.20066944486162688</v>
      </c>
      <c r="AN279">
        <v>-0.14313007268292732</v>
      </c>
      <c r="AO279">
        <v>5.4124038156435832</v>
      </c>
      <c r="AP279">
        <v>-4.08660877707133</v>
      </c>
      <c r="AQ279">
        <v>43.367619770289529</v>
      </c>
      <c r="AR279">
        <v>1.0949776315951549</v>
      </c>
      <c r="AS279">
        <v>2.2742559630123234</v>
      </c>
      <c r="AT279">
        <v>-1.0000000000000011</v>
      </c>
      <c r="AU279">
        <v>-1.0000000000000011</v>
      </c>
      <c r="AV279">
        <v>-2.199261370290321</v>
      </c>
      <c r="AW279">
        <v>89.947173007283538</v>
      </c>
      <c r="AX279">
        <v>89.282371396570113</v>
      </c>
      <c r="AY279">
        <v>0.3084643480028515</v>
      </c>
      <c r="AZ279">
        <v>28.582179423797882</v>
      </c>
      <c r="BA279">
        <v>1536.6824732110074</v>
      </c>
    </row>
    <row r="280" spans="1:100" x14ac:dyDescent="0.25">
      <c r="A280">
        <v>708</v>
      </c>
      <c r="B280" t="s">
        <v>722</v>
      </c>
      <c r="C280">
        <v>3</v>
      </c>
      <c r="D280">
        <v>4.0844441887734932</v>
      </c>
      <c r="E280">
        <v>0</v>
      </c>
      <c r="F280">
        <v>-0.3214748959089932</v>
      </c>
      <c r="G280">
        <v>-0.3214748959089932</v>
      </c>
      <c r="H280">
        <v>5.9819508628765276E-2</v>
      </c>
      <c r="I280">
        <v>0</v>
      </c>
      <c r="J280">
        <v>3.5891705177259139</v>
      </c>
      <c r="K280">
        <v>5.9819508628765276E-2</v>
      </c>
      <c r="L280">
        <v>-1.0000000000000013</v>
      </c>
      <c r="M280">
        <v>-1.0000000000000013</v>
      </c>
      <c r="N280">
        <v>1.1963901725753046</v>
      </c>
      <c r="O280">
        <v>7.3521398105904137</v>
      </c>
      <c r="P280">
        <v>-8.5802808067610651E-3</v>
      </c>
      <c r="Q280">
        <v>8.6992165514665647</v>
      </c>
      <c r="R280">
        <v>2.7554144692381919</v>
      </c>
      <c r="S280">
        <v>0.33333333333333381</v>
      </c>
      <c r="T280">
        <v>0.358198986912315</v>
      </c>
      <c r="U280">
        <v>0.16269100424320579</v>
      </c>
      <c r="V280">
        <v>-3.2774966463990254E-3</v>
      </c>
      <c r="W280">
        <v>31.645052768547618</v>
      </c>
      <c r="X280">
        <v>1.2910816217527421</v>
      </c>
      <c r="Y280">
        <v>-1.0000000000000013</v>
      </c>
      <c r="Z280">
        <v>-1.0000000000000013</v>
      </c>
      <c r="AA280">
        <v>84.721655562803093</v>
      </c>
      <c r="AB280">
        <v>0.39699903390904101</v>
      </c>
      <c r="AC280">
        <v>0.1993374701937235</v>
      </c>
      <c r="AD280">
        <v>0.4100872623975807</v>
      </c>
      <c r="AE280">
        <v>50.321188325017253</v>
      </c>
      <c r="AF280">
        <v>-1.0000000000000013</v>
      </c>
      <c r="AG280">
        <v>-1.0000000000000013</v>
      </c>
      <c r="AH280">
        <v>-1.0000000000000013</v>
      </c>
      <c r="AI280">
        <v>-2.2727007005883221E-2</v>
      </c>
      <c r="AJ280">
        <v>-3.2774966463990254E-3</v>
      </c>
      <c r="AK280">
        <v>5.5340929416344449E-3</v>
      </c>
      <c r="AL280">
        <v>-6.5970182682551767E-2</v>
      </c>
      <c r="AM280">
        <v>0.18175956845034436</v>
      </c>
      <c r="AN280">
        <v>0.19504914496925801</v>
      </c>
      <c r="AO280">
        <v>4.5716596759667825</v>
      </c>
      <c r="AP280">
        <v>4.5463777108186907</v>
      </c>
      <c r="AQ280">
        <v>35.234223286273526</v>
      </c>
      <c r="AR280">
        <v>0.85094582784245532</v>
      </c>
      <c r="AS280">
        <v>1.3509011303815075</v>
      </c>
      <c r="AT280">
        <v>-1.0000000000000013</v>
      </c>
      <c r="AU280">
        <v>-1.0000000000000013</v>
      </c>
      <c r="AV280">
        <v>2.4339395733291975</v>
      </c>
      <c r="AW280">
        <v>96.620173084212141</v>
      </c>
      <c r="AX280">
        <v>95.837883279454559</v>
      </c>
      <c r="AY280">
        <v>0.28970685296562315</v>
      </c>
      <c r="AZ280">
        <v>26.642472227549653</v>
      </c>
      <c r="BA280">
        <v>1561.38280423065</v>
      </c>
      <c r="CU280" t="e">
        <v>#N/A</v>
      </c>
      <c r="CV280" t="e">
        <v>#N/A</v>
      </c>
    </row>
    <row r="281" spans="1:100" x14ac:dyDescent="0.25">
      <c r="A281">
        <v>709</v>
      </c>
      <c r="B281" t="s">
        <v>723</v>
      </c>
      <c r="C281">
        <v>3</v>
      </c>
      <c r="D281">
        <v>4.1832192325162536</v>
      </c>
      <c r="E281">
        <v>0</v>
      </c>
      <c r="F281">
        <v>0.45574825912204475</v>
      </c>
      <c r="G281">
        <v>0.45574825912204475</v>
      </c>
      <c r="H281">
        <v>0.40146687524924696</v>
      </c>
      <c r="I281">
        <v>0</v>
      </c>
      <c r="J281">
        <v>24.088012514954809</v>
      </c>
      <c r="K281">
        <v>0.40146687524924696</v>
      </c>
      <c r="L281">
        <v>-0.99999999999999845</v>
      </c>
      <c r="M281">
        <v>-0.99999999999999845</v>
      </c>
      <c r="N281">
        <v>8.0293375049849356</v>
      </c>
      <c r="O281">
        <v>28.726980006593102</v>
      </c>
      <c r="P281">
        <v>0.34167641667014653</v>
      </c>
      <c r="Q281">
        <v>-1.0586448022892354</v>
      </c>
      <c r="R281">
        <v>-0.34291047729304625</v>
      </c>
      <c r="S281">
        <v>0.3333333333333327</v>
      </c>
      <c r="T281">
        <v>0.44908834058543573</v>
      </c>
      <c r="U281">
        <v>0.19168850701504195</v>
      </c>
      <c r="V281">
        <v>0</v>
      </c>
      <c r="W281">
        <v>22.905732227382547</v>
      </c>
      <c r="X281">
        <v>1.2373837860667318</v>
      </c>
      <c r="Y281">
        <v>-0.99999999999999845</v>
      </c>
      <c r="Z281">
        <v>-0.99999999999999845</v>
      </c>
      <c r="AA281">
        <v>58.162235119579037</v>
      </c>
      <c r="AB281">
        <v>0.28779994958684174</v>
      </c>
      <c r="AC281">
        <v>8.5050692040237005E-2</v>
      </c>
      <c r="AD281">
        <v>0.33913762576271211</v>
      </c>
      <c r="AE281">
        <v>35.599413369489547</v>
      </c>
      <c r="AF281">
        <v>-0.99999999999999845</v>
      </c>
      <c r="AG281">
        <v>-0.99999999999999845</v>
      </c>
      <c r="AH281">
        <v>-0.99999999999999845</v>
      </c>
      <c r="AI281">
        <v>0</v>
      </c>
      <c r="AJ281">
        <v>0</v>
      </c>
      <c r="AK281">
        <v>-2.1746100110156492E-2</v>
      </c>
      <c r="AL281">
        <v>0.1870021277920238</v>
      </c>
      <c r="AM281">
        <v>0.99428260197151597</v>
      </c>
      <c r="AN281">
        <v>-0.21686829686165615</v>
      </c>
      <c r="AO281">
        <v>24.748334548737109</v>
      </c>
      <c r="AP281">
        <v>-4.4866967825812836</v>
      </c>
      <c r="AQ281">
        <v>46.993744742337356</v>
      </c>
      <c r="AR281">
        <v>0.97411018093381063</v>
      </c>
      <c r="AS281">
        <v>1.6388506613159779</v>
      </c>
      <c r="AT281">
        <v>-0.99999999999999845</v>
      </c>
      <c r="AU281">
        <v>-0.99999999999999845</v>
      </c>
      <c r="AV281">
        <v>0.11283778182899867</v>
      </c>
      <c r="AW281">
        <v>82.402518343590927</v>
      </c>
      <c r="AX281">
        <v>82.402518343590927</v>
      </c>
      <c r="AY281">
        <v>0.19639452021619008</v>
      </c>
      <c r="AZ281">
        <v>12.5569579771247</v>
      </c>
      <c r="BA281">
        <v>1445.9464566449187</v>
      </c>
      <c r="CU281" t="e">
        <v>#N/A</v>
      </c>
      <c r="CV281" t="e">
        <v>#N/A</v>
      </c>
    </row>
    <row r="282" spans="1:100" x14ac:dyDescent="0.25">
      <c r="A282">
        <v>714</v>
      </c>
      <c r="B282" t="s">
        <v>724</v>
      </c>
      <c r="C282">
        <v>3</v>
      </c>
      <c r="D282">
        <v>4.623148284645314</v>
      </c>
      <c r="E282">
        <v>-5.6599823383045672E-2</v>
      </c>
      <c r="F282">
        <v>0.13629683925057248</v>
      </c>
      <c r="G282">
        <v>0.1101991583152917</v>
      </c>
      <c r="H282">
        <v>7.9430225958949871E-2</v>
      </c>
      <c r="I282">
        <v>0</v>
      </c>
      <c r="J282">
        <v>4.7658135575369931</v>
      </c>
      <c r="K282">
        <v>7.9430225958949871E-2</v>
      </c>
      <c r="L282">
        <v>-1.0000000000000002</v>
      </c>
      <c r="M282">
        <v>-1.0000000000000002</v>
      </c>
      <c r="N282">
        <v>1.5886045191789975</v>
      </c>
      <c r="O282">
        <v>9.499161000497601</v>
      </c>
      <c r="P282">
        <v>-0.21827448656859025</v>
      </c>
      <c r="Q282">
        <v>0.860583630235074</v>
      </c>
      <c r="R282">
        <v>0.21728353042341911</v>
      </c>
      <c r="S282">
        <v>0.33333333333333343</v>
      </c>
      <c r="T282">
        <v>0.33724198365121083</v>
      </c>
      <c r="U282">
        <v>0.13282268471925052</v>
      </c>
      <c r="V282">
        <v>-2.0564963117980155E-3</v>
      </c>
      <c r="W282">
        <v>28.876451177321883</v>
      </c>
      <c r="X282">
        <v>1.0967191636300091</v>
      </c>
      <c r="Y282">
        <v>-1.0000000000000002</v>
      </c>
      <c r="Z282">
        <v>-1.0000000000000002</v>
      </c>
      <c r="AA282">
        <v>34.489146468031571</v>
      </c>
      <c r="AB282">
        <v>0.24207311067455065</v>
      </c>
      <c r="AC282">
        <v>5.7697436799685337E-2</v>
      </c>
      <c r="AD282">
        <v>-0.1918623122685103</v>
      </c>
      <c r="AE282">
        <v>5.3954117602862901</v>
      </c>
      <c r="AF282">
        <v>-1.0000000000000002</v>
      </c>
      <c r="AG282">
        <v>-1.0000000000000002</v>
      </c>
      <c r="AH282">
        <v>-1.0000000000000002</v>
      </c>
      <c r="AI282">
        <v>0</v>
      </c>
      <c r="AJ282">
        <v>-2.0564963117980155E-3</v>
      </c>
      <c r="AK282">
        <v>-2.127788011119729E-2</v>
      </c>
      <c r="AL282">
        <v>0.22270279834217385</v>
      </c>
      <c r="AM282">
        <v>8.0912790850391839E-2</v>
      </c>
      <c r="AN282">
        <v>7.9572485702755297E-2</v>
      </c>
      <c r="AO282">
        <v>1.9164303707038095</v>
      </c>
      <c r="AP282">
        <v>3.1028261342797521</v>
      </c>
      <c r="AQ282">
        <v>33.64226473485887</v>
      </c>
      <c r="AR282">
        <v>0.80134150539199678</v>
      </c>
      <c r="AS282">
        <v>1.1761493895889596</v>
      </c>
      <c r="AT282">
        <v>-1.0000000000000002</v>
      </c>
      <c r="AU282">
        <v>-1.0000000000000002</v>
      </c>
      <c r="AV282">
        <v>0.327482688738711</v>
      </c>
      <c r="AW282">
        <v>47.091133602808952</v>
      </c>
      <c r="AX282">
        <v>46.885483971629149</v>
      </c>
      <c r="AY282">
        <v>7.5322430742273877E-2</v>
      </c>
      <c r="AZ282">
        <v>-44.116596775645</v>
      </c>
      <c r="BA282">
        <v>1323.1157673999667</v>
      </c>
    </row>
    <row r="283" spans="1:100" x14ac:dyDescent="0.25">
      <c r="A283">
        <v>716</v>
      </c>
      <c r="B283" t="s">
        <v>725</v>
      </c>
      <c r="C283">
        <v>3</v>
      </c>
      <c r="D283">
        <v>4.7675565094814791</v>
      </c>
      <c r="E283">
        <v>0.22075274298593051</v>
      </c>
      <c r="F283">
        <v>-0.31812459152885886</v>
      </c>
      <c r="G283">
        <v>-0.23203372559123095</v>
      </c>
      <c r="H283">
        <v>0.21612231434985971</v>
      </c>
      <c r="I283">
        <v>0</v>
      </c>
      <c r="J283">
        <v>12.967338860991584</v>
      </c>
      <c r="K283">
        <v>0.21612231434985971</v>
      </c>
      <c r="L283">
        <v>-1.0000000000000007</v>
      </c>
      <c r="M283">
        <v>-1.0000000000000007</v>
      </c>
      <c r="N283">
        <v>4.3224462869971934</v>
      </c>
      <c r="O283">
        <v>17.502861644881825</v>
      </c>
      <c r="P283">
        <v>0.94534872520980984</v>
      </c>
      <c r="Q283">
        <v>4.12428044349668</v>
      </c>
      <c r="R283">
        <v>1.3045193338495591</v>
      </c>
      <c r="S283">
        <v>0.3333333333333337</v>
      </c>
      <c r="T283">
        <v>0.37742406702048348</v>
      </c>
      <c r="U283">
        <v>0.19711630642467778</v>
      </c>
      <c r="V283">
        <v>0</v>
      </c>
      <c r="W283">
        <v>27.670055697145415</v>
      </c>
      <c r="X283">
        <v>1.4141519934475149</v>
      </c>
      <c r="Y283">
        <v>-1.0000000000000007</v>
      </c>
      <c r="Z283">
        <v>-1.0000000000000007</v>
      </c>
      <c r="AA283">
        <v>69.640217935262513</v>
      </c>
      <c r="AB283">
        <v>0.27096068860213973</v>
      </c>
      <c r="AC283">
        <v>0.15946659569025384</v>
      </c>
      <c r="AD283">
        <v>0.38288557379295707</v>
      </c>
      <c r="AE283">
        <v>40.665642904267536</v>
      </c>
      <c r="AF283">
        <v>-1.0000000000000007</v>
      </c>
      <c r="AG283">
        <v>-1.0000000000000007</v>
      </c>
      <c r="AH283">
        <v>-1.0000000000000007</v>
      </c>
      <c r="AI283">
        <v>0</v>
      </c>
      <c r="AJ283">
        <v>0</v>
      </c>
      <c r="AK283">
        <v>-0.12574522260456225</v>
      </c>
      <c r="AL283">
        <v>-3.7735235291246373E-2</v>
      </c>
      <c r="AM283">
        <v>-0.13114240766969032</v>
      </c>
      <c r="AN283">
        <v>0.28536204544003324</v>
      </c>
      <c r="AO283">
        <v>-3.9072863047650706</v>
      </c>
      <c r="AP283">
        <v>6.9453749595445951</v>
      </c>
      <c r="AQ283">
        <v>40.637394558136968</v>
      </c>
      <c r="AR283">
        <v>0.90787370677849444</v>
      </c>
      <c r="AS283">
        <v>1.6302743077973738</v>
      </c>
      <c r="AT283">
        <v>-1.0000000000000007</v>
      </c>
      <c r="AU283">
        <v>-1.0000000000000007</v>
      </c>
      <c r="AV283">
        <v>1.0724856082583276</v>
      </c>
      <c r="AW283">
        <v>94.088454539688883</v>
      </c>
      <c r="AX283">
        <v>94.088454539688883</v>
      </c>
      <c r="AY283">
        <v>0.43371622486035744</v>
      </c>
      <c r="AZ283">
        <v>41.397276921212274</v>
      </c>
      <c r="BA283">
        <v>1523.0946917764288</v>
      </c>
      <c r="CU283" t="e">
        <v>#N/A</v>
      </c>
      <c r="CV283" t="e">
        <v>#N/A</v>
      </c>
    </row>
    <row r="284" spans="1:100" x14ac:dyDescent="0.25">
      <c r="A284">
        <v>743</v>
      </c>
      <c r="B284" t="s">
        <v>726</v>
      </c>
      <c r="C284">
        <v>3</v>
      </c>
      <c r="D284">
        <v>3.2334549362504541</v>
      </c>
      <c r="E284">
        <v>5.7443704883466604E-4</v>
      </c>
      <c r="F284">
        <v>-1.1615383076277319</v>
      </c>
      <c r="G284">
        <v>-1.1615383076277319</v>
      </c>
      <c r="H284">
        <v>0.14840369131724918</v>
      </c>
      <c r="I284">
        <v>0</v>
      </c>
      <c r="J284">
        <v>8.9042214790349519</v>
      </c>
      <c r="K284">
        <v>0.14840369131724918</v>
      </c>
      <c r="L284">
        <v>-1.0000000000000018</v>
      </c>
      <c r="M284">
        <v>-1.0000000000000018</v>
      </c>
      <c r="N284">
        <v>2.9680738263449844</v>
      </c>
      <c r="O284">
        <v>10.976138107657668</v>
      </c>
      <c r="P284">
        <v>-0.2835307384725847</v>
      </c>
      <c r="Q284">
        <v>-0.98407202691277418</v>
      </c>
      <c r="R284">
        <v>-0.34562132615508562</v>
      </c>
      <c r="S284">
        <v>0.33333333333333398</v>
      </c>
      <c r="T284">
        <v>0.35158904022402276</v>
      </c>
      <c r="U284">
        <v>8.9811574148083162E-2</v>
      </c>
      <c r="V284">
        <v>3.4278368484934405E-4</v>
      </c>
      <c r="W284">
        <v>25.066921602921603</v>
      </c>
      <c r="X284">
        <v>0.9257049826232866</v>
      </c>
      <c r="Y284">
        <v>-1.0000000000000018</v>
      </c>
      <c r="Z284">
        <v>-1.0000000000000018</v>
      </c>
      <c r="AA284">
        <v>57.485233951839326</v>
      </c>
      <c r="AB284">
        <v>0.18018224256204748</v>
      </c>
      <c r="AC284">
        <v>5.0464242504656955E-2</v>
      </c>
      <c r="AD284">
        <v>0.4246321884347527</v>
      </c>
      <c r="AE284">
        <v>32.763933675072856</v>
      </c>
      <c r="AF284">
        <v>-1.0000000000000018</v>
      </c>
      <c r="AG284">
        <v>-1.0000000000000018</v>
      </c>
      <c r="AH284">
        <v>-1.0000000000000018</v>
      </c>
      <c r="AI284">
        <v>-1.3745185815642685E-2</v>
      </c>
      <c r="AJ284">
        <v>3.4278368484934405E-4</v>
      </c>
      <c r="AK284">
        <v>-9.1838178884974447E-2</v>
      </c>
      <c r="AL284">
        <v>-0.11346338876999792</v>
      </c>
      <c r="AM284">
        <v>0.23229324541271396</v>
      </c>
      <c r="AN284">
        <v>0.14487133746678832</v>
      </c>
      <c r="AO284">
        <v>5.3481402408929766</v>
      </c>
      <c r="AP284">
        <v>3.0544664928197172</v>
      </c>
      <c r="AQ284">
        <v>33.971143081956555</v>
      </c>
      <c r="AR284">
        <v>0.77507673139028921</v>
      </c>
      <c r="AS284">
        <v>1.074108673940537</v>
      </c>
      <c r="AT284">
        <v>-1.0000000000000018</v>
      </c>
      <c r="AU284">
        <v>-1.0000000000000018</v>
      </c>
      <c r="AV284">
        <v>-1.5071596337828166</v>
      </c>
      <c r="AW284">
        <v>71.515838552316723</v>
      </c>
      <c r="AX284">
        <v>71.275213204488793</v>
      </c>
      <c r="AY284">
        <v>2.5329729681677772E-2</v>
      </c>
      <c r="AZ284">
        <v>-8.4538539420872851</v>
      </c>
      <c r="BA284">
        <v>1462.7048705578852</v>
      </c>
    </row>
    <row r="285" spans="1:100" x14ac:dyDescent="0.25">
      <c r="A285">
        <v>744</v>
      </c>
      <c r="B285" t="s">
        <v>727</v>
      </c>
      <c r="C285">
        <v>3</v>
      </c>
      <c r="D285">
        <v>5.181493046129467</v>
      </c>
      <c r="E285">
        <v>-0.13268681018214734</v>
      </c>
      <c r="F285">
        <v>6.6129839265940404E-2</v>
      </c>
      <c r="G285">
        <v>2.6972538192262779E-2</v>
      </c>
      <c r="H285">
        <v>0.11395107274578466</v>
      </c>
      <c r="I285">
        <v>0</v>
      </c>
      <c r="J285">
        <v>6.8370643647470786</v>
      </c>
      <c r="K285">
        <v>0.11395107274578466</v>
      </c>
      <c r="L285">
        <v>-1.0000000000000018</v>
      </c>
      <c r="M285">
        <v>-1.0000000000000018</v>
      </c>
      <c r="N285">
        <v>2.2790214549156929</v>
      </c>
      <c r="O285">
        <v>12.045529949068808</v>
      </c>
      <c r="P285">
        <v>-0.44965561861719305</v>
      </c>
      <c r="Q285">
        <v>6.0610433676513589</v>
      </c>
      <c r="R285">
        <v>1.9544182722111354</v>
      </c>
      <c r="S285">
        <v>0.3333333333333342</v>
      </c>
      <c r="T285">
        <v>0.15773566815598278</v>
      </c>
      <c r="U285">
        <v>4.8902009389094975E-2</v>
      </c>
      <c r="V285">
        <v>2.2695883796513671E-4</v>
      </c>
      <c r="W285">
        <v>17.049875878823688</v>
      </c>
      <c r="X285">
        <v>0.54500885633555418</v>
      </c>
      <c r="Y285">
        <v>-1.0000000000000018</v>
      </c>
      <c r="Z285">
        <v>-1.0000000000000018</v>
      </c>
      <c r="AA285">
        <v>63.500951577208561</v>
      </c>
      <c r="AB285">
        <v>0.43831347763371598</v>
      </c>
      <c r="AC285">
        <v>6.1225415017464896E-2</v>
      </c>
      <c r="AD285">
        <v>0.39039425587229448</v>
      </c>
      <c r="AE285">
        <v>44.496657426173783</v>
      </c>
      <c r="AF285">
        <v>-1.0000000000000018</v>
      </c>
      <c r="AG285">
        <v>-1.0000000000000018</v>
      </c>
      <c r="AH285">
        <v>-1.0000000000000018</v>
      </c>
      <c r="AI285">
        <v>0</v>
      </c>
      <c r="AJ285">
        <v>2.2695883796513671E-4</v>
      </c>
      <c r="AK285">
        <v>-0.17521614808175423</v>
      </c>
      <c r="AL285">
        <v>0.28606217820939389</v>
      </c>
      <c r="AM285">
        <v>-6.1528041613217919E-2</v>
      </c>
      <c r="AN285">
        <v>0.39389122794818326</v>
      </c>
      <c r="AO285">
        <v>-2.4142817807392198</v>
      </c>
      <c r="AP285">
        <v>11.277591589751552</v>
      </c>
      <c r="AQ285">
        <v>23.886940243570773</v>
      </c>
      <c r="AR285">
        <v>0.5401979697163769</v>
      </c>
      <c r="AS285">
        <v>0.65895992908133916</v>
      </c>
      <c r="AT285">
        <v>-1.0000000000000018</v>
      </c>
      <c r="AU285">
        <v>-1.0000000000000018</v>
      </c>
      <c r="AV285">
        <v>1.9813908104033988</v>
      </c>
      <c r="AW285">
        <v>86.824073116028899</v>
      </c>
      <c r="AX285">
        <v>86.8467689998254</v>
      </c>
      <c r="AY285">
        <v>0.37241312990194242</v>
      </c>
      <c r="AZ285">
        <v>46.781814885786567</v>
      </c>
      <c r="BA285">
        <v>1583.8358736832272</v>
      </c>
    </row>
    <row r="286" spans="1:100" x14ac:dyDescent="0.25">
      <c r="A286">
        <v>746</v>
      </c>
      <c r="B286" t="s">
        <v>728</v>
      </c>
      <c r="C286">
        <v>3</v>
      </c>
      <c r="D286">
        <v>4.9608683086028806</v>
      </c>
      <c r="E286">
        <v>0</v>
      </c>
      <c r="F286">
        <v>-0.36277333156829517</v>
      </c>
      <c r="G286">
        <v>-0.36277333156829517</v>
      </c>
      <c r="H286">
        <v>0.14446131844080298</v>
      </c>
      <c r="I286">
        <v>0</v>
      </c>
      <c r="J286">
        <v>8.6676791064481797</v>
      </c>
      <c r="K286">
        <v>0.14446131844080298</v>
      </c>
      <c r="L286">
        <v>-1.0000000000000004</v>
      </c>
      <c r="M286">
        <v>-1.0000000000000004</v>
      </c>
      <c r="N286">
        <v>2.8892263688160602</v>
      </c>
      <c r="O286">
        <v>13.265774083482757</v>
      </c>
      <c r="P286">
        <v>-0.36269685514104749</v>
      </c>
      <c r="Q286">
        <v>0.43565546803466187</v>
      </c>
      <c r="R286">
        <v>6.4519326906209942E-2</v>
      </c>
      <c r="S286">
        <v>0.33333333333333354</v>
      </c>
      <c r="T286">
        <v>0.28364496887123641</v>
      </c>
      <c r="U286">
        <v>8.1559030436329075E-2</v>
      </c>
      <c r="V286">
        <v>0</v>
      </c>
      <c r="W286">
        <v>22.163040568003829</v>
      </c>
      <c r="X286">
        <v>0.74906474104698606</v>
      </c>
      <c r="Y286">
        <v>-1.0000000000000004</v>
      </c>
      <c r="Z286">
        <v>-1.0000000000000004</v>
      </c>
      <c r="AA286">
        <v>52.324720191475095</v>
      </c>
      <c r="AB286">
        <v>2.4913368989372898E-2</v>
      </c>
      <c r="AC286">
        <v>0.13060054393894349</v>
      </c>
      <c r="AD286">
        <v>0.44642929300298517</v>
      </c>
      <c r="AE286">
        <v>30.097160296565072</v>
      </c>
      <c r="AF286">
        <v>-1.0000000000000004</v>
      </c>
      <c r="AG286">
        <v>-1.0000000000000004</v>
      </c>
      <c r="AH286">
        <v>-1.0000000000000004</v>
      </c>
      <c r="AI286">
        <v>0</v>
      </c>
      <c r="AJ286">
        <v>0</v>
      </c>
      <c r="AK286">
        <v>-0.16033673758165395</v>
      </c>
      <c r="AL286">
        <v>0.69765041425041696</v>
      </c>
      <c r="AM286">
        <v>-0.11742679865408709</v>
      </c>
      <c r="AN286">
        <v>0.13648186748278088</v>
      </c>
      <c r="AO286">
        <v>-3.7373536542604464</v>
      </c>
      <c r="AP286">
        <v>6.9002987583216076</v>
      </c>
      <c r="AQ286">
        <v>30.830719674452002</v>
      </c>
      <c r="AR286">
        <v>0.69853733264089912</v>
      </c>
      <c r="AS286">
        <v>0.89352605948778885</v>
      </c>
      <c r="AT286">
        <v>-1.0000000000000004</v>
      </c>
      <c r="AU286">
        <v>-1.0000000000000004</v>
      </c>
      <c r="AV286">
        <v>-0.29825400466208518</v>
      </c>
      <c r="AW286">
        <v>72.490793033279488</v>
      </c>
      <c r="AX286">
        <v>72.490793033279488</v>
      </c>
      <c r="AY286">
        <v>0.11032156462642678</v>
      </c>
      <c r="AZ286">
        <v>18.139264872639128</v>
      </c>
      <c r="BA286">
        <v>1392.5602067183117</v>
      </c>
    </row>
    <row r="287" spans="1:100" x14ac:dyDescent="0.25">
      <c r="A287">
        <v>747</v>
      </c>
      <c r="B287" t="s">
        <v>729</v>
      </c>
      <c r="C287">
        <v>3</v>
      </c>
      <c r="D287">
        <v>4.5959783588400942</v>
      </c>
      <c r="E287">
        <v>-0.41542098063832195</v>
      </c>
      <c r="F287">
        <v>0.7902337494979681</v>
      </c>
      <c r="G287">
        <v>0.65654411508060773</v>
      </c>
      <c r="H287">
        <v>0.33704400204913565</v>
      </c>
      <c r="I287">
        <v>0</v>
      </c>
      <c r="J287">
        <v>20.222640122948146</v>
      </c>
      <c r="K287">
        <v>0.33704400204913565</v>
      </c>
      <c r="L287">
        <v>-1.0000000000000011</v>
      </c>
      <c r="M287">
        <v>-1.0000000000000011</v>
      </c>
      <c r="N287">
        <v>6.7408800409827121</v>
      </c>
      <c r="O287">
        <v>25.475162596868834</v>
      </c>
      <c r="P287">
        <v>8.000604782705581E-2</v>
      </c>
      <c r="Q287">
        <v>11.335683256466195</v>
      </c>
      <c r="R287">
        <v>3.6363059952227661</v>
      </c>
      <c r="S287">
        <v>0.33333333333333404</v>
      </c>
      <c r="T287">
        <v>0.29169479251659636</v>
      </c>
      <c r="U287">
        <v>0.14949517195941503</v>
      </c>
      <c r="V287">
        <v>-1.7892098492102722E-2</v>
      </c>
      <c r="W287">
        <v>16.783487890724285</v>
      </c>
      <c r="X287">
        <v>0.73072907459534675</v>
      </c>
      <c r="Y287">
        <v>-1.0000000000000011</v>
      </c>
      <c r="Z287">
        <v>-1.0000000000000011</v>
      </c>
      <c r="AA287">
        <v>63.579742202053794</v>
      </c>
      <c r="AB287">
        <v>0.36376707586248713</v>
      </c>
      <c r="AC287">
        <v>0.49672122777723443</v>
      </c>
      <c r="AD287">
        <v>2.7106626824132682E-3</v>
      </c>
      <c r="AE287">
        <v>43.159948316106743</v>
      </c>
      <c r="AF287">
        <v>-1.0000000000000011</v>
      </c>
      <c r="AG287">
        <v>-1.0000000000000011</v>
      </c>
      <c r="AH287">
        <v>-1.0000000000000011</v>
      </c>
      <c r="AI287">
        <v>0</v>
      </c>
      <c r="AJ287">
        <v>-1.7892098492102722E-2</v>
      </c>
      <c r="AK287">
        <v>0.12505794021413388</v>
      </c>
      <c r="AL287">
        <v>0.26037674117110238</v>
      </c>
      <c r="AM287">
        <v>-3.1010375037498789E-2</v>
      </c>
      <c r="AN287">
        <v>0.20737718950149084</v>
      </c>
      <c r="AO287">
        <v>-0.14996967486680068</v>
      </c>
      <c r="AP287">
        <v>6.4863134433927847</v>
      </c>
      <c r="AQ287">
        <v>37.006128013672416</v>
      </c>
      <c r="AR287">
        <v>0.75663119931724265</v>
      </c>
      <c r="AS287">
        <v>1.0677730766444833</v>
      </c>
      <c r="AT287">
        <v>-1.0000000000000011</v>
      </c>
      <c r="AU287">
        <v>-1.0000000000000011</v>
      </c>
      <c r="AV287">
        <v>4.2928501103033749</v>
      </c>
      <c r="AW287">
        <v>95.541218242315423</v>
      </c>
      <c r="AX287">
        <v>93.752008393105143</v>
      </c>
      <c r="AY287">
        <v>0.32775138976359419</v>
      </c>
      <c r="AZ287">
        <v>37.552198329852494</v>
      </c>
      <c r="BA287">
        <v>1521.0512895004929</v>
      </c>
    </row>
    <row r="288" spans="1:100" x14ac:dyDescent="0.25">
      <c r="A288">
        <v>751</v>
      </c>
      <c r="B288" t="s">
        <v>730</v>
      </c>
      <c r="C288">
        <v>3</v>
      </c>
      <c r="D288">
        <v>5.7983920370445396</v>
      </c>
      <c r="E288">
        <v>0</v>
      </c>
      <c r="F288">
        <v>-2.6504685298462825</v>
      </c>
      <c r="G288">
        <v>-2.6504685298462825</v>
      </c>
      <c r="H288">
        <v>0.16681289649027931</v>
      </c>
      <c r="I288">
        <v>0</v>
      </c>
      <c r="J288">
        <v>10.008773789416757</v>
      </c>
      <c r="K288">
        <v>0.16681289649027931</v>
      </c>
      <c r="L288">
        <v>-1.0000000000000002</v>
      </c>
      <c r="M288">
        <v>-1.0000000000000002</v>
      </c>
      <c r="N288">
        <v>3.3362579298055848</v>
      </c>
      <c r="O288">
        <v>13.156697296615009</v>
      </c>
      <c r="P288">
        <v>9.2746037164915656</v>
      </c>
      <c r="Q288">
        <v>8.2691662257678242</v>
      </c>
      <c r="R288">
        <v>3.7560969876893018</v>
      </c>
      <c r="S288">
        <v>0.35181474902760829</v>
      </c>
      <c r="T288">
        <v>0.36583814123872616</v>
      </c>
      <c r="U288">
        <v>0.2128787730189117</v>
      </c>
      <c r="V288">
        <v>0</v>
      </c>
      <c r="W288">
        <v>30.548750671798661</v>
      </c>
      <c r="X288">
        <v>1.4348598937570951</v>
      </c>
      <c r="Y288">
        <v>-1.0000000000000002</v>
      </c>
      <c r="Z288">
        <v>-1.0000000000000002</v>
      </c>
      <c r="AA288">
        <v>77.275779670212799</v>
      </c>
      <c r="AB288">
        <v>0.45696307319539198</v>
      </c>
      <c r="AC288">
        <v>0.30528636501678441</v>
      </c>
      <c r="AD288">
        <v>9.7169202002320612E-2</v>
      </c>
      <c r="AE288">
        <v>42.970932010724844</v>
      </c>
      <c r="AF288">
        <v>-1.0000000000000002</v>
      </c>
      <c r="AG288">
        <v>-1.0000000000000002</v>
      </c>
      <c r="AH288">
        <v>-1.0000000000000002</v>
      </c>
      <c r="AI288">
        <v>-3.5197753866238253E-2</v>
      </c>
      <c r="AJ288">
        <v>0</v>
      </c>
      <c r="AK288">
        <v>-3.7222878931778836E-3</v>
      </c>
      <c r="AL288">
        <v>0.24518110952781075</v>
      </c>
      <c r="AM288">
        <v>0.25760806300562838</v>
      </c>
      <c r="AN288">
        <v>0.13575162087746978</v>
      </c>
      <c r="AO288">
        <v>6.4215901356748217</v>
      </c>
      <c r="AP288">
        <v>4.6196960695757978</v>
      </c>
      <c r="AQ288">
        <v>40.557524461215401</v>
      </c>
      <c r="AR288">
        <v>0.9305316632852465</v>
      </c>
      <c r="AS288">
        <v>1.6016727902473746</v>
      </c>
      <c r="AT288">
        <v>-1.0000000000000002</v>
      </c>
      <c r="AU288">
        <v>-1.0000000000000002</v>
      </c>
      <c r="AV288">
        <v>1.1056284578430198</v>
      </c>
      <c r="AW288">
        <v>95.052173036403644</v>
      </c>
      <c r="AX288">
        <v>94.34821795907888</v>
      </c>
      <c r="AY288">
        <v>0.48604045537972268</v>
      </c>
      <c r="AZ288">
        <v>61.032079183736052</v>
      </c>
      <c r="BA288">
        <v>1564.888329608315</v>
      </c>
    </row>
    <row r="289" spans="1:100" x14ac:dyDescent="0.25">
      <c r="A289">
        <v>752</v>
      </c>
      <c r="B289" t="s">
        <v>731</v>
      </c>
      <c r="C289">
        <v>3</v>
      </c>
      <c r="D289">
        <v>3.9255401662296419</v>
      </c>
      <c r="E289">
        <v>0.45970893358677162</v>
      </c>
      <c r="F289">
        <v>-0.40682746255822549</v>
      </c>
      <c r="G289">
        <v>-0.26116719184851822</v>
      </c>
      <c r="H289">
        <v>0.14111703406462939</v>
      </c>
      <c r="I289">
        <v>0</v>
      </c>
      <c r="J289">
        <v>8.4670220438777672</v>
      </c>
      <c r="K289">
        <v>0.14111703406462939</v>
      </c>
      <c r="L289">
        <v>-1</v>
      </c>
      <c r="M289">
        <v>-1</v>
      </c>
      <c r="N289">
        <v>2.8223406812925877</v>
      </c>
      <c r="O289">
        <v>12.131395018258885</v>
      </c>
      <c r="P289">
        <v>0.2969830660595485</v>
      </c>
      <c r="Q289">
        <v>1.3902208013551665</v>
      </c>
      <c r="R289">
        <v>0.42510283899886625</v>
      </c>
      <c r="S289">
        <v>0.33333333333333337</v>
      </c>
      <c r="T289">
        <v>0.26963456966485888</v>
      </c>
      <c r="U289">
        <v>-1.3468306396288609E-2</v>
      </c>
      <c r="V289">
        <v>-1.1630534634927163E-3</v>
      </c>
      <c r="W289">
        <v>17.888780362951259</v>
      </c>
      <c r="X289">
        <v>0.34391536133207956</v>
      </c>
      <c r="Y289">
        <v>-1</v>
      </c>
      <c r="Z289">
        <v>-1</v>
      </c>
      <c r="AA289">
        <v>28.787243473876593</v>
      </c>
      <c r="AB289">
        <v>-0.13175498070216551</v>
      </c>
      <c r="AC289">
        <v>6.3109914460686339E-2</v>
      </c>
      <c r="AD289">
        <v>0.2781122716800084</v>
      </c>
      <c r="AE289">
        <v>10.473360271926467</v>
      </c>
      <c r="AF289">
        <v>-1</v>
      </c>
      <c r="AG289">
        <v>-1</v>
      </c>
      <c r="AH289">
        <v>-1</v>
      </c>
      <c r="AI289">
        <v>0</v>
      </c>
      <c r="AJ289">
        <v>-1.1630534634927163E-3</v>
      </c>
      <c r="AK289">
        <v>0.13463172095138881</v>
      </c>
      <c r="AL289">
        <v>7.8133309106228913E-2</v>
      </c>
      <c r="AM289">
        <v>-3.6958693894403115E-2</v>
      </c>
      <c r="AN289">
        <v>-0.10884908643331184</v>
      </c>
      <c r="AO289">
        <v>-0.25080874260313346</v>
      </c>
      <c r="AP289">
        <v>-2.3305606153016507</v>
      </c>
      <c r="AQ289">
        <v>26.355802406829017</v>
      </c>
      <c r="AR289">
        <v>0.58833654313841077</v>
      </c>
      <c r="AS289">
        <v>0.48503239539670917</v>
      </c>
      <c r="AT289">
        <v>-1</v>
      </c>
      <c r="AU289">
        <v>-1</v>
      </c>
      <c r="AV289">
        <v>0.163935647150348</v>
      </c>
      <c r="AW289">
        <v>38.58807787683385</v>
      </c>
      <c r="AX289">
        <v>38.471772530484571</v>
      </c>
      <c r="AY289">
        <v>3.6360830964278501E-2</v>
      </c>
      <c r="AZ289">
        <v>-37.664340280281664</v>
      </c>
      <c r="BA289">
        <v>1404.9730665700981</v>
      </c>
    </row>
    <row r="290" spans="1:100" x14ac:dyDescent="0.25">
      <c r="A290">
        <v>753</v>
      </c>
      <c r="B290" t="s">
        <v>732</v>
      </c>
      <c r="C290">
        <v>3</v>
      </c>
      <c r="D290">
        <v>2.2847986998253158</v>
      </c>
      <c r="E290">
        <v>0</v>
      </c>
      <c r="F290">
        <v>9.2092284998407478E-2</v>
      </c>
      <c r="G290">
        <v>9.2092284998407478E-2</v>
      </c>
      <c r="H290">
        <v>-5.5265304649452181E-2</v>
      </c>
      <c r="I290">
        <v>0</v>
      </c>
      <c r="J290">
        <v>-3.3159182789671311</v>
      </c>
      <c r="K290">
        <v>-5.5265304649452181E-2</v>
      </c>
      <c r="L290">
        <v>-1.0000000000000011</v>
      </c>
      <c r="M290">
        <v>-1.0000000000000011</v>
      </c>
      <c r="N290">
        <v>-1.1053060929890435</v>
      </c>
      <c r="O290">
        <v>-0.93902729414340802</v>
      </c>
      <c r="P290">
        <v>0.21592344668197064</v>
      </c>
      <c r="Q290">
        <v>7.1245790200290395</v>
      </c>
      <c r="R290">
        <v>2.1509825808594076</v>
      </c>
      <c r="S290">
        <v>0.33333333333333359</v>
      </c>
      <c r="T290">
        <v>8.9712199265508774E-2</v>
      </c>
      <c r="U290">
        <v>-6.3437638671314592E-2</v>
      </c>
      <c r="V290">
        <v>-6.2491796978693184E-3</v>
      </c>
      <c r="W290">
        <v>16.344960755164418</v>
      </c>
      <c r="X290">
        <v>-5.6555929692004819E-2</v>
      </c>
      <c r="Y290">
        <v>-1.0000000000000011</v>
      </c>
      <c r="Z290">
        <v>-1.0000000000000011</v>
      </c>
      <c r="AA290">
        <v>62.611439478557202</v>
      </c>
      <c r="AB290">
        <v>6.1059166846539982E-2</v>
      </c>
      <c r="AC290">
        <v>0.32581082688305585</v>
      </c>
      <c r="AD290">
        <v>0.49543992912107199</v>
      </c>
      <c r="AE290">
        <v>44.115496142533388</v>
      </c>
      <c r="AF290">
        <v>-1.0000000000000011</v>
      </c>
      <c r="AG290">
        <v>-1.0000000000000011</v>
      </c>
      <c r="AH290">
        <v>-1.0000000000000011</v>
      </c>
      <c r="AI290">
        <v>0</v>
      </c>
      <c r="AJ290">
        <v>-6.2491796978693184E-3</v>
      </c>
      <c r="AK290">
        <v>3.1252717228529361E-2</v>
      </c>
      <c r="AL290">
        <v>0.41016346127860243</v>
      </c>
      <c r="AM290">
        <v>0.36231814291336495</v>
      </c>
      <c r="AN290">
        <v>-7.3460798138901898E-2</v>
      </c>
      <c r="AO290">
        <v>9.2142171589767692</v>
      </c>
      <c r="AP290">
        <v>0.21429735292046515</v>
      </c>
      <c r="AQ290">
        <v>13.029042476197294</v>
      </c>
      <c r="AR290">
        <v>0.35335871422965831</v>
      </c>
      <c r="AS290">
        <v>-0.11182123434145687</v>
      </c>
      <c r="AT290">
        <v>-1.0000000000000011</v>
      </c>
      <c r="AU290">
        <v>-1.0000000000000011</v>
      </c>
      <c r="AV290">
        <v>2.2430748658578152</v>
      </c>
      <c r="AW290">
        <v>61.886709537334269</v>
      </c>
      <c r="AX290">
        <v>61.261791567547334</v>
      </c>
      <c r="AY290">
        <v>0.16624640249343048</v>
      </c>
      <c r="AZ290">
        <v>30.736799183964678</v>
      </c>
      <c r="BA290">
        <v>1479.615786685715</v>
      </c>
    </row>
    <row r="291" spans="1:100" x14ac:dyDescent="0.25">
      <c r="A291">
        <v>766</v>
      </c>
      <c r="B291" t="s">
        <v>733</v>
      </c>
      <c r="C291">
        <v>3</v>
      </c>
      <c r="D291">
        <v>2.0272225974053768</v>
      </c>
      <c r="E291">
        <v>5.4513303466081457E-3</v>
      </c>
      <c r="F291">
        <v>1.3840567929154317</v>
      </c>
      <c r="G291">
        <v>1.3840567929154317</v>
      </c>
      <c r="H291">
        <v>0.22766285022313229</v>
      </c>
      <c r="I291">
        <v>0</v>
      </c>
      <c r="J291">
        <v>13.659771013387937</v>
      </c>
      <c r="K291">
        <v>0.22766285022313229</v>
      </c>
      <c r="L291">
        <v>-1.0000000000000027</v>
      </c>
      <c r="M291">
        <v>-1.0000000000000027</v>
      </c>
      <c r="N291">
        <v>4.5532570044626448</v>
      </c>
      <c r="O291">
        <v>17.07105040370875</v>
      </c>
      <c r="P291">
        <v>-1.948479380402562</v>
      </c>
      <c r="Q291">
        <v>3.1109016750894347</v>
      </c>
      <c r="R291">
        <v>0.85445815238502654</v>
      </c>
      <c r="S291">
        <v>0.35106246132242902</v>
      </c>
      <c r="T291">
        <v>0.31778710835967761</v>
      </c>
      <c r="U291">
        <v>0.1601393923665165</v>
      </c>
      <c r="V291">
        <v>0</v>
      </c>
      <c r="W291">
        <v>24.053044473019614</v>
      </c>
      <c r="X291">
        <v>1.0661980639513839</v>
      </c>
      <c r="Y291">
        <v>-1.0000000000000027</v>
      </c>
      <c r="Z291">
        <v>-1.0000000000000027</v>
      </c>
      <c r="AA291">
        <v>32.8792685731067</v>
      </c>
      <c r="AB291">
        <v>0.13646076844820143</v>
      </c>
      <c r="AC291">
        <v>-0.13053258652694921</v>
      </c>
      <c r="AD291">
        <v>0.15350713703278857</v>
      </c>
      <c r="AE291">
        <v>7.9717659477020337</v>
      </c>
      <c r="AF291">
        <v>-1.0000000000000027</v>
      </c>
      <c r="AG291">
        <v>-1.0000000000000027</v>
      </c>
      <c r="AH291">
        <v>-1.0000000000000027</v>
      </c>
      <c r="AI291">
        <v>6.977119884106428E-2</v>
      </c>
      <c r="AJ291">
        <v>0</v>
      </c>
      <c r="AK291">
        <v>-0.13039443028786518</v>
      </c>
      <c r="AL291">
        <v>0.30237023640525296</v>
      </c>
      <c r="AM291">
        <v>3.1379023253352886E-2</v>
      </c>
      <c r="AN291">
        <v>8.1289263507932405E-2</v>
      </c>
      <c r="AO291">
        <v>0.13250342989449598</v>
      </c>
      <c r="AP291">
        <v>3.5440827697245751</v>
      </c>
      <c r="AQ291">
        <v>37.712815486407564</v>
      </c>
      <c r="AR291">
        <v>0.82898896204862327</v>
      </c>
      <c r="AS291">
        <v>1.2938609141745157</v>
      </c>
      <c r="AT291">
        <v>-1.0000000000000027</v>
      </c>
      <c r="AU291">
        <v>-1.0000000000000027</v>
      </c>
      <c r="AV291">
        <v>2.2385149453004587</v>
      </c>
      <c r="AW291">
        <v>53.494401746540035</v>
      </c>
      <c r="AX291">
        <v>54.889825723361312</v>
      </c>
      <c r="AY291">
        <v>-0.11514224874422876</v>
      </c>
      <c r="AZ291">
        <v>-60.004973919107421</v>
      </c>
      <c r="BA291">
        <v>1376.2538924111977</v>
      </c>
    </row>
    <row r="292" spans="1:100" x14ac:dyDescent="0.25">
      <c r="A292">
        <v>771</v>
      </c>
      <c r="B292" t="s">
        <v>734</v>
      </c>
      <c r="C292">
        <v>2</v>
      </c>
      <c r="D292">
        <v>4.1019946884615779</v>
      </c>
      <c r="E292">
        <v>8.2202491759255675E-2</v>
      </c>
      <c r="F292">
        <v>0.28163046168261652</v>
      </c>
      <c r="G292">
        <v>0.29057624155535206</v>
      </c>
      <c r="H292">
        <v>0.11234181705123458</v>
      </c>
      <c r="I292">
        <v>0</v>
      </c>
      <c r="J292">
        <v>6.7405090230740745</v>
      </c>
      <c r="K292">
        <v>0.11234181705123458</v>
      </c>
      <c r="L292">
        <v>-1</v>
      </c>
      <c r="M292">
        <v>-1</v>
      </c>
      <c r="N292">
        <v>2.2468363410246912</v>
      </c>
      <c r="O292">
        <v>10.846495309186301</v>
      </c>
      <c r="P292">
        <v>0.5840899644369788</v>
      </c>
      <c r="Q292">
        <v>1.6534289071480015</v>
      </c>
      <c r="R292">
        <v>0.54455853254767572</v>
      </c>
      <c r="S292">
        <v>0.33585458826490383</v>
      </c>
      <c r="T292">
        <v>0.30706010309413972</v>
      </c>
      <c r="U292">
        <v>0.10595425196493224</v>
      </c>
      <c r="V292">
        <v>4.3791985893459383E-3</v>
      </c>
      <c r="W292">
        <v>26.106035252258788</v>
      </c>
      <c r="X292">
        <v>0.93413956852344093</v>
      </c>
      <c r="Y292">
        <v>-1</v>
      </c>
      <c r="Z292">
        <v>-1</v>
      </c>
      <c r="AA292">
        <v>46.096042477621296</v>
      </c>
      <c r="AB292">
        <v>0.14920982505305644</v>
      </c>
      <c r="AC292">
        <v>0.14943551500718066</v>
      </c>
      <c r="AD292">
        <v>0.14457108386905235</v>
      </c>
      <c r="AE292">
        <v>20.549773619873839</v>
      </c>
      <c r="AF292">
        <v>-1</v>
      </c>
      <c r="AG292">
        <v>-1</v>
      </c>
      <c r="AH292">
        <v>-1</v>
      </c>
      <c r="AI292">
        <v>2.134266100721172E-3</v>
      </c>
      <c r="AJ292">
        <v>4.3791985893459383E-3</v>
      </c>
      <c r="AK292">
        <v>5.2148635211293995E-2</v>
      </c>
      <c r="AL292">
        <v>0.11967932177795333</v>
      </c>
      <c r="AM292">
        <v>5.239314561502003E-2</v>
      </c>
      <c r="AN292">
        <v>0.13104771460003373</v>
      </c>
      <c r="AO292">
        <v>1.7211539485466176</v>
      </c>
      <c r="AP292">
        <v>3.7240073417759634</v>
      </c>
      <c r="AQ292">
        <v>31.414314862101683</v>
      </c>
      <c r="AR292">
        <v>0.73695435626519901</v>
      </c>
      <c r="AS292">
        <v>1.0246670418802255</v>
      </c>
      <c r="AT292">
        <v>-1</v>
      </c>
      <c r="AU292">
        <v>-1</v>
      </c>
      <c r="AV292">
        <v>0.77436744494138154</v>
      </c>
      <c r="AW292">
        <v>58.565994957768432</v>
      </c>
      <c r="AX292">
        <v>58.72899202778347</v>
      </c>
      <c r="AY292">
        <v>0.19548774376640449</v>
      </c>
      <c r="AZ292">
        <v>5.0492371413989554</v>
      </c>
      <c r="BA292">
        <v>1441.7038125500192</v>
      </c>
    </row>
    <row r="293" spans="1:100" x14ac:dyDescent="0.25">
      <c r="A293">
        <v>772</v>
      </c>
      <c r="B293" t="s">
        <v>735</v>
      </c>
      <c r="C293">
        <v>3</v>
      </c>
      <c r="D293">
        <v>5.8030580672882763</v>
      </c>
      <c r="E293">
        <v>-0.11609842808770349</v>
      </c>
      <c r="F293">
        <v>0.21520699223054757</v>
      </c>
      <c r="G293">
        <v>0.18621916459360666</v>
      </c>
      <c r="H293">
        <v>0.52524506858652231</v>
      </c>
      <c r="I293">
        <v>0</v>
      </c>
      <c r="J293">
        <v>31.514704115191332</v>
      </c>
      <c r="K293">
        <v>0.52524506858652231</v>
      </c>
      <c r="L293">
        <v>-1.0000000000000002</v>
      </c>
      <c r="M293">
        <v>-1.0000000000000002</v>
      </c>
      <c r="N293">
        <v>10.504901371730449</v>
      </c>
      <c r="O293">
        <v>37.503981347073243</v>
      </c>
      <c r="P293">
        <v>-0.91901351953826182</v>
      </c>
      <c r="Q293">
        <v>0.5341329758672827</v>
      </c>
      <c r="R293">
        <v>0.1187054929430193</v>
      </c>
      <c r="S293">
        <v>0.34783033340141301</v>
      </c>
      <c r="T293">
        <v>0.42941290756686379</v>
      </c>
      <c r="U293">
        <v>9.7480062259951164E-2</v>
      </c>
      <c r="V293">
        <v>0</v>
      </c>
      <c r="W293">
        <v>13.979129385668216</v>
      </c>
      <c r="X293">
        <v>0.73799799565509006</v>
      </c>
      <c r="Y293">
        <v>-1.0000000000000002</v>
      </c>
      <c r="Z293">
        <v>-1.0000000000000002</v>
      </c>
      <c r="AA293">
        <v>54.019227954460618</v>
      </c>
      <c r="AB293">
        <v>0.2813019068001158</v>
      </c>
      <c r="AC293">
        <v>0.2443571059695781</v>
      </c>
      <c r="AD293">
        <v>0.27276884874729446</v>
      </c>
      <c r="AE293">
        <v>39.921393075849437</v>
      </c>
      <c r="AF293">
        <v>-1.0000000000000002</v>
      </c>
      <c r="AG293">
        <v>-1.0000000000000002</v>
      </c>
      <c r="AH293">
        <v>-1.0000000000000002</v>
      </c>
      <c r="AI293">
        <v>0</v>
      </c>
      <c r="AJ293">
        <v>0</v>
      </c>
      <c r="AK293">
        <v>-4.9536063533679578E-2</v>
      </c>
      <c r="AL293">
        <v>0.39321276366770919</v>
      </c>
      <c r="AM293">
        <v>-1.3106175816562211E-2</v>
      </c>
      <c r="AN293">
        <v>-0.11287106111644803</v>
      </c>
      <c r="AO293">
        <v>-0.57533471308245332</v>
      </c>
      <c r="AP293">
        <v>-0.85571270957265533</v>
      </c>
      <c r="AQ293">
        <v>45.493833500859559</v>
      </c>
      <c r="AR293">
        <v>0.87472330322822855</v>
      </c>
      <c r="AS293">
        <v>1.2632430642416121</v>
      </c>
      <c r="AT293">
        <v>-1.0000000000000002</v>
      </c>
      <c r="AU293">
        <v>-1.0000000000000002</v>
      </c>
      <c r="AV293">
        <v>0.30492465753662601</v>
      </c>
      <c r="AW293">
        <v>90.667496591961225</v>
      </c>
      <c r="AX293">
        <v>90.667496591961225</v>
      </c>
      <c r="AY293">
        <v>0.34927428047426246</v>
      </c>
      <c r="AZ293">
        <v>52.377189570828911</v>
      </c>
      <c r="BA293">
        <v>1577.5170752402839</v>
      </c>
      <c r="CU293" t="e">
        <v>#N/A</v>
      </c>
      <c r="CV293" t="e">
        <v>#N/A</v>
      </c>
    </row>
    <row r="294" spans="1:100" x14ac:dyDescent="0.25">
      <c r="A294">
        <v>773</v>
      </c>
      <c r="B294" t="s">
        <v>736</v>
      </c>
      <c r="C294">
        <v>1</v>
      </c>
      <c r="D294">
        <v>3.6780808625294901</v>
      </c>
      <c r="E294">
        <v>2.1757476414710399E-2</v>
      </c>
      <c r="F294">
        <v>5.7515663270048999E-2</v>
      </c>
      <c r="G294">
        <v>6.3638324821297304E-2</v>
      </c>
      <c r="H294">
        <v>4.4731895715573101E-2</v>
      </c>
      <c r="I294">
        <v>0</v>
      </c>
      <c r="J294">
        <v>2.6839137429343798</v>
      </c>
      <c r="K294">
        <v>4.4731895715573101E-2</v>
      </c>
      <c r="L294">
        <v>-1</v>
      </c>
      <c r="M294">
        <v>-1</v>
      </c>
      <c r="N294">
        <v>0.894637914311463</v>
      </c>
      <c r="O294">
        <v>6.42563293028517</v>
      </c>
      <c r="P294">
        <v>8.4867148022695807E-2</v>
      </c>
      <c r="Q294">
        <v>0.153507344323627</v>
      </c>
      <c r="R294">
        <v>5.0277871893111802E-2</v>
      </c>
      <c r="S294">
        <v>0.32916601326620298</v>
      </c>
      <c r="T294">
        <v>0.23975694309620599</v>
      </c>
      <c r="U294">
        <v>4.00147922229208E-2</v>
      </c>
      <c r="V294">
        <v>-3.2092616958779002E-3</v>
      </c>
      <c r="W294">
        <v>22.4398636469551</v>
      </c>
      <c r="X294">
        <v>0.57887640222380699</v>
      </c>
      <c r="Y294">
        <v>-1</v>
      </c>
      <c r="Z294">
        <v>-1</v>
      </c>
      <c r="AA294">
        <v>33.0321732872819</v>
      </c>
      <c r="AB294">
        <v>0.100272451404467</v>
      </c>
      <c r="AC294">
        <v>4.1627991656747201E-2</v>
      </c>
      <c r="AD294">
        <v>6.8940192307458195E-2</v>
      </c>
      <c r="AE294">
        <v>10.542031768433599</v>
      </c>
      <c r="AF294">
        <v>-1</v>
      </c>
      <c r="AG294">
        <v>-1</v>
      </c>
      <c r="AH294">
        <v>-1</v>
      </c>
      <c r="AI294">
        <v>-6.4806894010443399E-4</v>
      </c>
      <c r="AJ294">
        <v>-3.2092616958779002E-3</v>
      </c>
      <c r="AK294">
        <v>0.108545496552842</v>
      </c>
      <c r="AL294">
        <v>6.3541779719447203E-2</v>
      </c>
      <c r="AM294">
        <v>0.14516971361987499</v>
      </c>
      <c r="AN294">
        <v>6.2411759814733403E-2</v>
      </c>
      <c r="AO294">
        <v>4.1719703232610899</v>
      </c>
      <c r="AP294">
        <v>1.87800289396557</v>
      </c>
      <c r="AQ294">
        <v>25.123777389889501</v>
      </c>
      <c r="AR294">
        <v>0.60572848688945202</v>
      </c>
      <c r="AS294">
        <v>0.62360829793938</v>
      </c>
      <c r="AT294">
        <v>-1</v>
      </c>
      <c r="AU294">
        <v>-1</v>
      </c>
      <c r="AV294">
        <v>0.113916196714409</v>
      </c>
      <c r="AW294">
        <v>41.335809111532598</v>
      </c>
      <c r="AX294">
        <v>41.001921563142801</v>
      </c>
      <c r="AY294">
        <v>9.6368259759583505E-2</v>
      </c>
      <c r="AZ294">
        <v>-14.145392237927799</v>
      </c>
      <c r="BA294">
        <v>1350</v>
      </c>
    </row>
    <row r="295" spans="1:100" x14ac:dyDescent="0.25">
      <c r="A295">
        <v>781</v>
      </c>
      <c r="B295" t="s">
        <v>737</v>
      </c>
      <c r="C295">
        <v>3</v>
      </c>
      <c r="D295">
        <v>3.6090701031910415</v>
      </c>
      <c r="E295">
        <v>-0.15109747118020511</v>
      </c>
      <c r="F295">
        <v>-0.18599706769818508</v>
      </c>
      <c r="G295">
        <v>-0.22094815703655821</v>
      </c>
      <c r="H295">
        <v>0.20151698029522899</v>
      </c>
      <c r="I295">
        <v>0</v>
      </c>
      <c r="J295">
        <v>12.091018817713735</v>
      </c>
      <c r="K295">
        <v>0.20151698029522899</v>
      </c>
      <c r="L295">
        <v>-1.0000000000000007</v>
      </c>
      <c r="M295">
        <v>-1.0000000000000007</v>
      </c>
      <c r="N295">
        <v>4.0303396059045786</v>
      </c>
      <c r="O295">
        <v>15.479140763868221</v>
      </c>
      <c r="P295">
        <v>-0.7528772994682168</v>
      </c>
      <c r="Q295">
        <v>4.8665522009044135</v>
      </c>
      <c r="R295">
        <v>1.3781981797583389</v>
      </c>
      <c r="S295">
        <v>0.33063872354261087</v>
      </c>
      <c r="T295">
        <v>0.35488891788746918</v>
      </c>
      <c r="U295">
        <v>0.23748136803745068</v>
      </c>
      <c r="V295">
        <v>0</v>
      </c>
      <c r="W295">
        <v>28.859681166892056</v>
      </c>
      <c r="X295">
        <v>1.4554917178387894</v>
      </c>
      <c r="Y295">
        <v>-1.0000000000000007</v>
      </c>
      <c r="Z295">
        <v>-1.0000000000000007</v>
      </c>
      <c r="AA295">
        <v>51.903519032738664</v>
      </c>
      <c r="AB295">
        <v>0.27730834171363672</v>
      </c>
      <c r="AC295">
        <v>0.10200647363010835</v>
      </c>
      <c r="AD295">
        <v>5.3997978378020214E-2</v>
      </c>
      <c r="AE295">
        <v>21.665639686088266</v>
      </c>
      <c r="AF295">
        <v>-1.0000000000000007</v>
      </c>
      <c r="AG295">
        <v>-1.0000000000000007</v>
      </c>
      <c r="AH295">
        <v>-1.0000000000000007</v>
      </c>
      <c r="AI295">
        <v>0</v>
      </c>
      <c r="AJ295">
        <v>0</v>
      </c>
      <c r="AK295">
        <v>0.30177035831372018</v>
      </c>
      <c r="AL295">
        <v>-6.3549029364382031E-2</v>
      </c>
      <c r="AM295">
        <v>9.5401732707651538E-2</v>
      </c>
      <c r="AN295">
        <v>6.9732360223193041E-2</v>
      </c>
      <c r="AO295">
        <v>3.8938951092598879</v>
      </c>
      <c r="AP295">
        <v>1.4255638587579167</v>
      </c>
      <c r="AQ295">
        <v>40.950699984605805</v>
      </c>
      <c r="AR295">
        <v>0.92300900946753062</v>
      </c>
      <c r="AS295">
        <v>1.6570086981340186</v>
      </c>
      <c r="AT295">
        <v>-1.0000000000000007</v>
      </c>
      <c r="AU295">
        <v>-1.0000000000000007</v>
      </c>
      <c r="AV295">
        <v>1.1572500227217803</v>
      </c>
      <c r="AW295">
        <v>68.808223655364827</v>
      </c>
      <c r="AX295">
        <v>68.808223655364827</v>
      </c>
      <c r="AY295">
        <v>8.8353551458145357E-2</v>
      </c>
      <c r="AZ295">
        <v>3.5088965197060071</v>
      </c>
      <c r="BA295">
        <v>1409.0037066660295</v>
      </c>
      <c r="CU295" t="e">
        <v>#N/A</v>
      </c>
      <c r="CV295" t="e">
        <v>#N/A</v>
      </c>
    </row>
    <row r="296" spans="1:100" x14ac:dyDescent="0.25">
      <c r="A296">
        <v>801</v>
      </c>
      <c r="B296" t="s">
        <v>738</v>
      </c>
      <c r="C296">
        <v>3</v>
      </c>
      <c r="D296">
        <v>3.6604126047797148</v>
      </c>
      <c r="E296">
        <v>0.14393393699936222</v>
      </c>
      <c r="F296">
        <v>-0.26357619373582997</v>
      </c>
      <c r="G296">
        <v>-0.22014037225272609</v>
      </c>
      <c r="H296">
        <v>0.24931071146525027</v>
      </c>
      <c r="I296">
        <v>0</v>
      </c>
      <c r="J296">
        <v>14.958642687915026</v>
      </c>
      <c r="K296">
        <v>0.24931071146525027</v>
      </c>
      <c r="L296">
        <v>-0.99999999999999922</v>
      </c>
      <c r="M296">
        <v>-0.99999999999999922</v>
      </c>
      <c r="N296">
        <v>4.9862142293050074</v>
      </c>
      <c r="O296">
        <v>18.39891492044201</v>
      </c>
      <c r="P296">
        <v>4.1290684796465076</v>
      </c>
      <c r="Q296">
        <v>3.2069075591911971</v>
      </c>
      <c r="R296">
        <v>1.3269981440115157</v>
      </c>
      <c r="S296">
        <v>0.33333333333333282</v>
      </c>
      <c r="T296">
        <v>0.31355576018522857</v>
      </c>
      <c r="U296">
        <v>1.401341481108451E-2</v>
      </c>
      <c r="V296">
        <v>-9.9734673907434703E-3</v>
      </c>
      <c r="W296">
        <v>16.064733178946085</v>
      </c>
      <c r="X296">
        <v>0.32571765934660757</v>
      </c>
      <c r="Y296">
        <v>-0.99999999999999922</v>
      </c>
      <c r="Z296">
        <v>-0.99999999999999922</v>
      </c>
      <c r="AA296">
        <v>39.903918316437938</v>
      </c>
      <c r="AB296">
        <v>7.9242406896669754E-2</v>
      </c>
      <c r="AC296">
        <v>7.0514532744474737E-2</v>
      </c>
      <c r="AD296">
        <v>0.30048680022846197</v>
      </c>
      <c r="AE296">
        <v>22.512186993480327</v>
      </c>
      <c r="AF296">
        <v>-0.99999999999999922</v>
      </c>
      <c r="AG296">
        <v>-0.99999999999999922</v>
      </c>
      <c r="AH296">
        <v>-0.99999999999999922</v>
      </c>
      <c r="AI296">
        <v>0</v>
      </c>
      <c r="AJ296">
        <v>-9.9734673907434703E-3</v>
      </c>
      <c r="AK296">
        <v>-8.1744386461188E-3</v>
      </c>
      <c r="AL296">
        <v>2.1318252837118391E-2</v>
      </c>
      <c r="AM296">
        <v>0.24203818985770953</v>
      </c>
      <c r="AN296">
        <v>0.25117911765310819</v>
      </c>
      <c r="AO296">
        <v>6.0100825532121434</v>
      </c>
      <c r="AP296">
        <v>6.3860692055132962</v>
      </c>
      <c r="AQ296">
        <v>31.023375866861127</v>
      </c>
      <c r="AR296">
        <v>0.65092904093890303</v>
      </c>
      <c r="AS296">
        <v>0.57502837081185798</v>
      </c>
      <c r="AT296">
        <v>-0.99999999999999922</v>
      </c>
      <c r="AU296">
        <v>-0.99999999999999922</v>
      </c>
      <c r="AV296">
        <v>1.10685777175879</v>
      </c>
      <c r="AW296">
        <v>64.6889024423932</v>
      </c>
      <c r="AX296">
        <v>63.691555703318876</v>
      </c>
      <c r="AY296">
        <v>0.23510618504886277</v>
      </c>
      <c r="AZ296">
        <v>-1.9754277332167831</v>
      </c>
      <c r="BA296">
        <v>1451.4044719078556</v>
      </c>
    </row>
    <row r="297" spans="1:100" x14ac:dyDescent="0.25">
      <c r="A297">
        <v>806</v>
      </c>
      <c r="B297" t="s">
        <v>739</v>
      </c>
      <c r="C297">
        <v>2</v>
      </c>
      <c r="D297">
        <v>3.713499484336205</v>
      </c>
      <c r="E297">
        <v>-4.0932019475937997E-3</v>
      </c>
      <c r="F297">
        <v>6.6744757779578889E-2</v>
      </c>
      <c r="G297">
        <v>7.4714721518843716E-2</v>
      </c>
      <c r="H297">
        <v>6.7684479870829692E-2</v>
      </c>
      <c r="I297">
        <v>0</v>
      </c>
      <c r="J297">
        <v>4.061068792249781</v>
      </c>
      <c r="K297">
        <v>6.7684479870829692E-2</v>
      </c>
      <c r="L297">
        <v>-1</v>
      </c>
      <c r="M297">
        <v>-1</v>
      </c>
      <c r="N297">
        <v>1.3536895974165937</v>
      </c>
      <c r="O297">
        <v>8.063257472342384</v>
      </c>
      <c r="P297">
        <v>0.14704840274827916</v>
      </c>
      <c r="Q297">
        <v>0.63194931366278362</v>
      </c>
      <c r="R297">
        <v>0.20905519132187828</v>
      </c>
      <c r="S297">
        <v>0.3275068558272366</v>
      </c>
      <c r="T297">
        <v>0.27181580914235476</v>
      </c>
      <c r="U297">
        <v>6.2311908623073592E-2</v>
      </c>
      <c r="V297">
        <v>-1.3915648075131883E-3</v>
      </c>
      <c r="W297">
        <v>23.351584709039614</v>
      </c>
      <c r="X297">
        <v>0.73196210921457183</v>
      </c>
      <c r="Y297">
        <v>-1</v>
      </c>
      <c r="Z297">
        <v>-1</v>
      </c>
      <c r="AA297">
        <v>40.425072453426687</v>
      </c>
      <c r="AB297">
        <v>0.10025680054167888</v>
      </c>
      <c r="AC297">
        <v>0.10046391293994977</v>
      </c>
      <c r="AD297">
        <v>9.6020028528362084E-2</v>
      </c>
      <c r="AE297">
        <v>16.039903567717847</v>
      </c>
      <c r="AF297">
        <v>-1</v>
      </c>
      <c r="AG297">
        <v>-1</v>
      </c>
      <c r="AH297">
        <v>-1</v>
      </c>
      <c r="AI297">
        <v>-1.0300893289010853E-3</v>
      </c>
      <c r="AJ297">
        <v>-1.3915648075131883E-3</v>
      </c>
      <c r="AK297">
        <v>0.11112440665316617</v>
      </c>
      <c r="AL297">
        <v>6.0703550336081151E-2</v>
      </c>
      <c r="AM297">
        <v>0.12108360500699254</v>
      </c>
      <c r="AN297">
        <v>6.2357255208061221E-2</v>
      </c>
      <c r="AO297">
        <v>3.4702820850431468</v>
      </c>
      <c r="AP297">
        <v>1.9748792052794342</v>
      </c>
      <c r="AQ297">
        <v>28.482007851572053</v>
      </c>
      <c r="AR297">
        <v>0.6724085392542436</v>
      </c>
      <c r="AS297">
        <v>0.81593396812727859</v>
      </c>
      <c r="AT297">
        <v>-1</v>
      </c>
      <c r="AU297">
        <v>-1</v>
      </c>
      <c r="AV297">
        <v>0.32914100157395976</v>
      </c>
      <c r="AW297">
        <v>52.030616911465678</v>
      </c>
      <c r="AX297">
        <v>52.107996362419954</v>
      </c>
      <c r="AY297">
        <v>0.14514780670490574</v>
      </c>
      <c r="AZ297">
        <v>-3.7699433155631246</v>
      </c>
      <c r="BA297">
        <v>1478.3327712063722</v>
      </c>
    </row>
    <row r="298" spans="1:100" x14ac:dyDescent="0.25">
      <c r="A298">
        <v>810</v>
      </c>
      <c r="B298" t="s">
        <v>740</v>
      </c>
      <c r="C298">
        <v>2</v>
      </c>
      <c r="D298">
        <v>4.9084152372051735</v>
      </c>
      <c r="E298">
        <v>0.26133113976910055</v>
      </c>
      <c r="F298">
        <v>0.72768036247551982</v>
      </c>
      <c r="G298">
        <v>0.7386516967784521</v>
      </c>
      <c r="H298">
        <v>0.20503947193097949</v>
      </c>
      <c r="I298">
        <v>0</v>
      </c>
      <c r="J298">
        <v>12.302368315858768</v>
      </c>
      <c r="K298">
        <v>0.20503947193097949</v>
      </c>
      <c r="L298">
        <v>-1</v>
      </c>
      <c r="M298">
        <v>-1</v>
      </c>
      <c r="N298">
        <v>4.1007894386195893</v>
      </c>
      <c r="O298">
        <v>16.623812917841491</v>
      </c>
      <c r="P298">
        <v>1.4912808184250295</v>
      </c>
      <c r="Q298">
        <v>3.7737694559154988</v>
      </c>
      <c r="R298">
        <v>1.2409809997071537</v>
      </c>
      <c r="S298">
        <v>0.35318242887056517</v>
      </c>
      <c r="T298">
        <v>0.38021859402754882</v>
      </c>
      <c r="U298">
        <v>0.19654502912891597</v>
      </c>
      <c r="V298">
        <v>1.6357884904512874E-2</v>
      </c>
      <c r="W298">
        <v>31.823597515480643</v>
      </c>
      <c r="X298">
        <v>1.3538102773202185</v>
      </c>
      <c r="Y298">
        <v>-1</v>
      </c>
      <c r="Z298">
        <v>-1</v>
      </c>
      <c r="AA298">
        <v>57.867582281092503</v>
      </c>
      <c r="AB298">
        <v>0.25082427091989418</v>
      </c>
      <c r="AC298">
        <v>0.25108852331346798</v>
      </c>
      <c r="AD298">
        <v>0.24535114054456542</v>
      </c>
      <c r="AE298">
        <v>29.911155288431786</v>
      </c>
      <c r="AF298">
        <v>-1</v>
      </c>
      <c r="AG298">
        <v>-1</v>
      </c>
      <c r="AH298">
        <v>-1</v>
      </c>
      <c r="AI298">
        <v>8.7026901504354479E-3</v>
      </c>
      <c r="AJ298">
        <v>1.6357884904512874E-2</v>
      </c>
      <c r="AK298">
        <v>-7.0270569617250991E-2</v>
      </c>
      <c r="AL298">
        <v>0.24209852660649833</v>
      </c>
      <c r="AM298">
        <v>-9.019136345513025E-2</v>
      </c>
      <c r="AN298">
        <v>0.27363222367018403</v>
      </c>
      <c r="AO298">
        <v>-1.9096061140697387</v>
      </c>
      <c r="AP298">
        <v>7.3547674043923195</v>
      </c>
      <c r="AQ298">
        <v>37.501063433012952</v>
      </c>
      <c r="AR298">
        <v>0.87093560653638824</v>
      </c>
      <c r="AS298">
        <v>1.4579455948439513</v>
      </c>
      <c r="AT298">
        <v>-1</v>
      </c>
      <c r="AU298">
        <v>-1</v>
      </c>
      <c r="AV298">
        <v>1.6985481013894552</v>
      </c>
      <c r="AW298">
        <v>72.131833337192845</v>
      </c>
      <c r="AX298">
        <v>72.472551538928286</v>
      </c>
      <c r="AY298">
        <v>0.29998107917383787</v>
      </c>
      <c r="AZ298">
        <v>23.355687949674618</v>
      </c>
      <c r="BA298">
        <v>1493.5269309018454</v>
      </c>
    </row>
    <row r="299" spans="1:100" x14ac:dyDescent="0.25">
      <c r="A299">
        <v>811</v>
      </c>
      <c r="B299" t="s">
        <v>741</v>
      </c>
      <c r="C299">
        <v>3</v>
      </c>
      <c r="D299">
        <v>5.4822496584315408</v>
      </c>
      <c r="E299">
        <v>-1.5911350154456251E-2</v>
      </c>
      <c r="F299">
        <v>-0.25597178445936408</v>
      </c>
      <c r="G299">
        <v>-0.25597178445936408</v>
      </c>
      <c r="H299">
        <v>0.20161732093364521</v>
      </c>
      <c r="I299">
        <v>0</v>
      </c>
      <c r="J299">
        <v>12.097039256018709</v>
      </c>
      <c r="K299">
        <v>0.20161732093364521</v>
      </c>
      <c r="L299">
        <v>-0.99999999999999978</v>
      </c>
      <c r="M299">
        <v>-0.99999999999999978</v>
      </c>
      <c r="N299">
        <v>4.0323464186729021</v>
      </c>
      <c r="O299">
        <v>17.32331712999088</v>
      </c>
      <c r="P299">
        <v>0.61969779274904369</v>
      </c>
      <c r="Q299">
        <v>0.65078269490182705</v>
      </c>
      <c r="R299">
        <v>0.24512917601997877</v>
      </c>
      <c r="S299">
        <v>0.3328963007332239</v>
      </c>
      <c r="T299">
        <v>0.39475730595150821</v>
      </c>
      <c r="U299">
        <v>-3.3425276971320791E-2</v>
      </c>
      <c r="V299">
        <v>-1.6246553478543226E-2</v>
      </c>
      <c r="W299">
        <v>19.054578212048909</v>
      </c>
      <c r="X299">
        <v>0.34667563597699558</v>
      </c>
      <c r="Y299">
        <v>-0.99999999999999978</v>
      </c>
      <c r="Z299">
        <v>-0.99999999999999978</v>
      </c>
      <c r="AA299">
        <v>28.363637404844869</v>
      </c>
      <c r="AB299">
        <v>6.4084329598971951E-2</v>
      </c>
      <c r="AC299">
        <v>0.23901578955635994</v>
      </c>
      <c r="AD299">
        <v>-0.12182151881981225</v>
      </c>
      <c r="AE299">
        <v>9.0639300167759735</v>
      </c>
      <c r="AF299">
        <v>-0.99999999999999978</v>
      </c>
      <c r="AG299">
        <v>-0.99999999999999978</v>
      </c>
      <c r="AH299">
        <v>-0.99999999999999978</v>
      </c>
      <c r="AI299">
        <v>0</v>
      </c>
      <c r="AJ299">
        <v>-1.6246553478543226E-2</v>
      </c>
      <c r="AK299">
        <v>0.2564705256344747</v>
      </c>
      <c r="AL299">
        <v>-9.9227857816064136E-2</v>
      </c>
      <c r="AM299">
        <v>0.15021551257040133</v>
      </c>
      <c r="AN299">
        <v>0.29427504204018912</v>
      </c>
      <c r="AO299">
        <v>5.0377404424324075</v>
      </c>
      <c r="AP299">
        <v>6.8607367619244064</v>
      </c>
      <c r="AQ299">
        <v>31.151617468067627</v>
      </c>
      <c r="AR299">
        <v>0.67798177623486788</v>
      </c>
      <c r="AS299">
        <v>0.54829295691064073</v>
      </c>
      <c r="AT299">
        <v>-0.99999999999999978</v>
      </c>
      <c r="AU299">
        <v>-0.99999999999999978</v>
      </c>
      <c r="AV299">
        <v>-1.0842608439385309E-2</v>
      </c>
      <c r="AW299">
        <v>52.547691296760156</v>
      </c>
      <c r="AX299">
        <v>50.923035948905842</v>
      </c>
      <c r="AY299">
        <v>-8.0815542437963669E-2</v>
      </c>
      <c r="AZ299">
        <v>-36.866283600501333</v>
      </c>
      <c r="BA299">
        <v>1408.1399441490828</v>
      </c>
      <c r="CU299" t="e">
        <v>#N/A</v>
      </c>
      <c r="CV299" t="e">
        <v>#N/A</v>
      </c>
    </row>
    <row r="300" spans="1:100" x14ac:dyDescent="0.25">
      <c r="A300">
        <v>812</v>
      </c>
      <c r="B300" t="s">
        <v>742</v>
      </c>
      <c r="C300">
        <v>3</v>
      </c>
      <c r="D300">
        <v>4.2236129857040794</v>
      </c>
      <c r="E300">
        <v>-1.1090038246927376E-3</v>
      </c>
      <c r="F300">
        <v>1.1324941309001291</v>
      </c>
      <c r="G300">
        <v>1.1324941309001291</v>
      </c>
      <c r="H300">
        <v>0.11963240922782982</v>
      </c>
      <c r="I300">
        <v>0</v>
      </c>
      <c r="J300">
        <v>7.1779445536697981</v>
      </c>
      <c r="K300">
        <v>0.11963240922782982</v>
      </c>
      <c r="L300">
        <v>-1.0000000000000004</v>
      </c>
      <c r="M300">
        <v>-1.0000000000000004</v>
      </c>
      <c r="N300">
        <v>2.3926481845565957</v>
      </c>
      <c r="O300">
        <v>12.534051670273993</v>
      </c>
      <c r="P300">
        <v>0.18509129815481185</v>
      </c>
      <c r="Q300">
        <v>3.5812008521786032</v>
      </c>
      <c r="R300">
        <v>1.22973606773366</v>
      </c>
      <c r="S300">
        <v>0.34895357115737052</v>
      </c>
      <c r="T300">
        <v>0.41363852990506239</v>
      </c>
      <c r="U300">
        <v>0.46262514183006953</v>
      </c>
      <c r="V300">
        <v>0</v>
      </c>
      <c r="W300">
        <v>44.223393346586882</v>
      </c>
      <c r="X300">
        <v>2.573765455726611</v>
      </c>
      <c r="Y300">
        <v>-1.0000000000000004</v>
      </c>
      <c r="Z300">
        <v>-1.0000000000000004</v>
      </c>
      <c r="AA300">
        <v>92.662302980429502</v>
      </c>
      <c r="AB300">
        <v>0.45546236720608274</v>
      </c>
      <c r="AC300">
        <v>0.16186534598143282</v>
      </c>
      <c r="AD300">
        <v>0.32685575813466455</v>
      </c>
      <c r="AE300">
        <v>47.209173566108973</v>
      </c>
      <c r="AF300">
        <v>-1.0000000000000004</v>
      </c>
      <c r="AG300">
        <v>-1.0000000000000004</v>
      </c>
      <c r="AH300">
        <v>-1.0000000000000004</v>
      </c>
      <c r="AI300">
        <v>4.3738082784724235E-2</v>
      </c>
      <c r="AJ300">
        <v>0</v>
      </c>
      <c r="AK300">
        <v>-0.15624431392689803</v>
      </c>
      <c r="AL300">
        <v>8.5511486148195578E-3</v>
      </c>
      <c r="AM300">
        <v>4.0328863625250781E-2</v>
      </c>
      <c r="AN300">
        <v>0.18284496273665413</v>
      </c>
      <c r="AO300">
        <v>0.22700002099677974</v>
      </c>
      <c r="AP300">
        <v>4.6138798114904533</v>
      </c>
      <c r="AQ300">
        <v>51.401337900256678</v>
      </c>
      <c r="AR300">
        <v>1.2252172428925017</v>
      </c>
      <c r="AS300">
        <v>2.6933978649544392</v>
      </c>
      <c r="AT300">
        <v>-1.0000000000000004</v>
      </c>
      <c r="AU300">
        <v>-1.0000000000000004</v>
      </c>
      <c r="AV300">
        <v>2.3622301986337884</v>
      </c>
      <c r="AW300">
        <v>109.81023446219399</v>
      </c>
      <c r="AX300">
        <v>110.68499611788849</v>
      </c>
      <c r="AY300">
        <v>0.5323747489185473</v>
      </c>
      <c r="AZ300">
        <v>44.28118161079319</v>
      </c>
      <c r="BA300">
        <v>1502.0645651394848</v>
      </c>
    </row>
    <row r="301" spans="1:100" x14ac:dyDescent="0.25">
      <c r="A301">
        <v>815</v>
      </c>
      <c r="B301" t="s">
        <v>743</v>
      </c>
      <c r="C301">
        <v>3</v>
      </c>
      <c r="D301">
        <v>5.0416415110537924</v>
      </c>
      <c r="E301">
        <v>0</v>
      </c>
      <c r="F301">
        <v>0.40716784289569752</v>
      </c>
      <c r="G301">
        <v>0.40716784289569752</v>
      </c>
      <c r="H301">
        <v>1.7228113409474746E-2</v>
      </c>
      <c r="I301">
        <v>0</v>
      </c>
      <c r="J301">
        <v>1.0336868045684851</v>
      </c>
      <c r="K301">
        <v>1.7228113409474746E-2</v>
      </c>
      <c r="L301">
        <v>-1.0000000000000018</v>
      </c>
      <c r="M301">
        <v>-1.0000000000000018</v>
      </c>
      <c r="N301">
        <v>0.34456226818949431</v>
      </c>
      <c r="O301">
        <v>6.4824961585179679</v>
      </c>
      <c r="P301">
        <v>-0.43524321055423121</v>
      </c>
      <c r="Q301">
        <v>5.9921615825264028E-2</v>
      </c>
      <c r="R301">
        <v>-8.9699718250162708E-2</v>
      </c>
      <c r="S301">
        <v>0.33678550128005746</v>
      </c>
      <c r="T301">
        <v>0.35205303918084807</v>
      </c>
      <c r="U301">
        <v>0.30066095901332951</v>
      </c>
      <c r="V301">
        <v>0</v>
      </c>
      <c r="W301">
        <v>38.890855442590428</v>
      </c>
      <c r="X301">
        <v>1.8720360230922073</v>
      </c>
      <c r="Y301">
        <v>-1.0000000000000018</v>
      </c>
      <c r="Z301">
        <v>-1.0000000000000018</v>
      </c>
      <c r="AA301">
        <v>63.77075331207817</v>
      </c>
      <c r="AB301">
        <v>0.19975182148562406</v>
      </c>
      <c r="AC301">
        <v>0.14269317251954</v>
      </c>
      <c r="AD301">
        <v>0.15694695774959377</v>
      </c>
      <c r="AE301">
        <v>24.969597587737894</v>
      </c>
      <c r="AF301">
        <v>-1.0000000000000018</v>
      </c>
      <c r="AG301">
        <v>-1.0000000000000018</v>
      </c>
      <c r="AH301">
        <v>-1.0000000000000018</v>
      </c>
      <c r="AI301">
        <v>0</v>
      </c>
      <c r="AJ301">
        <v>0</v>
      </c>
      <c r="AK301">
        <v>0.31567233577822407</v>
      </c>
      <c r="AL301">
        <v>6.3504006755667267E-2</v>
      </c>
      <c r="AM301">
        <v>-1.799184490932134E-2</v>
      </c>
      <c r="AN301">
        <v>-0.136533115423599</v>
      </c>
      <c r="AO301">
        <v>1.1285655561580863</v>
      </c>
      <c r="AP301">
        <v>-3.0958078518116383</v>
      </c>
      <c r="AQ301">
        <v>39.924542247158946</v>
      </c>
      <c r="AR301">
        <v>0.98949949947423532</v>
      </c>
      <c r="AS301">
        <v>1.8892641365016827</v>
      </c>
      <c r="AT301">
        <v>-1.0000000000000018</v>
      </c>
      <c r="AU301">
        <v>-1.0000000000000018</v>
      </c>
      <c r="AV301">
        <v>0.31746812464553481</v>
      </c>
      <c r="AW301">
        <v>67.157441618784503</v>
      </c>
      <c r="AX301">
        <v>67.157441618784503</v>
      </c>
      <c r="AY301">
        <v>0.30883242827183005</v>
      </c>
      <c r="AZ301">
        <v>10.278563165334825</v>
      </c>
      <c r="BA301">
        <v>1474.6760481099898</v>
      </c>
      <c r="CU301" t="e">
        <v>#N/A</v>
      </c>
      <c r="CV301" t="e">
        <v>#N/A</v>
      </c>
    </row>
    <row r="302" spans="1:100" x14ac:dyDescent="0.25">
      <c r="A302">
        <v>816</v>
      </c>
      <c r="B302" t="s">
        <v>744</v>
      </c>
      <c r="C302">
        <v>3</v>
      </c>
      <c r="D302">
        <v>4.4498860984397446</v>
      </c>
      <c r="E302">
        <v>-1.8727894572134174E-3</v>
      </c>
      <c r="F302">
        <v>-7.2449114364211503E-2</v>
      </c>
      <c r="G302">
        <v>-7.2449114364211503E-2</v>
      </c>
      <c r="H302">
        <v>0.18718940881876395</v>
      </c>
      <c r="I302">
        <v>0</v>
      </c>
      <c r="J302">
        <v>11.231364529125834</v>
      </c>
      <c r="K302">
        <v>0.18718940881876395</v>
      </c>
      <c r="L302">
        <v>-1.0000000000000009</v>
      </c>
      <c r="M302">
        <v>-1.0000000000000009</v>
      </c>
      <c r="N302">
        <v>3.7437881763752778</v>
      </c>
      <c r="O302">
        <v>15.608801513201382</v>
      </c>
      <c r="P302">
        <v>1.0833594719603654</v>
      </c>
      <c r="Q302">
        <v>5.4409337329145019E-3</v>
      </c>
      <c r="R302">
        <v>3.4416353996986414E-2</v>
      </c>
      <c r="S302">
        <v>0.33333333333333354</v>
      </c>
      <c r="T302">
        <v>0.42337529136419599</v>
      </c>
      <c r="U302">
        <v>-0.13216108312212088</v>
      </c>
      <c r="V302">
        <v>-1.4546389772789428E-2</v>
      </c>
      <c r="W302">
        <v>16.91246971935422</v>
      </c>
      <c r="X302">
        <v>4.3638502784408291E-2</v>
      </c>
      <c r="Y302">
        <v>-1.0000000000000009</v>
      </c>
      <c r="Z302">
        <v>-1.0000000000000009</v>
      </c>
      <c r="AA302">
        <v>47.864637505411643</v>
      </c>
      <c r="AB302">
        <v>0.13912059620273662</v>
      </c>
      <c r="AC302">
        <v>0.33029455918944645</v>
      </c>
      <c r="AD302">
        <v>0.1489398732490255</v>
      </c>
      <c r="AE302">
        <v>30.917751432060445</v>
      </c>
      <c r="AF302">
        <v>-1.0000000000000009</v>
      </c>
      <c r="AG302">
        <v>-1.0000000000000009</v>
      </c>
      <c r="AH302">
        <v>-1.0000000000000009</v>
      </c>
      <c r="AI302">
        <v>0</v>
      </c>
      <c r="AJ302">
        <v>-1.4546389772789428E-2</v>
      </c>
      <c r="AK302">
        <v>-1.8741940007730148E-2</v>
      </c>
      <c r="AL302">
        <v>0.13033446206072616</v>
      </c>
      <c r="AM302">
        <v>-1.9620661410863854E-2</v>
      </c>
      <c r="AN302">
        <v>-3.557230102955046E-2</v>
      </c>
      <c r="AO302">
        <v>-0.58422623531024709</v>
      </c>
      <c r="AP302">
        <v>-0.23763521543513105</v>
      </c>
      <c r="AQ302">
        <v>28.143834248480051</v>
      </c>
      <c r="AR302">
        <v>0.61000115180261949</v>
      </c>
      <c r="AS302">
        <v>0.23082791160317204</v>
      </c>
      <c r="AT302">
        <v>-1.0000000000000009</v>
      </c>
      <c r="AU302">
        <v>-1.0000000000000009</v>
      </c>
      <c r="AV302">
        <v>-3.8032760367225103E-2</v>
      </c>
      <c r="AW302">
        <v>63.235803803177888</v>
      </c>
      <c r="AX302">
        <v>61.781164825898941</v>
      </c>
      <c r="AY302">
        <v>0.41428207553059099</v>
      </c>
      <c r="AZ302">
        <v>31.682531394825208</v>
      </c>
      <c r="BA302">
        <v>1470.0541687750324</v>
      </c>
    </row>
    <row r="303" spans="1:100" x14ac:dyDescent="0.25">
      <c r="A303">
        <v>818</v>
      </c>
      <c r="B303" t="s">
        <v>745</v>
      </c>
      <c r="C303">
        <v>3</v>
      </c>
      <c r="D303">
        <v>3.4408876330052394</v>
      </c>
      <c r="E303">
        <v>0</v>
      </c>
      <c r="F303">
        <v>0</v>
      </c>
      <c r="G303">
        <v>0</v>
      </c>
      <c r="H303">
        <v>-7.9389491295761394E-2</v>
      </c>
      <c r="I303">
        <v>0</v>
      </c>
      <c r="J303">
        <v>-4.7633694777456848</v>
      </c>
      <c r="K303">
        <v>-7.9389491295761394E-2</v>
      </c>
      <c r="L303">
        <v>-1.0000000000000004</v>
      </c>
      <c r="M303">
        <v>-1.0000000000000004</v>
      </c>
      <c r="N303">
        <v>-1.5877898259152285</v>
      </c>
      <c r="O303">
        <v>-1.3224818447404481</v>
      </c>
      <c r="P303">
        <v>3.283746163658348</v>
      </c>
      <c r="Q303">
        <v>-2.6276936250969555E-2</v>
      </c>
      <c r="R303">
        <v>0.39229685679485876</v>
      </c>
      <c r="S303">
        <v>0.33661693921856012</v>
      </c>
      <c r="T303">
        <v>0.32618364820530021</v>
      </c>
      <c r="U303">
        <v>-6.8912040336222724E-2</v>
      </c>
      <c r="V303">
        <v>0</v>
      </c>
      <c r="W303">
        <v>26.931121535335969</v>
      </c>
      <c r="X303">
        <v>0.44996403795438938</v>
      </c>
      <c r="Y303">
        <v>-1.0000000000000004</v>
      </c>
      <c r="Z303">
        <v>-1.0000000000000004</v>
      </c>
      <c r="AA303">
        <v>48.508612410303698</v>
      </c>
      <c r="AB303">
        <v>0.30823226815280513</v>
      </c>
      <c r="AC303">
        <v>0.22450797911639811</v>
      </c>
      <c r="AD303">
        <v>-0.10903636690574528</v>
      </c>
      <c r="AE303">
        <v>21.185194018172911</v>
      </c>
      <c r="AF303">
        <v>-1.0000000000000004</v>
      </c>
      <c r="AG303">
        <v>-1.0000000000000004</v>
      </c>
      <c r="AH303">
        <v>-1.0000000000000004</v>
      </c>
      <c r="AI303">
        <v>0</v>
      </c>
      <c r="AJ303">
        <v>0</v>
      </c>
      <c r="AK303">
        <v>-0.19538960492164364</v>
      </c>
      <c r="AL303">
        <v>-5.4213939332739276E-2</v>
      </c>
      <c r="AM303">
        <v>0.15593337146974567</v>
      </c>
      <c r="AN303">
        <v>0.52013452807822735</v>
      </c>
      <c r="AO303">
        <v>2.9213862621354245</v>
      </c>
      <c r="AP303">
        <v>12.732293505291992</v>
      </c>
      <c r="AQ303">
        <v>22.167752057590267</v>
      </c>
      <c r="AR303">
        <v>0.59388854708763772</v>
      </c>
      <c r="AS303">
        <v>0.37057454665862805</v>
      </c>
      <c r="AT303">
        <v>-1.0000000000000004</v>
      </c>
      <c r="AU303">
        <v>-1.0000000000000004</v>
      </c>
      <c r="AV303">
        <v>0.39229685679485876</v>
      </c>
      <c r="AW303">
        <v>59.918424070855281</v>
      </c>
      <c r="AX303">
        <v>59.918424070855281</v>
      </c>
      <c r="AY303">
        <v>0.34212705445311475</v>
      </c>
      <c r="AZ303">
        <v>10.543231886552897</v>
      </c>
      <c r="BA303">
        <v>1450.630613123886</v>
      </c>
    </row>
    <row r="304" spans="1:100" x14ac:dyDescent="0.25">
      <c r="A304">
        <v>829</v>
      </c>
      <c r="B304" t="s">
        <v>746</v>
      </c>
      <c r="C304">
        <v>3</v>
      </c>
      <c r="D304">
        <v>3.8728108549757922</v>
      </c>
      <c r="E304">
        <v>7.7872763879686425E-4</v>
      </c>
      <c r="F304">
        <v>1.6607307820373323</v>
      </c>
      <c r="G304">
        <v>1.6607307820373323</v>
      </c>
      <c r="H304">
        <v>0.24944467426482758</v>
      </c>
      <c r="I304">
        <v>0</v>
      </c>
      <c r="J304">
        <v>14.966680455889652</v>
      </c>
      <c r="K304">
        <v>0.24944467426482758</v>
      </c>
      <c r="L304">
        <v>-1.0000000000000011</v>
      </c>
      <c r="M304">
        <v>-1.0000000000000011</v>
      </c>
      <c r="N304">
        <v>4.9888934852965514</v>
      </c>
      <c r="O304">
        <v>20.500222092902764</v>
      </c>
      <c r="P304">
        <v>-1.7423120847497968E-2</v>
      </c>
      <c r="Q304">
        <v>-1.5656654702434616</v>
      </c>
      <c r="R304">
        <v>-0.46172629277489019</v>
      </c>
      <c r="S304">
        <v>0.33333333333333365</v>
      </c>
      <c r="T304">
        <v>0.40490718361894057</v>
      </c>
      <c r="U304">
        <v>0.31483419009960656</v>
      </c>
      <c r="V304">
        <v>-1.6378607197415792E-2</v>
      </c>
      <c r="W304">
        <v>31.490057023585486</v>
      </c>
      <c r="X304">
        <v>1.724352020948887</v>
      </c>
      <c r="Y304">
        <v>-1.0000000000000011</v>
      </c>
      <c r="Z304">
        <v>-1.0000000000000011</v>
      </c>
      <c r="AA304">
        <v>49.741890369759439</v>
      </c>
      <c r="AB304">
        <v>6.3212098979136544E-2</v>
      </c>
      <c r="AC304">
        <v>1.2578300350108658E-2</v>
      </c>
      <c r="AD304">
        <v>0.29848079344973183</v>
      </c>
      <c r="AE304">
        <v>18.713559638948855</v>
      </c>
      <c r="AF304">
        <v>-1.0000000000000011</v>
      </c>
      <c r="AG304">
        <v>-1.0000000000000011</v>
      </c>
      <c r="AH304">
        <v>-1.0000000000000011</v>
      </c>
      <c r="AI304">
        <v>0</v>
      </c>
      <c r="AJ304">
        <v>-1.6378607197415792E-2</v>
      </c>
      <c r="AK304">
        <v>8.9184479835640304E-2</v>
      </c>
      <c r="AL304">
        <v>0.13702148523610477</v>
      </c>
      <c r="AM304">
        <v>-5.7888699549692856E-2</v>
      </c>
      <c r="AN304">
        <v>-2.247708396203154E-2</v>
      </c>
      <c r="AO304">
        <v>-1.0012950895641197</v>
      </c>
      <c r="AP304">
        <v>0.12318032712973476</v>
      </c>
      <c r="AQ304">
        <v>46.456737479475166</v>
      </c>
      <c r="AR304">
        <v>1.0366960998544645</v>
      </c>
      <c r="AS304">
        <v>1.9737966952137154</v>
      </c>
      <c r="AT304">
        <v>-1.0000000000000011</v>
      </c>
      <c r="AU304">
        <v>-1.0000000000000011</v>
      </c>
      <c r="AV304">
        <v>1.1990044892624419</v>
      </c>
      <c r="AW304">
        <v>70.365292789791994</v>
      </c>
      <c r="AX304">
        <v>68.727432070050412</v>
      </c>
      <c r="AY304">
        <v>0.20225975836576099</v>
      </c>
      <c r="AZ304">
        <v>7.3304440266965365</v>
      </c>
      <c r="BA304">
        <v>1470.6486037550821</v>
      </c>
      <c r="CU304" t="e">
        <v>#N/A</v>
      </c>
      <c r="CV304" t="e">
        <v>#N/A</v>
      </c>
    </row>
    <row r="305" spans="1:100" x14ac:dyDescent="0.25">
      <c r="A305">
        <v>830</v>
      </c>
      <c r="B305" t="s">
        <v>747</v>
      </c>
      <c r="C305">
        <v>3</v>
      </c>
      <c r="D305">
        <v>4.8591971194641825</v>
      </c>
      <c r="E305">
        <v>-0.23676550116503872</v>
      </c>
      <c r="F305">
        <v>7.473021877207614E-2</v>
      </c>
      <c r="G305">
        <v>1.6239635670331792E-2</v>
      </c>
      <c r="H305">
        <v>0.44894342827587413</v>
      </c>
      <c r="I305">
        <v>0</v>
      </c>
      <c r="J305">
        <v>26.936605696552455</v>
      </c>
      <c r="K305">
        <v>0.44894342827587413</v>
      </c>
      <c r="L305">
        <v>-1.0000000000000004</v>
      </c>
      <c r="M305">
        <v>-1.0000000000000004</v>
      </c>
      <c r="N305">
        <v>8.9788685655174802</v>
      </c>
      <c r="O305">
        <v>31.81204245168697</v>
      </c>
      <c r="P305">
        <v>0.9313043662312962</v>
      </c>
      <c r="Q305">
        <v>-4.0152479588068272E-2</v>
      </c>
      <c r="R305">
        <v>-8.9303228488311643E-3</v>
      </c>
      <c r="S305">
        <v>0.32893413269841371</v>
      </c>
      <c r="T305">
        <v>0.42729873166212556</v>
      </c>
      <c r="U305">
        <v>0.22448979078857018</v>
      </c>
      <c r="V305">
        <v>0</v>
      </c>
      <c r="W305">
        <v>21.271169074929411</v>
      </c>
      <c r="X305">
        <v>1.2992139975677373</v>
      </c>
      <c r="Y305">
        <v>-1.0000000000000004</v>
      </c>
      <c r="Z305">
        <v>-1.0000000000000004</v>
      </c>
      <c r="AA305">
        <v>60.060644940212505</v>
      </c>
      <c r="AB305">
        <v>2.47245445209755E-2</v>
      </c>
      <c r="AC305">
        <v>0.64981127897481128</v>
      </c>
      <c r="AD305">
        <v>0.10143230026685203</v>
      </c>
      <c r="AE305">
        <v>38.798406188131928</v>
      </c>
      <c r="AF305">
        <v>-1.0000000000000004</v>
      </c>
      <c r="AG305">
        <v>-1.0000000000000004</v>
      </c>
      <c r="AH305">
        <v>-1.0000000000000004</v>
      </c>
      <c r="AI305">
        <v>0</v>
      </c>
      <c r="AJ305">
        <v>0</v>
      </c>
      <c r="AK305">
        <v>4.0055642884719245E-2</v>
      </c>
      <c r="AL305">
        <v>-3.588487067108817E-2</v>
      </c>
      <c r="AM305">
        <v>-3.378318113526263E-2</v>
      </c>
      <c r="AN305">
        <v>4.2069563358926886E-2</v>
      </c>
      <c r="AO305">
        <v>-0.64430131395797019</v>
      </c>
      <c r="AP305">
        <v>0.87231473061773124</v>
      </c>
      <c r="AQ305">
        <v>48.207774771481851</v>
      </c>
      <c r="AR305">
        <v>0.98072265514910983</v>
      </c>
      <c r="AS305">
        <v>1.7481574258436119</v>
      </c>
      <c r="AT305">
        <v>-1.0000000000000004</v>
      </c>
      <c r="AU305">
        <v>-1.0000000000000004</v>
      </c>
      <c r="AV305">
        <v>7.3093128215006506E-3</v>
      </c>
      <c r="AW305">
        <v>92.745002122517164</v>
      </c>
      <c r="AX305">
        <v>92.745002122517164</v>
      </c>
      <c r="AY305">
        <v>0.28769955898681387</v>
      </c>
      <c r="AZ305">
        <v>38.494008529437821</v>
      </c>
      <c r="BA305">
        <v>1505.7739953768339</v>
      </c>
      <c r="CU305" t="e">
        <v>#N/A</v>
      </c>
      <c r="CV305" t="e">
        <v>#N/A</v>
      </c>
    </row>
    <row r="306" spans="1:100" x14ac:dyDescent="0.25">
      <c r="A306">
        <v>832</v>
      </c>
      <c r="B306" t="s">
        <v>748</v>
      </c>
      <c r="C306">
        <v>3</v>
      </c>
      <c r="D306">
        <v>4.4937537190614139</v>
      </c>
      <c r="E306">
        <v>6.5007415642034357E-3</v>
      </c>
      <c r="F306">
        <v>-0.28875566504263794</v>
      </c>
      <c r="G306">
        <v>-0.28875566504263794</v>
      </c>
      <c r="H306">
        <v>2.2231430854484341E-2</v>
      </c>
      <c r="I306">
        <v>0</v>
      </c>
      <c r="J306">
        <v>1.3338858512690619</v>
      </c>
      <c r="K306">
        <v>2.2231430854484341E-2</v>
      </c>
      <c r="L306">
        <v>-0.99999999999999889</v>
      </c>
      <c r="M306">
        <v>-0.99999999999999889</v>
      </c>
      <c r="N306">
        <v>0.44462861708968715</v>
      </c>
      <c r="O306">
        <v>5.5388839052878369</v>
      </c>
      <c r="P306">
        <v>1.9516000877922746</v>
      </c>
      <c r="Q306">
        <v>-0.95810439507657752</v>
      </c>
      <c r="R306">
        <v>-8.4555907904450597E-2</v>
      </c>
      <c r="S306">
        <v>0.32875055262027336</v>
      </c>
      <c r="T306">
        <v>0.46764801829010039</v>
      </c>
      <c r="U306">
        <v>0.15006424251785502</v>
      </c>
      <c r="V306">
        <v>6.6555071366808678E-3</v>
      </c>
      <c r="W306">
        <v>37.23547558841701</v>
      </c>
      <c r="X306">
        <v>1.5328335750685245</v>
      </c>
      <c r="Y306">
        <v>-0.99999999999999889</v>
      </c>
      <c r="Z306">
        <v>-0.99999999999999889</v>
      </c>
      <c r="AA306">
        <v>85.063344929636372</v>
      </c>
      <c r="AB306">
        <v>0.52717603461913065</v>
      </c>
      <c r="AC306">
        <v>0.1806989097442013</v>
      </c>
      <c r="AD306">
        <v>0.25037356061914445</v>
      </c>
      <c r="AE306">
        <v>47.912425249123814</v>
      </c>
      <c r="AF306">
        <v>-0.99999999999999889</v>
      </c>
      <c r="AG306">
        <v>-0.99999999999999889</v>
      </c>
      <c r="AH306">
        <v>-0.99999999999999889</v>
      </c>
      <c r="AI306">
        <v>0</v>
      </c>
      <c r="AJ306">
        <v>6.6555071366808678E-3</v>
      </c>
      <c r="AK306">
        <v>-0.15267801958863841</v>
      </c>
      <c r="AL306">
        <v>-2.0272453589190692E-2</v>
      </c>
      <c r="AM306">
        <v>0.13624002401893356</v>
      </c>
      <c r="AN306">
        <v>-2.8168514402888135E-2</v>
      </c>
      <c r="AO306">
        <v>2.6426105025301476</v>
      </c>
      <c r="AP306">
        <v>-0.80557512801815656</v>
      </c>
      <c r="AQ306">
        <v>38.569361439686077</v>
      </c>
      <c r="AR306">
        <v>0.95311832056490975</v>
      </c>
      <c r="AS306">
        <v>1.5550650059230091</v>
      </c>
      <c r="AT306">
        <v>-0.99999999999999889</v>
      </c>
      <c r="AU306">
        <v>-0.99999999999999889</v>
      </c>
      <c r="AV306">
        <v>-0.37331157294708855</v>
      </c>
      <c r="AW306">
        <v>89.796653706906042</v>
      </c>
      <c r="AX306">
        <v>90.46220442057411</v>
      </c>
      <c r="AY306">
        <v>0.43100698319644926</v>
      </c>
      <c r="AZ306">
        <v>50.567962397234353</v>
      </c>
      <c r="BA306">
        <v>1513.8055147387638</v>
      </c>
      <c r="CU306" t="e">
        <v>#N/A</v>
      </c>
      <c r="CV306" t="e">
        <v>#N/A</v>
      </c>
    </row>
    <row r="307" spans="1:100" x14ac:dyDescent="0.25">
      <c r="A307">
        <v>834</v>
      </c>
      <c r="B307" t="s">
        <v>749</v>
      </c>
      <c r="C307">
        <v>3</v>
      </c>
      <c r="D307">
        <v>4.4193037937419506</v>
      </c>
      <c r="E307">
        <v>-0.31067310011881627</v>
      </c>
      <c r="F307">
        <v>-6.4616005778172128E-2</v>
      </c>
      <c r="G307">
        <v>-0.21491401828308232</v>
      </c>
      <c r="H307">
        <v>0.28004525785063483</v>
      </c>
      <c r="I307">
        <v>0</v>
      </c>
      <c r="J307">
        <v>16.802715471038084</v>
      </c>
      <c r="K307">
        <v>0.28004525785063483</v>
      </c>
      <c r="L307">
        <v>-1.0000000000000004</v>
      </c>
      <c r="M307">
        <v>-1.0000000000000004</v>
      </c>
      <c r="N307">
        <v>5.6009051570126935</v>
      </c>
      <c r="O307">
        <v>21.007105246496955</v>
      </c>
      <c r="P307">
        <v>3.4800642487956561</v>
      </c>
      <c r="Q307">
        <v>-0.17027424604078242</v>
      </c>
      <c r="R307">
        <v>0.26363454235120642</v>
      </c>
      <c r="S307">
        <v>0.33333333333333354</v>
      </c>
      <c r="T307">
        <v>0.42031602874690804</v>
      </c>
      <c r="U307">
        <v>0.68215880684304031</v>
      </c>
      <c r="V307">
        <v>1.0908855914246455E-2</v>
      </c>
      <c r="W307">
        <v>46.66687067947575</v>
      </c>
      <c r="X307">
        <v>3.3495240574738472</v>
      </c>
      <c r="Y307">
        <v>-1.0000000000000004</v>
      </c>
      <c r="Z307">
        <v>-1.0000000000000004</v>
      </c>
      <c r="AA307">
        <v>79.514546143666394</v>
      </c>
      <c r="AB307">
        <v>0.15365747597917498</v>
      </c>
      <c r="AC307">
        <v>0.14931182227848921</v>
      </c>
      <c r="AD307">
        <v>0.34871152017912449</v>
      </c>
      <c r="AE307">
        <v>32.584040921839431</v>
      </c>
      <c r="AF307">
        <v>-1.0000000000000004</v>
      </c>
      <c r="AG307">
        <v>-1.0000000000000004</v>
      </c>
      <c r="AH307">
        <v>-1.0000000000000004</v>
      </c>
      <c r="AI307">
        <v>0</v>
      </c>
      <c r="AJ307">
        <v>1.0908855914246455E-2</v>
      </c>
      <c r="AK307">
        <v>-0.10126904444893087</v>
      </c>
      <c r="AL307">
        <v>0.12305211433415437</v>
      </c>
      <c r="AM307">
        <v>0.29205037834132563</v>
      </c>
      <c r="AN307">
        <v>8.5029959922296061E-2</v>
      </c>
      <c r="AO307">
        <v>6.7949142362884869</v>
      </c>
      <c r="AP307">
        <v>2.7410095697281736</v>
      </c>
      <c r="AQ307">
        <v>63.469586150513848</v>
      </c>
      <c r="AR307">
        <v>1.4467170248375276</v>
      </c>
      <c r="AS307">
        <v>3.6295693153244803</v>
      </c>
      <c r="AT307">
        <v>-1.0000000000000004</v>
      </c>
      <c r="AU307">
        <v>-1.0000000000000004</v>
      </c>
      <c r="AV307">
        <v>4.8720524068124167E-2</v>
      </c>
      <c r="AW307">
        <v>103.26266095989148</v>
      </c>
      <c r="AX307">
        <v>104.35354655131613</v>
      </c>
      <c r="AY307">
        <v>0.24365845491977689</v>
      </c>
      <c r="AZ307">
        <v>18.182693767806857</v>
      </c>
      <c r="BA307">
        <v>1567.0491649417741</v>
      </c>
    </row>
    <row r="308" spans="1:100" x14ac:dyDescent="0.25">
      <c r="A308">
        <v>835</v>
      </c>
      <c r="B308" t="s">
        <v>750</v>
      </c>
      <c r="C308">
        <v>3</v>
      </c>
      <c r="D308">
        <v>2.0826143252392884</v>
      </c>
      <c r="E308">
        <v>0</v>
      </c>
      <c r="F308">
        <v>-0.95664973643904494</v>
      </c>
      <c r="G308">
        <v>-0.95664973643904494</v>
      </c>
      <c r="H308">
        <v>7.1991144204016422E-2</v>
      </c>
      <c r="I308">
        <v>0</v>
      </c>
      <c r="J308">
        <v>4.3194686522409862</v>
      </c>
      <c r="K308">
        <v>7.1991144204016422E-2</v>
      </c>
      <c r="L308">
        <v>-1.0000000000000029</v>
      </c>
      <c r="M308">
        <v>-1.0000000000000029</v>
      </c>
      <c r="N308">
        <v>1.4398228840803284</v>
      </c>
      <c r="O308">
        <v>5.4454332410412301</v>
      </c>
      <c r="P308">
        <v>0.82993265569559105</v>
      </c>
      <c r="Q308">
        <v>0.38326983281482119</v>
      </c>
      <c r="R308">
        <v>0.11050723834608972</v>
      </c>
      <c r="S308">
        <v>0.3381371404811741</v>
      </c>
      <c r="T308">
        <v>0.2706589180072444</v>
      </c>
      <c r="U308">
        <v>-3.3704593441607797E-2</v>
      </c>
      <c r="V308">
        <v>0</v>
      </c>
      <c r="W308">
        <v>20.124012833711774</v>
      </c>
      <c r="X308">
        <v>0.32293477966804218</v>
      </c>
      <c r="Y308">
        <v>-1.0000000000000029</v>
      </c>
      <c r="Z308">
        <v>-1.0000000000000029</v>
      </c>
      <c r="AA308">
        <v>41.701849801964762</v>
      </c>
      <c r="AB308">
        <v>0.19968178859982239</v>
      </c>
      <c r="AC308">
        <v>5.3578185871721938E-2</v>
      </c>
      <c r="AD308">
        <v>0.17608662012659407</v>
      </c>
      <c r="AE308">
        <v>21.467329729906922</v>
      </c>
      <c r="AF308">
        <v>-1.0000000000000029</v>
      </c>
      <c r="AG308">
        <v>-1.0000000000000029</v>
      </c>
      <c r="AH308">
        <v>-1.0000000000000029</v>
      </c>
      <c r="AI308">
        <v>0</v>
      </c>
      <c r="AJ308">
        <v>0</v>
      </c>
      <c r="AK308">
        <v>0.32533005718574731</v>
      </c>
      <c r="AL308">
        <v>-9.2265703961859985E-2</v>
      </c>
      <c r="AM308">
        <v>0.22772333566509045</v>
      </c>
      <c r="AN308">
        <v>0.12615487076817464</v>
      </c>
      <c r="AO308">
        <v>7.3197336775559956</v>
      </c>
      <c r="AP308">
        <v>2.6925432493950661</v>
      </c>
      <c r="AQ308">
        <v>24.443481485952777</v>
      </c>
      <c r="AR308">
        <v>0.57509146504681097</v>
      </c>
      <c r="AS308">
        <v>0.39492592387205905</v>
      </c>
      <c r="AT308">
        <v>-1.0000000000000029</v>
      </c>
      <c r="AU308">
        <v>-1.0000000000000029</v>
      </c>
      <c r="AV308">
        <v>-0.84614249809295505</v>
      </c>
      <c r="AW308">
        <v>49.839826292401092</v>
      </c>
      <c r="AX308">
        <v>49.839826292401092</v>
      </c>
      <c r="AY308">
        <v>2.1681091350268723E-2</v>
      </c>
      <c r="AZ308">
        <v>-35.718406689739929</v>
      </c>
      <c r="BA308">
        <v>1399.1073198090698</v>
      </c>
      <c r="CU308" t="e">
        <v>#N/A</v>
      </c>
      <c r="CV308" t="e">
        <v>#N/A</v>
      </c>
    </row>
    <row r="309" spans="1:100" x14ac:dyDescent="0.25">
      <c r="A309">
        <v>836</v>
      </c>
      <c r="B309" t="s">
        <v>751</v>
      </c>
      <c r="C309">
        <v>3</v>
      </c>
      <c r="D309">
        <v>5.1485822258714595</v>
      </c>
      <c r="E309">
        <v>-1.1671868694596844E-2</v>
      </c>
      <c r="F309">
        <v>0.58348488889791505</v>
      </c>
      <c r="G309">
        <v>0.58348488889791505</v>
      </c>
      <c r="H309">
        <v>-7.07854756321111E-2</v>
      </c>
      <c r="I309">
        <v>0</v>
      </c>
      <c r="J309">
        <v>-4.247128537926665</v>
      </c>
      <c r="K309">
        <v>-7.07854756321111E-2</v>
      </c>
      <c r="L309">
        <v>-0.99999999999999833</v>
      </c>
      <c r="M309">
        <v>-0.99999999999999833</v>
      </c>
      <c r="N309">
        <v>-1.4157095126422226</v>
      </c>
      <c r="O309">
        <v>1.4849385768427128</v>
      </c>
      <c r="P309">
        <v>0.32496925298109142</v>
      </c>
      <c r="Q309">
        <v>0.17395331262919347</v>
      </c>
      <c r="R309">
        <v>2.7440545330365294E-2</v>
      </c>
      <c r="S309">
        <v>0.33333333333333287</v>
      </c>
      <c r="T309">
        <v>0.36877335105795533</v>
      </c>
      <c r="U309">
        <v>0.47365069940027921</v>
      </c>
      <c r="V309">
        <v>7.7423154656680121E-2</v>
      </c>
      <c r="W309">
        <v>52.958640563214324</v>
      </c>
      <c r="X309">
        <v>3.1674739032892174</v>
      </c>
      <c r="Y309">
        <v>-0.99999999999999833</v>
      </c>
      <c r="Z309">
        <v>-0.99999999999999833</v>
      </c>
      <c r="AA309">
        <v>84.193645605635552</v>
      </c>
      <c r="AB309">
        <v>0.56203977556164264</v>
      </c>
      <c r="AC309">
        <v>-5.2100221851268516E-2</v>
      </c>
      <c r="AD309">
        <v>0.11421173623144321</v>
      </c>
      <c r="AE309">
        <v>31.207564497090871</v>
      </c>
      <c r="AF309">
        <v>-0.99999999999999833</v>
      </c>
      <c r="AG309">
        <v>-0.99999999999999833</v>
      </c>
      <c r="AH309">
        <v>-0.99999999999999833</v>
      </c>
      <c r="AI309">
        <v>0</v>
      </c>
      <c r="AJ309">
        <v>7.7423154656680121E-2</v>
      </c>
      <c r="AK309">
        <v>7.6367218528985772E-2</v>
      </c>
      <c r="AL309">
        <v>0.12386169036656768</v>
      </c>
      <c r="AM309">
        <v>-0.23139945585962038</v>
      </c>
      <c r="AN309">
        <v>0.11333045664220069</v>
      </c>
      <c r="AO309">
        <v>-5.403150303845579</v>
      </c>
      <c r="AP309">
        <v>3.4525698678878554</v>
      </c>
      <c r="AQ309">
        <v>48.711512025287696</v>
      </c>
      <c r="AR309">
        <v>1.2531805384482475</v>
      </c>
      <c r="AS309">
        <v>3.0966884276571074</v>
      </c>
      <c r="AT309">
        <v>-0.99999999999999833</v>
      </c>
      <c r="AU309">
        <v>-0.99999999999999833</v>
      </c>
      <c r="AV309">
        <v>0.61092543422828038</v>
      </c>
      <c r="AW309">
        <v>89.131154050366135</v>
      </c>
      <c r="AX309">
        <v>96.873469516034149</v>
      </c>
      <c r="AY309">
        <v>0.4805710887392074</v>
      </c>
      <c r="AZ309">
        <v>62.600999739653581</v>
      </c>
      <c r="BA309">
        <v>1577.8352944599876</v>
      </c>
      <c r="CU309" t="e">
        <v>#N/A</v>
      </c>
      <c r="CV309" t="e">
        <v>#N/A</v>
      </c>
    </row>
    <row r="310" spans="1:100" x14ac:dyDescent="0.25">
      <c r="A310">
        <v>839</v>
      </c>
      <c r="B310" t="s">
        <v>752</v>
      </c>
      <c r="C310">
        <v>3</v>
      </c>
      <c r="D310">
        <v>2.4625448734656459</v>
      </c>
      <c r="E310">
        <v>0</v>
      </c>
      <c r="F310">
        <v>0.55714834816163639</v>
      </c>
      <c r="G310">
        <v>0.55714834816163639</v>
      </c>
      <c r="H310">
        <v>-9.6814509554560696E-2</v>
      </c>
      <c r="I310">
        <v>0</v>
      </c>
      <c r="J310">
        <v>-5.8088705732736425</v>
      </c>
      <c r="K310">
        <v>-9.6814509554560696E-2</v>
      </c>
      <c r="L310">
        <v>-1.0000000000000027</v>
      </c>
      <c r="M310">
        <v>-1.0000000000000027</v>
      </c>
      <c r="N310">
        <v>-1.9362901910912136</v>
      </c>
      <c r="O310">
        <v>-2.78917735164636</v>
      </c>
      <c r="P310">
        <v>3.016720455455939</v>
      </c>
      <c r="Q310">
        <v>0.53465856875066264</v>
      </c>
      <c r="R310">
        <v>0.35056197526172778</v>
      </c>
      <c r="S310">
        <v>0.34965681180489044</v>
      </c>
      <c r="T310">
        <v>0.14642735870504014</v>
      </c>
      <c r="U310">
        <v>-6.8566139804095122E-2</v>
      </c>
      <c r="V310">
        <v>-7.8432969707740614E-3</v>
      </c>
      <c r="W310">
        <v>20.65956973158487</v>
      </c>
      <c r="X310">
        <v>8.4668364395172696E-2</v>
      </c>
      <c r="Y310">
        <v>-1.0000000000000027</v>
      </c>
      <c r="Z310">
        <v>-1.0000000000000027</v>
      </c>
      <c r="AA310">
        <v>66.920168335532807</v>
      </c>
      <c r="AB310">
        <v>0.39590582576397498</v>
      </c>
      <c r="AC310">
        <v>0.41293623902246518</v>
      </c>
      <c r="AD310">
        <v>0.10935866778728366</v>
      </c>
      <c r="AE310">
        <v>45.9100366286862</v>
      </c>
      <c r="AF310">
        <v>-1.0000000000000027</v>
      </c>
      <c r="AG310">
        <v>-1.0000000000000027</v>
      </c>
      <c r="AH310">
        <v>-1.0000000000000027</v>
      </c>
      <c r="AI310">
        <v>0</v>
      </c>
      <c r="AJ310">
        <v>-7.8432969707740614E-3</v>
      </c>
      <c r="AK310">
        <v>-6.392751953434439E-2</v>
      </c>
      <c r="AL310">
        <v>0.2610901526588868</v>
      </c>
      <c r="AM310">
        <v>-0.18692941075011033</v>
      </c>
      <c r="AN310">
        <v>7.0265864946965767E-3</v>
      </c>
      <c r="AO310">
        <v>-4.9928728664244799</v>
      </c>
      <c r="AP310">
        <v>1.4811154256618477</v>
      </c>
      <c r="AQ310">
        <v>14.850699158311231</v>
      </c>
      <c r="AR310">
        <v>0.41967473373506153</v>
      </c>
      <c r="AS310">
        <v>-1.2146145159388166E-2</v>
      </c>
      <c r="AT310">
        <v>-1.0000000000000027</v>
      </c>
      <c r="AU310">
        <v>-1.0000000000000027</v>
      </c>
      <c r="AV310">
        <v>0.90771032342336433</v>
      </c>
      <c r="AW310">
        <v>65.612106409548318</v>
      </c>
      <c r="AX310">
        <v>64.827776712470907</v>
      </c>
      <c r="AY310">
        <v>0.12738216992130491</v>
      </c>
      <c r="AZ310">
        <v>-12.664418689467315</v>
      </c>
      <c r="BA310">
        <v>1453.6604155753744</v>
      </c>
    </row>
    <row r="311" spans="1:100" x14ac:dyDescent="0.25">
      <c r="A311">
        <v>841</v>
      </c>
      <c r="B311" t="s">
        <v>753</v>
      </c>
      <c r="C311">
        <v>3</v>
      </c>
      <c r="D311">
        <v>2.5492969753185224</v>
      </c>
      <c r="E311">
        <v>-6.341638780439268E-3</v>
      </c>
      <c r="F311">
        <v>-1.5384951893708978</v>
      </c>
      <c r="G311">
        <v>-1.5384951893708978</v>
      </c>
      <c r="H311">
        <v>-3.8580900965472051E-2</v>
      </c>
      <c r="I311">
        <v>0</v>
      </c>
      <c r="J311">
        <v>-2.3148540579283212</v>
      </c>
      <c r="K311">
        <v>-3.8580900965472051E-2</v>
      </c>
      <c r="L311">
        <v>-1</v>
      </c>
      <c r="M311">
        <v>-1</v>
      </c>
      <c r="N311">
        <v>-0.77161801930944007</v>
      </c>
      <c r="O311">
        <v>-1.3040522719806984</v>
      </c>
      <c r="P311">
        <v>-1.0581622848603598</v>
      </c>
      <c r="Q311">
        <v>6.5037289047252296</v>
      </c>
      <c r="R311">
        <v>2.0598688498875104</v>
      </c>
      <c r="S311">
        <v>0.36527588433957264</v>
      </c>
      <c r="T311">
        <v>0.36299315405275773</v>
      </c>
      <c r="U311">
        <v>-0.12507607383744435</v>
      </c>
      <c r="V311">
        <v>0</v>
      </c>
      <c r="W311">
        <v>25.670954620814332</v>
      </c>
      <c r="X311">
        <v>0.29620546472745002</v>
      </c>
      <c r="Y311">
        <v>-1</v>
      </c>
      <c r="Z311">
        <v>-1</v>
      </c>
      <c r="AA311">
        <v>30.233400863562171</v>
      </c>
      <c r="AB311">
        <v>-4.8958309494357428E-2</v>
      </c>
      <c r="AC311">
        <v>0.15708550561264334</v>
      </c>
      <c r="AD311">
        <v>-5.8075648261079284E-2</v>
      </c>
      <c r="AE311">
        <v>2.5025773928603297</v>
      </c>
      <c r="AF311">
        <v>-1</v>
      </c>
      <c r="AG311">
        <v>-1</v>
      </c>
      <c r="AH311">
        <v>-1</v>
      </c>
      <c r="AI311">
        <v>9.9748377113525327E-4</v>
      </c>
      <c r="AJ311">
        <v>0</v>
      </c>
      <c r="AK311">
        <v>-2.2133743567795645E-2</v>
      </c>
      <c r="AL311">
        <v>8.2997471712126583E-3</v>
      </c>
      <c r="AM311">
        <v>0.32848433789086845</v>
      </c>
      <c r="AN311">
        <v>-3.143027230185793E-2</v>
      </c>
      <c r="AO311">
        <v>8.1014397294327356</v>
      </c>
      <c r="AP311">
        <v>-0.74425807169038571</v>
      </c>
      <c r="AQ311">
        <v>23.356100562886013</v>
      </c>
      <c r="AR311">
        <v>0.60319296455488658</v>
      </c>
      <c r="AS311">
        <v>0.25762456376197773</v>
      </c>
      <c r="AT311">
        <v>-1</v>
      </c>
      <c r="AU311">
        <v>-1</v>
      </c>
      <c r="AV311">
        <v>0.52137366051661405</v>
      </c>
      <c r="AW311">
        <v>28.185090519891084</v>
      </c>
      <c r="AX311">
        <v>28.205040195313806</v>
      </c>
      <c r="AY311">
        <v>-3.6907605338069624E-2</v>
      </c>
      <c r="AZ311">
        <v>-42.364568467696081</v>
      </c>
      <c r="BA311">
        <v>1344.5798462541934</v>
      </c>
    </row>
    <row r="312" spans="1:100" x14ac:dyDescent="0.25">
      <c r="A312">
        <v>842</v>
      </c>
      <c r="B312" t="s">
        <v>754</v>
      </c>
      <c r="C312">
        <v>3</v>
      </c>
      <c r="D312">
        <v>5.2188298380802083</v>
      </c>
      <c r="E312">
        <v>-7.6937779134656509E-3</v>
      </c>
      <c r="F312">
        <v>1.421630474543305</v>
      </c>
      <c r="G312">
        <v>1.421630474543305</v>
      </c>
      <c r="H312">
        <v>0.42155129356419974</v>
      </c>
      <c r="I312">
        <v>0</v>
      </c>
      <c r="J312">
        <v>25.293077613851999</v>
      </c>
      <c r="K312">
        <v>0.42155129356419974</v>
      </c>
      <c r="L312">
        <v>-1.0000000000000007</v>
      </c>
      <c r="M312">
        <v>-1.0000000000000007</v>
      </c>
      <c r="N312">
        <v>8.4310258712840014</v>
      </c>
      <c r="O312">
        <v>31.933537926475498</v>
      </c>
      <c r="P312">
        <v>0.1074625666163138</v>
      </c>
      <c r="Q312">
        <v>6.4924620456822275</v>
      </c>
      <c r="R312">
        <v>2.0820001674262234</v>
      </c>
      <c r="S312">
        <v>0.33333333333333348</v>
      </c>
      <c r="T312">
        <v>0.30797685674694258</v>
      </c>
      <c r="U312">
        <v>0.22077911561229951</v>
      </c>
      <c r="V312">
        <v>0</v>
      </c>
      <c r="W312">
        <v>17.621520485135026</v>
      </c>
      <c r="X312">
        <v>1.0775188823788833</v>
      </c>
      <c r="Y312">
        <v>-1.0000000000000007</v>
      </c>
      <c r="Z312">
        <v>-1.0000000000000007</v>
      </c>
      <c r="AA312">
        <v>49.060117777326624</v>
      </c>
      <c r="AB312">
        <v>0.23870055292098044</v>
      </c>
      <c r="AC312">
        <v>2.5393948204397554E-2</v>
      </c>
      <c r="AD312">
        <v>0.32303744136992907</v>
      </c>
      <c r="AE312">
        <v>29.356597124765329</v>
      </c>
      <c r="AF312">
        <v>-1.0000000000000007</v>
      </c>
      <c r="AG312">
        <v>-1.0000000000000007</v>
      </c>
      <c r="AH312">
        <v>-1.0000000000000007</v>
      </c>
      <c r="AI312">
        <v>0</v>
      </c>
      <c r="AJ312">
        <v>0</v>
      </c>
      <c r="AK312">
        <v>6.9937641197296271E-2</v>
      </c>
      <c r="AL312">
        <v>0.1357323778590199</v>
      </c>
      <c r="AM312">
        <v>0.24535309688928558</v>
      </c>
      <c r="AN312">
        <v>-4.6837249127271552E-2</v>
      </c>
      <c r="AO312">
        <v>6.4835156282186288</v>
      </c>
      <c r="AP312">
        <v>-0.49226933888668761</v>
      </c>
      <c r="AQ312">
        <v>42.914598098987007</v>
      </c>
      <c r="AR312">
        <v>0.86208930569257536</v>
      </c>
      <c r="AS312">
        <v>1.4990701759430829</v>
      </c>
      <c r="AT312">
        <v>-1.0000000000000007</v>
      </c>
      <c r="AU312">
        <v>-1.0000000000000007</v>
      </c>
      <c r="AV312">
        <v>3.5036306419695289</v>
      </c>
      <c r="AW312">
        <v>80.501386364915319</v>
      </c>
      <c r="AX312">
        <v>80.501386364915319</v>
      </c>
      <c r="AY312">
        <v>0.40779260549637464</v>
      </c>
      <c r="AZ312">
        <v>18.362005955523568</v>
      </c>
      <c r="BA312">
        <v>1561.2493006820566</v>
      </c>
    </row>
    <row r="313" spans="1:100" x14ac:dyDescent="0.25">
      <c r="A313">
        <v>846</v>
      </c>
      <c r="B313" t="s">
        <v>755</v>
      </c>
      <c r="C313">
        <v>3</v>
      </c>
      <c r="D313">
        <v>3.6565596173048327</v>
      </c>
      <c r="E313">
        <v>0</v>
      </c>
      <c r="F313">
        <v>5.9556261735653759E-2</v>
      </c>
      <c r="G313">
        <v>5.9556261735653759E-2</v>
      </c>
      <c r="H313">
        <v>0.35877858199817486</v>
      </c>
      <c r="I313">
        <v>0</v>
      </c>
      <c r="J313">
        <v>21.526714919890487</v>
      </c>
      <c r="K313">
        <v>0.35877858199817486</v>
      </c>
      <c r="L313">
        <v>-1.0000000000000016</v>
      </c>
      <c r="M313">
        <v>-1.0000000000000016</v>
      </c>
      <c r="N313">
        <v>7.1755716399634961</v>
      </c>
      <c r="O313">
        <v>25.242830798930978</v>
      </c>
      <c r="P313">
        <v>2.1892859447167416</v>
      </c>
      <c r="Q313">
        <v>-1.8936492156442208</v>
      </c>
      <c r="R313">
        <v>-0.52834989486839656</v>
      </c>
      <c r="S313">
        <v>0.31420900595237189</v>
      </c>
      <c r="T313">
        <v>0.25336823732646796</v>
      </c>
      <c r="U313">
        <v>0.22104648346936984</v>
      </c>
      <c r="V313">
        <v>0</v>
      </c>
      <c r="W313">
        <v>17.193805790001406</v>
      </c>
      <c r="X313">
        <v>1.1247859156359636</v>
      </c>
      <c r="Y313">
        <v>-1.0000000000000016</v>
      </c>
      <c r="Z313">
        <v>-1.0000000000000016</v>
      </c>
      <c r="AA313">
        <v>52.137029480699844</v>
      </c>
      <c r="AB313">
        <v>0.26604587583930839</v>
      </c>
      <c r="AC313">
        <v>8.5436663935676033E-2</v>
      </c>
      <c r="AD313">
        <v>0.3579489319363528</v>
      </c>
      <c r="AE313">
        <v>35.471573585566865</v>
      </c>
      <c r="AF313">
        <v>-1.0000000000000016</v>
      </c>
      <c r="AG313">
        <v>-1.0000000000000016</v>
      </c>
      <c r="AH313">
        <v>-1.0000000000000016</v>
      </c>
      <c r="AI313">
        <v>1.0690305346994187E-3</v>
      </c>
      <c r="AJ313">
        <v>0</v>
      </c>
      <c r="AK313">
        <v>0.10324901973591423</v>
      </c>
      <c r="AL313">
        <v>-2.5424145815753181E-3</v>
      </c>
      <c r="AM313">
        <v>0.25546954696240609</v>
      </c>
      <c r="AN313">
        <v>8.7683934198322377E-2</v>
      </c>
      <c r="AO313">
        <v>6.9029837727397236</v>
      </c>
      <c r="AP313">
        <v>2.1793862820501833</v>
      </c>
      <c r="AQ313">
        <v>38.720520709891886</v>
      </c>
      <c r="AR313">
        <v>0.78862372674820935</v>
      </c>
      <c r="AS313">
        <v>1.4835644976341387</v>
      </c>
      <c r="AT313">
        <v>-1.0000000000000016</v>
      </c>
      <c r="AU313">
        <v>-1.0000000000000016</v>
      </c>
      <c r="AV313">
        <v>-0.46879363313274269</v>
      </c>
      <c r="AW313">
        <v>79.559246561681007</v>
      </c>
      <c r="AX313">
        <v>79.580627172375003</v>
      </c>
      <c r="AY313">
        <v>0.16913351931794435</v>
      </c>
      <c r="AZ313">
        <v>17.552130033947503</v>
      </c>
      <c r="BA313">
        <v>1467.3042560210195</v>
      </c>
    </row>
    <row r="314" spans="1:100" x14ac:dyDescent="0.25">
      <c r="A314">
        <v>847</v>
      </c>
      <c r="B314" t="s">
        <v>756</v>
      </c>
      <c r="C314">
        <v>3</v>
      </c>
      <c r="D314">
        <v>1.1187002395848382</v>
      </c>
      <c r="E314">
        <v>0</v>
      </c>
      <c r="F314">
        <v>-2.7562675200329359E-2</v>
      </c>
      <c r="G314">
        <v>-2.7562675200329359E-2</v>
      </c>
      <c r="H314">
        <v>7.5718760576013816E-2</v>
      </c>
      <c r="I314">
        <v>0</v>
      </c>
      <c r="J314">
        <v>4.5431256345608286</v>
      </c>
      <c r="K314">
        <v>7.5718760576013816E-2</v>
      </c>
      <c r="L314">
        <v>-0.99999999999999933</v>
      </c>
      <c r="M314">
        <v>-0.99999999999999933</v>
      </c>
      <c r="N314">
        <v>1.5143752115202751</v>
      </c>
      <c r="O314">
        <v>5.6342631989453409</v>
      </c>
      <c r="P314">
        <v>0.19160381520193631</v>
      </c>
      <c r="Q314">
        <v>3.7834722095353408</v>
      </c>
      <c r="R314">
        <v>1.2915070884856124</v>
      </c>
      <c r="S314">
        <v>0.33333333333333337</v>
      </c>
      <c r="T314">
        <v>0.32067258386444014</v>
      </c>
      <c r="U314">
        <v>-6.2711129437804325E-2</v>
      </c>
      <c r="V314">
        <v>-5.6369621673599234E-3</v>
      </c>
      <c r="W314">
        <v>20.397562600663822</v>
      </c>
      <c r="X314">
        <v>0.28096011639748986</v>
      </c>
      <c r="Y314">
        <v>-0.99999999999999933</v>
      </c>
      <c r="Z314">
        <v>-0.99999999999999933</v>
      </c>
      <c r="AA314">
        <v>35.791182450092016</v>
      </c>
      <c r="AB314">
        <v>0.14469251655250767</v>
      </c>
      <c r="AC314">
        <v>-3.8183939621082554E-2</v>
      </c>
      <c r="AD314">
        <v>0.17553367828742678</v>
      </c>
      <c r="AE314">
        <v>14.102112760942596</v>
      </c>
      <c r="AF314">
        <v>-0.99999999999999933</v>
      </c>
      <c r="AG314">
        <v>-0.99999999999999933</v>
      </c>
      <c r="AH314">
        <v>-0.99999999999999933</v>
      </c>
      <c r="AI314">
        <v>0</v>
      </c>
      <c r="AJ314">
        <v>-5.6369621673599234E-3</v>
      </c>
      <c r="AK314">
        <v>-6.864914622387161E-2</v>
      </c>
      <c r="AL314">
        <v>-3.7459980164248646E-2</v>
      </c>
      <c r="AM314">
        <v>0.30493211291114269</v>
      </c>
      <c r="AN314">
        <v>0.19574954528238364</v>
      </c>
      <c r="AO314">
        <v>7.2800570916592111</v>
      </c>
      <c r="AP314">
        <v>4.7064387312383467</v>
      </c>
      <c r="AQ314">
        <v>24.940688235224663</v>
      </c>
      <c r="AR314">
        <v>0.58565782559260893</v>
      </c>
      <c r="AS314">
        <v>0.35667887697350342</v>
      </c>
      <c r="AT314">
        <v>-0.99999999999999933</v>
      </c>
      <c r="AU314">
        <v>-0.99999999999999933</v>
      </c>
      <c r="AV314">
        <v>1.2639444132852828</v>
      </c>
      <c r="AW314">
        <v>46.131884380275707</v>
      </c>
      <c r="AX314">
        <v>45.568188163539702</v>
      </c>
      <c r="AY314">
        <v>-0.15542549793732144</v>
      </c>
      <c r="AZ314">
        <v>-36.782498968795231</v>
      </c>
      <c r="BA314">
        <v>1399.8073106093614</v>
      </c>
    </row>
    <row r="315" spans="1:100" x14ac:dyDescent="0.25">
      <c r="A315">
        <v>848</v>
      </c>
      <c r="B315" t="s">
        <v>757</v>
      </c>
      <c r="C315">
        <v>2</v>
      </c>
      <c r="D315">
        <v>3.5762048007816585</v>
      </c>
      <c r="E315">
        <v>-3.4590206373363901E-2</v>
      </c>
      <c r="F315">
        <v>-9.1961146030890839E-3</v>
      </c>
      <c r="G315">
        <v>-1.5710054870721746E-3</v>
      </c>
      <c r="H315">
        <v>5.1902521917511595E-2</v>
      </c>
      <c r="I315">
        <v>0</v>
      </c>
      <c r="J315">
        <v>3.1141513150506954</v>
      </c>
      <c r="K315">
        <v>5.1902521917511595E-2</v>
      </c>
      <c r="L315">
        <v>-1</v>
      </c>
      <c r="M315">
        <v>-1</v>
      </c>
      <c r="N315">
        <v>1.0380504383502318</v>
      </c>
      <c r="O315">
        <v>7.0796577933532738</v>
      </c>
      <c r="P315">
        <v>-7.4026233520862461E-3</v>
      </c>
      <c r="Q315">
        <v>0.27095716741296549</v>
      </c>
      <c r="R315">
        <v>9.0487897373447146E-2</v>
      </c>
      <c r="S315">
        <v>0.32455675690385921</v>
      </c>
      <c r="T315">
        <v>0.25936043225782529</v>
      </c>
      <c r="U315">
        <v>4.6888650742222933E-2</v>
      </c>
      <c r="V315">
        <v>-3.4309596984324797E-3</v>
      </c>
      <c r="W315">
        <v>22.378158495067911</v>
      </c>
      <c r="X315">
        <v>0.66051234612118881</v>
      </c>
      <c r="Y315">
        <v>-1</v>
      </c>
      <c r="Z315">
        <v>-1</v>
      </c>
      <c r="AA315">
        <v>38.42094466329867</v>
      </c>
      <c r="AB315">
        <v>8.2956741395624201E-2</v>
      </c>
      <c r="AC315">
        <v>8.3157288462779005E-2</v>
      </c>
      <c r="AD315">
        <v>7.886202578223761E-2</v>
      </c>
      <c r="AE315">
        <v>14.446109937557448</v>
      </c>
      <c r="AF315">
        <v>-1</v>
      </c>
      <c r="AG315">
        <v>-1</v>
      </c>
      <c r="AH315">
        <v>-1</v>
      </c>
      <c r="AI315">
        <v>-2.148376434509461E-3</v>
      </c>
      <c r="AJ315">
        <v>-3.4309596984324797E-3</v>
      </c>
      <c r="AK315">
        <v>0.13196651690707822</v>
      </c>
      <c r="AL315">
        <v>3.9861440082169096E-2</v>
      </c>
      <c r="AM315">
        <v>0.14535889794572807</v>
      </c>
      <c r="AN315">
        <v>3.8081962269325705E-2</v>
      </c>
      <c r="AO315">
        <v>4.0884261224638649</v>
      </c>
      <c r="AP315">
        <v>1.3567351678587156</v>
      </c>
      <c r="AQ315">
        <v>27.445726943029559</v>
      </c>
      <c r="AR315">
        <v>0.64959796803692438</v>
      </c>
      <c r="AS315">
        <v>0.74216744281637581</v>
      </c>
      <c r="AT315">
        <v>-1</v>
      </c>
      <c r="AU315">
        <v>-1</v>
      </c>
      <c r="AV315">
        <v>0.17179742820897254</v>
      </c>
      <c r="AW315">
        <v>49.721006261839996</v>
      </c>
      <c r="AX315">
        <v>49.768128340783448</v>
      </c>
      <c r="AY315">
        <v>0.12735761095570972</v>
      </c>
      <c r="AZ315">
        <v>-6.8866525495291047</v>
      </c>
      <c r="BA315">
        <v>1388.8186903791225</v>
      </c>
    </row>
    <row r="316" spans="1:100" x14ac:dyDescent="0.25">
      <c r="A316">
        <v>852</v>
      </c>
      <c r="B316" t="s">
        <v>758</v>
      </c>
      <c r="C316">
        <v>3</v>
      </c>
      <c r="D316">
        <v>5.3264997129433516</v>
      </c>
      <c r="E316">
        <v>0</v>
      </c>
      <c r="F316">
        <v>0.42661471262418371</v>
      </c>
      <c r="G316">
        <v>0.42661471262418371</v>
      </c>
      <c r="H316">
        <v>5.6784994019200549E-2</v>
      </c>
      <c r="I316">
        <v>0</v>
      </c>
      <c r="J316">
        <v>3.4070996411520347</v>
      </c>
      <c r="K316">
        <v>5.6784994019200549E-2</v>
      </c>
      <c r="L316">
        <v>-1.0000000000000013</v>
      </c>
      <c r="M316">
        <v>-1.0000000000000013</v>
      </c>
      <c r="N316">
        <v>1.135699880384011</v>
      </c>
      <c r="O316">
        <v>9.1602140667195684</v>
      </c>
      <c r="P316">
        <v>-0.42040989065390788</v>
      </c>
      <c r="Q316">
        <v>-1.6414557990021041</v>
      </c>
      <c r="R316">
        <v>-0.60628262928547272</v>
      </c>
      <c r="S316">
        <v>0.36137500555563035</v>
      </c>
      <c r="T316">
        <v>0.45006842686241172</v>
      </c>
      <c r="U316">
        <v>-3.3272755060337882E-2</v>
      </c>
      <c r="V316">
        <v>0</v>
      </c>
      <c r="W316">
        <v>28.855427333540113</v>
      </c>
      <c r="X316">
        <v>0.73830251168656746</v>
      </c>
      <c r="Y316">
        <v>-1.0000000000000013</v>
      </c>
      <c r="Z316">
        <v>-1.0000000000000013</v>
      </c>
      <c r="AA316">
        <v>79.552893413043208</v>
      </c>
      <c r="AB316">
        <v>0.33568295474703974</v>
      </c>
      <c r="AC316">
        <v>0.39129586719540538</v>
      </c>
      <c r="AD316">
        <v>0.29909615223332559</v>
      </c>
      <c r="AE316">
        <v>51.303748708788532</v>
      </c>
      <c r="AF316">
        <v>-1.0000000000000013</v>
      </c>
      <c r="AG316">
        <v>-1.0000000000000013</v>
      </c>
      <c r="AH316">
        <v>-1.0000000000000013</v>
      </c>
      <c r="AI316">
        <v>-7.1005824147287715E-3</v>
      </c>
      <c r="AJ316">
        <v>0</v>
      </c>
      <c r="AK316">
        <v>0.36078135513061094</v>
      </c>
      <c r="AL316">
        <v>-0.12483838582820445</v>
      </c>
      <c r="AM316">
        <v>5.7133639953401406E-2</v>
      </c>
      <c r="AN316">
        <v>0.12997711509096366</v>
      </c>
      <c r="AO316">
        <v>3.2322477744880915</v>
      </c>
      <c r="AP316">
        <v>2.6252359481330698</v>
      </c>
      <c r="AQ316">
        <v>32.262526974692143</v>
      </c>
      <c r="AR316">
        <v>0.7781706773577034</v>
      </c>
      <c r="AS316">
        <v>0.79508750570576781</v>
      </c>
      <c r="AT316">
        <v>-1.0000000000000013</v>
      </c>
      <c r="AU316">
        <v>-1.0000000000000013</v>
      </c>
      <c r="AV316">
        <v>-0.17966791666128917</v>
      </c>
      <c r="AW316">
        <v>91.338343427895836</v>
      </c>
      <c r="AX316">
        <v>91.196331779601252</v>
      </c>
      <c r="AY316">
        <v>0.21215099475116672</v>
      </c>
      <c r="AZ316">
        <v>13.486781835651385</v>
      </c>
      <c r="BA316">
        <v>1468.2731537306579</v>
      </c>
    </row>
    <row r="317" spans="1:100" x14ac:dyDescent="0.25">
      <c r="A317">
        <v>854</v>
      </c>
      <c r="B317" t="s">
        <v>759</v>
      </c>
      <c r="C317">
        <v>3</v>
      </c>
      <c r="D317">
        <v>5.5910983651964941</v>
      </c>
      <c r="E317">
        <v>1.5034142911905354E-2</v>
      </c>
      <c r="F317">
        <v>0.29675230170671885</v>
      </c>
      <c r="G317">
        <v>0.30100794396693942</v>
      </c>
      <c r="H317">
        <v>0.31234119269043192</v>
      </c>
      <c r="I317">
        <v>0</v>
      </c>
      <c r="J317">
        <v>18.740471561425913</v>
      </c>
      <c r="K317">
        <v>0.31234119269043192</v>
      </c>
      <c r="L317">
        <v>-1.0000000000000004</v>
      </c>
      <c r="M317">
        <v>-1.0000000000000004</v>
      </c>
      <c r="N317">
        <v>6.2468238538086425</v>
      </c>
      <c r="O317">
        <v>24.63257787058933</v>
      </c>
      <c r="P317">
        <v>-0.81155327905842523</v>
      </c>
      <c r="Q317">
        <v>1.6859195653631958</v>
      </c>
      <c r="R317">
        <v>0.45205797523276015</v>
      </c>
      <c r="S317">
        <v>0.33732122090469252</v>
      </c>
      <c r="T317">
        <v>0.36194850003357981</v>
      </c>
      <c r="U317">
        <v>0.22854507860631679</v>
      </c>
      <c r="V317">
        <v>0</v>
      </c>
      <c r="W317">
        <v>24.618944274166289</v>
      </c>
      <c r="X317">
        <v>1.3297240093733538</v>
      </c>
      <c r="Y317">
        <v>-1.0000000000000004</v>
      </c>
      <c r="Z317">
        <v>-1.0000000000000004</v>
      </c>
      <c r="AA317">
        <v>51.744399685429627</v>
      </c>
      <c r="AB317">
        <v>0.20459040925367289</v>
      </c>
      <c r="AC317">
        <v>0.22178077757288375</v>
      </c>
      <c r="AD317">
        <v>0.10709676189405498</v>
      </c>
      <c r="AE317">
        <v>26.673397436030566</v>
      </c>
      <c r="AF317">
        <v>-1.0000000000000004</v>
      </c>
      <c r="AG317">
        <v>-1.0000000000000004</v>
      </c>
      <c r="AH317">
        <v>-1.0000000000000004</v>
      </c>
      <c r="AI317">
        <v>-5.7121357931558432E-3</v>
      </c>
      <c r="AJ317">
        <v>0</v>
      </c>
      <c r="AK317">
        <v>-9.6628702795458099E-2</v>
      </c>
      <c r="AL317">
        <v>0.14618451721291978</v>
      </c>
      <c r="AM317">
        <v>0.39335305299212425</v>
      </c>
      <c r="AN317">
        <v>7.8793179590451151E-2</v>
      </c>
      <c r="AO317">
        <v>9.3506828108258162</v>
      </c>
      <c r="AP317">
        <v>2.700752075825879</v>
      </c>
      <c r="AQ317">
        <v>43.359415835592245</v>
      </c>
      <c r="AR317">
        <v>0.92781479954458945</v>
      </c>
      <c r="AS317">
        <v>1.6420652020637856</v>
      </c>
      <c r="AT317">
        <v>-1.0000000000000004</v>
      </c>
      <c r="AU317">
        <v>-1.0000000000000004</v>
      </c>
      <c r="AV317">
        <v>0.75306591919970001</v>
      </c>
      <c r="AW317">
        <v>79.077729631844804</v>
      </c>
      <c r="AX317">
        <v>78.963486915981704</v>
      </c>
      <c r="AY317">
        <v>2.1028521154537003E-2</v>
      </c>
      <c r="AZ317">
        <v>-7.0223849171578774</v>
      </c>
      <c r="BA317">
        <v>1433.5549364110807</v>
      </c>
    </row>
    <row r="318" spans="1:100" x14ac:dyDescent="0.25">
      <c r="A318">
        <v>857</v>
      </c>
      <c r="B318" t="s">
        <v>760</v>
      </c>
      <c r="C318">
        <v>3</v>
      </c>
      <c r="D318">
        <v>4.2186656578990371</v>
      </c>
      <c r="E318">
        <v>4.0511879360932194E-2</v>
      </c>
      <c r="F318">
        <v>-4.4496949893174598E-2</v>
      </c>
      <c r="G318">
        <v>-3.7170936914426252E-2</v>
      </c>
      <c r="H318">
        <v>0.49440308057247112</v>
      </c>
      <c r="I318">
        <v>0</v>
      </c>
      <c r="J318">
        <v>29.664184834348276</v>
      </c>
      <c r="K318">
        <v>0.49440308057247112</v>
      </c>
      <c r="L318">
        <v>-1.0000000000000004</v>
      </c>
      <c r="M318">
        <v>-1.0000000000000004</v>
      </c>
      <c r="N318">
        <v>9.8880616114494249</v>
      </c>
      <c r="O318">
        <v>33.845679555332886</v>
      </c>
      <c r="P318">
        <v>-1.8829020519119537</v>
      </c>
      <c r="Q318">
        <v>-0.12347203800598029</v>
      </c>
      <c r="R318">
        <v>-0.24929338302889281</v>
      </c>
      <c r="S318">
        <v>0.33333333333333343</v>
      </c>
      <c r="T318">
        <v>0.3455032795958049</v>
      </c>
      <c r="U318">
        <v>0.2603602753821106</v>
      </c>
      <c r="V318">
        <v>0</v>
      </c>
      <c r="W318">
        <v>17.791752309551118</v>
      </c>
      <c r="X318">
        <v>1.324357713109332</v>
      </c>
      <c r="Y318">
        <v>-1.0000000000000004</v>
      </c>
      <c r="Z318">
        <v>-1.0000000000000004</v>
      </c>
      <c r="AA318">
        <v>19.992317425551175</v>
      </c>
      <c r="AB318">
        <v>0.11217748799901529</v>
      </c>
      <c r="AC318">
        <v>-0.16815887248221092</v>
      </c>
      <c r="AD318">
        <v>0.10497855446377465</v>
      </c>
      <c r="AE318">
        <v>2.4498584990289571</v>
      </c>
      <c r="AF318">
        <v>-1.0000000000000004</v>
      </c>
      <c r="AG318">
        <v>-1.0000000000000004</v>
      </c>
      <c r="AH318">
        <v>-1.0000000000000004</v>
      </c>
      <c r="AI318">
        <v>0</v>
      </c>
      <c r="AJ318">
        <v>0</v>
      </c>
      <c r="AK318">
        <v>-0.1052754311531869</v>
      </c>
      <c r="AL318">
        <v>0.44764576496958397</v>
      </c>
      <c r="AM318">
        <v>8.4511490293963723E-4</v>
      </c>
      <c r="AN318">
        <v>0.59512941358671534</v>
      </c>
      <c r="AO318">
        <v>-0.50524928319244256</v>
      </c>
      <c r="AP318">
        <v>17.116464164515801</v>
      </c>
      <c r="AQ318">
        <v>47.455937143899391</v>
      </c>
      <c r="AR318">
        <v>0.93919688831124915</v>
      </c>
      <c r="AS318">
        <v>1.8187607936818038</v>
      </c>
      <c r="AT318">
        <v>-1.0000000000000004</v>
      </c>
      <c r="AU318">
        <v>-1.0000000000000004</v>
      </c>
      <c r="AV318">
        <v>-0.28646431994331917</v>
      </c>
      <c r="AW318">
        <v>70.954461145399875</v>
      </c>
      <c r="AX318">
        <v>70.954461145399875</v>
      </c>
      <c r="AY318">
        <v>0.41989359239830637</v>
      </c>
      <c r="AZ318">
        <v>23.616955320701074</v>
      </c>
      <c r="BA318">
        <v>1473.9473864149452</v>
      </c>
    </row>
    <row r="319" spans="1:100" x14ac:dyDescent="0.25">
      <c r="A319">
        <v>858</v>
      </c>
      <c r="B319" t="s">
        <v>761</v>
      </c>
      <c r="C319">
        <v>3</v>
      </c>
      <c r="D319">
        <v>4.1305741081776661</v>
      </c>
      <c r="E319">
        <v>0</v>
      </c>
      <c r="F319">
        <v>-1.768107302789312E-2</v>
      </c>
      <c r="G319">
        <v>-1.768107302789312E-2</v>
      </c>
      <c r="H319">
        <v>8.7809087410248288E-2</v>
      </c>
      <c r="I319">
        <v>0</v>
      </c>
      <c r="J319">
        <v>5.2685452446149013</v>
      </c>
      <c r="K319">
        <v>8.7809087410248288E-2</v>
      </c>
      <c r="L319">
        <v>-0.99999999999999956</v>
      </c>
      <c r="M319">
        <v>-0.99999999999999956</v>
      </c>
      <c r="N319">
        <v>1.7561817482049651</v>
      </c>
      <c r="O319">
        <v>9.3814382797646729</v>
      </c>
      <c r="P319">
        <v>1.582397768783685</v>
      </c>
      <c r="Q319">
        <v>-0.31089547399198753</v>
      </c>
      <c r="R319">
        <v>5.5001606603117509E-2</v>
      </c>
      <c r="S319">
        <v>0.33333333333333326</v>
      </c>
      <c r="T319">
        <v>0.33180801947268779</v>
      </c>
      <c r="U319">
        <v>-0.22594780538598919</v>
      </c>
      <c r="V319">
        <v>-5.5549031689189794E-3</v>
      </c>
      <c r="W319">
        <v>13.83318227363459</v>
      </c>
      <c r="X319">
        <v>-0.36131368902234351</v>
      </c>
      <c r="Y319">
        <v>-0.99999999999999956</v>
      </c>
      <c r="Z319">
        <v>-0.99999999999999956</v>
      </c>
      <c r="AA319">
        <v>37.30173787932889</v>
      </c>
      <c r="AB319">
        <v>0.29091725952831493</v>
      </c>
      <c r="AC319">
        <v>0.16662901102708891</v>
      </c>
      <c r="AD319">
        <v>1.0724809426420057E-2</v>
      </c>
      <c r="AE319">
        <v>23.413553999091203</v>
      </c>
      <c r="AF319">
        <v>-0.99999999999999956</v>
      </c>
      <c r="AG319">
        <v>-0.99999999999999956</v>
      </c>
      <c r="AH319">
        <v>-0.99999999999999956</v>
      </c>
      <c r="AI319">
        <v>0</v>
      </c>
      <c r="AJ319">
        <v>-5.5549031689189794E-3</v>
      </c>
      <c r="AK319">
        <v>-6.5884662109078396E-2</v>
      </c>
      <c r="AL319">
        <v>-8.9107794146843777E-2</v>
      </c>
      <c r="AM319">
        <v>-3.9761052126181695E-2</v>
      </c>
      <c r="AN319">
        <v>-3.5355692617762946E-2</v>
      </c>
      <c r="AO319">
        <v>-1.323449613699935</v>
      </c>
      <c r="AP319">
        <v>-1.3294312861782929</v>
      </c>
      <c r="AQ319">
        <v>19.101727518249476</v>
      </c>
      <c r="AR319">
        <v>0.43363864425111265</v>
      </c>
      <c r="AS319">
        <v>-0.273504601612095</v>
      </c>
      <c r="AT319">
        <v>-0.99999999999999956</v>
      </c>
      <c r="AU319">
        <v>-0.99999999999999956</v>
      </c>
      <c r="AV319">
        <v>3.7320533575224385E-2</v>
      </c>
      <c r="AW319">
        <v>45.353744872915264</v>
      </c>
      <c r="AX319">
        <v>44.798254556023366</v>
      </c>
      <c r="AY319">
        <v>-0.14192008142264931</v>
      </c>
      <c r="AZ319">
        <v>-54.179499790653644</v>
      </c>
      <c r="BA319">
        <v>1367.5350939023174</v>
      </c>
    </row>
    <row r="320" spans="1:100" x14ac:dyDescent="0.25">
      <c r="A320">
        <v>862</v>
      </c>
      <c r="B320" t="s">
        <v>762</v>
      </c>
      <c r="C320">
        <v>3</v>
      </c>
      <c r="D320">
        <v>3.6429917154396816</v>
      </c>
      <c r="E320">
        <v>0</v>
      </c>
      <c r="F320">
        <v>0</v>
      </c>
      <c r="G320">
        <v>0</v>
      </c>
      <c r="H320">
        <v>0.17893800992489928</v>
      </c>
      <c r="I320">
        <v>0</v>
      </c>
      <c r="J320">
        <v>10.736280595493962</v>
      </c>
      <c r="K320">
        <v>0.17893800992489928</v>
      </c>
      <c r="L320">
        <v>-0.99999999999999833</v>
      </c>
      <c r="M320">
        <v>-0.99999999999999833</v>
      </c>
      <c r="N320">
        <v>3.578760198497986</v>
      </c>
      <c r="O320">
        <v>14.379272310933647</v>
      </c>
      <c r="P320">
        <v>7.3153120208227229E-2</v>
      </c>
      <c r="Q320">
        <v>-3.1079078100890896E-2</v>
      </c>
      <c r="R320">
        <v>-4.5448616535503222E-2</v>
      </c>
      <c r="S320">
        <v>0.32221221859982035</v>
      </c>
      <c r="T320">
        <v>0.36175975665322335</v>
      </c>
      <c r="U320">
        <v>0.59412999329003213</v>
      </c>
      <c r="V320">
        <v>0</v>
      </c>
      <c r="W320">
        <v>43.966558344727069</v>
      </c>
      <c r="X320">
        <v>2.9049718528857302</v>
      </c>
      <c r="Y320">
        <v>-0.99999999999999833</v>
      </c>
      <c r="Z320">
        <v>-0.99999999999999833</v>
      </c>
      <c r="AA320">
        <v>85.558273530697861</v>
      </c>
      <c r="AB320">
        <v>0.35264942814313494</v>
      </c>
      <c r="AC320">
        <v>0.27582410256999818</v>
      </c>
      <c r="AD320">
        <v>0.20426974533699227</v>
      </c>
      <c r="AE320">
        <v>41.637163802506265</v>
      </c>
      <c r="AF320">
        <v>-0.99999999999999833</v>
      </c>
      <c r="AG320">
        <v>-0.99999999999999833</v>
      </c>
      <c r="AH320">
        <v>-0.99999999999999833</v>
      </c>
      <c r="AI320">
        <v>0</v>
      </c>
      <c r="AJ320">
        <v>0</v>
      </c>
      <c r="AK320">
        <v>8.0689343380342254E-3</v>
      </c>
      <c r="AL320">
        <v>1.0002894799808195E-2</v>
      </c>
      <c r="AM320">
        <v>3.8650273843412242E-2</v>
      </c>
      <c r="AN320">
        <v>-7.4606671626191806E-2</v>
      </c>
      <c r="AO320">
        <v>1.0066015177754781</v>
      </c>
      <c r="AP320">
        <v>-1.8151523166557537</v>
      </c>
      <c r="AQ320">
        <v>54.702838940221028</v>
      </c>
      <c r="AR320">
        <v>1.2781019685430757</v>
      </c>
      <c r="AS320">
        <v>3.0839098628106281</v>
      </c>
      <c r="AT320">
        <v>-0.99999999999999833</v>
      </c>
      <c r="AU320">
        <v>-0.99999999999999833</v>
      </c>
      <c r="AV320">
        <v>-4.5448616535503222E-2</v>
      </c>
      <c r="AW320">
        <v>98.122393524975735</v>
      </c>
      <c r="AX320">
        <v>98.122393524975735</v>
      </c>
      <c r="AY320">
        <v>0.33987396798781583</v>
      </c>
      <c r="AZ320">
        <v>45.859527321290564</v>
      </c>
      <c r="BA320">
        <v>1538.3512257675661</v>
      </c>
    </row>
    <row r="321" spans="1:100" x14ac:dyDescent="0.25">
      <c r="A321">
        <v>865</v>
      </c>
      <c r="B321" t="s">
        <v>763</v>
      </c>
      <c r="C321">
        <v>2</v>
      </c>
      <c r="D321">
        <v>4.2830866555629896</v>
      </c>
      <c r="E321">
        <v>0.12242810268008206</v>
      </c>
      <c r="F321">
        <v>0.38179662694939392</v>
      </c>
      <c r="G321">
        <v>0.39119727077221955</v>
      </c>
      <c r="H321">
        <v>0.13315825171924328</v>
      </c>
      <c r="I321">
        <v>0</v>
      </c>
      <c r="J321">
        <v>7.9894951031545958</v>
      </c>
      <c r="K321">
        <v>0.13315825171924328</v>
      </c>
      <c r="L321">
        <v>-1</v>
      </c>
      <c r="M321">
        <v>-1</v>
      </c>
      <c r="N321">
        <v>2.663165034384865</v>
      </c>
      <c r="O321">
        <v>12.143865288102404</v>
      </c>
      <c r="P321">
        <v>0.78781118228176439</v>
      </c>
      <c r="Q321">
        <v>2.1295782829289491</v>
      </c>
      <c r="R321">
        <v>0.70094903463497715</v>
      </c>
      <c r="S321">
        <v>0.3397457747504018</v>
      </c>
      <c r="T321">
        <v>0.32348877056044234</v>
      </c>
      <c r="U321">
        <v>0.12629756050714494</v>
      </c>
      <c r="V321">
        <v>7.0691646020970087E-3</v>
      </c>
      <c r="W321">
        <v>27.389986410106648</v>
      </c>
      <c r="X321">
        <v>1.028381951495029</v>
      </c>
      <c r="Y321">
        <v>-1</v>
      </c>
      <c r="Z321">
        <v>-1</v>
      </c>
      <c r="AA321">
        <v>48.73949111263488</v>
      </c>
      <c r="AB321">
        <v>0.17202863828470735</v>
      </c>
      <c r="AC321">
        <v>0.17226298792393885</v>
      </c>
      <c r="AD321">
        <v>0.16720252442000885</v>
      </c>
      <c r="AE321">
        <v>22.651990662566376</v>
      </c>
      <c r="AF321">
        <v>-1</v>
      </c>
      <c r="AG321">
        <v>-1</v>
      </c>
      <c r="AH321">
        <v>-1</v>
      </c>
      <c r="AI321">
        <v>3.6092890695334171E-3</v>
      </c>
      <c r="AJ321">
        <v>7.0691646020970087E-3</v>
      </c>
      <c r="AK321">
        <v>2.465784935776958E-2</v>
      </c>
      <c r="AL321">
        <v>0.14717010763147775</v>
      </c>
      <c r="AM321">
        <v>2.0373984811229012E-2</v>
      </c>
      <c r="AN321">
        <v>0.16306687540382475</v>
      </c>
      <c r="AO321">
        <v>0.90582070482306842</v>
      </c>
      <c r="AP321">
        <v>4.5393405854995121</v>
      </c>
      <c r="AQ321">
        <v>32.781171490042716</v>
      </c>
      <c r="AR321">
        <v>0.76704154613668463</v>
      </c>
      <c r="AS321">
        <v>1.1219652389329917</v>
      </c>
      <c r="AT321">
        <v>-1</v>
      </c>
      <c r="AU321">
        <v>-1</v>
      </c>
      <c r="AV321">
        <v>0.98190393851660751</v>
      </c>
      <c r="AW321">
        <v>61.612376106335738</v>
      </c>
      <c r="AX321">
        <v>61.815282711628463</v>
      </c>
      <c r="AY321">
        <v>0.2189530481753777</v>
      </c>
      <c r="AZ321">
        <v>9.1601829657345046</v>
      </c>
      <c r="BA321">
        <v>1506.9486456096747</v>
      </c>
    </row>
    <row r="322" spans="1:100" x14ac:dyDescent="0.25">
      <c r="A322">
        <v>867</v>
      </c>
      <c r="B322" t="s">
        <v>764</v>
      </c>
      <c r="C322">
        <v>2</v>
      </c>
      <c r="D322">
        <v>2.8923389251231333</v>
      </c>
      <c r="E322">
        <v>-0.18649602017936806</v>
      </c>
      <c r="F322">
        <v>-0.38745818452229852</v>
      </c>
      <c r="G322">
        <v>-0.38155079893931731</v>
      </c>
      <c r="H322">
        <v>-2.670753213504766E-2</v>
      </c>
      <c r="I322">
        <v>0</v>
      </c>
      <c r="J322">
        <v>-1.6024519281028589</v>
      </c>
      <c r="K322">
        <v>-2.670753213504766E-2</v>
      </c>
      <c r="L322">
        <v>-1</v>
      </c>
      <c r="M322">
        <v>-1</v>
      </c>
      <c r="N322">
        <v>-0.5341506427009528</v>
      </c>
      <c r="O322">
        <v>2.1803402207096667</v>
      </c>
      <c r="P322">
        <v>-0.77672437329821897</v>
      </c>
      <c r="Q322">
        <v>-1.5271474919193258</v>
      </c>
      <c r="R322">
        <v>-0.50009670649645699</v>
      </c>
      <c r="S322">
        <v>0.30986229145710925</v>
      </c>
      <c r="T322">
        <v>0.19732010411641093</v>
      </c>
      <c r="U322">
        <v>-2.9934715488158098E-2</v>
      </c>
      <c r="V322">
        <v>-1.358920134904926E-2</v>
      </c>
      <c r="W322">
        <v>17.529515029989781</v>
      </c>
      <c r="X322">
        <v>0.30462052614377566</v>
      </c>
      <c r="Y322">
        <v>-1</v>
      </c>
      <c r="Z322">
        <v>-1</v>
      </c>
      <c r="AA322">
        <v>28.438368713203928</v>
      </c>
      <c r="AB322">
        <v>-3.2149863840651022E-3</v>
      </c>
      <c r="AC322">
        <v>-3.0471412817384969E-3</v>
      </c>
      <c r="AD322">
        <v>-6.602117975871083E-3</v>
      </c>
      <c r="AE322">
        <v>6.5074115969506003</v>
      </c>
      <c r="AF322">
        <v>-1</v>
      </c>
      <c r="AG322">
        <v>-1</v>
      </c>
      <c r="AH322">
        <v>-1</v>
      </c>
      <c r="AI322">
        <v>-7.7185731159466961E-3</v>
      </c>
      <c r="AJ322">
        <v>-1.358920134904926E-2</v>
      </c>
      <c r="AK322">
        <v>0.23578122852116912</v>
      </c>
      <c r="AL322">
        <v>-6.3953271531921776E-2</v>
      </c>
      <c r="AM322">
        <v>0.2662743189410362</v>
      </c>
      <c r="AN322">
        <v>-8.2833458725982426E-2</v>
      </c>
      <c r="AO322">
        <v>7.1674063312340666</v>
      </c>
      <c r="AP322">
        <v>-1.7222450409114858</v>
      </c>
      <c r="AQ322">
        <v>22.284003760448556</v>
      </c>
      <c r="AR322">
        <v>0.53597833721119326</v>
      </c>
      <c r="AS322">
        <v>0.37473581239941822</v>
      </c>
      <c r="AT322">
        <v>-1</v>
      </c>
      <c r="AU322">
        <v>-1</v>
      </c>
      <c r="AV322">
        <v>-0.61193212192862501</v>
      </c>
      <c r="AW322">
        <v>38.216817837027385</v>
      </c>
      <c r="AX322">
        <v>38.113227713068326</v>
      </c>
      <c r="AY322">
        <v>3.8744508982777232E-2</v>
      </c>
      <c r="AZ322">
        <v>-22.411005235861342</v>
      </c>
      <c r="BA322">
        <v>1407.7549989607971</v>
      </c>
    </row>
    <row r="323" spans="1:100" x14ac:dyDescent="0.25">
      <c r="A323">
        <v>868</v>
      </c>
      <c r="B323" t="s">
        <v>765</v>
      </c>
      <c r="C323">
        <v>3</v>
      </c>
      <c r="D323">
        <v>4.8902433716667968</v>
      </c>
      <c r="E323">
        <v>-5.3842537316779989E-3</v>
      </c>
      <c r="F323">
        <v>0.54499983014717968</v>
      </c>
      <c r="G323">
        <v>0.54499983014717968</v>
      </c>
      <c r="H323">
        <v>-0.12635259079393757</v>
      </c>
      <c r="I323">
        <v>0</v>
      </c>
      <c r="J323">
        <v>-7.5811554476362559</v>
      </c>
      <c r="K323">
        <v>-0.12635259079393757</v>
      </c>
      <c r="L323">
        <v>-0.99999999999999978</v>
      </c>
      <c r="M323">
        <v>-0.99999999999999978</v>
      </c>
      <c r="N323">
        <v>-2.5270518158787514</v>
      </c>
      <c r="O323">
        <v>-2.1459122458222817</v>
      </c>
      <c r="P323">
        <v>-3.8300569388489067E-2</v>
      </c>
      <c r="Q323">
        <v>0.14084280089105594</v>
      </c>
      <c r="R323">
        <v>1.3212074663772652E-2</v>
      </c>
      <c r="S323">
        <v>0.33333333333333326</v>
      </c>
      <c r="T323">
        <v>0.35328619358327318</v>
      </c>
      <c r="U323">
        <v>3.4738051836953256E-2</v>
      </c>
      <c r="V323">
        <v>-5.001097562656963E-3</v>
      </c>
      <c r="W323">
        <v>33.708362879393611</v>
      </c>
      <c r="X323">
        <v>0.955323425172106</v>
      </c>
      <c r="Y323">
        <v>-0.99999999999999978</v>
      </c>
      <c r="Z323">
        <v>-0.99999999999999978</v>
      </c>
      <c r="AA323">
        <v>75.987014680680801</v>
      </c>
      <c r="AB323">
        <v>4.2717370703690069E-3</v>
      </c>
      <c r="AC323">
        <v>0.34176597651559443</v>
      </c>
      <c r="AD323">
        <v>0.49927108094650402</v>
      </c>
      <c r="AE323">
        <v>42.265439726623406</v>
      </c>
      <c r="AF323">
        <v>-0.99999999999999978</v>
      </c>
      <c r="AG323">
        <v>-0.99999999999999978</v>
      </c>
      <c r="AH323">
        <v>-0.99999999999999978</v>
      </c>
      <c r="AI323">
        <v>0</v>
      </c>
      <c r="AJ323">
        <v>-5.001097562656963E-3</v>
      </c>
      <c r="AK323">
        <v>0.13819324281149839</v>
      </c>
      <c r="AL323">
        <v>-2.5375690988193578E-2</v>
      </c>
      <c r="AM323">
        <v>0.2597498127740811</v>
      </c>
      <c r="AN323">
        <v>0.15003335173370319</v>
      </c>
      <c r="AO323">
        <v>7.1847115334095202</v>
      </c>
      <c r="AP323">
        <v>3.6239553384016125</v>
      </c>
      <c r="AQ323">
        <v>26.127207431757359</v>
      </c>
      <c r="AR323">
        <v>0.71635648119090301</v>
      </c>
      <c r="AS323">
        <v>0.82897083437816854</v>
      </c>
      <c r="AT323">
        <v>-0.99999999999999978</v>
      </c>
      <c r="AU323">
        <v>-0.99999999999999978</v>
      </c>
      <c r="AV323">
        <v>0.55821190481095262</v>
      </c>
      <c r="AW323">
        <v>77.465057773260114</v>
      </c>
      <c r="AX323">
        <v>76.964948016994384</v>
      </c>
      <c r="AY323">
        <v>9.267324581444239E-2</v>
      </c>
      <c r="AZ323">
        <v>19.316100257394314</v>
      </c>
      <c r="BA323">
        <v>1577.1956055508806</v>
      </c>
      <c r="CU323" t="e">
        <v>#N/A</v>
      </c>
      <c r="CV323" t="e">
        <v>#N/A</v>
      </c>
    </row>
    <row r="324" spans="1:100" x14ac:dyDescent="0.25">
      <c r="A324">
        <v>870</v>
      </c>
      <c r="B324" t="s">
        <v>766</v>
      </c>
      <c r="C324">
        <v>3</v>
      </c>
      <c r="D324">
        <v>4.4511118281087017</v>
      </c>
      <c r="E324">
        <v>1.0172640649985087E-3</v>
      </c>
      <c r="F324">
        <v>-1.0838714520567501</v>
      </c>
      <c r="G324">
        <v>-1.0838714520567501</v>
      </c>
      <c r="H324">
        <v>0.71370666602448996</v>
      </c>
      <c r="I324">
        <v>0</v>
      </c>
      <c r="J324">
        <v>42.822399961469394</v>
      </c>
      <c r="K324">
        <v>0.71370666602448996</v>
      </c>
      <c r="L324">
        <v>-1</v>
      </c>
      <c r="M324">
        <v>-1</v>
      </c>
      <c r="N324">
        <v>14.274133320489803</v>
      </c>
      <c r="O324">
        <v>46.18964033752134</v>
      </c>
      <c r="P324">
        <v>2.271497651819014</v>
      </c>
      <c r="Q324">
        <v>-1.6743990811852143</v>
      </c>
      <c r="R324">
        <v>-0.2919183522099576</v>
      </c>
      <c r="S324">
        <v>0.33333333333333309</v>
      </c>
      <c r="T324">
        <v>0.42740870066272824</v>
      </c>
      <c r="U324">
        <v>0.53731553907577323</v>
      </c>
      <c r="V324">
        <v>1.6266218819607188E-3</v>
      </c>
      <c r="W324">
        <v>23.439101157172196</v>
      </c>
      <c r="X324">
        <v>2.2791179035765534</v>
      </c>
      <c r="Y324">
        <v>-1</v>
      </c>
      <c r="Z324">
        <v>-1</v>
      </c>
      <c r="AA324">
        <v>54.701633788615297</v>
      </c>
      <c r="AB324">
        <v>0.15743155844995504</v>
      </c>
      <c r="AC324">
        <v>0.37798704278060069</v>
      </c>
      <c r="AD324">
        <v>9.5670418442504068E-2</v>
      </c>
      <c r="AE324">
        <v>31.554450983653005</v>
      </c>
      <c r="AF324">
        <v>-1</v>
      </c>
      <c r="AG324">
        <v>-1</v>
      </c>
      <c r="AH324">
        <v>-1</v>
      </c>
      <c r="AI324">
        <v>-1.1162239764803976E-2</v>
      </c>
      <c r="AJ324">
        <v>1.6266218819607188E-3</v>
      </c>
      <c r="AK324">
        <v>-0.17377307897056871</v>
      </c>
      <c r="AL324">
        <v>0.20756384595045346</v>
      </c>
      <c r="AM324">
        <v>-6.6994925270637412E-2</v>
      </c>
      <c r="AN324">
        <v>0.19188390600056576</v>
      </c>
      <c r="AO324">
        <v>-2.5437385266187773</v>
      </c>
      <c r="AP324">
        <v>5.8349168797664106</v>
      </c>
      <c r="AQ324">
        <v>66.261501118641618</v>
      </c>
      <c r="AR324">
        <v>1.2996841949537958</v>
      </c>
      <c r="AS324">
        <v>2.9928245696010429</v>
      </c>
      <c r="AT324">
        <v>-1</v>
      </c>
      <c r="AU324">
        <v>-1</v>
      </c>
      <c r="AV324">
        <v>-1.375789804266708</v>
      </c>
      <c r="AW324">
        <v>106.72619100590298</v>
      </c>
      <c r="AX324">
        <v>106.66560839880297</v>
      </c>
      <c r="AY324">
        <v>0.35813802712551285</v>
      </c>
      <c r="AZ324">
        <v>28.333770581576839</v>
      </c>
      <c r="BA324">
        <v>1569.4856669977582</v>
      </c>
    </row>
    <row r="325" spans="1:100" x14ac:dyDescent="0.25">
      <c r="A325">
        <v>871</v>
      </c>
      <c r="B325" t="s">
        <v>767</v>
      </c>
      <c r="C325">
        <v>2</v>
      </c>
      <c r="D325">
        <v>3.4516414568543139</v>
      </c>
      <c r="E325">
        <v>-6.2259222774364693E-2</v>
      </c>
      <c r="F325">
        <v>-7.8094987886748984E-2</v>
      </c>
      <c r="G325">
        <v>-7.0782755015670579E-2</v>
      </c>
      <c r="H325">
        <v>3.7584025341458563E-2</v>
      </c>
      <c r="I325">
        <v>0</v>
      </c>
      <c r="J325">
        <v>2.2550415204875134</v>
      </c>
      <c r="K325">
        <v>3.7584025341458563E-2</v>
      </c>
      <c r="L325">
        <v>-1</v>
      </c>
      <c r="M325">
        <v>-1</v>
      </c>
      <c r="N325">
        <v>0.7516805068291712</v>
      </c>
      <c r="O325">
        <v>6.1872673385395602</v>
      </c>
      <c r="P325">
        <v>-0.14753140172847262</v>
      </c>
      <c r="Q325">
        <v>-5.6560167593830757E-2</v>
      </c>
      <c r="R325">
        <v>-1.7084648279897974E-2</v>
      </c>
      <c r="S325">
        <v>0.32188022073145633</v>
      </c>
      <c r="T325">
        <v>0.24806004280031252</v>
      </c>
      <c r="U325">
        <v>3.2895591971456604E-2</v>
      </c>
      <c r="V325">
        <v>-5.2812414473271726E-3</v>
      </c>
      <c r="W325">
        <v>21.494998119592214</v>
      </c>
      <c r="X325">
        <v>0.59568812144396421</v>
      </c>
      <c r="Y325">
        <v>-1</v>
      </c>
      <c r="Z325">
        <v>-1</v>
      </c>
      <c r="AA325">
        <v>36.602659696008693</v>
      </c>
      <c r="AB325">
        <v>6.7260917190477443E-2</v>
      </c>
      <c r="AC325">
        <v>6.7455507729843683E-2</v>
      </c>
      <c r="AD325">
        <v>6.3295085083308736E-2</v>
      </c>
      <c r="AE325">
        <v>13.00010883275861</v>
      </c>
      <c r="AF325">
        <v>-1</v>
      </c>
      <c r="AG325">
        <v>-1</v>
      </c>
      <c r="AH325">
        <v>-1</v>
      </c>
      <c r="AI325">
        <v>-3.1629647473196141E-3</v>
      </c>
      <c r="AJ325">
        <v>-5.2812414473271726E-3</v>
      </c>
      <c r="AK325">
        <v>0.15087593772742813</v>
      </c>
      <c r="AL325">
        <v>2.0952019261819207E-2</v>
      </c>
      <c r="AM325">
        <v>0.16738314232998652</v>
      </c>
      <c r="AN325">
        <v>1.6057717885067255E-2</v>
      </c>
      <c r="AO325">
        <v>4.6492496469908264</v>
      </c>
      <c r="AP325">
        <v>0.79591164333175457</v>
      </c>
      <c r="AQ325">
        <v>26.505540390468433</v>
      </c>
      <c r="AR325">
        <v>0.62890262169022293</v>
      </c>
      <c r="AS325">
        <v>0.67524128934316741</v>
      </c>
      <c r="AT325">
        <v>-1</v>
      </c>
      <c r="AU325">
        <v>-1</v>
      </c>
      <c r="AV325">
        <v>2.9044328552104481E-2</v>
      </c>
      <c r="AW325">
        <v>47.625565868670776</v>
      </c>
      <c r="AX325">
        <v>47.645236342508014</v>
      </c>
      <c r="AY325">
        <v>0.1112171005275584</v>
      </c>
      <c r="AZ325">
        <v>-9.7143492540252794</v>
      </c>
      <c r="BA325">
        <v>1439.1116216739035</v>
      </c>
    </row>
    <row r="326" spans="1:100" x14ac:dyDescent="0.25">
      <c r="A326">
        <v>876</v>
      </c>
      <c r="B326" t="s">
        <v>768</v>
      </c>
      <c r="C326">
        <v>3</v>
      </c>
      <c r="D326">
        <v>5.8088785024583114</v>
      </c>
      <c r="E326">
        <v>0</v>
      </c>
      <c r="F326">
        <v>0.58492774981371354</v>
      </c>
      <c r="G326">
        <v>0.58492774981371354</v>
      </c>
      <c r="H326">
        <v>-6.1926002201715659E-2</v>
      </c>
      <c r="I326">
        <v>0</v>
      </c>
      <c r="J326">
        <v>-3.7155601321029383</v>
      </c>
      <c r="K326">
        <v>-6.1926002201715659E-2</v>
      </c>
      <c r="L326">
        <v>-1</v>
      </c>
      <c r="M326">
        <v>-1</v>
      </c>
      <c r="N326">
        <v>-1.2385200440343134</v>
      </c>
      <c r="O326">
        <v>2.6782461201690899</v>
      </c>
      <c r="P326">
        <v>-2.2665425277246856</v>
      </c>
      <c r="Q326">
        <v>0.31330307491925902</v>
      </c>
      <c r="R326">
        <v>-9.173219817312056E-2</v>
      </c>
      <c r="S326">
        <v>0.3333333333333332</v>
      </c>
      <c r="T326">
        <v>0.50566721164276229</v>
      </c>
      <c r="U326">
        <v>0.11672827323811386</v>
      </c>
      <c r="V326">
        <v>7.4472793867439765E-3</v>
      </c>
      <c r="W326">
        <v>41.004083992106736</v>
      </c>
      <c r="X326">
        <v>1.5635254114236981</v>
      </c>
      <c r="Y326">
        <v>-1</v>
      </c>
      <c r="Z326">
        <v>-1</v>
      </c>
      <c r="AA326">
        <v>83.483509930622546</v>
      </c>
      <c r="AB326">
        <v>0.15678218384633189</v>
      </c>
      <c r="AC326">
        <v>0.3178503718229988</v>
      </c>
      <c r="AD326">
        <v>0.37679060706444722</v>
      </c>
      <c r="AE326">
        <v>42.571158136688894</v>
      </c>
      <c r="AF326">
        <v>-1</v>
      </c>
      <c r="AG326">
        <v>-1</v>
      </c>
      <c r="AH326">
        <v>-1</v>
      </c>
      <c r="AI326">
        <v>0</v>
      </c>
      <c r="AJ326">
        <v>7.4472793867439765E-3</v>
      </c>
      <c r="AK326">
        <v>-9.5040284116972393E-2</v>
      </c>
      <c r="AL326">
        <v>0.10879828184314518</v>
      </c>
      <c r="AM326">
        <v>4.8376332810525009E-2</v>
      </c>
      <c r="AN326">
        <v>3.4231537007067825E-4</v>
      </c>
      <c r="AO326">
        <v>0.73420689967826358</v>
      </c>
      <c r="AP326">
        <v>0.55254929346749249</v>
      </c>
      <c r="AQ326">
        <v>37.288523860003806</v>
      </c>
      <c r="AR326">
        <v>0.96317609760095357</v>
      </c>
      <c r="AS326">
        <v>1.5015994092219822</v>
      </c>
      <c r="AT326">
        <v>-1</v>
      </c>
      <c r="AU326">
        <v>-1</v>
      </c>
      <c r="AV326">
        <v>0.4931955516405932</v>
      </c>
      <c r="AW326">
        <v>86.714305344259088</v>
      </c>
      <c r="AX326">
        <v>87.45903328293349</v>
      </c>
      <c r="AY326">
        <v>-2.442256727200548E-2</v>
      </c>
      <c r="AZ326">
        <v>4.5209045805052401</v>
      </c>
      <c r="BA326">
        <v>1599.1809676527039</v>
      </c>
      <c r="CU326" t="e">
        <v>#N/A</v>
      </c>
      <c r="CV326" t="e">
        <v>#N/A</v>
      </c>
    </row>
    <row r="327" spans="1:100" x14ac:dyDescent="0.25">
      <c r="A327">
        <v>877</v>
      </c>
      <c r="B327" t="s">
        <v>769</v>
      </c>
      <c r="C327">
        <v>3</v>
      </c>
      <c r="D327">
        <v>5.1991753903544762</v>
      </c>
      <c r="E327">
        <v>0</v>
      </c>
      <c r="F327">
        <v>-0.12055085592827905</v>
      </c>
      <c r="G327">
        <v>-0.12055085592827905</v>
      </c>
      <c r="H327">
        <v>-0.16865248442405484</v>
      </c>
      <c r="I327">
        <v>0</v>
      </c>
      <c r="J327">
        <v>-10.11914906544329</v>
      </c>
      <c r="K327">
        <v>-0.16865248442405484</v>
      </c>
      <c r="L327">
        <v>-1.0000000000000007</v>
      </c>
      <c r="M327">
        <v>-1.0000000000000007</v>
      </c>
      <c r="N327">
        <v>-3.3730496884810961</v>
      </c>
      <c r="O327">
        <v>-5.0405245310170823</v>
      </c>
      <c r="P327">
        <v>-0.39359678038493728</v>
      </c>
      <c r="Q327">
        <v>1.5793971382242757</v>
      </c>
      <c r="R327">
        <v>0.44658798271523192</v>
      </c>
      <c r="S327">
        <v>0.3333333333333337</v>
      </c>
      <c r="T327">
        <v>0.47033671663906629</v>
      </c>
      <c r="U327">
        <v>0.202013669739292</v>
      </c>
      <c r="V327">
        <v>-2.2788609695285407E-2</v>
      </c>
      <c r="W327">
        <v>46.061903777618447</v>
      </c>
      <c r="X327">
        <v>1.7311926612052679</v>
      </c>
      <c r="Y327">
        <v>-1.0000000000000007</v>
      </c>
      <c r="Z327">
        <v>-1.0000000000000007</v>
      </c>
      <c r="AA327">
        <v>88.685179826025802</v>
      </c>
      <c r="AB327">
        <v>0.22635188257061456</v>
      </c>
      <c r="AC327">
        <v>0.37931631039190089</v>
      </c>
      <c r="AD327">
        <v>0.23786556835132644</v>
      </c>
      <c r="AE327">
        <v>42.176688065692069</v>
      </c>
      <c r="AF327">
        <v>-1.0000000000000007</v>
      </c>
      <c r="AG327">
        <v>-1.0000000000000007</v>
      </c>
      <c r="AH327">
        <v>-1.0000000000000007</v>
      </c>
      <c r="AI327">
        <v>0</v>
      </c>
      <c r="AJ327">
        <v>-2.2788609695285407E-2</v>
      </c>
      <c r="AK327">
        <v>0.10300477465625421</v>
      </c>
      <c r="AL327">
        <v>0.11872644300703741</v>
      </c>
      <c r="AM327">
        <v>0.12075695927978296</v>
      </c>
      <c r="AN327">
        <v>0.29219348699538061</v>
      </c>
      <c r="AO327">
        <v>3.5339478552758465</v>
      </c>
      <c r="AP327">
        <v>7.8984693899197049</v>
      </c>
      <c r="AQ327">
        <v>35.942754712175159</v>
      </c>
      <c r="AR327">
        <v>0.98289511001640606</v>
      </c>
      <c r="AS327">
        <v>1.5625401767812133</v>
      </c>
      <c r="AT327">
        <v>-1.0000000000000007</v>
      </c>
      <c r="AU327">
        <v>-1.0000000000000007</v>
      </c>
      <c r="AV327">
        <v>0.32603712678695218</v>
      </c>
      <c r="AW327">
        <v>91.543124684928415</v>
      </c>
      <c r="AX327">
        <v>89.264263715399863</v>
      </c>
      <c r="AY327">
        <v>0.38499262292877406</v>
      </c>
      <c r="AZ327">
        <v>6.0581394623212317</v>
      </c>
      <c r="BA327">
        <v>1421.4139095331875</v>
      </c>
      <c r="CU327" t="e">
        <v>#N/A</v>
      </c>
      <c r="CV327" t="e">
        <v>#N/A</v>
      </c>
    </row>
    <row r="328" spans="1:100" x14ac:dyDescent="0.25">
      <c r="A328">
        <v>884</v>
      </c>
      <c r="B328" t="s">
        <v>770</v>
      </c>
      <c r="C328">
        <v>2</v>
      </c>
      <c r="D328">
        <v>4.4635054547620223</v>
      </c>
      <c r="E328">
        <v>0.16250418410736489</v>
      </c>
      <c r="F328">
        <v>0.48159044744328483</v>
      </c>
      <c r="G328">
        <v>0.49144426436366817</v>
      </c>
      <c r="H328">
        <v>0.15389730606009133</v>
      </c>
      <c r="I328">
        <v>0</v>
      </c>
      <c r="J328">
        <v>9.2338383636054786</v>
      </c>
      <c r="K328">
        <v>0.15389730606009133</v>
      </c>
      <c r="L328">
        <v>-1</v>
      </c>
      <c r="M328">
        <v>-1</v>
      </c>
      <c r="N328">
        <v>3.0779461212018262</v>
      </c>
      <c r="O328">
        <v>13.43641259132894</v>
      </c>
      <c r="P328">
        <v>0.99077511316853806</v>
      </c>
      <c r="Q328">
        <v>2.6039576824837631</v>
      </c>
      <c r="R328">
        <v>0.85675819085737293</v>
      </c>
      <c r="S328">
        <v>0.34362249664154954</v>
      </c>
      <c r="T328">
        <v>0.33985636821898829</v>
      </c>
      <c r="U328">
        <v>0.14656524746018396</v>
      </c>
      <c r="V328">
        <v>9.7491312824245727E-3</v>
      </c>
      <c r="W328">
        <v>28.669164773658217</v>
      </c>
      <c r="X328">
        <v>1.1222740099973676</v>
      </c>
      <c r="Y328">
        <v>-1</v>
      </c>
      <c r="Z328">
        <v>-1</v>
      </c>
      <c r="AA328">
        <v>51.373113332920305</v>
      </c>
      <c r="AB328">
        <v>0.19476262780560072</v>
      </c>
      <c r="AC328">
        <v>0.19500560493954391</v>
      </c>
      <c r="AD328">
        <v>0.18974983777522419</v>
      </c>
      <c r="AE328">
        <v>24.746393194987554</v>
      </c>
      <c r="AF328">
        <v>-1</v>
      </c>
      <c r="AG328">
        <v>-1</v>
      </c>
      <c r="AH328">
        <v>-1</v>
      </c>
      <c r="AI328">
        <v>5.0788289783636597E-3</v>
      </c>
      <c r="AJ328">
        <v>9.7491312824245727E-3</v>
      </c>
      <c r="AK328">
        <v>-2.7307457970509319E-3</v>
      </c>
      <c r="AL328">
        <v>0.17455870278629826</v>
      </c>
      <c r="AM328">
        <v>-1.1526152097359937E-2</v>
      </c>
      <c r="AN328">
        <v>0.1949670123124137</v>
      </c>
      <c r="AO328">
        <v>9.351827565304216E-2</v>
      </c>
      <c r="AP328">
        <v>5.3516430146695386</v>
      </c>
      <c r="AQ328">
        <v>34.142947141594725</v>
      </c>
      <c r="AR328">
        <v>0.79701689377232487</v>
      </c>
      <c r="AS328">
        <v>1.2189017522277006</v>
      </c>
      <c r="AT328">
        <v>-1</v>
      </c>
      <c r="AU328">
        <v>-1</v>
      </c>
      <c r="AV328">
        <v>1.1886689627203135</v>
      </c>
      <c r="AW328">
        <v>64.647433030861237</v>
      </c>
      <c r="AX328">
        <v>64.89010081687691</v>
      </c>
      <c r="AY328">
        <v>0.24233112569074267</v>
      </c>
      <c r="AZ328">
        <v>13.255847290721102</v>
      </c>
      <c r="BA328">
        <v>1509.332008609696</v>
      </c>
    </row>
    <row r="329" spans="1:100" x14ac:dyDescent="0.25">
      <c r="A329">
        <v>885</v>
      </c>
      <c r="B329" t="s">
        <v>771</v>
      </c>
      <c r="C329">
        <v>3</v>
      </c>
      <c r="D329">
        <v>3.662957694745117</v>
      </c>
      <c r="E329">
        <v>2.7776548953332035E-3</v>
      </c>
      <c r="F329">
        <v>-3.1912485739140649E-2</v>
      </c>
      <c r="G329">
        <v>-3.1912485739140649E-2</v>
      </c>
      <c r="H329">
        <v>0.23480159572315723</v>
      </c>
      <c r="I329">
        <v>0</v>
      </c>
      <c r="J329">
        <v>14.088095743389431</v>
      </c>
      <c r="K329">
        <v>0.23480159572315723</v>
      </c>
      <c r="L329">
        <v>-1.0000000000000022</v>
      </c>
      <c r="M329">
        <v>-1.0000000000000022</v>
      </c>
      <c r="N329">
        <v>4.6960319144631431</v>
      </c>
      <c r="O329">
        <v>17.71914095239541</v>
      </c>
      <c r="P329">
        <v>3.1818811290593931</v>
      </c>
      <c r="Q329">
        <v>0.343776336508963</v>
      </c>
      <c r="R329">
        <v>0.45531677321151753</v>
      </c>
      <c r="S329">
        <v>0.33900590013264159</v>
      </c>
      <c r="T329">
        <v>0.28611862046916275</v>
      </c>
      <c r="U329">
        <v>1.674500969645738E-2</v>
      </c>
      <c r="V329">
        <v>6.8927511100708591E-2</v>
      </c>
      <c r="W329">
        <v>19.039817827032547</v>
      </c>
      <c r="X329">
        <v>0.82408418467348421</v>
      </c>
      <c r="Y329">
        <v>-1.0000000000000022</v>
      </c>
      <c r="Z329">
        <v>-1.0000000000000022</v>
      </c>
      <c r="AA329">
        <v>36.843806011787798</v>
      </c>
      <c r="AB329">
        <v>-3.5462459898182912E-2</v>
      </c>
      <c r="AC329">
        <v>0.27243803816867457</v>
      </c>
      <c r="AD329">
        <v>0.10999784996038295</v>
      </c>
      <c r="AE329">
        <v>17.348671411543734</v>
      </c>
      <c r="AF329">
        <v>-1.0000000000000022</v>
      </c>
      <c r="AG329">
        <v>-1.0000000000000022</v>
      </c>
      <c r="AH329">
        <v>-1.0000000000000022</v>
      </c>
      <c r="AI329">
        <v>0</v>
      </c>
      <c r="AJ329">
        <v>6.8927511100708591E-2</v>
      </c>
      <c r="AK329">
        <v>-8.0348110602458847E-2</v>
      </c>
      <c r="AL329">
        <v>-8.2983498018376539E-2</v>
      </c>
      <c r="AM329">
        <v>0.49056466294034184</v>
      </c>
      <c r="AN329">
        <v>6.5385454114931782E-2</v>
      </c>
      <c r="AO329">
        <v>11.862376020496249</v>
      </c>
      <c r="AP329">
        <v>1.2197188627814115</v>
      </c>
      <c r="AQ329">
        <v>33.127913570421967</v>
      </c>
      <c r="AR329">
        <v>0.71079704139897115</v>
      </c>
      <c r="AS329">
        <v>1.0588857803966416</v>
      </c>
      <c r="AT329">
        <v>-1.0000000000000022</v>
      </c>
      <c r="AU329">
        <v>-1.0000000000000022</v>
      </c>
      <c r="AV329">
        <v>0.42340428747237696</v>
      </c>
      <c r="AW329">
        <v>55.782665826964596</v>
      </c>
      <c r="AX329">
        <v>62.675416937035443</v>
      </c>
      <c r="AY329">
        <v>0.22558797399629812</v>
      </c>
      <c r="AZ329">
        <v>-15.653026810856765</v>
      </c>
      <c r="BA329">
        <v>1391.8115662369298</v>
      </c>
      <c r="CU329" t="e">
        <v>#N/A</v>
      </c>
      <c r="CV329" t="e">
        <v>#N/A</v>
      </c>
    </row>
    <row r="330" spans="1:100" x14ac:dyDescent="0.25">
      <c r="A330">
        <v>888</v>
      </c>
      <c r="B330" t="s">
        <v>772</v>
      </c>
      <c r="C330">
        <v>3</v>
      </c>
      <c r="D330">
        <v>4.1968762850998376</v>
      </c>
      <c r="E330">
        <v>6.0316534581614113E-3</v>
      </c>
      <c r="F330">
        <v>0.40208369301447999</v>
      </c>
      <c r="G330">
        <v>0.40208369301447999</v>
      </c>
      <c r="H330">
        <v>0.15765632278047248</v>
      </c>
      <c r="I330">
        <v>0</v>
      </c>
      <c r="J330">
        <v>9.4593793668283475</v>
      </c>
      <c r="K330">
        <v>0.15765632278047248</v>
      </c>
      <c r="L330">
        <v>-0.99999999999999911</v>
      </c>
      <c r="M330">
        <v>-0.99999999999999911</v>
      </c>
      <c r="N330">
        <v>3.1531264556094496</v>
      </c>
      <c r="O330">
        <v>14.058339344942667</v>
      </c>
      <c r="P330">
        <v>0.46776945932850011</v>
      </c>
      <c r="Q330">
        <v>-4.3023244206757891E-2</v>
      </c>
      <c r="R330">
        <v>6.8015545435415395E-2</v>
      </c>
      <c r="S330">
        <v>0.33333333333333315</v>
      </c>
      <c r="T330">
        <v>0.29747894448274742</v>
      </c>
      <c r="U330">
        <v>6.1559939111230526E-2</v>
      </c>
      <c r="V330">
        <v>2.4924443508759385E-3</v>
      </c>
      <c r="W330">
        <v>21.488333539908563</v>
      </c>
      <c r="X330">
        <v>0.69849598873519991</v>
      </c>
      <c r="Y330">
        <v>-0.99999999999999911</v>
      </c>
      <c r="Z330">
        <v>-0.99999999999999911</v>
      </c>
      <c r="AA330">
        <v>34.848413146492547</v>
      </c>
      <c r="AB330">
        <v>0.19014347794385791</v>
      </c>
      <c r="AC330">
        <v>0.15507267950579701</v>
      </c>
      <c r="AD330">
        <v>-7.937487622668403E-2</v>
      </c>
      <c r="AE330">
        <v>13.29206406114854</v>
      </c>
      <c r="AF330">
        <v>-0.99999999999999911</v>
      </c>
      <c r="AG330">
        <v>-0.99999999999999911</v>
      </c>
      <c r="AH330">
        <v>-0.99999999999999911</v>
      </c>
      <c r="AI330">
        <v>0</v>
      </c>
      <c r="AJ330">
        <v>2.4924443508759385E-3</v>
      </c>
      <c r="AK330">
        <v>-8.8166218495022916E-2</v>
      </c>
      <c r="AL330">
        <v>-9.1871649426082419E-2</v>
      </c>
      <c r="AM330">
        <v>0.37261165459836371</v>
      </c>
      <c r="AN330">
        <v>6.6671636031372425E-2</v>
      </c>
      <c r="AO330">
        <v>8.8744602724839758</v>
      </c>
      <c r="AP330">
        <v>1.2074326536538975</v>
      </c>
      <c r="AQ330">
        <v>30.947712906736935</v>
      </c>
      <c r="AR330">
        <v>0.69486466127818713</v>
      </c>
      <c r="AS330">
        <v>0.8561523115156725</v>
      </c>
      <c r="AT330">
        <v>-0.99999999999999911</v>
      </c>
      <c r="AU330">
        <v>-0.99999999999999911</v>
      </c>
      <c r="AV330">
        <v>0.47009923844989537</v>
      </c>
      <c r="AW330">
        <v>50.114185145089102</v>
      </c>
      <c r="AX330">
        <v>50.3634295801767</v>
      </c>
      <c r="AY330">
        <v>0.23555226967724821</v>
      </c>
      <c r="AZ330">
        <v>-15.647900245751408</v>
      </c>
      <c r="BA330">
        <v>1416.0027815528765</v>
      </c>
    </row>
    <row r="331" spans="1:100" x14ac:dyDescent="0.25">
      <c r="A331">
        <v>894</v>
      </c>
      <c r="B331" t="s">
        <v>773</v>
      </c>
      <c r="C331">
        <v>3</v>
      </c>
      <c r="D331">
        <v>4.4568785535177859</v>
      </c>
      <c r="E331">
        <v>0.24746782647456528</v>
      </c>
      <c r="F331">
        <v>0.38861226793223536</v>
      </c>
      <c r="G331">
        <v>0.49359167325053704</v>
      </c>
      <c r="H331">
        <v>0.26736531823425075</v>
      </c>
      <c r="I331">
        <v>0</v>
      </c>
      <c r="J331">
        <v>16.041919094055029</v>
      </c>
      <c r="K331">
        <v>0.26736531823425075</v>
      </c>
      <c r="L331">
        <v>-0.99999999999999745</v>
      </c>
      <c r="M331">
        <v>-0.99999999999999745</v>
      </c>
      <c r="N331">
        <v>5.3473063646850134</v>
      </c>
      <c r="O331">
        <v>20.99238932082336</v>
      </c>
      <c r="P331">
        <v>-1.5551995876584959</v>
      </c>
      <c r="Q331">
        <v>0.13084100214193353</v>
      </c>
      <c r="R331">
        <v>-0.17530239100094916</v>
      </c>
      <c r="S331">
        <v>0.33333333333333265</v>
      </c>
      <c r="T331">
        <v>0.31262553964738998</v>
      </c>
      <c r="U331">
        <v>0.22713359321792254</v>
      </c>
      <c r="V331">
        <v>0</v>
      </c>
      <c r="W331">
        <v>24.229085918575773</v>
      </c>
      <c r="X331">
        <v>1.3479710436035834</v>
      </c>
      <c r="Y331">
        <v>-0.99999999999999745</v>
      </c>
      <c r="Z331">
        <v>-0.99999999999999745</v>
      </c>
      <c r="AA331">
        <v>67.225949496346431</v>
      </c>
      <c r="AB331">
        <v>0.26431708163111711</v>
      </c>
      <c r="AC331">
        <v>0.31372703811811481</v>
      </c>
      <c r="AD331">
        <v>0.28539919962620003</v>
      </c>
      <c r="AE331">
        <v>43.172165968771587</v>
      </c>
      <c r="AF331">
        <v>-0.99999999999999745</v>
      </c>
      <c r="AG331">
        <v>-0.99999999999999745</v>
      </c>
      <c r="AH331">
        <v>-0.99999999999999745</v>
      </c>
      <c r="AI331">
        <v>0</v>
      </c>
      <c r="AJ331">
        <v>0</v>
      </c>
      <c r="AK331">
        <v>-1.0319893170789454E-2</v>
      </c>
      <c r="AL331">
        <v>-0.14069254358183475</v>
      </c>
      <c r="AM331">
        <v>9.3931889591331502E-2</v>
      </c>
      <c r="AN331">
        <v>0.16694561516439221</v>
      </c>
      <c r="AO331">
        <v>2.2966977739293406</v>
      </c>
      <c r="AP331">
        <v>3.4701776612006316</v>
      </c>
      <c r="AQ331">
        <v>40.271005012630809</v>
      </c>
      <c r="AR331">
        <v>0.87309246619864489</v>
      </c>
      <c r="AS331">
        <v>1.6153363618378336</v>
      </c>
      <c r="AT331">
        <v>-0.99999999999999745</v>
      </c>
      <c r="AU331">
        <v>-0.99999999999999745</v>
      </c>
      <c r="AV331">
        <v>0.31828928224958797</v>
      </c>
      <c r="AW331">
        <v>91.688516478370417</v>
      </c>
      <c r="AX331">
        <v>91.688516478370417</v>
      </c>
      <c r="AY331">
        <v>0.39656761658424178</v>
      </c>
      <c r="AZ331">
        <v>35.706057421416162</v>
      </c>
      <c r="BA331">
        <v>1570.3032488516171</v>
      </c>
      <c r="CU331" t="e">
        <v>#N/A</v>
      </c>
      <c r="CV331" t="e">
        <v>#N/A</v>
      </c>
    </row>
    <row r="332" spans="1:100" x14ac:dyDescent="0.25">
      <c r="A332">
        <v>900</v>
      </c>
      <c r="B332" t="s">
        <v>774</v>
      </c>
      <c r="C332">
        <v>3</v>
      </c>
      <c r="D332">
        <v>4.5829322096239586</v>
      </c>
      <c r="E332">
        <v>0</v>
      </c>
      <c r="F332">
        <v>1.9014203475531493</v>
      </c>
      <c r="G332">
        <v>1.9014203475531493</v>
      </c>
      <c r="H332">
        <v>-0.13726949138254885</v>
      </c>
      <c r="I332">
        <v>0</v>
      </c>
      <c r="J332">
        <v>-8.2361694829529313</v>
      </c>
      <c r="K332">
        <v>-0.13726949138254885</v>
      </c>
      <c r="L332">
        <v>-1.0000000000000009</v>
      </c>
      <c r="M332">
        <v>-1.0000000000000009</v>
      </c>
      <c r="N332">
        <v>-2.7453898276509787</v>
      </c>
      <c r="O332">
        <v>-1.75181692577583</v>
      </c>
      <c r="P332">
        <v>-1.8039461622992112</v>
      </c>
      <c r="Q332">
        <v>38.574413622075589</v>
      </c>
      <c r="R332">
        <v>12.409530256915179</v>
      </c>
      <c r="S332">
        <v>0.34406631782238922</v>
      </c>
      <c r="T332">
        <v>0.2159111346365164</v>
      </c>
      <c r="U332">
        <v>-0.13771482667617202</v>
      </c>
      <c r="V332">
        <v>0</v>
      </c>
      <c r="W332">
        <v>22.381284686611298</v>
      </c>
      <c r="X332">
        <v>1.6086200121795603E-2</v>
      </c>
      <c r="Y332">
        <v>-1.0000000000000009</v>
      </c>
      <c r="Z332">
        <v>-1.0000000000000009</v>
      </c>
      <c r="AA332">
        <v>80.75168602708024</v>
      </c>
      <c r="AB332">
        <v>0.13703540060926545</v>
      </c>
      <c r="AC332">
        <v>0.43731886944368265</v>
      </c>
      <c r="AD332">
        <v>0.34486315161812819</v>
      </c>
      <c r="AE332">
        <v>45.960871083553812</v>
      </c>
      <c r="AF332">
        <v>-1.0000000000000009</v>
      </c>
      <c r="AG332">
        <v>-1.0000000000000009</v>
      </c>
      <c r="AH332">
        <v>-1.0000000000000009</v>
      </c>
      <c r="AI332">
        <v>0</v>
      </c>
      <c r="AJ332">
        <v>0</v>
      </c>
      <c r="AK332">
        <v>-1.8860081693644545E-2</v>
      </c>
      <c r="AL332">
        <v>0.1142579729731099</v>
      </c>
      <c r="AM332">
        <v>0.11458957270611106</v>
      </c>
      <c r="AN332">
        <v>4.6403574814628416E-2</v>
      </c>
      <c r="AO332">
        <v>2.7704389091845538</v>
      </c>
      <c r="AP332">
        <v>1.7313792352312589</v>
      </c>
      <c r="AQ332">
        <v>14.145115203658357</v>
      </c>
      <c r="AR332">
        <v>0.42226262578273349</v>
      </c>
      <c r="AS332">
        <v>-0.12118329126075325</v>
      </c>
      <c r="AT332">
        <v>-1.0000000000000009</v>
      </c>
      <c r="AU332">
        <v>-1.0000000000000009</v>
      </c>
      <c r="AV332">
        <v>14.31095060446833</v>
      </c>
      <c r="AW332">
        <v>80.731248336535742</v>
      </c>
      <c r="AX332">
        <v>80.731248336535742</v>
      </c>
      <c r="AY332">
        <v>0.3095951720007995</v>
      </c>
      <c r="AZ332">
        <v>11.750563665641536</v>
      </c>
      <c r="BA332">
        <v>1453.969555822908</v>
      </c>
      <c r="CU332" t="e">
        <v>#N/A</v>
      </c>
      <c r="CV332" t="e">
        <v>#N/A</v>
      </c>
    </row>
    <row r="333" spans="1:100" x14ac:dyDescent="0.25">
      <c r="A333">
        <v>904</v>
      </c>
      <c r="B333" t="s">
        <v>775</v>
      </c>
      <c r="C333">
        <v>3</v>
      </c>
      <c r="D333">
        <v>5.1905658748692911</v>
      </c>
      <c r="E333">
        <v>-1.5918973006213307E-2</v>
      </c>
      <c r="F333">
        <v>-2.5726754217468974E-2</v>
      </c>
      <c r="G333">
        <v>-3.5068342859244123E-2</v>
      </c>
      <c r="H333">
        <v>0.26425956931896372</v>
      </c>
      <c r="I333">
        <v>0</v>
      </c>
      <c r="J333">
        <v>15.855574159137824</v>
      </c>
      <c r="K333">
        <v>0.26425956931896372</v>
      </c>
      <c r="L333">
        <v>-1</v>
      </c>
      <c r="M333">
        <v>-1</v>
      </c>
      <c r="N333">
        <v>5.2851913863792737</v>
      </c>
      <c r="O333">
        <v>21.011071691147862</v>
      </c>
      <c r="P333">
        <v>-0.54998264348956349</v>
      </c>
      <c r="Q333">
        <v>1.6816508522596678</v>
      </c>
      <c r="R333">
        <v>0.39186796871670376</v>
      </c>
      <c r="S333">
        <v>0.33333333333333365</v>
      </c>
      <c r="T333">
        <v>-3.2850029967708153E-2</v>
      </c>
      <c r="U333">
        <v>-2.9247557974339228E-2</v>
      </c>
      <c r="V333">
        <v>0</v>
      </c>
      <c r="W333">
        <v>0.27904704289290105</v>
      </c>
      <c r="X333">
        <v>-0.27912316204988963</v>
      </c>
      <c r="Y333">
        <v>-1</v>
      </c>
      <c r="Z333">
        <v>-1</v>
      </c>
      <c r="AA333">
        <v>20.196027193852906</v>
      </c>
      <c r="AB333">
        <v>-0.14442651161868772</v>
      </c>
      <c r="AC333">
        <v>0.28076094482470776</v>
      </c>
      <c r="AD333">
        <v>0.25416781043884573</v>
      </c>
      <c r="AE333">
        <v>19.525112182243301</v>
      </c>
      <c r="AF333">
        <v>-1</v>
      </c>
      <c r="AG333">
        <v>-1</v>
      </c>
      <c r="AH333">
        <v>-1</v>
      </c>
      <c r="AI333">
        <v>0</v>
      </c>
      <c r="AJ333">
        <v>0</v>
      </c>
      <c r="AK333">
        <v>0.21121873366202101</v>
      </c>
      <c r="AL333">
        <v>1.4672745019195957E-2</v>
      </c>
      <c r="AM333">
        <v>-4.8459092658645522E-2</v>
      </c>
      <c r="AN333">
        <v>-6.2693169950728267E-2</v>
      </c>
      <c r="AO333">
        <v>-0.15538364815603303</v>
      </c>
      <c r="AP333">
        <v>-1.4939655236722273</v>
      </c>
      <c r="AQ333">
        <v>16.134621202030722</v>
      </c>
      <c r="AR333">
        <v>0.2712357453912862</v>
      </c>
      <c r="AS333">
        <v>-1.4863592730925669E-2</v>
      </c>
      <c r="AT333">
        <v>-1</v>
      </c>
      <c r="AU333">
        <v>-1</v>
      </c>
      <c r="AV333">
        <v>0.35679962585745967</v>
      </c>
      <c r="AW333">
        <v>39.713133361328538</v>
      </c>
      <c r="AX333">
        <v>39.713133361328538</v>
      </c>
      <c r="AY333">
        <v>7.8977169890768001E-2</v>
      </c>
      <c r="AZ333">
        <v>-16.033443033848087</v>
      </c>
      <c r="BA333">
        <v>1456.7496693541384</v>
      </c>
    </row>
    <row r="334" spans="1:100" x14ac:dyDescent="0.25">
      <c r="A334">
        <v>907</v>
      </c>
      <c r="B334" t="s">
        <v>776</v>
      </c>
      <c r="C334">
        <v>3</v>
      </c>
      <c r="D334">
        <v>4.9497273375578477</v>
      </c>
      <c r="E334">
        <v>0.32605623071895679</v>
      </c>
      <c r="F334">
        <v>-0.63906230538453523</v>
      </c>
      <c r="G334">
        <v>-0.54262743292936155</v>
      </c>
      <c r="H334">
        <v>-8.1720629242818588E-2</v>
      </c>
      <c r="I334">
        <v>0</v>
      </c>
      <c r="J334">
        <v>-4.9032377545691155</v>
      </c>
      <c r="K334">
        <v>-8.1720629242818588E-2</v>
      </c>
      <c r="L334">
        <v>-1.0000000000000007</v>
      </c>
      <c r="M334">
        <v>-1.0000000000000007</v>
      </c>
      <c r="N334">
        <v>-1.6344125848563718</v>
      </c>
      <c r="O334">
        <v>-0.4961378499406317</v>
      </c>
      <c r="P334">
        <v>-0.54753223376713656</v>
      </c>
      <c r="Q334">
        <v>-1.1270510934947002</v>
      </c>
      <c r="R334">
        <v>-0.3533823287850848</v>
      </c>
      <c r="S334">
        <v>0.32968371392195034</v>
      </c>
      <c r="T334">
        <v>0.32617250906270095</v>
      </c>
      <c r="U334">
        <v>0.18389123371671923</v>
      </c>
      <c r="V334">
        <v>0</v>
      </c>
      <c r="W334">
        <v>36.858723437767566</v>
      </c>
      <c r="X334">
        <v>1.4659809628237144</v>
      </c>
      <c r="Y334">
        <v>-1.0000000000000007</v>
      </c>
      <c r="Z334">
        <v>-1.0000000000000007</v>
      </c>
      <c r="AA334">
        <v>62.255321149249518</v>
      </c>
      <c r="AB334">
        <v>0.21052090681603575</v>
      </c>
      <c r="AC334">
        <v>0.10989910351994389</v>
      </c>
      <c r="AD334">
        <v>0.19457959046936113</v>
      </c>
      <c r="AE334">
        <v>25.749980040267037</v>
      </c>
      <c r="AF334">
        <v>-1.0000000000000007</v>
      </c>
      <c r="AG334">
        <v>-1.0000000000000007</v>
      </c>
      <c r="AH334">
        <v>-1.0000000000000007</v>
      </c>
      <c r="AI334">
        <v>-2.4524573448398809E-3</v>
      </c>
      <c r="AJ334">
        <v>0</v>
      </c>
      <c r="AK334">
        <v>1.343571040210594</v>
      </c>
      <c r="AL334">
        <v>9.2177359006236137E-2</v>
      </c>
      <c r="AM334">
        <v>-2.0041932609662867E-2</v>
      </c>
      <c r="AN334">
        <v>-0.11419747231701027</v>
      </c>
      <c r="AO334">
        <v>6.2168068858113985</v>
      </c>
      <c r="AP334">
        <v>-2.3940500128940752</v>
      </c>
      <c r="AQ334">
        <v>31.955485683198447</v>
      </c>
      <c r="AR334">
        <v>0.83974745670137041</v>
      </c>
      <c r="AS334">
        <v>1.3842603335808963</v>
      </c>
      <c r="AT334">
        <v>-1.0000000000000007</v>
      </c>
      <c r="AU334">
        <v>-1.0000000000000007</v>
      </c>
      <c r="AV334">
        <v>-0.89600976171444602</v>
      </c>
      <c r="AW334">
        <v>59.365133286414832</v>
      </c>
      <c r="AX334">
        <v>59.31608413951804</v>
      </c>
      <c r="AY334">
        <v>3.452094383008171E-2</v>
      </c>
      <c r="AZ334">
        <v>-22.092789068611552</v>
      </c>
      <c r="BA334">
        <v>1337.0348897921149</v>
      </c>
    </row>
    <row r="335" spans="1:100" x14ac:dyDescent="0.25">
      <c r="A335">
        <v>910</v>
      </c>
      <c r="B335" t="s">
        <v>777</v>
      </c>
      <c r="C335">
        <v>3</v>
      </c>
      <c r="D335">
        <v>5.2665072073059855</v>
      </c>
      <c r="E335">
        <v>0</v>
      </c>
      <c r="F335">
        <v>8.4504783384855259E-2</v>
      </c>
      <c r="G335">
        <v>8.4504783384855259E-2</v>
      </c>
      <c r="H335">
        <v>0.11763627861265265</v>
      </c>
      <c r="I335">
        <v>0</v>
      </c>
      <c r="J335">
        <v>7.05817671675916</v>
      </c>
      <c r="K335">
        <v>0.11763627861265265</v>
      </c>
      <c r="L335">
        <v>-0.99999999999999978</v>
      </c>
      <c r="M335">
        <v>-0.99999999999999978</v>
      </c>
      <c r="N335">
        <v>2.3527255722530533</v>
      </c>
      <c r="O335">
        <v>12.409188707449999</v>
      </c>
      <c r="P335">
        <v>-0.32921384326314979</v>
      </c>
      <c r="Q335">
        <v>3.1242637652051188</v>
      </c>
      <c r="R335">
        <v>0.95114990775280506</v>
      </c>
      <c r="S335">
        <v>0.3333333333333332</v>
      </c>
      <c r="T335">
        <v>0.33823598109923653</v>
      </c>
      <c r="U335">
        <v>-0.12491210252835334</v>
      </c>
      <c r="V335">
        <v>-3.4596486046131303E-2</v>
      </c>
      <c r="W335">
        <v>15.776977889817282</v>
      </c>
      <c r="X335">
        <v>-0.14839164280438114</v>
      </c>
      <c r="Y335">
        <v>-0.99999999999999978</v>
      </c>
      <c r="Z335">
        <v>-0.99999999999999978</v>
      </c>
      <c r="AA335">
        <v>41.215885464016665</v>
      </c>
      <c r="AB335">
        <v>1.201358273825541E-2</v>
      </c>
      <c r="AC335">
        <v>0.21556670486232107</v>
      </c>
      <c r="AD335">
        <v>0.26217486572835547</v>
      </c>
      <c r="AE335">
        <v>24.487757666446605</v>
      </c>
      <c r="AF335">
        <v>-0.99999999999999978</v>
      </c>
      <c r="AG335">
        <v>-0.99999999999999978</v>
      </c>
      <c r="AH335">
        <v>-0.99999999999999978</v>
      </c>
      <c r="AI335">
        <v>0</v>
      </c>
      <c r="AJ335">
        <v>-3.4596486046131303E-2</v>
      </c>
      <c r="AK335">
        <v>0.18193098668068947</v>
      </c>
      <c r="AL335">
        <v>5.7179790248391871E-2</v>
      </c>
      <c r="AM335">
        <v>2.5614773268734736E-2</v>
      </c>
      <c r="AN335">
        <v>-1.8985162020464869E-2</v>
      </c>
      <c r="AO335">
        <v>1.5500242651218157</v>
      </c>
      <c r="AP335">
        <v>-0.18873009926966203</v>
      </c>
      <c r="AQ335">
        <v>22.835154606576459</v>
      </c>
      <c r="AR335">
        <v>0.51206072585808482</v>
      </c>
      <c r="AS335">
        <v>-3.0755364191728647E-2</v>
      </c>
      <c r="AT335">
        <v>-0.99999999999999978</v>
      </c>
      <c r="AU335">
        <v>-0.99999999999999978</v>
      </c>
      <c r="AV335">
        <v>1.0356546911376603</v>
      </c>
      <c r="AW335">
        <v>53.436344072197059</v>
      </c>
      <c r="AX335">
        <v>49.976695467583923</v>
      </c>
      <c r="AY335">
        <v>-8.2476186461819759E-3</v>
      </c>
      <c r="AZ335">
        <v>-31.290647296529816</v>
      </c>
      <c r="BA335">
        <v>1458.9647474566941</v>
      </c>
    </row>
    <row r="336" spans="1:100" x14ac:dyDescent="0.25">
      <c r="A336">
        <v>919</v>
      </c>
      <c r="B336" t="s">
        <v>778</v>
      </c>
      <c r="C336">
        <v>3</v>
      </c>
      <c r="D336">
        <v>4.3674915803743195</v>
      </c>
      <c r="E336">
        <v>0</v>
      </c>
      <c r="F336">
        <v>-0.20633848158497264</v>
      </c>
      <c r="G336">
        <v>-0.20633848158497264</v>
      </c>
      <c r="H336">
        <v>-1.0908075258148868E-2</v>
      </c>
      <c r="I336">
        <v>0</v>
      </c>
      <c r="J336">
        <v>-0.65448451548893283</v>
      </c>
      <c r="K336">
        <v>-1.0908075258148868E-2</v>
      </c>
      <c r="L336">
        <v>-0.99999999999999767</v>
      </c>
      <c r="M336">
        <v>-0.99999999999999767</v>
      </c>
      <c r="N336">
        <v>-0.21816150516297725</v>
      </c>
      <c r="O336">
        <v>3.506668583300415</v>
      </c>
      <c r="P336">
        <v>3.4977943568338832</v>
      </c>
      <c r="Q336">
        <v>-0.4121375833481406</v>
      </c>
      <c r="R336">
        <v>0.10969959518030792</v>
      </c>
      <c r="S336">
        <v>0.33333333333333265</v>
      </c>
      <c r="T336">
        <v>0.28762494829217061</v>
      </c>
      <c r="U336">
        <v>-5.0702288410108376E-2</v>
      </c>
      <c r="V336">
        <v>0</v>
      </c>
      <c r="W336">
        <v>23.246562738941751</v>
      </c>
      <c r="X336">
        <v>0.38334881820205674</v>
      </c>
      <c r="Y336">
        <v>-0.99999999999999767</v>
      </c>
      <c r="Z336">
        <v>-0.99999999999999767</v>
      </c>
      <c r="AA336">
        <v>16.624495879997919</v>
      </c>
      <c r="AB336">
        <v>-3.582895201790505E-2</v>
      </c>
      <c r="AC336">
        <v>-4.3680137182110571E-2</v>
      </c>
      <c r="AD336">
        <v>-5.512623988246719E-2</v>
      </c>
      <c r="AE336">
        <v>-6.7317664541241431</v>
      </c>
      <c r="AF336">
        <v>-0.99999999999999767</v>
      </c>
      <c r="AG336">
        <v>-0.99999999999999767</v>
      </c>
      <c r="AH336">
        <v>-0.99999999999999767</v>
      </c>
      <c r="AI336">
        <v>0</v>
      </c>
      <c r="AJ336">
        <v>0</v>
      </c>
      <c r="AK336">
        <v>0.53753862295637234</v>
      </c>
      <c r="AL336">
        <v>-0.24654310498819904</v>
      </c>
      <c r="AM336">
        <v>0.53728213535992597</v>
      </c>
      <c r="AN336">
        <v>-0.19122247419257896</v>
      </c>
      <c r="AO336">
        <v>16.11974649878001</v>
      </c>
      <c r="AP336">
        <v>-6.0132773797554693</v>
      </c>
      <c r="AQ336">
        <v>22.59207822345282</v>
      </c>
      <c r="AR336">
        <v>0.57025599321539533</v>
      </c>
      <c r="AS336">
        <v>0.37244074294390805</v>
      </c>
      <c r="AT336">
        <v>-0.99999999999999767</v>
      </c>
      <c r="AU336">
        <v>-0.99999999999999767</v>
      </c>
      <c r="AV336">
        <v>-9.6638886404664753E-2</v>
      </c>
      <c r="AW336">
        <v>14.117887083542866</v>
      </c>
      <c r="AX336">
        <v>14.117887083542866</v>
      </c>
      <c r="AY336">
        <v>-0.17916939205729027</v>
      </c>
      <c r="AZ336">
        <v>-101.56804227045811</v>
      </c>
      <c r="BA336">
        <v>1194.4293694763528</v>
      </c>
    </row>
    <row r="337" spans="1:100" x14ac:dyDescent="0.25">
      <c r="A337">
        <v>930</v>
      </c>
      <c r="B337" t="s">
        <v>779</v>
      </c>
      <c r="C337">
        <v>2</v>
      </c>
      <c r="D337">
        <v>4.7085518001968509</v>
      </c>
      <c r="E337">
        <v>0.21693585828268516</v>
      </c>
      <c r="F337">
        <v>0.61713126202342306</v>
      </c>
      <c r="G337">
        <v>0.62760058249387385</v>
      </c>
      <c r="H337">
        <v>0.18206526581018811</v>
      </c>
      <c r="I337">
        <v>0</v>
      </c>
      <c r="J337">
        <v>10.923915948611285</v>
      </c>
      <c r="K337">
        <v>0.18206526581018811</v>
      </c>
      <c r="L337">
        <v>-1</v>
      </c>
      <c r="M337">
        <v>-1</v>
      </c>
      <c r="N337">
        <v>3.6413053162037619</v>
      </c>
      <c r="O337">
        <v>15.191961316647161</v>
      </c>
      <c r="P337">
        <v>1.2664424479456875</v>
      </c>
      <c r="Q337">
        <v>3.2482638120364689</v>
      </c>
      <c r="R337">
        <v>1.0683795101826545</v>
      </c>
      <c r="S337">
        <v>0.34888789324052011</v>
      </c>
      <c r="T337">
        <v>0.36208697837480541</v>
      </c>
      <c r="U337">
        <v>0.17409299202066317</v>
      </c>
      <c r="V337">
        <v>1.3389084789580499E-2</v>
      </c>
      <c r="W337">
        <v>30.406555691562616</v>
      </c>
      <c r="X337">
        <v>1.2497990013147611</v>
      </c>
      <c r="Y337">
        <v>-1</v>
      </c>
      <c r="Z337">
        <v>-1</v>
      </c>
      <c r="AA337">
        <v>54.950121400826575</v>
      </c>
      <c r="AB337">
        <v>0.22564012546094753</v>
      </c>
      <c r="AC337">
        <v>0.22589482053148457</v>
      </c>
      <c r="AD337">
        <v>0.22037379027683826</v>
      </c>
      <c r="AE337">
        <v>27.591028503047028</v>
      </c>
      <c r="AF337">
        <v>-1</v>
      </c>
      <c r="AG337">
        <v>-1</v>
      </c>
      <c r="AH337">
        <v>-1</v>
      </c>
      <c r="AI337">
        <v>7.0747705638756278E-3</v>
      </c>
      <c r="AJ337">
        <v>1.3389084789580499E-2</v>
      </c>
      <c r="AK337">
        <v>-3.9930168357661819E-2</v>
      </c>
      <c r="AL337">
        <v>0.21175812534690913</v>
      </c>
      <c r="AM337">
        <v>-5.4853188986109649E-2</v>
      </c>
      <c r="AN337">
        <v>0.23829404920116343</v>
      </c>
      <c r="AO337">
        <v>-1.009757782826656</v>
      </c>
      <c r="AP337">
        <v>6.4549190731492363</v>
      </c>
      <c r="AQ337">
        <v>35.992522397590236</v>
      </c>
      <c r="AR337">
        <v>0.83772966552261796</v>
      </c>
      <c r="AS337">
        <v>1.3505617479017571</v>
      </c>
      <c r="AT337">
        <v>-1</v>
      </c>
      <c r="AU337">
        <v>-1</v>
      </c>
      <c r="AV337">
        <v>1.4694989747245932</v>
      </c>
      <c r="AW337">
        <v>68.76967312359784</v>
      </c>
      <c r="AX337">
        <v>69.066344882977617</v>
      </c>
      <c r="AY337">
        <v>0.27408342913065509</v>
      </c>
      <c r="AZ337">
        <v>18.818613362889661</v>
      </c>
      <c r="BA337">
        <v>1453.4759380950327</v>
      </c>
    </row>
    <row r="338" spans="1:100" x14ac:dyDescent="0.25">
      <c r="A338">
        <v>931</v>
      </c>
      <c r="B338" t="s">
        <v>780</v>
      </c>
      <c r="C338">
        <v>3</v>
      </c>
      <c r="D338">
        <v>6.020164651276553</v>
      </c>
      <c r="E338">
        <v>-4.2788479312918645E-3</v>
      </c>
      <c r="F338">
        <v>-1.5304354981243238</v>
      </c>
      <c r="G338">
        <v>-1.5304354981243238</v>
      </c>
      <c r="H338">
        <v>0.11701442827060932</v>
      </c>
      <c r="I338">
        <v>0</v>
      </c>
      <c r="J338">
        <v>7.0208656962365588</v>
      </c>
      <c r="K338">
        <v>0.11701442827060932</v>
      </c>
      <c r="L338">
        <v>-0.99999999999999989</v>
      </c>
      <c r="M338">
        <v>-0.99999999999999989</v>
      </c>
      <c r="N338">
        <v>2.340288565412187</v>
      </c>
      <c r="O338">
        <v>11.51059484938879</v>
      </c>
      <c r="P338">
        <v>8.4197627587680665E-2</v>
      </c>
      <c r="Q338">
        <v>0.12486879844073639</v>
      </c>
      <c r="R338">
        <v>-2.2749547586063901E-2</v>
      </c>
      <c r="S338">
        <v>0.34865305603640268</v>
      </c>
      <c r="T338">
        <v>0.3926481810713438</v>
      </c>
      <c r="U338">
        <v>0.26551207784484882</v>
      </c>
      <c r="V338">
        <v>-6.7231686534229181E-4</v>
      </c>
      <c r="W338">
        <v>35.565062792665763</v>
      </c>
      <c r="X338">
        <v>1.7167052933388129</v>
      </c>
      <c r="Y338">
        <v>-0.99999999999999989</v>
      </c>
      <c r="Z338">
        <v>-0.99999999999999989</v>
      </c>
      <c r="AA338">
        <v>45.229456836834643</v>
      </c>
      <c r="AB338">
        <v>-0.15155626964393307</v>
      </c>
      <c r="AC338">
        <v>-0.15989549898565283</v>
      </c>
      <c r="AD338">
        <v>0.50519464046468532</v>
      </c>
      <c r="AE338">
        <v>9.6871435917549675</v>
      </c>
      <c r="AF338">
        <v>-0.99999999999999989</v>
      </c>
      <c r="AG338">
        <v>-0.99999999999999989</v>
      </c>
      <c r="AH338">
        <v>-0.99999999999999989</v>
      </c>
      <c r="AI338">
        <v>-5.2904438312150817E-2</v>
      </c>
      <c r="AJ338">
        <v>-6.7231686534229181E-4</v>
      </c>
      <c r="AK338">
        <v>0.23070620629486535</v>
      </c>
      <c r="AL338">
        <v>1.5154914702203402E-2</v>
      </c>
      <c r="AM338">
        <v>-0.20063259162461633</v>
      </c>
      <c r="AN338">
        <v>-0.1651586768049377</v>
      </c>
      <c r="AO338">
        <v>-3.8622837591410812</v>
      </c>
      <c r="AP338">
        <v>-4.0531923466124251</v>
      </c>
      <c r="AQ338">
        <v>42.585928488902312</v>
      </c>
      <c r="AR338">
        <v>1.0061409980872531</v>
      </c>
      <c r="AS338">
        <v>1.8337197216094219</v>
      </c>
      <c r="AT338">
        <v>-0.99999999999999989</v>
      </c>
      <c r="AU338">
        <v>-0.99999999999999989</v>
      </c>
      <c r="AV338">
        <v>-1.5531850457103871</v>
      </c>
      <c r="AW338">
        <v>52.686859339610997</v>
      </c>
      <c r="AX338">
        <v>51.561538886833752</v>
      </c>
      <c r="AY338">
        <v>0.11229666925566491</v>
      </c>
      <c r="AZ338">
        <v>-3.034744314017904</v>
      </c>
      <c r="BA338">
        <v>1451.1557968461375</v>
      </c>
    </row>
    <row r="339" spans="1:100" x14ac:dyDescent="0.25">
      <c r="A339">
        <v>932</v>
      </c>
      <c r="B339" t="s">
        <v>781</v>
      </c>
      <c r="C339">
        <v>3</v>
      </c>
      <c r="D339">
        <v>4.2277635189091809</v>
      </c>
      <c r="E339">
        <v>-3.75353308198971E-3</v>
      </c>
      <c r="F339">
        <v>1.8228094969954667</v>
      </c>
      <c r="G339">
        <v>1.8228094969954667</v>
      </c>
      <c r="H339">
        <v>9.7112212278688492E-2</v>
      </c>
      <c r="I339">
        <v>0</v>
      </c>
      <c r="J339">
        <v>5.8267327367213131</v>
      </c>
      <c r="K339">
        <v>9.7112212278688492E-2</v>
      </c>
      <c r="L339">
        <v>-1.0000000000000002</v>
      </c>
      <c r="M339">
        <v>-1.0000000000000002</v>
      </c>
      <c r="N339">
        <v>1.9422442455737716</v>
      </c>
      <c r="O339">
        <v>11.877305752625951</v>
      </c>
      <c r="P339">
        <v>2.3804274615910401</v>
      </c>
      <c r="Q339">
        <v>-1.5006218115984313</v>
      </c>
      <c r="R339">
        <v>-0.43515427887768648</v>
      </c>
      <c r="S339">
        <v>0.33548087978691726</v>
      </c>
      <c r="T339">
        <v>0.44139403251565218</v>
      </c>
      <c r="U339">
        <v>0.34154410038365712</v>
      </c>
      <c r="V339">
        <v>2.2868817419565753E-3</v>
      </c>
      <c r="W339">
        <v>40.943747285979775</v>
      </c>
      <c r="X339">
        <v>2.1548132749325228</v>
      </c>
      <c r="Y339">
        <v>-1.0000000000000002</v>
      </c>
      <c r="Z339">
        <v>-1.0000000000000002</v>
      </c>
      <c r="AA339">
        <v>76.73326514533052</v>
      </c>
      <c r="AB339">
        <v>0.36707807553796246</v>
      </c>
      <c r="AC339">
        <v>8.4370997350524585E-2</v>
      </c>
      <c r="AD339">
        <v>0.27304436987608216</v>
      </c>
      <c r="AE339">
        <v>36.224672138228456</v>
      </c>
      <c r="AF339">
        <v>-1.0000000000000002</v>
      </c>
      <c r="AG339">
        <v>-1.0000000000000002</v>
      </c>
      <c r="AH339">
        <v>-1.0000000000000002</v>
      </c>
      <c r="AI339">
        <v>4.3523939765365276E-2</v>
      </c>
      <c r="AJ339">
        <v>2.2868817419565753E-3</v>
      </c>
      <c r="AK339">
        <v>0.18373406461160882</v>
      </c>
      <c r="AL339">
        <v>-1.2644502884091092E-2</v>
      </c>
      <c r="AM339">
        <v>5.9616896401275966E-2</v>
      </c>
      <c r="AN339">
        <v>0.23908750660924688</v>
      </c>
      <c r="AO339">
        <v>2.4090927330899445</v>
      </c>
      <c r="AP339">
        <v>5.9139651508107143</v>
      </c>
      <c r="AQ339">
        <v>46.770480022701101</v>
      </c>
      <c r="AR339">
        <v>1.1207058944281827</v>
      </c>
      <c r="AS339">
        <v>2.2519254872112104</v>
      </c>
      <c r="AT339">
        <v>-1.0000000000000002</v>
      </c>
      <c r="AU339">
        <v>-1.0000000000000002</v>
      </c>
      <c r="AV339">
        <v>1.3876552181177813</v>
      </c>
      <c r="AW339">
        <v>94.524536048767175</v>
      </c>
      <c r="AX339">
        <v>95.623703018270149</v>
      </c>
      <c r="AY339">
        <v>0.24267196626025092</v>
      </c>
      <c r="AZ339">
        <v>41.399068864895654</v>
      </c>
      <c r="BA339">
        <v>1510.9129812438248</v>
      </c>
    </row>
    <row r="340" spans="1:100" x14ac:dyDescent="0.25">
      <c r="A340">
        <v>935</v>
      </c>
      <c r="B340" t="s">
        <v>782</v>
      </c>
      <c r="C340">
        <v>3</v>
      </c>
      <c r="D340">
        <v>5.5339039994804322</v>
      </c>
      <c r="E340">
        <v>0</v>
      </c>
      <c r="F340">
        <v>-2.2484484895893039E-2</v>
      </c>
      <c r="G340">
        <v>-2.2484484895893039E-2</v>
      </c>
      <c r="H340">
        <v>0.40919916264876427</v>
      </c>
      <c r="I340">
        <v>0</v>
      </c>
      <c r="J340">
        <v>24.551949758925861</v>
      </c>
      <c r="K340">
        <v>0.40919916264876427</v>
      </c>
      <c r="L340">
        <v>-0.99999999999999911</v>
      </c>
      <c r="M340">
        <v>-0.99999999999999911</v>
      </c>
      <c r="N340">
        <v>8.1839832529752847</v>
      </c>
      <c r="O340">
        <v>30.063369273510428</v>
      </c>
      <c r="P340">
        <v>0.38851435952237634</v>
      </c>
      <c r="Q340">
        <v>-2.1653515327460502</v>
      </c>
      <c r="R340">
        <v>-0.62876831647166964</v>
      </c>
      <c r="S340">
        <v>0.3333333333333332</v>
      </c>
      <c r="T340">
        <v>0.32715210303427372</v>
      </c>
      <c r="U340">
        <v>0.17021573405398824</v>
      </c>
      <c r="V340">
        <v>-6.0258997178424353E-2</v>
      </c>
      <c r="W340">
        <v>14.449720423776258</v>
      </c>
      <c r="X340">
        <v>0.56441399656519009</v>
      </c>
      <c r="Y340">
        <v>-0.99999999999999911</v>
      </c>
      <c r="Z340">
        <v>-0.99999999999999911</v>
      </c>
      <c r="AA340">
        <v>71.075893930144161</v>
      </c>
      <c r="AB340">
        <v>0.47255612558680449</v>
      </c>
      <c r="AC340">
        <v>0.28854427958882661</v>
      </c>
      <c r="AD340">
        <v>0.38399843128116062</v>
      </c>
      <c r="AE340">
        <v>57.254941822839591</v>
      </c>
      <c r="AF340">
        <v>-0.99999999999999911</v>
      </c>
      <c r="AG340">
        <v>-0.99999999999999911</v>
      </c>
      <c r="AH340">
        <v>-0.99999999999999911</v>
      </c>
      <c r="AI340">
        <v>-1.3899899667893619E-2</v>
      </c>
      <c r="AJ340">
        <v>-6.0258997178424353E-2</v>
      </c>
      <c r="AK340">
        <v>4.0371090374458872E-2</v>
      </c>
      <c r="AL340">
        <v>3.3906855473416993E-2</v>
      </c>
      <c r="AM340">
        <v>0.3220525044733249</v>
      </c>
      <c r="AN340">
        <v>-2.8764997497716556E-2</v>
      </c>
      <c r="AO340">
        <v>8.2531680637054166</v>
      </c>
      <c r="AP340">
        <v>-0.54959066007582902</v>
      </c>
      <c r="AQ340">
        <v>39.001670182702114</v>
      </c>
      <c r="AR340">
        <v>0.77044217324317055</v>
      </c>
      <c r="AS340">
        <v>0.97361315921395397</v>
      </c>
      <c r="AT340">
        <v>-0.99999999999999911</v>
      </c>
      <c r="AU340">
        <v>-0.99999999999999911</v>
      </c>
      <c r="AV340">
        <v>-0.65125280136756292</v>
      </c>
      <c r="AW340">
        <v>100.5896725435787</v>
      </c>
      <c r="AX340">
        <v>94.285774832378408</v>
      </c>
      <c r="AY340">
        <v>0.21497987983511799</v>
      </c>
      <c r="AZ340">
        <v>6.564784503245197</v>
      </c>
      <c r="BA340">
        <v>1519.9250118083075</v>
      </c>
      <c r="CU340" t="e">
        <v>#N/A</v>
      </c>
      <c r="CV340" t="e">
        <v>#N/A</v>
      </c>
    </row>
    <row r="341" spans="1:100" x14ac:dyDescent="0.25">
      <c r="A341">
        <v>937</v>
      </c>
      <c r="B341" t="s">
        <v>783</v>
      </c>
      <c r="C341">
        <v>3</v>
      </c>
      <c r="D341">
        <v>3.9299196648357113</v>
      </c>
      <c r="E341">
        <v>0</v>
      </c>
      <c r="F341">
        <v>0.21838401218515258</v>
      </c>
      <c r="G341">
        <v>0.21838401218515258</v>
      </c>
      <c r="H341">
        <v>-6.1699360919293234E-2</v>
      </c>
      <c r="I341">
        <v>0</v>
      </c>
      <c r="J341">
        <v>-3.7019616551575956</v>
      </c>
      <c r="K341">
        <v>-6.1699360919293234E-2</v>
      </c>
      <c r="L341">
        <v>-0.99999999999999989</v>
      </c>
      <c r="M341">
        <v>-0.99999999999999989</v>
      </c>
      <c r="N341">
        <v>-1.2339872183858644</v>
      </c>
      <c r="O341">
        <v>0.4463420218632671</v>
      </c>
      <c r="P341">
        <v>1.5004450514304053</v>
      </c>
      <c r="Q341">
        <v>1.2390574302431621</v>
      </c>
      <c r="R341">
        <v>0.42403382403932766</v>
      </c>
      <c r="S341">
        <v>0.33333333333333365</v>
      </c>
      <c r="T341">
        <v>0.27799045825036189</v>
      </c>
      <c r="U341">
        <v>-0.17251146295120623</v>
      </c>
      <c r="V341">
        <v>2.3367296572757761E-2</v>
      </c>
      <c r="W341">
        <v>20.955159444981586</v>
      </c>
      <c r="X341">
        <v>6.7838205051738015E-2</v>
      </c>
      <c r="Y341">
        <v>-0.99999999999999989</v>
      </c>
      <c r="Z341">
        <v>-0.99999999999999989</v>
      </c>
      <c r="AA341">
        <v>20.231085249310873</v>
      </c>
      <c r="AB341">
        <v>6.8083488789868751E-2</v>
      </c>
      <c r="AC341">
        <v>1.0751255475856581E-2</v>
      </c>
      <c r="AD341">
        <v>-0.10179690465992652</v>
      </c>
      <c r="AE341">
        <v>-1.1481080197100653</v>
      </c>
      <c r="AF341">
        <v>-0.99999999999999989</v>
      </c>
      <c r="AG341">
        <v>-0.99999999999999989</v>
      </c>
      <c r="AH341">
        <v>-0.99999999999999989</v>
      </c>
      <c r="AI341">
        <v>-2.8946915297969229E-3</v>
      </c>
      <c r="AJ341">
        <v>2.3367296572757761E-2</v>
      </c>
      <c r="AK341">
        <v>0.16599358894923166</v>
      </c>
      <c r="AL341">
        <v>0.59437411491838477</v>
      </c>
      <c r="AM341">
        <v>-0.24359054468117752</v>
      </c>
      <c r="AN341">
        <v>-8.8119027169198796E-2</v>
      </c>
      <c r="AO341">
        <v>-5.2597956722832819</v>
      </c>
      <c r="AP341">
        <v>0.76889489536195232</v>
      </c>
      <c r="AQ341">
        <v>17.253197789823997</v>
      </c>
      <c r="AR341">
        <v>0.46217962520524641</v>
      </c>
      <c r="AS341">
        <v>6.1388441324444487E-3</v>
      </c>
      <c r="AT341">
        <v>-0.99999999999999989</v>
      </c>
      <c r="AU341">
        <v>-0.99999999999999989</v>
      </c>
      <c r="AV341">
        <v>0.64241783622448012</v>
      </c>
      <c r="AW341">
        <v>21.446322166536081</v>
      </c>
      <c r="AX341">
        <v>23.725157993215934</v>
      </c>
      <c r="AY341">
        <v>-8.3253681676497479E-2</v>
      </c>
      <c r="AZ341">
        <v>-51.45449550916392</v>
      </c>
      <c r="BA341">
        <v>1313.1680824024095</v>
      </c>
    </row>
    <row r="342" spans="1:100" x14ac:dyDescent="0.25">
      <c r="A342">
        <v>938</v>
      </c>
      <c r="B342" t="s">
        <v>784</v>
      </c>
      <c r="C342">
        <v>3</v>
      </c>
      <c r="D342">
        <v>5.297121229748492</v>
      </c>
      <c r="E342">
        <v>0</v>
      </c>
      <c r="F342">
        <v>-6.7570477525052922E-2</v>
      </c>
      <c r="G342">
        <v>-6.7570477525052922E-2</v>
      </c>
      <c r="H342">
        <v>0.16518707579065436</v>
      </c>
      <c r="I342">
        <v>0</v>
      </c>
      <c r="J342">
        <v>9.9112245474392644</v>
      </c>
      <c r="K342">
        <v>0.16518707579065436</v>
      </c>
      <c r="L342">
        <v>-1.0000000000000016</v>
      </c>
      <c r="M342">
        <v>-1.0000000000000016</v>
      </c>
      <c r="N342">
        <v>3.3037415158130909</v>
      </c>
      <c r="O342">
        <v>15.140775299662719</v>
      </c>
      <c r="P342">
        <v>-0.69824125085222943</v>
      </c>
      <c r="Q342">
        <v>-0.28623337314113756</v>
      </c>
      <c r="R342">
        <v>-0.10673573443276678</v>
      </c>
      <c r="S342">
        <v>0.33333333333333393</v>
      </c>
      <c r="T342">
        <v>0.200566762555552</v>
      </c>
      <c r="U342">
        <v>5.7339318066807241E-2</v>
      </c>
      <c r="V342">
        <v>-2.1106574669953491E-2</v>
      </c>
      <c r="W342">
        <v>16.197830539803412</v>
      </c>
      <c r="X342">
        <v>0.33866427356795759</v>
      </c>
      <c r="Y342">
        <v>-1.0000000000000016</v>
      </c>
      <c r="Z342">
        <v>-1.0000000000000016</v>
      </c>
      <c r="AA342">
        <v>17.290794397181273</v>
      </c>
      <c r="AB342">
        <v>7.5808160076356428E-3</v>
      </c>
      <c r="AC342">
        <v>0.14452671294953845</v>
      </c>
      <c r="AD342">
        <v>-0.12811353712096171</v>
      </c>
      <c r="AE342">
        <v>1.1996995918106137</v>
      </c>
      <c r="AF342">
        <v>-1.0000000000000016</v>
      </c>
      <c r="AG342">
        <v>-1.0000000000000016</v>
      </c>
      <c r="AH342">
        <v>-1.0000000000000016</v>
      </c>
      <c r="AI342">
        <v>1.9664099190762726E-2</v>
      </c>
      <c r="AJ342">
        <v>-2.1106574669953491E-2</v>
      </c>
      <c r="AK342">
        <v>0.21478865213627607</v>
      </c>
      <c r="AL342">
        <v>-3.7212271614881665E-2</v>
      </c>
      <c r="AM342">
        <v>-0.14946103211154785</v>
      </c>
      <c r="AN342">
        <v>-1.1017325807106678E-2</v>
      </c>
      <c r="AO342">
        <v>-2.662582542107315</v>
      </c>
      <c r="AP342">
        <v>-0.46149450325207381</v>
      </c>
      <c r="AQ342">
        <v>26.109055087242698</v>
      </c>
      <c r="AR342">
        <v>0.57013283928573988</v>
      </c>
      <c r="AS342">
        <v>0.50385134935861198</v>
      </c>
      <c r="AT342">
        <v>-1.0000000000000016</v>
      </c>
      <c r="AU342">
        <v>-1.0000000000000016</v>
      </c>
      <c r="AV342">
        <v>-0.17430621195781995</v>
      </c>
      <c r="AW342">
        <v>31.970075193591896</v>
      </c>
      <c r="AX342">
        <v>30.252699710411797</v>
      </c>
      <c r="AY342">
        <v>2.8229844690086207E-3</v>
      </c>
      <c r="AZ342">
        <v>-36.290333765654751</v>
      </c>
      <c r="BA342">
        <v>1335.2513804410896</v>
      </c>
    </row>
    <row r="343" spans="1:100" x14ac:dyDescent="0.25">
      <c r="A343">
        <v>945</v>
      </c>
      <c r="B343" t="s">
        <v>785</v>
      </c>
      <c r="C343">
        <v>3</v>
      </c>
      <c r="D343">
        <v>5.9692564046159804</v>
      </c>
      <c r="E343">
        <v>-0.26003803834124667</v>
      </c>
      <c r="F343">
        <v>0.68517995731011339</v>
      </c>
      <c r="G343">
        <v>0.60540708591441339</v>
      </c>
      <c r="H343">
        <v>0.23762464614144632</v>
      </c>
      <c r="I343">
        <v>0</v>
      </c>
      <c r="J343">
        <v>14.257478768486786</v>
      </c>
      <c r="K343">
        <v>0.23762464614144632</v>
      </c>
      <c r="L343">
        <v>-0.99999999999999822</v>
      </c>
      <c r="M343">
        <v>-0.99999999999999822</v>
      </c>
      <c r="N343">
        <v>4.7524929228289272</v>
      </c>
      <c r="O343">
        <v>20.832142259017168</v>
      </c>
      <c r="P343">
        <v>4.4894993931575877</v>
      </c>
      <c r="Q343">
        <v>-1.8592059207681564</v>
      </c>
      <c r="R343">
        <v>-0.12904980293088136</v>
      </c>
      <c r="S343">
        <v>0.33333333333333298</v>
      </c>
      <c r="T343">
        <v>0.41600835326532387</v>
      </c>
      <c r="U343">
        <v>0.13421858944479387</v>
      </c>
      <c r="V343">
        <v>4.7500365095047266E-3</v>
      </c>
      <c r="W343">
        <v>26.027426656460367</v>
      </c>
      <c r="X343">
        <v>1.1683145698669792</v>
      </c>
      <c r="Y343">
        <v>-0.99999999999999822</v>
      </c>
      <c r="Z343">
        <v>-0.99999999999999822</v>
      </c>
      <c r="AA343">
        <v>52.405639381924821</v>
      </c>
      <c r="AB343">
        <v>-8.6465580302264644E-2</v>
      </c>
      <c r="AC343">
        <v>0.39500648169909208</v>
      </c>
      <c r="AD343">
        <v>0.22160434917107957</v>
      </c>
      <c r="AE343">
        <v>26.507262528395341</v>
      </c>
      <c r="AF343">
        <v>-0.99999999999999822</v>
      </c>
      <c r="AG343">
        <v>-0.99999999999999822</v>
      </c>
      <c r="AH343">
        <v>-0.99999999999999822</v>
      </c>
      <c r="AI343">
        <v>0</v>
      </c>
      <c r="AJ343">
        <v>4.7500365095047266E-3</v>
      </c>
      <c r="AK343">
        <v>-7.9867358868174115E-2</v>
      </c>
      <c r="AL343">
        <v>8.9718256289847323E-2</v>
      </c>
      <c r="AM343">
        <v>5.1188290815085358E-2</v>
      </c>
      <c r="AN343">
        <v>-0.31668501927611442</v>
      </c>
      <c r="AO343">
        <v>0.88037047603626384</v>
      </c>
      <c r="AP343">
        <v>-7.4685342004536217</v>
      </c>
      <c r="AQ343">
        <v>40.284905424947134</v>
      </c>
      <c r="AR343">
        <v>0.88831031255295523</v>
      </c>
      <c r="AS343">
        <v>1.4059392160084254</v>
      </c>
      <c r="AT343">
        <v>-0.99999999999999822</v>
      </c>
      <c r="AU343">
        <v>-0.99999999999999822</v>
      </c>
      <c r="AV343">
        <v>0.47635728298353186</v>
      </c>
      <c r="AW343">
        <v>65.769247440488357</v>
      </c>
      <c r="AX343">
        <v>66.244251091438855</v>
      </c>
      <c r="AY343">
        <v>-6.8455459510578825E-2</v>
      </c>
      <c r="AZ343">
        <v>-11.936966473067699</v>
      </c>
      <c r="BA343">
        <v>1444.0410010784076</v>
      </c>
    </row>
    <row r="344" spans="1:100" x14ac:dyDescent="0.25">
      <c r="A344">
        <v>948</v>
      </c>
      <c r="B344" t="s">
        <v>786</v>
      </c>
      <c r="C344">
        <v>3</v>
      </c>
      <c r="D344">
        <v>4.6964216636891276</v>
      </c>
      <c r="E344">
        <v>0</v>
      </c>
      <c r="F344">
        <v>0.11753292552865928</v>
      </c>
      <c r="G344">
        <v>0.11753292552865928</v>
      </c>
      <c r="H344">
        <v>0.35213542176625795</v>
      </c>
      <c r="I344">
        <v>0</v>
      </c>
      <c r="J344">
        <v>21.128125305975473</v>
      </c>
      <c r="K344">
        <v>0.35213542176625795</v>
      </c>
      <c r="L344">
        <v>-0.99999999999999944</v>
      </c>
      <c r="M344">
        <v>-0.99999999999999944</v>
      </c>
      <c r="N344">
        <v>7.0427084353251583</v>
      </c>
      <c r="O344">
        <v>25.942079895193274</v>
      </c>
      <c r="P344">
        <v>8.2963460876418357E-2</v>
      </c>
      <c r="Q344">
        <v>1.4422273790875291</v>
      </c>
      <c r="R344">
        <v>0.53788194849434345</v>
      </c>
      <c r="S344">
        <v>0.33743987628295702</v>
      </c>
      <c r="T344">
        <v>0.37145492642399397</v>
      </c>
      <c r="U344">
        <v>0.26749858169087026</v>
      </c>
      <c r="V344">
        <v>2.4980430266691472E-2</v>
      </c>
      <c r="W344">
        <v>25.969535715930174</v>
      </c>
      <c r="X344">
        <v>1.6147578823949826</v>
      </c>
      <c r="Y344">
        <v>-0.99999999999999944</v>
      </c>
      <c r="Z344">
        <v>-0.99999999999999944</v>
      </c>
      <c r="AA344">
        <v>44.533081918633883</v>
      </c>
      <c r="AB344">
        <v>-1.923224139056505E-2</v>
      </c>
      <c r="AC344">
        <v>8.5172600450009989E-2</v>
      </c>
      <c r="AD344">
        <v>0.29457292602474228</v>
      </c>
      <c r="AE344">
        <v>18.025664254209346</v>
      </c>
      <c r="AF344">
        <v>-0.99999999999999944</v>
      </c>
      <c r="AG344">
        <v>-0.99999999999999944</v>
      </c>
      <c r="AH344">
        <v>-0.99999999999999944</v>
      </c>
      <c r="AI344">
        <v>0</v>
      </c>
      <c r="AJ344">
        <v>2.4980430266691472E-2</v>
      </c>
      <c r="AK344">
        <v>-0.132238592413256</v>
      </c>
      <c r="AL344">
        <v>6.4631554575016653E-2</v>
      </c>
      <c r="AM344">
        <v>3.1211298149531712E-2</v>
      </c>
      <c r="AN344">
        <v>0.50562169264066203</v>
      </c>
      <c r="AO344">
        <v>0.1190894916720128</v>
      </c>
      <c r="AP344">
        <v>12.963700088891635</v>
      </c>
      <c r="AQ344">
        <v>47.097661021905637</v>
      </c>
      <c r="AR344">
        <v>1.0013738146645121</v>
      </c>
      <c r="AS344">
        <v>1.96689330416124</v>
      </c>
      <c r="AT344">
        <v>-0.99999999999999944</v>
      </c>
      <c r="AU344">
        <v>-0.99999999999999944</v>
      </c>
      <c r="AV344">
        <v>0.65541487402300269</v>
      </c>
      <c r="AW344">
        <v>83.438861902718742</v>
      </c>
      <c r="AX344">
        <v>85.936904929387865</v>
      </c>
      <c r="AY344">
        <v>0.39617840885264072</v>
      </c>
      <c r="AZ344">
        <v>47.800744277962707</v>
      </c>
      <c r="BA344">
        <v>1544.519035326234</v>
      </c>
    </row>
    <row r="345" spans="1:100" x14ac:dyDescent="0.25">
      <c r="A345">
        <v>949</v>
      </c>
      <c r="B345" t="s">
        <v>787</v>
      </c>
      <c r="C345">
        <v>3</v>
      </c>
      <c r="D345">
        <v>2.6086123361231457</v>
      </c>
      <c r="E345">
        <v>-2.4265465171992455E-2</v>
      </c>
      <c r="F345">
        <v>-5.6220141538591506E-2</v>
      </c>
      <c r="G345">
        <v>-6.4308629929255678E-2</v>
      </c>
      <c r="H345">
        <v>-0.26189714422846139</v>
      </c>
      <c r="I345">
        <v>0</v>
      </c>
      <c r="J345">
        <v>-15.713828653707681</v>
      </c>
      <c r="K345">
        <v>-0.26189714422846139</v>
      </c>
      <c r="L345">
        <v>-0.99999999999999911</v>
      </c>
      <c r="M345">
        <v>-0.99999999999999911</v>
      </c>
      <c r="N345">
        <v>-5.2379428845692262</v>
      </c>
      <c r="O345">
        <v>-13.169524947513798</v>
      </c>
      <c r="P345">
        <v>-0.18091470301134299</v>
      </c>
      <c r="Q345">
        <v>-0.3597510265611234</v>
      </c>
      <c r="R345">
        <v>-5.080357594694461E-2</v>
      </c>
      <c r="S345">
        <v>0.34992083648813066</v>
      </c>
      <c r="T345">
        <v>0.39380345845472686</v>
      </c>
      <c r="U345">
        <v>-0.15337611311968011</v>
      </c>
      <c r="V345">
        <v>0</v>
      </c>
      <c r="W345">
        <v>34.089813042065558</v>
      </c>
      <c r="X345">
        <v>0.45174282065987065</v>
      </c>
      <c r="Y345">
        <v>-0.99999999999999911</v>
      </c>
      <c r="Z345">
        <v>-0.99999999999999911</v>
      </c>
      <c r="AA345">
        <v>37.156489466716216</v>
      </c>
      <c r="AB345">
        <v>6.3274978115805194E-2</v>
      </c>
      <c r="AC345">
        <v>-9.7458214432252221E-2</v>
      </c>
      <c r="AD345">
        <v>9.6532836328399346E-2</v>
      </c>
      <c r="AE345">
        <v>3.1174800005976131</v>
      </c>
      <c r="AF345">
        <v>-0.99999999999999911</v>
      </c>
      <c r="AG345">
        <v>-0.99999999999999911</v>
      </c>
      <c r="AH345">
        <v>-0.99999999999999911</v>
      </c>
      <c r="AI345">
        <v>0</v>
      </c>
      <c r="AJ345">
        <v>0</v>
      </c>
      <c r="AK345">
        <v>0.12683500358202757</v>
      </c>
      <c r="AL345">
        <v>0.17154921802715531</v>
      </c>
      <c r="AM345">
        <v>5.4576668310477083E-2</v>
      </c>
      <c r="AN345">
        <v>-8.5457336152943708E-2</v>
      </c>
      <c r="AO345">
        <v>1.9985917256720676</v>
      </c>
      <c r="AP345">
        <v>-1.2786873136878159</v>
      </c>
      <c r="AQ345">
        <v>18.375984388357878</v>
      </c>
      <c r="AR345">
        <v>0.59034818182317761</v>
      </c>
      <c r="AS345">
        <v>0.18984567643140901</v>
      </c>
      <c r="AT345">
        <v>-0.99999999999999911</v>
      </c>
      <c r="AU345">
        <v>-0.99999999999999911</v>
      </c>
      <c r="AV345">
        <v>-0.11511220587620007</v>
      </c>
      <c r="AW345">
        <v>22.708277205514612</v>
      </c>
      <c r="AX345">
        <v>22.708277205514612</v>
      </c>
      <c r="AY345">
        <v>-0.11444994382948218</v>
      </c>
      <c r="AZ345">
        <v>-40.458416941510471</v>
      </c>
      <c r="BA345">
        <v>1430.9247815642541</v>
      </c>
      <c r="CU345" t="e">
        <v>#N/A</v>
      </c>
      <c r="CV345" t="e">
        <v>#N/A</v>
      </c>
    </row>
    <row r="346" spans="1:100" x14ac:dyDescent="0.25">
      <c r="A346">
        <v>955</v>
      </c>
      <c r="B346" t="s">
        <v>788</v>
      </c>
      <c r="C346">
        <v>3</v>
      </c>
      <c r="D346">
        <v>2.9551834426430124</v>
      </c>
      <c r="E346">
        <v>0</v>
      </c>
      <c r="F346">
        <v>9.5096471980792824E-2</v>
      </c>
      <c r="G346">
        <v>9.5096471980792824E-2</v>
      </c>
      <c r="H346">
        <v>0.20393894317483216</v>
      </c>
      <c r="I346">
        <v>0</v>
      </c>
      <c r="J346">
        <v>12.23633659048993</v>
      </c>
      <c r="K346">
        <v>0.20393894317483216</v>
      </c>
      <c r="L346">
        <v>-0.99999999999999956</v>
      </c>
      <c r="M346">
        <v>-0.99999999999999956</v>
      </c>
      <c r="N346">
        <v>4.0787788634966429</v>
      </c>
      <c r="O346">
        <v>15.286616505113738</v>
      </c>
      <c r="P346">
        <v>-5.2726846166767302E-2</v>
      </c>
      <c r="Q346">
        <v>1.9191505943013221</v>
      </c>
      <c r="R346">
        <v>0.56878723784287488</v>
      </c>
      <c r="S346">
        <v>0.33333333333333331</v>
      </c>
      <c r="T346">
        <v>0.24841674991166582</v>
      </c>
      <c r="U346">
        <v>-3.9390413740494359E-2</v>
      </c>
      <c r="V346">
        <v>7.1230246222489775E-3</v>
      </c>
      <c r="W346">
        <v>13.821750038076853</v>
      </c>
      <c r="X346">
        <v>0.17807104942001589</v>
      </c>
      <c r="Y346">
        <v>-0.99999999999999956</v>
      </c>
      <c r="Z346">
        <v>-0.99999999999999956</v>
      </c>
      <c r="AA346">
        <v>50.834601815608458</v>
      </c>
      <c r="AB346">
        <v>0.38925216818550384</v>
      </c>
      <c r="AC346">
        <v>6.7724354341173632E-2</v>
      </c>
      <c r="AD346">
        <v>0.27190476826709653</v>
      </c>
      <c r="AE346">
        <v>36.444064539688704</v>
      </c>
      <c r="AF346">
        <v>-0.99999999999999956</v>
      </c>
      <c r="AG346">
        <v>-0.99999999999999956</v>
      </c>
      <c r="AH346">
        <v>-0.99999999999999956</v>
      </c>
      <c r="AI346">
        <v>0</v>
      </c>
      <c r="AJ346">
        <v>7.1230246222489775E-3</v>
      </c>
      <c r="AK346">
        <v>-2.572081768872226E-2</v>
      </c>
      <c r="AL346">
        <v>8.2760354416755777E-2</v>
      </c>
      <c r="AM346">
        <v>-9.7485024305564938E-2</v>
      </c>
      <c r="AN346">
        <v>0.64825747194885597</v>
      </c>
      <c r="AO346">
        <v>-2.565729696082736</v>
      </c>
      <c r="AP346">
        <v>16.620238570805178</v>
      </c>
      <c r="AQ346">
        <v>26.058086628566794</v>
      </c>
      <c r="AR346">
        <v>0.54948269412675388</v>
      </c>
      <c r="AS346">
        <v>0.38200999259484797</v>
      </c>
      <c r="AT346">
        <v>-0.99999999999999956</v>
      </c>
      <c r="AU346">
        <v>-0.99999999999999956</v>
      </c>
      <c r="AV346">
        <v>0.66388370982366751</v>
      </c>
      <c r="AW346">
        <v>82.741456891527363</v>
      </c>
      <c r="AX346">
        <v>83.453759353752261</v>
      </c>
      <c r="AY346">
        <v>0.16573398671108477</v>
      </c>
      <c r="AZ346">
        <v>43.110152532601234</v>
      </c>
      <c r="BA346">
        <v>1529.4987812878915</v>
      </c>
    </row>
    <row r="347" spans="1:100" x14ac:dyDescent="0.25">
      <c r="A347">
        <v>957</v>
      </c>
      <c r="B347" t="s">
        <v>789</v>
      </c>
      <c r="C347">
        <v>3</v>
      </c>
      <c r="D347">
        <v>4.1231043249505523</v>
      </c>
      <c r="E347">
        <v>0</v>
      </c>
      <c r="F347">
        <v>-0.13101903590376757</v>
      </c>
      <c r="G347">
        <v>-0.13101903590376757</v>
      </c>
      <c r="H347">
        <v>-0.13918675306702977</v>
      </c>
      <c r="I347">
        <v>0</v>
      </c>
      <c r="J347">
        <v>-8.3512051840217847</v>
      </c>
      <c r="K347">
        <v>-0.13918675306702977</v>
      </c>
      <c r="L347">
        <v>-0.99999999999999967</v>
      </c>
      <c r="M347">
        <v>-0.99999999999999967</v>
      </c>
      <c r="N347">
        <v>-2.783735061340594</v>
      </c>
      <c r="O347">
        <v>-4.3591198949749961</v>
      </c>
      <c r="P347">
        <v>-0.13163328606522928</v>
      </c>
      <c r="Q347">
        <v>-1.4849924350863184</v>
      </c>
      <c r="R347">
        <v>-0.45323096398742468</v>
      </c>
      <c r="S347">
        <v>0.33333333333333304</v>
      </c>
      <c r="T347">
        <v>0.40531402962618579</v>
      </c>
      <c r="U347">
        <v>0.14587254383586032</v>
      </c>
      <c r="V347">
        <v>-4.2207333927519403E-3</v>
      </c>
      <c r="W347">
        <v>40.7794370587863</v>
      </c>
      <c r="X347">
        <v>1.5079805873063308</v>
      </c>
      <c r="Y347">
        <v>-0.99999999999999967</v>
      </c>
      <c r="Z347">
        <v>-0.99999999999999967</v>
      </c>
      <c r="AA347">
        <v>74.052706638232564</v>
      </c>
      <c r="AB347">
        <v>3.3659575157490844E-2</v>
      </c>
      <c r="AC347">
        <v>0.41608206327355307</v>
      </c>
      <c r="AD347">
        <v>0.22478837243763039</v>
      </c>
      <c r="AE347">
        <v>33.726500543433723</v>
      </c>
      <c r="AF347">
        <v>-0.99999999999999967</v>
      </c>
      <c r="AG347">
        <v>-0.99999999999999967</v>
      </c>
      <c r="AH347">
        <v>-0.99999999999999967</v>
      </c>
      <c r="AI347">
        <v>0</v>
      </c>
      <c r="AJ347">
        <v>-4.2207333927519403E-3</v>
      </c>
      <c r="AK347">
        <v>-0.170246430383824</v>
      </c>
      <c r="AL347">
        <v>0.14246226145411298</v>
      </c>
      <c r="AM347">
        <v>-0.16340487241195426</v>
      </c>
      <c r="AN347">
        <v>-4.3060549523510891E-2</v>
      </c>
      <c r="AO347">
        <v>-4.936353962217976</v>
      </c>
      <c r="AP347">
        <v>-0.36420243081720871</v>
      </c>
      <c r="AQ347">
        <v>32.428231874764499</v>
      </c>
      <c r="AR347">
        <v>0.88029917340262687</v>
      </c>
      <c r="AS347">
        <v>1.3687938342393018</v>
      </c>
      <c r="AT347">
        <v>-0.99999999999999967</v>
      </c>
      <c r="AU347">
        <v>-0.99999999999999967</v>
      </c>
      <c r="AV347">
        <v>-0.58424999989119231</v>
      </c>
      <c r="AW347">
        <v>69.329384312440411</v>
      </c>
      <c r="AX347">
        <v>68.90731097316521</v>
      </c>
      <c r="AY347">
        <v>0.21809492292994206</v>
      </c>
      <c r="AZ347">
        <v>18.744110770786889</v>
      </c>
      <c r="BA347">
        <v>1438.7128288166896</v>
      </c>
    </row>
    <row r="348" spans="1:100" x14ac:dyDescent="0.25">
      <c r="A348">
        <v>967</v>
      </c>
      <c r="B348" t="s">
        <v>790</v>
      </c>
      <c r="C348">
        <v>2</v>
      </c>
      <c r="D348">
        <v>5.4264864473314756</v>
      </c>
      <c r="E348">
        <v>0.37640930287808066</v>
      </c>
      <c r="F348">
        <v>1.0142375592638806</v>
      </c>
      <c r="G348">
        <v>1.0265101766708504</v>
      </c>
      <c r="H348">
        <v>0.26459150878599419</v>
      </c>
      <c r="I348">
        <v>0</v>
      </c>
      <c r="J348">
        <v>15.875490527159648</v>
      </c>
      <c r="K348">
        <v>0.26459150878599419</v>
      </c>
      <c r="L348">
        <v>-1</v>
      </c>
      <c r="M348">
        <v>-1</v>
      </c>
      <c r="N348">
        <v>5.2918301757198822</v>
      </c>
      <c r="O348">
        <v>20.335352671464065</v>
      </c>
      <c r="P348">
        <v>2.0740902027758459</v>
      </c>
      <c r="Q348">
        <v>5.1359462949001813</v>
      </c>
      <c r="R348">
        <v>1.688385807139922</v>
      </c>
      <c r="S348">
        <v>0.36431440630521372</v>
      </c>
      <c r="T348">
        <v>0.42721802625671962</v>
      </c>
      <c r="U348">
        <v>0.25474353811377271</v>
      </c>
      <c r="V348">
        <v>2.4053388850550181E-2</v>
      </c>
      <c r="W348">
        <v>35.496748460474279</v>
      </c>
      <c r="X348">
        <v>1.6234206094225554</v>
      </c>
      <c r="Y348">
        <v>-1</v>
      </c>
      <c r="Z348">
        <v>-1</v>
      </c>
      <c r="AA348">
        <v>65.430008462488459</v>
      </c>
      <c r="AB348">
        <v>0.31610474897636842</v>
      </c>
      <c r="AC348">
        <v>0.31639377515540967</v>
      </c>
      <c r="AD348">
        <v>0.31009557941064536</v>
      </c>
      <c r="AE348">
        <v>35.925216235961074</v>
      </c>
      <c r="AF348">
        <v>-1</v>
      </c>
      <c r="AG348">
        <v>-1</v>
      </c>
      <c r="AH348">
        <v>-1</v>
      </c>
      <c r="AI348">
        <v>1.292246282532564E-2</v>
      </c>
      <c r="AJ348">
        <v>2.4053388850550181E-2</v>
      </c>
      <c r="AK348">
        <v>-0.14891671236130094</v>
      </c>
      <c r="AL348">
        <v>0.32074466935054829</v>
      </c>
      <c r="AM348">
        <v>-0.18179236404263432</v>
      </c>
      <c r="AN348">
        <v>0.36523322425768812</v>
      </c>
      <c r="AO348">
        <v>-4.2421263632728277</v>
      </c>
      <c r="AP348">
        <v>9.6872876535954084</v>
      </c>
      <c r="AQ348">
        <v>41.411391862489964</v>
      </c>
      <c r="AR348">
        <v>0.95700958936132197</v>
      </c>
      <c r="AS348">
        <v>1.7362980557347529</v>
      </c>
      <c r="AT348">
        <v>-1</v>
      </c>
      <c r="AU348">
        <v>-1</v>
      </c>
      <c r="AV348">
        <v>2.2922722962990854</v>
      </c>
      <c r="AW348">
        <v>80.846976219595803</v>
      </c>
      <c r="AX348">
        <v>81.301868349461984</v>
      </c>
      <c r="AY348">
        <v>0.36711105100925912</v>
      </c>
      <c r="AZ348">
        <v>35.116356918412023</v>
      </c>
      <c r="BA348">
        <v>1458.3806698713231</v>
      </c>
    </row>
    <row r="349" spans="1:100" x14ac:dyDescent="0.25">
      <c r="A349">
        <v>968</v>
      </c>
      <c r="B349" t="s">
        <v>791</v>
      </c>
      <c r="C349">
        <v>3</v>
      </c>
      <c r="D349">
        <v>1.5465732558628258</v>
      </c>
      <c r="E349">
        <v>-0.13318831181661739</v>
      </c>
      <c r="F349">
        <v>-0.41471645617568798</v>
      </c>
      <c r="G349">
        <v>-0.46778205179214793</v>
      </c>
      <c r="H349">
        <v>-8.3227252995910161E-2</v>
      </c>
      <c r="I349">
        <v>0</v>
      </c>
      <c r="J349">
        <v>-4.9936351797546097</v>
      </c>
      <c r="K349">
        <v>-8.3227252995910161E-2</v>
      </c>
      <c r="L349">
        <v>-0.99999999999999833</v>
      </c>
      <c r="M349">
        <v>-0.99999999999999833</v>
      </c>
      <c r="N349">
        <v>-1.6645450599182032</v>
      </c>
      <c r="O349">
        <v>-3.9148439756839322</v>
      </c>
      <c r="P349">
        <v>2.1808927477609763</v>
      </c>
      <c r="Q349">
        <v>0.2261766683006452</v>
      </c>
      <c r="R349">
        <v>0.40380455131985188</v>
      </c>
      <c r="S349">
        <v>0.33333333333333276</v>
      </c>
      <c r="T349">
        <v>0.59274296649224856</v>
      </c>
      <c r="U349">
        <v>0.11133582025265748</v>
      </c>
      <c r="V349">
        <v>0</v>
      </c>
      <c r="W349">
        <v>44.825574922965956</v>
      </c>
      <c r="X349">
        <v>1.6549364781344003</v>
      </c>
      <c r="Y349">
        <v>-0.99999999999999833</v>
      </c>
      <c r="Z349">
        <v>-0.99999999999999833</v>
      </c>
      <c r="AA349">
        <v>73.574012980837736</v>
      </c>
      <c r="AB349">
        <v>0.38963986499714542</v>
      </c>
      <c r="AC349">
        <v>-0.13845520829325414</v>
      </c>
      <c r="AD349">
        <v>0.31570801342714699</v>
      </c>
      <c r="AE349">
        <v>28.344633506551929</v>
      </c>
      <c r="AF349">
        <v>-0.99999999999999833</v>
      </c>
      <c r="AG349">
        <v>-0.99999999999999833</v>
      </c>
      <c r="AH349">
        <v>-0.99999999999999833</v>
      </c>
      <c r="AI349">
        <v>0</v>
      </c>
      <c r="AJ349">
        <v>0</v>
      </c>
      <c r="AK349">
        <v>0.93740661194544861</v>
      </c>
      <c r="AL349">
        <v>7.9728629451677566E-2</v>
      </c>
      <c r="AM349">
        <v>5.2135244808322011E-2</v>
      </c>
      <c r="AN349">
        <v>0.18187218949109496</v>
      </c>
      <c r="AO349">
        <v>5.9904141799352955</v>
      </c>
      <c r="AP349">
        <v>4.9454478845357617</v>
      </c>
      <c r="AQ349">
        <v>39.831939743211372</v>
      </c>
      <c r="AR349">
        <v>1.0374121200782387</v>
      </c>
      <c r="AS349">
        <v>1.5717092251384899</v>
      </c>
      <c r="AT349">
        <v>-0.99999999999999833</v>
      </c>
      <c r="AU349">
        <v>-0.99999999999999833</v>
      </c>
      <c r="AV349">
        <v>-6.3977500472296056E-2</v>
      </c>
      <c r="AW349">
        <v>74.604616889689524</v>
      </c>
      <c r="AX349">
        <v>74.604616889689524</v>
      </c>
      <c r="AY349">
        <v>0.18289012684966613</v>
      </c>
      <c r="AZ349">
        <v>15.96808074288095</v>
      </c>
      <c r="BA349">
        <v>1483.8512569178647</v>
      </c>
    </row>
    <row r="350" spans="1:100" x14ac:dyDescent="0.25">
      <c r="A350">
        <v>971</v>
      </c>
      <c r="B350" t="s">
        <v>792</v>
      </c>
      <c r="C350">
        <v>3</v>
      </c>
      <c r="D350">
        <v>3.9086084598466049</v>
      </c>
      <c r="E350">
        <v>6.3592674883031289E-3</v>
      </c>
      <c r="F350">
        <v>18.687205886722303</v>
      </c>
      <c r="G350">
        <v>18.687205886722303</v>
      </c>
      <c r="H350">
        <v>-6.4379835808606636E-2</v>
      </c>
      <c r="I350">
        <v>0</v>
      </c>
      <c r="J350">
        <v>-3.8627901485164009</v>
      </c>
      <c r="K350">
        <v>-6.4379835808606636E-2</v>
      </c>
      <c r="L350">
        <v>-0.99999999999999933</v>
      </c>
      <c r="M350">
        <v>-0.99999999999999933</v>
      </c>
      <c r="N350">
        <v>-1.2875967161721336</v>
      </c>
      <c r="O350">
        <v>18.733024198052505</v>
      </c>
      <c r="P350">
        <v>2.1278499194592548</v>
      </c>
      <c r="Q350">
        <v>38.382999497200764</v>
      </c>
      <c r="R350">
        <v>12.766215767138474</v>
      </c>
      <c r="S350">
        <v>0.33136773004996195</v>
      </c>
      <c r="T350">
        <v>0.38397788560630547</v>
      </c>
      <c r="U350">
        <v>0.15363743577078739</v>
      </c>
      <c r="V350">
        <v>0</v>
      </c>
      <c r="W350">
        <v>37.334515489426423</v>
      </c>
      <c r="X350">
        <v>1.4449197468209956</v>
      </c>
      <c r="Y350">
        <v>-0.99999999999999933</v>
      </c>
      <c r="Z350">
        <v>-0.99999999999999933</v>
      </c>
      <c r="AA350">
        <v>89.62400401436426</v>
      </c>
      <c r="AB350">
        <v>0.45924592817417309</v>
      </c>
      <c r="AC350">
        <v>0.27395941139945928</v>
      </c>
      <c r="AD350">
        <v>5.7260115582354276E-2</v>
      </c>
      <c r="AE350">
        <v>39.523272757799333</v>
      </c>
      <c r="AF350">
        <v>-0.99999999999999933</v>
      </c>
      <c r="AG350">
        <v>-0.99999999999999933</v>
      </c>
      <c r="AH350">
        <v>-0.99999999999999933</v>
      </c>
      <c r="AI350">
        <v>0.40129702312714743</v>
      </c>
      <c r="AJ350">
        <v>0</v>
      </c>
      <c r="AK350">
        <v>0.32614015693940934</v>
      </c>
      <c r="AL350">
        <v>1.4395771953270306E-2</v>
      </c>
      <c r="AM350">
        <v>-0.10180756819856186</v>
      </c>
      <c r="AN350">
        <v>0.5510442078927813</v>
      </c>
      <c r="AO350">
        <v>-0.91448842026699984</v>
      </c>
      <c r="AP350">
        <v>13.848084057085883</v>
      </c>
      <c r="AQ350">
        <v>33.471725340910041</v>
      </c>
      <c r="AR350">
        <v>0.86898305142705434</v>
      </c>
      <c r="AS350">
        <v>1.3805399110123888</v>
      </c>
      <c r="AT350">
        <v>-0.99999999999999933</v>
      </c>
      <c r="AU350">
        <v>-0.99999999999999933</v>
      </c>
      <c r="AV350">
        <v>31.453421653860772</v>
      </c>
      <c r="AW350">
        <v>122.20511226950262</v>
      </c>
      <c r="AX350">
        <v>130.23105273204555</v>
      </c>
      <c r="AY350">
        <v>0.39290013910882532</v>
      </c>
      <c r="AZ350">
        <v>55.808536832094056</v>
      </c>
      <c r="BA350">
        <v>1735.3574300674891</v>
      </c>
    </row>
    <row r="351" spans="1:100" x14ac:dyDescent="0.25">
      <c r="A351">
        <v>972</v>
      </c>
      <c r="B351" t="s">
        <v>793</v>
      </c>
      <c r="C351">
        <v>3</v>
      </c>
      <c r="D351">
        <v>5.3499044714114357</v>
      </c>
      <c r="E351">
        <v>0</v>
      </c>
      <c r="F351">
        <v>0.61181240787343183</v>
      </c>
      <c r="G351">
        <v>0.61181240787343183</v>
      </c>
      <c r="H351">
        <v>-3.3442631459450277E-2</v>
      </c>
      <c r="I351">
        <v>0</v>
      </c>
      <c r="J351">
        <v>-2.0065578875670163</v>
      </c>
      <c r="K351">
        <v>-3.3442631459450277E-2</v>
      </c>
      <c r="L351">
        <v>-0.99999999999999933</v>
      </c>
      <c r="M351">
        <v>-0.99999999999999933</v>
      </c>
      <c r="N351">
        <v>-0.66885262918900568</v>
      </c>
      <c r="O351">
        <v>3.9551589917178447</v>
      </c>
      <c r="P351">
        <v>-3.19410649016758</v>
      </c>
      <c r="Q351">
        <v>-2.3903142051725523</v>
      </c>
      <c r="R351">
        <v>-1.0212196143567831</v>
      </c>
      <c r="S351">
        <v>0.32114320426264265</v>
      </c>
      <c r="T351">
        <v>0.3626637257159811</v>
      </c>
      <c r="U351">
        <v>0.13109362686933107</v>
      </c>
      <c r="V351">
        <v>0</v>
      </c>
      <c r="W351">
        <v>33.933727532296203</v>
      </c>
      <c r="X351">
        <v>1.2709544612980466</v>
      </c>
      <c r="Y351">
        <v>-0.99999999999999933</v>
      </c>
      <c r="Z351">
        <v>-0.99999999999999933</v>
      </c>
      <c r="AA351">
        <v>41.961957306861024</v>
      </c>
      <c r="AB351">
        <v>-1.3436737496899616E-2</v>
      </c>
      <c r="AC351">
        <v>0.10899598167605605</v>
      </c>
      <c r="AD351">
        <v>8.5429743599275243E-2</v>
      </c>
      <c r="AE351">
        <v>9.0494493889215804</v>
      </c>
      <c r="AF351">
        <v>-0.99999999999999933</v>
      </c>
      <c r="AG351">
        <v>-0.99999999999999933</v>
      </c>
      <c r="AH351">
        <v>-0.99999999999999933</v>
      </c>
      <c r="AI351">
        <v>-2.0218002209488248E-2</v>
      </c>
      <c r="AJ351">
        <v>0</v>
      </c>
      <c r="AK351">
        <v>-5.6924588875718371E-2</v>
      </c>
      <c r="AL351">
        <v>0.17237638203924144</v>
      </c>
      <c r="AM351">
        <v>-5.6160929111077153E-2</v>
      </c>
      <c r="AN351">
        <v>-0.2791554693953367</v>
      </c>
      <c r="AO351">
        <v>-1.6886461721555204</v>
      </c>
      <c r="AP351">
        <v>-6.1170048246872115</v>
      </c>
      <c r="AQ351">
        <v>31.927169644729194</v>
      </c>
      <c r="AR351">
        <v>0.81490055684795504</v>
      </c>
      <c r="AS351">
        <v>1.2375118298385974</v>
      </c>
      <c r="AT351">
        <v>-0.99999999999999933</v>
      </c>
      <c r="AU351">
        <v>-0.99999999999999933</v>
      </c>
      <c r="AV351">
        <v>-0.40940720648335049</v>
      </c>
      <c r="AW351">
        <v>39.800111473891647</v>
      </c>
      <c r="AX351">
        <v>39.395751429701875</v>
      </c>
      <c r="AY351">
        <v>0.10671653138850709</v>
      </c>
      <c r="AZ351">
        <v>-1.3067011472300765</v>
      </c>
      <c r="BA351">
        <v>1384.0067358699173</v>
      </c>
    </row>
    <row r="352" spans="1:100" x14ac:dyDescent="0.25">
      <c r="A352">
        <v>973</v>
      </c>
      <c r="B352" t="s">
        <v>794</v>
      </c>
      <c r="C352">
        <v>3</v>
      </c>
      <c r="D352">
        <v>6.6018927170286528</v>
      </c>
      <c r="E352">
        <v>0</v>
      </c>
      <c r="F352">
        <v>4.7400802873924626</v>
      </c>
      <c r="G352">
        <v>4.7400802873924626</v>
      </c>
      <c r="H352">
        <v>0.22476186743488311</v>
      </c>
      <c r="I352">
        <v>0</v>
      </c>
      <c r="J352">
        <v>13.485712046092985</v>
      </c>
      <c r="K352">
        <v>0.22476186743488311</v>
      </c>
      <c r="L352">
        <v>-0.99999999999999756</v>
      </c>
      <c r="M352">
        <v>-0.99999999999999756</v>
      </c>
      <c r="N352">
        <v>4.4952373486976622</v>
      </c>
      <c r="O352">
        <v>24.827685050514102</v>
      </c>
      <c r="P352">
        <v>-4.8299513047545828</v>
      </c>
      <c r="Q352">
        <v>18.507978096139738</v>
      </c>
      <c r="R352">
        <v>5.5763924015233846</v>
      </c>
      <c r="S352">
        <v>0.34856400221506101</v>
      </c>
      <c r="T352">
        <v>0.3514767379197562</v>
      </c>
      <c r="U352">
        <v>0.5818720540252097</v>
      </c>
      <c r="V352">
        <v>0</v>
      </c>
      <c r="W352">
        <v>42.286037069005758</v>
      </c>
      <c r="X352">
        <v>2.820910493387196</v>
      </c>
      <c r="Y352">
        <v>-0.99999999999999756</v>
      </c>
      <c r="Z352">
        <v>-0.99999999999999756</v>
      </c>
      <c r="AA352">
        <v>96.242064141701675</v>
      </c>
      <c r="AB352">
        <v>0.50191426595271393</v>
      </c>
      <c r="AC352">
        <v>5.2617893551023941E-2</v>
      </c>
      <c r="AD352">
        <v>0.41306053391971309</v>
      </c>
      <c r="AE352">
        <v>48.379634671172575</v>
      </c>
      <c r="AF352">
        <v>-0.99999999999999756</v>
      </c>
      <c r="AG352">
        <v>-0.99999999999999756</v>
      </c>
      <c r="AH352">
        <v>-0.99999999999999756</v>
      </c>
      <c r="AI352">
        <v>0.10820875954702583</v>
      </c>
      <c r="AJ352">
        <v>0</v>
      </c>
      <c r="AK352">
        <v>-0.15161545713884472</v>
      </c>
      <c r="AL352">
        <v>-0.11332168564373299</v>
      </c>
      <c r="AM352">
        <v>-4.7237443386750639E-4</v>
      </c>
      <c r="AN352">
        <v>6.9778164360456432E-2</v>
      </c>
      <c r="AO352">
        <v>-0.76988664654091044</v>
      </c>
      <c r="AP352">
        <v>1.177845680792744</v>
      </c>
      <c r="AQ352">
        <v>55.771749115098743</v>
      </c>
      <c r="AR352">
        <v>1.2819127941600268</v>
      </c>
      <c r="AS352">
        <v>3.045672360822079</v>
      </c>
      <c r="AT352">
        <v>-0.99999999999999756</v>
      </c>
      <c r="AU352">
        <v>-0.99999999999999756</v>
      </c>
      <c r="AV352">
        <v>10.316472688915846</v>
      </c>
      <c r="AW352">
        <v>122.24759487300852</v>
      </c>
      <c r="AX352">
        <v>124.41177006394902</v>
      </c>
      <c r="AY352">
        <v>0.32048510892331511</v>
      </c>
      <c r="AZ352">
        <v>77.136597934506256</v>
      </c>
      <c r="BA352">
        <v>1707.7660693773519</v>
      </c>
    </row>
    <row r="353" spans="1:100" x14ac:dyDescent="0.25">
      <c r="A353">
        <v>977</v>
      </c>
      <c r="B353" t="s">
        <v>795</v>
      </c>
      <c r="C353">
        <v>3</v>
      </c>
      <c r="D353">
        <v>4.9102769762666201</v>
      </c>
      <c r="E353">
        <v>-7.9514611212952186E-4</v>
      </c>
      <c r="F353">
        <v>-9.5437838525625832E-3</v>
      </c>
      <c r="G353">
        <v>-9.5437838525625832E-3</v>
      </c>
      <c r="H353">
        <v>0.13701559590612575</v>
      </c>
      <c r="I353">
        <v>0</v>
      </c>
      <c r="J353">
        <v>8.220935754367531</v>
      </c>
      <c r="K353">
        <v>0.13701559590612575</v>
      </c>
      <c r="L353">
        <v>-0.99999999999999778</v>
      </c>
      <c r="M353">
        <v>-0.99999999999999778</v>
      </c>
      <c r="N353">
        <v>2.7403119181225146</v>
      </c>
      <c r="O353">
        <v>13.12166894678159</v>
      </c>
      <c r="P353">
        <v>-0.48739997025021869</v>
      </c>
      <c r="Q353">
        <v>-1.6995794094367064E-3</v>
      </c>
      <c r="R353">
        <v>-1.4783052400658088E-2</v>
      </c>
      <c r="S353">
        <v>0.33333333333333276</v>
      </c>
      <c r="T353">
        <v>0.33333333333333276</v>
      </c>
      <c r="U353">
        <v>6.239349697573817E-2</v>
      </c>
      <c r="V353">
        <v>-2.7917965586203776E-2</v>
      </c>
      <c r="W353">
        <v>22.565064086002959</v>
      </c>
      <c r="X353">
        <v>0.61171726514626945</v>
      </c>
      <c r="Y353">
        <v>-0.99999999999999778</v>
      </c>
      <c r="Z353">
        <v>-0.99999999999999778</v>
      </c>
      <c r="AA353">
        <v>32.738481518298279</v>
      </c>
      <c r="AB353">
        <v>-6.2926771811829818E-2</v>
      </c>
      <c r="AC353">
        <v>5.9495700069089906E-2</v>
      </c>
      <c r="AD353">
        <v>0.20719508143665938</v>
      </c>
      <c r="AE353">
        <v>10.188200484695974</v>
      </c>
      <c r="AF353">
        <v>-0.99999999999999778</v>
      </c>
      <c r="AG353">
        <v>-0.99999999999999778</v>
      </c>
      <c r="AH353">
        <v>-0.99999999999999778</v>
      </c>
      <c r="AI353">
        <v>0</v>
      </c>
      <c r="AJ353">
        <v>-2.7917965586203776E-2</v>
      </c>
      <c r="AK353">
        <v>0.15433409283088528</v>
      </c>
      <c r="AL353">
        <v>0.17007594200328832</v>
      </c>
      <c r="AM353">
        <v>3.9096504893825559E-3</v>
      </c>
      <c r="AN353">
        <v>1.2422946788061171</v>
      </c>
      <c r="AO353">
        <v>0.86941172638899067</v>
      </c>
      <c r="AP353">
        <v>31.907746680169396</v>
      </c>
      <c r="AQ353">
        <v>30.785999840370508</v>
      </c>
      <c r="AR353">
        <v>0.70114219805619993</v>
      </c>
      <c r="AS353">
        <v>0.74873286105239523</v>
      </c>
      <c r="AT353">
        <v>-0.99999999999999778</v>
      </c>
      <c r="AU353">
        <v>-0.99999999999999778</v>
      </c>
      <c r="AV353">
        <v>-2.4326836253220671E-2</v>
      </c>
      <c r="AW353">
        <v>77.767897145249265</v>
      </c>
      <c r="AX353">
        <v>74.976100586628917</v>
      </c>
      <c r="AY353">
        <v>5.2673439659538822E-2</v>
      </c>
      <c r="AZ353">
        <v>-10.500696307714943</v>
      </c>
      <c r="BA353">
        <v>1384.7934273383928</v>
      </c>
      <c r="CU353" t="e">
        <v>#N/A</v>
      </c>
      <c r="CV353" t="e">
        <v>#N/A</v>
      </c>
    </row>
    <row r="354" spans="1:100" x14ac:dyDescent="0.25">
      <c r="A354">
        <v>980</v>
      </c>
      <c r="B354" t="s">
        <v>796</v>
      </c>
      <c r="C354">
        <v>3</v>
      </c>
      <c r="D354">
        <v>4.7283270399718216</v>
      </c>
      <c r="E354">
        <v>0</v>
      </c>
      <c r="F354">
        <v>1.0776230924921371</v>
      </c>
      <c r="G354">
        <v>1.0776230924921371</v>
      </c>
      <c r="H354">
        <v>-0.12495647964887403</v>
      </c>
      <c r="I354">
        <v>0</v>
      </c>
      <c r="J354">
        <v>-7.4973887789324403</v>
      </c>
      <c r="K354">
        <v>-0.12495647964887403</v>
      </c>
      <c r="L354">
        <v>-0.99999999999999978</v>
      </c>
      <c r="M354">
        <v>-0.99999999999999978</v>
      </c>
      <c r="N354">
        <v>-2.4991295929774804</v>
      </c>
      <c r="O354">
        <v>-1.691438646468479</v>
      </c>
      <c r="P354">
        <v>0.9486513114806947</v>
      </c>
      <c r="Q354">
        <v>2.6966411329793152</v>
      </c>
      <c r="R354">
        <v>1.0838699856617464</v>
      </c>
      <c r="S354">
        <v>0.33883040990005991</v>
      </c>
      <c r="T354">
        <v>0.28910467431377584</v>
      </c>
      <c r="U354">
        <v>9.9874535423741528E-3</v>
      </c>
      <c r="V354">
        <v>0</v>
      </c>
      <c r="W354">
        <v>30.515160696203374</v>
      </c>
      <c r="X354">
        <v>0.74861271901264925</v>
      </c>
      <c r="Y354">
        <v>-0.99999999999999978</v>
      </c>
      <c r="Z354">
        <v>-0.99999999999999978</v>
      </c>
      <c r="AA354">
        <v>31.580007238413362</v>
      </c>
      <c r="AB354">
        <v>-0.25917881039012375</v>
      </c>
      <c r="AC354">
        <v>-7.0768580730587116E-2</v>
      </c>
      <c r="AD354">
        <v>0.32956692225167555</v>
      </c>
      <c r="AE354">
        <v>-1.9023443451755995E-2</v>
      </c>
      <c r="AF354">
        <v>-0.99999999999999978</v>
      </c>
      <c r="AG354">
        <v>-0.99999999999999978</v>
      </c>
      <c r="AH354">
        <v>-0.99999999999999978</v>
      </c>
      <c r="AI354">
        <v>2.2417826992210746E-2</v>
      </c>
      <c r="AJ354">
        <v>0</v>
      </c>
      <c r="AK354">
        <v>0.30374736348604064</v>
      </c>
      <c r="AL354">
        <v>3.3299494416986875E-2</v>
      </c>
      <c r="AM354">
        <v>0.40874128689352146</v>
      </c>
      <c r="AN354">
        <v>0.23814313973260789</v>
      </c>
      <c r="AO354">
        <v>11.737268989768243</v>
      </c>
      <c r="AP354">
        <v>6.1200759654001313</v>
      </c>
      <c r="AQ354">
        <v>23.017771917270927</v>
      </c>
      <c r="AR354">
        <v>0.63792253775621011</v>
      </c>
      <c r="AS354">
        <v>0.62365623936377534</v>
      </c>
      <c r="AT354">
        <v>-0.99999999999999978</v>
      </c>
      <c r="AU354">
        <v>-0.99999999999999978</v>
      </c>
      <c r="AV354">
        <v>2.1614930781538839</v>
      </c>
      <c r="AW354">
        <v>36.008644557345008</v>
      </c>
      <c r="AX354">
        <v>36.45700109718922</v>
      </c>
      <c r="AY354">
        <v>-3.6485414922621931E-2</v>
      </c>
      <c r="AZ354">
        <v>-40.07647721425694</v>
      </c>
      <c r="BA354">
        <v>1418.8125835183243</v>
      </c>
    </row>
    <row r="355" spans="1:100" x14ac:dyDescent="0.25">
      <c r="A355">
        <v>981</v>
      </c>
      <c r="B355" t="s">
        <v>797</v>
      </c>
      <c r="C355">
        <v>3</v>
      </c>
      <c r="D355">
        <v>4.6686528166688035</v>
      </c>
      <c r="E355">
        <v>-1.6193532087804566E-2</v>
      </c>
      <c r="F355">
        <v>-0.24870659454560035</v>
      </c>
      <c r="G355">
        <v>-0.24870659454560035</v>
      </c>
      <c r="H355">
        <v>0.1121728781771983</v>
      </c>
      <c r="I355">
        <v>0</v>
      </c>
      <c r="J355">
        <v>6.7303726906318921</v>
      </c>
      <c r="K355">
        <v>0.1121728781771983</v>
      </c>
      <c r="L355">
        <v>-0.99999999999999811</v>
      </c>
      <c r="M355">
        <v>-0.99999999999999811</v>
      </c>
      <c r="N355">
        <v>2.2434575635439673</v>
      </c>
      <c r="O355">
        <v>11.150318912755109</v>
      </c>
      <c r="P355">
        <v>-0.1252024346888406</v>
      </c>
      <c r="Q355">
        <v>1.2177758185789898</v>
      </c>
      <c r="R355">
        <v>0.39140536059726144</v>
      </c>
      <c r="S355">
        <v>0.33333333333333276</v>
      </c>
      <c r="T355">
        <v>0.21831585092429878</v>
      </c>
      <c r="U355">
        <v>-4.9863921012857401E-2</v>
      </c>
      <c r="V355">
        <v>-4.2641700789514906E-4</v>
      </c>
      <c r="W355">
        <v>15.56743872238723</v>
      </c>
      <c r="X355">
        <v>0.12244463757259876</v>
      </c>
      <c r="Y355">
        <v>-0.99999999999999811</v>
      </c>
      <c r="Z355">
        <v>-0.99999999999999811</v>
      </c>
      <c r="AA355">
        <v>41.235184219055341</v>
      </c>
      <c r="AB355">
        <v>0.25061557006165536</v>
      </c>
      <c r="AC355">
        <v>2.1494407873227213E-2</v>
      </c>
      <c r="AD355">
        <v>0.23341682478653408</v>
      </c>
      <c r="AE355">
        <v>25.276340136070825</v>
      </c>
      <c r="AF355">
        <v>-0.99999999999999811</v>
      </c>
      <c r="AG355">
        <v>-0.99999999999999811</v>
      </c>
      <c r="AH355">
        <v>-0.99999999999999811</v>
      </c>
      <c r="AI355">
        <v>0</v>
      </c>
      <c r="AJ355">
        <v>-4.2641700789514906E-4</v>
      </c>
      <c r="AK355">
        <v>-5.5066313063716003E-2</v>
      </c>
      <c r="AL355">
        <v>0.21831575165144421</v>
      </c>
      <c r="AM355">
        <v>-0.15599883472602544</v>
      </c>
      <c r="AN355">
        <v>0.19168779181033543</v>
      </c>
      <c r="AO355">
        <v>-4.1753024334692164</v>
      </c>
      <c r="AP355">
        <v>5.8837735535156082</v>
      </c>
      <c r="AQ355">
        <v>22.297811413019133</v>
      </c>
      <c r="AR355">
        <v>0.50135884623687899</v>
      </c>
      <c r="AS355">
        <v>0.23461751574979728</v>
      </c>
      <c r="AT355">
        <v>-0.99999999999999811</v>
      </c>
      <c r="AU355">
        <v>-0.99999999999999811</v>
      </c>
      <c r="AV355">
        <v>0.14269876605166124</v>
      </c>
      <c r="AW355">
        <v>58.269276685326005</v>
      </c>
      <c r="AX355">
        <v>58.226634984536489</v>
      </c>
      <c r="AY355">
        <v>0.17339449771129653</v>
      </c>
      <c r="AZ355">
        <v>-5.0655853234085297</v>
      </c>
      <c r="BA355">
        <v>1473.1243069317791</v>
      </c>
    </row>
    <row r="356" spans="1:100" x14ac:dyDescent="0.25">
      <c r="A356">
        <v>987</v>
      </c>
      <c r="B356" t="s">
        <v>798</v>
      </c>
      <c r="C356">
        <v>3</v>
      </c>
      <c r="D356">
        <v>5.3698378130955016</v>
      </c>
      <c r="E356">
        <v>0</v>
      </c>
      <c r="F356">
        <v>7.2022919717886031</v>
      </c>
      <c r="G356">
        <v>7.2022919717886031</v>
      </c>
      <c r="H356">
        <v>0.48251909414853861</v>
      </c>
      <c r="I356">
        <v>0</v>
      </c>
      <c r="J356">
        <v>28.951145648912316</v>
      </c>
      <c r="K356">
        <v>0.48251909414853861</v>
      </c>
      <c r="L356">
        <v>-0.99999999999999922</v>
      </c>
      <c r="M356">
        <v>-0.99999999999999922</v>
      </c>
      <c r="N356">
        <v>9.6503818829707715</v>
      </c>
      <c r="O356">
        <v>41.523275433796428</v>
      </c>
      <c r="P356">
        <v>0.2631195209576378</v>
      </c>
      <c r="Q356">
        <v>39.172880708113169</v>
      </c>
      <c r="R356">
        <v>12.672346256885964</v>
      </c>
      <c r="S356">
        <v>0.33160121314002455</v>
      </c>
      <c r="T356">
        <v>0.41508557423438586</v>
      </c>
      <c r="U356">
        <v>0.26098620033902409</v>
      </c>
      <c r="V356">
        <v>0</v>
      </c>
      <c r="W356">
        <v>21.006155742595844</v>
      </c>
      <c r="X356">
        <v>1.368566094656025</v>
      </c>
      <c r="Y356">
        <v>-0.99999999999999922</v>
      </c>
      <c r="Z356">
        <v>-0.99999999999999922</v>
      </c>
      <c r="AA356">
        <v>95.110671696690545</v>
      </c>
      <c r="AB356">
        <v>0.38061320383687985</v>
      </c>
      <c r="AC356">
        <v>0.60512985825565258</v>
      </c>
      <c r="AD356">
        <v>0.24290033185164267</v>
      </c>
      <c r="AE356">
        <v>61.432169697208749</v>
      </c>
      <c r="AF356">
        <v>-0.99999999999999922</v>
      </c>
      <c r="AG356">
        <v>-0.99999999999999922</v>
      </c>
      <c r="AH356">
        <v>-0.99999999999999922</v>
      </c>
      <c r="AI356">
        <v>0.19296012696995404</v>
      </c>
      <c r="AJ356">
        <v>0</v>
      </c>
      <c r="AK356">
        <v>-5.8165288580014726E-2</v>
      </c>
      <c r="AL356">
        <v>0.16922062935616938</v>
      </c>
      <c r="AM356">
        <v>-0.10813173415263111</v>
      </c>
      <c r="AN356">
        <v>-9.5471915179478478E-2</v>
      </c>
      <c r="AO356">
        <v>-2.9941197967158559</v>
      </c>
      <c r="AP356">
        <v>-1.5406947327061125</v>
      </c>
      <c r="AQ356">
        <v>49.95730139150816</v>
      </c>
      <c r="AR356">
        <v>1.0076729877134343</v>
      </c>
      <c r="AS356">
        <v>1.8510851888045636</v>
      </c>
      <c r="AT356">
        <v>-0.99999999999999922</v>
      </c>
      <c r="AU356">
        <v>-0.99999999999999922</v>
      </c>
      <c r="AV356">
        <v>19.874638228674563</v>
      </c>
      <c r="AW356">
        <v>135.0932523977809</v>
      </c>
      <c r="AX356">
        <v>138.95245493718002</v>
      </c>
      <c r="AY356">
        <v>0.36625849957057099</v>
      </c>
      <c r="AZ356">
        <v>60.756088851628029</v>
      </c>
      <c r="BA356">
        <v>1793.1745504374333</v>
      </c>
    </row>
    <row r="357" spans="1:100" x14ac:dyDescent="0.25">
      <c r="A357">
        <v>988</v>
      </c>
      <c r="B357" t="s">
        <v>799</v>
      </c>
      <c r="C357">
        <v>2</v>
      </c>
      <c r="D357">
        <v>3.1010855120687086</v>
      </c>
      <c r="E357">
        <v>-0.14012754165474717</v>
      </c>
      <c r="F357">
        <v>-0.27199560790145383</v>
      </c>
      <c r="G357">
        <v>-0.26556389592992169</v>
      </c>
      <c r="H357">
        <v>-2.7122121941639266E-3</v>
      </c>
      <c r="I357">
        <v>0</v>
      </c>
      <c r="J357">
        <v>-0.16273273164983504</v>
      </c>
      <c r="K357">
        <v>-2.7122121941639266E-3</v>
      </c>
      <c r="L357">
        <v>-1</v>
      </c>
      <c r="M357">
        <v>-1</v>
      </c>
      <c r="N357">
        <v>-5.424424388327842E-2</v>
      </c>
      <c r="O357">
        <v>3.6758320387025059</v>
      </c>
      <c r="P357">
        <v>-0.54189281453735827</v>
      </c>
      <c r="Q357">
        <v>-0.97828517261568693</v>
      </c>
      <c r="R357">
        <v>-0.31982375422824677</v>
      </c>
      <c r="S357">
        <v>0.31434770243926269</v>
      </c>
      <c r="T357">
        <v>0.21625759933801847</v>
      </c>
      <c r="U357">
        <v>-6.4847729349935407E-3</v>
      </c>
      <c r="V357">
        <v>-1.0488449652830002E-2</v>
      </c>
      <c r="W357">
        <v>19.009538833891966</v>
      </c>
      <c r="X357">
        <v>0.41325469753095856</v>
      </c>
      <c r="Y357">
        <v>-1</v>
      </c>
      <c r="Z357">
        <v>-1</v>
      </c>
      <c r="AA357">
        <v>31.48549934609396</v>
      </c>
      <c r="AB357">
        <v>2.3088496075696241E-2</v>
      </c>
      <c r="AC357">
        <v>2.326632328677733E-2</v>
      </c>
      <c r="AD357">
        <v>1.9485378053305538E-2</v>
      </c>
      <c r="AE357">
        <v>8.930658965151876</v>
      </c>
      <c r="AF357">
        <v>-1</v>
      </c>
      <c r="AG357">
        <v>-1</v>
      </c>
      <c r="AH357">
        <v>-1</v>
      </c>
      <c r="AI357">
        <v>-6.0182988556673409E-3</v>
      </c>
      <c r="AJ357">
        <v>-1.0488449652830002E-2</v>
      </c>
      <c r="AK357">
        <v>0.20409231480937923</v>
      </c>
      <c r="AL357">
        <v>-3.2264357820131886E-2</v>
      </c>
      <c r="AM357">
        <v>0.22936550050123244</v>
      </c>
      <c r="AN357">
        <v>-4.5924640286178667E-2</v>
      </c>
      <c r="AO357">
        <v>6.2275632527432094</v>
      </c>
      <c r="AP357">
        <v>-0.78240196242062909</v>
      </c>
      <c r="AQ357">
        <v>23.85959355879033</v>
      </c>
      <c r="AR357">
        <v>0.57066015273832249</v>
      </c>
      <c r="AS357">
        <v>0.48689245234219924</v>
      </c>
      <c r="AT357">
        <v>-1</v>
      </c>
      <c r="AU357">
        <v>-1</v>
      </c>
      <c r="AV357">
        <v>-0.3727026552995496</v>
      </c>
      <c r="AW357">
        <v>41.728412953461515</v>
      </c>
      <c r="AX357">
        <v>41.670826964358071</v>
      </c>
      <c r="AY357">
        <v>6.5793208521553945E-2</v>
      </c>
      <c r="AZ357">
        <v>-17.672275386692231</v>
      </c>
      <c r="BA357">
        <v>1403.881430816946</v>
      </c>
    </row>
    <row r="358" spans="1:100" x14ac:dyDescent="0.25">
      <c r="A358">
        <v>991</v>
      </c>
      <c r="B358" t="s">
        <v>800</v>
      </c>
      <c r="C358">
        <v>3</v>
      </c>
      <c r="D358">
        <v>4.1037748706613817</v>
      </c>
      <c r="E358">
        <v>-8.0614961422415888E-4</v>
      </c>
      <c r="F358">
        <v>-0.11654199721386635</v>
      </c>
      <c r="G358">
        <v>-0.11654199721386635</v>
      </c>
      <c r="H358">
        <v>0.14066868898499651</v>
      </c>
      <c r="I358">
        <v>0</v>
      </c>
      <c r="J358">
        <v>8.4401213390997896</v>
      </c>
      <c r="K358">
        <v>0.14066868898499651</v>
      </c>
      <c r="L358">
        <v>-0.99999999999999956</v>
      </c>
      <c r="M358">
        <v>-0.99999999999999956</v>
      </c>
      <c r="N358">
        <v>2.8133737796999285</v>
      </c>
      <c r="O358">
        <v>12.427354212547295</v>
      </c>
      <c r="P358">
        <v>-0.29090684565987635</v>
      </c>
      <c r="Q358">
        <v>1.005229195061411</v>
      </c>
      <c r="R358">
        <v>0.32953394749615078</v>
      </c>
      <c r="S358">
        <v>0.33333333333333304</v>
      </c>
      <c r="T358">
        <v>0.34708812007855777</v>
      </c>
      <c r="U358">
        <v>0.20542802025282619</v>
      </c>
      <c r="V358">
        <v>0</v>
      </c>
      <c r="W358">
        <v>29.807231387188811</v>
      </c>
      <c r="X358">
        <v>1.3752196321834231</v>
      </c>
      <c r="Y358">
        <v>-0.99999999999999956</v>
      </c>
      <c r="Z358">
        <v>-0.99999999999999956</v>
      </c>
      <c r="AA358">
        <v>54.001124215882918</v>
      </c>
      <c r="AB358">
        <v>0.25008200233844818</v>
      </c>
      <c r="AC358">
        <v>-2.7346712178482703E-2</v>
      </c>
      <c r="AD358">
        <v>0.2545518874639936</v>
      </c>
      <c r="AE358">
        <v>23.864358881197965</v>
      </c>
      <c r="AF358">
        <v>-0.99999999999999956</v>
      </c>
      <c r="AG358">
        <v>-0.99999999999999956</v>
      </c>
      <c r="AH358">
        <v>-0.99999999999999956</v>
      </c>
      <c r="AI358">
        <v>0</v>
      </c>
      <c r="AJ358">
        <v>0</v>
      </c>
      <c r="AK358">
        <v>0.31561635640124813</v>
      </c>
      <c r="AL358">
        <v>0.30161172914703821</v>
      </c>
      <c r="AM358">
        <v>-0.20062293280353607</v>
      </c>
      <c r="AN358">
        <v>0.28717375797280448</v>
      </c>
      <c r="AO358">
        <v>-3.437491538082162</v>
      </c>
      <c r="AP358">
        <v>8.6874025950553051</v>
      </c>
      <c r="AQ358">
        <v>38.247352726288625</v>
      </c>
      <c r="AR358">
        <v>0.885849473664716</v>
      </c>
      <c r="AS358">
        <v>1.5158883211684189</v>
      </c>
      <c r="AT358">
        <v>-0.99999999999999956</v>
      </c>
      <c r="AU358">
        <v>-0.99999999999999956</v>
      </c>
      <c r="AV358">
        <v>0.21299195028228457</v>
      </c>
      <c r="AW358">
        <v>75.115881023485528</v>
      </c>
      <c r="AX358">
        <v>75.115881023485528</v>
      </c>
      <c r="AY358">
        <v>0.29521387257521609</v>
      </c>
      <c r="AZ358">
        <v>42.799982926510538</v>
      </c>
      <c r="BA358">
        <v>1516.5561679433627</v>
      </c>
    </row>
    <row r="359" spans="1:100" x14ac:dyDescent="0.25">
      <c r="A359">
        <v>996</v>
      </c>
      <c r="B359" t="s">
        <v>801</v>
      </c>
      <c r="C359">
        <v>3</v>
      </c>
      <c r="D359">
        <v>5.2788144294831012</v>
      </c>
      <c r="E359">
        <v>3.6838993833572657E-3</v>
      </c>
      <c r="F359">
        <v>-0.3297177331423185</v>
      </c>
      <c r="G359">
        <v>-0.3297177331423185</v>
      </c>
      <c r="H359">
        <v>0.195952391480268</v>
      </c>
      <c r="I359">
        <v>0</v>
      </c>
      <c r="J359">
        <v>11.75714348881608</v>
      </c>
      <c r="K359">
        <v>0.195952391480268</v>
      </c>
      <c r="L359">
        <v>-0.99999999999999944</v>
      </c>
      <c r="M359">
        <v>-0.99999999999999944</v>
      </c>
      <c r="N359">
        <v>3.9190478296053599</v>
      </c>
      <c r="O359">
        <v>16.706240185156862</v>
      </c>
      <c r="P359">
        <v>0.17849715265364</v>
      </c>
      <c r="Q359">
        <v>0.15992057428725559</v>
      </c>
      <c r="R359">
        <v>5.779291085603825E-2</v>
      </c>
      <c r="S359">
        <v>0.33333333333333315</v>
      </c>
      <c r="T359">
        <v>0.31782613936204568</v>
      </c>
      <c r="U359">
        <v>0.33393686506641534</v>
      </c>
      <c r="V359">
        <v>0</v>
      </c>
      <c r="W359">
        <v>31.565757851261047</v>
      </c>
      <c r="X359">
        <v>1.7754473475094839</v>
      </c>
      <c r="Y359">
        <v>-0.99999999999999944</v>
      </c>
      <c r="Z359">
        <v>-0.99999999999999944</v>
      </c>
      <c r="AA359">
        <v>63.593016709951115</v>
      </c>
      <c r="AB359">
        <v>1.7927276518823598E-2</v>
      </c>
      <c r="AC359">
        <v>0.18742516034890758</v>
      </c>
      <c r="AD359">
        <v>0.43403688208894925</v>
      </c>
      <c r="AE359">
        <v>31.969465947834035</v>
      </c>
      <c r="AF359">
        <v>-0.99999999999999944</v>
      </c>
      <c r="AG359">
        <v>-0.99999999999999944</v>
      </c>
      <c r="AH359">
        <v>-0.99999999999999944</v>
      </c>
      <c r="AI359">
        <v>0</v>
      </c>
      <c r="AJ359">
        <v>0</v>
      </c>
      <c r="AK359">
        <v>0.18670811502701182</v>
      </c>
      <c r="AL359">
        <v>0.13237202754823649</v>
      </c>
      <c r="AM359">
        <v>-0.23930016890941924</v>
      </c>
      <c r="AN359">
        <v>-2.3367569415425143E-2</v>
      </c>
      <c r="AO359">
        <v>-5.04896364760042</v>
      </c>
      <c r="AP359">
        <v>7.7670902355553073E-2</v>
      </c>
      <c r="AQ359">
        <v>43.322901340077117</v>
      </c>
      <c r="AR359">
        <v>0.98509633776179384</v>
      </c>
      <c r="AS359">
        <v>1.9713997389897515</v>
      </c>
      <c r="AT359">
        <v>-0.99999999999999944</v>
      </c>
      <c r="AU359">
        <v>-0.99999999999999944</v>
      </c>
      <c r="AV359">
        <v>-0.27192482228628012</v>
      </c>
      <c r="AW359">
        <v>80.376927797463551</v>
      </c>
      <c r="AX359">
        <v>80.376927797463551</v>
      </c>
      <c r="AY359">
        <v>0.42840256844720698</v>
      </c>
      <c r="AZ359">
        <v>47.529206451984159</v>
      </c>
      <c r="BA359">
        <v>1496.3382912106501</v>
      </c>
    </row>
    <row r="360" spans="1:100" x14ac:dyDescent="0.25">
      <c r="A360">
        <v>997</v>
      </c>
      <c r="B360" t="s">
        <v>792</v>
      </c>
      <c r="C360">
        <v>3</v>
      </c>
      <c r="D360">
        <v>4.979099374939544</v>
      </c>
      <c r="E360">
        <v>0</v>
      </c>
      <c r="F360">
        <v>-0.22188716143452752</v>
      </c>
      <c r="G360">
        <v>-0.22188716143452752</v>
      </c>
      <c r="H360">
        <v>1.9540707965445756E-2</v>
      </c>
      <c r="I360">
        <v>0</v>
      </c>
      <c r="J360">
        <v>1.1724424779267462</v>
      </c>
      <c r="K360">
        <v>1.9540707965445756E-2</v>
      </c>
      <c r="L360">
        <v>-1.0000000000000011</v>
      </c>
      <c r="M360">
        <v>-1.0000000000000011</v>
      </c>
      <c r="N360">
        <v>0.39081415930891505</v>
      </c>
      <c r="O360">
        <v>5.9296546914317609</v>
      </c>
      <c r="P360">
        <v>0.23862429803097696</v>
      </c>
      <c r="Q360">
        <v>-0.64431170912172886</v>
      </c>
      <c r="R360">
        <v>-0.20505536414370651</v>
      </c>
      <c r="S360">
        <v>0.33333333333333343</v>
      </c>
      <c r="T360">
        <v>0.37903707758468247</v>
      </c>
      <c r="U360">
        <v>6.6090328031378348E-2</v>
      </c>
      <c r="V360">
        <v>-6.7758491095138724E-3</v>
      </c>
      <c r="W360">
        <v>30.085767274977407</v>
      </c>
      <c r="X360">
        <v>0.962239664672349</v>
      </c>
      <c r="Y360">
        <v>-1.0000000000000011</v>
      </c>
      <c r="Z360">
        <v>-1.0000000000000011</v>
      </c>
      <c r="AA360">
        <v>67.160483756974557</v>
      </c>
      <c r="AB360">
        <v>0.3900701704300189</v>
      </c>
      <c r="AC360">
        <v>0.18726308466814087</v>
      </c>
      <c r="AD360">
        <v>0.16826218182465755</v>
      </c>
      <c r="AE360">
        <v>37.279771846140861</v>
      </c>
      <c r="AF360">
        <v>-1.0000000000000011</v>
      </c>
      <c r="AG360">
        <v>-1.0000000000000011</v>
      </c>
      <c r="AH360">
        <v>-1.0000000000000011</v>
      </c>
      <c r="AI360">
        <v>0</v>
      </c>
      <c r="AJ360">
        <v>-6.7758491095138724E-3</v>
      </c>
      <c r="AK360">
        <v>9.7678899814538048E-2</v>
      </c>
      <c r="AL360">
        <v>-7.8179056553763795E-2</v>
      </c>
      <c r="AM360">
        <v>1.8935841078587513E-2</v>
      </c>
      <c r="AN360">
        <v>-8.0321890201915463E-2</v>
      </c>
      <c r="AO360">
        <v>0.96179052603737847</v>
      </c>
      <c r="AP360">
        <v>-2.3989425378167053</v>
      </c>
      <c r="AQ360">
        <v>31.258209752904143</v>
      </c>
      <c r="AR360">
        <v>0.77168488983988048</v>
      </c>
      <c r="AS360">
        <v>0.98178037263779472</v>
      </c>
      <c r="AT360">
        <v>-1.0000000000000011</v>
      </c>
      <c r="AU360">
        <v>-1.0000000000000011</v>
      </c>
      <c r="AV360">
        <v>-0.42694252557823392</v>
      </c>
      <c r="AW360">
        <v>70.691195910589585</v>
      </c>
      <c r="AX360">
        <v>70.013610999638203</v>
      </c>
      <c r="AY360">
        <v>0.20736767346671836</v>
      </c>
      <c r="AZ360">
        <v>-9.6018601240443928</v>
      </c>
      <c r="BA360">
        <v>1486.1573715229897</v>
      </c>
    </row>
    <row r="361" spans="1:100" x14ac:dyDescent="0.25">
      <c r="A361">
        <v>999</v>
      </c>
      <c r="B361" t="s">
        <v>802</v>
      </c>
      <c r="C361">
        <v>3</v>
      </c>
      <c r="D361">
        <v>3.4857017431671973</v>
      </c>
      <c r="E361">
        <v>-2.8089148760960733E-3</v>
      </c>
      <c r="F361">
        <v>-0.51642161427975974</v>
      </c>
      <c r="G361">
        <v>-0.54021795993284072</v>
      </c>
      <c r="H361">
        <v>-4.7802414372437024E-3</v>
      </c>
      <c r="I361">
        <v>0</v>
      </c>
      <c r="J361">
        <v>-0.28681448623462436</v>
      </c>
      <c r="K361">
        <v>-4.7802414372437024E-3</v>
      </c>
      <c r="L361">
        <v>-1.0000000000000002</v>
      </c>
      <c r="M361">
        <v>-1.0000000000000002</v>
      </c>
      <c r="N361">
        <v>-9.5604828744874221E-2</v>
      </c>
      <c r="O361">
        <v>2.6586692969997339</v>
      </c>
      <c r="P361">
        <v>-1.1449047103684749</v>
      </c>
      <c r="Q361">
        <v>-2.3616037102733038</v>
      </c>
      <c r="R361">
        <v>-0.82202760841378364</v>
      </c>
      <c r="S361">
        <v>0.33333333333333331</v>
      </c>
      <c r="T361">
        <v>0.31948562251459489</v>
      </c>
      <c r="U361">
        <v>0.35443727397450292</v>
      </c>
      <c r="V361">
        <v>0</v>
      </c>
      <c r="W361">
        <v>40.481458850387021</v>
      </c>
      <c r="X361">
        <v>2.0428682580610844</v>
      </c>
      <c r="Y361">
        <v>-1.0000000000000002</v>
      </c>
      <c r="Z361">
        <v>-1.0000000000000002</v>
      </c>
      <c r="AA361">
        <v>41.439714719495782</v>
      </c>
      <c r="AB361">
        <v>-0.1621527731276666</v>
      </c>
      <c r="AC361">
        <v>0.18848260002995287</v>
      </c>
      <c r="AD361">
        <v>9.275842648164943E-3</v>
      </c>
      <c r="AE361">
        <v>1.7802834775225596</v>
      </c>
      <c r="AF361">
        <v>-1.0000000000000002</v>
      </c>
      <c r="AG361">
        <v>-1.0000000000000002</v>
      </c>
      <c r="AH361">
        <v>-1.0000000000000002</v>
      </c>
      <c r="AI361">
        <v>0</v>
      </c>
      <c r="AJ361">
        <v>0</v>
      </c>
      <c r="AK361">
        <v>0.37314478502940279</v>
      </c>
      <c r="AL361">
        <v>-2.3565597921833537E-2</v>
      </c>
      <c r="AM361">
        <v>8.4703272437766479E-3</v>
      </c>
      <c r="AN361">
        <v>0.11377562256619489</v>
      </c>
      <c r="AO361">
        <v>2.0774821062414301</v>
      </c>
      <c r="AP361">
        <v>2.7265625745457034</v>
      </c>
      <c r="AQ361">
        <v>40.194644364152381</v>
      </c>
      <c r="AR361">
        <v>1.0072562298224315</v>
      </c>
      <c r="AS361">
        <v>2.0380880166238415</v>
      </c>
      <c r="AT361">
        <v>-1.0000000000000002</v>
      </c>
      <c r="AU361">
        <v>-1.0000000000000002</v>
      </c>
      <c r="AV361">
        <v>-1.3622455683466241</v>
      </c>
      <c r="AW361">
        <v>46.82494659104124</v>
      </c>
      <c r="AX361">
        <v>46.82494659104124</v>
      </c>
      <c r="AY361">
        <v>2.0762132666560094E-2</v>
      </c>
      <c r="AZ361">
        <v>-12.265227248655384</v>
      </c>
      <c r="BA361">
        <v>1490.4703357071505</v>
      </c>
      <c r="CU361" t="e">
        <v>#N/A</v>
      </c>
      <c r="CV361" t="e">
        <v>#N/A</v>
      </c>
    </row>
    <row r="362" spans="1:100" x14ac:dyDescent="0.25">
      <c r="A362">
        <v>1002</v>
      </c>
      <c r="B362" t="s">
        <v>803</v>
      </c>
      <c r="C362">
        <v>3</v>
      </c>
      <c r="D362">
        <v>2.1947329934720807</v>
      </c>
      <c r="E362">
        <v>0.39651034019280929</v>
      </c>
      <c r="F362">
        <v>-2.4679512541376538E-2</v>
      </c>
      <c r="G362">
        <v>8.5886095263471601E-2</v>
      </c>
      <c r="H362">
        <v>0.25870433928583608</v>
      </c>
      <c r="I362">
        <v>0</v>
      </c>
      <c r="J362">
        <v>15.522260357150163</v>
      </c>
      <c r="K362">
        <v>0.25870433928583608</v>
      </c>
      <c r="L362">
        <v>-1.0000000000000002</v>
      </c>
      <c r="M362">
        <v>-1.0000000000000002</v>
      </c>
      <c r="N362">
        <v>5.174086785716721</v>
      </c>
      <c r="O362">
        <v>17.802879445885711</v>
      </c>
      <c r="P362">
        <v>-0.12927592061468879</v>
      </c>
      <c r="Q362">
        <v>-0.27649518839009335</v>
      </c>
      <c r="R362">
        <v>-9.3674324845950369E-2</v>
      </c>
      <c r="S362">
        <v>0.33333333333333343</v>
      </c>
      <c r="T362">
        <v>0.35502717869584705</v>
      </c>
      <c r="U362">
        <v>0.40029858095468152</v>
      </c>
      <c r="V362">
        <v>2.5520860064087753E-3</v>
      </c>
      <c r="W362">
        <v>33.30027358817739</v>
      </c>
      <c r="X362">
        <v>2.1370598311415563</v>
      </c>
      <c r="Y362">
        <v>-1.0000000000000002</v>
      </c>
      <c r="Z362">
        <v>-1.0000000000000002</v>
      </c>
      <c r="AA362">
        <v>53.985634895922225</v>
      </c>
      <c r="AB362">
        <v>0.19703949480341906</v>
      </c>
      <c r="AC362">
        <v>0.10371370141772077</v>
      </c>
      <c r="AD362">
        <v>0.1148275164306756</v>
      </c>
      <c r="AE362">
        <v>20.779035632590766</v>
      </c>
      <c r="AF362">
        <v>-1.0000000000000002</v>
      </c>
      <c r="AG362">
        <v>-1.0000000000000002</v>
      </c>
      <c r="AH362">
        <v>-1.0000000000000002</v>
      </c>
      <c r="AI362">
        <v>0</v>
      </c>
      <c r="AJ362">
        <v>2.5520860064087753E-3</v>
      </c>
      <c r="AK362">
        <v>0.11520584862930747</v>
      </c>
      <c r="AL362">
        <v>0.37722166025408721</v>
      </c>
      <c r="AM362">
        <v>-0.1133524368236576</v>
      </c>
      <c r="AN362">
        <v>-1.0581637488090261E-2</v>
      </c>
      <c r="AO362">
        <v>-2.2577816774449011</v>
      </c>
      <c r="AP362">
        <v>1.6215673640681809</v>
      </c>
      <c r="AQ362">
        <v>48.822533945327564</v>
      </c>
      <c r="AR362">
        <v>1.091211178990271</v>
      </c>
      <c r="AS362">
        <v>2.3957641704273933</v>
      </c>
      <c r="AT362">
        <v>-1.0000000000000002</v>
      </c>
      <c r="AU362">
        <v>-1.0000000000000002</v>
      </c>
      <c r="AV362">
        <v>-7.7882295824788237E-3</v>
      </c>
      <c r="AW362">
        <v>73.410081705876109</v>
      </c>
      <c r="AX362">
        <v>73.665290306516994</v>
      </c>
      <c r="AY362">
        <v>0.41492618599510245</v>
      </c>
      <c r="AZ362">
        <v>21.084865512936684</v>
      </c>
      <c r="BA362">
        <v>1486.4012286413961</v>
      </c>
      <c r="CU362" t="e">
        <v>#N/A</v>
      </c>
      <c r="CV362" t="e">
        <v>#N/A</v>
      </c>
    </row>
    <row r="363" spans="1:100" x14ac:dyDescent="0.25">
      <c r="A363">
        <v>1011</v>
      </c>
      <c r="B363" t="s">
        <v>804</v>
      </c>
      <c r="C363">
        <v>3</v>
      </c>
      <c r="D363">
        <v>5.7113638239584636</v>
      </c>
      <c r="E363">
        <v>-2.3645169818877782E-3</v>
      </c>
      <c r="F363">
        <v>0.10503553065723568</v>
      </c>
      <c r="G363">
        <v>0.10503553065723568</v>
      </c>
      <c r="H363">
        <v>0.16666588276001773</v>
      </c>
      <c r="I363">
        <v>0</v>
      </c>
      <c r="J363">
        <v>9.9999529656010662</v>
      </c>
      <c r="K363">
        <v>0.16666588276001773</v>
      </c>
      <c r="L363">
        <v>-1.0000000000000016</v>
      </c>
      <c r="M363">
        <v>-1.0000000000000016</v>
      </c>
      <c r="N363">
        <v>3.3333176552003549</v>
      </c>
      <c r="O363">
        <v>15.816352320216769</v>
      </c>
      <c r="P363">
        <v>-0.5017734526975729</v>
      </c>
      <c r="Q363">
        <v>1.4003441737802362</v>
      </c>
      <c r="R363">
        <v>0.33178599645203616</v>
      </c>
      <c r="S363">
        <v>0.3333333333333337</v>
      </c>
      <c r="T363">
        <v>0.41959117931289736</v>
      </c>
      <c r="U363">
        <v>0.50270255291182364</v>
      </c>
      <c r="V363">
        <v>0</v>
      </c>
      <c r="W363">
        <v>43.558447311921483</v>
      </c>
      <c r="X363">
        <v>2.6833266875130724</v>
      </c>
      <c r="Y363">
        <v>-1.0000000000000016</v>
      </c>
      <c r="Z363">
        <v>-1.0000000000000016</v>
      </c>
      <c r="AA363">
        <v>66.221697416798463</v>
      </c>
      <c r="AB363">
        <v>0.12435523223447806</v>
      </c>
      <c r="AC363">
        <v>0.29873696248068249</v>
      </c>
      <c r="AD363">
        <v>2.3537087453339052E-2</v>
      </c>
      <c r="AE363">
        <v>22.331464108424953</v>
      </c>
      <c r="AF363">
        <v>-1.0000000000000016</v>
      </c>
      <c r="AG363">
        <v>-1.0000000000000016</v>
      </c>
      <c r="AH363">
        <v>-1.0000000000000016</v>
      </c>
      <c r="AI363">
        <v>0</v>
      </c>
      <c r="AJ363">
        <v>0</v>
      </c>
      <c r="AK363">
        <v>0.21563486354065015</v>
      </c>
      <c r="AL363">
        <v>0.31190578083954329</v>
      </c>
      <c r="AM363">
        <v>-0.18409940973407757</v>
      </c>
      <c r="AN363">
        <v>0.63959818544975755</v>
      </c>
      <c r="AO363">
        <v>-3.5243109256486904</v>
      </c>
      <c r="AP363">
        <v>17.549483540441663</v>
      </c>
      <c r="AQ363">
        <v>53.558400277522495</v>
      </c>
      <c r="AR363">
        <v>1.255627065558055</v>
      </c>
      <c r="AS363">
        <v>2.8499925702730895</v>
      </c>
      <c r="AT363">
        <v>-1.0000000000000016</v>
      </c>
      <c r="AU363">
        <v>-1.0000000000000016</v>
      </c>
      <c r="AV363">
        <v>0.43682152710927163</v>
      </c>
      <c r="AW363">
        <v>99.587533277456913</v>
      </c>
      <c r="AX363">
        <v>99.587533277456913</v>
      </c>
      <c r="AY363">
        <v>0.51800151171648101</v>
      </c>
      <c r="AZ363">
        <v>74.700689927020008</v>
      </c>
      <c r="BA363">
        <v>1611.0492975778425</v>
      </c>
    </row>
    <row r="364" spans="1:100" x14ac:dyDescent="0.25">
      <c r="A364">
        <v>1014</v>
      </c>
      <c r="B364" t="s">
        <v>805</v>
      </c>
      <c r="C364">
        <v>3</v>
      </c>
      <c r="D364">
        <v>6.1362027796950249</v>
      </c>
      <c r="E364">
        <v>0</v>
      </c>
      <c r="F364">
        <v>-0.16998774669035319</v>
      </c>
      <c r="G364">
        <v>-0.16998774669035319</v>
      </c>
      <c r="H364">
        <v>0.15452671754424818</v>
      </c>
      <c r="I364">
        <v>0</v>
      </c>
      <c r="J364">
        <v>9.2716030526548945</v>
      </c>
      <c r="K364">
        <v>0.15452671754424818</v>
      </c>
      <c r="L364">
        <v>-0.99999999999999933</v>
      </c>
      <c r="M364">
        <v>-0.99999999999999933</v>
      </c>
      <c r="N364">
        <v>3.0905343508849628</v>
      </c>
      <c r="O364">
        <v>15.237818085659573</v>
      </c>
      <c r="P364">
        <v>0.18070118674355301</v>
      </c>
      <c r="Q364">
        <v>8.5821539116405554E-2</v>
      </c>
      <c r="R364">
        <v>3.4192589421510051E-2</v>
      </c>
      <c r="S364">
        <v>0.33333333333333293</v>
      </c>
      <c r="T364">
        <v>0.34370457403865701</v>
      </c>
      <c r="U364">
        <v>0.21753802755842941</v>
      </c>
      <c r="V364">
        <v>-8.1619678841246424E-3</v>
      </c>
      <c r="W364">
        <v>29.275489980081872</v>
      </c>
      <c r="X364">
        <v>1.3474432555015994</v>
      </c>
      <c r="Y364">
        <v>-0.99999999999999933</v>
      </c>
      <c r="Z364">
        <v>-0.99999999999999933</v>
      </c>
      <c r="AA364">
        <v>35.77259172330956</v>
      </c>
      <c r="AB364">
        <v>3.0241966990563161E-2</v>
      </c>
      <c r="AC364">
        <v>4.0443598089480247E-2</v>
      </c>
      <c r="AD364">
        <v>5.8572617996080253E-2</v>
      </c>
      <c r="AE364">
        <v>6.4629091538061845</v>
      </c>
      <c r="AF364">
        <v>-0.99999999999999933</v>
      </c>
      <c r="AG364">
        <v>-0.99999999999999933</v>
      </c>
      <c r="AH364">
        <v>-0.99999999999999933</v>
      </c>
      <c r="AI364">
        <v>0</v>
      </c>
      <c r="AJ364">
        <v>-8.1619678841246424E-3</v>
      </c>
      <c r="AK364">
        <v>0.19569232345974424</v>
      </c>
      <c r="AL364">
        <v>0.22491292912936803</v>
      </c>
      <c r="AM364">
        <v>9.2502515397163657E-2</v>
      </c>
      <c r="AN364">
        <v>0.20539294628033472</v>
      </c>
      <c r="AO364">
        <v>3.2910245022278115</v>
      </c>
      <c r="AP364">
        <v>6.2593883026552124</v>
      </c>
      <c r="AQ364">
        <v>38.547093032736761</v>
      </c>
      <c r="AR364">
        <v>0.8864139670462946</v>
      </c>
      <c r="AS364">
        <v>1.5019699730458478</v>
      </c>
      <c r="AT364">
        <v>-0.99999999999999933</v>
      </c>
      <c r="AU364">
        <v>-0.99999999999999933</v>
      </c>
      <c r="AV364">
        <v>-0.13579515726884311</v>
      </c>
      <c r="AW364">
        <v>57.269798111624326</v>
      </c>
      <c r="AX364">
        <v>56.453601323211871</v>
      </c>
      <c r="AY364">
        <v>0.32644068048606656</v>
      </c>
      <c r="AZ364">
        <v>3.9476939478004214</v>
      </c>
      <c r="BA364">
        <v>1531.5880149473026</v>
      </c>
    </row>
    <row r="365" spans="1:100" x14ac:dyDescent="0.25">
      <c r="A365">
        <v>1018</v>
      </c>
      <c r="B365" t="s">
        <v>806</v>
      </c>
      <c r="C365">
        <v>3</v>
      </c>
      <c r="D365">
        <v>4.1443275463605502</v>
      </c>
      <c r="E365">
        <v>3.8119386334046711E-3</v>
      </c>
      <c r="F365">
        <v>0.4948864462350116</v>
      </c>
      <c r="G365">
        <v>0.4948864462350116</v>
      </c>
      <c r="H365">
        <v>0.58791741219246529</v>
      </c>
      <c r="I365">
        <v>0</v>
      </c>
      <c r="J365">
        <v>35.275044731547929</v>
      </c>
      <c r="K365">
        <v>0.58791741219246529</v>
      </c>
      <c r="L365">
        <v>-0.99999999999999889</v>
      </c>
      <c r="M365">
        <v>-0.99999999999999889</v>
      </c>
      <c r="N365">
        <v>11.758348243849307</v>
      </c>
      <c r="O365">
        <v>39.914258724143487</v>
      </c>
      <c r="P365">
        <v>0.29692126026497523</v>
      </c>
      <c r="Q365">
        <v>-2.8038077092461768</v>
      </c>
      <c r="R365">
        <v>-0.91284756317340843</v>
      </c>
      <c r="S365">
        <v>0.33333333333333309</v>
      </c>
      <c r="T365">
        <v>0.3594820787639128</v>
      </c>
      <c r="U365">
        <v>0.42615415315056793</v>
      </c>
      <c r="V365">
        <v>7.5807491883788667E-3</v>
      </c>
      <c r="W365">
        <v>21.545316089749068</v>
      </c>
      <c r="X365">
        <v>1.8743234090017489</v>
      </c>
      <c r="Y365">
        <v>-0.99999999999999889</v>
      </c>
      <c r="Z365">
        <v>-0.99999999999999889</v>
      </c>
      <c r="AA365">
        <v>40.254585328030373</v>
      </c>
      <c r="AB365">
        <v>0.19057926854814866</v>
      </c>
      <c r="AC365">
        <v>-5.9272964999013958E-3</v>
      </c>
      <c r="AD365">
        <v>0.20779036398084666</v>
      </c>
      <c r="AE365">
        <v>19.622116801454695</v>
      </c>
      <c r="AF365">
        <v>-0.99999999999999889</v>
      </c>
      <c r="AG365">
        <v>-0.99999999999999889</v>
      </c>
      <c r="AH365">
        <v>-0.99999999999999889</v>
      </c>
      <c r="AI365">
        <v>0</v>
      </c>
      <c r="AJ365">
        <v>7.5807491883788667E-3</v>
      </c>
      <c r="AK365">
        <v>7.2042078334176432E-2</v>
      </c>
      <c r="AL365">
        <v>-0.11122636114495583</v>
      </c>
      <c r="AM365">
        <v>9.6492607363505095E-2</v>
      </c>
      <c r="AN365">
        <v>6.8090940077840709E-2</v>
      </c>
      <c r="AO365">
        <v>2.7725255757585092</v>
      </c>
      <c r="AP365">
        <v>1.146141696221237</v>
      </c>
      <c r="AQ365">
        <v>56.820360821297015</v>
      </c>
      <c r="AR365">
        <v>1.1265503144361928</v>
      </c>
      <c r="AS365">
        <v>2.4622408211942144</v>
      </c>
      <c r="AT365">
        <v>-0.99999999999999889</v>
      </c>
      <c r="AU365">
        <v>-0.99999999999999889</v>
      </c>
      <c r="AV365">
        <v>-0.41796111693839688</v>
      </c>
      <c r="AW365">
        <v>81.314985748395117</v>
      </c>
      <c r="AX365">
        <v>82.073060667233008</v>
      </c>
      <c r="AY365">
        <v>-7.4076468797204836E-2</v>
      </c>
      <c r="AZ365">
        <v>-10.575068141539848</v>
      </c>
      <c r="BA365">
        <v>1455.8200738883668</v>
      </c>
      <c r="CU365" t="e">
        <v>#N/A</v>
      </c>
      <c r="CV365" t="e">
        <v>#N/A</v>
      </c>
    </row>
    <row r="366" spans="1:100" x14ac:dyDescent="0.25">
      <c r="A366">
        <v>1023</v>
      </c>
      <c r="B366" t="s">
        <v>807</v>
      </c>
      <c r="C366">
        <v>3</v>
      </c>
      <c r="D366">
        <v>5.6366540563109711</v>
      </c>
      <c r="E366">
        <v>0</v>
      </c>
      <c r="F366">
        <v>0</v>
      </c>
      <c r="G366">
        <v>0</v>
      </c>
      <c r="H366">
        <v>0.6671611419537854</v>
      </c>
      <c r="I366">
        <v>0</v>
      </c>
      <c r="J366">
        <v>40.029668517227115</v>
      </c>
      <c r="K366">
        <v>0.6671611419537854</v>
      </c>
      <c r="L366">
        <v>-0.999999999999998</v>
      </c>
      <c r="M366">
        <v>-0.999999999999998</v>
      </c>
      <c r="N366">
        <v>13.343222839075707</v>
      </c>
      <c r="O366">
        <v>45.666322573538061</v>
      </c>
      <c r="P366">
        <v>-0.13109851970690448</v>
      </c>
      <c r="Q366">
        <v>0.12902552205286713</v>
      </c>
      <c r="R366">
        <v>9.3913788717405883E-3</v>
      </c>
      <c r="S366">
        <v>0.33334427187551863</v>
      </c>
      <c r="T366">
        <v>0.26664273935731087</v>
      </c>
      <c r="U366">
        <v>0.43807343367000928</v>
      </c>
      <c r="V366">
        <v>0</v>
      </c>
      <c r="W366">
        <v>14.835972117962116</v>
      </c>
      <c r="X366">
        <v>1.6129919781439097</v>
      </c>
      <c r="Y366">
        <v>-0.999999999999998</v>
      </c>
      <c r="Z366">
        <v>-0.999999999999998</v>
      </c>
      <c r="AA366">
        <v>74.674115812534509</v>
      </c>
      <c r="AB366">
        <v>0.38044343420940968</v>
      </c>
      <c r="AC366">
        <v>0.4321434892619434</v>
      </c>
      <c r="AD366">
        <v>0.38398812284265937</v>
      </c>
      <c r="AE366">
        <v>59.828752315700612</v>
      </c>
      <c r="AF366">
        <v>-0.999999999999998</v>
      </c>
      <c r="AG366">
        <v>-0.999999999999998</v>
      </c>
      <c r="AH366">
        <v>-0.999999999999998</v>
      </c>
      <c r="AI366">
        <v>0</v>
      </c>
      <c r="AJ366">
        <v>0</v>
      </c>
      <c r="AK366">
        <v>0.29093330015050167</v>
      </c>
      <c r="AL366">
        <v>2.4312087285358691E-2</v>
      </c>
      <c r="AM366">
        <v>0.10387556517355999</v>
      </c>
      <c r="AN366">
        <v>8.8956043676865187E-2</v>
      </c>
      <c r="AO366">
        <v>4.0515556300915074</v>
      </c>
      <c r="AP366">
        <v>2.345461528348423</v>
      </c>
      <c r="AQ366">
        <v>54.865640635189209</v>
      </c>
      <c r="AR366">
        <v>1.0380604449028379</v>
      </c>
      <c r="AS366">
        <v>2.2801531200976966</v>
      </c>
      <c r="AT366">
        <v>-0.999999999999998</v>
      </c>
      <c r="AU366">
        <v>-0.999999999999998</v>
      </c>
      <c r="AV366">
        <v>9.3913788717405883E-3</v>
      </c>
      <c r="AW366">
        <v>122.68589991442101</v>
      </c>
      <c r="AX366">
        <v>122.68589991442101</v>
      </c>
      <c r="AY366">
        <v>0.34862502440953297</v>
      </c>
      <c r="AZ366">
        <v>82.646506247267382</v>
      </c>
      <c r="BA366">
        <v>1652.4789293854349</v>
      </c>
    </row>
    <row r="367" spans="1:100" x14ac:dyDescent="0.25">
      <c r="A367">
        <v>1024</v>
      </c>
      <c r="B367" t="s">
        <v>808</v>
      </c>
      <c r="C367">
        <v>3</v>
      </c>
      <c r="D367">
        <v>3.6110890559375202</v>
      </c>
      <c r="E367">
        <v>7.9896362196101592E-2</v>
      </c>
      <c r="F367">
        <v>2.9230782233084627</v>
      </c>
      <c r="G367">
        <v>2.9230782233084627</v>
      </c>
      <c r="H367">
        <v>-2.8704723369170473E-2</v>
      </c>
      <c r="I367">
        <v>0</v>
      </c>
      <c r="J367">
        <v>-1.7222834021502293</v>
      </c>
      <c r="K367">
        <v>-2.8704723369170473E-2</v>
      </c>
      <c r="L367">
        <v>-0.99999999999999989</v>
      </c>
      <c r="M367">
        <v>-0.99999999999999989</v>
      </c>
      <c r="N367">
        <v>-0.57409446738340986</v>
      </c>
      <c r="O367">
        <v>4.8118838770957542</v>
      </c>
      <c r="P367">
        <v>-5.6831723979516142E-2</v>
      </c>
      <c r="Q367">
        <v>4.3394938777859755</v>
      </c>
      <c r="R367">
        <v>1.2968283725117122</v>
      </c>
      <c r="S367">
        <v>0.33333333333333326</v>
      </c>
      <c r="T367">
        <v>0.37612469721098962</v>
      </c>
      <c r="U367">
        <v>0.20054130239912354</v>
      </c>
      <c r="V367">
        <v>-2.0325675064359876E-2</v>
      </c>
      <c r="W367">
        <v>36.735135249930266</v>
      </c>
      <c r="X367">
        <v>1.4671662362609159</v>
      </c>
      <c r="Y367">
        <v>-0.99999999999999989</v>
      </c>
      <c r="Z367">
        <v>-0.99999999999999989</v>
      </c>
      <c r="AA367">
        <v>74.464115110337119</v>
      </c>
      <c r="AB367">
        <v>0.25680375627661045</v>
      </c>
      <c r="AC367">
        <v>0.24389549744635614</v>
      </c>
      <c r="AD367">
        <v>0.22794377603493579</v>
      </c>
      <c r="AE367">
        <v>36.432151487895126</v>
      </c>
      <c r="AF367">
        <v>-0.99999999999999989</v>
      </c>
      <c r="AG367">
        <v>-0.99999999999999989</v>
      </c>
      <c r="AH367">
        <v>-0.99999999999999989</v>
      </c>
      <c r="AI367">
        <v>0</v>
      </c>
      <c r="AJ367">
        <v>-2.0325675064359876E-2</v>
      </c>
      <c r="AK367">
        <v>9.1554635532421089E-2</v>
      </c>
      <c r="AL367">
        <v>-0.17848902516027346</v>
      </c>
      <c r="AM367">
        <v>0.14016664049534164</v>
      </c>
      <c r="AN367">
        <v>-0.20413077393966836</v>
      </c>
      <c r="AO367">
        <v>3.9619391900456469</v>
      </c>
      <c r="AP367">
        <v>-5.9957144742930746</v>
      </c>
      <c r="AQ367">
        <v>35.012851847780034</v>
      </c>
      <c r="AR367">
        <v>0.88967365787908637</v>
      </c>
      <c r="AS367">
        <v>1.4384615128917455</v>
      </c>
      <c r="AT367">
        <v>-0.99999999999999989</v>
      </c>
      <c r="AU367">
        <v>-0.99999999999999989</v>
      </c>
      <c r="AV367">
        <v>4.2199065958201771</v>
      </c>
      <c r="AW367">
        <v>73.280284513139833</v>
      </c>
      <c r="AX367">
        <v>71.247717006703837</v>
      </c>
      <c r="AY367">
        <v>0.23815846479234309</v>
      </c>
      <c r="AZ367">
        <v>3.7602848337862782</v>
      </c>
      <c r="BA367">
        <v>1620.1358668585392</v>
      </c>
      <c r="CU367" t="e">
        <v>#N/A</v>
      </c>
      <c r="CV367" t="e">
        <v>#N/A</v>
      </c>
    </row>
    <row r="368" spans="1:100" x14ac:dyDescent="0.25">
      <c r="A368">
        <v>1025</v>
      </c>
      <c r="B368" t="s">
        <v>809</v>
      </c>
      <c r="C368">
        <v>3</v>
      </c>
      <c r="D368">
        <v>4.0586779092103207</v>
      </c>
      <c r="E368">
        <v>0</v>
      </c>
      <c r="F368">
        <v>-0.3139341723872347</v>
      </c>
      <c r="G368">
        <v>-0.3139341723872347</v>
      </c>
      <c r="H368">
        <v>0.37716183667595804</v>
      </c>
      <c r="I368">
        <v>0</v>
      </c>
      <c r="J368">
        <v>22.629710200557486</v>
      </c>
      <c r="K368">
        <v>0.37716183667595804</v>
      </c>
      <c r="L368">
        <v>-0.99999999999999734</v>
      </c>
      <c r="M368">
        <v>-0.99999999999999734</v>
      </c>
      <c r="N368">
        <v>7.5432367335191604</v>
      </c>
      <c r="O368">
        <v>26.374453937380562</v>
      </c>
      <c r="P368">
        <v>-1.1011346087972378E-2</v>
      </c>
      <c r="Q368">
        <v>-1.6541669993720709</v>
      </c>
      <c r="R368">
        <v>-0.51586334638927411</v>
      </c>
      <c r="S368">
        <v>0.33333333333333259</v>
      </c>
      <c r="T368">
        <v>0.33759285563512853</v>
      </c>
      <c r="U368">
        <v>0.37265651704594799</v>
      </c>
      <c r="V368">
        <v>8.1195351370043245E-2</v>
      </c>
      <c r="W368">
        <v>29.90464882833977</v>
      </c>
      <c r="X368">
        <v>2.2762763853659247</v>
      </c>
      <c r="Y368">
        <v>-0.99999999999999734</v>
      </c>
      <c r="Z368">
        <v>-0.99999999999999734</v>
      </c>
      <c r="AA368">
        <v>82.208459402239669</v>
      </c>
      <c r="AB368">
        <v>0.44737133314531335</v>
      </c>
      <c r="AC368">
        <v>0.20635229739734151</v>
      </c>
      <c r="AD368">
        <v>0.40266984786312893</v>
      </c>
      <c r="AE368">
        <v>52.819673920289183</v>
      </c>
      <c r="AF368">
        <v>-0.99999999999999734</v>
      </c>
      <c r="AG368">
        <v>-0.99999999999999734</v>
      </c>
      <c r="AH368">
        <v>-0.99999999999999734</v>
      </c>
      <c r="AI368">
        <v>0</v>
      </c>
      <c r="AJ368">
        <v>8.1195351370043245E-2</v>
      </c>
      <c r="AK368">
        <v>-0.1148606353646672</v>
      </c>
      <c r="AL368">
        <v>0.14854405362798984</v>
      </c>
      <c r="AM368">
        <v>0.61852887581048011</v>
      </c>
      <c r="AN368">
        <v>-7.9826225883330243E-2</v>
      </c>
      <c r="AO368">
        <v>14.888918718438665</v>
      </c>
      <c r="AP368">
        <v>-1.2529353789433073</v>
      </c>
      <c r="AQ368">
        <v>52.534359028897242</v>
      </c>
      <c r="AR368">
        <v>1.1247780573844521</v>
      </c>
      <c r="AS368">
        <v>2.6534382220418831</v>
      </c>
      <c r="AT368">
        <v>-0.99999999999999734</v>
      </c>
      <c r="AU368">
        <v>-0.99999999999999734</v>
      </c>
      <c r="AV368">
        <v>-0.82979751877650876</v>
      </c>
      <c r="AW368">
        <v>107.32997796067693</v>
      </c>
      <c r="AX368">
        <v>115.44951309768123</v>
      </c>
      <c r="AY368">
        <v>0.29361240824291102</v>
      </c>
      <c r="AZ368">
        <v>18.539214639489845</v>
      </c>
      <c r="BA368">
        <v>1512.9736721579486</v>
      </c>
      <c r="CU368" t="e">
        <v>#N/A</v>
      </c>
      <c r="CV368" t="e">
        <v>#N/A</v>
      </c>
    </row>
    <row r="369" spans="1:100" x14ac:dyDescent="0.25">
      <c r="A369">
        <v>1027</v>
      </c>
      <c r="B369" t="s">
        <v>810</v>
      </c>
      <c r="C369">
        <v>3</v>
      </c>
      <c r="D369">
        <v>4.3853739487211509</v>
      </c>
      <c r="E369">
        <v>-0.12896551988287858</v>
      </c>
      <c r="F369">
        <v>0.24154974911234114</v>
      </c>
      <c r="G369">
        <v>0.20932998207188916</v>
      </c>
      <c r="H369">
        <v>0.11986043260644848</v>
      </c>
      <c r="I369">
        <v>0</v>
      </c>
      <c r="J369">
        <v>7.1916259563869112</v>
      </c>
      <c r="K369">
        <v>0.11986043260644848</v>
      </c>
      <c r="L369">
        <v>-1.0000000000000013</v>
      </c>
      <c r="M369">
        <v>-1.0000000000000013</v>
      </c>
      <c r="N369">
        <v>2.3972086521289699</v>
      </c>
      <c r="O369">
        <v>11.786329887179951</v>
      </c>
      <c r="P369">
        <v>1.7837353910341924</v>
      </c>
      <c r="Q369">
        <v>-4.8806217811747894</v>
      </c>
      <c r="R369">
        <v>-1.452383540994213</v>
      </c>
      <c r="S369">
        <v>0.33333333333333365</v>
      </c>
      <c r="T369">
        <v>0.17373920255221159</v>
      </c>
      <c r="U369">
        <v>0.1249720180193446</v>
      </c>
      <c r="V369">
        <v>-5.0275247165363982E-3</v>
      </c>
      <c r="W369">
        <v>20.286263863276183</v>
      </c>
      <c r="X369">
        <v>0.70575001941263504</v>
      </c>
      <c r="Y369">
        <v>-1.0000000000000013</v>
      </c>
      <c r="Z369">
        <v>-1.0000000000000013</v>
      </c>
      <c r="AA369">
        <v>44.368077253915366</v>
      </c>
      <c r="AB369">
        <v>0.19868199998549313</v>
      </c>
      <c r="AC369">
        <v>0.26099476262564131</v>
      </c>
      <c r="AD369">
        <v>5.100717602153329E-2</v>
      </c>
      <c r="AE369">
        <v>25.534196931633385</v>
      </c>
      <c r="AF369">
        <v>-1.0000000000000013</v>
      </c>
      <c r="AG369">
        <v>-1.0000000000000013</v>
      </c>
      <c r="AH369">
        <v>-1.0000000000000013</v>
      </c>
      <c r="AI369">
        <v>1.4480353024969794E-3</v>
      </c>
      <c r="AJ369">
        <v>-5.0275247165363982E-3</v>
      </c>
      <c r="AK369">
        <v>-0.15671815508896703</v>
      </c>
      <c r="AL369">
        <v>1.5671874905774763E-2</v>
      </c>
      <c r="AM369">
        <v>0.25329677998506239</v>
      </c>
      <c r="AN369">
        <v>0.12726466714210238</v>
      </c>
      <c r="AO369">
        <v>5.5488287241817238</v>
      </c>
      <c r="AP369">
        <v>3.2599760530814321</v>
      </c>
      <c r="AQ369">
        <v>27.477889819663101</v>
      </c>
      <c r="AR369">
        <v>0.62701702918835345</v>
      </c>
      <c r="AS369">
        <v>0.82561045201908301</v>
      </c>
      <c r="AT369">
        <v>-1.0000000000000013</v>
      </c>
      <c r="AU369">
        <v>-1.0000000000000013</v>
      </c>
      <c r="AV369">
        <v>-1.2430535589223237</v>
      </c>
      <c r="AW369">
        <v>59.414383194176722</v>
      </c>
      <c r="AX369">
        <v>58.940591428573036</v>
      </c>
      <c r="AY369">
        <v>0.26638699557241863</v>
      </c>
      <c r="AZ369">
        <v>12.228972321236393</v>
      </c>
      <c r="BA369">
        <v>1463.5341357935981</v>
      </c>
    </row>
    <row r="370" spans="1:100" x14ac:dyDescent="0.25">
      <c r="A370">
        <v>1038</v>
      </c>
      <c r="B370" t="s">
        <v>811</v>
      </c>
      <c r="C370">
        <v>3</v>
      </c>
      <c r="D370">
        <v>4.6640596192101142</v>
      </c>
      <c r="E370">
        <v>0</v>
      </c>
      <c r="F370">
        <v>0.50093661429417835</v>
      </c>
      <c r="G370">
        <v>0.50093661429417835</v>
      </c>
      <c r="H370">
        <v>1.6660111008262628E-2</v>
      </c>
      <c r="I370">
        <v>0</v>
      </c>
      <c r="J370">
        <v>0.99960666049575941</v>
      </c>
      <c r="K370">
        <v>1.6660111008262628E-2</v>
      </c>
      <c r="L370">
        <v>-1.0000000000000009</v>
      </c>
      <c r="M370">
        <v>-1.0000000000000009</v>
      </c>
      <c r="N370">
        <v>0.33320222016525319</v>
      </c>
      <c r="O370">
        <v>6.1646028940000486</v>
      </c>
      <c r="P370">
        <v>6.9974239322547024E-2</v>
      </c>
      <c r="Q370">
        <v>0.47160584872046224</v>
      </c>
      <c r="R370">
        <v>6.9430541216829261E-2</v>
      </c>
      <c r="S370">
        <v>0.33333333333333365</v>
      </c>
      <c r="T370">
        <v>0.40503548985547028</v>
      </c>
      <c r="U370">
        <v>0.23007500216598753</v>
      </c>
      <c r="V370">
        <v>-1.5559833830547723E-4</v>
      </c>
      <c r="W370">
        <v>38.065124640328946</v>
      </c>
      <c r="X370">
        <v>1.7091186309142368</v>
      </c>
      <c r="Y370">
        <v>-1.0000000000000009</v>
      </c>
      <c r="Z370">
        <v>-1.0000000000000009</v>
      </c>
      <c r="AA370">
        <v>46.888419568725936</v>
      </c>
      <c r="AB370">
        <v>1.910449351428525E-4</v>
      </c>
      <c r="AC370">
        <v>0.11677545950084127</v>
      </c>
      <c r="AD370">
        <v>5.8110783307619603E-2</v>
      </c>
      <c r="AE370">
        <v>8.7538643871801902</v>
      </c>
      <c r="AF370">
        <v>-1.0000000000000009</v>
      </c>
      <c r="AG370">
        <v>-1.0000000000000009</v>
      </c>
      <c r="AH370">
        <v>-1.0000000000000009</v>
      </c>
      <c r="AI370">
        <v>0</v>
      </c>
      <c r="AJ370">
        <v>-1.5559833830547723E-4</v>
      </c>
      <c r="AK370">
        <v>0.19427329147226344</v>
      </c>
      <c r="AL370">
        <v>1.1104411615452645E-2</v>
      </c>
      <c r="AM370">
        <v>0.19927230368817095</v>
      </c>
      <c r="AN370">
        <v>6.1792147550698721E-2</v>
      </c>
      <c r="AO370">
        <v>5.9531740495655923</v>
      </c>
      <c r="AP370">
        <v>1.6003257468447305</v>
      </c>
      <c r="AQ370">
        <v>39.06473130082469</v>
      </c>
      <c r="AR370">
        <v>0.96828822701648609</v>
      </c>
      <c r="AS370">
        <v>1.7257787419224997</v>
      </c>
      <c r="AT370">
        <v>-1.0000000000000009</v>
      </c>
      <c r="AU370">
        <v>-1.0000000000000009</v>
      </c>
      <c r="AV370">
        <v>0.57036715551100747</v>
      </c>
      <c r="AW370">
        <v>54.65334820957073</v>
      </c>
      <c r="AX370">
        <v>54.637788375740179</v>
      </c>
      <c r="AY370">
        <v>0.2169918247146011</v>
      </c>
      <c r="AZ370">
        <v>-7.2704147342974004</v>
      </c>
      <c r="BA370">
        <v>1473.9181220218968</v>
      </c>
    </row>
    <row r="371" spans="1:100" x14ac:dyDescent="0.25">
      <c r="A371">
        <v>1051</v>
      </c>
      <c r="B371" t="s">
        <v>812</v>
      </c>
      <c r="C371">
        <v>3</v>
      </c>
      <c r="D371">
        <v>6.5429325947099608</v>
      </c>
      <c r="E371">
        <v>0</v>
      </c>
      <c r="F371">
        <v>-0.30829823135634721</v>
      </c>
      <c r="G371">
        <v>-0.30829823135634721</v>
      </c>
      <c r="H371">
        <v>-4.1296171526783665E-2</v>
      </c>
      <c r="I371">
        <v>0</v>
      </c>
      <c r="J371">
        <v>-2.477770291607019</v>
      </c>
      <c r="K371">
        <v>-4.1296171526783665E-2</v>
      </c>
      <c r="L371">
        <v>-0.99999999999999889</v>
      </c>
      <c r="M371">
        <v>-0.99999999999999889</v>
      </c>
      <c r="N371">
        <v>-0.82592343053567363</v>
      </c>
      <c r="O371">
        <v>3.7568640717465906</v>
      </c>
      <c r="P371">
        <v>1.9218002158604055</v>
      </c>
      <c r="Q371">
        <v>-1.3211829501776993</v>
      </c>
      <c r="R371">
        <v>-0.29600521608829167</v>
      </c>
      <c r="S371">
        <v>0.33333333333333326</v>
      </c>
      <c r="T371">
        <v>8.4862991649609885E-3</v>
      </c>
      <c r="U371">
        <v>-2.9376422166945526E-2</v>
      </c>
      <c r="V371">
        <v>0</v>
      </c>
      <c r="W371">
        <v>14.149575274325285</v>
      </c>
      <c r="X371">
        <v>-6.0463343555924753E-2</v>
      </c>
      <c r="Y371">
        <v>-0.99999999999999889</v>
      </c>
      <c r="Z371">
        <v>-0.99999999999999889</v>
      </c>
      <c r="AA371">
        <v>51.055869893779587</v>
      </c>
      <c r="AB371">
        <v>0.50986824513268836</v>
      </c>
      <c r="AC371">
        <v>6.1383952164404711E-3</v>
      </c>
      <c r="AD371">
        <v>0.22803935636172309</v>
      </c>
      <c r="AE371">
        <v>37.202299835542597</v>
      </c>
      <c r="AF371">
        <v>-0.99999999999999889</v>
      </c>
      <c r="AG371">
        <v>-0.99999999999999889</v>
      </c>
      <c r="AH371">
        <v>-0.99999999999999889</v>
      </c>
      <c r="AI371">
        <v>0</v>
      </c>
      <c r="AJ371">
        <v>0</v>
      </c>
      <c r="AK371">
        <v>-0.15213747920394946</v>
      </c>
      <c r="AL371">
        <v>2.940085561567142E-2</v>
      </c>
      <c r="AM371">
        <v>-3.5578744695434684E-2</v>
      </c>
      <c r="AN371">
        <v>0.19005960960788632</v>
      </c>
      <c r="AO371">
        <v>-1.6501560134056141</v>
      </c>
      <c r="AP371">
        <v>4.8984945182755144</v>
      </c>
      <c r="AQ371">
        <v>11.671804982718257</v>
      </c>
      <c r="AR371">
        <v>0.31244321033134836</v>
      </c>
      <c r="AS371">
        <v>-0.10175951508270864</v>
      </c>
      <c r="AT371">
        <v>-0.99999999999999889</v>
      </c>
      <c r="AU371">
        <v>-0.99999999999999889</v>
      </c>
      <c r="AV371">
        <v>-0.60430344744463893</v>
      </c>
      <c r="AW371">
        <v>59.711228483801676</v>
      </c>
      <c r="AX371">
        <v>59.711228483801676</v>
      </c>
      <c r="AY371">
        <v>0.3599847799500987</v>
      </c>
      <c r="AZ371">
        <v>8.0078743376214874</v>
      </c>
      <c r="BA371">
        <v>1432.0832958910194</v>
      </c>
      <c r="CU371" t="e">
        <v>#N/A</v>
      </c>
      <c r="CV371" t="e">
        <v>#N/A</v>
      </c>
    </row>
    <row r="372" spans="1:100" x14ac:dyDescent="0.25">
      <c r="A372">
        <v>1056</v>
      </c>
      <c r="B372" t="s">
        <v>813</v>
      </c>
      <c r="C372">
        <v>2</v>
      </c>
      <c r="D372">
        <v>5.0012059747621445</v>
      </c>
      <c r="E372">
        <v>0.28194256812656598</v>
      </c>
      <c r="F372">
        <v>0.77900507059000412</v>
      </c>
      <c r="G372">
        <v>0.79020947520573104</v>
      </c>
      <c r="H372">
        <v>0.21570572266019794</v>
      </c>
      <c r="I372">
        <v>0</v>
      </c>
      <c r="J372">
        <v>12.942343359611876</v>
      </c>
      <c r="K372">
        <v>0.21570572266019794</v>
      </c>
      <c r="L372">
        <v>-1</v>
      </c>
      <c r="M372">
        <v>-1</v>
      </c>
      <c r="N372">
        <v>4.3141144532039579</v>
      </c>
      <c r="O372">
        <v>17.288579661252491</v>
      </c>
      <c r="P372">
        <v>1.595666685796143</v>
      </c>
      <c r="Q372">
        <v>4.0177463284029651</v>
      </c>
      <c r="R372">
        <v>1.3211148138561781</v>
      </c>
      <c r="S372">
        <v>0.35517625592838753</v>
      </c>
      <c r="T372">
        <v>0.38863657189634493</v>
      </c>
      <c r="U372">
        <v>0.20696885208581087</v>
      </c>
      <c r="V372">
        <v>1.7736211808359353E-2</v>
      </c>
      <c r="W372">
        <v>32.481488513247051</v>
      </c>
      <c r="X372">
        <v>1.402099665110474</v>
      </c>
      <c r="Y372">
        <v>-1</v>
      </c>
      <c r="Z372">
        <v>-1</v>
      </c>
      <c r="AA372">
        <v>59.222073882586443</v>
      </c>
      <c r="AB372">
        <v>0.26251653172986111</v>
      </c>
      <c r="AC372">
        <v>0.26278522130847948</v>
      </c>
      <c r="AD372">
        <v>0.25694739240660414</v>
      </c>
      <c r="AE372">
        <v>30.988322172300457</v>
      </c>
      <c r="AF372">
        <v>-1</v>
      </c>
      <c r="AG372">
        <v>-1</v>
      </c>
      <c r="AH372">
        <v>-1</v>
      </c>
      <c r="AI372">
        <v>9.4584855144170792E-3</v>
      </c>
      <c r="AJ372">
        <v>1.7736211808359353E-2</v>
      </c>
      <c r="AK372">
        <v>-8.4356728910781539E-2</v>
      </c>
      <c r="AL372">
        <v>0.25618468590002885</v>
      </c>
      <c r="AM372">
        <v>-0.1065978424088611</v>
      </c>
      <c r="AN372">
        <v>0.29003870262391485</v>
      </c>
      <c r="AO372">
        <v>-2.3273793275964252</v>
      </c>
      <c r="AP372">
        <v>7.772540617919006</v>
      </c>
      <c r="AQ372">
        <v>38.201434833640882</v>
      </c>
      <c r="AR372">
        <v>0.8863521519739247</v>
      </c>
      <c r="AS372">
        <v>1.507800768499632</v>
      </c>
      <c r="AT372">
        <v>-1</v>
      </c>
      <c r="AU372">
        <v>-1</v>
      </c>
      <c r="AV372">
        <v>1.8048888994771395</v>
      </c>
      <c r="AW372">
        <v>73.692785808910799</v>
      </c>
      <c r="AX372">
        <v>74.053953483216688</v>
      </c>
      <c r="AY372">
        <v>0.31200459925569846</v>
      </c>
      <c r="AZ372">
        <v>25.462118738419818</v>
      </c>
      <c r="BA372">
        <v>1460.2502660151806</v>
      </c>
    </row>
    <row r="373" spans="1:100" x14ac:dyDescent="0.25">
      <c r="A373">
        <v>1058</v>
      </c>
      <c r="B373" t="s">
        <v>814</v>
      </c>
      <c r="C373">
        <v>3</v>
      </c>
      <c r="D373">
        <v>2.4488909980224545</v>
      </c>
      <c r="E373">
        <v>6.437298543030906E-2</v>
      </c>
      <c r="F373">
        <v>0.86081057993439747</v>
      </c>
      <c r="G373">
        <v>0.87552934259487925</v>
      </c>
      <c r="H373">
        <v>0.32656613972996218</v>
      </c>
      <c r="I373">
        <v>0</v>
      </c>
      <c r="J373">
        <v>19.593968383797733</v>
      </c>
      <c r="K373">
        <v>0.32656613972996218</v>
      </c>
      <c r="L373">
        <v>-1.0000000000000009</v>
      </c>
      <c r="M373">
        <v>-1.0000000000000009</v>
      </c>
      <c r="N373">
        <v>6.5313227945992454</v>
      </c>
      <c r="O373">
        <v>22.918388724415067</v>
      </c>
      <c r="P373">
        <v>-0.58156991401923464</v>
      </c>
      <c r="Q373">
        <v>0.33668387419860046</v>
      </c>
      <c r="R373">
        <v>-3.274190839305291E-2</v>
      </c>
      <c r="S373">
        <v>0.33333333333333381</v>
      </c>
      <c r="T373">
        <v>0.4019522059833901</v>
      </c>
      <c r="U373">
        <v>0.62926451430741814</v>
      </c>
      <c r="V373">
        <v>7.7882982649056631E-2</v>
      </c>
      <c r="W373">
        <v>44.634675861729441</v>
      </c>
      <c r="X373">
        <v>3.4644279878747257</v>
      </c>
      <c r="Y373">
        <v>-1.0000000000000009</v>
      </c>
      <c r="Z373">
        <v>-1.0000000000000009</v>
      </c>
      <c r="AA373">
        <v>75.185385030422779</v>
      </c>
      <c r="AB373">
        <v>0.13204795013122128</v>
      </c>
      <c r="AC373">
        <v>6.3417584538353444E-2</v>
      </c>
      <c r="AD373">
        <v>0.41620348687215286</v>
      </c>
      <c r="AE373">
        <v>30.583451077086359</v>
      </c>
      <c r="AF373">
        <v>-1.0000000000000009</v>
      </c>
      <c r="AG373">
        <v>-1.0000000000000009</v>
      </c>
      <c r="AH373">
        <v>-1.0000000000000009</v>
      </c>
      <c r="AI373">
        <v>-1.2655003722810101E-2</v>
      </c>
      <c r="AJ373">
        <v>7.7882982649056631E-2</v>
      </c>
      <c r="AK373">
        <v>-0.10710403834708583</v>
      </c>
      <c r="AL373">
        <v>0.11320608242835016</v>
      </c>
      <c r="AM373">
        <v>0.13616555218991605</v>
      </c>
      <c r="AN373">
        <v>-9.6133952340524201E-2</v>
      </c>
      <c r="AO373">
        <v>2.8686186130124685</v>
      </c>
      <c r="AP373">
        <v>-1.837318396371354</v>
      </c>
      <c r="AQ373">
        <v>64.228644245527164</v>
      </c>
      <c r="AR373">
        <v>1.4424330362731985</v>
      </c>
      <c r="AS373">
        <v>3.7909941276046877</v>
      </c>
      <c r="AT373">
        <v>-1.0000000000000009</v>
      </c>
      <c r="AU373">
        <v>-1.0000000000000009</v>
      </c>
      <c r="AV373">
        <v>0.842787434201826</v>
      </c>
      <c r="AW373">
        <v>96.266455358466459</v>
      </c>
      <c r="AX373">
        <v>103.80165354891592</v>
      </c>
      <c r="AY373">
        <v>0.11168505235585785</v>
      </c>
      <c r="AZ373">
        <v>5.521869846700671</v>
      </c>
      <c r="BA373">
        <v>1536.4803544718932</v>
      </c>
      <c r="CU373" t="e">
        <v>#N/A</v>
      </c>
      <c r="CV373" t="e">
        <v>#N/A</v>
      </c>
    </row>
    <row r="374" spans="1:100" x14ac:dyDescent="0.25">
      <c r="A374">
        <v>1065</v>
      </c>
      <c r="B374" t="s">
        <v>815</v>
      </c>
      <c r="C374">
        <v>3</v>
      </c>
      <c r="D374">
        <v>4.2325733422313414</v>
      </c>
      <c r="E374">
        <v>-0.30960369964691825</v>
      </c>
      <c r="F374">
        <v>0.53692869377870234</v>
      </c>
      <c r="G374">
        <v>0.45041787692585333</v>
      </c>
      <c r="H374">
        <v>0.43644785660373642</v>
      </c>
      <c r="I374">
        <v>0</v>
      </c>
      <c r="J374">
        <v>26.186871396224177</v>
      </c>
      <c r="K374">
        <v>0.43644785660373642</v>
      </c>
      <c r="L374">
        <v>-1.0000000000000016</v>
      </c>
      <c r="M374">
        <v>-1.0000000000000016</v>
      </c>
      <c r="N374">
        <v>8.7289571320747275</v>
      </c>
      <c r="O374">
        <v>30.869862615381386</v>
      </c>
      <c r="P374">
        <v>-0.22289041910952417</v>
      </c>
      <c r="Q374">
        <v>1.8024130404166729</v>
      </c>
      <c r="R374">
        <v>0.30377139410086645</v>
      </c>
      <c r="S374">
        <v>0.33333333333333393</v>
      </c>
      <c r="T374">
        <v>0.51463680228191988</v>
      </c>
      <c r="U374">
        <v>0.2886674144952458</v>
      </c>
      <c r="V374">
        <v>4.2567152418141749E-3</v>
      </c>
      <c r="W374">
        <v>28.177856349943077</v>
      </c>
      <c r="X374">
        <v>1.6801657173218201</v>
      </c>
      <c r="Y374">
        <v>-1.0000000000000016</v>
      </c>
      <c r="Z374">
        <v>-1.0000000000000016</v>
      </c>
      <c r="AA374">
        <v>83.185040360168287</v>
      </c>
      <c r="AB374">
        <v>0.33377174007262389</v>
      </c>
      <c r="AC374">
        <v>0.67187268825930102</v>
      </c>
      <c r="AD374">
        <v>8.8423823990561506E-2</v>
      </c>
      <c r="AE374">
        <v>54.703412616124311</v>
      </c>
      <c r="AF374">
        <v>-1.0000000000000016</v>
      </c>
      <c r="AG374">
        <v>-1.0000000000000016</v>
      </c>
      <c r="AH374">
        <v>-1.0000000000000016</v>
      </c>
      <c r="AI374">
        <v>0</v>
      </c>
      <c r="AJ374">
        <v>4.2567152418141749E-3</v>
      </c>
      <c r="AK374">
        <v>0.16683285282486518</v>
      </c>
      <c r="AL374">
        <v>4.9964729424939692E-3</v>
      </c>
      <c r="AM374">
        <v>0.82798195648101691</v>
      </c>
      <c r="AN374">
        <v>0.86584929257770271</v>
      </c>
      <c r="AO374">
        <v>21.53371317614975</v>
      </c>
      <c r="AP374">
        <v>21.671214679155035</v>
      </c>
      <c r="AQ374">
        <v>54.364727746167262</v>
      </c>
      <c r="AR374">
        <v>1.1408942653523133</v>
      </c>
      <c r="AS374">
        <v>2.1166135739255565</v>
      </c>
      <c r="AT374">
        <v>-1.0000000000000016</v>
      </c>
      <c r="AU374">
        <v>-1.0000000000000016</v>
      </c>
      <c r="AV374">
        <v>0.75418927102671995</v>
      </c>
      <c r="AW374">
        <v>135.72611765470464</v>
      </c>
      <c r="AX374">
        <v>136.15178917888608</v>
      </c>
      <c r="AY374">
        <v>0.23049418156452062</v>
      </c>
      <c r="AZ374">
        <v>14.977572761713336</v>
      </c>
      <c r="BA374">
        <v>1536.6803608313446</v>
      </c>
    </row>
    <row r="375" spans="1:100" x14ac:dyDescent="0.25">
      <c r="A375">
        <v>1071</v>
      </c>
      <c r="B375" t="s">
        <v>816</v>
      </c>
      <c r="C375">
        <v>3</v>
      </c>
      <c r="D375">
        <v>5.3134550099018343</v>
      </c>
      <c r="E375">
        <v>0.66947620510132255</v>
      </c>
      <c r="F375">
        <v>0.50523498206120576</v>
      </c>
      <c r="G375">
        <v>0.67099551462906282</v>
      </c>
      <c r="H375">
        <v>0.61286939187526146</v>
      </c>
      <c r="I375">
        <v>0</v>
      </c>
      <c r="J375">
        <v>36.772163512515689</v>
      </c>
      <c r="K375">
        <v>0.61286939187526146</v>
      </c>
      <c r="L375">
        <v>-0.99999999999999967</v>
      </c>
      <c r="M375">
        <v>-0.99999999999999967</v>
      </c>
      <c r="N375">
        <v>12.257387837505226</v>
      </c>
      <c r="O375">
        <v>42.75661403704656</v>
      </c>
      <c r="P375">
        <v>0.11779668608863596</v>
      </c>
      <c r="Q375">
        <v>-4.0855614248305061</v>
      </c>
      <c r="R375">
        <v>-1.3167535394350696</v>
      </c>
      <c r="S375">
        <v>0.33333333333333359</v>
      </c>
      <c r="T375">
        <v>0.39089170279965241</v>
      </c>
      <c r="U375">
        <v>0.54484413611502092</v>
      </c>
      <c r="V375">
        <v>-1.5044285171098751E-2</v>
      </c>
      <c r="W375">
        <v>25.646219808065847</v>
      </c>
      <c r="X375">
        <v>2.241627819510656</v>
      </c>
      <c r="Y375">
        <v>-0.99999999999999967</v>
      </c>
      <c r="Z375">
        <v>-0.99999999999999967</v>
      </c>
      <c r="AA375">
        <v>61.536980590493926</v>
      </c>
      <c r="AB375">
        <v>0.20140188015138388</v>
      </c>
      <c r="AC375">
        <v>0.32637747047574084</v>
      </c>
      <c r="AD375">
        <v>0.21637093581013819</v>
      </c>
      <c r="AE375">
        <v>37.207514321863144</v>
      </c>
      <c r="AF375">
        <v>-0.99999999999999967</v>
      </c>
      <c r="AG375">
        <v>-0.99999999999999967</v>
      </c>
      <c r="AH375">
        <v>-0.99999999999999967</v>
      </c>
      <c r="AI375">
        <v>-3.8360404283690596E-4</v>
      </c>
      <c r="AJ375">
        <v>-1.5044285171098751E-2</v>
      </c>
      <c r="AK375">
        <v>0.11678804682097524</v>
      </c>
      <c r="AL375">
        <v>7.669223577011193E-2</v>
      </c>
      <c r="AM375">
        <v>1.7270436105960837E-2</v>
      </c>
      <c r="AN375">
        <v>8.6367941846142104E-2</v>
      </c>
      <c r="AO375">
        <v>1.0157011367538966</v>
      </c>
      <c r="AP375">
        <v>2.5426597250041119</v>
      </c>
      <c r="AQ375">
        <v>62.418383320581533</v>
      </c>
      <c r="AR375">
        <v>1.2540248870769068</v>
      </c>
      <c r="AS375">
        <v>2.8544972113859179</v>
      </c>
      <c r="AT375">
        <v>-0.99999999999999967</v>
      </c>
      <c r="AU375">
        <v>-0.99999999999999967</v>
      </c>
      <c r="AV375">
        <v>-0.64575802480600752</v>
      </c>
      <c r="AW375">
        <v>106.8362543525446</v>
      </c>
      <c r="AX375">
        <v>105.32415375457798</v>
      </c>
      <c r="AY375">
        <v>0.15780599176016244</v>
      </c>
      <c r="AZ375">
        <v>18.81903037771324</v>
      </c>
      <c r="BA375">
        <v>1563.1177249098473</v>
      </c>
      <c r="CU375" t="e">
        <v>#N/A</v>
      </c>
      <c r="CV375" t="e">
        <v>#N/A</v>
      </c>
    </row>
    <row r="376" spans="1:100" x14ac:dyDescent="0.25">
      <c r="A376">
        <v>1072</v>
      </c>
      <c r="B376" t="s">
        <v>817</v>
      </c>
      <c r="C376">
        <v>3</v>
      </c>
      <c r="D376">
        <v>5.8997156053693764</v>
      </c>
      <c r="E376">
        <v>0</v>
      </c>
      <c r="F376">
        <v>0.22173900653707374</v>
      </c>
      <c r="G376">
        <v>0.22173900653707374</v>
      </c>
      <c r="H376">
        <v>0.49804405281504543</v>
      </c>
      <c r="I376">
        <v>0</v>
      </c>
      <c r="J376">
        <v>29.882643168902725</v>
      </c>
      <c r="K376">
        <v>0.49804405281504543</v>
      </c>
      <c r="L376">
        <v>-1.0000000000000022</v>
      </c>
      <c r="M376">
        <v>-1.0000000000000022</v>
      </c>
      <c r="N376">
        <v>9.9608810563009094</v>
      </c>
      <c r="O376">
        <v>36.004097780809154</v>
      </c>
      <c r="P376">
        <v>-0.70593802383046655</v>
      </c>
      <c r="Q376">
        <v>2.7305290349695466</v>
      </c>
      <c r="R376">
        <v>0.84948272304222194</v>
      </c>
      <c r="S376">
        <v>0.33969594869844738</v>
      </c>
      <c r="T376">
        <v>0.32801720464382905</v>
      </c>
      <c r="U376">
        <v>0.31962722127113724</v>
      </c>
      <c r="V376">
        <v>0</v>
      </c>
      <c r="W376">
        <v>19.57185287193472</v>
      </c>
      <c r="X376">
        <v>1.4428618569222746</v>
      </c>
      <c r="Y376">
        <v>-1.0000000000000022</v>
      </c>
      <c r="Z376">
        <v>-1.0000000000000022</v>
      </c>
      <c r="AA376">
        <v>80.768674751983056</v>
      </c>
      <c r="AB376">
        <v>0.34759622103628801</v>
      </c>
      <c r="AC376">
        <v>0.3776917900166224</v>
      </c>
      <c r="AD376">
        <v>0.48165877208721342</v>
      </c>
      <c r="AE376">
        <v>60.347339157006182</v>
      </c>
      <c r="AF376">
        <v>-1.0000000000000022</v>
      </c>
      <c r="AG376">
        <v>-1.0000000000000022</v>
      </c>
      <c r="AH376">
        <v>-1.0000000000000022</v>
      </c>
      <c r="AI376">
        <v>-2.281379416462663E-2</v>
      </c>
      <c r="AJ376">
        <v>0</v>
      </c>
      <c r="AK376">
        <v>-0.16840753147156229</v>
      </c>
      <c r="AL376">
        <v>-0.14219053629320366</v>
      </c>
      <c r="AM376">
        <v>0.22034013974263386</v>
      </c>
      <c r="AN376">
        <v>0.3290203057608142</v>
      </c>
      <c r="AO376">
        <v>4.6664658362080376</v>
      </c>
      <c r="AP376">
        <v>7.5145549625543362</v>
      </c>
      <c r="AQ376">
        <v>49.454496040837462</v>
      </c>
      <c r="AR376">
        <v>0.98734037461341362</v>
      </c>
      <c r="AS376">
        <v>1.94090590973732</v>
      </c>
      <c r="AT376">
        <v>-1.0000000000000022</v>
      </c>
      <c r="AU376">
        <v>-1.0000000000000022</v>
      </c>
      <c r="AV376">
        <v>1.0712217295792954</v>
      </c>
      <c r="AW376">
        <v>124.28732749534663</v>
      </c>
      <c r="AX376">
        <v>123.8310516120541</v>
      </c>
      <c r="AY376">
        <v>0.47118498740496301</v>
      </c>
      <c r="AZ376">
        <v>42.775723698337401</v>
      </c>
      <c r="BA376">
        <v>1481.3743397364315</v>
      </c>
    </row>
    <row r="377" spans="1:100" x14ac:dyDescent="0.25">
      <c r="A377">
        <v>1073</v>
      </c>
      <c r="B377" t="s">
        <v>818</v>
      </c>
      <c r="C377">
        <v>3</v>
      </c>
      <c r="D377">
        <v>3.8423140789375232</v>
      </c>
      <c r="E377">
        <v>-8.7486084585386616E-3</v>
      </c>
      <c r="F377">
        <v>-5.5007275707173828E-2</v>
      </c>
      <c r="G377">
        <v>-5.5007275707173828E-2</v>
      </c>
      <c r="H377">
        <v>0.2794699319445178</v>
      </c>
      <c r="I377">
        <v>0</v>
      </c>
      <c r="J377">
        <v>16.768195916671068</v>
      </c>
      <c r="K377">
        <v>0.2794699319445178</v>
      </c>
      <c r="L377">
        <v>-1.0000000000000002</v>
      </c>
      <c r="M377">
        <v>-1.0000000000000002</v>
      </c>
      <c r="N377">
        <v>5.5893986388903549</v>
      </c>
      <c r="O377">
        <v>20.555502719901426</v>
      </c>
      <c r="P377">
        <v>2.4541670764754531</v>
      </c>
      <c r="Q377">
        <v>0.30616967700325026</v>
      </c>
      <c r="R377">
        <v>0.31141811018085941</v>
      </c>
      <c r="S377">
        <v>0.33965472872900293</v>
      </c>
      <c r="T377">
        <v>0.38724506782517948</v>
      </c>
      <c r="U377">
        <v>0.32056308115868098</v>
      </c>
      <c r="V377">
        <v>-4.6421851307150187E-2</v>
      </c>
      <c r="W377">
        <v>28.862843778447818</v>
      </c>
      <c r="X377">
        <v>1.5089477783703253</v>
      </c>
      <c r="Y377">
        <v>-1.0000000000000002</v>
      </c>
      <c r="Z377">
        <v>-1.0000000000000002</v>
      </c>
      <c r="AA377">
        <v>53.413032696870772</v>
      </c>
      <c r="AB377">
        <v>6.6184514930265675E-3</v>
      </c>
      <c r="AC377">
        <v>0.18709137770020856</v>
      </c>
      <c r="AD377">
        <v>0.29106558697160684</v>
      </c>
      <c r="AE377">
        <v>24.238770808242091</v>
      </c>
      <c r="AF377">
        <v>-1.0000000000000002</v>
      </c>
      <c r="AG377">
        <v>-1.0000000000000002</v>
      </c>
      <c r="AH377">
        <v>-1.0000000000000002</v>
      </c>
      <c r="AI377">
        <v>0</v>
      </c>
      <c r="AJ377">
        <v>-4.6421851307150187E-2</v>
      </c>
      <c r="AK377">
        <v>-4.5220870306333878E-2</v>
      </c>
      <c r="AL377">
        <v>-1.5976824083480813E-2</v>
      </c>
      <c r="AM377">
        <v>0.30194105173480396</v>
      </c>
      <c r="AN377">
        <v>0.10576841410371232</v>
      </c>
      <c r="AO377">
        <v>7.3224219418384298</v>
      </c>
      <c r="AP377">
        <v>2.5643262321754046</v>
      </c>
      <c r="AQ377">
        <v>45.631039695118901</v>
      </c>
      <c r="AR377">
        <v>1.001041026405713</v>
      </c>
      <c r="AS377">
        <v>1.7884177103148431</v>
      </c>
      <c r="AT377">
        <v>-1.0000000000000002</v>
      </c>
      <c r="AU377">
        <v>-1.0000000000000002</v>
      </c>
      <c r="AV377">
        <v>0.25641083447368562</v>
      </c>
      <c r="AW377">
        <v>76.532861648947573</v>
      </c>
      <c r="AX377">
        <v>71.890676518232553</v>
      </c>
      <c r="AY377">
        <v>0.1534287876427769</v>
      </c>
      <c r="AZ377">
        <v>-8.0378137652297532</v>
      </c>
      <c r="BA377">
        <v>1392.8636413676381</v>
      </c>
      <c r="CU377" t="e">
        <v>#N/A</v>
      </c>
      <c r="CV377" t="e">
        <v>#N/A</v>
      </c>
    </row>
    <row r="378" spans="1:100" x14ac:dyDescent="0.25">
      <c r="A378">
        <v>1075</v>
      </c>
      <c r="B378" t="s">
        <v>819</v>
      </c>
      <c r="C378">
        <v>3</v>
      </c>
      <c r="D378">
        <v>5.1580971349956677</v>
      </c>
      <c r="E378">
        <v>0</v>
      </c>
      <c r="F378">
        <v>0.43273119569040835</v>
      </c>
      <c r="G378">
        <v>0.43273119569040835</v>
      </c>
      <c r="H378">
        <v>0.1024459365533032</v>
      </c>
      <c r="I378">
        <v>0</v>
      </c>
      <c r="J378">
        <v>6.1467561931981916</v>
      </c>
      <c r="K378">
        <v>0.1024459365533032</v>
      </c>
      <c r="L378">
        <v>-1.0000000000000007</v>
      </c>
      <c r="M378">
        <v>-1.0000000000000007</v>
      </c>
      <c r="N378">
        <v>2.0489187310660637</v>
      </c>
      <c r="O378">
        <v>11.737584523884273</v>
      </c>
      <c r="P378">
        <v>-0.65522469416648588</v>
      </c>
      <c r="Q378">
        <v>-0.95220603615563471</v>
      </c>
      <c r="R378">
        <v>-0.39513062798348253</v>
      </c>
      <c r="S378">
        <v>0.33333333333333343</v>
      </c>
      <c r="T378">
        <v>0.33877956700179263</v>
      </c>
      <c r="U378">
        <v>6.6123180936881021E-2</v>
      </c>
      <c r="V378">
        <v>0</v>
      </c>
      <c r="W378">
        <v>25.431605788748158</v>
      </c>
      <c r="X378">
        <v>0.83960592119780608</v>
      </c>
      <c r="Y378">
        <v>-1.0000000000000007</v>
      </c>
      <c r="Z378">
        <v>-1.0000000000000007</v>
      </c>
      <c r="AA378">
        <v>56.254947637060056</v>
      </c>
      <c r="AB378">
        <v>0.15473637891317737</v>
      </c>
      <c r="AC378">
        <v>0.20872107983543403</v>
      </c>
      <c r="AD378">
        <v>0.26091199077729599</v>
      </c>
      <c r="AE378">
        <v>31.218472476295375</v>
      </c>
      <c r="AF378">
        <v>-1.0000000000000007</v>
      </c>
      <c r="AG378">
        <v>-1.0000000000000007</v>
      </c>
      <c r="AH378">
        <v>-1.0000000000000007</v>
      </c>
      <c r="AI378">
        <v>0</v>
      </c>
      <c r="AJ378">
        <v>0</v>
      </c>
      <c r="AK378">
        <v>-6.0132987693405006E-2</v>
      </c>
      <c r="AL378">
        <v>0.26327901846362689</v>
      </c>
      <c r="AM378">
        <v>-0.10848211146119557</v>
      </c>
      <c r="AN378">
        <v>-0.22967747409146946</v>
      </c>
      <c r="AO378">
        <v>-3.0127177249969139</v>
      </c>
      <c r="AP378">
        <v>-4.4255417599686018</v>
      </c>
      <c r="AQ378">
        <v>31.578361981946355</v>
      </c>
      <c r="AR378">
        <v>0.73823608127200713</v>
      </c>
      <c r="AS378">
        <v>0.942051857751109</v>
      </c>
      <c r="AT378">
        <v>-1.0000000000000007</v>
      </c>
      <c r="AU378">
        <v>-1.0000000000000007</v>
      </c>
      <c r="AV378">
        <v>3.760056770692588E-2</v>
      </c>
      <c r="AW378">
        <v>63.566990400975747</v>
      </c>
      <c r="AX378">
        <v>63.566990400975747</v>
      </c>
      <c r="AY378">
        <v>0.4525274890907498</v>
      </c>
      <c r="AZ378">
        <v>48.5624194958598</v>
      </c>
      <c r="BA378">
        <v>1527.9755422918258</v>
      </c>
      <c r="CU378" t="e">
        <v>#N/A</v>
      </c>
      <c r="CV378" t="e">
        <v>#N/A</v>
      </c>
    </row>
    <row r="379" spans="1:100" x14ac:dyDescent="0.25">
      <c r="A379">
        <v>1076</v>
      </c>
      <c r="B379" t="s">
        <v>820</v>
      </c>
      <c r="C379">
        <v>3</v>
      </c>
      <c r="D379">
        <v>6.3203469930693119</v>
      </c>
      <c r="E379">
        <v>0</v>
      </c>
      <c r="F379">
        <v>0</v>
      </c>
      <c r="G379">
        <v>0</v>
      </c>
      <c r="H379">
        <v>0.10100676199671467</v>
      </c>
      <c r="I379">
        <v>0</v>
      </c>
      <c r="J379">
        <v>6.060405719802878</v>
      </c>
      <c r="K379">
        <v>0.10100676199671467</v>
      </c>
      <c r="L379">
        <v>-1.0000000000000022</v>
      </c>
      <c r="M379">
        <v>-1.0000000000000022</v>
      </c>
      <c r="N379">
        <v>2.0201352399342931</v>
      </c>
      <c r="O379">
        <v>12.3807527128722</v>
      </c>
      <c r="P379">
        <v>-3.6524194881289905E-2</v>
      </c>
      <c r="Q379">
        <v>2.9867178054642955E-2</v>
      </c>
      <c r="R379">
        <v>-6.3583049298797161E-3</v>
      </c>
      <c r="S379">
        <v>0.33969441434151743</v>
      </c>
      <c r="T379">
        <v>0.28566218528600956</v>
      </c>
      <c r="U379">
        <v>6.6418608450897934E-2</v>
      </c>
      <c r="V379">
        <v>0</v>
      </c>
      <c r="W379">
        <v>23.630737843268399</v>
      </c>
      <c r="X379">
        <v>0.72684363971527377</v>
      </c>
      <c r="Y379">
        <v>-1.0000000000000022</v>
      </c>
      <c r="Z379">
        <v>-1.0000000000000022</v>
      </c>
      <c r="AA379">
        <v>45.847337171315218</v>
      </c>
      <c r="AB379">
        <v>0.10594629986214589</v>
      </c>
      <c r="AC379">
        <v>0.42670665642464561</v>
      </c>
      <c r="AD379">
        <v>-8.8193803627257303E-2</v>
      </c>
      <c r="AE379">
        <v>22.222957632976723</v>
      </c>
      <c r="AF379">
        <v>-1.0000000000000022</v>
      </c>
      <c r="AG379">
        <v>-1.0000000000000022</v>
      </c>
      <c r="AH379">
        <v>-1.0000000000000022</v>
      </c>
      <c r="AI379">
        <v>0</v>
      </c>
      <c r="AJ379">
        <v>0</v>
      </c>
      <c r="AK379">
        <v>-0.19663684942066006</v>
      </c>
      <c r="AL379">
        <v>-2.5313466075212145E-2</v>
      </c>
      <c r="AM379">
        <v>-5.718269332734871E-2</v>
      </c>
      <c r="AN379">
        <v>0.16508303958607259</v>
      </c>
      <c r="AO379">
        <v>-2.4127515802870181</v>
      </c>
      <c r="AP379">
        <v>4.0005086592757539</v>
      </c>
      <c r="AQ379">
        <v>29.691143563071279</v>
      </c>
      <c r="AR379">
        <v>0.6917752080784253</v>
      </c>
      <c r="AS379">
        <v>0.82785040171198843</v>
      </c>
      <c r="AT379">
        <v>-1.0000000000000022</v>
      </c>
      <c r="AU379">
        <v>-1.0000000000000022</v>
      </c>
      <c r="AV379">
        <v>-6.3583049298797161E-3</v>
      </c>
      <c r="AW379">
        <v>62.228598543463171</v>
      </c>
      <c r="AX379">
        <v>62.228598543463171</v>
      </c>
      <c r="AY379">
        <v>9.994121090300534E-2</v>
      </c>
      <c r="AZ379">
        <v>-11.561623887775463</v>
      </c>
      <c r="BA379">
        <v>1454.0455050449284</v>
      </c>
    </row>
    <row r="380" spans="1:100" x14ac:dyDescent="0.25">
      <c r="A380">
        <v>1080</v>
      </c>
      <c r="B380" t="s">
        <v>821</v>
      </c>
      <c r="C380">
        <v>3</v>
      </c>
      <c r="D380">
        <v>4.5309586075345347</v>
      </c>
      <c r="E380">
        <v>-0.2073787354144504</v>
      </c>
      <c r="F380">
        <v>-0.18037355482083572</v>
      </c>
      <c r="G380">
        <v>-0.22251465782874769</v>
      </c>
      <c r="H380">
        <v>4.7959680945854552E-2</v>
      </c>
      <c r="I380">
        <v>0</v>
      </c>
      <c r="J380">
        <v>2.8775808567512766</v>
      </c>
      <c r="K380">
        <v>4.7959680945854552E-2</v>
      </c>
      <c r="L380">
        <v>-0.99999999999999734</v>
      </c>
      <c r="M380">
        <v>-0.99999999999999734</v>
      </c>
      <c r="N380">
        <v>0.95919361891709198</v>
      </c>
      <c r="O380">
        <v>7.1860248064570644</v>
      </c>
      <c r="P380">
        <v>-8.6310182537599159E-2</v>
      </c>
      <c r="Q380">
        <v>1.9241852218575117</v>
      </c>
      <c r="R380">
        <v>0.62844171020222916</v>
      </c>
      <c r="S380">
        <v>0.33333333333333232</v>
      </c>
      <c r="T380">
        <v>0.39395429238389157</v>
      </c>
      <c r="U380">
        <v>0.1171748220691087</v>
      </c>
      <c r="V380">
        <v>-8.7983271081457023E-3</v>
      </c>
      <c r="W380">
        <v>31.508177589293297</v>
      </c>
      <c r="X380">
        <v>1.1558582294494899</v>
      </c>
      <c r="Y380">
        <v>-0.99999999999999734</v>
      </c>
      <c r="Z380">
        <v>-0.99999999999999734</v>
      </c>
      <c r="AA380">
        <v>63.070404399833876</v>
      </c>
      <c r="AB380">
        <v>0.55933269728214907</v>
      </c>
      <c r="AC380">
        <v>0.15448894137804917</v>
      </c>
      <c r="AD380">
        <v>-9.5145936653430421E-2</v>
      </c>
      <c r="AE380">
        <v>30.933785100338383</v>
      </c>
      <c r="AF380">
        <v>-0.99999999999999734</v>
      </c>
      <c r="AG380">
        <v>-0.99999999999999734</v>
      </c>
      <c r="AH380">
        <v>-0.99999999999999734</v>
      </c>
      <c r="AI380">
        <v>-3.6973135822059508E-3</v>
      </c>
      <c r="AJ380">
        <v>-8.7983271081457023E-3</v>
      </c>
      <c r="AK380">
        <v>7.3069020730848713E-2</v>
      </c>
      <c r="AL380">
        <v>0.22290376170125475</v>
      </c>
      <c r="AM380">
        <v>-1.8449641629761374E-2</v>
      </c>
      <c r="AN380">
        <v>-8.0663602833760922E-2</v>
      </c>
      <c r="AO380">
        <v>-9.5895937089791619E-2</v>
      </c>
      <c r="AP380">
        <v>-0.90207126233774904</v>
      </c>
      <c r="AQ380">
        <v>34.385758446044562</v>
      </c>
      <c r="AR380">
        <v>0.83566412067818685</v>
      </c>
      <c r="AS380">
        <v>1.2038179103953435</v>
      </c>
      <c r="AT380">
        <v>-0.99999999999999734</v>
      </c>
      <c r="AU380">
        <v>-0.99999999999999734</v>
      </c>
      <c r="AV380">
        <v>0.40592705237348176</v>
      </c>
      <c r="AW380">
        <v>69.354357943953232</v>
      </c>
      <c r="AX380">
        <v>68.400578961494546</v>
      </c>
      <c r="AY380">
        <v>0.23064298036850889</v>
      </c>
      <c r="AZ380">
        <v>22.636564309870845</v>
      </c>
      <c r="BA380">
        <v>1462.1910005353075</v>
      </c>
      <c r="CU380" t="e">
        <v>#N/A</v>
      </c>
      <c r="CV380" t="e">
        <v>#N/A</v>
      </c>
    </row>
    <row r="381" spans="1:100" x14ac:dyDescent="0.25">
      <c r="A381">
        <v>1086</v>
      </c>
      <c r="B381" t="s">
        <v>822</v>
      </c>
      <c r="C381">
        <v>3</v>
      </c>
      <c r="D381">
        <v>3.813819315408999</v>
      </c>
      <c r="E381">
        <v>3.3576094529184381E-3</v>
      </c>
      <c r="F381">
        <v>-2.9284975526259381E-2</v>
      </c>
      <c r="G381">
        <v>-2.9284975526259381E-2</v>
      </c>
      <c r="H381">
        <v>8.1559512783171875E-2</v>
      </c>
      <c r="I381">
        <v>0</v>
      </c>
      <c r="J381">
        <v>4.8935707669903081</v>
      </c>
      <c r="K381">
        <v>8.1559512783171875E-2</v>
      </c>
      <c r="L381">
        <v>-0.99999999999999878</v>
      </c>
      <c r="M381">
        <v>-0.99999999999999878</v>
      </c>
      <c r="N381">
        <v>1.6311902556634361</v>
      </c>
      <c r="O381">
        <v>8.6781051068730477</v>
      </c>
      <c r="P381">
        <v>-0.73679292427651977</v>
      </c>
      <c r="Q381">
        <v>-1.6786578348534298</v>
      </c>
      <c r="R381">
        <v>-0.66767925719694621</v>
      </c>
      <c r="S381">
        <v>0.36842982949205971</v>
      </c>
      <c r="T381">
        <v>0.38137243421824057</v>
      </c>
      <c r="U381">
        <v>-0.14690096593609181</v>
      </c>
      <c r="V381">
        <v>0</v>
      </c>
      <c r="W381">
        <v>20.853671399641481</v>
      </c>
      <c r="X381">
        <v>0.12381925582797468</v>
      </c>
      <c r="Y381">
        <v>-0.99999999999999878</v>
      </c>
      <c r="Z381">
        <v>-0.99999999999999878</v>
      </c>
      <c r="AA381">
        <v>44.757680056983709</v>
      </c>
      <c r="AB381">
        <v>-1.5207145605240637E-2</v>
      </c>
      <c r="AC381">
        <v>0.17705281676688783</v>
      </c>
      <c r="AD381">
        <v>0.32958808712913562</v>
      </c>
      <c r="AE381">
        <v>24.57168791453914</v>
      </c>
      <c r="AF381">
        <v>-0.99999999999999878</v>
      </c>
      <c r="AG381">
        <v>-0.99999999999999878</v>
      </c>
      <c r="AH381">
        <v>-0.99999999999999878</v>
      </c>
      <c r="AI381">
        <v>0</v>
      </c>
      <c r="AJ381">
        <v>0</v>
      </c>
      <c r="AK381">
        <v>-2.6896107340623306E-2</v>
      </c>
      <c r="AL381">
        <v>0.31987856895576194</v>
      </c>
      <c r="AM381">
        <v>0.27760452659123602</v>
      </c>
      <c r="AN381">
        <v>-9.6928524967188068E-2</v>
      </c>
      <c r="AO381">
        <v>6.8056326280777837</v>
      </c>
      <c r="AP381">
        <v>-0.82382027940089142</v>
      </c>
      <c r="AQ381">
        <v>25.747242166631793</v>
      </c>
      <c r="AR381">
        <v>0.6029012977742082</v>
      </c>
      <c r="AS381">
        <v>0.20537876861114665</v>
      </c>
      <c r="AT381">
        <v>-0.99999999999999878</v>
      </c>
      <c r="AU381">
        <v>-0.99999999999999878</v>
      </c>
      <c r="AV381">
        <v>-0.69696423272320562</v>
      </c>
      <c r="AW381">
        <v>52.611964884455844</v>
      </c>
      <c r="AX381">
        <v>52.611964884455844</v>
      </c>
      <c r="AY381">
        <v>0.25028579552082425</v>
      </c>
      <c r="AZ381">
        <v>6.444704411697443</v>
      </c>
      <c r="BA381">
        <v>1520.0111989247448</v>
      </c>
      <c r="CU381" t="e">
        <v>#N/A</v>
      </c>
      <c r="CV381" t="e">
        <v>#N/A</v>
      </c>
    </row>
    <row r="382" spans="1:100" x14ac:dyDescent="0.25">
      <c r="A382">
        <v>1089</v>
      </c>
      <c r="B382" t="s">
        <v>823</v>
      </c>
      <c r="C382">
        <v>3</v>
      </c>
      <c r="D382">
        <v>5.4282676915949857</v>
      </c>
      <c r="E382">
        <v>0</v>
      </c>
      <c r="F382">
        <v>-0.15059336905384219</v>
      </c>
      <c r="G382">
        <v>-0.15059336905384219</v>
      </c>
      <c r="H382">
        <v>0.32771923917329215</v>
      </c>
      <c r="I382">
        <v>0</v>
      </c>
      <c r="J382">
        <v>19.66315435039753</v>
      </c>
      <c r="K382">
        <v>0.32771923917329215</v>
      </c>
      <c r="L382">
        <v>-0.99999999999999933</v>
      </c>
      <c r="M382">
        <v>-0.99999999999999933</v>
      </c>
      <c r="N382">
        <v>6.5543847834658457</v>
      </c>
      <c r="O382">
        <v>24.940828672938672</v>
      </c>
      <c r="P382">
        <v>0.17937986009036588</v>
      </c>
      <c r="Q382">
        <v>-0.63088631169882969</v>
      </c>
      <c r="R382">
        <v>-0.24568982584834834</v>
      </c>
      <c r="S382">
        <v>0.33333333333333298</v>
      </c>
      <c r="T382">
        <v>0.37664573346839653</v>
      </c>
      <c r="U382">
        <v>-0.14420055256913772</v>
      </c>
      <c r="V382">
        <v>0</v>
      </c>
      <c r="W382">
        <v>9.5223710023719992</v>
      </c>
      <c r="X382">
        <v>-0.15122998251305012</v>
      </c>
      <c r="Y382">
        <v>-0.99999999999999933</v>
      </c>
      <c r="Z382">
        <v>-0.99999999999999933</v>
      </c>
      <c r="AA382">
        <v>26.309454809810912</v>
      </c>
      <c r="AB382">
        <v>-7.9854507483112083E-2</v>
      </c>
      <c r="AC382">
        <v>0.25619617785836007</v>
      </c>
      <c r="AD382">
        <v>0.16431380229049752</v>
      </c>
      <c r="AE382">
        <v>17.03277363328727</v>
      </c>
      <c r="AF382">
        <v>-0.99999999999999933</v>
      </c>
      <c r="AG382">
        <v>-0.99999999999999933</v>
      </c>
      <c r="AH382">
        <v>-0.99999999999999933</v>
      </c>
      <c r="AI382">
        <v>0</v>
      </c>
      <c r="AJ382">
        <v>0</v>
      </c>
      <c r="AK382">
        <v>0.20877839100428627</v>
      </c>
      <c r="AL382">
        <v>4.9413214577912395E-2</v>
      </c>
      <c r="AM382">
        <v>0.36326597143029005</v>
      </c>
      <c r="AN382">
        <v>-0.23065861856963144</v>
      </c>
      <c r="AO382">
        <v>10.125541240778684</v>
      </c>
      <c r="AP382">
        <v>-5.5193993913512234</v>
      </c>
      <c r="AQ382">
        <v>29.185525352769499</v>
      </c>
      <c r="AR382">
        <v>0.56577851423259173</v>
      </c>
      <c r="AS382">
        <v>0.17648925666024187</v>
      </c>
      <c r="AT382">
        <v>-0.99999999999999933</v>
      </c>
      <c r="AU382">
        <v>-0.99999999999999933</v>
      </c>
      <c r="AV382">
        <v>-0.39628319490219049</v>
      </c>
      <c r="AW382">
        <v>45.73088409139833</v>
      </c>
      <c r="AX382">
        <v>45.73088409139833</v>
      </c>
      <c r="AY382">
        <v>0.17705148166607179</v>
      </c>
      <c r="AZ382">
        <v>2.7099863508394013</v>
      </c>
      <c r="BA382">
        <v>1522.8280333652888</v>
      </c>
    </row>
    <row r="383" spans="1:100" x14ac:dyDescent="0.25">
      <c r="A383">
        <v>1091</v>
      </c>
      <c r="B383" t="s">
        <v>824</v>
      </c>
      <c r="C383">
        <v>2</v>
      </c>
      <c r="D383">
        <v>4.2930408678968188</v>
      </c>
      <c r="E383">
        <v>0.12463921275179313</v>
      </c>
      <c r="F383">
        <v>0.38730253256017438</v>
      </c>
      <c r="G383">
        <v>0.39672817921672404</v>
      </c>
      <c r="H383">
        <v>0.13430248364755737</v>
      </c>
      <c r="I383">
        <v>0</v>
      </c>
      <c r="J383">
        <v>8.0581490188534417</v>
      </c>
      <c r="K383">
        <v>0.13430248364755737</v>
      </c>
      <c r="L383">
        <v>-1</v>
      </c>
      <c r="M383">
        <v>-1</v>
      </c>
      <c r="N383">
        <v>2.6860496729511469</v>
      </c>
      <c r="O383">
        <v>12.215178756349367</v>
      </c>
      <c r="P383">
        <v>0.79900927290826718</v>
      </c>
      <c r="Q383">
        <v>2.1557511279480193</v>
      </c>
      <c r="R383">
        <v>0.70954546378469963</v>
      </c>
      <c r="S383">
        <v>0.33995966439513398</v>
      </c>
      <c r="T383">
        <v>0.32439181693482888</v>
      </c>
      <c r="U383">
        <v>0.12741578577159518</v>
      </c>
      <c r="V383">
        <v>7.2170258976050148E-3</v>
      </c>
      <c r="W383">
        <v>27.460562276369814</v>
      </c>
      <c r="X383">
        <v>1.033562240306072</v>
      </c>
      <c r="Y383">
        <v>-1</v>
      </c>
      <c r="Z383">
        <v>-1</v>
      </c>
      <c r="AA383">
        <v>48.884795454001726</v>
      </c>
      <c r="AB383">
        <v>0.17328293639494127</v>
      </c>
      <c r="AC383">
        <v>0.17351776203730906</v>
      </c>
      <c r="AD383">
        <v>0.16844652308140998</v>
      </c>
      <c r="AE383">
        <v>22.767544737933161</v>
      </c>
      <c r="AF383">
        <v>-1</v>
      </c>
      <c r="AG383">
        <v>-1</v>
      </c>
      <c r="AH383">
        <v>-1</v>
      </c>
      <c r="AI383">
        <v>3.690367717382053E-3</v>
      </c>
      <c r="AJ383">
        <v>7.2170258976050148E-3</v>
      </c>
      <c r="AK383">
        <v>2.3146743569976327E-2</v>
      </c>
      <c r="AL383">
        <v>0.14868121341927099</v>
      </c>
      <c r="AM383">
        <v>1.8613964582316983E-2</v>
      </c>
      <c r="AN383">
        <v>0.16482689563273678</v>
      </c>
      <c r="AO383">
        <v>0.86100369631208951</v>
      </c>
      <c r="AP383">
        <v>4.5841575940104917</v>
      </c>
      <c r="AQ383">
        <v>32.856304480877185</v>
      </c>
      <c r="AR383">
        <v>0.76869537033056112</v>
      </c>
      <c r="AS383">
        <v>1.1273134988733104</v>
      </c>
      <c r="AT383">
        <v>-1</v>
      </c>
      <c r="AU383">
        <v>-1</v>
      </c>
      <c r="AV383">
        <v>0.99331174614680084</v>
      </c>
      <c r="AW383">
        <v>61.779828728823574</v>
      </c>
      <c r="AX383">
        <v>61.984929070230926</v>
      </c>
      <c r="AY383">
        <v>0.22024288243088641</v>
      </c>
      <c r="AZ383">
        <v>9.3861522800188233</v>
      </c>
      <c r="BA383">
        <v>1443.7871708065486</v>
      </c>
    </row>
    <row r="384" spans="1:100" x14ac:dyDescent="0.25">
      <c r="A384">
        <v>1094</v>
      </c>
      <c r="B384" t="s">
        <v>825</v>
      </c>
      <c r="C384">
        <v>3</v>
      </c>
      <c r="D384">
        <v>3.8915845160944555</v>
      </c>
      <c r="E384">
        <v>-3.4991931239230344E-3</v>
      </c>
      <c r="F384">
        <v>-1.0568285251687788</v>
      </c>
      <c r="G384">
        <v>-1.0568285251687788</v>
      </c>
      <c r="H384">
        <v>0.26916532740861349</v>
      </c>
      <c r="I384">
        <v>0</v>
      </c>
      <c r="J384">
        <v>16.149919644516803</v>
      </c>
      <c r="K384">
        <v>0.26916532740861349</v>
      </c>
      <c r="L384">
        <v>-1.000000000000002</v>
      </c>
      <c r="M384">
        <v>-1.000000000000002</v>
      </c>
      <c r="N384">
        <v>5.3833065481722668</v>
      </c>
      <c r="O384">
        <v>18.984675635442482</v>
      </c>
      <c r="P384">
        <v>-1.3586679158210153</v>
      </c>
      <c r="Q384">
        <v>0.22607988061029874</v>
      </c>
      <c r="R384">
        <v>-7.9286758173732638E-2</v>
      </c>
      <c r="S384">
        <v>0.34988909779411059</v>
      </c>
      <c r="T384">
        <v>0.43362508022164931</v>
      </c>
      <c r="U384">
        <v>9.7640161886631577E-2</v>
      </c>
      <c r="V384">
        <v>2.4014489731329705E-3</v>
      </c>
      <c r="W384">
        <v>24.575618458676445</v>
      </c>
      <c r="X384">
        <v>1.0108564795704853</v>
      </c>
      <c r="Y384">
        <v>-1.000000000000002</v>
      </c>
      <c r="Z384">
        <v>-1.000000000000002</v>
      </c>
      <c r="AA384">
        <v>35.222177390782214</v>
      </c>
      <c r="AB384">
        <v>0.10954758729947918</v>
      </c>
      <c r="AC384">
        <v>-0.14694172817957257</v>
      </c>
      <c r="AD384">
        <v>0.25191105468568392</v>
      </c>
      <c r="AE384">
        <v>10.72584569027952</v>
      </c>
      <c r="AF384">
        <v>-1.000000000000002</v>
      </c>
      <c r="AG384">
        <v>-1.000000000000002</v>
      </c>
      <c r="AH384">
        <v>-1.000000000000002</v>
      </c>
      <c r="AI384">
        <v>-6.4377646097471417E-2</v>
      </c>
      <c r="AJ384">
        <v>2.4014489731329705E-3</v>
      </c>
      <c r="AK384">
        <v>-4.9891161139176424E-2</v>
      </c>
      <c r="AL384">
        <v>2.4111951472192954E-2</v>
      </c>
      <c r="AM384">
        <v>0.41420022669613188</v>
      </c>
      <c r="AN384">
        <v>0.40031978453868089</v>
      </c>
      <c r="AO384">
        <v>10.105549861707413</v>
      </c>
      <c r="AP384">
        <v>10.12855437082799</v>
      </c>
      <c r="AQ384">
        <v>40.725538103193259</v>
      </c>
      <c r="AR384">
        <v>0.883555788875524</v>
      </c>
      <c r="AS384">
        <v>1.2800218069790987</v>
      </c>
      <c r="AT384">
        <v>-1.000000000000002</v>
      </c>
      <c r="AU384">
        <v>-1.000000000000002</v>
      </c>
      <c r="AV384">
        <v>-1.1361152833425117</v>
      </c>
      <c r="AW384">
        <v>64.33540739705272</v>
      </c>
      <c r="AX384">
        <v>63.287999372416564</v>
      </c>
      <c r="AY384">
        <v>0.13306674913238889</v>
      </c>
      <c r="AZ384">
        <v>-26.8745113515048</v>
      </c>
      <c r="BA384">
        <v>1461.4500481623436</v>
      </c>
    </row>
    <row r="385" spans="1:100" x14ac:dyDescent="0.25">
      <c r="A385">
        <v>1099</v>
      </c>
      <c r="B385" t="s">
        <v>826</v>
      </c>
      <c r="C385">
        <v>3</v>
      </c>
      <c r="D385">
        <v>4.9106446783870581</v>
      </c>
      <c r="E385">
        <v>7.7956872344316058E-2</v>
      </c>
      <c r="F385">
        <v>-0.15826600708476857</v>
      </c>
      <c r="G385">
        <v>-8.9030660803170153E-2</v>
      </c>
      <c r="H385">
        <v>0.17834762295676154</v>
      </c>
      <c r="I385">
        <v>0</v>
      </c>
      <c r="J385">
        <v>10.700857377405692</v>
      </c>
      <c r="K385">
        <v>0.17834762295676154</v>
      </c>
      <c r="L385">
        <v>-1.000000000000002</v>
      </c>
      <c r="M385">
        <v>-1.000000000000002</v>
      </c>
      <c r="N385">
        <v>3.5669524591352317</v>
      </c>
      <c r="O385">
        <v>15.522471394989584</v>
      </c>
      <c r="P385">
        <v>0.15615121097044532</v>
      </c>
      <c r="Q385">
        <v>-2.998343071586592</v>
      </c>
      <c r="R385">
        <v>-0.86711467999025671</v>
      </c>
      <c r="S385">
        <v>0.33333333333333387</v>
      </c>
      <c r="T385">
        <v>0.33079387977104346</v>
      </c>
      <c r="U385">
        <v>7.5563267979829318E-2</v>
      </c>
      <c r="V385">
        <v>0</v>
      </c>
      <c r="W385">
        <v>22.453714325097785</v>
      </c>
      <c r="X385">
        <v>0.78975085209957563</v>
      </c>
      <c r="Y385">
        <v>-1.000000000000002</v>
      </c>
      <c r="Z385">
        <v>-1.000000000000002</v>
      </c>
      <c r="AA385">
        <v>34.655563598690733</v>
      </c>
      <c r="AB385">
        <v>-1.8378751761237981E-2</v>
      </c>
      <c r="AC385">
        <v>0.17768636401908808</v>
      </c>
      <c r="AD385">
        <v>0.10207166681381391</v>
      </c>
      <c r="AE385">
        <v>13.0689639535832</v>
      </c>
      <c r="AF385">
        <v>-1.000000000000002</v>
      </c>
      <c r="AG385">
        <v>-1.000000000000002</v>
      </c>
      <c r="AH385">
        <v>-1.000000000000002</v>
      </c>
      <c r="AI385">
        <v>0</v>
      </c>
      <c r="AJ385">
        <v>0</v>
      </c>
      <c r="AK385">
        <v>-4.8305797096531017E-2</v>
      </c>
      <c r="AL385">
        <v>0.12568391579477645</v>
      </c>
      <c r="AM385">
        <v>-6.8564165526243358E-3</v>
      </c>
      <c r="AN385">
        <v>0.3984999946769302</v>
      </c>
      <c r="AO385">
        <v>-0.41293939929826351</v>
      </c>
      <c r="AP385">
        <v>10.590919445897137</v>
      </c>
      <c r="AQ385">
        <v>33.15457170250351</v>
      </c>
      <c r="AR385">
        <v>0.73969048108420632</v>
      </c>
      <c r="AS385">
        <v>0.96809847505633673</v>
      </c>
      <c r="AT385">
        <v>-1.000000000000002</v>
      </c>
      <c r="AU385">
        <v>-1.000000000000002</v>
      </c>
      <c r="AV385">
        <v>-0.95614534079342683</v>
      </c>
      <c r="AW385">
        <v>60.768954439577428</v>
      </c>
      <c r="AX385">
        <v>60.768954439577428</v>
      </c>
      <c r="AY385">
        <v>0.3034612519452502</v>
      </c>
      <c r="AZ385">
        <v>2.0442677177245026</v>
      </c>
      <c r="BA385">
        <v>1524.3447499642334</v>
      </c>
      <c r="CU385" t="e">
        <v>#N/A</v>
      </c>
      <c r="CV385" t="e">
        <v>#N/A</v>
      </c>
    </row>
    <row r="386" spans="1:100" x14ac:dyDescent="0.25">
      <c r="A386">
        <v>1100</v>
      </c>
      <c r="B386" t="s">
        <v>827</v>
      </c>
      <c r="C386">
        <v>3</v>
      </c>
      <c r="D386">
        <v>3.6492667709418845</v>
      </c>
      <c r="E386">
        <v>9.0952021855008169E-2</v>
      </c>
      <c r="F386">
        <v>1.4775020608500447</v>
      </c>
      <c r="G386">
        <v>1.4775020608500447</v>
      </c>
      <c r="H386">
        <v>8.6520426531729849E-3</v>
      </c>
      <c r="I386">
        <v>0</v>
      </c>
      <c r="J386">
        <v>0.51912255919037986</v>
      </c>
      <c r="K386">
        <v>8.6520426531729849E-3</v>
      </c>
      <c r="L386">
        <v>-1.0000000000000004</v>
      </c>
      <c r="M386">
        <v>-1.0000000000000004</v>
      </c>
      <c r="N386">
        <v>0.17304085306346007</v>
      </c>
      <c r="O386">
        <v>5.6458913909823094</v>
      </c>
      <c r="P386">
        <v>-8.1430050066772751E-3</v>
      </c>
      <c r="Q386">
        <v>-0.35678056856562751</v>
      </c>
      <c r="R386">
        <v>-0.15594460842557051</v>
      </c>
      <c r="S386">
        <v>0.32554439995968976</v>
      </c>
      <c r="T386">
        <v>0.24996398074161835</v>
      </c>
      <c r="U386">
        <v>0.235547687021924</v>
      </c>
      <c r="V386">
        <v>5.8207143316602296E-2</v>
      </c>
      <c r="W386">
        <v>34.424446735466461</v>
      </c>
      <c r="X386">
        <v>1.7570800333835384</v>
      </c>
      <c r="Y386">
        <v>-1.0000000000000004</v>
      </c>
      <c r="Z386">
        <v>-1.0000000000000004</v>
      </c>
      <c r="AA386">
        <v>72.61837605211538</v>
      </c>
      <c r="AB386">
        <v>0.20017902812059218</v>
      </c>
      <c r="AC386">
        <v>0.19449099273131507</v>
      </c>
      <c r="AD386">
        <v>0.37232745764958242</v>
      </c>
      <c r="AE386">
        <v>38.349873925074483</v>
      </c>
      <c r="AF386">
        <v>-1.0000000000000004</v>
      </c>
      <c r="AG386">
        <v>-1.0000000000000004</v>
      </c>
      <c r="AH386">
        <v>-1.0000000000000004</v>
      </c>
      <c r="AI386">
        <v>0</v>
      </c>
      <c r="AJ386">
        <v>5.8207143316602296E-2</v>
      </c>
      <c r="AK386">
        <v>3.0332569603213858E-2</v>
      </c>
      <c r="AL386">
        <v>5.0820256497480801E-2</v>
      </c>
      <c r="AM386">
        <v>0.59559972988242327</v>
      </c>
      <c r="AN386">
        <v>6.5978688717944003E-2</v>
      </c>
      <c r="AO386">
        <v>15.041656095076648</v>
      </c>
      <c r="AP386">
        <v>1.9035685004360046</v>
      </c>
      <c r="AQ386">
        <v>34.943569294656839</v>
      </c>
      <c r="AR386">
        <v>0.86926321103983473</v>
      </c>
      <c r="AS386">
        <v>1.7657320760367119</v>
      </c>
      <c r="AT386">
        <v>-1.0000000000000004</v>
      </c>
      <c r="AU386">
        <v>-1.0000000000000004</v>
      </c>
      <c r="AV386">
        <v>1.3215574524244738</v>
      </c>
      <c r="AW386">
        <v>80.167835943533674</v>
      </c>
      <c r="AX386">
        <v>85.988550275193958</v>
      </c>
      <c r="AY386">
        <v>-0.10456421616915068</v>
      </c>
      <c r="AZ386">
        <v>-26.98844235130704</v>
      </c>
      <c r="BA386">
        <v>1407.6047874305782</v>
      </c>
      <c r="CU386" t="e">
        <v>#N/A</v>
      </c>
      <c r="CV386" t="e">
        <v>#N/A</v>
      </c>
    </row>
    <row r="387" spans="1:100" x14ac:dyDescent="0.25">
      <c r="A387">
        <v>1102</v>
      </c>
      <c r="B387" t="s">
        <v>828</v>
      </c>
      <c r="C387">
        <v>3</v>
      </c>
      <c r="D387">
        <v>2.6708216971047944</v>
      </c>
      <c r="E387">
        <v>0</v>
      </c>
      <c r="F387">
        <v>3.1402710337260014</v>
      </c>
      <c r="G387">
        <v>3.1402710337260014</v>
      </c>
      <c r="H387">
        <v>-3.7856209114302333E-2</v>
      </c>
      <c r="I387">
        <v>0</v>
      </c>
      <c r="J387">
        <v>-2.2713725468581427</v>
      </c>
      <c r="K387">
        <v>-3.7856209114302333E-2</v>
      </c>
      <c r="L387">
        <v>-1.0000000000000009</v>
      </c>
      <c r="M387">
        <v>-1.0000000000000009</v>
      </c>
      <c r="N387">
        <v>-0.75712418228604661</v>
      </c>
      <c r="O387">
        <v>3.5397201839726549</v>
      </c>
      <c r="P387">
        <v>0.27300627039155317</v>
      </c>
      <c r="Q387">
        <v>2.8059251079130685</v>
      </c>
      <c r="R387">
        <v>0.94471194850291118</v>
      </c>
      <c r="S387">
        <v>0.33333333333333354</v>
      </c>
      <c r="T387">
        <v>0.35164616456552111</v>
      </c>
      <c r="U387">
        <v>6.4843637959298678E-2</v>
      </c>
      <c r="V387">
        <v>0</v>
      </c>
      <c r="W387">
        <v>31.507173798898226</v>
      </c>
      <c r="X387">
        <v>1.0120639515080601</v>
      </c>
      <c r="Y387">
        <v>-1.0000000000000009</v>
      </c>
      <c r="Z387">
        <v>-1.0000000000000009</v>
      </c>
      <c r="AA387">
        <v>44.788113445989161</v>
      </c>
      <c r="AB387">
        <v>0.15340022957333327</v>
      </c>
      <c r="AC387">
        <v>0.10787563095845183</v>
      </c>
      <c r="AD387">
        <v>-1.4551306560025372E-2</v>
      </c>
      <c r="AE387">
        <v>12.336227698587981</v>
      </c>
      <c r="AF387">
        <v>-1.0000000000000009</v>
      </c>
      <c r="AG387">
        <v>-1.0000000000000009</v>
      </c>
      <c r="AH387">
        <v>-1.0000000000000009</v>
      </c>
      <c r="AI387">
        <v>0</v>
      </c>
      <c r="AJ387">
        <v>0</v>
      </c>
      <c r="AK387">
        <v>-4.9841817386067973E-2</v>
      </c>
      <c r="AL387">
        <v>-4.8749095878374053E-2</v>
      </c>
      <c r="AM387">
        <v>-1.9475396603935706E-2</v>
      </c>
      <c r="AN387">
        <v>-3.6788174239548152E-2</v>
      </c>
      <c r="AO387">
        <v>-0.73609400202873265</v>
      </c>
      <c r="AP387">
        <v>-1.1634498353805738</v>
      </c>
      <c r="AQ387">
        <v>29.235801252040098</v>
      </c>
      <c r="AR387">
        <v>0.74982313585815341</v>
      </c>
      <c r="AS387">
        <v>0.97420774239375785</v>
      </c>
      <c r="AT387">
        <v>-1.0000000000000009</v>
      </c>
      <c r="AU387">
        <v>-1.0000000000000009</v>
      </c>
      <c r="AV387">
        <v>4.0849829822289125</v>
      </c>
      <c r="AW387">
        <v>47.164383794581198</v>
      </c>
      <c r="AX387">
        <v>47.164383794581198</v>
      </c>
      <c r="AY387">
        <v>7.9484629242215415E-2</v>
      </c>
      <c r="AZ387">
        <v>-29.768008062510081</v>
      </c>
      <c r="BA387">
        <v>1482.183515120566</v>
      </c>
      <c r="CU387" t="e">
        <v>#N/A</v>
      </c>
      <c r="CV387" t="e">
        <v>#N/A</v>
      </c>
    </row>
    <row r="388" spans="1:100" x14ac:dyDescent="0.25">
      <c r="A388">
        <v>1108</v>
      </c>
      <c r="B388" t="s">
        <v>829</v>
      </c>
      <c r="C388">
        <v>3</v>
      </c>
      <c r="D388">
        <v>2.656106603559178</v>
      </c>
      <c r="E388">
        <v>0</v>
      </c>
      <c r="F388">
        <v>0.2621442383517969</v>
      </c>
      <c r="G388">
        <v>0.2621442383517969</v>
      </c>
      <c r="H388">
        <v>0.16406830405299741</v>
      </c>
      <c r="I388">
        <v>0</v>
      </c>
      <c r="J388">
        <v>9.8440982431798449</v>
      </c>
      <c r="K388">
        <v>0.16406830405299741</v>
      </c>
      <c r="L388">
        <v>-0.99999999999999667</v>
      </c>
      <c r="M388">
        <v>-0.99999999999999667</v>
      </c>
      <c r="N388">
        <v>3.2813660810599496</v>
      </c>
      <c r="O388">
        <v>12.762349085090818</v>
      </c>
      <c r="P388">
        <v>0.83534243402588271</v>
      </c>
      <c r="Q388">
        <v>0.69995396409262456</v>
      </c>
      <c r="R388">
        <v>0.27110434728598792</v>
      </c>
      <c r="S388">
        <v>0.3333333333333322</v>
      </c>
      <c r="T388">
        <v>0.2201518460399641</v>
      </c>
      <c r="U388">
        <v>5.3778090611809101E-3</v>
      </c>
      <c r="V388">
        <v>-3.4208543073514328E-2</v>
      </c>
      <c r="W388">
        <v>14.423445652318618</v>
      </c>
      <c r="X388">
        <v>9.2495365830568527E-2</v>
      </c>
      <c r="Y388">
        <v>-0.99999999999999667</v>
      </c>
      <c r="Z388">
        <v>-0.99999999999999667</v>
      </c>
      <c r="AA388">
        <v>38.994812104694489</v>
      </c>
      <c r="AB388">
        <v>-1.5832215845279642E-2</v>
      </c>
      <c r="AC388">
        <v>0.42927414587360685</v>
      </c>
      <c r="AD388">
        <v>7.2563312073470387E-2</v>
      </c>
      <c r="AE388">
        <v>24.300262105089871</v>
      </c>
      <c r="AF388">
        <v>-0.99999999999999667</v>
      </c>
      <c r="AG388">
        <v>-0.99999999999999667</v>
      </c>
      <c r="AH388">
        <v>-0.99999999999999667</v>
      </c>
      <c r="AI388">
        <v>2.3599382213597669E-2</v>
      </c>
      <c r="AJ388">
        <v>-3.4208543073514328E-2</v>
      </c>
      <c r="AK388">
        <v>-6.9423068459641524E-2</v>
      </c>
      <c r="AL388">
        <v>-0.19194714801896018</v>
      </c>
      <c r="AM388">
        <v>0.27683374652571058</v>
      </c>
      <c r="AN388">
        <v>-0.30426653163233902</v>
      </c>
      <c r="AO388">
        <v>6.5737283208445563</v>
      </c>
      <c r="AP388">
        <v>-8.5663990309032751</v>
      </c>
      <c r="AQ388">
        <v>24.267543895498463</v>
      </c>
      <c r="AR388">
        <v>0.52465444536096251</v>
      </c>
      <c r="AS388">
        <v>0.25656366988356583</v>
      </c>
      <c r="AT388">
        <v>-0.99999999999999667</v>
      </c>
      <c r="AU388">
        <v>-0.99999999999999667</v>
      </c>
      <c r="AV388">
        <v>0.5332485856377851</v>
      </c>
      <c r="AW388">
        <v>43.190762158882002</v>
      </c>
      <c r="AX388">
        <v>40.241895495802524</v>
      </c>
      <c r="AY388">
        <v>0.27705726415044957</v>
      </c>
      <c r="AZ388">
        <v>-26.461560117199177</v>
      </c>
      <c r="BA388">
        <v>1469.0596360034704</v>
      </c>
    </row>
    <row r="389" spans="1:100" x14ac:dyDescent="0.25">
      <c r="A389">
        <v>1111</v>
      </c>
      <c r="B389" t="s">
        <v>830</v>
      </c>
      <c r="C389">
        <v>3</v>
      </c>
      <c r="D389">
        <v>6.2962621324155172</v>
      </c>
      <c r="E389">
        <v>6.5219727339378723E-3</v>
      </c>
      <c r="F389">
        <v>-7.1912181569855724E-2</v>
      </c>
      <c r="G389">
        <v>-7.1912181569855724E-2</v>
      </c>
      <c r="H389">
        <v>0.23286871387311239</v>
      </c>
      <c r="I389">
        <v>0</v>
      </c>
      <c r="J389">
        <v>13.972122832386741</v>
      </c>
      <c r="K389">
        <v>0.23286871387311239</v>
      </c>
      <c r="L389">
        <v>-1.000000000000002</v>
      </c>
      <c r="M389">
        <v>-1.000000000000002</v>
      </c>
      <c r="N389">
        <v>4.657374277462246</v>
      </c>
      <c r="O389">
        <v>20.196472783232405</v>
      </c>
      <c r="P389">
        <v>-1.0925119589238876</v>
      </c>
      <c r="Q389">
        <v>5.2925265221305737E-2</v>
      </c>
      <c r="R389">
        <v>-3.6984934371654135E-2</v>
      </c>
      <c r="S389">
        <v>0.33333333333333398</v>
      </c>
      <c r="T389">
        <v>0.41247195820772525</v>
      </c>
      <c r="U389">
        <v>0.46499550423100749</v>
      </c>
      <c r="V389">
        <v>6.7098834102608893E-3</v>
      </c>
      <c r="W389">
        <v>39.385678612368622</v>
      </c>
      <c r="X389">
        <v>2.4923165199279342</v>
      </c>
      <c r="Y389">
        <v>-1.000000000000002</v>
      </c>
      <c r="Z389">
        <v>-1.000000000000002</v>
      </c>
      <c r="AA389">
        <v>77.382198880915652</v>
      </c>
      <c r="AB389">
        <v>0.29718142005635129</v>
      </c>
      <c r="AC389">
        <v>0.2803327389899764</v>
      </c>
      <c r="AD389">
        <v>0.18315594501204488</v>
      </c>
      <c r="AE389">
        <v>38.033505202918654</v>
      </c>
      <c r="AF389">
        <v>-1.000000000000002</v>
      </c>
      <c r="AG389">
        <v>-1.000000000000002</v>
      </c>
      <c r="AH389">
        <v>-1.000000000000002</v>
      </c>
      <c r="AI389">
        <v>0</v>
      </c>
      <c r="AJ389">
        <v>6.7098834102608893E-3</v>
      </c>
      <c r="AK389">
        <v>-5.9142360889512732E-2</v>
      </c>
      <c r="AL389">
        <v>0.10900563180374109</v>
      </c>
      <c r="AM389">
        <v>-0.3815249054713829</v>
      </c>
      <c r="AN389">
        <v>0.40762613486826432</v>
      </c>
      <c r="AO389">
        <v>-9.833834441232133</v>
      </c>
      <c r="AP389">
        <v>10.735681530725309</v>
      </c>
      <c r="AQ389">
        <v>53.357801444755346</v>
      </c>
      <c r="AR389">
        <v>1.217510679182328</v>
      </c>
      <c r="AS389">
        <v>2.7251852338010476</v>
      </c>
      <c r="AT389">
        <v>-1.000000000000002</v>
      </c>
      <c r="AU389">
        <v>-1.000000000000002</v>
      </c>
      <c r="AV389">
        <v>-0.10889711594150986</v>
      </c>
      <c r="AW389">
        <v>108.31435319487338</v>
      </c>
      <c r="AX389">
        <v>108.98534153589947</v>
      </c>
      <c r="AY389">
        <v>0.47372047058689726</v>
      </c>
      <c r="AZ389">
        <v>67.811067638783371</v>
      </c>
      <c r="BA389">
        <v>1600.8221120741405</v>
      </c>
    </row>
    <row r="390" spans="1:100" x14ac:dyDescent="0.25">
      <c r="A390">
        <v>1114</v>
      </c>
      <c r="B390" t="s">
        <v>831</v>
      </c>
      <c r="C390">
        <v>3</v>
      </c>
      <c r="D390">
        <v>4.9604723449277168</v>
      </c>
      <c r="E390">
        <v>0.459986631277777</v>
      </c>
      <c r="F390">
        <v>17.339838741684904</v>
      </c>
      <c r="G390">
        <v>17.493513634985085</v>
      </c>
      <c r="H390">
        <v>0.18416046298516175</v>
      </c>
      <c r="I390">
        <v>0</v>
      </c>
      <c r="J390">
        <v>11.049627779109702</v>
      </c>
      <c r="K390">
        <v>0.18416046298516175</v>
      </c>
      <c r="L390">
        <v>-1.0000000000000027</v>
      </c>
      <c r="M390">
        <v>-1.0000000000000027</v>
      </c>
      <c r="N390">
        <v>3.6832092597032347</v>
      </c>
      <c r="O390">
        <v>33.503613759022514</v>
      </c>
      <c r="P390">
        <v>2.90256368519844</v>
      </c>
      <c r="Q390">
        <v>30.810709690991946</v>
      </c>
      <c r="R390">
        <v>10.291450938686735</v>
      </c>
      <c r="S390">
        <v>0.33890032190858788</v>
      </c>
      <c r="T390">
        <v>0.38240416249992881</v>
      </c>
      <c r="U390">
        <v>3.4014505973430233E-2</v>
      </c>
      <c r="V390">
        <v>0</v>
      </c>
      <c r="W390">
        <v>22.846341095871409</v>
      </c>
      <c r="X390">
        <v>0.72227287448367017</v>
      </c>
      <c r="Y390">
        <v>-1.0000000000000027</v>
      </c>
      <c r="Z390">
        <v>-1.0000000000000027</v>
      </c>
      <c r="AA390">
        <v>66.302972803199694</v>
      </c>
      <c r="AB390">
        <v>0.32339172917817283</v>
      </c>
      <c r="AC390">
        <v>4.3105868897567325E-2</v>
      </c>
      <c r="AD390">
        <v>0.29680601729709088</v>
      </c>
      <c r="AE390">
        <v>33.165180768641548</v>
      </c>
      <c r="AF390">
        <v>-1.0000000000000027</v>
      </c>
      <c r="AG390">
        <v>-1.0000000000000027</v>
      </c>
      <c r="AH390">
        <v>-1.0000000000000027</v>
      </c>
      <c r="AI390">
        <v>8.3767671908363692E-2</v>
      </c>
      <c r="AJ390">
        <v>0</v>
      </c>
      <c r="AK390">
        <v>3.4254605631288973E-2</v>
      </c>
      <c r="AL390">
        <v>0.23377790495204953</v>
      </c>
      <c r="AM390">
        <v>-0.11046883548100556</v>
      </c>
      <c r="AN390">
        <v>5.4631018711921095E-2</v>
      </c>
      <c r="AO390">
        <v>-2.5904478588686937</v>
      </c>
      <c r="AP390">
        <v>2.5346649925582758</v>
      </c>
      <c r="AQ390">
        <v>33.895968874981122</v>
      </c>
      <c r="AR390">
        <v>0.75531899038194716</v>
      </c>
      <c r="AS390">
        <v>0.90643333746883203</v>
      </c>
      <c r="AT390">
        <v>-1.0000000000000027</v>
      </c>
      <c r="AU390">
        <v>-1.0000000000000027</v>
      </c>
      <c r="AV390">
        <v>27.784964573671822</v>
      </c>
      <c r="AW390">
        <v>102.34125155478048</v>
      </c>
      <c r="AX390">
        <v>104.01660499294775</v>
      </c>
      <c r="AY390">
        <v>0.31154423458823932</v>
      </c>
      <c r="AZ390">
        <v>49.437211071182908</v>
      </c>
      <c r="BA390">
        <v>1665.3416727685928</v>
      </c>
    </row>
    <row r="391" spans="1:100" x14ac:dyDescent="0.25">
      <c r="A391">
        <v>1123</v>
      </c>
      <c r="B391" t="s">
        <v>832</v>
      </c>
      <c r="C391">
        <v>3</v>
      </c>
      <c r="D391">
        <v>3.8372158235042209</v>
      </c>
      <c r="E391">
        <v>0.4204245627936557</v>
      </c>
      <c r="F391">
        <v>-1.8012183908818064E-2</v>
      </c>
      <c r="G391">
        <v>0.11596665142091774</v>
      </c>
      <c r="H391">
        <v>-9.7869321845029375E-2</v>
      </c>
      <c r="I391">
        <v>0</v>
      </c>
      <c r="J391">
        <v>-5.872159310701762</v>
      </c>
      <c r="K391">
        <v>-9.7869321845029375E-2</v>
      </c>
      <c r="L391">
        <v>-1.0000000000000009</v>
      </c>
      <c r="M391">
        <v>-1.0000000000000009</v>
      </c>
      <c r="N391">
        <v>-1.9573864369005876</v>
      </c>
      <c r="O391">
        <v>-1.918976835776625</v>
      </c>
      <c r="P391">
        <v>9.8321172803909673E-2</v>
      </c>
      <c r="Q391">
        <v>0.31001743958558892</v>
      </c>
      <c r="R391">
        <v>0.1068018540737737</v>
      </c>
      <c r="S391">
        <v>0.33333333333333337</v>
      </c>
      <c r="T391">
        <v>0.32742035486826715</v>
      </c>
      <c r="U391">
        <v>-4.092229175888514E-3</v>
      </c>
      <c r="V391">
        <v>8.1728876881126941E-2</v>
      </c>
      <c r="W391">
        <v>33.450386310074762</v>
      </c>
      <c r="X391">
        <v>1.2267143761647712</v>
      </c>
      <c r="Y391">
        <v>-1.0000000000000009</v>
      </c>
      <c r="Z391">
        <v>-1.0000000000000009</v>
      </c>
      <c r="AA391">
        <v>32.381990629523045</v>
      </c>
      <c r="AB391">
        <v>6.287545779219271E-2</v>
      </c>
      <c r="AC391">
        <v>1.4835818860501792E-2</v>
      </c>
      <c r="AD391">
        <v>-0.10121522734520363</v>
      </c>
      <c r="AE391">
        <v>-1.1751975346254584</v>
      </c>
      <c r="AF391">
        <v>-1.0000000000000009</v>
      </c>
      <c r="AG391">
        <v>-1.0000000000000009</v>
      </c>
      <c r="AH391">
        <v>-1.0000000000000009</v>
      </c>
      <c r="AI391">
        <v>3.4905560770110526E-3</v>
      </c>
      <c r="AJ391">
        <v>8.1728876881126941E-2</v>
      </c>
      <c r="AK391">
        <v>0.23253488484435367</v>
      </c>
      <c r="AL391">
        <v>0.51057016411295797</v>
      </c>
      <c r="AM391">
        <v>-7.0287510619277127E-2</v>
      </c>
      <c r="AN391">
        <v>0.80075544219439165</v>
      </c>
      <c r="AO391">
        <v>-0.59451334126015876</v>
      </c>
      <c r="AP391">
        <v>22.57173687542457</v>
      </c>
      <c r="AQ391">
        <v>27.578226999372987</v>
      </c>
      <c r="AR391">
        <v>0.73839033590683911</v>
      </c>
      <c r="AS391">
        <v>1.1288450543197419</v>
      </c>
      <c r="AT391">
        <v>-1.0000000000000009</v>
      </c>
      <c r="AU391">
        <v>-1.0000000000000009</v>
      </c>
      <c r="AV391">
        <v>0.22276850549469143</v>
      </c>
      <c r="AW391">
        <v>53.034750669171046</v>
      </c>
      <c r="AX391">
        <v>61.277449478823961</v>
      </c>
      <c r="AY391">
        <v>0.19868745648271971</v>
      </c>
      <c r="AZ391">
        <v>-4.6413955779544045</v>
      </c>
      <c r="BA391">
        <v>1410.5196906968129</v>
      </c>
      <c r="CU391" t="e">
        <v>#N/A</v>
      </c>
      <c r="CV391" t="e">
        <v>#N/A</v>
      </c>
    </row>
    <row r="392" spans="1:100" x14ac:dyDescent="0.25">
      <c r="A392">
        <v>1124</v>
      </c>
      <c r="B392" t="s">
        <v>833</v>
      </c>
      <c r="C392">
        <v>3</v>
      </c>
      <c r="D392">
        <v>5.120712502489182</v>
      </c>
      <c r="E392">
        <v>2.9933818278553251E-2</v>
      </c>
      <c r="F392">
        <v>-0.33521926226717075</v>
      </c>
      <c r="G392">
        <v>-0.31546252650280843</v>
      </c>
      <c r="H392">
        <v>0.11287825072866607</v>
      </c>
      <c r="I392">
        <v>0</v>
      </c>
      <c r="J392">
        <v>6.7726950437199651</v>
      </c>
      <c r="K392">
        <v>0.11287825072866607</v>
      </c>
      <c r="L392">
        <v>-1.0000000000000011</v>
      </c>
      <c r="M392">
        <v>-1.0000000000000011</v>
      </c>
      <c r="N392">
        <v>2.2575650145733208</v>
      </c>
      <c r="O392">
        <v>11.577945019706352</v>
      </c>
      <c r="P392">
        <v>0.12592969368155765</v>
      </c>
      <c r="Q392">
        <v>-3.8239053950506312</v>
      </c>
      <c r="R392">
        <v>-1.1873133500227813</v>
      </c>
      <c r="S392">
        <v>0.33333333333333398</v>
      </c>
      <c r="T392">
        <v>0.43326766143716144</v>
      </c>
      <c r="U392">
        <v>0.29821072809708182</v>
      </c>
      <c r="V392">
        <v>0</v>
      </c>
      <c r="W392">
        <v>38.077338885556422</v>
      </c>
      <c r="X392">
        <v>1.9327916106371312</v>
      </c>
      <c r="Y392">
        <v>-1.0000000000000011</v>
      </c>
      <c r="Z392">
        <v>-1.0000000000000011</v>
      </c>
      <c r="AA392">
        <v>55.135280766363806</v>
      </c>
      <c r="AB392">
        <v>0.13043402713837526</v>
      </c>
      <c r="AC392">
        <v>-1.9207024808923008E-2</v>
      </c>
      <c r="AD392">
        <v>0.25367810228715071</v>
      </c>
      <c r="AE392">
        <v>18.245255230830153</v>
      </c>
      <c r="AF392">
        <v>-1.0000000000000011</v>
      </c>
      <c r="AG392">
        <v>-1.0000000000000011</v>
      </c>
      <c r="AH392">
        <v>-1.0000000000000011</v>
      </c>
      <c r="AI392">
        <v>0</v>
      </c>
      <c r="AJ392">
        <v>0</v>
      </c>
      <c r="AK392">
        <v>0.43180144605204668</v>
      </c>
      <c r="AL392">
        <v>-0.19078306138439424</v>
      </c>
      <c r="AM392">
        <v>-0.17856033566341806</v>
      </c>
      <c r="AN392">
        <v>7.4536398074836543E-2</v>
      </c>
      <c r="AO392">
        <v>-2.305001161325217</v>
      </c>
      <c r="AP392">
        <v>0.90949464494894172</v>
      </c>
      <c r="AQ392">
        <v>44.8500339292764</v>
      </c>
      <c r="AR392">
        <v>1.0648117228675769</v>
      </c>
      <c r="AS392">
        <v>2.0456698613657962</v>
      </c>
      <c r="AT392">
        <v>-1.0000000000000011</v>
      </c>
      <c r="AU392">
        <v>-1.0000000000000011</v>
      </c>
      <c r="AV392">
        <v>-1.5027758765255896</v>
      </c>
      <c r="AW392">
        <v>67.622720431019019</v>
      </c>
      <c r="AX392">
        <v>67.622720431019019</v>
      </c>
      <c r="AY392">
        <v>7.4919475743840391E-2</v>
      </c>
      <c r="AZ392">
        <v>22.070746118948854</v>
      </c>
      <c r="BA392">
        <v>1550.1292338762278</v>
      </c>
      <c r="CU392" t="e">
        <v>#N/A</v>
      </c>
      <c r="CV392" t="e">
        <v>#N/A</v>
      </c>
    </row>
    <row r="393" spans="1:100" x14ac:dyDescent="0.25">
      <c r="A393">
        <v>1126</v>
      </c>
      <c r="B393" t="s">
        <v>834</v>
      </c>
      <c r="C393">
        <v>3</v>
      </c>
      <c r="D393">
        <v>3.3774332310261346</v>
      </c>
      <c r="E393">
        <v>-4.109075897626626E-4</v>
      </c>
      <c r="F393">
        <v>2.8581097529438613</v>
      </c>
      <c r="G393">
        <v>2.8581097529438613</v>
      </c>
      <c r="H393">
        <v>-2.4192562044182027E-2</v>
      </c>
      <c r="I393">
        <v>0</v>
      </c>
      <c r="J393">
        <v>-1.4515537226509236</v>
      </c>
      <c r="K393">
        <v>-2.4192562044182027E-2</v>
      </c>
      <c r="L393">
        <v>-0.99999999999999845</v>
      </c>
      <c r="M393">
        <v>-0.99999999999999845</v>
      </c>
      <c r="N393">
        <v>-0.48385124088364162</v>
      </c>
      <c r="O393">
        <v>4.7839892613190713</v>
      </c>
      <c r="P393">
        <v>-0.53370218214343879</v>
      </c>
      <c r="Q393">
        <v>8.9620012327446985E-2</v>
      </c>
      <c r="R393">
        <v>-0.27656836059483536</v>
      </c>
      <c r="S393">
        <v>0.33333333333333293</v>
      </c>
      <c r="T393">
        <v>0.31565248522079714</v>
      </c>
      <c r="U393">
        <v>-4.7137404546804679E-2</v>
      </c>
      <c r="V393">
        <v>-1.66387055560004E-3</v>
      </c>
      <c r="W393">
        <v>24.975084219836294</v>
      </c>
      <c r="X393">
        <v>0.45286789592734933</v>
      </c>
      <c r="Y393">
        <v>-0.99999999999999845</v>
      </c>
      <c r="Z393">
        <v>-0.99999999999999845</v>
      </c>
      <c r="AA393">
        <v>67.684834146413792</v>
      </c>
      <c r="AB393">
        <v>0.6891494470713263</v>
      </c>
      <c r="AC393">
        <v>0.32525542360333987</v>
      </c>
      <c r="AD393">
        <v>-0.15467850493121876</v>
      </c>
      <c r="AE393">
        <v>42.986318287172352</v>
      </c>
      <c r="AF393">
        <v>-0.99999999999999845</v>
      </c>
      <c r="AG393">
        <v>-0.99999999999999845</v>
      </c>
      <c r="AH393">
        <v>-0.99999999999999845</v>
      </c>
      <c r="AI393">
        <v>2.3871059141187222E-4</v>
      </c>
      <c r="AJ393">
        <v>-1.66387055560004E-3</v>
      </c>
      <c r="AK393">
        <v>6.4921598315316867E-2</v>
      </c>
      <c r="AL393">
        <v>-5.0994134478012966E-2</v>
      </c>
      <c r="AM393">
        <v>-2.2828604969851781E-2</v>
      </c>
      <c r="AN393">
        <v>-0.10593225658428679</v>
      </c>
      <c r="AO393">
        <v>-0.24610713266970999</v>
      </c>
      <c r="AP393">
        <v>-2.9032770869972353</v>
      </c>
      <c r="AQ393">
        <v>23.523530497185369</v>
      </c>
      <c r="AR393">
        <v>0.60018454345172456</v>
      </c>
      <c r="AS393">
        <v>0.42867533388316753</v>
      </c>
      <c r="AT393">
        <v>-0.99999999999999845</v>
      </c>
      <c r="AU393">
        <v>-0.99999999999999845</v>
      </c>
      <c r="AV393">
        <v>2.5815413923490267</v>
      </c>
      <c r="AW393">
        <v>69.565546320735606</v>
      </c>
      <c r="AX393">
        <v>69.403933477003832</v>
      </c>
      <c r="AY393">
        <v>0.33849208389676277</v>
      </c>
      <c r="AZ393">
        <v>22.402571154168825</v>
      </c>
      <c r="BA393">
        <v>1498.3393439562203</v>
      </c>
    </row>
    <row r="394" spans="1:100" x14ac:dyDescent="0.25">
      <c r="A394">
        <v>1137</v>
      </c>
      <c r="B394" t="s">
        <v>835</v>
      </c>
      <c r="C394">
        <v>3</v>
      </c>
      <c r="D394">
        <v>4.4934035288695862</v>
      </c>
      <c r="E394">
        <v>-7.5260703666762227E-2</v>
      </c>
      <c r="F394">
        <v>-2.2704715398166628E-3</v>
      </c>
      <c r="G394">
        <v>-1.8871368610554894E-2</v>
      </c>
      <c r="H394">
        <v>-0.1659405052727512</v>
      </c>
      <c r="I394">
        <v>0</v>
      </c>
      <c r="J394">
        <v>-9.956430316365072</v>
      </c>
      <c r="K394">
        <v>-0.1659405052727512</v>
      </c>
      <c r="L394">
        <v>-0.99999999999999967</v>
      </c>
      <c r="M394">
        <v>-0.99999999999999967</v>
      </c>
      <c r="N394">
        <v>-3.3188101054550239</v>
      </c>
      <c r="O394">
        <v>-5.4818981561060367</v>
      </c>
      <c r="P394">
        <v>0.31483893156682485</v>
      </c>
      <c r="Q394">
        <v>-2.8210689773155894E-2</v>
      </c>
      <c r="R394">
        <v>4.3030275281133186E-2</v>
      </c>
      <c r="S394">
        <v>0.33333333333333343</v>
      </c>
      <c r="T394">
        <v>0.38325456370412175</v>
      </c>
      <c r="U394">
        <v>0.12977344019265369</v>
      </c>
      <c r="V394">
        <v>0</v>
      </c>
      <c r="W394">
        <v>40.492073700114382</v>
      </c>
      <c r="X394">
        <v>1.4317479565107645</v>
      </c>
      <c r="Y394">
        <v>-0.99999999999999967</v>
      </c>
      <c r="Z394">
        <v>-0.99999999999999967</v>
      </c>
      <c r="AA394">
        <v>76.042579502298082</v>
      </c>
      <c r="AB394">
        <v>0.11055978968323939</v>
      </c>
      <c r="AC394">
        <v>0.2314031025867587</v>
      </c>
      <c r="AD394">
        <v>0.36818661826805305</v>
      </c>
      <c r="AE394">
        <v>35.507475526902567</v>
      </c>
      <c r="AF394">
        <v>-0.99999999999999967</v>
      </c>
      <c r="AG394">
        <v>-0.99999999999999967</v>
      </c>
      <c r="AH394">
        <v>-0.99999999999999967</v>
      </c>
      <c r="AI394">
        <v>0</v>
      </c>
      <c r="AJ394">
        <v>0</v>
      </c>
      <c r="AK394">
        <v>-6.032406407768599E-3</v>
      </c>
      <c r="AL394">
        <v>0.22900936383884526</v>
      </c>
      <c r="AM394">
        <v>-0.14215983697484358</v>
      </c>
      <c r="AN394">
        <v>0.26970604647208718</v>
      </c>
      <c r="AO394">
        <v>-3.5841579564099333</v>
      </c>
      <c r="AP394">
        <v>7.8876979809964061</v>
      </c>
      <c r="AQ394">
        <v>30.535643383749324</v>
      </c>
      <c r="AR394">
        <v>0.84636133723010865</v>
      </c>
      <c r="AS394">
        <v>1.265807451238014</v>
      </c>
      <c r="AT394">
        <v>-0.99999999999999967</v>
      </c>
      <c r="AU394">
        <v>-0.99999999999999967</v>
      </c>
      <c r="AV394">
        <v>2.4158906670578288E-2</v>
      </c>
      <c r="AW394">
        <v>78.448379327188462</v>
      </c>
      <c r="AX394">
        <v>78.448379327188462</v>
      </c>
      <c r="AY394">
        <v>0.41990829349584757</v>
      </c>
      <c r="AZ394">
        <v>24.99023941225348</v>
      </c>
      <c r="BA394">
        <v>1502.5500905110846</v>
      </c>
      <c r="CU394" t="e">
        <v>#N/A</v>
      </c>
      <c r="CV394" t="e">
        <v>#N/A</v>
      </c>
    </row>
    <row r="395" spans="1:100" x14ac:dyDescent="0.25">
      <c r="A395">
        <v>1138</v>
      </c>
      <c r="B395" t="s">
        <v>836</v>
      </c>
      <c r="C395">
        <v>3</v>
      </c>
      <c r="D395">
        <v>-0.48856698420558731</v>
      </c>
      <c r="E395">
        <v>-6.7842943570963063E-3</v>
      </c>
      <c r="F395">
        <v>-0.45598060838943838</v>
      </c>
      <c r="G395">
        <v>-0.45598060838943838</v>
      </c>
      <c r="H395">
        <v>6.4003236483039835E-2</v>
      </c>
      <c r="I395">
        <v>0</v>
      </c>
      <c r="J395">
        <v>3.8401941889823927</v>
      </c>
      <c r="K395">
        <v>6.4003236483039835E-2</v>
      </c>
      <c r="L395">
        <v>-1.0000000000000009</v>
      </c>
      <c r="M395">
        <v>-1.0000000000000009</v>
      </c>
      <c r="N395">
        <v>1.2800647296607968</v>
      </c>
      <c r="O395">
        <v>2.8956465963873614</v>
      </c>
      <c r="P395">
        <v>-0.28608155913740696</v>
      </c>
      <c r="Q395">
        <v>0.39133603273525136</v>
      </c>
      <c r="R395">
        <v>0.10255111738785587</v>
      </c>
      <c r="S395">
        <v>0.3333333333333337</v>
      </c>
      <c r="T395">
        <v>0.33411458145233042</v>
      </c>
      <c r="U395">
        <v>2.6471528781738116E-2</v>
      </c>
      <c r="V395">
        <v>-1.9542556778050037E-2</v>
      </c>
      <c r="W395">
        <v>24.414946012252486</v>
      </c>
      <c r="X395">
        <v>0.59285670088027298</v>
      </c>
      <c r="Y395">
        <v>-1.0000000000000009</v>
      </c>
      <c r="Z395">
        <v>-1.0000000000000009</v>
      </c>
      <c r="AA395">
        <v>38.61661581559202</v>
      </c>
      <c r="AB395">
        <v>-0.11869433937730613</v>
      </c>
      <c r="AC395">
        <v>0.20918250857976775</v>
      </c>
      <c r="AD395">
        <v>0.19149420451657181</v>
      </c>
      <c r="AE395">
        <v>14.09911868595168</v>
      </c>
      <c r="AF395">
        <v>-1.0000000000000009</v>
      </c>
      <c r="AG395">
        <v>-1.0000000000000009</v>
      </c>
      <c r="AH395">
        <v>-1.0000000000000009</v>
      </c>
      <c r="AI395">
        <v>0</v>
      </c>
      <c r="AJ395">
        <v>-1.9542556778050037E-2</v>
      </c>
      <c r="AK395">
        <v>0.15337226560997436</v>
      </c>
      <c r="AL395">
        <v>0.27663464250741776</v>
      </c>
      <c r="AM395">
        <v>0.39761168800404134</v>
      </c>
      <c r="AN395">
        <v>0.80707194969407248</v>
      </c>
      <c r="AO395">
        <v>10.707153528150901</v>
      </c>
      <c r="AP395">
        <v>21.559971954888894</v>
      </c>
      <c r="AQ395">
        <v>28.25514020123487</v>
      </c>
      <c r="AR395">
        <v>0.6743768867893517</v>
      </c>
      <c r="AS395">
        <v>0.65685993736331283</v>
      </c>
      <c r="AT395">
        <v>-1.0000000000000009</v>
      </c>
      <c r="AU395">
        <v>-1.0000000000000009</v>
      </c>
      <c r="AV395">
        <v>-0.35342949100158266</v>
      </c>
      <c r="AW395">
        <v>63.072234366868258</v>
      </c>
      <c r="AX395">
        <v>61.11797868906325</v>
      </c>
      <c r="AY395">
        <v>0.11103543407880123</v>
      </c>
      <c r="AZ395">
        <v>-13.908719719233195</v>
      </c>
      <c r="BA395">
        <v>1444.9070168619983</v>
      </c>
    </row>
    <row r="396" spans="1:100" x14ac:dyDescent="0.25">
      <c r="A396">
        <v>1143</v>
      </c>
      <c r="B396" t="s">
        <v>837</v>
      </c>
      <c r="C396">
        <v>3</v>
      </c>
      <c r="D396">
        <v>4.7776903787587877</v>
      </c>
      <c r="E396">
        <v>7.7301837190738992E-2</v>
      </c>
      <c r="F396">
        <v>-8.7822963211213467E-2</v>
      </c>
      <c r="G396">
        <v>-8.7822963211213467E-2</v>
      </c>
      <c r="H396">
        <v>0.39585212740060804</v>
      </c>
      <c r="I396">
        <v>0</v>
      </c>
      <c r="J396">
        <v>23.751127644036483</v>
      </c>
      <c r="K396">
        <v>0.39585212740060804</v>
      </c>
      <c r="L396">
        <v>-1.0000000000000004</v>
      </c>
      <c r="M396">
        <v>-1.0000000000000004</v>
      </c>
      <c r="N396">
        <v>7.9170425480121622</v>
      </c>
      <c r="O396">
        <v>28.440995059584068</v>
      </c>
      <c r="P396">
        <v>-0.17971406197669709</v>
      </c>
      <c r="Q396">
        <v>3.0146764993892523E-2</v>
      </c>
      <c r="R396">
        <v>-5.1429903089200424E-3</v>
      </c>
      <c r="S396">
        <v>0.33333333333333309</v>
      </c>
      <c r="T396">
        <v>0.34716827522163174</v>
      </c>
      <c r="U396">
        <v>0.53366898249259298</v>
      </c>
      <c r="V396">
        <v>-1.7740913538736691E-2</v>
      </c>
      <c r="W396">
        <v>32.023102004328528</v>
      </c>
      <c r="X396">
        <v>2.3267148717806077</v>
      </c>
      <c r="Y396">
        <v>-1.0000000000000004</v>
      </c>
      <c r="Z396">
        <v>-1.0000000000000004</v>
      </c>
      <c r="AA396">
        <v>58.162931757004841</v>
      </c>
      <c r="AB396">
        <v>0.15486326840320971</v>
      </c>
      <c r="AC396">
        <v>0.25099012921210356</v>
      </c>
      <c r="AD396">
        <v>0.117046057244391</v>
      </c>
      <c r="AE396">
        <v>26.144972742985207</v>
      </c>
      <c r="AF396">
        <v>-1.0000000000000004</v>
      </c>
      <c r="AG396">
        <v>-1.0000000000000004</v>
      </c>
      <c r="AH396">
        <v>-1.0000000000000004</v>
      </c>
      <c r="AI396">
        <v>0</v>
      </c>
      <c r="AJ396">
        <v>-1.7740913538736691E-2</v>
      </c>
      <c r="AK396">
        <v>0.38895046292616559</v>
      </c>
      <c r="AL396">
        <v>-1.6743585852293824E-2</v>
      </c>
      <c r="AM396">
        <v>0.36928842049766258</v>
      </c>
      <c r="AN396">
        <v>0.14724288928333518</v>
      </c>
      <c r="AO396">
        <v>11.176962827072391</v>
      </c>
      <c r="AP396">
        <v>3.5973543028219095</v>
      </c>
      <c r="AQ396">
        <v>55.774229648365029</v>
      </c>
      <c r="AR396">
        <v>1.1964296775088221</v>
      </c>
      <c r="AS396">
        <v>2.7225669991812174</v>
      </c>
      <c r="AT396">
        <v>-1.0000000000000004</v>
      </c>
      <c r="AU396">
        <v>-1.0000000000000004</v>
      </c>
      <c r="AV396">
        <v>-9.2965953520133482E-2</v>
      </c>
      <c r="AW396">
        <v>90.201281119410737</v>
      </c>
      <c r="AX396">
        <v>88.427189765537094</v>
      </c>
      <c r="AY396">
        <v>0.3254091945900493</v>
      </c>
      <c r="AZ396">
        <v>33.95395751131781</v>
      </c>
      <c r="BA396">
        <v>1529.5727159284997</v>
      </c>
      <c r="CU396" t="e">
        <v>#N/A</v>
      </c>
      <c r="CV396" t="e">
        <v>#N/A</v>
      </c>
    </row>
    <row r="397" spans="1:100" x14ac:dyDescent="0.25">
      <c r="A397">
        <v>1153</v>
      </c>
      <c r="B397" t="s">
        <v>838</v>
      </c>
      <c r="C397">
        <v>3</v>
      </c>
      <c r="D397">
        <v>4.5485912036755414</v>
      </c>
      <c r="E397">
        <v>0</v>
      </c>
      <c r="F397">
        <v>1.3262253096342297E-2</v>
      </c>
      <c r="G397">
        <v>1.3262253096342297E-2</v>
      </c>
      <c r="H397">
        <v>0.37252080183902736</v>
      </c>
      <c r="I397">
        <v>0</v>
      </c>
      <c r="J397">
        <v>22.351248110341654</v>
      </c>
      <c r="K397">
        <v>0.37252080183902736</v>
      </c>
      <c r="L397">
        <v>-0.99999999999999878</v>
      </c>
      <c r="M397">
        <v>-0.99999999999999878</v>
      </c>
      <c r="N397">
        <v>7.4504160367805508</v>
      </c>
      <c r="O397">
        <v>26.913101567113536</v>
      </c>
      <c r="P397">
        <v>1.0465229719781803</v>
      </c>
      <c r="Q397">
        <v>-0.75611726259323575</v>
      </c>
      <c r="R397">
        <v>-0.24755227742351557</v>
      </c>
      <c r="S397">
        <v>0.32467043941795171</v>
      </c>
      <c r="T397">
        <v>0.35491814859706816</v>
      </c>
      <c r="U397">
        <v>0.12584632920065697</v>
      </c>
      <c r="V397">
        <v>-2.0422988200260585E-2</v>
      </c>
      <c r="W397">
        <v>16.49964508705558</v>
      </c>
      <c r="X397">
        <v>0.70949998904079314</v>
      </c>
      <c r="Y397">
        <v>-0.99999999999999878</v>
      </c>
      <c r="Z397">
        <v>-0.99999999999999878</v>
      </c>
      <c r="AA397">
        <v>50.542297826052852</v>
      </c>
      <c r="AB397">
        <v>0.22413053047871437</v>
      </c>
      <c r="AC397">
        <v>0.26069841299871144</v>
      </c>
      <c r="AD397">
        <v>0.20097515685098977</v>
      </c>
      <c r="AE397">
        <v>34.290205016420792</v>
      </c>
      <c r="AF397">
        <v>-0.99999999999999878</v>
      </c>
      <c r="AG397">
        <v>-0.99999999999999878</v>
      </c>
      <c r="AH397">
        <v>-0.99999999999999878</v>
      </c>
      <c r="AI397">
        <v>0</v>
      </c>
      <c r="AJ397">
        <v>-2.0422988200260585E-2</v>
      </c>
      <c r="AK397">
        <v>-8.3092865240447039E-2</v>
      </c>
      <c r="AL397">
        <v>0.10520515505669886</v>
      </c>
      <c r="AM397">
        <v>0.19585295173416994</v>
      </c>
      <c r="AN397">
        <v>0.14287085940775451</v>
      </c>
      <c r="AO397">
        <v>4.4808594671520163</v>
      </c>
      <c r="AP397">
        <v>4.0977972604773569</v>
      </c>
      <c r="AQ397">
        <v>38.850893197397212</v>
      </c>
      <c r="AR397">
        <v>0.78501192901541639</v>
      </c>
      <c r="AS397">
        <v>1.0820207908798205</v>
      </c>
      <c r="AT397">
        <v>-0.99999999999999878</v>
      </c>
      <c r="AU397">
        <v>-0.99999999999999878</v>
      </c>
      <c r="AV397">
        <v>-0.23429002432717325</v>
      </c>
      <c r="AW397">
        <v>81.55319665364371</v>
      </c>
      <c r="AX397">
        <v>79.510897833617648</v>
      </c>
      <c r="AY397">
        <v>0.14212882905371493</v>
      </c>
      <c r="AZ397">
        <v>-21.544333303647633</v>
      </c>
      <c r="BA397">
        <v>1479.7933334773932</v>
      </c>
    </row>
    <row r="398" spans="1:100" x14ac:dyDescent="0.25">
      <c r="A398">
        <v>1155</v>
      </c>
      <c r="B398" t="s">
        <v>839</v>
      </c>
      <c r="C398">
        <v>2</v>
      </c>
      <c r="D398">
        <v>4.741868289681749</v>
      </c>
      <c r="E398">
        <v>0.22433638611789711</v>
      </c>
      <c r="F398">
        <v>0.63555938473515139</v>
      </c>
      <c r="G398">
        <v>0.64611238903903123</v>
      </c>
      <c r="H398">
        <v>0.18589498027975035</v>
      </c>
      <c r="I398">
        <v>0</v>
      </c>
      <c r="J398">
        <v>11.15369881678502</v>
      </c>
      <c r="K398">
        <v>0.18589498027975035</v>
      </c>
      <c r="L398">
        <v>-1</v>
      </c>
      <c r="M398">
        <v>-1</v>
      </c>
      <c r="N398">
        <v>3.7178996055950062</v>
      </c>
      <c r="O398">
        <v>15.4306456379477</v>
      </c>
      <c r="P398">
        <v>1.3039221656869797</v>
      </c>
      <c r="Q398">
        <v>3.3358636428040187</v>
      </c>
      <c r="R398">
        <v>1.097151534705485</v>
      </c>
      <c r="S398">
        <v>0.34960377631199435</v>
      </c>
      <c r="T398">
        <v>0.36510945107557097</v>
      </c>
      <c r="U398">
        <v>0.17783566286345712</v>
      </c>
      <c r="V398">
        <v>1.3883972695504926E-2</v>
      </c>
      <c r="W398">
        <v>30.64277127822972</v>
      </c>
      <c r="X398">
        <v>1.2671372930764619</v>
      </c>
      <c r="Y398">
        <v>-1</v>
      </c>
      <c r="Z398">
        <v>-1</v>
      </c>
      <c r="AA398">
        <v>55.436451247820713</v>
      </c>
      <c r="AB398">
        <v>0.22983822857539654</v>
      </c>
      <c r="AC398">
        <v>0.23009451681603627</v>
      </c>
      <c r="AD398">
        <v>0.22453742140422994</v>
      </c>
      <c r="AE398">
        <v>27.977784984402252</v>
      </c>
      <c r="AF398">
        <v>-1</v>
      </c>
      <c r="AG398">
        <v>-1</v>
      </c>
      <c r="AH398">
        <v>-1</v>
      </c>
      <c r="AI398">
        <v>7.3461386870287406E-3</v>
      </c>
      <c r="AJ398">
        <v>1.3883972695504926E-2</v>
      </c>
      <c r="AK398">
        <v>-4.4987800081920534E-2</v>
      </c>
      <c r="AL398">
        <v>0.21681575707116785</v>
      </c>
      <c r="AM398">
        <v>-6.0743930863342413E-2</v>
      </c>
      <c r="AN398">
        <v>0.24418479107839619</v>
      </c>
      <c r="AO398">
        <v>-1.1597591433286984</v>
      </c>
      <c r="AP398">
        <v>6.6049204336512792</v>
      </c>
      <c r="AQ398">
        <v>36.243990561535121</v>
      </c>
      <c r="AR398">
        <v>0.84326497203581141</v>
      </c>
      <c r="AS398">
        <v>1.3684622346593649</v>
      </c>
      <c r="AT398">
        <v>-1</v>
      </c>
      <c r="AU398">
        <v>-1</v>
      </c>
      <c r="AV398">
        <v>1.5076806098164437</v>
      </c>
      <c r="AW398">
        <v>69.330132690787778</v>
      </c>
      <c r="AX398">
        <v>69.6341468278208</v>
      </c>
      <c r="AY398">
        <v>0.27840047079801783</v>
      </c>
      <c r="AZ398">
        <v>19.574926773813953</v>
      </c>
      <c r="BA398">
        <v>1475.1111417550096</v>
      </c>
    </row>
    <row r="399" spans="1:100" x14ac:dyDescent="0.25">
      <c r="A399">
        <v>1156</v>
      </c>
      <c r="B399" t="s">
        <v>840</v>
      </c>
      <c r="C399">
        <v>2</v>
      </c>
      <c r="D399">
        <v>4.7305119875733714</v>
      </c>
      <c r="E399">
        <v>0.22181383253684769</v>
      </c>
      <c r="F399">
        <v>0.62927795076535986</v>
      </c>
      <c r="G399">
        <v>0.63980243048850804</v>
      </c>
      <c r="H399">
        <v>0.18458957880505752</v>
      </c>
      <c r="I399">
        <v>0</v>
      </c>
      <c r="J399">
        <v>11.075374728303451</v>
      </c>
      <c r="K399">
        <v>0.18458957880505752</v>
      </c>
      <c r="L399">
        <v>-1</v>
      </c>
      <c r="M399">
        <v>-1</v>
      </c>
      <c r="N399">
        <v>3.6917915761011502</v>
      </c>
      <c r="O399">
        <v>15.349287388530378</v>
      </c>
      <c r="P399">
        <v>1.2911467801590488</v>
      </c>
      <c r="Q399">
        <v>3.3060042501062981</v>
      </c>
      <c r="R399">
        <v>1.0873442648579514</v>
      </c>
      <c r="S399">
        <v>0.34935975947349701</v>
      </c>
      <c r="T399">
        <v>0.36407920708423519</v>
      </c>
      <c r="U399">
        <v>0.17655993119304059</v>
      </c>
      <c r="V399">
        <v>1.3715284557698342E-2</v>
      </c>
      <c r="W399">
        <v>30.562254524923066</v>
      </c>
      <c r="X399">
        <v>1.2612273403073289</v>
      </c>
      <c r="Y399">
        <v>-1</v>
      </c>
      <c r="Z399">
        <v>-1</v>
      </c>
      <c r="AA399">
        <v>55.270680221155672</v>
      </c>
      <c r="AB399">
        <v>0.22840725766618913</v>
      </c>
      <c r="AC399">
        <v>0.22866300285678742</v>
      </c>
      <c r="AD399">
        <v>0.2231182006615422</v>
      </c>
      <c r="AE399">
        <v>27.845954665165468</v>
      </c>
      <c r="AF399">
        <v>-1</v>
      </c>
      <c r="AG399">
        <v>-1</v>
      </c>
      <c r="AH399">
        <v>-1</v>
      </c>
      <c r="AI399">
        <v>7.2536397942355169E-3</v>
      </c>
      <c r="AJ399">
        <v>1.3715284557698342E-2</v>
      </c>
      <c r="AK399">
        <v>-4.3263849128455531E-2</v>
      </c>
      <c r="AL399">
        <v>0.21509180611770284</v>
      </c>
      <c r="AM399">
        <v>-5.8736004895312374E-2</v>
      </c>
      <c r="AN399">
        <v>0.24217686511036612</v>
      </c>
      <c r="AO399">
        <v>-1.1086294837257258</v>
      </c>
      <c r="AP399">
        <v>6.5537907740483066</v>
      </c>
      <c r="AQ399">
        <v>36.158274794821715</v>
      </c>
      <c r="AR399">
        <v>0.8413782002300727</v>
      </c>
      <c r="AS399">
        <v>1.3623606513698483</v>
      </c>
      <c r="AT399">
        <v>-1</v>
      </c>
      <c r="AU399">
        <v>-1</v>
      </c>
      <c r="AV399">
        <v>1.4946659678238823</v>
      </c>
      <c r="AW399">
        <v>69.139093710902927</v>
      </c>
      <c r="AX399">
        <v>69.440605115501853</v>
      </c>
      <c r="AY399">
        <v>0.27692895833836184</v>
      </c>
      <c r="AZ399">
        <v>19.317128797020299</v>
      </c>
      <c r="BA399">
        <v>1554.4641364660724</v>
      </c>
    </row>
    <row r="400" spans="1:100" x14ac:dyDescent="0.25">
      <c r="A400">
        <v>1157</v>
      </c>
      <c r="B400" t="s">
        <v>841</v>
      </c>
      <c r="C400">
        <v>2</v>
      </c>
      <c r="D400">
        <v>4.682366986928729</v>
      </c>
      <c r="E400">
        <v>0.21111947599131539</v>
      </c>
      <c r="F400">
        <v>0.60264783476115458</v>
      </c>
      <c r="G400">
        <v>0.61305138463014719</v>
      </c>
      <c r="H400">
        <v>0.17905533409750962</v>
      </c>
      <c r="I400">
        <v>0</v>
      </c>
      <c r="J400">
        <v>10.743320045850577</v>
      </c>
      <c r="K400">
        <v>0.17905533409750962</v>
      </c>
      <c r="L400">
        <v>-1</v>
      </c>
      <c r="M400">
        <v>-1</v>
      </c>
      <c r="N400">
        <v>3.5811066819501924</v>
      </c>
      <c r="O400">
        <v>15.004369392050299</v>
      </c>
      <c r="P400">
        <v>1.2369855806235006</v>
      </c>
      <c r="Q400">
        <v>3.1794154655740607</v>
      </c>
      <c r="R400">
        <v>1.0457663807346178</v>
      </c>
      <c r="S400">
        <v>0.34832525099224665</v>
      </c>
      <c r="T400">
        <v>0.35971149150625586</v>
      </c>
      <c r="U400">
        <v>0.17115147151061577</v>
      </c>
      <c r="V400">
        <v>1.3000131823477718E-2</v>
      </c>
      <c r="W400">
        <v>30.220904048081334</v>
      </c>
      <c r="X400">
        <v>1.2361721174747289</v>
      </c>
      <c r="Y400">
        <v>-1</v>
      </c>
      <c r="Z400">
        <v>-1</v>
      </c>
      <c r="AA400">
        <v>54.567894568794095</v>
      </c>
      <c r="AB400">
        <v>0.22234066180701126</v>
      </c>
      <c r="AC400">
        <v>0.22259410473897406</v>
      </c>
      <c r="AD400">
        <v>0.21710141958971912</v>
      </c>
      <c r="AE400">
        <v>27.287060515990255</v>
      </c>
      <c r="AF400">
        <v>-1</v>
      </c>
      <c r="AG400">
        <v>-1</v>
      </c>
      <c r="AH400">
        <v>-1</v>
      </c>
      <c r="AI400">
        <v>6.8614910815068125E-3</v>
      </c>
      <c r="AJ400">
        <v>1.3000131823477718E-2</v>
      </c>
      <c r="AK400">
        <v>-3.5955165458911739E-2</v>
      </c>
      <c r="AL400">
        <v>0.20778312244815905</v>
      </c>
      <c r="AM400">
        <v>-5.022341020536604E-2</v>
      </c>
      <c r="AN400">
        <v>0.23366427042041982</v>
      </c>
      <c r="AO400">
        <v>-0.89186548158373169</v>
      </c>
      <c r="AP400">
        <v>6.3370267719063129</v>
      </c>
      <c r="AQ400">
        <v>35.794883119935868</v>
      </c>
      <c r="AR400">
        <v>0.83337923816155124</v>
      </c>
      <c r="AS400">
        <v>1.3364930116572338</v>
      </c>
      <c r="AT400">
        <v>-1</v>
      </c>
      <c r="AU400">
        <v>-1</v>
      </c>
      <c r="AV400">
        <v>1.4394904413944269</v>
      </c>
      <c r="AW400">
        <v>68.329184664636585</v>
      </c>
      <c r="AX400">
        <v>68.62008574436895</v>
      </c>
      <c r="AY400">
        <v>0.27069048672650908</v>
      </c>
      <c r="AZ400">
        <v>18.224195231105213</v>
      </c>
      <c r="BA400">
        <v>1519.8051608329383</v>
      </c>
    </row>
    <row r="401" spans="1:100" x14ac:dyDescent="0.25">
      <c r="A401">
        <v>1159</v>
      </c>
      <c r="B401" t="s">
        <v>842</v>
      </c>
      <c r="C401">
        <v>2</v>
      </c>
      <c r="D401">
        <v>4.2829140199062312</v>
      </c>
      <c r="E401">
        <v>0.1223897554531399</v>
      </c>
      <c r="F401">
        <v>0.38170113816542073</v>
      </c>
      <c r="G401">
        <v>0.39110134836472338</v>
      </c>
      <c r="H401">
        <v>0.13313840733338891</v>
      </c>
      <c r="I401">
        <v>0</v>
      </c>
      <c r="J401">
        <v>7.9883044400033345</v>
      </c>
      <c r="K401">
        <v>0.13313840733338891</v>
      </c>
      <c r="L401">
        <v>-1</v>
      </c>
      <c r="M401">
        <v>-1</v>
      </c>
      <c r="N401">
        <v>2.6627681466677782</v>
      </c>
      <c r="O401">
        <v>12.142628500397493</v>
      </c>
      <c r="P401">
        <v>0.78761697407473441</v>
      </c>
      <c r="Q401">
        <v>2.1291243679291907</v>
      </c>
      <c r="R401">
        <v>0.70079994697818715</v>
      </c>
      <c r="S401">
        <v>0.33974206526761663</v>
      </c>
      <c r="T401">
        <v>0.32347310904964699</v>
      </c>
      <c r="U401">
        <v>0.12627816715421472</v>
      </c>
      <c r="V401">
        <v>7.0666002473290818E-3</v>
      </c>
      <c r="W401">
        <v>27.388762414614582</v>
      </c>
      <c r="X401">
        <v>1.0282921098751094</v>
      </c>
      <c r="Y401">
        <v>-1</v>
      </c>
      <c r="Z401">
        <v>-1</v>
      </c>
      <c r="AA401">
        <v>48.736971103058991</v>
      </c>
      <c r="AB401">
        <v>0.17200688502379935</v>
      </c>
      <c r="AC401">
        <v>0.1722412264077203</v>
      </c>
      <c r="AD401">
        <v>0.16718094978218562</v>
      </c>
      <c r="AE401">
        <v>22.649986611113274</v>
      </c>
      <c r="AF401">
        <v>-1</v>
      </c>
      <c r="AG401">
        <v>-1</v>
      </c>
      <c r="AH401">
        <v>-1</v>
      </c>
      <c r="AI401">
        <v>3.6078829245617169E-3</v>
      </c>
      <c r="AJ401">
        <v>7.0666002473290818E-3</v>
      </c>
      <c r="AK401">
        <v>2.4684056427837879E-2</v>
      </c>
      <c r="AL401">
        <v>0.14714390056140944</v>
      </c>
      <c r="AM401">
        <v>2.0404508798254492E-2</v>
      </c>
      <c r="AN401">
        <v>0.16303635141679929</v>
      </c>
      <c r="AO401">
        <v>0.90659796508623924</v>
      </c>
      <c r="AP401">
        <v>4.5385633252363418</v>
      </c>
      <c r="AQ401">
        <v>32.779868460452633</v>
      </c>
      <c r="AR401">
        <v>0.76701286390485168</v>
      </c>
      <c r="AS401">
        <v>1.1218724841939578</v>
      </c>
      <c r="AT401">
        <v>-1</v>
      </c>
      <c r="AU401">
        <v>-1</v>
      </c>
      <c r="AV401">
        <v>0.98170609319280211</v>
      </c>
      <c r="AW401">
        <v>61.609471979671596</v>
      </c>
      <c r="AX401">
        <v>61.812340539053494</v>
      </c>
      <c r="AY401">
        <v>0.21893067861198667</v>
      </c>
      <c r="AZ401">
        <v>9.156263985540944</v>
      </c>
      <c r="BA401">
        <v>1411.1810975811197</v>
      </c>
    </row>
    <row r="402" spans="1:100" x14ac:dyDescent="0.25">
      <c r="A402">
        <v>1160</v>
      </c>
      <c r="B402" t="s">
        <v>843</v>
      </c>
      <c r="C402">
        <v>3</v>
      </c>
      <c r="D402">
        <v>4.3384319722114757</v>
      </c>
      <c r="E402">
        <v>8.4274296053520242E-2</v>
      </c>
      <c r="F402">
        <v>1.6710486581722667E-2</v>
      </c>
      <c r="G402">
        <v>1.6710486581722667E-2</v>
      </c>
      <c r="H402">
        <v>9.382461144583637E-2</v>
      </c>
      <c r="I402">
        <v>0</v>
      </c>
      <c r="J402">
        <v>5.6294766867501833</v>
      </c>
      <c r="K402">
        <v>9.382461144583637E-2</v>
      </c>
      <c r="L402">
        <v>-0.999999999999999</v>
      </c>
      <c r="M402">
        <v>-0.999999999999999</v>
      </c>
      <c r="N402">
        <v>1.8764922289167287</v>
      </c>
      <c r="O402">
        <v>9.9846191455433804</v>
      </c>
      <c r="P402">
        <v>-0.46986580349839968</v>
      </c>
      <c r="Q402">
        <v>4.6919959071860378</v>
      </c>
      <c r="R402">
        <v>1.4905835136872183</v>
      </c>
      <c r="S402">
        <v>0.3333333333333327</v>
      </c>
      <c r="T402">
        <v>0.38863658059833567</v>
      </c>
      <c r="U402">
        <v>-0.20056797782017857</v>
      </c>
      <c r="V402">
        <v>0</v>
      </c>
      <c r="W402">
        <v>17.10309298662618</v>
      </c>
      <c r="X402">
        <v>-0.11882336152987855</v>
      </c>
      <c r="Y402">
        <v>-0.999999999999999</v>
      </c>
      <c r="Z402">
        <v>-0.999999999999999</v>
      </c>
      <c r="AA402">
        <v>62.031023385773558</v>
      </c>
      <c r="AB402">
        <v>0.36299594985002326</v>
      </c>
      <c r="AC402">
        <v>0.34994551935363444</v>
      </c>
      <c r="AD402">
        <v>0.15580546850554566</v>
      </c>
      <c r="AE402">
        <v>43.43734688546018</v>
      </c>
      <c r="AF402">
        <v>-0.999999999999999</v>
      </c>
      <c r="AG402">
        <v>-0.999999999999999</v>
      </c>
      <c r="AH402">
        <v>-0.999999999999999</v>
      </c>
      <c r="AI402">
        <v>0</v>
      </c>
      <c r="AJ402">
        <v>0</v>
      </c>
      <c r="AK402">
        <v>-0.3233105277688153</v>
      </c>
      <c r="AL402">
        <v>0.42708885906474309</v>
      </c>
      <c r="AM402">
        <v>-0.25056998906366901</v>
      </c>
      <c r="AN402">
        <v>-9.7235201869330601E-2</v>
      </c>
      <c r="AO402">
        <v>-7.8808023654358044</v>
      </c>
      <c r="AP402">
        <v>-0.29543575140954859</v>
      </c>
      <c r="AQ402">
        <v>22.732569673376368</v>
      </c>
      <c r="AR402">
        <v>0.52140193611149022</v>
      </c>
      <c r="AS402">
        <v>-2.499875008404227E-2</v>
      </c>
      <c r="AT402">
        <v>-0.999999999999999</v>
      </c>
      <c r="AU402">
        <v>-0.999999999999999</v>
      </c>
      <c r="AV402">
        <v>1.507294000268941</v>
      </c>
      <c r="AW402">
        <v>71.720206779907343</v>
      </c>
      <c r="AX402">
        <v>71.720206779907343</v>
      </c>
      <c r="AY402">
        <v>0.22754628577726632</v>
      </c>
      <c r="AZ402">
        <v>5.2229025009984076</v>
      </c>
      <c r="BA402">
        <v>1456.4511573417885</v>
      </c>
    </row>
    <row r="403" spans="1:100" x14ac:dyDescent="0.25">
      <c r="A403">
        <v>1164</v>
      </c>
      <c r="B403" t="s">
        <v>844</v>
      </c>
      <c r="C403">
        <v>3</v>
      </c>
      <c r="D403">
        <v>3.8800473647077753</v>
      </c>
      <c r="E403">
        <v>0</v>
      </c>
      <c r="F403">
        <v>0.69911672527711233</v>
      </c>
      <c r="G403">
        <v>0.69911672527711233</v>
      </c>
      <c r="H403">
        <v>0.2405272687514278</v>
      </c>
      <c r="I403">
        <v>0</v>
      </c>
      <c r="J403">
        <v>14.431636125085671</v>
      </c>
      <c r="K403">
        <v>0.2405272687514278</v>
      </c>
      <c r="L403">
        <v>-1.0000000000000011</v>
      </c>
      <c r="M403">
        <v>-1.0000000000000011</v>
      </c>
      <c r="N403">
        <v>4.8105453750285561</v>
      </c>
      <c r="O403">
        <v>19.010800215070553</v>
      </c>
      <c r="P403">
        <v>-0.12386440353740918</v>
      </c>
      <c r="Q403">
        <v>-0.4035067301031402</v>
      </c>
      <c r="R403">
        <v>-0.19724272280159333</v>
      </c>
      <c r="S403">
        <v>0.32494605580217206</v>
      </c>
      <c r="T403">
        <v>0.28226297639372144</v>
      </c>
      <c r="U403">
        <v>-5.6894372489779917E-2</v>
      </c>
      <c r="V403">
        <v>0</v>
      </c>
      <c r="W403">
        <v>12.391495638187433</v>
      </c>
      <c r="X403">
        <v>9.0396451838910083E-2</v>
      </c>
      <c r="Y403">
        <v>-1.0000000000000011</v>
      </c>
      <c r="Z403">
        <v>-1.0000000000000011</v>
      </c>
      <c r="AA403">
        <v>22.425109681805299</v>
      </c>
      <c r="AB403">
        <v>0.14108174174849802</v>
      </c>
      <c r="AC403">
        <v>-7.3507411056864785E-2</v>
      </c>
      <c r="AD403">
        <v>0.137042804636756</v>
      </c>
      <c r="AE403">
        <v>10.230856766419471</v>
      </c>
      <c r="AF403">
        <v>-1.0000000000000011</v>
      </c>
      <c r="AG403">
        <v>-1.0000000000000011</v>
      </c>
      <c r="AH403">
        <v>-1.0000000000000011</v>
      </c>
      <c r="AI403">
        <v>1.8299012228962502E-3</v>
      </c>
      <c r="AJ403">
        <v>0</v>
      </c>
      <c r="AK403">
        <v>0.44212032641898713</v>
      </c>
      <c r="AL403">
        <v>0.19673561664941619</v>
      </c>
      <c r="AM403">
        <v>-0.10006332557576356</v>
      </c>
      <c r="AN403">
        <v>-2.3068597791999157E-2</v>
      </c>
      <c r="AO403">
        <v>-0.29098150729915101</v>
      </c>
      <c r="AP403">
        <v>0.40696313844710291</v>
      </c>
      <c r="AQ403">
        <v>26.823131763273096</v>
      </c>
      <c r="AR403">
        <v>0.55031465970611371</v>
      </c>
      <c r="AS403">
        <v>0.33092372059033776</v>
      </c>
      <c r="AT403">
        <v>-1.0000000000000011</v>
      </c>
      <c r="AU403">
        <v>-1.0000000000000011</v>
      </c>
      <c r="AV403">
        <v>0.5018740024755195</v>
      </c>
      <c r="AW403">
        <v>41.842873035322974</v>
      </c>
      <c r="AX403">
        <v>41.879471059780897</v>
      </c>
      <c r="AY403">
        <v>0.11468237176092111</v>
      </c>
      <c r="AZ403">
        <v>-1.3044907015357941</v>
      </c>
      <c r="BA403">
        <v>1498.715533260221</v>
      </c>
      <c r="CU403" t="e">
        <v>#N/A</v>
      </c>
      <c r="CV403" t="e">
        <v>#N/A</v>
      </c>
    </row>
    <row r="404" spans="1:100" x14ac:dyDescent="0.25">
      <c r="A404">
        <v>1165</v>
      </c>
      <c r="B404" t="s">
        <v>845</v>
      </c>
      <c r="C404">
        <v>3</v>
      </c>
      <c r="D404">
        <v>5.2258435594213282</v>
      </c>
      <c r="E404">
        <v>-2.8939480428484383E-3</v>
      </c>
      <c r="F404">
        <v>0.18328811513754611</v>
      </c>
      <c r="G404">
        <v>0.18328811513754611</v>
      </c>
      <c r="H404">
        <v>0.19557891825224599</v>
      </c>
      <c r="I404">
        <v>0</v>
      </c>
      <c r="J404">
        <v>11.734735095134759</v>
      </c>
      <c r="K404">
        <v>0.19557891825224599</v>
      </c>
      <c r="L404">
        <v>-1.0000000000000024</v>
      </c>
      <c r="M404">
        <v>-1.0000000000000024</v>
      </c>
      <c r="N404">
        <v>3.9115783650449223</v>
      </c>
      <c r="O404">
        <v>17.143866769693645</v>
      </c>
      <c r="P404">
        <v>1.7707347901715724</v>
      </c>
      <c r="Q404">
        <v>0.46635916258788007</v>
      </c>
      <c r="R404">
        <v>0.29573098452440921</v>
      </c>
      <c r="S404">
        <v>0.33333333333333415</v>
      </c>
      <c r="T404">
        <v>0.41442586452897823</v>
      </c>
      <c r="U404">
        <v>0.2308285415977942</v>
      </c>
      <c r="V404">
        <v>0</v>
      </c>
      <c r="W404">
        <v>31.320352848314435</v>
      </c>
      <c r="X404">
        <v>1.5565869771968883</v>
      </c>
      <c r="Y404">
        <v>-1.0000000000000024</v>
      </c>
      <c r="Z404">
        <v>-1.0000000000000024</v>
      </c>
      <c r="AA404">
        <v>44.794036389850206</v>
      </c>
      <c r="AB404">
        <v>0.17830155955673838</v>
      </c>
      <c r="AC404">
        <v>8.647504892446857E-2</v>
      </c>
      <c r="AD404">
        <v>-1.2175573409798279E-3</v>
      </c>
      <c r="AE404">
        <v>13.177952557011348</v>
      </c>
      <c r="AF404">
        <v>-1.0000000000000024</v>
      </c>
      <c r="AG404">
        <v>-1.0000000000000024</v>
      </c>
      <c r="AH404">
        <v>-1.0000000000000024</v>
      </c>
      <c r="AI404">
        <v>0</v>
      </c>
      <c r="AJ404">
        <v>0</v>
      </c>
      <c r="AK404">
        <v>-0.15160696258149381</v>
      </c>
      <c r="AL404">
        <v>0.27621078591376258</v>
      </c>
      <c r="AM404">
        <v>0.14361711672487165</v>
      </c>
      <c r="AN404">
        <v>-0.24825888860287618</v>
      </c>
      <c r="AO404">
        <v>2.8323931052143223</v>
      </c>
      <c r="AP404">
        <v>-4.8254182855030914</v>
      </c>
      <c r="AQ404">
        <v>43.05508794344918</v>
      </c>
      <c r="AR404">
        <v>0.97858773946010635</v>
      </c>
      <c r="AS404">
        <v>1.7521658954491337</v>
      </c>
      <c r="AT404">
        <v>-1.0000000000000024</v>
      </c>
      <c r="AU404">
        <v>-1.0000000000000024</v>
      </c>
      <c r="AV404">
        <v>0.47901909966195538</v>
      </c>
      <c r="AW404">
        <v>57.11248487404076</v>
      </c>
      <c r="AX404">
        <v>57.11248487404076</v>
      </c>
      <c r="AY404">
        <v>1.3068041620485174E-2</v>
      </c>
      <c r="AZ404">
        <v>-17.890542444074253</v>
      </c>
      <c r="BA404">
        <v>1479.480697299311</v>
      </c>
    </row>
    <row r="405" spans="1:100" x14ac:dyDescent="0.25">
      <c r="A405">
        <v>1168</v>
      </c>
      <c r="B405" t="s">
        <v>846</v>
      </c>
      <c r="C405">
        <v>3</v>
      </c>
      <c r="D405">
        <v>4.7777040332099272</v>
      </c>
      <c r="E405">
        <v>0</v>
      </c>
      <c r="F405">
        <v>0.6438020757700379</v>
      </c>
      <c r="G405">
        <v>0.6438020757700379</v>
      </c>
      <c r="H405">
        <v>0.1595774926363325</v>
      </c>
      <c r="I405">
        <v>0</v>
      </c>
      <c r="J405">
        <v>9.5746495581799476</v>
      </c>
      <c r="K405">
        <v>0.1595774926363325</v>
      </c>
      <c r="L405">
        <v>-0.99999999999999967</v>
      </c>
      <c r="M405">
        <v>-0.99999999999999967</v>
      </c>
      <c r="N405">
        <v>3.1915498527266477</v>
      </c>
      <c r="O405">
        <v>14.996155667159906</v>
      </c>
      <c r="P405">
        <v>0.26648477560050343</v>
      </c>
      <c r="Q405">
        <v>3.0438317925755243</v>
      </c>
      <c r="R405">
        <v>1.0504032106011658</v>
      </c>
      <c r="S405">
        <v>0.33333333333333315</v>
      </c>
      <c r="T405">
        <v>9.0544074542274061E-2</v>
      </c>
      <c r="U405">
        <v>-0.23843360994148938</v>
      </c>
      <c r="V405">
        <v>-1.6572929406329494E-3</v>
      </c>
      <c r="W405">
        <v>0.96836049428610227</v>
      </c>
      <c r="X405">
        <v>-0.85909962003062756</v>
      </c>
      <c r="Y405">
        <v>-0.99999999999999967</v>
      </c>
      <c r="Z405">
        <v>-0.99999999999999967</v>
      </c>
      <c r="AA405">
        <v>14.230981718810968</v>
      </c>
      <c r="AB405">
        <v>8.9520352704181988E-2</v>
      </c>
      <c r="AC405">
        <v>0.16941533153053071</v>
      </c>
      <c r="AD405">
        <v>-1.4691323956238617E-2</v>
      </c>
      <c r="AE405">
        <v>12.212218013923701</v>
      </c>
      <c r="AF405">
        <v>-0.99999999999999967</v>
      </c>
      <c r="AG405">
        <v>-0.99999999999999967</v>
      </c>
      <c r="AH405">
        <v>-0.99999999999999967</v>
      </c>
      <c r="AI405">
        <v>5.8169429304767414E-2</v>
      </c>
      <c r="AJ405">
        <v>-1.6572929406329494E-3</v>
      </c>
      <c r="AK405">
        <v>7.9673818285746031E-2</v>
      </c>
      <c r="AL405">
        <v>0.63696214253098848</v>
      </c>
      <c r="AM405">
        <v>0.4239465037391838</v>
      </c>
      <c r="AN405">
        <v>0.14762660459775437</v>
      </c>
      <c r="AO405">
        <v>10.997031684908324</v>
      </c>
      <c r="AP405">
        <v>6.8754758275988008</v>
      </c>
      <c r="AQ405">
        <v>10.543010052466046</v>
      </c>
      <c r="AR405">
        <v>0.18378650499348484</v>
      </c>
      <c r="AS405">
        <v>-0.69952212739429498</v>
      </c>
      <c r="AT405">
        <v>-0.99999999999999967</v>
      </c>
      <c r="AU405">
        <v>-0.99999999999999967</v>
      </c>
      <c r="AV405">
        <v>1.6942052863712034</v>
      </c>
      <c r="AW405">
        <v>36.102613213569697</v>
      </c>
      <c r="AX405">
        <v>37.100272505601751</v>
      </c>
      <c r="AY405">
        <v>-1.3616034758957377E-2</v>
      </c>
      <c r="AZ405">
        <v>-39.341433423816653</v>
      </c>
      <c r="BA405">
        <v>1359.4323718108035</v>
      </c>
    </row>
    <row r="406" spans="1:100" x14ac:dyDescent="0.25">
      <c r="A406">
        <v>1178</v>
      </c>
      <c r="B406" t="s">
        <v>847</v>
      </c>
      <c r="C406">
        <v>3</v>
      </c>
      <c r="D406">
        <v>5.547135474939406</v>
      </c>
      <c r="E406">
        <v>-1.1501156206592752E-2</v>
      </c>
      <c r="F406">
        <v>2.2450729718287556</v>
      </c>
      <c r="G406">
        <v>2.2450729718287556</v>
      </c>
      <c r="H406">
        <v>0.3759396139294327</v>
      </c>
      <c r="I406">
        <v>0</v>
      </c>
      <c r="J406">
        <v>22.55637683576597</v>
      </c>
      <c r="K406">
        <v>0.3759396139294327</v>
      </c>
      <c r="L406">
        <v>-1</v>
      </c>
      <c r="M406">
        <v>-1</v>
      </c>
      <c r="N406">
        <v>7.5187922785886521</v>
      </c>
      <c r="O406">
        <v>30.34858528253411</v>
      </c>
      <c r="P406">
        <v>-6.4850014314833357</v>
      </c>
      <c r="Q406">
        <v>0.57862169833872157</v>
      </c>
      <c r="R406">
        <v>-0.68204362770647853</v>
      </c>
      <c r="S406">
        <v>0.32750758512855205</v>
      </c>
      <c r="T406">
        <v>0.42236690013184464</v>
      </c>
      <c r="U406">
        <v>0.17824432328994594</v>
      </c>
      <c r="V406">
        <v>-1.0153998432118772E-2</v>
      </c>
      <c r="W406">
        <v>21.681007847551648</v>
      </c>
      <c r="X406">
        <v>1.1016560160044835</v>
      </c>
      <c r="Y406">
        <v>-1</v>
      </c>
      <c r="Z406">
        <v>-1</v>
      </c>
      <c r="AA406">
        <v>58.838747635149801</v>
      </c>
      <c r="AB406">
        <v>0.34444648487308899</v>
      </c>
      <c r="AC406">
        <v>0.33772474134465402</v>
      </c>
      <c r="AD406">
        <v>7.462444208834923E-2</v>
      </c>
      <c r="AE406">
        <v>37.839783415304595</v>
      </c>
      <c r="AF406">
        <v>-1</v>
      </c>
      <c r="AG406">
        <v>-1</v>
      </c>
      <c r="AH406">
        <v>-1</v>
      </c>
      <c r="AI406">
        <v>4.5193865288505268E-2</v>
      </c>
      <c r="AJ406">
        <v>-1.0153998432118772E-2</v>
      </c>
      <c r="AK406">
        <v>9.0008891815672537E-2</v>
      </c>
      <c r="AL406">
        <v>0.10303310017502586</v>
      </c>
      <c r="AM406">
        <v>7.3286567834819571E-2</v>
      </c>
      <c r="AN406">
        <v>0.40969981308553732</v>
      </c>
      <c r="AO406">
        <v>2.2822086549488545</v>
      </c>
      <c r="AP406">
        <v>10.757660828013563</v>
      </c>
      <c r="AQ406">
        <v>44.237384683317629</v>
      </c>
      <c r="AR406">
        <v>0.91796481011822373</v>
      </c>
      <c r="AS406">
        <v>1.4775956299339157</v>
      </c>
      <c r="AT406">
        <v>-1</v>
      </c>
      <c r="AU406">
        <v>-1</v>
      </c>
      <c r="AV406">
        <v>1.5630293441222776</v>
      </c>
      <c r="AW406">
        <v>99.944993745697445</v>
      </c>
      <c r="AX406">
        <v>99.833471208255673</v>
      </c>
      <c r="AY406">
        <v>0.27368666601345049</v>
      </c>
      <c r="AZ406">
        <v>0.23534550167190726</v>
      </c>
      <c r="BA406">
        <v>1469.7916820405176</v>
      </c>
    </row>
    <row r="407" spans="1:100" x14ac:dyDescent="0.25">
      <c r="A407">
        <v>1188</v>
      </c>
      <c r="B407" t="s">
        <v>848</v>
      </c>
      <c r="C407">
        <v>3</v>
      </c>
      <c r="D407">
        <v>3.1150549865684565</v>
      </c>
      <c r="E407">
        <v>0</v>
      </c>
      <c r="F407">
        <v>0</v>
      </c>
      <c r="G407">
        <v>0</v>
      </c>
      <c r="H407">
        <v>0.52292840278759567</v>
      </c>
      <c r="I407">
        <v>0</v>
      </c>
      <c r="J407">
        <v>31.37570416725573</v>
      </c>
      <c r="K407">
        <v>0.52292840278759567</v>
      </c>
      <c r="L407">
        <v>-0.99999999999999845</v>
      </c>
      <c r="M407">
        <v>-0.99999999999999845</v>
      </c>
      <c r="N407">
        <v>10.458568055751911</v>
      </c>
      <c r="O407">
        <v>34.490759153824193</v>
      </c>
      <c r="P407">
        <v>-0.74834237082916444</v>
      </c>
      <c r="Q407">
        <v>-1.9563828162158459E-2</v>
      </c>
      <c r="R407">
        <v>-6.1399829130389827E-2</v>
      </c>
      <c r="S407">
        <v>0.33525618053688144</v>
      </c>
      <c r="T407">
        <v>0.410854353229544</v>
      </c>
      <c r="U407">
        <v>0.3632463020419141</v>
      </c>
      <c r="V407">
        <v>0</v>
      </c>
      <c r="W407">
        <v>23.457137320829734</v>
      </c>
      <c r="X407">
        <v>1.7472883074436398</v>
      </c>
      <c r="Y407">
        <v>-0.99999999999999845</v>
      </c>
      <c r="Z407">
        <v>-0.99999999999999845</v>
      </c>
      <c r="AA407">
        <v>57.283258798498686</v>
      </c>
      <c r="AB407">
        <v>0.20939934428144491</v>
      </c>
      <c r="AC407">
        <v>0.34495949674625626</v>
      </c>
      <c r="AD407">
        <v>0.12339158510828505</v>
      </c>
      <c r="AE407">
        <v>33.887521306799307</v>
      </c>
      <c r="AF407">
        <v>-0.99999999999999845</v>
      </c>
      <c r="AG407">
        <v>-0.99999999999999845</v>
      </c>
      <c r="AH407">
        <v>-0.99999999999999845</v>
      </c>
      <c r="AI407">
        <v>0</v>
      </c>
      <c r="AJ407">
        <v>0</v>
      </c>
      <c r="AK407">
        <v>-9.4312854987553783E-3</v>
      </c>
      <c r="AL407">
        <v>0.13720523714656541</v>
      </c>
      <c r="AM407">
        <v>-7.6106521137747837E-2</v>
      </c>
      <c r="AN407">
        <v>0.55624170888998403</v>
      </c>
      <c r="AO407">
        <v>-1.9498194559374722</v>
      </c>
      <c r="AP407">
        <v>14.592068907982425</v>
      </c>
      <c r="AQ407">
        <v>54.832841488085499</v>
      </c>
      <c r="AR407">
        <v>1.109356835808339</v>
      </c>
      <c r="AS407">
        <v>2.2702167102312361</v>
      </c>
      <c r="AT407">
        <v>-0.99999999999999845</v>
      </c>
      <c r="AU407">
        <v>-0.99999999999999845</v>
      </c>
      <c r="AV407">
        <v>-6.1399829130389827E-2</v>
      </c>
      <c r="AW407">
        <v>106.36608686030527</v>
      </c>
      <c r="AX407">
        <v>106.36608686030527</v>
      </c>
      <c r="AY407">
        <v>0.41753771368269421</v>
      </c>
      <c r="AZ407">
        <v>73.091241410594151</v>
      </c>
      <c r="BA407">
        <v>1558.5491140919312</v>
      </c>
      <c r="CU407" t="e">
        <v>#N/A</v>
      </c>
      <c r="CV407" t="e">
        <v>#N/A</v>
      </c>
    </row>
    <row r="408" spans="1:100" x14ac:dyDescent="0.25">
      <c r="A408">
        <v>1189</v>
      </c>
      <c r="B408" t="s">
        <v>490</v>
      </c>
      <c r="C408">
        <v>3</v>
      </c>
      <c r="D408">
        <v>4.6648853834342514</v>
      </c>
      <c r="E408">
        <v>0</v>
      </c>
      <c r="F408">
        <v>0</v>
      </c>
      <c r="G408">
        <v>0</v>
      </c>
      <c r="H408">
        <v>9.6062361827022713E-2</v>
      </c>
      <c r="I408">
        <v>0</v>
      </c>
      <c r="J408">
        <v>5.763741709621363</v>
      </c>
      <c r="K408">
        <v>9.6062361827022713E-2</v>
      </c>
      <c r="L408">
        <v>-0.99999999999999933</v>
      </c>
      <c r="M408">
        <v>-0.99999999999999933</v>
      </c>
      <c r="N408">
        <v>1.9212472365404545</v>
      </c>
      <c r="O408">
        <v>10.428627093055617</v>
      </c>
      <c r="P408">
        <v>-0.46047179742916894</v>
      </c>
      <c r="Q408">
        <v>-4.7045842733288365E-2</v>
      </c>
      <c r="R408">
        <v>-2.3713507908891131E-2</v>
      </c>
      <c r="S408">
        <v>0.35044807270024564</v>
      </c>
      <c r="T408">
        <v>0.29813082926388484</v>
      </c>
      <c r="U408">
        <v>0.12614733326991451</v>
      </c>
      <c r="V408">
        <v>0</v>
      </c>
      <c r="W408">
        <v>27.146554936280889</v>
      </c>
      <c r="X408">
        <v>1.0138535544249843</v>
      </c>
      <c r="Y408">
        <v>-0.99999999999999933</v>
      </c>
      <c r="Z408">
        <v>-0.99999999999999933</v>
      </c>
      <c r="AA408">
        <v>31.948941708439328</v>
      </c>
      <c r="AB408">
        <v>-0.14113748364996823</v>
      </c>
      <c r="AC408">
        <v>0.27617703710621211</v>
      </c>
      <c r="AD408">
        <v>-3.8517547854897582E-2</v>
      </c>
      <c r="AE408">
        <v>4.8261002800673136</v>
      </c>
      <c r="AF408">
        <v>-0.99999999999999933</v>
      </c>
      <c r="AG408">
        <v>-0.99999999999999933</v>
      </c>
      <c r="AH408">
        <v>-0.99999999999999933</v>
      </c>
      <c r="AI408">
        <v>0</v>
      </c>
      <c r="AJ408">
        <v>0</v>
      </c>
      <c r="AK408">
        <v>-9.9278864034260464E-2</v>
      </c>
      <c r="AL408">
        <v>0.4101506396808422</v>
      </c>
      <c r="AM408">
        <v>0.17370474736584202</v>
      </c>
      <c r="AN408">
        <v>6.7771657426766163E-2</v>
      </c>
      <c r="AO408">
        <v>3.8462243639747475</v>
      </c>
      <c r="AP408">
        <v>3.7450446340733672</v>
      </c>
      <c r="AQ408">
        <v>32.910296645902257</v>
      </c>
      <c r="AR408">
        <v>0.77472623523404516</v>
      </c>
      <c r="AS408">
        <v>1.1099159162520071</v>
      </c>
      <c r="AT408">
        <v>-0.99999999999999933</v>
      </c>
      <c r="AU408">
        <v>-0.99999999999999933</v>
      </c>
      <c r="AV408">
        <v>-2.3713507908891131E-2</v>
      </c>
      <c r="AW408">
        <v>46.122613435568297</v>
      </c>
      <c r="AX408">
        <v>46.122613435568297</v>
      </c>
      <c r="AY408">
        <v>2.0930430144365329E-2</v>
      </c>
      <c r="AZ408">
        <v>-13.432209947694647</v>
      </c>
      <c r="BA408">
        <v>1431.3700366951789</v>
      </c>
    </row>
    <row r="409" spans="1:100" x14ac:dyDescent="0.25">
      <c r="A409">
        <v>1197</v>
      </c>
      <c r="B409" t="s">
        <v>849</v>
      </c>
      <c r="C409">
        <v>3</v>
      </c>
      <c r="D409">
        <v>5.546237642069312</v>
      </c>
      <c r="E409">
        <v>9.0239631726449956E-2</v>
      </c>
      <c r="F409">
        <v>1.1048799030265108</v>
      </c>
      <c r="G409">
        <v>1.1048799030265108</v>
      </c>
      <c r="H409">
        <v>1.7517917955620195E-2</v>
      </c>
      <c r="I409">
        <v>0</v>
      </c>
      <c r="J409">
        <v>1.0510750773372111</v>
      </c>
      <c r="K409">
        <v>1.7517917955620195E-2</v>
      </c>
      <c r="L409">
        <v>-1.0000000000000004</v>
      </c>
      <c r="M409">
        <v>-1.0000000000000004</v>
      </c>
      <c r="N409">
        <v>0.35035835911240409</v>
      </c>
      <c r="O409">
        <v>7.7021926224330368</v>
      </c>
      <c r="P409">
        <v>-5.5171498891241386E-2</v>
      </c>
      <c r="Q409">
        <v>1.1359060380132735</v>
      </c>
      <c r="R409">
        <v>0.27594811189384344</v>
      </c>
      <c r="S409">
        <v>0.33333333333333348</v>
      </c>
      <c r="T409">
        <v>0.30376106078108822</v>
      </c>
      <c r="U409">
        <v>5.4675035977031584E-2</v>
      </c>
      <c r="V409">
        <v>0</v>
      </c>
      <c r="W409">
        <v>26.970060485433308</v>
      </c>
      <c r="X409">
        <v>0.80870434751468256</v>
      </c>
      <c r="Y409">
        <v>-1.0000000000000004</v>
      </c>
      <c r="Z409">
        <v>-1.0000000000000004</v>
      </c>
      <c r="AA409">
        <v>66.775692520233505</v>
      </c>
      <c r="AB409">
        <v>0.32136621201495391</v>
      </c>
      <c r="AC409">
        <v>8.5374425108135615E-2</v>
      </c>
      <c r="AD409">
        <v>0.38385304133503889</v>
      </c>
      <c r="AE409">
        <v>39.529683922906393</v>
      </c>
      <c r="AF409">
        <v>-1.0000000000000004</v>
      </c>
      <c r="AG409">
        <v>-1.0000000000000004</v>
      </c>
      <c r="AH409">
        <v>-1.0000000000000004</v>
      </c>
      <c r="AI409">
        <v>0</v>
      </c>
      <c r="AJ409">
        <v>0</v>
      </c>
      <c r="AK409">
        <v>0.48024903758209936</v>
      </c>
      <c r="AL409">
        <v>0.36008292553488574</v>
      </c>
      <c r="AM409">
        <v>-1.3968484526245486E-2</v>
      </c>
      <c r="AN409">
        <v>0.26157486903609423</v>
      </c>
      <c r="AO409">
        <v>2.0520330747543598</v>
      </c>
      <c r="AP409">
        <v>8.3397863535767822</v>
      </c>
      <c r="AQ409">
        <v>28.021135562770532</v>
      </c>
      <c r="AR409">
        <v>0.69176943009145331</v>
      </c>
      <c r="AS409">
        <v>0.82622226547030275</v>
      </c>
      <c r="AT409">
        <v>-1.0000000000000004</v>
      </c>
      <c r="AU409">
        <v>-1.0000000000000004</v>
      </c>
      <c r="AV409">
        <v>1.3808280149203547</v>
      </c>
      <c r="AW409">
        <v>82.817671496243392</v>
      </c>
      <c r="AX409">
        <v>82.817671496243392</v>
      </c>
      <c r="AY409">
        <v>0.32350902522771058</v>
      </c>
      <c r="AZ409">
        <v>12.62783200258241</v>
      </c>
      <c r="BA409">
        <v>1490.573930822022</v>
      </c>
    </row>
    <row r="410" spans="1:100" x14ac:dyDescent="0.25">
      <c r="A410">
        <v>1208</v>
      </c>
      <c r="B410" t="s">
        <v>850</v>
      </c>
      <c r="C410">
        <v>3</v>
      </c>
      <c r="D410">
        <v>6.0810904185711205</v>
      </c>
      <c r="E410">
        <v>-8.7375046067152701E-3</v>
      </c>
      <c r="F410">
        <v>-0.26649842624251163</v>
      </c>
      <c r="G410">
        <v>-0.26649842624251163</v>
      </c>
      <c r="H410">
        <v>6.7415364135076025E-2</v>
      </c>
      <c r="I410">
        <v>0</v>
      </c>
      <c r="J410">
        <v>4.044921848104563</v>
      </c>
      <c r="K410">
        <v>6.7415364135076025E-2</v>
      </c>
      <c r="L410">
        <v>-0.99999999999999678</v>
      </c>
      <c r="M410">
        <v>-0.99999999999999678</v>
      </c>
      <c r="N410">
        <v>1.3483072827015197</v>
      </c>
      <c r="O410">
        <v>9.8595138404331681</v>
      </c>
      <c r="P410">
        <v>0.35709374204600536</v>
      </c>
      <c r="Q410">
        <v>1.0227473194408487</v>
      </c>
      <c r="R410">
        <v>0.30698232405838055</v>
      </c>
      <c r="S410">
        <v>0.3350970830006923</v>
      </c>
      <c r="T410">
        <v>0.32153517698793099</v>
      </c>
      <c r="U410">
        <v>0.26613319279162057</v>
      </c>
      <c r="V410">
        <v>-2.6953234135478538E-2</v>
      </c>
      <c r="W410">
        <v>33.135874180387582</v>
      </c>
      <c r="X410">
        <v>1.4730738953362943</v>
      </c>
      <c r="Y410">
        <v>-0.99999999999999678</v>
      </c>
      <c r="Z410">
        <v>-0.99999999999999678</v>
      </c>
      <c r="AA410">
        <v>55.955277829341071</v>
      </c>
      <c r="AB410">
        <v>0.32246157978012308</v>
      </c>
      <c r="AC410">
        <v>-7.6740192979069706E-3</v>
      </c>
      <c r="AD410">
        <v>0.13546086601568622</v>
      </c>
      <c r="AE410">
        <v>22.512421324895115</v>
      </c>
      <c r="AF410">
        <v>-0.99999999999999678</v>
      </c>
      <c r="AG410">
        <v>-0.99999999999999678</v>
      </c>
      <c r="AH410">
        <v>-0.99999999999999678</v>
      </c>
      <c r="AI410">
        <v>7.9442478490937066E-3</v>
      </c>
      <c r="AJ410">
        <v>-2.6953234135478538E-2</v>
      </c>
      <c r="AK410">
        <v>-0.12646391046610583</v>
      </c>
      <c r="AL410">
        <v>-4.1712532591689291E-2</v>
      </c>
      <c r="AM410">
        <v>6.2257555712660617E-2</v>
      </c>
      <c r="AN410">
        <v>-0.15201220384894135</v>
      </c>
      <c r="AO410">
        <v>0.92411934048598432</v>
      </c>
      <c r="AP410">
        <v>-4.0088677591819817</v>
      </c>
      <c r="AQ410">
        <v>37.180796028492132</v>
      </c>
      <c r="AR410">
        <v>0.8958122186447659</v>
      </c>
      <c r="AS410">
        <v>1.5404892594713706</v>
      </c>
      <c r="AT410">
        <v>-0.99999999999999678</v>
      </c>
      <c r="AU410">
        <v>-0.99999999999999678</v>
      </c>
      <c r="AV410">
        <v>4.0483897815868919E-2</v>
      </c>
      <c r="AW410">
        <v>61.805923910592341</v>
      </c>
      <c r="AX410">
        <v>59.269485454026359</v>
      </c>
      <c r="AY410">
        <v>0.18624982664736253</v>
      </c>
      <c r="AZ410">
        <v>-8.9368331815710995</v>
      </c>
      <c r="BA410">
        <v>1452.9316668638617</v>
      </c>
    </row>
    <row r="411" spans="1:100" x14ac:dyDescent="0.25">
      <c r="A411">
        <v>1209</v>
      </c>
      <c r="B411" t="s">
        <v>851</v>
      </c>
      <c r="C411">
        <v>2</v>
      </c>
      <c r="D411">
        <v>4.0124852605114203</v>
      </c>
      <c r="E411">
        <v>6.2319934404006017E-2</v>
      </c>
      <c r="F411">
        <v>0.23212072198240452</v>
      </c>
      <c r="G411">
        <v>0.24084167348412289</v>
      </c>
      <c r="H411">
        <v>0.10205275128581681</v>
      </c>
      <c r="I411">
        <v>0</v>
      </c>
      <c r="J411">
        <v>6.1231650771490083</v>
      </c>
      <c r="K411">
        <v>0.10205275128581681</v>
      </c>
      <c r="L411">
        <v>-1</v>
      </c>
      <c r="M411">
        <v>-1</v>
      </c>
      <c r="N411">
        <v>2.0410550257163358</v>
      </c>
      <c r="O411">
        <v>10.20523635932102</v>
      </c>
      <c r="P411">
        <v>0.48339543909458915</v>
      </c>
      <c r="Q411">
        <v>1.4180796593201817</v>
      </c>
      <c r="R411">
        <v>0.46725844794020532</v>
      </c>
      <c r="S411">
        <v>0.3339312678551738</v>
      </c>
      <c r="T411">
        <v>0.29893980570917272</v>
      </c>
      <c r="U411">
        <v>9.5899041127185308E-2</v>
      </c>
      <c r="V411">
        <v>3.0496127283017511E-3</v>
      </c>
      <c r="W411">
        <v>25.471408904693927</v>
      </c>
      <c r="X411">
        <v>0.88755781272572165</v>
      </c>
      <c r="Y411">
        <v>-1</v>
      </c>
      <c r="Z411">
        <v>-1</v>
      </c>
      <c r="AA411">
        <v>44.789449043782298</v>
      </c>
      <c r="AB411">
        <v>0.13793103145685695</v>
      </c>
      <c r="AC411">
        <v>0.13815244113575645</v>
      </c>
      <c r="AD411">
        <v>0.13338490410730885</v>
      </c>
      <c r="AE411">
        <v>19.510698016851055</v>
      </c>
      <c r="AF411">
        <v>-1</v>
      </c>
      <c r="AG411">
        <v>-1</v>
      </c>
      <c r="AH411">
        <v>-1</v>
      </c>
      <c r="AI411">
        <v>1.4051975270842646E-3</v>
      </c>
      <c r="AJ411">
        <v>3.0496127283017511E-3</v>
      </c>
      <c r="AK411">
        <v>6.5736673129460091E-2</v>
      </c>
      <c r="AL411">
        <v>0.10609128385978724</v>
      </c>
      <c r="AM411">
        <v>6.8219450960670641E-2</v>
      </c>
      <c r="AN411">
        <v>0.11522140925438312</v>
      </c>
      <c r="AO411">
        <v>2.1241536696417715</v>
      </c>
      <c r="AP411">
        <v>3.3210076206808092</v>
      </c>
      <c r="AQ411">
        <v>30.738710323616719</v>
      </c>
      <c r="AR411">
        <v>0.72208297794218179</v>
      </c>
      <c r="AS411">
        <v>0.97657487027165402</v>
      </c>
      <c r="AT411">
        <v>-1</v>
      </c>
      <c r="AU411">
        <v>-1</v>
      </c>
      <c r="AV411">
        <v>0.67178712005984043</v>
      </c>
      <c r="AW411">
        <v>57.060241619887329</v>
      </c>
      <c r="AX411">
        <v>57.203512361177573</v>
      </c>
      <c r="AY411">
        <v>0.18388940504413909</v>
      </c>
      <c r="AZ411">
        <v>3.0172949467222399</v>
      </c>
      <c r="BA411">
        <v>1417.7577524028025</v>
      </c>
    </row>
    <row r="412" spans="1:100" x14ac:dyDescent="0.25">
      <c r="A412">
        <v>1212</v>
      </c>
      <c r="B412" t="s">
        <v>852</v>
      </c>
      <c r="C412">
        <v>2</v>
      </c>
      <c r="D412">
        <v>3.7856908691348763</v>
      </c>
      <c r="E412">
        <v>1.1942531736390097E-2</v>
      </c>
      <c r="F412">
        <v>0.10667548632775238</v>
      </c>
      <c r="G412">
        <v>0.1148267792500704</v>
      </c>
      <c r="H412">
        <v>7.5982844891145943E-2</v>
      </c>
      <c r="I412">
        <v>0</v>
      </c>
      <c r="J412">
        <v>4.5589706934687566</v>
      </c>
      <c r="K412">
        <v>7.5982844891145943E-2</v>
      </c>
      <c r="L412">
        <v>-1</v>
      </c>
      <c r="M412">
        <v>-1</v>
      </c>
      <c r="N412">
        <v>1.5196568978229188</v>
      </c>
      <c r="O412">
        <v>8.5804473669207972</v>
      </c>
      <c r="P412">
        <v>0.22826082240713114</v>
      </c>
      <c r="Q412">
        <v>0.82176382260453129</v>
      </c>
      <c r="R412">
        <v>0.27139946365903478</v>
      </c>
      <c r="S412">
        <v>0.3290580573818625</v>
      </c>
      <c r="T412">
        <v>0.27836501324992902</v>
      </c>
      <c r="U412">
        <v>7.0421664337563958E-2</v>
      </c>
      <c r="V412">
        <v>-3.1922363948604874E-4</v>
      </c>
      <c r="W412">
        <v>23.863425259355065</v>
      </c>
      <c r="X412">
        <v>0.76953135230328218</v>
      </c>
      <c r="Y412">
        <v>-1</v>
      </c>
      <c r="Z412">
        <v>-1</v>
      </c>
      <c r="AA412">
        <v>41.478869707166389</v>
      </c>
      <c r="AB412">
        <v>0.10935340351652326</v>
      </c>
      <c r="AC412">
        <v>0.10956396805389132</v>
      </c>
      <c r="AD412">
        <v>0.10504193634411534</v>
      </c>
      <c r="AE412">
        <v>16.877941620362968</v>
      </c>
      <c r="AF412">
        <v>-1</v>
      </c>
      <c r="AG412">
        <v>-1</v>
      </c>
      <c r="AH412">
        <v>-1</v>
      </c>
      <c r="AI412">
        <v>-4.4207898016611238E-4</v>
      </c>
      <c r="AJ412">
        <v>-3.1922363948604874E-4</v>
      </c>
      <c r="AK412">
        <v>0.10016534573105319</v>
      </c>
      <c r="AL412">
        <v>7.1662611258194134E-2</v>
      </c>
      <c r="AM412">
        <v>0.10831933061362553</v>
      </c>
      <c r="AN412">
        <v>7.5121529601428233E-2</v>
      </c>
      <c r="AO412">
        <v>3.1452536650700291</v>
      </c>
      <c r="AP412">
        <v>2.2999076252525517</v>
      </c>
      <c r="AQ412">
        <v>29.026898242745766</v>
      </c>
      <c r="AR412">
        <v>0.68440264333455747</v>
      </c>
      <c r="AS412">
        <v>0.8547213958419474</v>
      </c>
      <c r="AT412">
        <v>-1</v>
      </c>
      <c r="AU412">
        <v>-1</v>
      </c>
      <c r="AV412">
        <v>0.41187436135388855</v>
      </c>
      <c r="AW412">
        <v>53.245041147171754</v>
      </c>
      <c r="AX412">
        <v>53.338330329874388</v>
      </c>
      <c r="AY412">
        <v>0.15450213007507216</v>
      </c>
      <c r="AZ412">
        <v>-2.131135826521358</v>
      </c>
      <c r="BA412">
        <v>1415.1083525345398</v>
      </c>
    </row>
    <row r="413" spans="1:100" x14ac:dyDescent="0.25">
      <c r="A413">
        <v>1218</v>
      </c>
      <c r="B413" t="s">
        <v>853</v>
      </c>
      <c r="C413">
        <v>3</v>
      </c>
      <c r="D413">
        <v>4.4135473146227637</v>
      </c>
      <c r="E413">
        <v>0</v>
      </c>
      <c r="F413">
        <v>-0.78797632176604082</v>
      </c>
      <c r="G413">
        <v>-0.78797632176604082</v>
      </c>
      <c r="H413">
        <v>0.21727774919068643</v>
      </c>
      <c r="I413">
        <v>0</v>
      </c>
      <c r="J413">
        <v>13.036664951441182</v>
      </c>
      <c r="K413">
        <v>0.21727774919068643</v>
      </c>
      <c r="L413">
        <v>-1.0000000000000009</v>
      </c>
      <c r="M413">
        <v>-1.0000000000000009</v>
      </c>
      <c r="N413">
        <v>4.3455549838137273</v>
      </c>
      <c r="O413">
        <v>16.662235944297901</v>
      </c>
      <c r="P413">
        <v>-0.10565519896016637</v>
      </c>
      <c r="Q413">
        <v>4.8984491134620853</v>
      </c>
      <c r="R413">
        <v>1.4678745494546339</v>
      </c>
      <c r="S413">
        <v>0.33333333333333359</v>
      </c>
      <c r="T413">
        <v>0.16736668787188841</v>
      </c>
      <c r="U413">
        <v>0.21020782092535284</v>
      </c>
      <c r="V413">
        <v>-5.4651570509368025E-3</v>
      </c>
      <c r="W413">
        <v>19.52659743555806</v>
      </c>
      <c r="X413">
        <v>0.92985080941047915</v>
      </c>
      <c r="Y413">
        <v>-1.0000000000000009</v>
      </c>
      <c r="Z413">
        <v>-1.0000000000000009</v>
      </c>
      <c r="AA413">
        <v>66.389986733137931</v>
      </c>
      <c r="AB413">
        <v>0.34076557814626501</v>
      </c>
      <c r="AC413">
        <v>0.41818939601643867</v>
      </c>
      <c r="AD413">
        <v>0.14895532079980106</v>
      </c>
      <c r="AE413">
        <v>45.395514748125244</v>
      </c>
      <c r="AF413">
        <v>-1.0000000000000009</v>
      </c>
      <c r="AG413">
        <v>-1.0000000000000009</v>
      </c>
      <c r="AH413">
        <v>-1.0000000000000009</v>
      </c>
      <c r="AI413">
        <v>-2.9265431836490084E-2</v>
      </c>
      <c r="AJ413">
        <v>-5.4651570509368025E-3</v>
      </c>
      <c r="AK413">
        <v>-9.8380538567436129E-2</v>
      </c>
      <c r="AL413">
        <v>6.3705105979260157E-2</v>
      </c>
      <c r="AM413">
        <v>-0.17463242522359132</v>
      </c>
      <c r="AN413">
        <v>-0.11454648341870642</v>
      </c>
      <c r="AO413">
        <v>-4.8577133234269647</v>
      </c>
      <c r="AP413">
        <v>-2.5451365555713608</v>
      </c>
      <c r="AQ413">
        <v>32.563262386999234</v>
      </c>
      <c r="AR413">
        <v>0.70544268507963803</v>
      </c>
      <c r="AS413">
        <v>1.1471285586011655</v>
      </c>
      <c r="AT413">
        <v>-1.0000000000000009</v>
      </c>
      <c r="AU413">
        <v>-1.0000000000000009</v>
      </c>
      <c r="AV413">
        <v>0.67989822768859298</v>
      </c>
      <c r="AW413">
        <v>80.507086121864504</v>
      </c>
      <c r="AX413">
        <v>79.375261780041029</v>
      </c>
      <c r="AY413">
        <v>0.28145464844928836</v>
      </c>
      <c r="AZ413">
        <v>1.4912177397767612</v>
      </c>
      <c r="BA413">
        <v>1562.2093101180099</v>
      </c>
      <c r="CU413" t="e">
        <v>#N/A</v>
      </c>
      <c r="CV413" t="e">
        <v>#N/A</v>
      </c>
    </row>
    <row r="414" spans="1:100" x14ac:dyDescent="0.25">
      <c r="A414">
        <v>1225</v>
      </c>
      <c r="B414" t="s">
        <v>854</v>
      </c>
      <c r="C414">
        <v>3</v>
      </c>
      <c r="D414">
        <v>4.9782275509916136</v>
      </c>
      <c r="E414">
        <v>-3.5346038281535829E-3</v>
      </c>
      <c r="F414">
        <v>-7.7198206730436612E-3</v>
      </c>
      <c r="G414">
        <v>-7.7198206730436612E-3</v>
      </c>
      <c r="H414">
        <v>0.27831131457703651</v>
      </c>
      <c r="I414">
        <v>0</v>
      </c>
      <c r="J414">
        <v>16.698678874622193</v>
      </c>
      <c r="K414">
        <v>0.27831131457703651</v>
      </c>
      <c r="L414">
        <v>-0.99999999999999833</v>
      </c>
      <c r="M414">
        <v>-0.99999999999999833</v>
      </c>
      <c r="N414">
        <v>5.5662262915407323</v>
      </c>
      <c r="O414">
        <v>21.669186604940755</v>
      </c>
      <c r="P414">
        <v>-0.21896838676002575</v>
      </c>
      <c r="Q414">
        <v>-0.113088023174774</v>
      </c>
      <c r="R414">
        <v>-6.8931954058759862E-2</v>
      </c>
      <c r="S414">
        <v>0.33333333333333282</v>
      </c>
      <c r="T414">
        <v>0.33333333333333282</v>
      </c>
      <c r="U414">
        <v>0.3365024272985217</v>
      </c>
      <c r="V414">
        <v>3.8929576873188945E-2</v>
      </c>
      <c r="W414">
        <v>30.55149425045358</v>
      </c>
      <c r="X414">
        <v>1.9679425225228491</v>
      </c>
      <c r="Y414">
        <v>-0.99999999999999833</v>
      </c>
      <c r="Z414">
        <v>-0.99999999999999833</v>
      </c>
      <c r="AA414">
        <v>60.512459589549962</v>
      </c>
      <c r="AB414">
        <v>0.11618941560826264</v>
      </c>
      <c r="AC414">
        <v>0.31930537059227199</v>
      </c>
      <c r="AD414">
        <v>0.16510315966256833</v>
      </c>
      <c r="AE414">
        <v>30.029897293155145</v>
      </c>
      <c r="AF414">
        <v>-0.99999999999999833</v>
      </c>
      <c r="AG414">
        <v>-0.99999999999999833</v>
      </c>
      <c r="AH414">
        <v>-0.99999999999999833</v>
      </c>
      <c r="AI414">
        <v>0</v>
      </c>
      <c r="AJ414">
        <v>3.8929576873188945E-2</v>
      </c>
      <c r="AK414">
        <v>-3.0221346465681073E-2</v>
      </c>
      <c r="AL414">
        <v>7.7770591093081529E-2</v>
      </c>
      <c r="AM414">
        <v>0.35896070985108669</v>
      </c>
      <c r="AN414">
        <v>2.7013162338190653E-3</v>
      </c>
      <c r="AO414">
        <v>8.8229110139487652</v>
      </c>
      <c r="AP414">
        <v>0.45638586131088488</v>
      </c>
      <c r="AQ414">
        <v>47.250173125075769</v>
      </c>
      <c r="AR414">
        <v>1.0420986708383766</v>
      </c>
      <c r="AS414">
        <v>2.2462538370998875</v>
      </c>
      <c r="AT414">
        <v>-0.99999999999999833</v>
      </c>
      <c r="AU414">
        <v>-0.99999999999999833</v>
      </c>
      <c r="AV414">
        <v>-7.6651774731803526E-2</v>
      </c>
      <c r="AW414">
        <v>82.638032055801631</v>
      </c>
      <c r="AX414">
        <v>86.530989743120514</v>
      </c>
      <c r="AY414">
        <v>0.11000810098110667</v>
      </c>
      <c r="AZ414">
        <v>-9.88969666670015</v>
      </c>
      <c r="BA414">
        <v>1410.9435131534403</v>
      </c>
      <c r="CU414" t="e">
        <v>#N/A</v>
      </c>
      <c r="CV414" t="e">
        <v>#N/A</v>
      </c>
    </row>
    <row r="415" spans="1:100" x14ac:dyDescent="0.25">
      <c r="A415">
        <v>1228</v>
      </c>
      <c r="B415" t="s">
        <v>855</v>
      </c>
      <c r="C415">
        <v>3</v>
      </c>
      <c r="D415">
        <v>5.0141140905997483</v>
      </c>
      <c r="E415">
        <v>0</v>
      </c>
      <c r="F415">
        <v>-0.50980599569361618</v>
      </c>
      <c r="G415">
        <v>-0.50980599569361618</v>
      </c>
      <c r="H415">
        <v>2.2179117817315901E-2</v>
      </c>
      <c r="I415">
        <v>0</v>
      </c>
      <c r="J415">
        <v>1.330747069038954</v>
      </c>
      <c r="K415">
        <v>2.2179117817315901E-2</v>
      </c>
      <c r="L415">
        <v>-1.0000000000000002</v>
      </c>
      <c r="M415">
        <v>-1.0000000000000002</v>
      </c>
      <c r="N415">
        <v>0.44358235634631743</v>
      </c>
      <c r="O415">
        <v>5.8350551639450865</v>
      </c>
      <c r="P415">
        <v>0.5059095923461232</v>
      </c>
      <c r="Q415">
        <v>-0.75170175668719041</v>
      </c>
      <c r="R415">
        <v>-0.23765922084547791</v>
      </c>
      <c r="S415">
        <v>0.33333333333333348</v>
      </c>
      <c r="T415">
        <v>0.236550896979973</v>
      </c>
      <c r="U415">
        <v>-6.3257626960352462E-2</v>
      </c>
      <c r="V415">
        <v>0</v>
      </c>
      <c r="W415">
        <v>19.377899421425507</v>
      </c>
      <c r="X415">
        <v>0.19789216830122006</v>
      </c>
      <c r="Y415">
        <v>-1.0000000000000002</v>
      </c>
      <c r="Z415">
        <v>-1.0000000000000002</v>
      </c>
      <c r="AA415">
        <v>22.040176567311356</v>
      </c>
      <c r="AB415">
        <v>0.11329700942267909</v>
      </c>
      <c r="AC415">
        <v>-0.10382818025846915</v>
      </c>
      <c r="AD415">
        <v>4.8529898170416183E-2</v>
      </c>
      <c r="AE415">
        <v>2.8999363667313096</v>
      </c>
      <c r="AF415">
        <v>-1.0000000000000002</v>
      </c>
      <c r="AG415">
        <v>-1.0000000000000002</v>
      </c>
      <c r="AH415">
        <v>-1.0000000000000002</v>
      </c>
      <c r="AI415">
        <v>0</v>
      </c>
      <c r="AJ415">
        <v>0</v>
      </c>
      <c r="AK415">
        <v>-5.3011183653600615E-2</v>
      </c>
      <c r="AL415">
        <v>-8.4897829115868323E-2</v>
      </c>
      <c r="AM415">
        <v>-0.11338021136051657</v>
      </c>
      <c r="AN415">
        <v>-5.3557678612742465E-2</v>
      </c>
      <c r="AO415">
        <v>-3.0995612022809169</v>
      </c>
      <c r="AP415">
        <v>-1.7634311108979026</v>
      </c>
      <c r="AQ415">
        <v>20.708646490464467</v>
      </c>
      <c r="AR415">
        <v>0.50662660335295373</v>
      </c>
      <c r="AS415">
        <v>0.22007128611853613</v>
      </c>
      <c r="AT415">
        <v>-1.0000000000000002</v>
      </c>
      <c r="AU415">
        <v>-1.0000000000000002</v>
      </c>
      <c r="AV415">
        <v>-0.74746521653909392</v>
      </c>
      <c r="AW415">
        <v>26.111800620358537</v>
      </c>
      <c r="AX415">
        <v>26.111800620358537</v>
      </c>
      <c r="AY415">
        <v>8.2074155132023152E-2</v>
      </c>
      <c r="AZ415">
        <v>-46.86616922675654</v>
      </c>
      <c r="BA415">
        <v>1322.0304390598299</v>
      </c>
    </row>
    <row r="416" spans="1:100" x14ac:dyDescent="0.25">
      <c r="A416">
        <v>1230</v>
      </c>
      <c r="B416" t="s">
        <v>856</v>
      </c>
      <c r="C416">
        <v>2</v>
      </c>
      <c r="D416">
        <v>2.8683431118189491</v>
      </c>
      <c r="E416">
        <v>-0.19182616411204936</v>
      </c>
      <c r="F416">
        <v>-0.40073082515683134</v>
      </c>
      <c r="G416">
        <v>-0.39488371187968385</v>
      </c>
      <c r="H416">
        <v>-2.9465839352907641E-2</v>
      </c>
      <c r="I416">
        <v>0</v>
      </c>
      <c r="J416">
        <v>-1.7679503611744574</v>
      </c>
      <c r="K416">
        <v>-2.9465839352907641E-2</v>
      </c>
      <c r="L416">
        <v>-1</v>
      </c>
      <c r="M416">
        <v>-1</v>
      </c>
      <c r="N416">
        <v>-0.58931678705815305</v>
      </c>
      <c r="O416">
        <v>2.0084306197548605</v>
      </c>
      <c r="P416">
        <v>-0.80371870323869055</v>
      </c>
      <c r="Q416">
        <v>-1.5902402492018466</v>
      </c>
      <c r="R416">
        <v>-0.52081942186976238</v>
      </c>
      <c r="S416">
        <v>0.30934668501728585</v>
      </c>
      <c r="T416">
        <v>0.19514320337548979</v>
      </c>
      <c r="U416">
        <v>-3.2630330548184427E-2</v>
      </c>
      <c r="V416">
        <v>-1.3945638596210142E-2</v>
      </c>
      <c r="W416">
        <v>17.359383506385782</v>
      </c>
      <c r="X416">
        <v>0.29213282355086467</v>
      </c>
      <c r="Y416">
        <v>-1</v>
      </c>
      <c r="Z416">
        <v>-1</v>
      </c>
      <c r="AA416">
        <v>28.088095308257891</v>
      </c>
      <c r="AB416">
        <v>-6.2386212304584437E-3</v>
      </c>
      <c r="AC416">
        <v>-6.0719235903325952E-3</v>
      </c>
      <c r="AD416">
        <v>-9.600924775299044E-3</v>
      </c>
      <c r="AE416">
        <v>6.2288547482468921</v>
      </c>
      <c r="AF416">
        <v>-1</v>
      </c>
      <c r="AG416">
        <v>-1</v>
      </c>
      <c r="AH416">
        <v>-1</v>
      </c>
      <c r="AI416">
        <v>-7.9140228443114087E-3</v>
      </c>
      <c r="AJ416">
        <v>-1.3945638596210142E-2</v>
      </c>
      <c r="AK416">
        <v>0.23942392883242625</v>
      </c>
      <c r="AL416">
        <v>-6.7595971843178934E-2</v>
      </c>
      <c r="AM416">
        <v>0.27051705713148372</v>
      </c>
      <c r="AN416">
        <v>-8.7076196916429968E-2</v>
      </c>
      <c r="AO416">
        <v>7.2754430631236113</v>
      </c>
      <c r="AP416">
        <v>-1.8302817728010305</v>
      </c>
      <c r="AQ416">
        <v>22.102886745803215</v>
      </c>
      <c r="AR416">
        <v>0.53199159719969735</v>
      </c>
      <c r="AS416">
        <v>0.3618431954121365</v>
      </c>
      <c r="AT416">
        <v>-1</v>
      </c>
      <c r="AU416">
        <v>-1</v>
      </c>
      <c r="AV416">
        <v>-0.63943199966117714</v>
      </c>
      <c r="AW416">
        <v>37.81315336496678</v>
      </c>
      <c r="AX416">
        <v>37.704274979065971</v>
      </c>
      <c r="AY416">
        <v>3.5635210029675374E-2</v>
      </c>
      <c r="AZ416">
        <v>-22.955731156526451</v>
      </c>
      <c r="BA416">
        <v>1445.3263153845908</v>
      </c>
    </row>
    <row r="417" spans="1:100" x14ac:dyDescent="0.25">
      <c r="A417">
        <v>1241</v>
      </c>
      <c r="B417" t="s">
        <v>857</v>
      </c>
      <c r="C417">
        <v>3</v>
      </c>
      <c r="D417">
        <v>3.8182579634456304</v>
      </c>
      <c r="E417">
        <v>-6.5295967191335819E-2</v>
      </c>
      <c r="F417">
        <v>-1.2836438988117096</v>
      </c>
      <c r="G417">
        <v>-1.3027740803499297</v>
      </c>
      <c r="H417">
        <v>0.10409598740895559</v>
      </c>
      <c r="I417">
        <v>0</v>
      </c>
      <c r="J417">
        <v>6.2457592445373349</v>
      </c>
      <c r="K417">
        <v>0.10409598740895559</v>
      </c>
      <c r="L417">
        <v>-0.99999999999999922</v>
      </c>
      <c r="M417">
        <v>-0.99999999999999922</v>
      </c>
      <c r="N417">
        <v>2.0819197481791116</v>
      </c>
      <c r="O417">
        <v>8.7612431276330351</v>
      </c>
      <c r="P417">
        <v>0.26637301534080582</v>
      </c>
      <c r="Q417">
        <v>10.386362371199624</v>
      </c>
      <c r="R417">
        <v>3.3809937965572954</v>
      </c>
      <c r="S417">
        <v>0.34585896743792877</v>
      </c>
      <c r="T417">
        <v>0.40195038441776254</v>
      </c>
      <c r="U417">
        <v>0.42884595790491759</v>
      </c>
      <c r="V417">
        <v>0</v>
      </c>
      <c r="W417">
        <v>42.90237289406614</v>
      </c>
      <c r="X417">
        <v>2.4277142471508371</v>
      </c>
      <c r="Y417">
        <v>-0.99999999999999922</v>
      </c>
      <c r="Z417">
        <v>-0.99999999999999922</v>
      </c>
      <c r="AA417">
        <v>82.217660176974448</v>
      </c>
      <c r="AB417">
        <v>9.8056147098999295E-3</v>
      </c>
      <c r="AC417">
        <v>0.48841244046469051</v>
      </c>
      <c r="AD417">
        <v>0.22046781455243103</v>
      </c>
      <c r="AE417">
        <v>35.934293486351081</v>
      </c>
      <c r="AF417">
        <v>-0.99999999999999922</v>
      </c>
      <c r="AG417">
        <v>-0.99999999999999922</v>
      </c>
      <c r="AH417">
        <v>-0.99999999999999922</v>
      </c>
      <c r="AI417">
        <v>-1.9764808496758896E-3</v>
      </c>
      <c r="AJ417">
        <v>0</v>
      </c>
      <c r="AK417">
        <v>0.24761003277191879</v>
      </c>
      <c r="AL417">
        <v>0.1401059745066634</v>
      </c>
      <c r="AM417">
        <v>-0.27856708021990573</v>
      </c>
      <c r="AN417">
        <v>0.36637674998864483</v>
      </c>
      <c r="AO417">
        <v>-5.7261268416380524</v>
      </c>
      <c r="AP417">
        <v>9.8599486222494299</v>
      </c>
      <c r="AQ417">
        <v>49.148132138603472</v>
      </c>
      <c r="AR417">
        <v>1.1766553097606098</v>
      </c>
      <c r="AS417">
        <v>2.5318102345597926</v>
      </c>
      <c r="AT417">
        <v>-0.99999999999999922</v>
      </c>
      <c r="AU417">
        <v>-0.99999999999999922</v>
      </c>
      <c r="AV417">
        <v>2.0782197162073661</v>
      </c>
      <c r="AW417">
        <v>100.83885192685699</v>
      </c>
      <c r="AX417">
        <v>100.79932230986347</v>
      </c>
      <c r="AY417">
        <v>0.28650120487681913</v>
      </c>
      <c r="AZ417">
        <v>47.110407516087143</v>
      </c>
      <c r="BA417">
        <v>1667.110990934528</v>
      </c>
    </row>
    <row r="418" spans="1:100" x14ac:dyDescent="0.25">
      <c r="A418">
        <v>1243</v>
      </c>
      <c r="B418" t="s">
        <v>858</v>
      </c>
      <c r="C418">
        <v>3</v>
      </c>
      <c r="D418">
        <v>4.8265904281201477</v>
      </c>
      <c r="E418">
        <v>-4.1616774077298149E-2</v>
      </c>
      <c r="F418">
        <v>0.58495353116616955</v>
      </c>
      <c r="G418">
        <v>0.57324739633979849</v>
      </c>
      <c r="H418">
        <v>0.37791452646133628</v>
      </c>
      <c r="I418">
        <v>0</v>
      </c>
      <c r="J418">
        <v>22.674871587680173</v>
      </c>
      <c r="K418">
        <v>0.37791452646133628</v>
      </c>
      <c r="L418">
        <v>-1.0000000000000004</v>
      </c>
      <c r="M418">
        <v>-1.0000000000000004</v>
      </c>
      <c r="N418">
        <v>7.5582905292267242</v>
      </c>
      <c r="O418">
        <v>28.07470941214013</v>
      </c>
      <c r="P418">
        <v>-1.2809657220861614</v>
      </c>
      <c r="Q418">
        <v>1.3915614168292727</v>
      </c>
      <c r="R418">
        <v>0.35553393014748697</v>
      </c>
      <c r="S418">
        <v>0.33333333333333359</v>
      </c>
      <c r="T418">
        <v>0.37008801765783117</v>
      </c>
      <c r="U418">
        <v>0.36316793071587716</v>
      </c>
      <c r="V418">
        <v>0</v>
      </c>
      <c r="W418">
        <v>27.546990209828213</v>
      </c>
      <c r="X418">
        <v>1.7995069795761311</v>
      </c>
      <c r="Y418">
        <v>-1.0000000000000004</v>
      </c>
      <c r="Z418">
        <v>-1.0000000000000004</v>
      </c>
      <c r="AA418">
        <v>48.011791860230936</v>
      </c>
      <c r="AB418">
        <v>7.6388906647182897E-2</v>
      </c>
      <c r="AC418">
        <v>7.7137915902470391E-2</v>
      </c>
      <c r="AD418">
        <v>0.24865853185545111</v>
      </c>
      <c r="AE418">
        <v>20.109267720255218</v>
      </c>
      <c r="AF418">
        <v>-1.0000000000000004</v>
      </c>
      <c r="AG418">
        <v>-1.0000000000000004</v>
      </c>
      <c r="AH418">
        <v>-1.0000000000000004</v>
      </c>
      <c r="AI418">
        <v>-4.5525029211763773E-3</v>
      </c>
      <c r="AJ418">
        <v>0</v>
      </c>
      <c r="AK418">
        <v>-9.1796729114857444E-3</v>
      </c>
      <c r="AL418">
        <v>0.16957040480352253</v>
      </c>
      <c r="AM418">
        <v>0.1697884434648381</v>
      </c>
      <c r="AN418">
        <v>0.32284417786808023</v>
      </c>
      <c r="AO418">
        <v>4.1988127220635239</v>
      </c>
      <c r="AP418">
        <v>8.9189564707196176</v>
      </c>
      <c r="AQ418">
        <v>50.221861797508396</v>
      </c>
      <c r="AR418">
        <v>1.0665892817070415</v>
      </c>
      <c r="AS418">
        <v>2.1774215060374673</v>
      </c>
      <c r="AT418">
        <v>-1.0000000000000004</v>
      </c>
      <c r="AU418">
        <v>-1.0000000000000004</v>
      </c>
      <c r="AV418">
        <v>0.92878132648728529</v>
      </c>
      <c r="AW418">
        <v>85.005457743090673</v>
      </c>
      <c r="AX418">
        <v>84.91440768466714</v>
      </c>
      <c r="AY418">
        <v>0.28105854395014063</v>
      </c>
      <c r="AZ418">
        <v>-6.1277307474376705</v>
      </c>
      <c r="BA418">
        <v>1476.0750023985329</v>
      </c>
    </row>
    <row r="419" spans="1:100" x14ac:dyDescent="0.25">
      <c r="A419">
        <v>1245</v>
      </c>
      <c r="B419" t="s">
        <v>859</v>
      </c>
      <c r="C419">
        <v>2</v>
      </c>
      <c r="D419">
        <v>3.6969837755232446</v>
      </c>
      <c r="E419">
        <v>-7.7618046328789478E-3</v>
      </c>
      <c r="F419">
        <v>5.7609536350731363E-2</v>
      </c>
      <c r="G419">
        <v>6.5538016192783946E-2</v>
      </c>
      <c r="H419">
        <v>6.5786007072705419E-2</v>
      </c>
      <c r="I419">
        <v>0</v>
      </c>
      <c r="J419">
        <v>3.9471604243623251</v>
      </c>
      <c r="K419">
        <v>6.5786007072705419E-2</v>
      </c>
      <c r="L419">
        <v>-1</v>
      </c>
      <c r="M419">
        <v>-1</v>
      </c>
      <c r="N419">
        <v>1.3157201414541082</v>
      </c>
      <c r="O419">
        <v>7.9449364604420829</v>
      </c>
      <c r="P419">
        <v>0.12846889109571663</v>
      </c>
      <c r="Q419">
        <v>0.58852417135668023</v>
      </c>
      <c r="R419">
        <v>0.19479227267932955</v>
      </c>
      <c r="S419">
        <v>0.32715197701090887</v>
      </c>
      <c r="T419">
        <v>0.2703175036548095</v>
      </c>
      <c r="U419">
        <v>6.0456585244829858E-2</v>
      </c>
      <c r="V419">
        <v>-1.6368915113668045E-3</v>
      </c>
      <c r="W419">
        <v>23.234487502617398</v>
      </c>
      <c r="X419">
        <v>0.72336714070265207</v>
      </c>
      <c r="Y419">
        <v>-1</v>
      </c>
      <c r="Z419">
        <v>-1</v>
      </c>
      <c r="AA419">
        <v>40.183988165610359</v>
      </c>
      <c r="AB419">
        <v>9.8175709476053488E-2</v>
      </c>
      <c r="AC419">
        <v>9.8382032105236703E-2</v>
      </c>
      <c r="AD419">
        <v>9.3956025976840246E-2</v>
      </c>
      <c r="AE419">
        <v>15.848179963990521</v>
      </c>
      <c r="AF419">
        <v>-1</v>
      </c>
      <c r="AG419">
        <v>-1</v>
      </c>
      <c r="AH419">
        <v>-1</v>
      </c>
      <c r="AI419">
        <v>-1.1646124125875594E-3</v>
      </c>
      <c r="AJ419">
        <v>-1.6368915113668045E-3</v>
      </c>
      <c r="AK419">
        <v>0.11363158475423568</v>
      </c>
      <c r="AL419">
        <v>5.8196372235011638E-2</v>
      </c>
      <c r="AM419">
        <v>0.12400377393958041</v>
      </c>
      <c r="AN419">
        <v>5.9437086275473353E-2</v>
      </c>
      <c r="AO419">
        <v>3.5446410235118186</v>
      </c>
      <c r="AP419">
        <v>1.9005202668107624</v>
      </c>
      <c r="AQ419">
        <v>28.35734961069328</v>
      </c>
      <c r="AR419">
        <v>0.66966456736597402</v>
      </c>
      <c r="AS419">
        <v>0.80706030732238132</v>
      </c>
      <c r="AT419">
        <v>-1</v>
      </c>
      <c r="AU419">
        <v>-1</v>
      </c>
      <c r="AV419">
        <v>0.31021353421682518</v>
      </c>
      <c r="AW419">
        <v>51.752784908266698</v>
      </c>
      <c r="AX419">
        <v>51.826524582846254</v>
      </c>
      <c r="AY419">
        <v>0.14300775521046782</v>
      </c>
      <c r="AZ419">
        <v>-4.1448643309307469</v>
      </c>
      <c r="BA419">
        <v>1407.844985061439</v>
      </c>
    </row>
    <row r="420" spans="1:100" x14ac:dyDescent="0.25">
      <c r="A420">
        <v>1246</v>
      </c>
      <c r="B420" t="s">
        <v>860</v>
      </c>
      <c r="C420">
        <v>3</v>
      </c>
      <c r="D420">
        <v>4.4170937616099915</v>
      </c>
      <c r="E420">
        <v>0</v>
      </c>
      <c r="F420">
        <v>-0.3831091963685852</v>
      </c>
      <c r="G420">
        <v>-0.3831091963685852</v>
      </c>
      <c r="H420">
        <v>-4.9097407049565236E-2</v>
      </c>
      <c r="I420">
        <v>0</v>
      </c>
      <c r="J420">
        <v>-2.9458444229739107</v>
      </c>
      <c r="K420">
        <v>-4.9097407049565236E-2</v>
      </c>
      <c r="L420">
        <v>-0.99999999999999989</v>
      </c>
      <c r="M420">
        <v>-0.99999999999999989</v>
      </c>
      <c r="N420">
        <v>-0.98194814099130401</v>
      </c>
      <c r="O420">
        <v>1.0881401422674939</v>
      </c>
      <c r="P420">
        <v>0.10982125437942598</v>
      </c>
      <c r="Q420">
        <v>0.38169688478133645</v>
      </c>
      <c r="R420">
        <v>0.11092606687855747</v>
      </c>
      <c r="S420">
        <v>0.3333333333333332</v>
      </c>
      <c r="T420">
        <v>0.37058241867624159</v>
      </c>
      <c r="U420">
        <v>2.220234044716279E-2</v>
      </c>
      <c r="V420">
        <v>0</v>
      </c>
      <c r="W420">
        <v>31.008619980252121</v>
      </c>
      <c r="X420">
        <v>0.87907160619069957</v>
      </c>
      <c r="Y420">
        <v>-0.99999999999999989</v>
      </c>
      <c r="Z420">
        <v>-0.99999999999999989</v>
      </c>
      <c r="AA420">
        <v>63.697251653264686</v>
      </c>
      <c r="AB420">
        <v>0.22901668899058869</v>
      </c>
      <c r="AC420">
        <v>0.27634510866858808</v>
      </c>
      <c r="AD420">
        <v>0.14619231446350409</v>
      </c>
      <c r="AE420">
        <v>32.577705606134032</v>
      </c>
      <c r="AF420">
        <v>-0.99999999999999989</v>
      </c>
      <c r="AG420">
        <v>-0.99999999999999989</v>
      </c>
      <c r="AH420">
        <v>-0.99999999999999989</v>
      </c>
      <c r="AI420">
        <v>0</v>
      </c>
      <c r="AJ420">
        <v>0</v>
      </c>
      <c r="AK420">
        <v>0.90326194830431161</v>
      </c>
      <c r="AL420">
        <v>0.2613607519724479</v>
      </c>
      <c r="AM420">
        <v>5.014618139888978E-2</v>
      </c>
      <c r="AN420">
        <v>0.11258649313474743</v>
      </c>
      <c r="AO420">
        <v>5.7699642764938028</v>
      </c>
      <c r="AP420">
        <v>4.1214660882309255</v>
      </c>
      <c r="AQ420">
        <v>28.062775557278201</v>
      </c>
      <c r="AR420">
        <v>0.72611809245673775</v>
      </c>
      <c r="AS420">
        <v>0.82997419914113413</v>
      </c>
      <c r="AT420">
        <v>-0.99999999999999989</v>
      </c>
      <c r="AU420">
        <v>-0.99999999999999989</v>
      </c>
      <c r="AV420">
        <v>-0.27218312949002765</v>
      </c>
      <c r="AW420">
        <v>68.906857883763124</v>
      </c>
      <c r="AX420">
        <v>68.906857883763124</v>
      </c>
      <c r="AY420">
        <v>0.26070028376794785</v>
      </c>
      <c r="AZ420">
        <v>14.831437253596338</v>
      </c>
      <c r="BA420">
        <v>1385.8996230513333</v>
      </c>
    </row>
    <row r="421" spans="1:100" x14ac:dyDescent="0.25">
      <c r="A421">
        <v>1247</v>
      </c>
      <c r="B421" t="s">
        <v>861</v>
      </c>
      <c r="C421">
        <v>3</v>
      </c>
      <c r="D421">
        <v>4.8794905361355809</v>
      </c>
      <c r="E421">
        <v>-1.2859621557320302E-3</v>
      </c>
      <c r="F421">
        <v>-0.11632044239818232</v>
      </c>
      <c r="G421">
        <v>-0.11632044239818232</v>
      </c>
      <c r="H421">
        <v>0.35968420756006103</v>
      </c>
      <c r="I421">
        <v>0</v>
      </c>
      <c r="J421">
        <v>21.58105245360365</v>
      </c>
      <c r="K421">
        <v>0.35968420756006103</v>
      </c>
      <c r="L421">
        <v>-0.99999999999999989</v>
      </c>
      <c r="M421">
        <v>-0.99999999999999989</v>
      </c>
      <c r="N421">
        <v>7.193684151201218</v>
      </c>
      <c r="O421">
        <v>26.344222547341047</v>
      </c>
      <c r="P421">
        <v>-0.20469575706975207</v>
      </c>
      <c r="Q421">
        <v>0.40628633749278487</v>
      </c>
      <c r="R421">
        <v>0.1177357959388729</v>
      </c>
      <c r="S421">
        <v>0.3496279668509667</v>
      </c>
      <c r="T421">
        <v>0.24036768612785195</v>
      </c>
      <c r="U421">
        <v>-9.4254603607060755E-2</v>
      </c>
      <c r="V421">
        <v>-7.3686608152692019E-3</v>
      </c>
      <c r="W421">
        <v>5.1475272398571086</v>
      </c>
      <c r="X421">
        <v>-0.29694949432283668</v>
      </c>
      <c r="Y421">
        <v>-0.99999999999999989</v>
      </c>
      <c r="Z421">
        <v>-0.99999999999999989</v>
      </c>
      <c r="AA421">
        <v>16.131431103121116</v>
      </c>
      <c r="AB421">
        <v>8.8279517133698721E-2</v>
      </c>
      <c r="AC421">
        <v>0.14778628932107021</v>
      </c>
      <c r="AD421">
        <v>-1.8742445108266229E-2</v>
      </c>
      <c r="AE421">
        <v>10.866168067325129</v>
      </c>
      <c r="AF421">
        <v>-0.99999999999999989</v>
      </c>
      <c r="AG421">
        <v>-0.99999999999999989</v>
      </c>
      <c r="AH421">
        <v>-0.99999999999999989</v>
      </c>
      <c r="AI421">
        <v>0</v>
      </c>
      <c r="AJ421">
        <v>-7.3686608152692019E-3</v>
      </c>
      <c r="AK421">
        <v>8.1787847199736904E-2</v>
      </c>
      <c r="AL421">
        <v>7.7289578617720234E-2</v>
      </c>
      <c r="AM421">
        <v>0.28474857971569489</v>
      </c>
      <c r="AN421">
        <v>-6.7227858601027646E-2</v>
      </c>
      <c r="AO421">
        <v>7.5276537288910577</v>
      </c>
      <c r="AP421">
        <v>-1.2942485719370884</v>
      </c>
      <c r="AQ421">
        <v>26.728579693460784</v>
      </c>
      <c r="AR421">
        <v>0.48837238855648873</v>
      </c>
      <c r="AS421">
        <v>6.2734713237223641E-2</v>
      </c>
      <c r="AT421">
        <v>-0.99999999999999989</v>
      </c>
      <c r="AU421">
        <v>-0.99999999999999989</v>
      </c>
      <c r="AV421">
        <v>1.4153535406904727E-3</v>
      </c>
      <c r="AW421">
        <v>41.181405078525081</v>
      </c>
      <c r="AX421">
        <v>40.444538996998162</v>
      </c>
      <c r="AY421">
        <v>5.5873476753032857E-2</v>
      </c>
      <c r="AZ421">
        <v>-49.336348628687148</v>
      </c>
      <c r="BA421">
        <v>1329.2927420120968</v>
      </c>
      <c r="CU421" t="e">
        <v>#N/A</v>
      </c>
      <c r="CV421" t="e">
        <v>#N/A</v>
      </c>
    </row>
    <row r="422" spans="1:100" x14ac:dyDescent="0.25">
      <c r="A422">
        <v>1248</v>
      </c>
      <c r="B422" t="s">
        <v>862</v>
      </c>
      <c r="C422">
        <v>2</v>
      </c>
      <c r="D422">
        <v>2.0790585293109389</v>
      </c>
      <c r="E422">
        <v>-0.36714843284633508</v>
      </c>
      <c r="F422">
        <v>-0.83730242576097824</v>
      </c>
      <c r="G422">
        <v>-0.83343782506399244</v>
      </c>
      <c r="H422">
        <v>-0.12019372314161068</v>
      </c>
      <c r="I422">
        <v>0</v>
      </c>
      <c r="J422">
        <v>-7.2116233884966396</v>
      </c>
      <c r="K422">
        <v>-0.12019372314161068</v>
      </c>
      <c r="L422">
        <v>-1</v>
      </c>
      <c r="M422">
        <v>-1</v>
      </c>
      <c r="N422">
        <v>-2.4038744628322135</v>
      </c>
      <c r="O422">
        <v>-3.6461223599131198</v>
      </c>
      <c r="P422">
        <v>-1.6916322807890425</v>
      </c>
      <c r="Q422">
        <v>-3.6655247982081383</v>
      </c>
      <c r="R422">
        <v>-1.2024433178599654</v>
      </c>
      <c r="S422">
        <v>0.29238705091630357</v>
      </c>
      <c r="T422">
        <v>0.12353928769742911</v>
      </c>
      <c r="U422">
        <v>-0.12129610654353964</v>
      </c>
      <c r="V422">
        <v>-2.5669784814943308E-2</v>
      </c>
      <c r="W422">
        <v>11.763316105918946</v>
      </c>
      <c r="X422">
        <v>-0.1186201274987797</v>
      </c>
      <c r="Y422">
        <v>-1</v>
      </c>
      <c r="Z422">
        <v>-1</v>
      </c>
      <c r="AA422">
        <v>16.566693858685785</v>
      </c>
      <c r="AB422">
        <v>-0.10569381939938628</v>
      </c>
      <c r="AC422">
        <v>-0.10556486476936708</v>
      </c>
      <c r="AD422">
        <v>-0.10823946403647715</v>
      </c>
      <c r="AE422">
        <v>-2.9336030208137451</v>
      </c>
      <c r="AF422">
        <v>-1</v>
      </c>
      <c r="AG422">
        <v>-1</v>
      </c>
      <c r="AH422">
        <v>-1</v>
      </c>
      <c r="AI422">
        <v>-1.4342871714657705E-2</v>
      </c>
      <c r="AJ422">
        <v>-2.5669784814943308E-2</v>
      </c>
      <c r="AK422">
        <v>0.35924179697157577</v>
      </c>
      <c r="AL422">
        <v>-0.18741383998232841</v>
      </c>
      <c r="AM422">
        <v>0.41007172856052937</v>
      </c>
      <c r="AN422">
        <v>-0.22663086834547558</v>
      </c>
      <c r="AO422">
        <v>10.829051592412302</v>
      </c>
      <c r="AP422">
        <v>-5.3838903020897213</v>
      </c>
      <c r="AQ422">
        <v>16.145478031320629</v>
      </c>
      <c r="AR422">
        <v>0.40085737033884361</v>
      </c>
      <c r="AS422">
        <v>-6.2228441054040684E-2</v>
      </c>
      <c r="AT422">
        <v>-1</v>
      </c>
      <c r="AU422">
        <v>-1</v>
      </c>
      <c r="AV422">
        <v>-1.5439743562802728</v>
      </c>
      <c r="AW422">
        <v>24.535581137476861</v>
      </c>
      <c r="AX422">
        <v>24.252758090231147</v>
      </c>
      <c r="AY422">
        <v>-6.6637702956509864E-2</v>
      </c>
      <c r="AZ422">
        <v>-40.873180564189546</v>
      </c>
      <c r="BA422">
        <v>1425.4053478904038</v>
      </c>
    </row>
    <row r="423" spans="1:100" x14ac:dyDescent="0.25">
      <c r="A423">
        <v>1250</v>
      </c>
      <c r="B423" t="s">
        <v>863</v>
      </c>
      <c r="C423">
        <v>3</v>
      </c>
      <c r="D423">
        <v>1.9173081227724251</v>
      </c>
      <c r="E423">
        <v>0</v>
      </c>
      <c r="F423">
        <v>0.62793265992489666</v>
      </c>
      <c r="G423">
        <v>0.62793265992489666</v>
      </c>
      <c r="H423">
        <v>9.90594725373483E-3</v>
      </c>
      <c r="I423">
        <v>0</v>
      </c>
      <c r="J423">
        <v>0.59435683522409088</v>
      </c>
      <c r="K423">
        <v>9.90594725373483E-3</v>
      </c>
      <c r="L423">
        <v>-1.0000000000000016</v>
      </c>
      <c r="M423">
        <v>-1.0000000000000016</v>
      </c>
      <c r="N423">
        <v>0.19811894507469671</v>
      </c>
      <c r="O423">
        <v>3.1395976179214142</v>
      </c>
      <c r="P423">
        <v>-0.5984619642361293</v>
      </c>
      <c r="Q423">
        <v>-0.18320970124029359</v>
      </c>
      <c r="R423">
        <v>-0.10101069033122553</v>
      </c>
      <c r="S423">
        <v>0.3420588813195945</v>
      </c>
      <c r="T423">
        <v>0.39421439214343079</v>
      </c>
      <c r="U423">
        <v>5.1718070129504606E-2</v>
      </c>
      <c r="V423">
        <v>0</v>
      </c>
      <c r="W423">
        <v>31.123415853551801</v>
      </c>
      <c r="X423">
        <v>0.97997898137978789</v>
      </c>
      <c r="Y423">
        <v>-1.0000000000000016</v>
      </c>
      <c r="Z423">
        <v>-1.0000000000000016</v>
      </c>
      <c r="AA423">
        <v>49.888547278777985</v>
      </c>
      <c r="AB423">
        <v>0.14221040075625585</v>
      </c>
      <c r="AC423">
        <v>0.10983687457222092</v>
      </c>
      <c r="AD423">
        <v>0.12527556698267209</v>
      </c>
      <c r="AE423">
        <v>18.866142115557437</v>
      </c>
      <c r="AF423">
        <v>-1.0000000000000016</v>
      </c>
      <c r="AG423">
        <v>-1.0000000000000016</v>
      </c>
      <c r="AH423">
        <v>-1.0000000000000016</v>
      </c>
      <c r="AI423">
        <v>0</v>
      </c>
      <c r="AJ423">
        <v>0</v>
      </c>
      <c r="AK423">
        <v>5.6474068744910788E-2</v>
      </c>
      <c r="AL423">
        <v>0.14479889123916193</v>
      </c>
      <c r="AM423">
        <v>0.20300914349761093</v>
      </c>
      <c r="AN423">
        <v>6.5686859913744733E-2</v>
      </c>
      <c r="AO423">
        <v>5.3575989311648282</v>
      </c>
      <c r="AP423">
        <v>2.366165954039428</v>
      </c>
      <c r="AQ423">
        <v>31.717772688775884</v>
      </c>
      <c r="AR423">
        <v>0.7879913435925302</v>
      </c>
      <c r="AS423">
        <v>0.9898849286335234</v>
      </c>
      <c r="AT423">
        <v>-1.0000000000000016</v>
      </c>
      <c r="AU423">
        <v>-1.0000000000000016</v>
      </c>
      <c r="AV423">
        <v>0.52692196959367088</v>
      </c>
      <c r="AW423">
        <v>55.394310850738833</v>
      </c>
      <c r="AX423">
        <v>55.394310850738833</v>
      </c>
      <c r="AY423">
        <v>1.7200454834313796E-2</v>
      </c>
      <c r="AZ423">
        <v>-9.1649025835824371</v>
      </c>
      <c r="BA423">
        <v>1502.2019823043956</v>
      </c>
      <c r="CU423" t="e">
        <v>#N/A</v>
      </c>
      <c r="CV423" t="e">
        <v>#N/A</v>
      </c>
    </row>
    <row r="424" spans="1:100" x14ac:dyDescent="0.25">
      <c r="A424">
        <v>1251</v>
      </c>
      <c r="B424" t="s">
        <v>864</v>
      </c>
      <c r="C424">
        <v>3</v>
      </c>
      <c r="D424">
        <v>5.8536995272790273</v>
      </c>
      <c r="E424">
        <v>-6.7500566706315213E-2</v>
      </c>
      <c r="F424">
        <v>-8.9597148108108871E-2</v>
      </c>
      <c r="G424">
        <v>-0.10817072023436397</v>
      </c>
      <c r="H424">
        <v>0.45319454083245514</v>
      </c>
      <c r="I424">
        <v>0</v>
      </c>
      <c r="J424">
        <v>27.191672449947305</v>
      </c>
      <c r="K424">
        <v>0.45319454083245514</v>
      </c>
      <c r="L424">
        <v>-0.99999999999999778</v>
      </c>
      <c r="M424">
        <v>-0.99999999999999778</v>
      </c>
      <c r="N424">
        <v>9.0638908166491028</v>
      </c>
      <c r="O424">
        <v>32.937201256991969</v>
      </c>
      <c r="P424">
        <v>0.43372200987032022</v>
      </c>
      <c r="Q424">
        <v>2.4158001230687645</v>
      </c>
      <c r="R424">
        <v>0.73985711281286959</v>
      </c>
      <c r="S424">
        <v>0.33333333333333276</v>
      </c>
      <c r="T424">
        <v>0.43165455159550897</v>
      </c>
      <c r="U424">
        <v>0.42000660568542697</v>
      </c>
      <c r="V424">
        <v>1.6796996735361776E-2</v>
      </c>
      <c r="W424">
        <v>29.943877860687032</v>
      </c>
      <c r="X424">
        <v>2.2000841293812048</v>
      </c>
      <c r="Y424">
        <v>-0.99999999999999778</v>
      </c>
      <c r="Z424">
        <v>-0.99999999999999778</v>
      </c>
      <c r="AA424">
        <v>44.176032684581905</v>
      </c>
      <c r="AB424">
        <v>-6.5780425981012886E-2</v>
      </c>
      <c r="AC424">
        <v>0.20917859992960142</v>
      </c>
      <c r="AD424">
        <v>0.12644778027305217</v>
      </c>
      <c r="AE424">
        <v>13.49229771108204</v>
      </c>
      <c r="AF424">
        <v>-0.99999999999999778</v>
      </c>
      <c r="AG424">
        <v>-0.99999999999999778</v>
      </c>
      <c r="AH424">
        <v>-0.99999999999999778</v>
      </c>
      <c r="AI424">
        <v>0</v>
      </c>
      <c r="AJ424">
        <v>1.6796996735361776E-2</v>
      </c>
      <c r="AK424">
        <v>6.31910689886169E-2</v>
      </c>
      <c r="AL424">
        <v>-0.1175456128971985</v>
      </c>
      <c r="AM424">
        <v>5.9421564449814175E-2</v>
      </c>
      <c r="AN424">
        <v>3.4465273910388249E-2</v>
      </c>
      <c r="AO424">
        <v>1.8014944561884376</v>
      </c>
      <c r="AP424">
        <v>0.27390378327371256</v>
      </c>
      <c r="AQ424">
        <v>57.135550310634322</v>
      </c>
      <c r="AR424">
        <v>1.2017914873496303</v>
      </c>
      <c r="AS424">
        <v>2.653278670213659</v>
      </c>
      <c r="AT424">
        <v>-0.99999999999999778</v>
      </c>
      <c r="AU424">
        <v>-0.99999999999999778</v>
      </c>
      <c r="AV424">
        <v>0.6316863925785059</v>
      </c>
      <c r="AW424">
        <v>77.387137724847591</v>
      </c>
      <c r="AX424">
        <v>79.066837398383768</v>
      </c>
      <c r="AY424">
        <v>0.19488163840212266</v>
      </c>
      <c r="AZ424">
        <v>5.5330359645160794</v>
      </c>
      <c r="BA424">
        <v>1456.6164133491789</v>
      </c>
      <c r="CU424" t="e">
        <v>#N/A</v>
      </c>
      <c r="CV424" t="e">
        <v>#N/A</v>
      </c>
    </row>
    <row r="425" spans="1:100" x14ac:dyDescent="0.25">
      <c r="A425">
        <v>1254</v>
      </c>
      <c r="B425" t="s">
        <v>865</v>
      </c>
      <c r="C425">
        <v>3</v>
      </c>
      <c r="D425">
        <v>3.3145355532518055</v>
      </c>
      <c r="E425">
        <v>0</v>
      </c>
      <c r="F425">
        <v>-8.2305048575035851E-3</v>
      </c>
      <c r="G425">
        <v>-8.2305048575035851E-3</v>
      </c>
      <c r="H425">
        <v>0.50778035551571155</v>
      </c>
      <c r="I425">
        <v>0</v>
      </c>
      <c r="J425">
        <v>30.466821330942675</v>
      </c>
      <c r="K425">
        <v>0.50778035551571155</v>
      </c>
      <c r="L425">
        <v>-1.0000000000000004</v>
      </c>
      <c r="M425">
        <v>-1.0000000000000004</v>
      </c>
      <c r="N425">
        <v>10.155607110314222</v>
      </c>
      <c r="O425">
        <v>33.773126379336979</v>
      </c>
      <c r="P425">
        <v>-0.22828972266876757</v>
      </c>
      <c r="Q425">
        <v>-0.42309511372645209</v>
      </c>
      <c r="R425">
        <v>-0.10365881903582</v>
      </c>
      <c r="S425">
        <v>0.33333333333333359</v>
      </c>
      <c r="T425">
        <v>0.3376965541764867</v>
      </c>
      <c r="U425">
        <v>0.20371593448393405</v>
      </c>
      <c r="V425">
        <v>-2.1449778449519931E-3</v>
      </c>
      <c r="W425">
        <v>14.592819545323637</v>
      </c>
      <c r="X425">
        <v>0.96960662370328554</v>
      </c>
      <c r="Y425">
        <v>-1.0000000000000004</v>
      </c>
      <c r="Z425">
        <v>-1.0000000000000004</v>
      </c>
      <c r="AA425">
        <v>43.390733767758277</v>
      </c>
      <c r="AB425">
        <v>7.6898392739326818E-2</v>
      </c>
      <c r="AC425">
        <v>0.16133430999868126</v>
      </c>
      <c r="AD425">
        <v>0.33979875809140148</v>
      </c>
      <c r="AE425">
        <v>28.901573041470471</v>
      </c>
      <c r="AF425">
        <v>-1.0000000000000004</v>
      </c>
      <c r="AG425">
        <v>-1.0000000000000004</v>
      </c>
      <c r="AH425">
        <v>-1.0000000000000004</v>
      </c>
      <c r="AI425">
        <v>0</v>
      </c>
      <c r="AJ425">
        <v>-2.1449778449519931E-3</v>
      </c>
      <c r="AK425">
        <v>0.14895825947512661</v>
      </c>
      <c r="AL425">
        <v>-1.1274890279592803E-2</v>
      </c>
      <c r="AM425">
        <v>-4.8490392311609384E-2</v>
      </c>
      <c r="AN425">
        <v>0.16504649649841766</v>
      </c>
      <c r="AO425">
        <v>-0.46746851041460175</v>
      </c>
      <c r="AP425">
        <v>4.0697879610624792</v>
      </c>
      <c r="AQ425">
        <v>45.0596408762663</v>
      </c>
      <c r="AR425">
        <v>0.87260084414880246</v>
      </c>
      <c r="AS425">
        <v>1.4773869792189978</v>
      </c>
      <c r="AT425">
        <v>-1.0000000000000004</v>
      </c>
      <c r="AU425">
        <v>-1.0000000000000004</v>
      </c>
      <c r="AV425">
        <v>-0.11188932389332358</v>
      </c>
      <c r="AW425">
        <v>81.233648108157681</v>
      </c>
      <c r="AX425">
        <v>81.019150323662487</v>
      </c>
      <c r="AY425">
        <v>0.23874070681685353</v>
      </c>
      <c r="AZ425">
        <v>20.046596474082996</v>
      </c>
      <c r="BA425">
        <v>1411.6270372404424</v>
      </c>
      <c r="CU425" t="e">
        <v>#N/A</v>
      </c>
      <c r="CV425" t="e">
        <v>#N/A</v>
      </c>
    </row>
    <row r="426" spans="1:100" x14ac:dyDescent="0.25">
      <c r="A426">
        <v>1255</v>
      </c>
      <c r="B426" t="s">
        <v>866</v>
      </c>
      <c r="C426">
        <v>3</v>
      </c>
      <c r="D426">
        <v>2.2468306700186909</v>
      </c>
      <c r="E426">
        <v>0</v>
      </c>
      <c r="F426">
        <v>-2.0285262668332908</v>
      </c>
      <c r="G426">
        <v>-2.0285262668332908</v>
      </c>
      <c r="H426">
        <v>2.0135536545439259E-2</v>
      </c>
      <c r="I426">
        <v>0</v>
      </c>
      <c r="J426">
        <v>1.2081321927263557</v>
      </c>
      <c r="K426">
        <v>2.0135536545439259E-2</v>
      </c>
      <c r="L426">
        <v>-1.0000000000000018</v>
      </c>
      <c r="M426">
        <v>-1.0000000000000018</v>
      </c>
      <c r="N426">
        <v>0.4027107309087854</v>
      </c>
      <c r="O426">
        <v>1.4264365959117524</v>
      </c>
      <c r="P426">
        <v>2.9658790137465036</v>
      </c>
      <c r="Q426">
        <v>6.8149181127439133</v>
      </c>
      <c r="R426">
        <v>2.4092166020806411</v>
      </c>
      <c r="S426">
        <v>0.33333333333333393</v>
      </c>
      <c r="T426">
        <v>0.39141725645790731</v>
      </c>
      <c r="U426">
        <v>0.31478805522857622</v>
      </c>
      <c r="V426">
        <v>-1.667147982340959E-2</v>
      </c>
      <c r="W426">
        <v>40.109265146038744</v>
      </c>
      <c r="X426">
        <v>1.9218223183442222</v>
      </c>
      <c r="Y426">
        <v>-1.0000000000000018</v>
      </c>
      <c r="Z426">
        <v>-1.0000000000000018</v>
      </c>
      <c r="AA426">
        <v>80.309649634114209</v>
      </c>
      <c r="AB426">
        <v>0.10512692938793566</v>
      </c>
      <c r="AC426">
        <v>0.53785891604638991</v>
      </c>
      <c r="AD426">
        <v>0.11283751228557097</v>
      </c>
      <c r="AE426">
        <v>37.79116788599481</v>
      </c>
      <c r="AF426">
        <v>-1.0000000000000018</v>
      </c>
      <c r="AG426">
        <v>-1.0000000000000018</v>
      </c>
      <c r="AH426">
        <v>-1.0000000000000018</v>
      </c>
      <c r="AI426">
        <v>3.3720110957558114E-2</v>
      </c>
      <c r="AJ426">
        <v>-1.667147982340959E-2</v>
      </c>
      <c r="AK426">
        <v>-1.2922955408244089E-2</v>
      </c>
      <c r="AL426">
        <v>0.13153116271309562</v>
      </c>
      <c r="AM426">
        <v>-0.16551089714694717</v>
      </c>
      <c r="AN426">
        <v>0.23323107677444743</v>
      </c>
      <c r="AO426">
        <v>-4.2023872057148992</v>
      </c>
      <c r="AP426">
        <v>6.4884327329266629</v>
      </c>
      <c r="AQ426">
        <v>41.317397338765105</v>
      </c>
      <c r="AR426">
        <v>1.0228671651964076</v>
      </c>
      <c r="AS426">
        <v>1.9419578548896608</v>
      </c>
      <c r="AT426">
        <v>-1.0000000000000018</v>
      </c>
      <c r="AU426">
        <v>-1.0000000000000018</v>
      </c>
      <c r="AV426">
        <v>0.38069033524735074</v>
      </c>
      <c r="AW426">
        <v>88.224518962952644</v>
      </c>
      <c r="AX426">
        <v>87.231773199762827</v>
      </c>
      <c r="AY426">
        <v>0.51156572574036818</v>
      </c>
      <c r="AZ426">
        <v>85.562910463398197</v>
      </c>
      <c r="BA426">
        <v>1556.7789755924666</v>
      </c>
    </row>
    <row r="427" spans="1:100" x14ac:dyDescent="0.25">
      <c r="A427">
        <v>1257</v>
      </c>
      <c r="B427" t="s">
        <v>867</v>
      </c>
      <c r="C427">
        <v>3</v>
      </c>
      <c r="D427">
        <v>4.9500750936433207</v>
      </c>
      <c r="E427">
        <v>-0.51844647322133386</v>
      </c>
      <c r="F427">
        <v>0.3961768656093817</v>
      </c>
      <c r="G427">
        <v>0.2554324663815345</v>
      </c>
      <c r="H427">
        <v>6.5899360846928184E-2</v>
      </c>
      <c r="I427">
        <v>0</v>
      </c>
      <c r="J427">
        <v>3.9539616508156903</v>
      </c>
      <c r="K427">
        <v>6.5899360846928184E-2</v>
      </c>
      <c r="L427">
        <v>-0.99999999999999889</v>
      </c>
      <c r="M427">
        <v>-0.99999999999999889</v>
      </c>
      <c r="N427">
        <v>1.317987216938564</v>
      </c>
      <c r="O427">
        <v>9.1594692108405518</v>
      </c>
      <c r="P427">
        <v>0.14903528676420708</v>
      </c>
      <c r="Q427">
        <v>-0.14514472419776742</v>
      </c>
      <c r="R427">
        <v>3.5256012665683109E-2</v>
      </c>
      <c r="S427">
        <v>0.33333333333333315</v>
      </c>
      <c r="T427">
        <v>0.35691861016028376</v>
      </c>
      <c r="U427">
        <v>0.4398205908908529</v>
      </c>
      <c r="V427">
        <v>-1.7804152704450939E-3</v>
      </c>
      <c r="W427">
        <v>42.495710330683828</v>
      </c>
      <c r="X427">
        <v>2.4012244210534206</v>
      </c>
      <c r="Y427">
        <v>-0.99999999999999889</v>
      </c>
      <c r="Z427">
        <v>-0.99999999999999889</v>
      </c>
      <c r="AA427">
        <v>88.737633211324976</v>
      </c>
      <c r="AB427">
        <v>0.14784689287193889</v>
      </c>
      <c r="AC427">
        <v>0.4459477127962902</v>
      </c>
      <c r="AD427">
        <v>0.33033873169128114</v>
      </c>
      <c r="AE427">
        <v>46.206666867975535</v>
      </c>
      <c r="AF427">
        <v>-0.99999999999999889</v>
      </c>
      <c r="AG427">
        <v>-0.99999999999999889</v>
      </c>
      <c r="AH427">
        <v>-0.99999999999999889</v>
      </c>
      <c r="AI427">
        <v>0</v>
      </c>
      <c r="AJ427">
        <v>-1.7804152704450939E-3</v>
      </c>
      <c r="AK427">
        <v>7.9143537396118457E-2</v>
      </c>
      <c r="AL427">
        <v>0.10461050873554681</v>
      </c>
      <c r="AM427">
        <v>5.9617357966573747E-3</v>
      </c>
      <c r="AN427">
        <v>0.16246585040764588</v>
      </c>
      <c r="AO427">
        <v>0.54476108189702643</v>
      </c>
      <c r="AP427">
        <v>4.5846988038688821</v>
      </c>
      <c r="AQ427">
        <v>46.44967198149952</v>
      </c>
      <c r="AR427">
        <v>1.1282921191140236</v>
      </c>
      <c r="AS427">
        <v>2.467123781900348</v>
      </c>
      <c r="AT427">
        <v>-0.99999999999999889</v>
      </c>
      <c r="AU427">
        <v>-0.99999999999999889</v>
      </c>
      <c r="AV427">
        <v>0.2906884790472174</v>
      </c>
      <c r="AW427">
        <v>102.48180122603442</v>
      </c>
      <c r="AX427">
        <v>102.30375969898992</v>
      </c>
      <c r="AY427">
        <v>0.28781829601638931</v>
      </c>
      <c r="AZ427">
        <v>34.550400554058385</v>
      </c>
      <c r="BA427">
        <v>1520.544252671149</v>
      </c>
      <c r="CU427" t="e">
        <v>#N/A</v>
      </c>
      <c r="CV427" t="e">
        <v>#N/A</v>
      </c>
    </row>
    <row r="428" spans="1:100" x14ac:dyDescent="0.25">
      <c r="A428">
        <v>1258</v>
      </c>
      <c r="B428" t="s">
        <v>868</v>
      </c>
      <c r="C428">
        <v>3</v>
      </c>
      <c r="D428">
        <v>4.841410847797861</v>
      </c>
      <c r="E428">
        <v>9.7116432101109467E-3</v>
      </c>
      <c r="F428">
        <v>8.8793216417495172E-2</v>
      </c>
      <c r="G428">
        <v>9.2030430820865483E-2</v>
      </c>
      <c r="H428">
        <v>0.13658012102283226</v>
      </c>
      <c r="I428">
        <v>0</v>
      </c>
      <c r="J428">
        <v>8.1948072613699363</v>
      </c>
      <c r="K428">
        <v>0.13658012102283226</v>
      </c>
      <c r="L428">
        <v>-0.999999999999998</v>
      </c>
      <c r="M428">
        <v>-0.999999999999998</v>
      </c>
      <c r="N428">
        <v>2.7316024204566456</v>
      </c>
      <c r="O428">
        <v>13.128248539988666</v>
      </c>
      <c r="P428">
        <v>-0.30251939163238856</v>
      </c>
      <c r="Q428">
        <v>1.1260405496424024</v>
      </c>
      <c r="R428">
        <v>0.29002169055009663</v>
      </c>
      <c r="S428">
        <v>0.34053207566810806</v>
      </c>
      <c r="T428">
        <v>0.25897849424814856</v>
      </c>
      <c r="U428">
        <v>3.7627053302268801E-2</v>
      </c>
      <c r="V428">
        <v>0</v>
      </c>
      <c r="W428">
        <v>20.02230008782772</v>
      </c>
      <c r="X428">
        <v>0.5337152413204227</v>
      </c>
      <c r="Y428">
        <v>-0.999999999999998</v>
      </c>
      <c r="Z428">
        <v>-0.999999999999998</v>
      </c>
      <c r="AA428">
        <v>50.942514384198965</v>
      </c>
      <c r="AB428">
        <v>0.20589503210091958</v>
      </c>
      <c r="AC428">
        <v>0.34795924944902418</v>
      </c>
      <c r="AD428">
        <v>5.8749570566479448E-2</v>
      </c>
      <c r="AE428">
        <v>30.630192605821161</v>
      </c>
      <c r="AF428">
        <v>-0.999999999999998</v>
      </c>
      <c r="AG428">
        <v>-0.999999999999998</v>
      </c>
      <c r="AH428">
        <v>-0.999999999999998</v>
      </c>
      <c r="AI428">
        <v>0</v>
      </c>
      <c r="AJ428">
        <v>0</v>
      </c>
      <c r="AK428">
        <v>-0.20445798351021999</v>
      </c>
      <c r="AL428">
        <v>0.58612149039482719</v>
      </c>
      <c r="AM428">
        <v>-1.1641707694359533E-2</v>
      </c>
      <c r="AN428">
        <v>-0.13151457811395467</v>
      </c>
      <c r="AO428">
        <v>-1.3133326099100886</v>
      </c>
      <c r="AP428">
        <v>-0.35725700087473089</v>
      </c>
      <c r="AQ428">
        <v>28.21710734919764</v>
      </c>
      <c r="AR428">
        <v>0.63713762321852518</v>
      </c>
      <c r="AS428">
        <v>0.67029536234325493</v>
      </c>
      <c r="AT428">
        <v>-0.999999999999998</v>
      </c>
      <c r="AU428">
        <v>-0.999999999999998</v>
      </c>
      <c r="AV428">
        <v>0.38205212137096217</v>
      </c>
      <c r="AW428">
        <v>63.713505923312916</v>
      </c>
      <c r="AX428">
        <v>63.713505923312916</v>
      </c>
      <c r="AY428">
        <v>0.10196798486340324</v>
      </c>
      <c r="AZ428">
        <v>-7.2110556992279964</v>
      </c>
      <c r="BA428">
        <v>1469.6028024663101</v>
      </c>
      <c r="CU428" t="e">
        <v>#N/A</v>
      </c>
      <c r="CV428" t="e">
        <v>#N/A</v>
      </c>
    </row>
    <row r="429" spans="1:100" x14ac:dyDescent="0.25">
      <c r="A429">
        <v>1259</v>
      </c>
      <c r="B429" t="s">
        <v>869</v>
      </c>
      <c r="C429">
        <v>3</v>
      </c>
      <c r="D429">
        <v>3.4974396281453224</v>
      </c>
      <c r="E429">
        <v>1.4381717337190524E-2</v>
      </c>
      <c r="F429">
        <v>-1.1936126628270234</v>
      </c>
      <c r="G429">
        <v>-1.1936126628270234</v>
      </c>
      <c r="H429">
        <v>0.52983121504245201</v>
      </c>
      <c r="I429">
        <v>0</v>
      </c>
      <c r="J429">
        <v>31.789872902547121</v>
      </c>
      <c r="K429">
        <v>0.52983121504245201</v>
      </c>
      <c r="L429">
        <v>-0.99999999999999944</v>
      </c>
      <c r="M429">
        <v>-0.99999999999999944</v>
      </c>
      <c r="N429">
        <v>10.596624300849042</v>
      </c>
      <c r="O429">
        <v>34.093699867865439</v>
      </c>
      <c r="P429">
        <v>-1.7700220343402</v>
      </c>
      <c r="Q429">
        <v>0.28305052031795519</v>
      </c>
      <c r="R429">
        <v>-0.29435563647300961</v>
      </c>
      <c r="S429">
        <v>0.3392423341159358</v>
      </c>
      <c r="T429">
        <v>0.27727176958758309</v>
      </c>
      <c r="U429">
        <v>0.45686047524268164</v>
      </c>
      <c r="V429">
        <v>6.7822784306082939E-3</v>
      </c>
      <c r="W429">
        <v>22.013025693374267</v>
      </c>
      <c r="X429">
        <v>1.896804762597605</v>
      </c>
      <c r="Y429">
        <v>-0.99999999999999944</v>
      </c>
      <c r="Z429">
        <v>-0.99999999999999944</v>
      </c>
      <c r="AA429">
        <v>38.858049492546961</v>
      </c>
      <c r="AB429">
        <v>-1.3635416984930288E-2</v>
      </c>
      <c r="AC429">
        <v>0.24320034179347913</v>
      </c>
      <c r="AD429">
        <v>0.1132226639043651</v>
      </c>
      <c r="AE429">
        <v>17.13937943564569</v>
      </c>
      <c r="AF429">
        <v>-0.99999999999999944</v>
      </c>
      <c r="AG429">
        <v>-0.99999999999999944</v>
      </c>
      <c r="AH429">
        <v>-0.99999999999999944</v>
      </c>
      <c r="AI429">
        <v>-6.8117669572508005E-2</v>
      </c>
      <c r="AJ429">
        <v>6.7822784306082939E-3</v>
      </c>
      <c r="AK429">
        <v>-8.9888249509128992E-2</v>
      </c>
      <c r="AL429">
        <v>0.19873941965626871</v>
      </c>
      <c r="AM429">
        <v>0.20864513536045337</v>
      </c>
      <c r="AN429">
        <v>0.50500248824496885</v>
      </c>
      <c r="AO429">
        <v>4.7666871364656895</v>
      </c>
      <c r="AP429">
        <v>13.618759304405563</v>
      </c>
      <c r="AQ429">
        <v>53.802898595921377</v>
      </c>
      <c r="AR429">
        <v>1.080156857376809</v>
      </c>
      <c r="AS429">
        <v>2.4266359776400566</v>
      </c>
      <c r="AT429">
        <v>-0.99999999999999944</v>
      </c>
      <c r="AU429">
        <v>-0.99999999999999944</v>
      </c>
      <c r="AV429">
        <v>-1.4879682993000325</v>
      </c>
      <c r="AW429">
        <v>86.570508664817908</v>
      </c>
      <c r="AX429">
        <v>85.886383116428561</v>
      </c>
      <c r="AY429">
        <v>0.33713578142126588</v>
      </c>
      <c r="AZ429">
        <v>27.456953722767256</v>
      </c>
      <c r="BA429">
        <v>1569.0313705319513</v>
      </c>
    </row>
    <row r="430" spans="1:100" x14ac:dyDescent="0.25">
      <c r="A430">
        <v>1261</v>
      </c>
      <c r="B430" t="s">
        <v>870</v>
      </c>
      <c r="C430">
        <v>3</v>
      </c>
      <c r="D430">
        <v>5.1529854292608652</v>
      </c>
      <c r="E430">
        <v>0</v>
      </c>
      <c r="F430">
        <v>0.16789230976859215</v>
      </c>
      <c r="G430">
        <v>0.16789230976859215</v>
      </c>
      <c r="H430">
        <v>0.31206621924722694</v>
      </c>
      <c r="I430">
        <v>0</v>
      </c>
      <c r="J430">
        <v>18.723973154833612</v>
      </c>
      <c r="K430">
        <v>0.31206621924722694</v>
      </c>
      <c r="L430">
        <v>-1.0000000000000002</v>
      </c>
      <c r="M430">
        <v>-1.0000000000000002</v>
      </c>
      <c r="N430">
        <v>6.241324384944539</v>
      </c>
      <c r="O430">
        <v>24.044850893863071</v>
      </c>
      <c r="P430">
        <v>3.0809009567909849</v>
      </c>
      <c r="Q430">
        <v>-0.89792559722389353</v>
      </c>
      <c r="R430">
        <v>2.9332639841097262E-2</v>
      </c>
      <c r="S430">
        <v>0.34771474845149408</v>
      </c>
      <c r="T430">
        <v>0.2005633484691379</v>
      </c>
      <c r="U430">
        <v>-8.2186586946622564E-2</v>
      </c>
      <c r="V430">
        <v>0</v>
      </c>
      <c r="W430">
        <v>6.1610116290713108</v>
      </c>
      <c r="X430">
        <v>-0.2253044549772808</v>
      </c>
      <c r="Y430">
        <v>-1.0000000000000002</v>
      </c>
      <c r="Z430">
        <v>-1.0000000000000002</v>
      </c>
      <c r="AA430">
        <v>5.5988078351312129</v>
      </c>
      <c r="AB430">
        <v>-0.1113927796168255</v>
      </c>
      <c r="AC430">
        <v>-5.5608309895102195E-2</v>
      </c>
      <c r="AD430">
        <v>0.15517036083630381</v>
      </c>
      <c r="AE430">
        <v>-0.59153643378119136</v>
      </c>
      <c r="AF430">
        <v>-1.0000000000000002</v>
      </c>
      <c r="AG430">
        <v>-1.0000000000000002</v>
      </c>
      <c r="AH430">
        <v>-1.0000000000000002</v>
      </c>
      <c r="AI430">
        <v>0</v>
      </c>
      <c r="AJ430">
        <v>0</v>
      </c>
      <c r="AK430">
        <v>-5.3573944063152114E-2</v>
      </c>
      <c r="AL430">
        <v>-0.12948095312425426</v>
      </c>
      <c r="AM430">
        <v>4.4169396147111281E-2</v>
      </c>
      <c r="AN430">
        <v>-7.7874839795988748E-2</v>
      </c>
      <c r="AO430">
        <v>0.83636518336202115</v>
      </c>
      <c r="AP430">
        <v>-2.5942757605209894</v>
      </c>
      <c r="AQ430">
        <v>24.884984783904912</v>
      </c>
      <c r="AR430">
        <v>0.46609150997400955</v>
      </c>
      <c r="AS430">
        <v>8.6761764269946182E-2</v>
      </c>
      <c r="AT430">
        <v>-1.0000000000000002</v>
      </c>
      <c r="AU430">
        <v>-1.0000000000000002</v>
      </c>
      <c r="AV430">
        <v>0.1972249496096895</v>
      </c>
      <c r="AW430">
        <v>27.049382968473282</v>
      </c>
      <c r="AX430">
        <v>27.049382968473282</v>
      </c>
      <c r="AY430">
        <v>-9.5228827559445048E-2</v>
      </c>
      <c r="AZ430">
        <v>-28.469247931772081</v>
      </c>
      <c r="BA430">
        <v>1490.5670191473889</v>
      </c>
      <c r="CU430" t="e">
        <v>#N/A</v>
      </c>
      <c r="CV430" t="e">
        <v>#N/A</v>
      </c>
    </row>
    <row r="431" spans="1:100" x14ac:dyDescent="0.25">
      <c r="A431">
        <v>1262</v>
      </c>
      <c r="B431" t="s">
        <v>871</v>
      </c>
      <c r="C431">
        <v>3</v>
      </c>
      <c r="D431">
        <v>5.2636375491465976</v>
      </c>
      <c r="E431">
        <v>-6.6520290788333269E-2</v>
      </c>
      <c r="F431">
        <v>4.0311844838227884E-3</v>
      </c>
      <c r="G431">
        <v>4.0311844838227884E-3</v>
      </c>
      <c r="H431">
        <v>0.2837994324051295</v>
      </c>
      <c r="I431">
        <v>0</v>
      </c>
      <c r="J431">
        <v>17.027965944307766</v>
      </c>
      <c r="K431">
        <v>0.2837994324051295</v>
      </c>
      <c r="L431">
        <v>-1.0000000000000004</v>
      </c>
      <c r="M431">
        <v>-1.0000000000000004</v>
      </c>
      <c r="N431">
        <v>5.6759886481025905</v>
      </c>
      <c r="O431">
        <v>22.295634677938189</v>
      </c>
      <c r="P431">
        <v>0.25397098947343455</v>
      </c>
      <c r="Q431">
        <v>-0.51171769939919853</v>
      </c>
      <c r="R431">
        <v>-0.1493090494562003</v>
      </c>
      <c r="S431">
        <v>0.32099366453149902</v>
      </c>
      <c r="T431">
        <v>0.35326480856722331</v>
      </c>
      <c r="U431">
        <v>0.21543229004360367</v>
      </c>
      <c r="V431">
        <v>0</v>
      </c>
      <c r="W431">
        <v>24.235653229487855</v>
      </c>
      <c r="X431">
        <v>1.2645293416760965</v>
      </c>
      <c r="Y431">
        <v>-1.0000000000000004</v>
      </c>
      <c r="Z431">
        <v>-1.0000000000000004</v>
      </c>
      <c r="AA431">
        <v>51.440305480237647</v>
      </c>
      <c r="AB431">
        <v>0.21523670622225721</v>
      </c>
      <c r="AC431">
        <v>0.12368346181824164</v>
      </c>
      <c r="AD431">
        <v>0.20815905796362044</v>
      </c>
      <c r="AE431">
        <v>27.353961300205963</v>
      </c>
      <c r="AF431">
        <v>-1.0000000000000004</v>
      </c>
      <c r="AG431">
        <v>-1.0000000000000004</v>
      </c>
      <c r="AH431">
        <v>-1.0000000000000004</v>
      </c>
      <c r="AI431">
        <v>0</v>
      </c>
      <c r="AJ431">
        <v>0</v>
      </c>
      <c r="AK431">
        <v>-0.10854138540738238</v>
      </c>
      <c r="AL431">
        <v>4.3232545761840505E-3</v>
      </c>
      <c r="AM431">
        <v>0.19559875817472278</v>
      </c>
      <c r="AN431">
        <v>-0.12067530412770418</v>
      </c>
      <c r="AO431">
        <v>4.3472620273311549</v>
      </c>
      <c r="AP431">
        <v>-2.9952663303116833</v>
      </c>
      <c r="AQ431">
        <v>41.263619173795632</v>
      </c>
      <c r="AR431">
        <v>0.88969076314232609</v>
      </c>
      <c r="AS431">
        <v>1.5483287740812262</v>
      </c>
      <c r="AT431">
        <v>-1.0000000000000004</v>
      </c>
      <c r="AU431">
        <v>-1.0000000000000004</v>
      </c>
      <c r="AV431">
        <v>-0.14527786497237746</v>
      </c>
      <c r="AW431">
        <v>70.740673827864143</v>
      </c>
      <c r="AX431">
        <v>70.740673827864143</v>
      </c>
      <c r="AY431">
        <v>0.15910413851048588</v>
      </c>
      <c r="AZ431">
        <v>30.114232055660828</v>
      </c>
      <c r="BA431">
        <v>1497.6193027209117</v>
      </c>
      <c r="CU431" t="e">
        <v>#N/A</v>
      </c>
      <c r="CV431" t="e">
        <v>#N/A</v>
      </c>
    </row>
    <row r="432" spans="1:100" x14ac:dyDescent="0.25">
      <c r="A432">
        <v>1266</v>
      </c>
      <c r="B432" t="s">
        <v>872</v>
      </c>
      <c r="C432">
        <v>3</v>
      </c>
      <c r="D432">
        <v>6.271827205030899</v>
      </c>
      <c r="E432">
        <v>-0.25682485311184922</v>
      </c>
      <c r="F432">
        <v>-0.22616921796983683</v>
      </c>
      <c r="G432">
        <v>-0.30731114012647182</v>
      </c>
      <c r="H432">
        <v>0.17628478288776336</v>
      </c>
      <c r="I432">
        <v>0</v>
      </c>
      <c r="J432">
        <v>10.577086973265802</v>
      </c>
      <c r="K432">
        <v>0.17628478288776336</v>
      </c>
      <c r="L432">
        <v>-1.0000000000000016</v>
      </c>
      <c r="M432">
        <v>-1.0000000000000016</v>
      </c>
      <c r="N432">
        <v>3.5256956577552678</v>
      </c>
      <c r="O432">
        <v>16.54160303817023</v>
      </c>
      <c r="P432">
        <v>-4.1442853600688583</v>
      </c>
      <c r="Q432">
        <v>-1.2025647409940861</v>
      </c>
      <c r="R432">
        <v>-0.78938746538679649</v>
      </c>
      <c r="S432">
        <v>0.33333333333333365</v>
      </c>
      <c r="T432">
        <v>0.2090135306684156</v>
      </c>
      <c r="U432">
        <v>-1.8531617082952832E-2</v>
      </c>
      <c r="V432">
        <v>0</v>
      </c>
      <c r="W432">
        <v>13.901218561241336</v>
      </c>
      <c r="X432">
        <v>0.29575905366901323</v>
      </c>
      <c r="Y432">
        <v>-1.0000000000000016</v>
      </c>
      <c r="Z432">
        <v>-1.0000000000000016</v>
      </c>
      <c r="AA432">
        <v>22.176996209388797</v>
      </c>
      <c r="AB432">
        <v>-7.9094969678415963E-2</v>
      </c>
      <c r="AC432">
        <v>3.527110505544321E-2</v>
      </c>
      <c r="AD432">
        <v>0.22512716689365814</v>
      </c>
      <c r="AE432">
        <v>9.0651651135342721</v>
      </c>
      <c r="AF432">
        <v>-1.0000000000000016</v>
      </c>
      <c r="AG432">
        <v>-1.0000000000000016</v>
      </c>
      <c r="AH432">
        <v>-1.0000000000000016</v>
      </c>
      <c r="AI432">
        <v>0</v>
      </c>
      <c r="AJ432">
        <v>0</v>
      </c>
      <c r="AK432">
        <v>-9.6859410505614557E-2</v>
      </c>
      <c r="AL432">
        <v>0.66916169937766024</v>
      </c>
      <c r="AM432">
        <v>0.61822763032492356</v>
      </c>
      <c r="AN432">
        <v>0.26677950005092571</v>
      </c>
      <c r="AO432">
        <v>14.971393705595018</v>
      </c>
      <c r="AP432">
        <v>10.015295998161438</v>
      </c>
      <c r="AQ432">
        <v>24.478305534507118</v>
      </c>
      <c r="AR432">
        <v>0.52381524691879655</v>
      </c>
      <c r="AS432">
        <v>0.47204383655677684</v>
      </c>
      <c r="AT432">
        <v>-1.0000000000000016</v>
      </c>
      <c r="AU432">
        <v>-1.0000000000000016</v>
      </c>
      <c r="AV432">
        <v>-1.0966986055132686</v>
      </c>
      <c r="AW432">
        <v>48.733895245720468</v>
      </c>
      <c r="AX432">
        <v>48.733895245720468</v>
      </c>
      <c r="AY432">
        <v>8.9677933447092142E-2</v>
      </c>
      <c r="AZ432">
        <v>5.5122488797866414</v>
      </c>
      <c r="BA432">
        <v>1437.9298087893862</v>
      </c>
    </row>
    <row r="433" spans="1:100" x14ac:dyDescent="0.25">
      <c r="A433">
        <v>1277</v>
      </c>
      <c r="B433" t="s">
        <v>873</v>
      </c>
      <c r="C433">
        <v>3</v>
      </c>
      <c r="D433">
        <v>4.5357719805545536</v>
      </c>
      <c r="E433">
        <v>0</v>
      </c>
      <c r="F433">
        <v>1.0471769152608545</v>
      </c>
      <c r="G433">
        <v>1.0471769152608545</v>
      </c>
      <c r="H433">
        <v>7.776440883394764E-2</v>
      </c>
      <c r="I433">
        <v>0</v>
      </c>
      <c r="J433">
        <v>4.6658645300368553</v>
      </c>
      <c r="K433">
        <v>7.776440883394764E-2</v>
      </c>
      <c r="L433">
        <v>-1.0000000000000018</v>
      </c>
      <c r="M433">
        <v>-1.0000000000000018</v>
      </c>
      <c r="N433">
        <v>1.5552881766789532</v>
      </c>
      <c r="O433">
        <v>10.248813425852266</v>
      </c>
      <c r="P433">
        <v>-2.0429316848497985</v>
      </c>
      <c r="Q433">
        <v>2.6416572611213089</v>
      </c>
      <c r="R433">
        <v>0.46500411816071208</v>
      </c>
      <c r="S433">
        <v>0.34747650335568181</v>
      </c>
      <c r="T433">
        <v>0.15042853738394649</v>
      </c>
      <c r="U433">
        <v>6.6120069845309465E-2</v>
      </c>
      <c r="V433">
        <v>-1.0946504704726112E-2</v>
      </c>
      <c r="W433">
        <v>19.012567881850551</v>
      </c>
      <c r="X433">
        <v>0.43603708710917422</v>
      </c>
      <c r="Y433">
        <v>-1.0000000000000018</v>
      </c>
      <c r="Z433">
        <v>-1.0000000000000018</v>
      </c>
      <c r="AA433">
        <v>37.280298260673071</v>
      </c>
      <c r="AB433">
        <v>0.16605460201818656</v>
      </c>
      <c r="AC433">
        <v>0.13895656425671429</v>
      </c>
      <c r="AD433">
        <v>5.1043358938334844E-2</v>
      </c>
      <c r="AE433">
        <v>17.802726260661775</v>
      </c>
      <c r="AF433">
        <v>-1.0000000000000018</v>
      </c>
      <c r="AG433">
        <v>-1.0000000000000018</v>
      </c>
      <c r="AH433">
        <v>-1.0000000000000018</v>
      </c>
      <c r="AI433">
        <v>0</v>
      </c>
      <c r="AJ433">
        <v>-1.0946504704726112E-2</v>
      </c>
      <c r="AK433">
        <v>0.23119099502713419</v>
      </c>
      <c r="AL433">
        <v>-6.7574451722645104E-2</v>
      </c>
      <c r="AM433">
        <v>-0.14336324631366865</v>
      </c>
      <c r="AN433">
        <v>1.3641839142633236E-2</v>
      </c>
      <c r="AO433">
        <v>-2.4281261827060474</v>
      </c>
      <c r="AP433">
        <v>3.1737199526033488E-3</v>
      </c>
      <c r="AQ433">
        <v>23.678432411887417</v>
      </c>
      <c r="AR433">
        <v>0.5530786058802114</v>
      </c>
      <c r="AS433">
        <v>0.51380149594312197</v>
      </c>
      <c r="AT433">
        <v>-1.0000000000000018</v>
      </c>
      <c r="AU433">
        <v>-1.0000000000000018</v>
      </c>
      <c r="AV433">
        <v>1.5121810334215664</v>
      </c>
      <c r="AW433">
        <v>47.532285406477946</v>
      </c>
      <c r="AX433">
        <v>46.437634936005331</v>
      </c>
      <c r="AY433">
        <v>0.1766207935430836</v>
      </c>
      <c r="AZ433">
        <v>3.4724334774577956</v>
      </c>
      <c r="BA433">
        <v>1470.6340820644211</v>
      </c>
    </row>
    <row r="434" spans="1:100" x14ac:dyDescent="0.25">
      <c r="A434">
        <v>1279</v>
      </c>
      <c r="B434" t="s">
        <v>874</v>
      </c>
      <c r="C434">
        <v>3</v>
      </c>
      <c r="D434">
        <v>5.9570754400749939</v>
      </c>
      <c r="E434">
        <v>8.8652609537669833E-2</v>
      </c>
      <c r="F434">
        <v>0.10996946497070513</v>
      </c>
      <c r="G434">
        <v>0.1399300997903643</v>
      </c>
      <c r="H434">
        <v>3.6937403848577174E-2</v>
      </c>
      <c r="I434">
        <v>0</v>
      </c>
      <c r="J434">
        <v>2.2162442309146293</v>
      </c>
      <c r="K434">
        <v>3.6937403848577174E-2</v>
      </c>
      <c r="L434">
        <v>-1.0000000000000004</v>
      </c>
      <c r="M434">
        <v>-1.0000000000000004</v>
      </c>
      <c r="N434">
        <v>0.73874807697154365</v>
      </c>
      <c r="O434">
        <v>8.3132497707799864</v>
      </c>
      <c r="P434">
        <v>1.260513645564042</v>
      </c>
      <c r="Q434">
        <v>1.2973860886279612E-2</v>
      </c>
      <c r="R434">
        <v>8.9541987462189609E-2</v>
      </c>
      <c r="S434">
        <v>0.3333333333333337</v>
      </c>
      <c r="T434">
        <v>0.39619009828631446</v>
      </c>
      <c r="U434">
        <v>0.45999031845361116</v>
      </c>
      <c r="V434">
        <v>-1.1315814620798399E-2</v>
      </c>
      <c r="W434">
        <v>45.650421264155341</v>
      </c>
      <c r="X434">
        <v>2.5124220818323328</v>
      </c>
      <c r="Y434">
        <v>-1.0000000000000004</v>
      </c>
      <c r="Z434">
        <v>-1.0000000000000004</v>
      </c>
      <c r="AA434">
        <v>89.443783897602316</v>
      </c>
      <c r="AB434">
        <v>0.35415417526187537</v>
      </c>
      <c r="AC434">
        <v>0.25179571671135559</v>
      </c>
      <c r="AD434">
        <v>0.26812652094646561</v>
      </c>
      <c r="AE434">
        <v>43.703820645984798</v>
      </c>
      <c r="AF434">
        <v>-1.0000000000000004</v>
      </c>
      <c r="AG434">
        <v>-1.0000000000000004</v>
      </c>
      <c r="AH434">
        <v>-1.0000000000000004</v>
      </c>
      <c r="AI434">
        <v>0</v>
      </c>
      <c r="AJ434">
        <v>-1.1315814620798399E-2</v>
      </c>
      <c r="AK434">
        <v>-3.9065137492382718E-2</v>
      </c>
      <c r="AL434">
        <v>-0.10389986296244406</v>
      </c>
      <c r="AM434">
        <v>5.5732518692554148E-2</v>
      </c>
      <c r="AN434">
        <v>0.33499247902292517</v>
      </c>
      <c r="AO434">
        <v>1.1979872798519386</v>
      </c>
      <c r="AP434">
        <v>7.8553126607609052</v>
      </c>
      <c r="AQ434">
        <v>47.866665495069974</v>
      </c>
      <c r="AR434">
        <v>1.1781979354524603</v>
      </c>
      <c r="AS434">
        <v>2.549359485680911</v>
      </c>
      <c r="AT434">
        <v>-1.0000000000000004</v>
      </c>
      <c r="AU434">
        <v>-1.0000000000000004</v>
      </c>
      <c r="AV434">
        <v>0.22947208725255386</v>
      </c>
      <c r="AW434">
        <v>105.61234632914324</v>
      </c>
      <c r="AX434">
        <v>104.48076486706337</v>
      </c>
      <c r="AY434">
        <v>0.36602734953937732</v>
      </c>
      <c r="AZ434">
        <v>24.623779891018845</v>
      </c>
      <c r="BA434">
        <v>1523.2172900819985</v>
      </c>
    </row>
    <row r="435" spans="1:100" x14ac:dyDescent="0.25">
      <c r="A435">
        <v>1280</v>
      </c>
      <c r="B435" t="s">
        <v>875</v>
      </c>
      <c r="C435">
        <v>3</v>
      </c>
      <c r="D435">
        <v>4.1146774314791026</v>
      </c>
      <c r="E435">
        <v>7.4147954153536266E-3</v>
      </c>
      <c r="F435">
        <v>-0.76579796778939502</v>
      </c>
      <c r="G435">
        <v>-0.76579796778939502</v>
      </c>
      <c r="H435">
        <v>-0.10026200488117695</v>
      </c>
      <c r="I435">
        <v>0</v>
      </c>
      <c r="J435">
        <v>-6.0157202928706184</v>
      </c>
      <c r="K435">
        <v>-0.10026200488117695</v>
      </c>
      <c r="L435">
        <v>-1.0000000000000004</v>
      </c>
      <c r="M435">
        <v>-1.0000000000000004</v>
      </c>
      <c r="N435">
        <v>-2.0052400976235387</v>
      </c>
      <c r="O435">
        <v>-2.6668408291809111</v>
      </c>
      <c r="P435">
        <v>9.4747877041337212</v>
      </c>
      <c r="Q435">
        <v>-0.80476857504156818</v>
      </c>
      <c r="R435">
        <v>0.59270214109385722</v>
      </c>
      <c r="S435">
        <v>0.32448531380632251</v>
      </c>
      <c r="T435">
        <v>1.044692740967771E-2</v>
      </c>
      <c r="U435">
        <v>8.9604949681936163E-2</v>
      </c>
      <c r="V435">
        <v>0</v>
      </c>
      <c r="W435">
        <v>20.991967831164548</v>
      </c>
      <c r="X435">
        <v>0.47072763890126618</v>
      </c>
      <c r="Y435">
        <v>-1.0000000000000004</v>
      </c>
      <c r="Z435">
        <v>-1.0000000000000004</v>
      </c>
      <c r="AA435">
        <v>24.056017319317803</v>
      </c>
      <c r="AB435">
        <v>-0.21919607750216913</v>
      </c>
      <c r="AC435">
        <v>4.3503906196814358E-2</v>
      </c>
      <c r="AD435">
        <v>0.22511911824654279</v>
      </c>
      <c r="AE435">
        <v>2.4713473470594094</v>
      </c>
      <c r="AF435">
        <v>-1.0000000000000004</v>
      </c>
      <c r="AG435">
        <v>-1.0000000000000004</v>
      </c>
      <c r="AH435">
        <v>-1.0000000000000004</v>
      </c>
      <c r="AI435">
        <v>-2.4539646222895464E-2</v>
      </c>
      <c r="AJ435">
        <v>0</v>
      </c>
      <c r="AK435">
        <v>0.36609694024059258</v>
      </c>
      <c r="AL435">
        <v>-0.15739426393038211</v>
      </c>
      <c r="AM435">
        <v>-0.12183869628631742</v>
      </c>
      <c r="AN435">
        <v>0.1206777537384266</v>
      </c>
      <c r="AO435">
        <v>-1.2154827059549738</v>
      </c>
      <c r="AP435">
        <v>2.2299725238087551</v>
      </c>
      <c r="AQ435">
        <v>14.976247538293926</v>
      </c>
      <c r="AR435">
        <v>0.42453719089793657</v>
      </c>
      <c r="AS435">
        <v>0.37046563402008958</v>
      </c>
      <c r="AT435">
        <v>-1.0000000000000004</v>
      </c>
      <c r="AU435">
        <v>-1.0000000000000004</v>
      </c>
      <c r="AV435">
        <v>-0.17309582669553752</v>
      </c>
      <c r="AW435">
        <v>23.619149013945641</v>
      </c>
      <c r="AX435">
        <v>23.128356089487742</v>
      </c>
      <c r="AY435">
        <v>0.20869774363946933</v>
      </c>
      <c r="AZ435">
        <v>-23.236314123991331</v>
      </c>
      <c r="BA435">
        <v>1408.7123158721402</v>
      </c>
    </row>
    <row r="436" spans="1:100" x14ac:dyDescent="0.25">
      <c r="A436">
        <v>1285</v>
      </c>
      <c r="B436" t="s">
        <v>876</v>
      </c>
      <c r="C436">
        <v>3</v>
      </c>
      <c r="D436">
        <v>5.1413367795911515</v>
      </c>
      <c r="E436">
        <v>-7.7159853810523385E-2</v>
      </c>
      <c r="F436">
        <v>7.4925740808053656E-2</v>
      </c>
      <c r="G436">
        <v>4.4040061150377632E-2</v>
      </c>
      <c r="H436">
        <v>-0.14175802143103758</v>
      </c>
      <c r="I436">
        <v>0</v>
      </c>
      <c r="J436">
        <v>-8.5054812858622526</v>
      </c>
      <c r="K436">
        <v>-0.14175802143103758</v>
      </c>
      <c r="L436">
        <v>-1</v>
      </c>
      <c r="M436">
        <v>-1</v>
      </c>
      <c r="N436">
        <v>-2.8351604286207515</v>
      </c>
      <c r="O436">
        <v>-3.3201044451207258</v>
      </c>
      <c r="P436">
        <v>-0.46303199192205891</v>
      </c>
      <c r="Q436">
        <v>-1.2662246949583018E-2</v>
      </c>
      <c r="R436">
        <v>-6.9808627618507701E-2</v>
      </c>
      <c r="S436">
        <v>0.32684642804554359</v>
      </c>
      <c r="T436">
        <v>0.4246075513305349</v>
      </c>
      <c r="U436">
        <v>0.37962899232803882</v>
      </c>
      <c r="V436">
        <v>0</v>
      </c>
      <c r="W436">
        <v>50.913639725406185</v>
      </c>
      <c r="X436">
        <v>2.5030021881164721</v>
      </c>
      <c r="Y436">
        <v>-1</v>
      </c>
      <c r="Z436">
        <v>-1</v>
      </c>
      <c r="AA436">
        <v>92.764770298263571</v>
      </c>
      <c r="AB436">
        <v>0.26980738566772683</v>
      </c>
      <c r="AC436">
        <v>0.14933056308691817</v>
      </c>
      <c r="AD436">
        <v>0.41928083525487314</v>
      </c>
      <c r="AE436">
        <v>41.920939200475885</v>
      </c>
      <c r="AF436">
        <v>-1</v>
      </c>
      <c r="AG436">
        <v>-1</v>
      </c>
      <c r="AH436">
        <v>-1</v>
      </c>
      <c r="AI436">
        <v>0</v>
      </c>
      <c r="AJ436">
        <v>0</v>
      </c>
      <c r="AK436">
        <v>-9.5474550394328266E-3</v>
      </c>
      <c r="AL436">
        <v>0.18210745377728485</v>
      </c>
      <c r="AM436">
        <v>0.13081868862434559</v>
      </c>
      <c r="AN436">
        <v>0.57718044516660849</v>
      </c>
      <c r="AO436">
        <v>3.222729940411476</v>
      </c>
      <c r="AP436">
        <v>15.340048398051628</v>
      </c>
      <c r="AQ436">
        <v>42.408158439543925</v>
      </c>
      <c r="AR436">
        <v>1.1310829717041171</v>
      </c>
      <c r="AS436">
        <v>2.361244166685434</v>
      </c>
      <c r="AT436">
        <v>-1</v>
      </c>
      <c r="AU436">
        <v>-1</v>
      </c>
      <c r="AV436">
        <v>-2.5768566468130152E-2</v>
      </c>
      <c r="AW436">
        <v>104.78471425119447</v>
      </c>
      <c r="AX436">
        <v>104.78471425119447</v>
      </c>
      <c r="AY436">
        <v>0.53885293547026503</v>
      </c>
      <c r="AZ436">
        <v>51.683206055484803</v>
      </c>
      <c r="BA436">
        <v>1590.7510286414588</v>
      </c>
      <c r="CU436" t="e">
        <v>#N/A</v>
      </c>
      <c r="CV436" t="e">
        <v>#N/A</v>
      </c>
    </row>
    <row r="437" spans="1:100" x14ac:dyDescent="0.25">
      <c r="A437">
        <v>1287</v>
      </c>
      <c r="B437" t="s">
        <v>877</v>
      </c>
      <c r="C437">
        <v>3</v>
      </c>
      <c r="D437">
        <v>2.6817279618613656</v>
      </c>
      <c r="E437">
        <v>0</v>
      </c>
      <c r="F437">
        <v>-0.32213208460125731</v>
      </c>
      <c r="G437">
        <v>-0.32213208460125731</v>
      </c>
      <c r="H437">
        <v>0.35013736779526311</v>
      </c>
      <c r="I437">
        <v>0</v>
      </c>
      <c r="J437">
        <v>21.008242067715798</v>
      </c>
      <c r="K437">
        <v>0.35013736779526311</v>
      </c>
      <c r="L437">
        <v>-0.99999999999999978</v>
      </c>
      <c r="M437">
        <v>-0.99999999999999978</v>
      </c>
      <c r="N437">
        <v>7.0027473559052655</v>
      </c>
      <c r="O437">
        <v>23.367837944975907</v>
      </c>
      <c r="P437">
        <v>-0.12864392539852101</v>
      </c>
      <c r="Q437">
        <v>1.6906072908485024</v>
      </c>
      <c r="R437">
        <v>0.50843649055992202</v>
      </c>
      <c r="S437">
        <v>0.33333333333333326</v>
      </c>
      <c r="T437">
        <v>0.38577615220700329</v>
      </c>
      <c r="U437">
        <v>0.11357257310330951</v>
      </c>
      <c r="V437">
        <v>0</v>
      </c>
      <c r="W437">
        <v>19.301787633935323</v>
      </c>
      <c r="X437">
        <v>0.86516076748113202</v>
      </c>
      <c r="Y437">
        <v>-0.99999999999999978</v>
      </c>
      <c r="Z437">
        <v>-0.99999999999999978</v>
      </c>
      <c r="AA437">
        <v>46.237746267777922</v>
      </c>
      <c r="AB437">
        <v>8.6262938957968383E-2</v>
      </c>
      <c r="AC437">
        <v>0.37801655020431818</v>
      </c>
      <c r="AD437">
        <v>6.427095370336644E-2</v>
      </c>
      <c r="AE437">
        <v>26.427522143282648</v>
      </c>
      <c r="AF437">
        <v>-0.99999999999999978</v>
      </c>
      <c r="AG437">
        <v>-0.99999999999999978</v>
      </c>
      <c r="AH437">
        <v>-0.99999999999999978</v>
      </c>
      <c r="AI437">
        <v>0</v>
      </c>
      <c r="AJ437">
        <v>0</v>
      </c>
      <c r="AK437">
        <v>2.3457570473208187E-3</v>
      </c>
      <c r="AL437">
        <v>0.21496159030636949</v>
      </c>
      <c r="AM437">
        <v>-3.8155164834422266E-2</v>
      </c>
      <c r="AN437">
        <v>0.34330452321444049</v>
      </c>
      <c r="AO437">
        <v>-0.94215033562395245</v>
      </c>
      <c r="AP437">
        <v>9.6574210318928593</v>
      </c>
      <c r="AQ437">
        <v>40.310029701651118</v>
      </c>
      <c r="AR437">
        <v>0.83268205864364653</v>
      </c>
      <c r="AS437">
        <v>1.2152981352763947</v>
      </c>
      <c r="AT437">
        <v>-0.99999999999999978</v>
      </c>
      <c r="AU437">
        <v>-0.99999999999999978</v>
      </c>
      <c r="AV437">
        <v>0.1863044059586649</v>
      </c>
      <c r="AW437">
        <v>79.263005244646678</v>
      </c>
      <c r="AX437">
        <v>79.263005244646678</v>
      </c>
      <c r="AY437">
        <v>0.26807048639633019</v>
      </c>
      <c r="AZ437">
        <v>34.356540442575572</v>
      </c>
      <c r="BA437">
        <v>1539.3864356725394</v>
      </c>
      <c r="CU437" t="e">
        <v>#N/A</v>
      </c>
      <c r="CV437" t="e">
        <v>#N/A</v>
      </c>
    </row>
    <row r="438" spans="1:100" x14ac:dyDescent="0.25">
      <c r="A438">
        <v>1288</v>
      </c>
      <c r="B438" t="s">
        <v>878</v>
      </c>
      <c r="C438">
        <v>3</v>
      </c>
      <c r="D438">
        <v>4.5143727096029336</v>
      </c>
      <c r="E438">
        <v>1.2186534082740046E-2</v>
      </c>
      <c r="F438">
        <v>0.59220582053536774</v>
      </c>
      <c r="G438">
        <v>0.59220582053536774</v>
      </c>
      <c r="H438">
        <v>0.21119184692554455</v>
      </c>
      <c r="I438">
        <v>0</v>
      </c>
      <c r="J438">
        <v>12.67151081553267</v>
      </c>
      <c r="K438">
        <v>0.21119184692554455</v>
      </c>
      <c r="L438">
        <v>-1.0000000000000002</v>
      </c>
      <c r="M438">
        <v>-1.0000000000000002</v>
      </c>
      <c r="N438">
        <v>4.2238369385108916</v>
      </c>
      <c r="O438">
        <v>17.778089345670978</v>
      </c>
      <c r="P438">
        <v>0.47489108692582199</v>
      </c>
      <c r="Q438">
        <v>-0.99624669509782704</v>
      </c>
      <c r="R438">
        <v>-0.24754115783759595</v>
      </c>
      <c r="S438">
        <v>0.33636419406286</v>
      </c>
      <c r="T438">
        <v>0.45433180346491914</v>
      </c>
      <c r="U438">
        <v>0.28894070218734835</v>
      </c>
      <c r="V438">
        <v>-2.5454441805831379E-3</v>
      </c>
      <c r="W438">
        <v>34.635976344359982</v>
      </c>
      <c r="X438">
        <v>1.8381298772228631</v>
      </c>
      <c r="Y438">
        <v>-1.0000000000000002</v>
      </c>
      <c r="Z438">
        <v>-1.0000000000000002</v>
      </c>
      <c r="AA438">
        <v>48.78421993306393</v>
      </c>
      <c r="AB438">
        <v>0.14638893002251724</v>
      </c>
      <c r="AC438">
        <v>0.10206568345967346</v>
      </c>
      <c r="AD438">
        <v>3.9461081448640217E-2</v>
      </c>
      <c r="AE438">
        <v>14.395784746541549</v>
      </c>
      <c r="AF438">
        <v>-1.0000000000000002</v>
      </c>
      <c r="AG438">
        <v>-1.0000000000000002</v>
      </c>
      <c r="AH438">
        <v>-1.0000000000000002</v>
      </c>
      <c r="AI438">
        <v>3.104126477643885E-3</v>
      </c>
      <c r="AJ438">
        <v>-2.5454441805831379E-3</v>
      </c>
      <c r="AK438">
        <v>-6.0500191121925524E-3</v>
      </c>
      <c r="AL438">
        <v>0.10012733638409416</v>
      </c>
      <c r="AM438">
        <v>0.39057130995713529</v>
      </c>
      <c r="AN438">
        <v>0.39043104816889318</v>
      </c>
      <c r="AO438">
        <v>9.7340326533674162</v>
      </c>
      <c r="AP438">
        <v>10.261412886142798</v>
      </c>
      <c r="AQ438">
        <v>47.307487159892673</v>
      </c>
      <c r="AR438">
        <v>1.0770912555345451</v>
      </c>
      <c r="AS438">
        <v>2.0493217241484083</v>
      </c>
      <c r="AT438">
        <v>-1.0000000000000002</v>
      </c>
      <c r="AU438">
        <v>-1.0000000000000002</v>
      </c>
      <c r="AV438">
        <v>0.34466466269777157</v>
      </c>
      <c r="AW438">
        <v>76.823722164877694</v>
      </c>
      <c r="AX438">
        <v>76.631260276372259</v>
      </c>
      <c r="AY438">
        <v>0.17448470776738875</v>
      </c>
      <c r="AZ438">
        <v>3.9450936172353765</v>
      </c>
      <c r="BA438">
        <v>1465.926630086879</v>
      </c>
    </row>
    <row r="439" spans="1:100" x14ac:dyDescent="0.25">
      <c r="A439">
        <v>1289</v>
      </c>
      <c r="B439" t="s">
        <v>879</v>
      </c>
      <c r="C439">
        <v>3</v>
      </c>
      <c r="D439">
        <v>5.0196261761095426</v>
      </c>
      <c r="E439">
        <v>-8.5907614843461849E-2</v>
      </c>
      <c r="F439">
        <v>-1.0487994958798652E-2</v>
      </c>
      <c r="G439">
        <v>-3.4215269657094538E-2</v>
      </c>
      <c r="H439">
        <v>0.35942868198025968</v>
      </c>
      <c r="I439">
        <v>0</v>
      </c>
      <c r="J439">
        <v>21.565720918815579</v>
      </c>
      <c r="K439">
        <v>0.35942868198025968</v>
      </c>
      <c r="L439">
        <v>-0.99999999999999911</v>
      </c>
      <c r="M439">
        <v>-0.99999999999999911</v>
      </c>
      <c r="N439">
        <v>7.1885736396051954</v>
      </c>
      <c r="O439">
        <v>26.551131825268033</v>
      </c>
      <c r="P439">
        <v>1.0914931680224174</v>
      </c>
      <c r="Q439">
        <v>-0.38332542088877147</v>
      </c>
      <c r="R439">
        <v>-6.8411821719158383E-2</v>
      </c>
      <c r="S439">
        <v>0.33333333333333315</v>
      </c>
      <c r="T439">
        <v>0.30570012491822979</v>
      </c>
      <c r="U439">
        <v>0.36726332924805838</v>
      </c>
      <c r="V439">
        <v>-7.2037531358330404E-3</v>
      </c>
      <c r="W439">
        <v>25.586574095341124</v>
      </c>
      <c r="X439">
        <v>1.6712347939054475</v>
      </c>
      <c r="Y439">
        <v>-0.99999999999999911</v>
      </c>
      <c r="Z439">
        <v>-0.99999999999999911</v>
      </c>
      <c r="AA439">
        <v>62.092564961755293</v>
      </c>
      <c r="AB439">
        <v>0.13422759051721322</v>
      </c>
      <c r="AC439">
        <v>0.30390655609948836</v>
      </c>
      <c r="AD439">
        <v>0.29335390714596493</v>
      </c>
      <c r="AE439">
        <v>36.574402688133333</v>
      </c>
      <c r="AF439">
        <v>-0.99999999999999911</v>
      </c>
      <c r="AG439">
        <v>-0.99999999999999911</v>
      </c>
      <c r="AH439">
        <v>-0.99999999999999911</v>
      </c>
      <c r="AI439">
        <v>1.2227983305890859E-2</v>
      </c>
      <c r="AJ439">
        <v>-7.2037531358330404E-3</v>
      </c>
      <c r="AK439">
        <v>1.5565574168673742E-2</v>
      </c>
      <c r="AL439">
        <v>-1.6702717534381434E-2</v>
      </c>
      <c r="AM439">
        <v>-0.17082182563305642</v>
      </c>
      <c r="AN439">
        <v>-7.1650272351634223E-2</v>
      </c>
      <c r="AO439">
        <v>-4.1927177699830409</v>
      </c>
      <c r="AP439">
        <v>-1.8747703964627627</v>
      </c>
      <c r="AQ439">
        <v>47.152295014156728</v>
      </c>
      <c r="AR439">
        <v>0.99909303436378782</v>
      </c>
      <c r="AS439">
        <v>2.0306634758857074</v>
      </c>
      <c r="AT439">
        <v>-0.99999999999999911</v>
      </c>
      <c r="AU439">
        <v>-0.99999999999999911</v>
      </c>
      <c r="AV439">
        <v>-0.10262709137625275</v>
      </c>
      <c r="AW439">
        <v>86.76892639056058</v>
      </c>
      <c r="AX439">
        <v>86.29311074309507</v>
      </c>
      <c r="AY439">
        <v>0.22370459959563246</v>
      </c>
      <c r="AZ439">
        <v>35.720430726041727</v>
      </c>
      <c r="BA439">
        <v>1467.8138978805091</v>
      </c>
      <c r="CU439" t="e">
        <v>#N/A</v>
      </c>
      <c r="CV439" t="e">
        <v>#N/A</v>
      </c>
    </row>
    <row r="440" spans="1:100" x14ac:dyDescent="0.25">
      <c r="A440">
        <v>1290</v>
      </c>
      <c r="B440" t="s">
        <v>880</v>
      </c>
      <c r="C440">
        <v>2</v>
      </c>
      <c r="D440">
        <v>3.3973037103361001</v>
      </c>
      <c r="E440">
        <v>-7.4329162069530275E-2</v>
      </c>
      <c r="F440">
        <v>-0.1081504552003251</v>
      </c>
      <c r="G440">
        <v>-0.10097470702492856</v>
      </c>
      <c r="H440">
        <v>3.1337927469155979E-2</v>
      </c>
      <c r="I440">
        <v>0</v>
      </c>
      <c r="J440">
        <v>1.8802756481493588</v>
      </c>
      <c r="K440">
        <v>3.1337927469155979E-2</v>
      </c>
      <c r="L440">
        <v>-1</v>
      </c>
      <c r="M440">
        <v>-1</v>
      </c>
      <c r="N440">
        <v>0.62675854938311959</v>
      </c>
      <c r="O440">
        <v>5.7979835829812263</v>
      </c>
      <c r="P440">
        <v>-0.2086591926118348</v>
      </c>
      <c r="Q440">
        <v>-0.19943168475782591</v>
      </c>
      <c r="R440">
        <v>-6.4010569933381112E-2</v>
      </c>
      <c r="S440">
        <v>0.32071264655194742</v>
      </c>
      <c r="T440">
        <v>0.24313052117268522</v>
      </c>
      <c r="U440">
        <v>2.6791458471766137E-2</v>
      </c>
      <c r="V440">
        <v>-6.0883821155911875E-3</v>
      </c>
      <c r="W440">
        <v>21.109740762937435</v>
      </c>
      <c r="X440">
        <v>0.56741012104919863</v>
      </c>
      <c r="Y440">
        <v>-1</v>
      </c>
      <c r="Z440">
        <v>-1</v>
      </c>
      <c r="AA440">
        <v>35.809476849953192</v>
      </c>
      <c r="AB440">
        <v>6.0413993447396362E-2</v>
      </c>
      <c r="AC440">
        <v>6.0605985595559402E-2</v>
      </c>
      <c r="AD440">
        <v>5.6504383653072206E-2</v>
      </c>
      <c r="AE440">
        <v>12.369325818909479</v>
      </c>
      <c r="AF440">
        <v>-1</v>
      </c>
      <c r="AG440">
        <v>-1</v>
      </c>
      <c r="AH440">
        <v>-1</v>
      </c>
      <c r="AI440">
        <v>-3.6055543633624915E-3</v>
      </c>
      <c r="AJ440">
        <v>-6.0883821155911875E-3</v>
      </c>
      <c r="AK440">
        <v>0.15912471528065214</v>
      </c>
      <c r="AL440">
        <v>1.2703241708595173E-2</v>
      </c>
      <c r="AM440">
        <v>0.1769906863383191</v>
      </c>
      <c r="AN440">
        <v>6.4501738767346745E-3</v>
      </c>
      <c r="AO440">
        <v>4.8938953473741762</v>
      </c>
      <c r="AP440">
        <v>0.55126594294840459</v>
      </c>
      <c r="AQ440">
        <v>26.095406743103453</v>
      </c>
      <c r="AR440">
        <v>0.61987477731451612</v>
      </c>
      <c r="AS440">
        <v>0.6460463733413343</v>
      </c>
      <c r="AT440">
        <v>-1</v>
      </c>
      <c r="AU440">
        <v>-1</v>
      </c>
      <c r="AV440">
        <v>-3.3228259026859774E-2</v>
      </c>
      <c r="AW440">
        <v>46.711480670424429</v>
      </c>
      <c r="AX440">
        <v>46.71917604538627</v>
      </c>
      <c r="AY440">
        <v>0.10417619317337695</v>
      </c>
      <c r="AZ440">
        <v>-10.947863560199679</v>
      </c>
      <c r="BA440">
        <v>1374.4236060498054</v>
      </c>
    </row>
    <row r="441" spans="1:100" x14ac:dyDescent="0.25">
      <c r="A441">
        <v>1293</v>
      </c>
      <c r="B441" t="s">
        <v>881</v>
      </c>
      <c r="C441">
        <v>3</v>
      </c>
      <c r="D441">
        <v>7.5164178959390506</v>
      </c>
      <c r="E441">
        <v>0</v>
      </c>
      <c r="F441">
        <v>0.43964619893918672</v>
      </c>
      <c r="G441">
        <v>0.43964619893918672</v>
      </c>
      <c r="H441">
        <v>0.2677823417442779</v>
      </c>
      <c r="I441">
        <v>0</v>
      </c>
      <c r="J441">
        <v>16.066940504656678</v>
      </c>
      <c r="K441">
        <v>0.2677823417442779</v>
      </c>
      <c r="L441">
        <v>-1.0000000000000007</v>
      </c>
      <c r="M441">
        <v>-1.0000000000000007</v>
      </c>
      <c r="N441">
        <v>5.3556468348855599</v>
      </c>
      <c r="O441">
        <v>24.0230045995349</v>
      </c>
      <c r="P441">
        <v>0.54122457307473415</v>
      </c>
      <c r="Q441">
        <v>6.6307908859174001</v>
      </c>
      <c r="R441">
        <v>2.080349411470555</v>
      </c>
      <c r="S441">
        <v>0.33333333333333354</v>
      </c>
      <c r="T441">
        <v>0.2844110162986076</v>
      </c>
      <c r="U441">
        <v>3.0983228159921439E-2</v>
      </c>
      <c r="V441">
        <v>0</v>
      </c>
      <c r="W441">
        <v>15.237809441903398</v>
      </c>
      <c r="X441">
        <v>0.42143017108529768</v>
      </c>
      <c r="Y441">
        <v>-1.0000000000000007</v>
      </c>
      <c r="Z441">
        <v>-1.0000000000000007</v>
      </c>
      <c r="AA441">
        <v>10.637168624413961</v>
      </c>
      <c r="AB441">
        <v>-0.14755245394767874</v>
      </c>
      <c r="AC441">
        <v>-5.4228031299006399E-2</v>
      </c>
      <c r="AD441">
        <v>6.8160680667485402E-2</v>
      </c>
      <c r="AE441">
        <v>-6.680990228959991</v>
      </c>
      <c r="AF441">
        <v>-1.0000000000000007</v>
      </c>
      <c r="AG441">
        <v>-1.0000000000000007</v>
      </c>
      <c r="AH441">
        <v>-1.0000000000000007</v>
      </c>
      <c r="AI441">
        <v>0</v>
      </c>
      <c r="AJ441">
        <v>0</v>
      </c>
      <c r="AK441">
        <v>-3.2330114225809659E-3</v>
      </c>
      <c r="AL441">
        <v>-0.12731710886313038</v>
      </c>
      <c r="AM441">
        <v>-0.1690881451980506</v>
      </c>
      <c r="AN441">
        <v>4.4083222440853734E-2</v>
      </c>
      <c r="AO441">
        <v>-4.2433686870641685</v>
      </c>
      <c r="AP441">
        <v>0.46549501670569077</v>
      </c>
      <c r="AQ441">
        <v>31.304749946560065</v>
      </c>
      <c r="AR441">
        <v>0.64872757779186252</v>
      </c>
      <c r="AS441">
        <v>0.68921251282957552</v>
      </c>
      <c r="AT441">
        <v>-1.0000000000000007</v>
      </c>
      <c r="AU441">
        <v>-1.0000000000000007</v>
      </c>
      <c r="AV441">
        <v>2.5199956104097416</v>
      </c>
      <c r="AW441">
        <v>35.125668240654576</v>
      </c>
      <c r="AX441">
        <v>35.125668240654576</v>
      </c>
      <c r="AY441">
        <v>0.30076324268499322</v>
      </c>
      <c r="AZ441">
        <v>-6.0464649905298451</v>
      </c>
      <c r="BA441">
        <v>1389.5788119385522</v>
      </c>
      <c r="CU441" t="e">
        <v>#N/A</v>
      </c>
      <c r="CV441" t="e">
        <v>#N/A</v>
      </c>
    </row>
    <row r="442" spans="1:100" x14ac:dyDescent="0.25">
      <c r="A442">
        <v>1294</v>
      </c>
      <c r="B442" t="s">
        <v>882</v>
      </c>
      <c r="C442">
        <v>3</v>
      </c>
      <c r="D442">
        <v>6.2609175164000366</v>
      </c>
      <c r="E442">
        <v>1.3137539136718605E-2</v>
      </c>
      <c r="F442">
        <v>-0.10472391496510997</v>
      </c>
      <c r="G442">
        <v>-0.10034473525287041</v>
      </c>
      <c r="H442">
        <v>0.32731997449684475</v>
      </c>
      <c r="I442">
        <v>0</v>
      </c>
      <c r="J442">
        <v>19.639198469810694</v>
      </c>
      <c r="K442">
        <v>0.32731997449684475</v>
      </c>
      <c r="L442">
        <v>-1.0000000000000009</v>
      </c>
      <c r="M442">
        <v>-1.0000000000000009</v>
      </c>
      <c r="N442">
        <v>6.5463994899368956</v>
      </c>
      <c r="O442">
        <v>25.799771250957868</v>
      </c>
      <c r="P442">
        <v>8.5250440692108895E-2</v>
      </c>
      <c r="Q442">
        <v>-2.5704804036400204</v>
      </c>
      <c r="R442">
        <v>-0.93540198381504647</v>
      </c>
      <c r="S442">
        <v>0.34249222885422437</v>
      </c>
      <c r="T442">
        <v>0.28625440680251146</v>
      </c>
      <c r="U442">
        <v>0.32177414199050042</v>
      </c>
      <c r="V442">
        <v>0</v>
      </c>
      <c r="W442">
        <v>24.928032126015658</v>
      </c>
      <c r="X442">
        <v>1.5432140673920147</v>
      </c>
      <c r="Y442">
        <v>-1.0000000000000009</v>
      </c>
      <c r="Z442">
        <v>-1.0000000000000009</v>
      </c>
      <c r="AA442">
        <v>43.709636491034807</v>
      </c>
      <c r="AB442">
        <v>0.17385238236776437</v>
      </c>
      <c r="AC442">
        <v>0.20336902556418093</v>
      </c>
      <c r="AD442">
        <v>1.7118719044738613E-2</v>
      </c>
      <c r="AE442">
        <v>19.71700634883419</v>
      </c>
      <c r="AF442">
        <v>-1.0000000000000009</v>
      </c>
      <c r="AG442">
        <v>-1.0000000000000009</v>
      </c>
      <c r="AH442">
        <v>-1.0000000000000009</v>
      </c>
      <c r="AI442">
        <v>0</v>
      </c>
      <c r="AJ442">
        <v>0</v>
      </c>
      <c r="AK442">
        <v>0.20236794171749173</v>
      </c>
      <c r="AL442">
        <v>9.9952034374624368E-2</v>
      </c>
      <c r="AM442">
        <v>0.11808529597664602</v>
      </c>
      <c r="AN442">
        <v>6.4364504890547389E-2</v>
      </c>
      <c r="AO442">
        <v>3.9639721080036106</v>
      </c>
      <c r="AP442">
        <v>2.1088727941368068</v>
      </c>
      <c r="AQ442">
        <v>44.567230595826352</v>
      </c>
      <c r="AR442">
        <v>0.95052077764723608</v>
      </c>
      <c r="AS442">
        <v>1.870534041888859</v>
      </c>
      <c r="AT442">
        <v>-1.0000000000000009</v>
      </c>
      <c r="AU442">
        <v>-1.0000000000000009</v>
      </c>
      <c r="AV442">
        <v>-1.0357467190679168</v>
      </c>
      <c r="AW442">
        <v>71.618280536129518</v>
      </c>
      <c r="AX442">
        <v>71.618280536129518</v>
      </c>
      <c r="AY442">
        <v>0.47856334017802721</v>
      </c>
      <c r="AZ442">
        <v>32.120442028630698</v>
      </c>
      <c r="BA442">
        <v>1564.2986470744193</v>
      </c>
      <c r="CU442" t="e">
        <v>#N/A</v>
      </c>
      <c r="CV442" t="e">
        <v>#N/A</v>
      </c>
    </row>
    <row r="443" spans="1:100" x14ac:dyDescent="0.25">
      <c r="A443">
        <v>1296</v>
      </c>
      <c r="B443" t="s">
        <v>883</v>
      </c>
      <c r="C443">
        <v>3</v>
      </c>
      <c r="D443">
        <v>3.6707375462172323</v>
      </c>
      <c r="E443">
        <v>0</v>
      </c>
      <c r="F443">
        <v>-1.3780802645512062E-2</v>
      </c>
      <c r="G443">
        <v>-1.3780802645512062E-2</v>
      </c>
      <c r="H443">
        <v>-0.2105230660885761</v>
      </c>
      <c r="I443">
        <v>0</v>
      </c>
      <c r="J443">
        <v>-12.631383965314562</v>
      </c>
      <c r="K443">
        <v>-0.2105230660885761</v>
      </c>
      <c r="L443">
        <v>-1.0000000000000011</v>
      </c>
      <c r="M443">
        <v>-1.0000000000000011</v>
      </c>
      <c r="N443">
        <v>-4.210461321771521</v>
      </c>
      <c r="O443">
        <v>-8.9744272217428396</v>
      </c>
      <c r="P443">
        <v>-0.49521934253971289</v>
      </c>
      <c r="Q443">
        <v>0.13525751089549637</v>
      </c>
      <c r="R443">
        <v>1.9686355675121746E-2</v>
      </c>
      <c r="S443">
        <v>0.33333333333333359</v>
      </c>
      <c r="T443">
        <v>0.35480094092289988</v>
      </c>
      <c r="U443">
        <v>0.2893035289042229</v>
      </c>
      <c r="V443">
        <v>0</v>
      </c>
      <c r="W443">
        <v>47.518434769961296</v>
      </c>
      <c r="X443">
        <v>2.0773390635512672</v>
      </c>
      <c r="Y443">
        <v>-1.0000000000000011</v>
      </c>
      <c r="Z443">
        <v>-1.0000000000000011</v>
      </c>
      <c r="AA443">
        <v>119.45850583507523</v>
      </c>
      <c r="AB443">
        <v>0.41253170186349836</v>
      </c>
      <c r="AC443">
        <v>0.31002739580835481</v>
      </c>
      <c r="AD443">
        <v>0.71584859651692312</v>
      </c>
      <c r="AE443">
        <v>71.920384709438821</v>
      </c>
      <c r="AF443">
        <v>-1.0000000000000011</v>
      </c>
      <c r="AG443">
        <v>-1.0000000000000011</v>
      </c>
      <c r="AH443">
        <v>-1.0000000000000011</v>
      </c>
      <c r="AI443">
        <v>0</v>
      </c>
      <c r="AJ443">
        <v>0</v>
      </c>
      <c r="AK443">
        <v>-0.23582787237821293</v>
      </c>
      <c r="AL443">
        <v>0.34210835911040138</v>
      </c>
      <c r="AM443">
        <v>-0.29909305835424876</v>
      </c>
      <c r="AN443">
        <v>6.3448476983057292E-2</v>
      </c>
      <c r="AO443">
        <v>-8.6564658207472842</v>
      </c>
      <c r="AP443">
        <v>3.2967537201284389</v>
      </c>
      <c r="AQ443">
        <v>34.887050804646748</v>
      </c>
      <c r="AR443">
        <v>0.97743780316045681</v>
      </c>
      <c r="AS443">
        <v>1.8668159974626917</v>
      </c>
      <c r="AT443">
        <v>-1.0000000000000011</v>
      </c>
      <c r="AU443">
        <v>-1.0000000000000011</v>
      </c>
      <c r="AV443">
        <v>5.9055530296096854E-3</v>
      </c>
      <c r="AW443">
        <v>113.78083233346082</v>
      </c>
      <c r="AX443">
        <v>113.78083233346082</v>
      </c>
      <c r="AY443">
        <v>0.58102310584743699</v>
      </c>
      <c r="AZ443">
        <v>76.368142161143538</v>
      </c>
      <c r="BA443">
        <v>1603.8711998386661</v>
      </c>
    </row>
    <row r="444" spans="1:100" x14ac:dyDescent="0.25">
      <c r="A444">
        <v>1303</v>
      </c>
      <c r="B444" t="s">
        <v>884</v>
      </c>
      <c r="C444">
        <v>2</v>
      </c>
      <c r="D444">
        <v>2.9234539812673837</v>
      </c>
      <c r="E444">
        <v>-0.17958449250493855</v>
      </c>
      <c r="F444">
        <v>-0.37024772562720742</v>
      </c>
      <c r="G444">
        <v>-0.36426218573638147</v>
      </c>
      <c r="H444">
        <v>-2.3130871370986822E-2</v>
      </c>
      <c r="I444">
        <v>0</v>
      </c>
      <c r="J444">
        <v>-1.3878522822592094</v>
      </c>
      <c r="K444">
        <v>-2.3130871370986822E-2</v>
      </c>
      <c r="L444">
        <v>-1</v>
      </c>
      <c r="M444">
        <v>-1</v>
      </c>
      <c r="N444">
        <v>-0.46261742741973677</v>
      </c>
      <c r="O444">
        <v>2.4032531437949496</v>
      </c>
      <c r="P444">
        <v>-0.74172117999000409</v>
      </c>
      <c r="Q444">
        <v>-1.445335941701986</v>
      </c>
      <c r="R444">
        <v>-0.4732258334767338</v>
      </c>
      <c r="S444">
        <v>0.3105308715598159</v>
      </c>
      <c r="T444">
        <v>0.20014286273332388</v>
      </c>
      <c r="U444">
        <v>-2.6439346822267548E-2</v>
      </c>
      <c r="V444">
        <v>-1.3127013849224907E-2</v>
      </c>
      <c r="W444">
        <v>17.750122343513191</v>
      </c>
      <c r="X444">
        <v>0.32081316618333522</v>
      </c>
      <c r="Y444">
        <v>-1</v>
      </c>
      <c r="Z444">
        <v>-1</v>
      </c>
      <c r="AA444">
        <v>28.89256363973443</v>
      </c>
      <c r="AB444">
        <v>7.0572123324394442E-4</v>
      </c>
      <c r="AC444">
        <v>8.7505423474473765E-4</v>
      </c>
      <c r="AD444">
        <v>-2.7136045611709375E-3</v>
      </c>
      <c r="AE444">
        <v>6.8686126063479307</v>
      </c>
      <c r="AF444">
        <v>-1</v>
      </c>
      <c r="AG444">
        <v>-1</v>
      </c>
      <c r="AH444">
        <v>-1</v>
      </c>
      <c r="AI444">
        <v>-7.4651360186349727E-3</v>
      </c>
      <c r="AJ444">
        <v>-1.3127013849224907E-2</v>
      </c>
      <c r="AK444">
        <v>0.23105778684137906</v>
      </c>
      <c r="AL444">
        <v>-5.9229829852131724E-2</v>
      </c>
      <c r="AM444">
        <v>0.2607728160193532</v>
      </c>
      <c r="AN444">
        <v>-7.7331955804299427E-2</v>
      </c>
      <c r="AO444">
        <v>7.0273165190751143</v>
      </c>
      <c r="AP444">
        <v>-1.5821552287525336</v>
      </c>
      <c r="AQ444">
        <v>22.518855816010518</v>
      </c>
      <c r="AR444">
        <v>0.54114789065444313</v>
      </c>
      <c r="AS444">
        <v>0.39145349961928144</v>
      </c>
      <c r="AT444">
        <v>-1</v>
      </c>
      <c r="AU444">
        <v>-1</v>
      </c>
      <c r="AV444">
        <v>-0.57627339143420253</v>
      </c>
      <c r="AW444">
        <v>38.740244259478118</v>
      </c>
      <c r="AX444">
        <v>38.643511355365604</v>
      </c>
      <c r="AY444">
        <v>4.2776296122834429E-2</v>
      </c>
      <c r="AZ444">
        <v>-21.704666284567377</v>
      </c>
      <c r="BA444">
        <v>1386.9645618362497</v>
      </c>
    </row>
    <row r="445" spans="1:100" x14ac:dyDescent="0.25">
      <c r="A445">
        <v>1305</v>
      </c>
      <c r="B445" t="s">
        <v>885</v>
      </c>
      <c r="C445">
        <v>3</v>
      </c>
      <c r="D445">
        <v>4.9808679785341647</v>
      </c>
      <c r="E445">
        <v>0</v>
      </c>
      <c r="F445">
        <v>1.8841730537437835</v>
      </c>
      <c r="G445">
        <v>1.8841730537437835</v>
      </c>
      <c r="H445">
        <v>0.30460771987034108</v>
      </c>
      <c r="I445">
        <v>0</v>
      </c>
      <c r="J445">
        <v>18.276463192220469</v>
      </c>
      <c r="K445">
        <v>0.30460771987034108</v>
      </c>
      <c r="L445">
        <v>-1.0000000000000009</v>
      </c>
      <c r="M445">
        <v>-1.0000000000000009</v>
      </c>
      <c r="N445">
        <v>6.0921543974068229</v>
      </c>
      <c r="O445">
        <v>25.141504224498416</v>
      </c>
      <c r="P445">
        <v>0.10728958554429836</v>
      </c>
      <c r="Q445">
        <v>7.9683439406513132</v>
      </c>
      <c r="R445">
        <v>2.5782633752219399</v>
      </c>
      <c r="S445">
        <v>0.33333333333333359</v>
      </c>
      <c r="T445">
        <v>0.34808196544793868</v>
      </c>
      <c r="U445">
        <v>0.61065603011605307</v>
      </c>
      <c r="V445">
        <v>0</v>
      </c>
      <c r="W445">
        <v>39.498544361079382</v>
      </c>
      <c r="X445">
        <v>2.8341803314897485</v>
      </c>
      <c r="Y445">
        <v>-1.0000000000000009</v>
      </c>
      <c r="Z445">
        <v>-1.0000000000000009</v>
      </c>
      <c r="AA445">
        <v>94.787729225013862</v>
      </c>
      <c r="AB445">
        <v>0.18123187546052283</v>
      </c>
      <c r="AC445">
        <v>0.40910785703914487</v>
      </c>
      <c r="AD445">
        <v>0.46387869727458331</v>
      </c>
      <c r="AE445">
        <v>52.710921488712543</v>
      </c>
      <c r="AF445">
        <v>-1.0000000000000009</v>
      </c>
      <c r="AG445">
        <v>-1.0000000000000009</v>
      </c>
      <c r="AH445">
        <v>-1.0000000000000009</v>
      </c>
      <c r="AI445">
        <v>0</v>
      </c>
      <c r="AJ445">
        <v>0</v>
      </c>
      <c r="AK445">
        <v>-0.12980480791484431</v>
      </c>
      <c r="AL445">
        <v>0.54522066280822346</v>
      </c>
      <c r="AM445">
        <v>-0.19854776457569859</v>
      </c>
      <c r="AN445">
        <v>0.41207179054140664</v>
      </c>
      <c r="AO445">
        <v>-5.6127181539666857</v>
      </c>
      <c r="AP445">
        <v>13.027898077576284</v>
      </c>
      <c r="AQ445">
        <v>57.775007553299837</v>
      </c>
      <c r="AR445">
        <v>1.292071328897326</v>
      </c>
      <c r="AS445">
        <v>3.1387880513600885</v>
      </c>
      <c r="AT445">
        <v>-1.0000000000000009</v>
      </c>
      <c r="AU445">
        <v>-1.0000000000000009</v>
      </c>
      <c r="AV445">
        <v>4.4624364289657246</v>
      </c>
      <c r="AW445">
        <v>132.95713152708856</v>
      </c>
      <c r="AX445">
        <v>132.95713152708856</v>
      </c>
      <c r="AY445">
        <v>0.42689160712881546</v>
      </c>
      <c r="AZ445">
        <v>97.951176667901265</v>
      </c>
      <c r="BA445">
        <v>1574.8985524270718</v>
      </c>
      <c r="CU445" t="e">
        <v>#N/A</v>
      </c>
      <c r="CV445" t="e">
        <v>#N/A</v>
      </c>
    </row>
    <row r="446" spans="1:100" x14ac:dyDescent="0.25">
      <c r="A446">
        <v>1306</v>
      </c>
      <c r="B446" t="s">
        <v>886</v>
      </c>
      <c r="C446">
        <v>2</v>
      </c>
      <c r="D446">
        <v>5.5990331251448291</v>
      </c>
      <c r="E446">
        <v>0.41473676509794988</v>
      </c>
      <c r="F446">
        <v>1.1096771269196182</v>
      </c>
      <c r="G446">
        <v>1.1223831443536647</v>
      </c>
      <c r="H446">
        <v>0.28442566655331364</v>
      </c>
      <c r="I446">
        <v>0</v>
      </c>
      <c r="J446">
        <v>17.065539993198815</v>
      </c>
      <c r="K446">
        <v>0.28442566655331364</v>
      </c>
      <c r="L446">
        <v>-1</v>
      </c>
      <c r="M446">
        <v>-1</v>
      </c>
      <c r="N446">
        <v>5.6885133310662717</v>
      </c>
      <c r="O446">
        <v>21.571502917882199</v>
      </c>
      <c r="P446">
        <v>2.2681983120522968</v>
      </c>
      <c r="Q446">
        <v>5.5896273402217336</v>
      </c>
      <c r="R446">
        <v>1.8373966219686924</v>
      </c>
      <c r="S446">
        <v>0.36802197716863527</v>
      </c>
      <c r="T446">
        <v>0.44287146488010926</v>
      </c>
      <c r="U446">
        <v>0.27412689542594504</v>
      </c>
      <c r="V446">
        <v>2.6616421912481134E-2</v>
      </c>
      <c r="W446">
        <v>36.720113087339215</v>
      </c>
      <c r="X446">
        <v>1.7132159236556546</v>
      </c>
      <c r="Y446">
        <v>-1</v>
      </c>
      <c r="Z446">
        <v>-1</v>
      </c>
      <c r="AA446">
        <v>67.948719188549603</v>
      </c>
      <c r="AB446">
        <v>0.33784679793517103</v>
      </c>
      <c r="AC446">
        <v>0.33814407516985034</v>
      </c>
      <c r="AD446">
        <v>0.33165909734963361</v>
      </c>
      <c r="AE446">
        <v>37.928234771598717</v>
      </c>
      <c r="AF446">
        <v>-1</v>
      </c>
      <c r="AG446">
        <v>-1</v>
      </c>
      <c r="AH446">
        <v>-1</v>
      </c>
      <c r="AI446">
        <v>1.432788304931833E-2</v>
      </c>
      <c r="AJ446">
        <v>2.6616421912481134E-2</v>
      </c>
      <c r="AK446">
        <v>-0.17511027492196191</v>
      </c>
      <c r="AL446">
        <v>0.34693823191120926</v>
      </c>
      <c r="AM446">
        <v>-0.21230061855826282</v>
      </c>
      <c r="AN446">
        <v>0.39574147877331661</v>
      </c>
      <c r="AO446">
        <v>-5.0189860151231009</v>
      </c>
      <c r="AP446">
        <v>10.464147305445682</v>
      </c>
      <c r="AQ446">
        <v>42.713749852042945</v>
      </c>
      <c r="AR446">
        <v>0.98567703795199968</v>
      </c>
      <c r="AS446">
        <v>1.8290049876180552</v>
      </c>
      <c r="AT446">
        <v>-1</v>
      </c>
      <c r="AU446">
        <v>-1</v>
      </c>
      <c r="AV446">
        <v>2.4900156477277227</v>
      </c>
      <c r="AW446">
        <v>83.749606054325895</v>
      </c>
      <c r="AX446">
        <v>84.242524485609309</v>
      </c>
      <c r="AY446">
        <v>0.3894690847997917</v>
      </c>
      <c r="AZ446">
        <v>39.033317212197737</v>
      </c>
      <c r="BA446">
        <v>1493.7826607248774</v>
      </c>
    </row>
    <row r="447" spans="1:100" x14ac:dyDescent="0.25">
      <c r="A447">
        <v>1307</v>
      </c>
      <c r="B447" t="s">
        <v>887</v>
      </c>
      <c r="C447">
        <v>3</v>
      </c>
      <c r="D447">
        <v>3.2575610847663961</v>
      </c>
      <c r="E447">
        <v>-0.24176748164400869</v>
      </c>
      <c r="F447">
        <v>0.83787496054059507</v>
      </c>
      <c r="G447">
        <v>0.77862488727312074</v>
      </c>
      <c r="H447">
        <v>-0.14957386048946594</v>
      </c>
      <c r="I447">
        <v>0</v>
      </c>
      <c r="J447">
        <v>-8.9744316293679596</v>
      </c>
      <c r="K447">
        <v>-0.14957386048946594</v>
      </c>
      <c r="L447">
        <v>-0.99999999999999956</v>
      </c>
      <c r="M447">
        <v>-0.99999999999999956</v>
      </c>
      <c r="N447">
        <v>-2.9914772097893199</v>
      </c>
      <c r="O447">
        <v>-4.9382456573284452</v>
      </c>
      <c r="P447">
        <v>0.77960546469745751</v>
      </c>
      <c r="Q447">
        <v>0.69670641521932364</v>
      </c>
      <c r="R447">
        <v>0.29843924139708244</v>
      </c>
      <c r="S447">
        <v>0.33333333333333337</v>
      </c>
      <c r="T447">
        <v>0.35546161487449879</v>
      </c>
      <c r="U447">
        <v>0.13628971800335102</v>
      </c>
      <c r="V447">
        <v>-2.4646668942083907E-2</v>
      </c>
      <c r="W447">
        <v>38.000474310342589</v>
      </c>
      <c r="X447">
        <v>1.2577759485993647</v>
      </c>
      <c r="Y447">
        <v>-0.99999999999999956</v>
      </c>
      <c r="Z447">
        <v>-0.99999999999999956</v>
      </c>
      <c r="AA447">
        <v>58.209876605813925</v>
      </c>
      <c r="AB447">
        <v>0.29332106261576474</v>
      </c>
      <c r="AC447">
        <v>0.10184565214111294</v>
      </c>
      <c r="AD447">
        <v>3.0525463246072887E-3</v>
      </c>
      <c r="AE447">
        <v>19.910963054074251</v>
      </c>
      <c r="AF447">
        <v>-0.99999999999999956</v>
      </c>
      <c r="AG447">
        <v>-0.99999999999999956</v>
      </c>
      <c r="AH447">
        <v>-0.99999999999999956</v>
      </c>
      <c r="AI447">
        <v>1.0462576892741677E-2</v>
      </c>
      <c r="AJ447">
        <v>-2.4646668942083907E-2</v>
      </c>
      <c r="AK447">
        <v>6.7906483148059332E-2</v>
      </c>
      <c r="AL447">
        <v>-4.23974109487869E-2</v>
      </c>
      <c r="AM447">
        <v>8.6017639319266564E-2</v>
      </c>
      <c r="AN447">
        <v>0.24849960962933934</v>
      </c>
      <c r="AO447">
        <v>2.4899733987219608</v>
      </c>
      <c r="AP447">
        <v>6.0005031859895483</v>
      </c>
      <c r="AQ447">
        <v>29.026042680974633</v>
      </c>
      <c r="AR447">
        <v>0.80043799726909892</v>
      </c>
      <c r="AS447">
        <v>1.1082020881098988</v>
      </c>
      <c r="AT447">
        <v>-0.99999999999999956</v>
      </c>
      <c r="AU447">
        <v>-0.99999999999999956</v>
      </c>
      <c r="AV447">
        <v>1.077064128670203</v>
      </c>
      <c r="AW447">
        <v>59.27213413447501</v>
      </c>
      <c r="AX447">
        <v>57.016718778121451</v>
      </c>
      <c r="AY447">
        <v>0.15623756816362463</v>
      </c>
      <c r="AZ447">
        <v>-2.6588830222867004</v>
      </c>
      <c r="BA447">
        <v>1383.1200439276708</v>
      </c>
      <c r="CU447" t="e">
        <v>#N/A</v>
      </c>
      <c r="CV447" t="e">
        <v>#N/A</v>
      </c>
    </row>
    <row r="448" spans="1:100" x14ac:dyDescent="0.25">
      <c r="A448">
        <v>1308</v>
      </c>
      <c r="B448" t="s">
        <v>888</v>
      </c>
      <c r="C448">
        <v>3</v>
      </c>
      <c r="D448">
        <v>6.1396469653047854</v>
      </c>
      <c r="E448">
        <v>0</v>
      </c>
      <c r="F448">
        <v>-0.46083699447879622</v>
      </c>
      <c r="G448">
        <v>-0.46083699447879622</v>
      </c>
      <c r="H448">
        <v>-3.4151296722937929E-2</v>
      </c>
      <c r="I448">
        <v>0</v>
      </c>
      <c r="J448">
        <v>-2.0490778033762767</v>
      </c>
      <c r="K448">
        <v>-3.4151296722937929E-2</v>
      </c>
      <c r="L448">
        <v>-0.99999999999999889</v>
      </c>
      <c r="M448">
        <v>-0.99999999999999889</v>
      </c>
      <c r="N448">
        <v>-0.68302593445875903</v>
      </c>
      <c r="O448">
        <v>3.6297321674497147</v>
      </c>
      <c r="P448">
        <v>-2.1750335953001177E-2</v>
      </c>
      <c r="Q448">
        <v>0.36713239849863361</v>
      </c>
      <c r="R448">
        <v>0.12893491345347641</v>
      </c>
      <c r="S448">
        <v>0.33333333333333298</v>
      </c>
      <c r="T448">
        <v>0.17730211905753968</v>
      </c>
      <c r="U448">
        <v>-1.3746469228502492E-2</v>
      </c>
      <c r="V448">
        <v>-6.5287186608093978E-3</v>
      </c>
      <c r="W448">
        <v>20.980462448979946</v>
      </c>
      <c r="X448">
        <v>0.29955324614057521</v>
      </c>
      <c r="Y448">
        <v>-0.99999999999999889</v>
      </c>
      <c r="Z448">
        <v>-0.99999999999999889</v>
      </c>
      <c r="AA448">
        <v>2.7892779759318209</v>
      </c>
      <c r="AB448">
        <v>-0.20706137167359545</v>
      </c>
      <c r="AC448">
        <v>-0.14855803482112268</v>
      </c>
      <c r="AD448">
        <v>-1.0782981235314343E-2</v>
      </c>
      <c r="AE448">
        <v>-18.320119386501627</v>
      </c>
      <c r="AF448">
        <v>-0.99999999999999889</v>
      </c>
      <c r="AG448">
        <v>-0.99999999999999889</v>
      </c>
      <c r="AH448">
        <v>-0.99999999999999889</v>
      </c>
      <c r="AI448">
        <v>0</v>
      </c>
      <c r="AJ448">
        <v>-6.5287186608093978E-3</v>
      </c>
      <c r="AK448">
        <v>0.20935680825692782</v>
      </c>
      <c r="AL448">
        <v>3.4342613938730851E-2</v>
      </c>
      <c r="AM448">
        <v>-2.1179163142880906E-2</v>
      </c>
      <c r="AN448">
        <v>0.13640068885383294</v>
      </c>
      <c r="AO448">
        <v>0.51730496271261694</v>
      </c>
      <c r="AP448">
        <v>3.5817302910394782</v>
      </c>
      <c r="AQ448">
        <v>18.931384645603671</v>
      </c>
      <c r="AR448">
        <v>0.49036026450156084</v>
      </c>
      <c r="AS448">
        <v>0.26540194941763684</v>
      </c>
      <c r="AT448">
        <v>-0.99999999999999889</v>
      </c>
      <c r="AU448">
        <v>-0.99999999999999889</v>
      </c>
      <c r="AV448">
        <v>-0.33190208102531987</v>
      </c>
      <c r="AW448">
        <v>10.000740434421003</v>
      </c>
      <c r="AX448">
        <v>9.3478685683400666</v>
      </c>
      <c r="AY448">
        <v>-8.4456803146256337E-2</v>
      </c>
      <c r="AZ448">
        <v>-45.792842319791013</v>
      </c>
      <c r="BA448">
        <v>1360.6594729477092</v>
      </c>
    </row>
    <row r="449" spans="1:100" x14ac:dyDescent="0.25">
      <c r="A449">
        <v>1310</v>
      </c>
      <c r="B449" t="s">
        <v>889</v>
      </c>
      <c r="C449">
        <v>3</v>
      </c>
      <c r="D449">
        <v>5.2398332078027785</v>
      </c>
      <c r="E449">
        <v>-0.44747398548801537</v>
      </c>
      <c r="F449">
        <v>3.1662808863385052</v>
      </c>
      <c r="G449">
        <v>3.0451262027353532</v>
      </c>
      <c r="H449">
        <v>0.28496739020934575</v>
      </c>
      <c r="I449">
        <v>0</v>
      </c>
      <c r="J449">
        <v>17.098043412560745</v>
      </c>
      <c r="K449">
        <v>0.28496739020934575</v>
      </c>
      <c r="L449">
        <v>-1</v>
      </c>
      <c r="M449">
        <v>-1</v>
      </c>
      <c r="N449">
        <v>5.6993478041869174</v>
      </c>
      <c r="O449">
        <v>25.383002823098867</v>
      </c>
      <c r="P449">
        <v>-9.3884103910175168E-2</v>
      </c>
      <c r="Q449">
        <v>1.104409819884336</v>
      </c>
      <c r="R449">
        <v>0.18023256846784205</v>
      </c>
      <c r="S449">
        <v>0.33228382742153278</v>
      </c>
      <c r="T449">
        <v>0.36693145053829096</v>
      </c>
      <c r="U449">
        <v>0.12175883155508006</v>
      </c>
      <c r="V449">
        <v>0</v>
      </c>
      <c r="W449">
        <v>21.440268772222314</v>
      </c>
      <c r="X449">
        <v>0.93488133117575578</v>
      </c>
      <c r="Y449">
        <v>-1</v>
      </c>
      <c r="Z449">
        <v>-1</v>
      </c>
      <c r="AA449">
        <v>53.570995266680491</v>
      </c>
      <c r="AB449">
        <v>4.7919907730018738E-2</v>
      </c>
      <c r="AC449">
        <v>0.27849550848036941</v>
      </c>
      <c r="AD449">
        <v>0.31259446230941784</v>
      </c>
      <c r="AE449">
        <v>31.950493925990308</v>
      </c>
      <c r="AF449">
        <v>-1</v>
      </c>
      <c r="AG449">
        <v>-1</v>
      </c>
      <c r="AH449">
        <v>-1</v>
      </c>
      <c r="AI449">
        <v>3.1152617773951286E-3</v>
      </c>
      <c r="AJ449">
        <v>0</v>
      </c>
      <c r="AK449">
        <v>-9.8869081642111931E-2</v>
      </c>
      <c r="AL449">
        <v>1.2104485359697936E-2</v>
      </c>
      <c r="AM449">
        <v>0.56283508849987118</v>
      </c>
      <c r="AN449">
        <v>-0.16762728592009266</v>
      </c>
      <c r="AO449">
        <v>13.576531804286223</v>
      </c>
      <c r="AP449">
        <v>-4.1301597212038264</v>
      </c>
      <c r="AQ449">
        <v>38.538312184783059</v>
      </c>
      <c r="AR449">
        <v>0.8209741095149039</v>
      </c>
      <c r="AS449">
        <v>1.2198487213851013</v>
      </c>
      <c r="AT449">
        <v>-1</v>
      </c>
      <c r="AU449">
        <v>-1</v>
      </c>
      <c r="AV449">
        <v>3.2253587712031955</v>
      </c>
      <c r="AW449">
        <v>74.823838368575551</v>
      </c>
      <c r="AX449">
        <v>74.886143604123461</v>
      </c>
      <c r="AY449">
        <v>0.25913895894875993</v>
      </c>
      <c r="AZ449">
        <v>-6.5945256917391966</v>
      </c>
      <c r="BA449">
        <v>1513.0112219150049</v>
      </c>
    </row>
    <row r="450" spans="1:100" x14ac:dyDescent="0.25">
      <c r="A450">
        <v>1311</v>
      </c>
      <c r="B450" t="s">
        <v>890</v>
      </c>
      <c r="C450">
        <v>3</v>
      </c>
      <c r="D450">
        <v>4.6868003210538243</v>
      </c>
      <c r="E450">
        <v>-4.650397240264139E-3</v>
      </c>
      <c r="F450">
        <v>1.0736494606019495</v>
      </c>
      <c r="G450">
        <v>1.0736494606019495</v>
      </c>
      <c r="H450">
        <v>-0.1518297441929235</v>
      </c>
      <c r="I450">
        <v>0</v>
      </c>
      <c r="J450">
        <v>-9.1097846515754117</v>
      </c>
      <c r="K450">
        <v>-0.1518297441929235</v>
      </c>
      <c r="L450">
        <v>-0.99999999999999978</v>
      </c>
      <c r="M450">
        <v>-0.99999999999999978</v>
      </c>
      <c r="N450">
        <v>-3.0365948838584704</v>
      </c>
      <c r="O450">
        <v>-3.3493348699196361</v>
      </c>
      <c r="P450">
        <v>-0.58285205888714386</v>
      </c>
      <c r="Q450">
        <v>10.386407406991816</v>
      </c>
      <c r="R450">
        <v>3.2239349620724416</v>
      </c>
      <c r="S450">
        <v>0.32972691078697908</v>
      </c>
      <c r="T450">
        <v>0.40550690154046121</v>
      </c>
      <c r="U450">
        <v>-3.7152610062440798E-2</v>
      </c>
      <c r="V450">
        <v>3.5136996905075308E-3</v>
      </c>
      <c r="W450">
        <v>34.136985845937204</v>
      </c>
      <c r="X450">
        <v>0.83274115758541345</v>
      </c>
      <c r="Y450">
        <v>-0.99999999999999978</v>
      </c>
      <c r="Z450">
        <v>-0.99999999999999978</v>
      </c>
      <c r="AA450">
        <v>80.231332994718528</v>
      </c>
      <c r="AB450">
        <v>0.18567115432509285</v>
      </c>
      <c r="AC450">
        <v>0.40830518861715864</v>
      </c>
      <c r="AD450">
        <v>0.26343190079192552</v>
      </c>
      <c r="AE450">
        <v>42.870412186708862</v>
      </c>
      <c r="AF450">
        <v>-0.99999999999999978</v>
      </c>
      <c r="AG450">
        <v>-0.99999999999999978</v>
      </c>
      <c r="AH450">
        <v>-0.99999999999999978</v>
      </c>
      <c r="AI450">
        <v>0</v>
      </c>
      <c r="AJ450">
        <v>3.5136996905075308E-3</v>
      </c>
      <c r="AK450">
        <v>0.18160736270340144</v>
      </c>
      <c r="AL450">
        <v>-6.8620597248402526E-2</v>
      </c>
      <c r="AM450">
        <v>0.15421349347584326</v>
      </c>
      <c r="AN450">
        <v>-2.9608957745219294E-2</v>
      </c>
      <c r="AO450">
        <v>4.7633741504130889</v>
      </c>
      <c r="AP450">
        <v>-1.0833269298724952</v>
      </c>
      <c r="AQ450">
        <v>25.027201194361794</v>
      </c>
      <c r="AR450">
        <v>0.70159490195550678</v>
      </c>
      <c r="AS450">
        <v>0.68091141339249006</v>
      </c>
      <c r="AT450">
        <v>-0.99999999999999978</v>
      </c>
      <c r="AU450">
        <v>-0.99999999999999978</v>
      </c>
      <c r="AV450">
        <v>4.297584422674392</v>
      </c>
      <c r="AW450">
        <v>75.798671194926357</v>
      </c>
      <c r="AX450">
        <v>76.150041163977107</v>
      </c>
      <c r="AY450">
        <v>0.19896995875720036</v>
      </c>
      <c r="AZ450">
        <v>18.361029797734201</v>
      </c>
      <c r="BA450">
        <v>1417.9908214655261</v>
      </c>
      <c r="CU450" t="e">
        <v>#N/A</v>
      </c>
      <c r="CV450" t="e">
        <v>#N/A</v>
      </c>
    </row>
    <row r="451" spans="1:100" x14ac:dyDescent="0.25">
      <c r="A451">
        <v>1317</v>
      </c>
      <c r="B451" t="s">
        <v>891</v>
      </c>
      <c r="C451">
        <v>3</v>
      </c>
      <c r="D451">
        <v>5.1402040453901883</v>
      </c>
      <c r="E451">
        <v>0</v>
      </c>
      <c r="F451">
        <v>-0.48003742170302466</v>
      </c>
      <c r="G451">
        <v>-0.48003742170302466</v>
      </c>
      <c r="H451">
        <v>0.12359540247450179</v>
      </c>
      <c r="I451">
        <v>0</v>
      </c>
      <c r="J451">
        <v>7.415724148470102</v>
      </c>
      <c r="K451">
        <v>0.12359540247450179</v>
      </c>
      <c r="L451">
        <v>-0.99999999999999922</v>
      </c>
      <c r="M451">
        <v>-0.99999999999999922</v>
      </c>
      <c r="N451">
        <v>2.4719080494900343</v>
      </c>
      <c r="O451">
        <v>12.075890772157265</v>
      </c>
      <c r="P451">
        <v>6.7187548567626404E-3</v>
      </c>
      <c r="Q451">
        <v>-8.4020097996217416E-2</v>
      </c>
      <c r="R451">
        <v>3.4174798031671449E-3</v>
      </c>
      <c r="S451">
        <v>0.33333333333333304</v>
      </c>
      <c r="T451">
        <v>0.32610063986118443</v>
      </c>
      <c r="U451">
        <v>0.31301042149437097</v>
      </c>
      <c r="V451">
        <v>-6.4376681490578968E-3</v>
      </c>
      <c r="W451">
        <v>33.696452962613165</v>
      </c>
      <c r="X451">
        <v>1.7416435576460509</v>
      </c>
      <c r="Y451">
        <v>-0.99999999999999922</v>
      </c>
      <c r="Z451">
        <v>-0.99999999999999922</v>
      </c>
      <c r="AA451">
        <v>74.047730505436277</v>
      </c>
      <c r="AB451">
        <v>0.32134840935306097</v>
      </c>
      <c r="AC451">
        <v>3.2211930395562562E-2</v>
      </c>
      <c r="AD451">
        <v>0.45339686151177538</v>
      </c>
      <c r="AE451">
        <v>40.347860063019937</v>
      </c>
      <c r="AF451">
        <v>-0.99999999999999922</v>
      </c>
      <c r="AG451">
        <v>-0.99999999999999922</v>
      </c>
      <c r="AH451">
        <v>-0.99999999999999922</v>
      </c>
      <c r="AI451">
        <v>0</v>
      </c>
      <c r="AJ451">
        <v>-6.4376681490578968E-3</v>
      </c>
      <c r="AK451">
        <v>0.17728345569583934</v>
      </c>
      <c r="AL451">
        <v>7.9699853663978526E-2</v>
      </c>
      <c r="AM451">
        <v>-2.2018500474278432E-2</v>
      </c>
      <c r="AN451">
        <v>2.3855989788228171E-2</v>
      </c>
      <c r="AO451">
        <v>0.33595476662223667</v>
      </c>
      <c r="AP451">
        <v>0.99489901302559791</v>
      </c>
      <c r="AQ451">
        <v>41.11217711108327</v>
      </c>
      <c r="AR451">
        <v>0.96600672653983055</v>
      </c>
      <c r="AS451">
        <v>1.865238960120553</v>
      </c>
      <c r="AT451">
        <v>-0.99999999999999922</v>
      </c>
      <c r="AU451">
        <v>-0.99999999999999922</v>
      </c>
      <c r="AV451">
        <v>-0.47661994189985751</v>
      </c>
      <c r="AW451">
        <v>87.118520290619188</v>
      </c>
      <c r="AX451">
        <v>86.474753475713385</v>
      </c>
      <c r="AY451">
        <v>0.26497496677747556</v>
      </c>
      <c r="AZ451">
        <v>9.904628076459371</v>
      </c>
      <c r="BA451">
        <v>1451.5641076705047</v>
      </c>
    </row>
    <row r="452" spans="1:100" x14ac:dyDescent="0.25">
      <c r="A452">
        <v>1318</v>
      </c>
      <c r="B452" t="s">
        <v>892</v>
      </c>
      <c r="C452">
        <v>3</v>
      </c>
      <c r="D452">
        <v>6.2814824208884508</v>
      </c>
      <c r="E452">
        <v>-7.8368940669834332E-3</v>
      </c>
      <c r="F452">
        <v>2.4365209229459672E-3</v>
      </c>
      <c r="G452">
        <v>-1.7577709938185193E-4</v>
      </c>
      <c r="H452">
        <v>-3.3707783226011997E-3</v>
      </c>
      <c r="I452">
        <v>0</v>
      </c>
      <c r="J452">
        <v>-0.20224669935607212</v>
      </c>
      <c r="K452">
        <v>-3.3707783226011997E-3</v>
      </c>
      <c r="L452">
        <v>-0.99999999999999967</v>
      </c>
      <c r="M452">
        <v>-0.99999999999999967</v>
      </c>
      <c r="N452">
        <v>-6.7415566452024359E-2</v>
      </c>
      <c r="O452">
        <v>6.0790599444329931</v>
      </c>
      <c r="P452">
        <v>-1.2428488504613071</v>
      </c>
      <c r="Q452">
        <v>5.0990253075426581E-2</v>
      </c>
      <c r="R452">
        <v>-0.1449950651132329</v>
      </c>
      <c r="S452">
        <v>0.34924337276169065</v>
      </c>
      <c r="T452">
        <v>0.31472121221547344</v>
      </c>
      <c r="U452">
        <v>3.2154431551787328E-2</v>
      </c>
      <c r="V452">
        <v>0</v>
      </c>
      <c r="W452">
        <v>27.979591794062099</v>
      </c>
      <c r="X452">
        <v>0.76862446908005722</v>
      </c>
      <c r="Y452">
        <v>-0.99999999999999967</v>
      </c>
      <c r="Z452">
        <v>-0.99999999999999967</v>
      </c>
      <c r="AA452">
        <v>78.083077191304369</v>
      </c>
      <c r="AB452">
        <v>0.31380442573583039</v>
      </c>
      <c r="AC452">
        <v>0.28418828095737458</v>
      </c>
      <c r="AD452">
        <v>0.40697690255390573</v>
      </c>
      <c r="AE452">
        <v>50.248480462355523</v>
      </c>
      <c r="AF452">
        <v>-0.99999999999999967</v>
      </c>
      <c r="AG452">
        <v>-0.99999999999999967</v>
      </c>
      <c r="AH452">
        <v>-0.99999999999999967</v>
      </c>
      <c r="AI452">
        <v>0</v>
      </c>
      <c r="AJ452">
        <v>0</v>
      </c>
      <c r="AK452">
        <v>0.26247749445766072</v>
      </c>
      <c r="AL452">
        <v>0.36592412479203168</v>
      </c>
      <c r="AM452">
        <v>-1.3650889403628517E-2</v>
      </c>
      <c r="AN452">
        <v>-0.12128712290301967</v>
      </c>
      <c r="AO452">
        <v>0.97111523719759052</v>
      </c>
      <c r="AP452">
        <v>-1.2025574486153334</v>
      </c>
      <c r="AQ452">
        <v>27.777345094706032</v>
      </c>
      <c r="AR452">
        <v>0.69611901652895092</v>
      </c>
      <c r="AS452">
        <v>0.76525369075745542</v>
      </c>
      <c r="AT452">
        <v>-0.99999999999999967</v>
      </c>
      <c r="AU452">
        <v>-0.99999999999999967</v>
      </c>
      <c r="AV452">
        <v>-0.14517084221261456</v>
      </c>
      <c r="AW452">
        <v>82.959579687122044</v>
      </c>
      <c r="AX452">
        <v>82.959579687122044</v>
      </c>
      <c r="AY452">
        <v>0.28821252742682868</v>
      </c>
      <c r="AZ452">
        <v>-2.7544537606110917</v>
      </c>
      <c r="BA452">
        <v>1528.5223313129934</v>
      </c>
      <c r="CU452" t="e">
        <v>#N/A</v>
      </c>
      <c r="CV452" t="e">
        <v>#N/A</v>
      </c>
    </row>
    <row r="453" spans="1:100" x14ac:dyDescent="0.25">
      <c r="A453">
        <v>1319</v>
      </c>
      <c r="B453" t="s">
        <v>893</v>
      </c>
      <c r="C453">
        <v>3</v>
      </c>
      <c r="D453">
        <v>5.6721481016747788</v>
      </c>
      <c r="E453">
        <v>0</v>
      </c>
      <c r="F453">
        <v>0.69624896087928723</v>
      </c>
      <c r="G453">
        <v>0.69624896087928723</v>
      </c>
      <c r="H453">
        <v>-0.10339237387405159</v>
      </c>
      <c r="I453">
        <v>0</v>
      </c>
      <c r="J453">
        <v>-6.2035424324430917</v>
      </c>
      <c r="K453">
        <v>-0.10339237387405159</v>
      </c>
      <c r="L453">
        <v>-1.0000000000000024</v>
      </c>
      <c r="M453">
        <v>-1.0000000000000024</v>
      </c>
      <c r="N453">
        <v>-2.0678474774810307</v>
      </c>
      <c r="O453">
        <v>0.16485463011097679</v>
      </c>
      <c r="P453">
        <v>-1.2397945096910394</v>
      </c>
      <c r="Q453">
        <v>4.8141238268105759</v>
      </c>
      <c r="R453">
        <v>1.3564600248183858</v>
      </c>
      <c r="S453">
        <v>0.33333333333333404</v>
      </c>
      <c r="T453">
        <v>0.10610952583029956</v>
      </c>
      <c r="U453">
        <v>0.21517719234695432</v>
      </c>
      <c r="V453">
        <v>0</v>
      </c>
      <c r="W453">
        <v>30.320497015385591</v>
      </c>
      <c r="X453">
        <v>1.1523416703189127</v>
      </c>
      <c r="Y453">
        <v>-1.0000000000000024</v>
      </c>
      <c r="Z453">
        <v>-1.0000000000000024</v>
      </c>
      <c r="AA453">
        <v>63.495720168281693</v>
      </c>
      <c r="AB453">
        <v>-0.15021479204719029</v>
      </c>
      <c r="AC453">
        <v>0.21844684516650364</v>
      </c>
      <c r="AD453">
        <v>0.56814320944224073</v>
      </c>
      <c r="AE453">
        <v>31.818763128077705</v>
      </c>
      <c r="AF453">
        <v>-1.0000000000000024</v>
      </c>
      <c r="AG453">
        <v>-1.0000000000000024</v>
      </c>
      <c r="AH453">
        <v>-1.0000000000000024</v>
      </c>
      <c r="AI453">
        <v>0</v>
      </c>
      <c r="AJ453">
        <v>0</v>
      </c>
      <c r="AK453">
        <v>4.893775828775683E-2</v>
      </c>
      <c r="AL453">
        <v>-9.2653098310753829E-2</v>
      </c>
      <c r="AM453">
        <v>1.3312835272051779E-3</v>
      </c>
      <c r="AN453">
        <v>-7.0590108317309899E-2</v>
      </c>
      <c r="AO453">
        <v>0.27797087961891309</v>
      </c>
      <c r="AP453">
        <v>-2.2280181994865167</v>
      </c>
      <c r="AQ453">
        <v>24.116954582942498</v>
      </c>
      <c r="AR453">
        <v>0.654620051510588</v>
      </c>
      <c r="AS453">
        <v>1.0489492964448615</v>
      </c>
      <c r="AT453">
        <v>-1.0000000000000024</v>
      </c>
      <c r="AU453">
        <v>-1.0000000000000024</v>
      </c>
      <c r="AV453">
        <v>2.0527089856976732</v>
      </c>
      <c r="AW453">
        <v>61.432556598906174</v>
      </c>
      <c r="AX453">
        <v>61.432556598906174</v>
      </c>
      <c r="AY453">
        <v>0.29043966393222875</v>
      </c>
      <c r="AZ453">
        <v>45.604277791614663</v>
      </c>
      <c r="BA453">
        <v>1508.0581341166305</v>
      </c>
      <c r="CU453" t="e">
        <v>#N/A</v>
      </c>
      <c r="CV453" t="e">
        <v>#N/A</v>
      </c>
    </row>
    <row r="454" spans="1:100" x14ac:dyDescent="0.25">
      <c r="A454">
        <v>1322</v>
      </c>
      <c r="B454" t="s">
        <v>894</v>
      </c>
      <c r="C454">
        <v>3</v>
      </c>
      <c r="D454">
        <v>2.60851498234284</v>
      </c>
      <c r="E454">
        <v>-2.2867918960381872E-2</v>
      </c>
      <c r="F454">
        <v>0.37633361936212339</v>
      </c>
      <c r="G454">
        <v>0.36735430235512251</v>
      </c>
      <c r="H454">
        <v>4.6629857786223076E-2</v>
      </c>
      <c r="I454">
        <v>0</v>
      </c>
      <c r="J454">
        <v>2.7977914671733863</v>
      </c>
      <c r="K454">
        <v>4.6629857786223076E-2</v>
      </c>
      <c r="L454">
        <v>-0.99999999999999867</v>
      </c>
      <c r="M454">
        <v>-0.99999999999999867</v>
      </c>
      <c r="N454">
        <v>0.93259715572446178</v>
      </c>
      <c r="O454">
        <v>5.7736607518713479</v>
      </c>
      <c r="P454">
        <v>3.1880917161163058</v>
      </c>
      <c r="Q454">
        <v>0.34121994111103909</v>
      </c>
      <c r="R454">
        <v>0.44084767480988779</v>
      </c>
      <c r="S454">
        <v>0.33333333333333304</v>
      </c>
      <c r="T454">
        <v>0.40982047584124126</v>
      </c>
      <c r="U454">
        <v>0.26015494284267277</v>
      </c>
      <c r="V454">
        <v>0</v>
      </c>
      <c r="W454">
        <v>38.267155769240944</v>
      </c>
      <c r="X454">
        <v>1.7889558313127534</v>
      </c>
      <c r="Y454">
        <v>-0.99999999999999867</v>
      </c>
      <c r="Z454">
        <v>-0.99999999999999867</v>
      </c>
      <c r="AA454">
        <v>75.256537515756506</v>
      </c>
      <c r="AB454">
        <v>0.39078174391412579</v>
      </c>
      <c r="AC454">
        <v>3.3825542608464508E-2</v>
      </c>
      <c r="AD454">
        <v>0.30636339491152309</v>
      </c>
      <c r="AE454">
        <v>36.548534071705681</v>
      </c>
      <c r="AF454">
        <v>-0.99999999999999867</v>
      </c>
      <c r="AG454">
        <v>-0.99999999999999867</v>
      </c>
      <c r="AH454">
        <v>-0.99999999999999867</v>
      </c>
      <c r="AI454">
        <v>0</v>
      </c>
      <c r="AJ454">
        <v>0</v>
      </c>
      <c r="AK454">
        <v>-4.4616606387828973E-2</v>
      </c>
      <c r="AL454">
        <v>-4.3459709854179851E-2</v>
      </c>
      <c r="AM454">
        <v>0.1097698101245968</v>
      </c>
      <c r="AN454">
        <v>-8.6290721162221001E-2</v>
      </c>
      <c r="AO454">
        <v>2.5211622211757763</v>
      </c>
      <c r="AP454">
        <v>-2.3745665783264225</v>
      </c>
      <c r="AQ454">
        <v>41.064947236414341</v>
      </c>
      <c r="AR454">
        <v>1.0033087520172468</v>
      </c>
      <c r="AS454">
        <v>1.8355856890989757</v>
      </c>
      <c r="AT454">
        <v>-0.99999999999999867</v>
      </c>
      <c r="AU454">
        <v>-0.99999999999999867</v>
      </c>
      <c r="AV454">
        <v>0.8082019771650103</v>
      </c>
      <c r="AW454">
        <v>78.655631689301444</v>
      </c>
      <c r="AX454">
        <v>78.655631689301444</v>
      </c>
      <c r="AY454">
        <v>0.52597235651687624</v>
      </c>
      <c r="AZ454">
        <v>45.086523477865825</v>
      </c>
      <c r="BA454">
        <v>1524.7753629567023</v>
      </c>
      <c r="CU454" t="e">
        <v>#N/A</v>
      </c>
      <c r="CV454" t="e">
        <v>#N/A</v>
      </c>
    </row>
    <row r="455" spans="1:100" x14ac:dyDescent="0.25">
      <c r="A455">
        <v>1323</v>
      </c>
      <c r="B455" t="s">
        <v>895</v>
      </c>
      <c r="C455">
        <v>3</v>
      </c>
      <c r="D455">
        <v>4.7055839898469376</v>
      </c>
      <c r="E455">
        <v>0</v>
      </c>
      <c r="F455">
        <v>9.7246968788278316</v>
      </c>
      <c r="G455">
        <v>9.7246968788278316</v>
      </c>
      <c r="H455">
        <v>7.6070148245853342E-2</v>
      </c>
      <c r="I455">
        <v>0</v>
      </c>
      <c r="J455">
        <v>4.564208894751201</v>
      </c>
      <c r="K455">
        <v>7.6070148245853342E-2</v>
      </c>
      <c r="L455">
        <v>-1.0000000000000027</v>
      </c>
      <c r="M455">
        <v>-1.0000000000000027</v>
      </c>
      <c r="N455">
        <v>1.5214029649170668</v>
      </c>
      <c r="O455">
        <v>18.994489763425975</v>
      </c>
      <c r="P455">
        <v>1.2767966872566172</v>
      </c>
      <c r="Q455">
        <v>7.9613337471711292</v>
      </c>
      <c r="R455">
        <v>2.4425557323802516</v>
      </c>
      <c r="S455">
        <v>0.31659282749885509</v>
      </c>
      <c r="T455">
        <v>0.27045996494299451</v>
      </c>
      <c r="U455">
        <v>0.19921145783702021</v>
      </c>
      <c r="V455">
        <v>0</v>
      </c>
      <c r="W455">
        <v>28.407764081320657</v>
      </c>
      <c r="X455">
        <v>1.2449551071537373</v>
      </c>
      <c r="Y455">
        <v>-1.0000000000000027</v>
      </c>
      <c r="Z455">
        <v>-1.0000000000000027</v>
      </c>
      <c r="AA455">
        <v>29.07071885854959</v>
      </c>
      <c r="AB455">
        <v>-0.10991371134897931</v>
      </c>
      <c r="AC455">
        <v>-1.6142087483850737E-2</v>
      </c>
      <c r="AD455">
        <v>9.0463779729803934E-2</v>
      </c>
      <c r="AE455">
        <v>-1.7796009551513059</v>
      </c>
      <c r="AF455">
        <v>-1.0000000000000027</v>
      </c>
      <c r="AG455">
        <v>-1.0000000000000027</v>
      </c>
      <c r="AH455">
        <v>-1.0000000000000027</v>
      </c>
      <c r="AI455">
        <v>3.5902367324277314E-4</v>
      </c>
      <c r="AJ455">
        <v>0</v>
      </c>
      <c r="AK455">
        <v>9.0817612789004243E-4</v>
      </c>
      <c r="AL455">
        <v>-0.37455481824198406</v>
      </c>
      <c r="AM455">
        <v>8.2426981957502643E-2</v>
      </c>
      <c r="AN455">
        <v>-0.20137404299461509</v>
      </c>
      <c r="AO455">
        <v>2.0652154295770169</v>
      </c>
      <c r="AP455">
        <v>-6.907125166075299</v>
      </c>
      <c r="AQ455">
        <v>32.971972976071861</v>
      </c>
      <c r="AR455">
        <v>0.78626425027887015</v>
      </c>
      <c r="AS455">
        <v>1.3210252553995907</v>
      </c>
      <c r="AT455">
        <v>-1.0000000000000027</v>
      </c>
      <c r="AU455">
        <v>-1.0000000000000027</v>
      </c>
      <c r="AV455">
        <v>12.167252611208077</v>
      </c>
      <c r="AW455">
        <v>41.158083455900297</v>
      </c>
      <c r="AX455">
        <v>41.165263929365153</v>
      </c>
      <c r="AY455">
        <v>2.6443200207801131E-2</v>
      </c>
      <c r="AZ455">
        <v>-32.198968789372302</v>
      </c>
      <c r="BA455">
        <v>1499.6364012434492</v>
      </c>
    </row>
    <row r="456" spans="1:100" x14ac:dyDescent="0.25">
      <c r="A456">
        <v>1325</v>
      </c>
      <c r="B456" t="s">
        <v>896</v>
      </c>
      <c r="C456">
        <v>3</v>
      </c>
      <c r="D456">
        <v>3.6907420201831602</v>
      </c>
      <c r="E456">
        <v>0.24843302299103479</v>
      </c>
      <c r="F456">
        <v>1.3137194673969388</v>
      </c>
      <c r="G456">
        <v>1.361345327832115</v>
      </c>
      <c r="H456">
        <v>0.44277413179240283</v>
      </c>
      <c r="I456">
        <v>0</v>
      </c>
      <c r="J456">
        <v>26.566447907544163</v>
      </c>
      <c r="K456">
        <v>0.44277413179240283</v>
      </c>
      <c r="L456">
        <v>-0.999999999999998</v>
      </c>
      <c r="M456">
        <v>-0.999999999999998</v>
      </c>
      <c r="N456">
        <v>8.8554826358480554</v>
      </c>
      <c r="O456">
        <v>31.618535255559443</v>
      </c>
      <c r="P456">
        <v>2.382879549949692</v>
      </c>
      <c r="Q456">
        <v>0.96493037426059047</v>
      </c>
      <c r="R456">
        <v>0.53678677733122449</v>
      </c>
      <c r="S456">
        <v>0.34785122557177733</v>
      </c>
      <c r="T456">
        <v>0.37947604450856615</v>
      </c>
      <c r="U456">
        <v>0.20943666588833115</v>
      </c>
      <c r="V456">
        <v>0</v>
      </c>
      <c r="W456">
        <v>19.759592167050872</v>
      </c>
      <c r="X456">
        <v>1.1684425130164988</v>
      </c>
      <c r="Y456">
        <v>-0.999999999999998</v>
      </c>
      <c r="Z456">
        <v>-0.999999999999998</v>
      </c>
      <c r="AA456">
        <v>37.097139961587466</v>
      </c>
      <c r="AB456">
        <v>0.32992037216019093</v>
      </c>
      <c r="AC456">
        <v>-0.14524061111325307</v>
      </c>
      <c r="AD456">
        <v>0.15133545929716913</v>
      </c>
      <c r="AE456">
        <v>16.80076101720535</v>
      </c>
      <c r="AF456">
        <v>-0.999999999999998</v>
      </c>
      <c r="AG456">
        <v>-0.999999999999998</v>
      </c>
      <c r="AH456">
        <v>-0.999999999999998</v>
      </c>
      <c r="AI456">
        <v>-7.041224823617848E-3</v>
      </c>
      <c r="AJ456">
        <v>0</v>
      </c>
      <c r="AK456">
        <v>-0.13016541418905878</v>
      </c>
      <c r="AL456">
        <v>-0.15290699900679094</v>
      </c>
      <c r="AM456">
        <v>-4.6280549686095303E-2</v>
      </c>
      <c r="AN456">
        <v>-0.18826978267713554</v>
      </c>
      <c r="AO456">
        <v>-1.8078408130976771</v>
      </c>
      <c r="AP456">
        <v>-5.4712795619623424</v>
      </c>
      <c r="AQ456">
        <v>46.326040074595028</v>
      </c>
      <c r="AR456">
        <v>0.9367639359686748</v>
      </c>
      <c r="AS456">
        <v>1.6112166448089014</v>
      </c>
      <c r="AT456">
        <v>-0.999999999999998</v>
      </c>
      <c r="AU456">
        <v>-0.999999999999998</v>
      </c>
      <c r="AV456">
        <v>1.8981321051633395</v>
      </c>
      <c r="AW456">
        <v>63.244395655184576</v>
      </c>
      <c r="AX456">
        <v>63.103571158712214</v>
      </c>
      <c r="AY456">
        <v>0.15476158312316424</v>
      </c>
      <c r="AZ456">
        <v>14.438023277814304</v>
      </c>
      <c r="BA456">
        <v>1545.3825432986469</v>
      </c>
    </row>
    <row r="457" spans="1:100" x14ac:dyDescent="0.25">
      <c r="A457">
        <v>1329</v>
      </c>
      <c r="B457" t="s">
        <v>897</v>
      </c>
      <c r="C457">
        <v>3</v>
      </c>
      <c r="D457">
        <v>4.1827021564904392</v>
      </c>
      <c r="E457">
        <v>-1.4251801225629523E-2</v>
      </c>
      <c r="F457">
        <v>-0.84034038953361989</v>
      </c>
      <c r="G457">
        <v>-0.84800597291433788</v>
      </c>
      <c r="H457">
        <v>-9.159365090935627E-2</v>
      </c>
      <c r="I457">
        <v>0</v>
      </c>
      <c r="J457">
        <v>-5.495619054561379</v>
      </c>
      <c r="K457">
        <v>-9.159365090935627E-2</v>
      </c>
      <c r="L457">
        <v>-0.99999999999999922</v>
      </c>
      <c r="M457">
        <v>-0.99999999999999922</v>
      </c>
      <c r="N457">
        <v>-1.8318730181871257</v>
      </c>
      <c r="O457">
        <v>-2.1609228709852752</v>
      </c>
      <c r="P457">
        <v>0.91619741297567592</v>
      </c>
      <c r="Q457">
        <v>-1.4620839186412466</v>
      </c>
      <c r="R457">
        <v>-0.39616664401382362</v>
      </c>
      <c r="S457">
        <v>0.33333333333333287</v>
      </c>
      <c r="T457">
        <v>0.3457474594487559</v>
      </c>
      <c r="U457">
        <v>0.2122825397297155</v>
      </c>
      <c r="V457">
        <v>0</v>
      </c>
      <c r="W457">
        <v>39.318279336846402</v>
      </c>
      <c r="X457">
        <v>1.6322187287257306</v>
      </c>
      <c r="Y457">
        <v>-0.99999999999999922</v>
      </c>
      <c r="Z457">
        <v>-0.99999999999999922</v>
      </c>
      <c r="AA457">
        <v>55.667115549955042</v>
      </c>
      <c r="AB457">
        <v>0.22461562943534025</v>
      </c>
      <c r="AC457">
        <v>5.7067992531704151E-2</v>
      </c>
      <c r="AD457">
        <v>5.3216435175404767E-2</v>
      </c>
      <c r="AE457">
        <v>16.745002857122458</v>
      </c>
      <c r="AF457">
        <v>-0.99999999999999922</v>
      </c>
      <c r="AG457">
        <v>-0.99999999999999922</v>
      </c>
      <c r="AH457">
        <v>-0.99999999999999922</v>
      </c>
      <c r="AI457">
        <v>-6.1751673685454686E-2</v>
      </c>
      <c r="AJ457">
        <v>0</v>
      </c>
      <c r="AK457">
        <v>0.10497060792917827</v>
      </c>
      <c r="AL457">
        <v>0.28135329854219088</v>
      </c>
      <c r="AM457">
        <v>-8.9718279767039277E-2</v>
      </c>
      <c r="AN457">
        <v>0.41715963363789504</v>
      </c>
      <c r="AO457">
        <v>-1.7181039545300907</v>
      </c>
      <c r="AP457">
        <v>11.83575733365833</v>
      </c>
      <c r="AQ457">
        <v>33.822660282285035</v>
      </c>
      <c r="AR457">
        <v>0.89136333251180444</v>
      </c>
      <c r="AS457">
        <v>1.5406250778163741</v>
      </c>
      <c r="AT457">
        <v>-0.99999999999999922</v>
      </c>
      <c r="AU457">
        <v>-0.99999999999999922</v>
      </c>
      <c r="AV457">
        <v>-1.2441726169281615</v>
      </c>
      <c r="AW457">
        <v>65.341950012628132</v>
      </c>
      <c r="AX457">
        <v>64.106916538919023</v>
      </c>
      <c r="AY457">
        <v>-3.7997595593508751E-2</v>
      </c>
      <c r="AZ457">
        <v>-15.483927449891068</v>
      </c>
      <c r="BA457">
        <v>1470.8106940500468</v>
      </c>
    </row>
    <row r="458" spans="1:100" x14ac:dyDescent="0.25">
      <c r="A458">
        <v>1332</v>
      </c>
      <c r="B458" t="s">
        <v>898</v>
      </c>
      <c r="C458">
        <v>2</v>
      </c>
      <c r="D458">
        <v>3.6693981965209068</v>
      </c>
      <c r="E458">
        <v>-1.3889336327050444E-2</v>
      </c>
      <c r="F458">
        <v>4.2351313086854817E-2</v>
      </c>
      <c r="G458">
        <v>5.0210503906145301E-2</v>
      </c>
      <c r="H458">
        <v>6.2615058011448677E-2</v>
      </c>
      <c r="I458">
        <v>0</v>
      </c>
      <c r="J458">
        <v>3.7569034806869199</v>
      </c>
      <c r="K458">
        <v>6.2615058011448677E-2</v>
      </c>
      <c r="L458">
        <v>-1</v>
      </c>
      <c r="M458">
        <v>-1</v>
      </c>
      <c r="N458">
        <v>1.2523011602289733</v>
      </c>
      <c r="O458">
        <v>7.7473092402981329</v>
      </c>
      <c r="P458">
        <v>9.7436218364502947E-2</v>
      </c>
      <c r="Q458">
        <v>0.51599275854606308</v>
      </c>
      <c r="R458">
        <v>0.17096944597090558</v>
      </c>
      <c r="S458">
        <v>0.32655923601898834</v>
      </c>
      <c r="T458">
        <v>0.26781493928628042</v>
      </c>
      <c r="U458">
        <v>5.735770706739042E-2</v>
      </c>
      <c r="V458">
        <v>-2.0466516522834586E-3</v>
      </c>
      <c r="W458">
        <v>23.038904359605205</v>
      </c>
      <c r="X458">
        <v>0.709011281950643</v>
      </c>
      <c r="Y458">
        <v>-1</v>
      </c>
      <c r="Z458">
        <v>-1</v>
      </c>
      <c r="AA458">
        <v>39.781313975656069</v>
      </c>
      <c r="AB458">
        <v>9.4699739861184851E-2</v>
      </c>
      <c r="AC458">
        <v>9.4904743368203301E-2</v>
      </c>
      <c r="AD458">
        <v>9.0508598676514368E-2</v>
      </c>
      <c r="AE458">
        <v>15.527951103265954</v>
      </c>
      <c r="AF458">
        <v>-1</v>
      </c>
      <c r="AG458">
        <v>-1</v>
      </c>
      <c r="AH458">
        <v>-1</v>
      </c>
      <c r="AI458">
        <v>-1.3893013553811795E-3</v>
      </c>
      <c r="AJ458">
        <v>-2.0466516522834586E-3</v>
      </c>
      <c r="AK458">
        <v>0.11781923182183905</v>
      </c>
      <c r="AL458">
        <v>5.4008725167408275E-2</v>
      </c>
      <c r="AM458">
        <v>0.12888122435374985</v>
      </c>
      <c r="AN458">
        <v>5.4559635861303912E-2</v>
      </c>
      <c r="AO458">
        <v>3.6688400145988895</v>
      </c>
      <c r="AP458">
        <v>1.7763212757236913</v>
      </c>
      <c r="AQ458">
        <v>28.149137550829678</v>
      </c>
      <c r="AR458">
        <v>0.66508141237327678</v>
      </c>
      <c r="AS458">
        <v>0.79223895911712905</v>
      </c>
      <c r="AT458">
        <v>-1</v>
      </c>
      <c r="AU458">
        <v>-1</v>
      </c>
      <c r="AV458">
        <v>0.27859968391179435</v>
      </c>
      <c r="AW458">
        <v>51.288732365295665</v>
      </c>
      <c r="AX458">
        <v>51.3563926557039</v>
      </c>
      <c r="AY458">
        <v>0.13943330616698735</v>
      </c>
      <c r="AZ458">
        <v>-4.7710810683525331</v>
      </c>
      <c r="BA458">
        <v>1445.6099964437785</v>
      </c>
    </row>
    <row r="459" spans="1:100" x14ac:dyDescent="0.25">
      <c r="A459">
        <v>1334</v>
      </c>
      <c r="B459" t="s">
        <v>482</v>
      </c>
      <c r="C459">
        <v>2</v>
      </c>
      <c r="D459">
        <v>3.9464987389663566</v>
      </c>
      <c r="E459">
        <v>4.7662475080015136E-2</v>
      </c>
      <c r="F459">
        <v>0.1956220471474176</v>
      </c>
      <c r="G459">
        <v>0.2041772547438534</v>
      </c>
      <c r="H459">
        <v>9.4467632317272301E-2</v>
      </c>
      <c r="I459">
        <v>0</v>
      </c>
      <c r="J459">
        <v>5.6680579390363377</v>
      </c>
      <c r="K459">
        <v>9.4467632317272301E-2</v>
      </c>
      <c r="L459">
        <v>-1</v>
      </c>
      <c r="M459">
        <v>-1</v>
      </c>
      <c r="N459">
        <v>1.889352646345446</v>
      </c>
      <c r="O459">
        <v>9.7324990345465618</v>
      </c>
      <c r="P459">
        <v>0.40916324235129886</v>
      </c>
      <c r="Q459">
        <v>1.2445797435230168</v>
      </c>
      <c r="R459">
        <v>0.41027267766775616</v>
      </c>
      <c r="S459">
        <v>0.33251339236919281</v>
      </c>
      <c r="T459">
        <v>0.29295350694024513</v>
      </c>
      <c r="U459">
        <v>8.8486320458759135E-2</v>
      </c>
      <c r="V459">
        <v>2.0694394876163416E-3</v>
      </c>
      <c r="W459">
        <v>25.003561147025632</v>
      </c>
      <c r="X459">
        <v>0.85321765322582344</v>
      </c>
      <c r="Y459">
        <v>-1</v>
      </c>
      <c r="Z459">
        <v>-1</v>
      </c>
      <c r="AA459">
        <v>43.82622586442443</v>
      </c>
      <c r="AB459">
        <v>0.12961628323779381</v>
      </c>
      <c r="AC459">
        <v>0.12983453748960808</v>
      </c>
      <c r="AD459">
        <v>0.12513843098420663</v>
      </c>
      <c r="AE459">
        <v>18.7446894942182</v>
      </c>
      <c r="AF459">
        <v>-1</v>
      </c>
      <c r="AG459">
        <v>-1</v>
      </c>
      <c r="AH459">
        <v>-1</v>
      </c>
      <c r="AI459">
        <v>8.6772677965742584E-4</v>
      </c>
      <c r="AJ459">
        <v>2.0694394876163416E-3</v>
      </c>
      <c r="AK459">
        <v>7.5753800681001085E-2</v>
      </c>
      <c r="AL459">
        <v>9.6074156308246242E-2</v>
      </c>
      <c r="AM459">
        <v>7.9886633542275765E-2</v>
      </c>
      <c r="AN459">
        <v>0.103554226672778</v>
      </c>
      <c r="AO459">
        <v>2.4212458351006712</v>
      </c>
      <c r="AP459">
        <v>3.0239154552219096</v>
      </c>
      <c r="AQ459">
        <v>30.240653365197716</v>
      </c>
      <c r="AR459">
        <v>0.71111976938874333</v>
      </c>
      <c r="AS459">
        <v>0.94112122934608644</v>
      </c>
      <c r="AT459">
        <v>-1</v>
      </c>
      <c r="AU459">
        <v>-1</v>
      </c>
      <c r="AV459">
        <v>0.59616470828814927</v>
      </c>
      <c r="AW459">
        <v>55.950197378212934</v>
      </c>
      <c r="AX459">
        <v>56.078925832224471</v>
      </c>
      <c r="AY459">
        <v>0.17533908754674798</v>
      </c>
      <c r="AZ459">
        <v>1.5193432730502907</v>
      </c>
      <c r="BA459">
        <v>1385.0360687126242</v>
      </c>
    </row>
    <row r="460" spans="1:100" x14ac:dyDescent="0.25">
      <c r="A460">
        <v>1339</v>
      </c>
      <c r="B460" t="s">
        <v>899</v>
      </c>
      <c r="C460">
        <v>3</v>
      </c>
      <c r="D460">
        <v>3.5486590264604745</v>
      </c>
      <c r="E460">
        <v>0</v>
      </c>
      <c r="F460">
        <v>-0.73183255915760581</v>
      </c>
      <c r="G460">
        <v>-0.73183255915760581</v>
      </c>
      <c r="H460">
        <v>8.9157447067965551E-2</v>
      </c>
      <c r="I460">
        <v>0</v>
      </c>
      <c r="J460">
        <v>5.3494468240779298</v>
      </c>
      <c r="K460">
        <v>8.9157447067965551E-2</v>
      </c>
      <c r="L460">
        <v>-1.0000000000000004</v>
      </c>
      <c r="M460">
        <v>-1.0000000000000004</v>
      </c>
      <c r="N460">
        <v>1.7831489413593102</v>
      </c>
      <c r="O460">
        <v>8.1662732913808007</v>
      </c>
      <c r="P460">
        <v>-3.6026604037397392</v>
      </c>
      <c r="Q460">
        <v>-4.3846276969778595</v>
      </c>
      <c r="R460">
        <v>-1.7786416435017791</v>
      </c>
      <c r="S460">
        <v>0.33568102956876239</v>
      </c>
      <c r="T460">
        <v>0.30166498475541703</v>
      </c>
      <c r="U460">
        <v>-6.5460400912164804E-2</v>
      </c>
      <c r="V460">
        <v>0</v>
      </c>
      <c r="W460">
        <v>19.309126653761965</v>
      </c>
      <c r="X460">
        <v>0.32175266058685992</v>
      </c>
      <c r="Y460">
        <v>-1.0000000000000004</v>
      </c>
      <c r="Z460">
        <v>-1.0000000000000004</v>
      </c>
      <c r="AA460">
        <v>50.732237566413907</v>
      </c>
      <c r="AB460">
        <v>0.16694908359642371</v>
      </c>
      <c r="AC460">
        <v>0.24771222538354185</v>
      </c>
      <c r="AD460">
        <v>0.24937374214310856</v>
      </c>
      <c r="AE460">
        <v>33.201752556153693</v>
      </c>
      <c r="AF460">
        <v>-1.0000000000000004</v>
      </c>
      <c r="AG460">
        <v>-1.0000000000000004</v>
      </c>
      <c r="AH460">
        <v>-1.0000000000000004</v>
      </c>
      <c r="AI460">
        <v>-2.1765113383629957E-2</v>
      </c>
      <c r="AJ460">
        <v>0</v>
      </c>
      <c r="AK460">
        <v>-6.7502454986963029E-2</v>
      </c>
      <c r="AL460">
        <v>-0.10208375560337668</v>
      </c>
      <c r="AM460">
        <v>0.21660594290469354</v>
      </c>
      <c r="AN460">
        <v>0.28937782037977511</v>
      </c>
      <c r="AO460">
        <v>5.077636297682524</v>
      </c>
      <c r="AP460">
        <v>6.7240267314774975</v>
      </c>
      <c r="AQ460">
        <v>24.658573477839912</v>
      </c>
      <c r="AR460">
        <v>0.57188561341201471</v>
      </c>
      <c r="AS460">
        <v>0.41091010765482505</v>
      </c>
      <c r="AT460">
        <v>-1.0000000000000004</v>
      </c>
      <c r="AU460">
        <v>-1.0000000000000004</v>
      </c>
      <c r="AV460">
        <v>-2.5104742026593851</v>
      </c>
      <c r="AW460">
        <v>65.622537589272198</v>
      </c>
      <c r="AX460">
        <v>65.187235321599601</v>
      </c>
      <c r="AY460">
        <v>0.16458783608345912</v>
      </c>
      <c r="AZ460">
        <v>7.295861121139489</v>
      </c>
      <c r="BA460">
        <v>1508.3706033660342</v>
      </c>
    </row>
    <row r="461" spans="1:100" x14ac:dyDescent="0.25">
      <c r="A461">
        <v>1350</v>
      </c>
      <c r="B461" t="s">
        <v>900</v>
      </c>
      <c r="C461">
        <v>3</v>
      </c>
      <c r="D461">
        <v>4.4063823740616659</v>
      </c>
      <c r="E461">
        <v>0</v>
      </c>
      <c r="F461">
        <v>-0.69613593237153459</v>
      </c>
      <c r="G461">
        <v>-0.69613593237153459</v>
      </c>
      <c r="H461">
        <v>-2.7334230796095517E-2</v>
      </c>
      <c r="I461">
        <v>0</v>
      </c>
      <c r="J461">
        <v>-1.6400538477657314</v>
      </c>
      <c r="K461">
        <v>-2.7334230796095517E-2</v>
      </c>
      <c r="L461">
        <v>-1.0000000000000007</v>
      </c>
      <c r="M461">
        <v>-1.0000000000000007</v>
      </c>
      <c r="N461">
        <v>-0.54668461592191053</v>
      </c>
      <c r="O461">
        <v>2.0701925939244021</v>
      </c>
      <c r="P461">
        <v>0.79130402214772289</v>
      </c>
      <c r="Q461">
        <v>2.8505541564591974</v>
      </c>
      <c r="R461">
        <v>0.9253608706684664</v>
      </c>
      <c r="S461">
        <v>0.32477360830434171</v>
      </c>
      <c r="T461">
        <v>0.36148786084204831</v>
      </c>
      <c r="U461">
        <v>6.9553684021169238E-2</v>
      </c>
      <c r="V461">
        <v>-1.9914395877477689E-2</v>
      </c>
      <c r="W461">
        <v>30.529399523447065</v>
      </c>
      <c r="X461">
        <v>0.90047858827101157</v>
      </c>
      <c r="Y461">
        <v>-1.0000000000000007</v>
      </c>
      <c r="Z461">
        <v>-1.0000000000000007</v>
      </c>
      <c r="AA461">
        <v>63.666513904441615</v>
      </c>
      <c r="AB461">
        <v>0.33199169911889659</v>
      </c>
      <c r="AC461">
        <v>7.5296136643289241E-2</v>
      </c>
      <c r="AD461">
        <v>0.2369472344443358</v>
      </c>
      <c r="AE461">
        <v>32.211753510326076</v>
      </c>
      <c r="AF461">
        <v>-1.0000000000000007</v>
      </c>
      <c r="AG461">
        <v>-1.0000000000000007</v>
      </c>
      <c r="AH461">
        <v>-1.0000000000000007</v>
      </c>
      <c r="AI461">
        <v>0</v>
      </c>
      <c r="AJ461">
        <v>-1.9914395877477689E-2</v>
      </c>
      <c r="AK461">
        <v>0.16968404459596961</v>
      </c>
      <c r="AL461">
        <v>0.10253255445671909</v>
      </c>
      <c r="AM461">
        <v>6.8785245244159562E-2</v>
      </c>
      <c r="AN461">
        <v>0.52123607453249199</v>
      </c>
      <c r="AO461">
        <v>2.5680513540838383</v>
      </c>
      <c r="AP461">
        <v>13.543564635595898</v>
      </c>
      <c r="AQ461">
        <v>28.88934567568133</v>
      </c>
      <c r="AR461">
        <v>0.73590075729008131</v>
      </c>
      <c r="AS461">
        <v>0.87314435747491559</v>
      </c>
      <c r="AT461">
        <v>-1.0000000000000007</v>
      </c>
      <c r="AU461">
        <v>-1.0000000000000007</v>
      </c>
      <c r="AV461">
        <v>0.2292249382969318</v>
      </c>
      <c r="AW461">
        <v>79.28027113396189</v>
      </c>
      <c r="AX461">
        <v>77.288831546214112</v>
      </c>
      <c r="AY461">
        <v>0.15787962151192608</v>
      </c>
      <c r="AZ461">
        <v>12.828431231585402</v>
      </c>
      <c r="BA461">
        <v>1474.5226069731332</v>
      </c>
    </row>
    <row r="462" spans="1:100" x14ac:dyDescent="0.25">
      <c r="A462">
        <v>1351</v>
      </c>
      <c r="B462" t="s">
        <v>901</v>
      </c>
      <c r="C462">
        <v>2</v>
      </c>
      <c r="D462">
        <v>3.9437928607319357</v>
      </c>
      <c r="E462">
        <v>4.7061423543609884E-2</v>
      </c>
      <c r="F462">
        <v>0.194125363165466</v>
      </c>
      <c r="G462">
        <v>0.20267377417958027</v>
      </c>
      <c r="H462">
        <v>9.4156592913437961E-2</v>
      </c>
      <c r="I462">
        <v>0</v>
      </c>
      <c r="J462">
        <v>5.6493955748062774</v>
      </c>
      <c r="K462">
        <v>9.4156592913437961E-2</v>
      </c>
      <c r="L462">
        <v>-1</v>
      </c>
      <c r="M462">
        <v>-1</v>
      </c>
      <c r="N462">
        <v>1.8831318582687591</v>
      </c>
      <c r="O462">
        <v>9.7131137175491808</v>
      </c>
      <c r="P462">
        <v>0.40611923759460389</v>
      </c>
      <c r="Q462">
        <v>1.2374651141284545</v>
      </c>
      <c r="R462">
        <v>0.40793588900483757</v>
      </c>
      <c r="S462">
        <v>0.33245525021641975</v>
      </c>
      <c r="T462">
        <v>0.29270802960389969</v>
      </c>
      <c r="U462">
        <v>8.8182350510883661E-2</v>
      </c>
      <c r="V462">
        <v>2.0292459848246947E-3</v>
      </c>
      <c r="W462">
        <v>24.984376334205443</v>
      </c>
      <c r="X462">
        <v>0.85180948246637733</v>
      </c>
      <c r="Y462">
        <v>-1</v>
      </c>
      <c r="Z462">
        <v>-1</v>
      </c>
      <c r="AA462">
        <v>43.786727424820604</v>
      </c>
      <c r="AB462">
        <v>0.12927532427066157</v>
      </c>
      <c r="AC462">
        <v>0.12949344912936236</v>
      </c>
      <c r="AD462">
        <v>0.12480027174180282</v>
      </c>
      <c r="AE462">
        <v>18.71327814322953</v>
      </c>
      <c r="AF462">
        <v>-1</v>
      </c>
      <c r="AG462">
        <v>-1</v>
      </c>
      <c r="AH462">
        <v>-1</v>
      </c>
      <c r="AI462">
        <v>8.4568696966218161E-4</v>
      </c>
      <c r="AJ462">
        <v>2.0292459848246947E-3</v>
      </c>
      <c r="AK462">
        <v>7.6164568316246462E-2</v>
      </c>
      <c r="AL462">
        <v>9.5663388673000865E-2</v>
      </c>
      <c r="AM462">
        <v>8.036506420759007E-2</v>
      </c>
      <c r="AN462">
        <v>0.10307579600746369</v>
      </c>
      <c r="AO462">
        <v>2.433428553712127</v>
      </c>
      <c r="AP462">
        <v>3.0117327366104538</v>
      </c>
      <c r="AQ462">
        <v>30.220229777899398</v>
      </c>
      <c r="AR462">
        <v>0.7106702062550978</v>
      </c>
      <c r="AS462">
        <v>0.93966739857784443</v>
      </c>
      <c r="AT462">
        <v>-1</v>
      </c>
      <c r="AU462">
        <v>-1</v>
      </c>
      <c r="AV462">
        <v>0.59306369563804762</v>
      </c>
      <c r="AW462">
        <v>55.904678316403619</v>
      </c>
      <c r="AX462">
        <v>56.03281044168461</v>
      </c>
      <c r="AY462">
        <v>0.17498846870108298</v>
      </c>
      <c r="AZ462">
        <v>1.4579174737340557</v>
      </c>
      <c r="BA462">
        <v>1463.9301820936375</v>
      </c>
    </row>
    <row r="463" spans="1:100" x14ac:dyDescent="0.25">
      <c r="A463">
        <v>1359</v>
      </c>
      <c r="B463" t="s">
        <v>902</v>
      </c>
      <c r="C463">
        <v>3</v>
      </c>
      <c r="D463">
        <v>4.7490121700580277</v>
      </c>
      <c r="E463">
        <v>0</v>
      </c>
      <c r="F463">
        <v>-0.21647346818326224</v>
      </c>
      <c r="G463">
        <v>-0.21647346818326224</v>
      </c>
      <c r="H463">
        <v>0.13265037649365274</v>
      </c>
      <c r="I463">
        <v>0</v>
      </c>
      <c r="J463">
        <v>7.9590225896191651</v>
      </c>
      <c r="K463">
        <v>0.13265037649365274</v>
      </c>
      <c r="L463">
        <v>-1.0000000000000016</v>
      </c>
      <c r="M463">
        <v>-1.0000000000000016</v>
      </c>
      <c r="N463">
        <v>2.6530075298730549</v>
      </c>
      <c r="O463">
        <v>12.491561291493923</v>
      </c>
      <c r="P463">
        <v>0.13970013585579399</v>
      </c>
      <c r="Q463">
        <v>0.95418592469336128</v>
      </c>
      <c r="R463">
        <v>0.37139892120638679</v>
      </c>
      <c r="S463">
        <v>0.33333333333333343</v>
      </c>
      <c r="T463">
        <v>0.26877016436818385</v>
      </c>
      <c r="U463">
        <v>-0.10318160449736914</v>
      </c>
      <c r="V463">
        <v>-4.4456962563564854E-3</v>
      </c>
      <c r="W463">
        <v>14.47303281816556</v>
      </c>
      <c r="X463">
        <v>-3.451064328490025E-2</v>
      </c>
      <c r="Y463">
        <v>-1.0000000000000016</v>
      </c>
      <c r="Z463">
        <v>-1.0000000000000016</v>
      </c>
      <c r="AA463">
        <v>14.085426498766346</v>
      </c>
      <c r="AB463">
        <v>7.8178942162596798E-2</v>
      </c>
      <c r="AC463">
        <v>-3.0898422162966756E-2</v>
      </c>
      <c r="AD463">
        <v>-6.246062481174218E-2</v>
      </c>
      <c r="AE463">
        <v>-0.7590052406056067</v>
      </c>
      <c r="AF463">
        <v>-1.0000000000000016</v>
      </c>
      <c r="AG463">
        <v>-1.0000000000000016</v>
      </c>
      <c r="AH463">
        <v>-1.0000000000000016</v>
      </c>
      <c r="AI463">
        <v>0</v>
      </c>
      <c r="AJ463">
        <v>-4.4456962563564854E-3</v>
      </c>
      <c r="AK463">
        <v>6.3130210008396484E-2</v>
      </c>
      <c r="AL463">
        <v>-9.0503569832663069E-2</v>
      </c>
      <c r="AM463">
        <v>8.4966653513950628E-3</v>
      </c>
      <c r="AN463">
        <v>0.12903914059221755</v>
      </c>
      <c r="AO463">
        <v>0.5280676838268592</v>
      </c>
      <c r="AP463">
        <v>2.7734606656421232</v>
      </c>
      <c r="AQ463">
        <v>22.432055407784723</v>
      </c>
      <c r="AR463">
        <v>0.49447619694779193</v>
      </c>
      <c r="AS463">
        <v>9.8139733208752508E-2</v>
      </c>
      <c r="AT463">
        <v>-1.0000000000000016</v>
      </c>
      <c r="AU463">
        <v>-1.0000000000000016</v>
      </c>
      <c r="AV463">
        <v>0.15492545302312477</v>
      </c>
      <c r="AW463">
        <v>29.350448455902402</v>
      </c>
      <c r="AX463">
        <v>28.905878830266751</v>
      </c>
      <c r="AY463">
        <v>0.13318009893127405</v>
      </c>
      <c r="AZ463">
        <v>-23.871551470364651</v>
      </c>
      <c r="BA463">
        <v>1416.3047672366436</v>
      </c>
    </row>
    <row r="464" spans="1:100" x14ac:dyDescent="0.25">
      <c r="A464">
        <v>1360</v>
      </c>
      <c r="B464" t="s">
        <v>903</v>
      </c>
      <c r="C464">
        <v>3</v>
      </c>
      <c r="D464">
        <v>5.7531026294292325</v>
      </c>
      <c r="E464">
        <v>0.58829221714066637</v>
      </c>
      <c r="F464">
        <v>0.13561988858316054</v>
      </c>
      <c r="G464">
        <v>0.37595920203155975</v>
      </c>
      <c r="H464">
        <v>0.22796896007577797</v>
      </c>
      <c r="I464">
        <v>0</v>
      </c>
      <c r="J464">
        <v>13.678137604546681</v>
      </c>
      <c r="K464">
        <v>0.22796896007577797</v>
      </c>
      <c r="L464">
        <v>-0.99999999999999822</v>
      </c>
      <c r="M464">
        <v>-0.99999999999999822</v>
      </c>
      <c r="N464">
        <v>4.5593792015155596</v>
      </c>
      <c r="O464">
        <v>19.807199436007473</v>
      </c>
      <c r="P464">
        <v>-1.2077752488406095</v>
      </c>
      <c r="Q464">
        <v>2.1593051328077508</v>
      </c>
      <c r="R464">
        <v>0.56006712072067855</v>
      </c>
      <c r="S464">
        <v>0.34025702458560031</v>
      </c>
      <c r="T464">
        <v>0.16732634067986263</v>
      </c>
      <c r="U464">
        <v>0.29054572105671306</v>
      </c>
      <c r="V464">
        <v>0</v>
      </c>
      <c r="W464">
        <v>22.806405049855908</v>
      </c>
      <c r="X464">
        <v>1.2757902967630674</v>
      </c>
      <c r="Y464">
        <v>-0.99999999999999822</v>
      </c>
      <c r="Z464">
        <v>-0.99999999999999822</v>
      </c>
      <c r="AA464">
        <v>77.708733059138936</v>
      </c>
      <c r="AB464">
        <v>0.43347015271120359</v>
      </c>
      <c r="AC464">
        <v>0.3819065574901695</v>
      </c>
      <c r="AD464">
        <v>0.27146850756987406</v>
      </c>
      <c r="AE464">
        <v>54.342260888562365</v>
      </c>
      <c r="AF464">
        <v>-0.99999999999999822</v>
      </c>
      <c r="AG464">
        <v>-0.99999999999999822</v>
      </c>
      <c r="AH464">
        <v>-0.99999999999999822</v>
      </c>
      <c r="AI464">
        <v>0</v>
      </c>
      <c r="AJ464">
        <v>0</v>
      </c>
      <c r="AK464">
        <v>-0.12708160186093165</v>
      </c>
      <c r="AL464">
        <v>-3.6811833101000908E-3</v>
      </c>
      <c r="AM464">
        <v>0.10257635215420145</v>
      </c>
      <c r="AN464">
        <v>0.27212328743772507</v>
      </c>
      <c r="AO464">
        <v>1.9290007945503775</v>
      </c>
      <c r="AP464">
        <v>6.7846762693926266</v>
      </c>
      <c r="AQ464">
        <v>36.484542654402603</v>
      </c>
      <c r="AR464">
        <v>0.79812908632217583</v>
      </c>
      <c r="AS464">
        <v>1.5037592568388451</v>
      </c>
      <c r="AT464">
        <v>-0.99999999999999822</v>
      </c>
      <c r="AU464">
        <v>-0.99999999999999822</v>
      </c>
      <c r="AV464">
        <v>0.93602632275223807</v>
      </c>
      <c r="AW464">
        <v>104.30060876453906</v>
      </c>
      <c r="AX464">
        <v>104.30060876453906</v>
      </c>
      <c r="AY464">
        <v>0.30838087219225735</v>
      </c>
      <c r="AZ464">
        <v>50.262494565774766</v>
      </c>
      <c r="BA464">
        <v>1542.7900444651509</v>
      </c>
      <c r="CU464" t="e">
        <v>#N/A</v>
      </c>
      <c r="CV464" t="e">
        <v>#N/A</v>
      </c>
    </row>
    <row r="465" spans="1:100" x14ac:dyDescent="0.25">
      <c r="A465">
        <v>1369</v>
      </c>
      <c r="B465" t="s">
        <v>904</v>
      </c>
      <c r="C465">
        <v>3</v>
      </c>
      <c r="D465">
        <v>4.0677240036458162</v>
      </c>
      <c r="E465">
        <v>0</v>
      </c>
      <c r="F465">
        <v>0.10561226906929493</v>
      </c>
      <c r="G465">
        <v>0.10561226906929493</v>
      </c>
      <c r="H465">
        <v>2.4375421872877716E-2</v>
      </c>
      <c r="I465">
        <v>0</v>
      </c>
      <c r="J465">
        <v>1.4625253123726603</v>
      </c>
      <c r="K465">
        <v>2.4375421872877716E-2</v>
      </c>
      <c r="L465">
        <v>-0.99999999999999989</v>
      </c>
      <c r="M465">
        <v>-0.99999999999999989</v>
      </c>
      <c r="N465">
        <v>0.48750843745755373</v>
      </c>
      <c r="O465">
        <v>5.6358615850877758</v>
      </c>
      <c r="P465">
        <v>-0.47190933470098495</v>
      </c>
      <c r="Q465">
        <v>-1.0963750408581092</v>
      </c>
      <c r="R465">
        <v>-0.54747595272423222</v>
      </c>
      <c r="S465">
        <v>0.33333333333333331</v>
      </c>
      <c r="T465">
        <v>0.3810349147048821</v>
      </c>
      <c r="U465">
        <v>0.14984562279667282</v>
      </c>
      <c r="V465">
        <v>0</v>
      </c>
      <c r="W465">
        <v>33.593537958480425</v>
      </c>
      <c r="X465">
        <v>1.3145142548226125</v>
      </c>
      <c r="Y465">
        <v>-0.99999999999999989</v>
      </c>
      <c r="Z465">
        <v>-0.99999999999999989</v>
      </c>
      <c r="AA465">
        <v>76.022568743759436</v>
      </c>
      <c r="AB465">
        <v>0.43154742477739649</v>
      </c>
      <c r="AC465">
        <v>0.22959352519427959</v>
      </c>
      <c r="AD465">
        <v>0.19838918478838799</v>
      </c>
      <c r="AE465">
        <v>42.976506738003216</v>
      </c>
      <c r="AF465">
        <v>-0.99999999999999989</v>
      </c>
      <c r="AG465">
        <v>-0.99999999999999989</v>
      </c>
      <c r="AH465">
        <v>-0.99999999999999989</v>
      </c>
      <c r="AI465">
        <v>0</v>
      </c>
      <c r="AJ465">
        <v>0</v>
      </c>
      <c r="AK465">
        <v>4.0773895295114979E-2</v>
      </c>
      <c r="AL465">
        <v>0.16487320116140688</v>
      </c>
      <c r="AM465">
        <v>-0.10300060740671486</v>
      </c>
      <c r="AN465">
        <v>5.3038141723711532E-2</v>
      </c>
      <c r="AO465">
        <v>-2.3711457086922967</v>
      </c>
      <c r="AP465">
        <v>2.1503195488998221</v>
      </c>
      <c r="AQ465">
        <v>35.056063270853066</v>
      </c>
      <c r="AR465">
        <v>0.86421387083488843</v>
      </c>
      <c r="AS465">
        <v>1.3388896766954903</v>
      </c>
      <c r="AT465">
        <v>-0.99999999999999989</v>
      </c>
      <c r="AU465">
        <v>-0.99999999999999989</v>
      </c>
      <c r="AV465">
        <v>-0.441863683654937</v>
      </c>
      <c r="AW465">
        <v>83.808749877746962</v>
      </c>
      <c r="AX465">
        <v>83.808749877746962</v>
      </c>
      <c r="AY465">
        <v>0.23705908516619742</v>
      </c>
      <c r="AZ465">
        <v>34.78372122713666</v>
      </c>
      <c r="BA465">
        <v>1472.4551629462046</v>
      </c>
      <c r="CU465" t="e">
        <v>#N/A</v>
      </c>
      <c r="CV465" t="e">
        <v>#N/A</v>
      </c>
    </row>
    <row r="466" spans="1:100" x14ac:dyDescent="0.25">
      <c r="A466">
        <v>1370</v>
      </c>
      <c r="B466" t="s">
        <v>905</v>
      </c>
      <c r="C466">
        <v>3</v>
      </c>
      <c r="D466">
        <v>3.3957104837352405</v>
      </c>
      <c r="E466">
        <v>4.5094559548305956E-2</v>
      </c>
      <c r="F466">
        <v>0.59000711191900668</v>
      </c>
      <c r="G466">
        <v>0.59265406844065138</v>
      </c>
      <c r="H466">
        <v>0.13012166637339403</v>
      </c>
      <c r="I466">
        <v>0</v>
      </c>
      <c r="J466">
        <v>7.8072999824036478</v>
      </c>
      <c r="K466">
        <v>0.13012166637339403</v>
      </c>
      <c r="L466">
        <v>-1.0000000000000002</v>
      </c>
      <c r="M466">
        <v>-1.0000000000000002</v>
      </c>
      <c r="N466">
        <v>2.6024333274678813</v>
      </c>
      <c r="O466">
        <v>11.795664534579538</v>
      </c>
      <c r="P466">
        <v>-1.3720666784557465</v>
      </c>
      <c r="Q466">
        <v>0.60265665439290739</v>
      </c>
      <c r="R466">
        <v>-0.1200359973548327</v>
      </c>
      <c r="S466">
        <v>0.33333333333333326</v>
      </c>
      <c r="T466">
        <v>0.2197587784708436</v>
      </c>
      <c r="U466">
        <v>-4.9899039924179614E-2</v>
      </c>
      <c r="V466">
        <v>-1.2110227715931671E-2</v>
      </c>
      <c r="W466">
        <v>14.438447111626861</v>
      </c>
      <c r="X466">
        <v>3.2830847312578258E-2</v>
      </c>
      <c r="Y466">
        <v>-1.0000000000000002</v>
      </c>
      <c r="Z466">
        <v>-1.0000000000000002</v>
      </c>
      <c r="AA466">
        <v>71.507418572213666</v>
      </c>
      <c r="AB466">
        <v>0.30957539953378854</v>
      </c>
      <c r="AC466">
        <v>0.41436704258195073</v>
      </c>
      <c r="AD466">
        <v>0.41983770704309359</v>
      </c>
      <c r="AE466">
        <v>57.189007457941642</v>
      </c>
      <c r="AF466">
        <v>-1.0000000000000002</v>
      </c>
      <c r="AG466">
        <v>-1.0000000000000002</v>
      </c>
      <c r="AH466">
        <v>-1.0000000000000002</v>
      </c>
      <c r="AI466">
        <v>0</v>
      </c>
      <c r="AJ466">
        <v>-1.2110227715931671E-2</v>
      </c>
      <c r="AK466">
        <v>-9.7357152047548801E-2</v>
      </c>
      <c r="AL466">
        <v>4.8025941728454993E-2</v>
      </c>
      <c r="AM466">
        <v>-0.21493816564024246</v>
      </c>
      <c r="AN466">
        <v>0.1313734872593767</v>
      </c>
      <c r="AO466">
        <v>-5.8602399012438049</v>
      </c>
      <c r="AP466">
        <v>3.5244668901266922</v>
      </c>
      <c r="AQ466">
        <v>22.245747094030499</v>
      </c>
      <c r="AR466">
        <v>0.49108284416406561</v>
      </c>
      <c r="AS466">
        <v>0.16295251368597258</v>
      </c>
      <c r="AT466">
        <v>-1.0000000000000002</v>
      </c>
      <c r="AU466">
        <v>-1.0000000000000002</v>
      </c>
      <c r="AV466">
        <v>0.47261807108581866</v>
      </c>
      <c r="AW466">
        <v>86.827549996919899</v>
      </c>
      <c r="AX466">
        <v>85.616527225326735</v>
      </c>
      <c r="AY466">
        <v>0.44301531781343662</v>
      </c>
      <c r="AZ466">
        <v>57.221596047420505</v>
      </c>
      <c r="BA466">
        <v>1500.6958569130488</v>
      </c>
    </row>
    <row r="467" spans="1:100" x14ac:dyDescent="0.25">
      <c r="A467">
        <v>1374</v>
      </c>
      <c r="B467" t="s">
        <v>906</v>
      </c>
      <c r="C467">
        <v>1</v>
      </c>
      <c r="D467">
        <v>3.6780808625294901</v>
      </c>
      <c r="E467">
        <v>2.1757476414710399E-2</v>
      </c>
      <c r="F467">
        <v>5.7515663270048999E-2</v>
      </c>
      <c r="G467">
        <v>6.3638324821297304E-2</v>
      </c>
      <c r="H467">
        <v>4.4731895715573101E-2</v>
      </c>
      <c r="I467">
        <v>0</v>
      </c>
      <c r="J467">
        <v>2.6839137429343798</v>
      </c>
      <c r="K467">
        <v>4.4731895715573101E-2</v>
      </c>
      <c r="L467">
        <v>-1</v>
      </c>
      <c r="M467">
        <v>-1</v>
      </c>
      <c r="N467">
        <v>0.894637914311463</v>
      </c>
      <c r="O467">
        <v>6.42563293028517</v>
      </c>
      <c r="P467">
        <v>8.4867148022695807E-2</v>
      </c>
      <c r="Q467">
        <v>0.153507344323627</v>
      </c>
      <c r="R467">
        <v>5.0277871893111802E-2</v>
      </c>
      <c r="S467">
        <v>0.32916601326620298</v>
      </c>
      <c r="T467">
        <v>0.23975694309620599</v>
      </c>
      <c r="U467">
        <v>4.00147922229208E-2</v>
      </c>
      <c r="V467">
        <v>-3.2092616958779002E-3</v>
      </c>
      <c r="W467">
        <v>22.4398636469551</v>
      </c>
      <c r="X467">
        <v>0.57887640222380699</v>
      </c>
      <c r="Y467">
        <v>-1</v>
      </c>
      <c r="Z467">
        <v>-1</v>
      </c>
      <c r="AA467">
        <v>33.0321732872819</v>
      </c>
      <c r="AB467">
        <v>0.100272451404467</v>
      </c>
      <c r="AC467">
        <v>4.1627991656747201E-2</v>
      </c>
      <c r="AD467">
        <v>6.8940192307458195E-2</v>
      </c>
      <c r="AE467">
        <v>10.542031768433599</v>
      </c>
      <c r="AF467">
        <v>-1</v>
      </c>
      <c r="AG467">
        <v>-1</v>
      </c>
      <c r="AH467">
        <v>-1</v>
      </c>
      <c r="AI467">
        <v>-6.4806894010443399E-4</v>
      </c>
      <c r="AJ467">
        <v>-3.2092616958779002E-3</v>
      </c>
      <c r="AK467">
        <v>0.108545496552842</v>
      </c>
      <c r="AL467">
        <v>6.3541779719447203E-2</v>
      </c>
      <c r="AM467">
        <v>0.14516971361987499</v>
      </c>
      <c r="AN467">
        <v>6.2411759814733403E-2</v>
      </c>
      <c r="AO467">
        <v>4.1719703232610899</v>
      </c>
      <c r="AP467">
        <v>1.87800289396557</v>
      </c>
      <c r="AQ467">
        <v>25.123777389889501</v>
      </c>
      <c r="AR467">
        <v>0.60572848688945202</v>
      </c>
      <c r="AS467">
        <v>0.62360829793938</v>
      </c>
      <c r="AT467">
        <v>-1</v>
      </c>
      <c r="AU467">
        <v>-1</v>
      </c>
      <c r="AV467">
        <v>0.113916196714409</v>
      </c>
      <c r="AW467">
        <v>41.335809111532598</v>
      </c>
      <c r="AX467">
        <v>41.001921563142801</v>
      </c>
      <c r="AY467">
        <v>9.6368259759583505E-2</v>
      </c>
      <c r="AZ467">
        <v>-14.145392237927799</v>
      </c>
      <c r="BA467">
        <v>1350</v>
      </c>
    </row>
    <row r="468" spans="1:100" x14ac:dyDescent="0.25">
      <c r="A468">
        <v>1378</v>
      </c>
      <c r="B468" t="s">
        <v>907</v>
      </c>
      <c r="C468">
        <v>2</v>
      </c>
      <c r="D468">
        <v>2.767729806173187</v>
      </c>
      <c r="E468">
        <v>-0.21417520449824254</v>
      </c>
      <c r="F468">
        <v>-0.45638237703216378</v>
      </c>
      <c r="G468">
        <v>-0.45078798267110176</v>
      </c>
      <c r="H468">
        <v>-4.1031290527970124E-2</v>
      </c>
      <c r="I468">
        <v>0</v>
      </c>
      <c r="J468">
        <v>-2.4618774316782073</v>
      </c>
      <c r="K468">
        <v>-4.1031290527970124E-2</v>
      </c>
      <c r="L468">
        <v>-1</v>
      </c>
      <c r="M468">
        <v>-1</v>
      </c>
      <c r="N468">
        <v>-0.82062581055940287</v>
      </c>
      <c r="O468">
        <v>1.2876218267771824</v>
      </c>
      <c r="P468">
        <v>-0.91690464674366079</v>
      </c>
      <c r="Q468">
        <v>-1.8547851842715477</v>
      </c>
      <c r="R468">
        <v>-0.60770878332770217</v>
      </c>
      <c r="S468">
        <v>0.30718477170077291</v>
      </c>
      <c r="T468">
        <v>0.18601556194778335</v>
      </c>
      <c r="U468">
        <v>-4.3932916482642137E-2</v>
      </c>
      <c r="V468">
        <v>-1.544016304668493E-2</v>
      </c>
      <c r="W468">
        <v>16.646030107300806</v>
      </c>
      <c r="X468">
        <v>0.23977247960807979</v>
      </c>
      <c r="Y468">
        <v>-1</v>
      </c>
      <c r="Z468">
        <v>-1</v>
      </c>
      <c r="AA468">
        <v>26.619415555474852</v>
      </c>
      <c r="AB468">
        <v>-1.8916578551800942E-2</v>
      </c>
      <c r="AC468">
        <v>-1.8754692166190912E-2</v>
      </c>
      <c r="AD468">
        <v>-2.2174779274776388E-2</v>
      </c>
      <c r="AE468">
        <v>5.0608791100359038</v>
      </c>
      <c r="AF468">
        <v>-1</v>
      </c>
      <c r="AG468">
        <v>-1</v>
      </c>
      <c r="AH468">
        <v>-1</v>
      </c>
      <c r="AI468">
        <v>-8.7335342736202422E-3</v>
      </c>
      <c r="AJ468">
        <v>-1.544016304668493E-2</v>
      </c>
      <c r="AK468">
        <v>0.25469759824910404</v>
      </c>
      <c r="AL468">
        <v>-8.2869641259856727E-2</v>
      </c>
      <c r="AM468">
        <v>0.28830665688037027</v>
      </c>
      <c r="AN468">
        <v>-0.10486579666531649</v>
      </c>
      <c r="AO468">
        <v>7.7284359493733339</v>
      </c>
      <c r="AP468">
        <v>-2.2832746590507531</v>
      </c>
      <c r="AQ468">
        <v>21.343471704472567</v>
      </c>
      <c r="AR468">
        <v>0.51527538565804099</v>
      </c>
      <c r="AS468">
        <v>0.30778506464276079</v>
      </c>
      <c r="AT468">
        <v>-1</v>
      </c>
      <c r="AU468">
        <v>-1</v>
      </c>
      <c r="AV468">
        <v>-0.75473768105035022</v>
      </c>
      <c r="AW468">
        <v>36.120607403264088</v>
      </c>
      <c r="AX468">
        <v>35.989555586176095</v>
      </c>
      <c r="AY468">
        <v>2.2598067177012265E-2</v>
      </c>
      <c r="AZ468">
        <v>-25.239741073351848</v>
      </c>
      <c r="BA468">
        <v>1347.8559667731174</v>
      </c>
    </row>
    <row r="469" spans="1:100" x14ac:dyDescent="0.25">
      <c r="A469">
        <v>1382</v>
      </c>
      <c r="B469" t="s">
        <v>908</v>
      </c>
      <c r="C469">
        <v>2</v>
      </c>
      <c r="D469">
        <v>3.3046055510009378</v>
      </c>
      <c r="E469">
        <v>-9.4920026204353219E-2</v>
      </c>
      <c r="F469">
        <v>-0.15942395615408181</v>
      </c>
      <c r="G469">
        <v>-0.15248104575496085</v>
      </c>
      <c r="H469">
        <v>2.0682318562083607E-2</v>
      </c>
      <c r="I469">
        <v>0</v>
      </c>
      <c r="J469">
        <v>1.2409391137250156</v>
      </c>
      <c r="K469">
        <v>2.0682318562083607E-2</v>
      </c>
      <c r="L469">
        <v>-1</v>
      </c>
      <c r="M469">
        <v>-1</v>
      </c>
      <c r="N469">
        <v>0.41364637124167181</v>
      </c>
      <c r="O469">
        <v>5.133880083818986</v>
      </c>
      <c r="P469">
        <v>-0.31294091318729139</v>
      </c>
      <c r="Q469">
        <v>-0.44316513914546785</v>
      </c>
      <c r="R469">
        <v>-0.14406443379624517</v>
      </c>
      <c r="S469">
        <v>0.31872080875478259</v>
      </c>
      <c r="T469">
        <v>0.2347209420023243</v>
      </c>
      <c r="U469">
        <v>1.6378035464469781E-2</v>
      </c>
      <c r="V469">
        <v>-7.4653338492731702E-3</v>
      </c>
      <c r="W469">
        <v>20.452506149421446</v>
      </c>
      <c r="X469">
        <v>0.51916891205104676</v>
      </c>
      <c r="Y469">
        <v>-1</v>
      </c>
      <c r="Z469">
        <v>-1</v>
      </c>
      <c r="AA469">
        <v>34.456336637910645</v>
      </c>
      <c r="AB469">
        <v>4.873339811981714E-2</v>
      </c>
      <c r="AC469">
        <v>4.8920957509958313E-2</v>
      </c>
      <c r="AD469">
        <v>4.49197014843596E-2</v>
      </c>
      <c r="AE469">
        <v>11.293233634922778</v>
      </c>
      <c r="AF469">
        <v>-1</v>
      </c>
      <c r="AG469">
        <v>-1</v>
      </c>
      <c r="AH469">
        <v>-1</v>
      </c>
      <c r="AI469">
        <v>-4.3605956629548213E-3</v>
      </c>
      <c r="AJ469">
        <v>-7.4653338492731702E-3</v>
      </c>
      <c r="AK469">
        <v>0.17319682067598285</v>
      </c>
      <c r="AL469">
        <v>-1.3688636867355275E-3</v>
      </c>
      <c r="AM469">
        <v>0.19338079638834602</v>
      </c>
      <c r="AN469">
        <v>-9.939936173292252E-3</v>
      </c>
      <c r="AO469">
        <v>5.3112517445003675</v>
      </c>
      <c r="AP469">
        <v>0.13390954582221282</v>
      </c>
      <c r="AQ469">
        <v>25.395734109837257</v>
      </c>
      <c r="AR469">
        <v>0.6044736131143813</v>
      </c>
      <c r="AS469">
        <v>0.59624094067755151</v>
      </c>
      <c r="AT469">
        <v>-1</v>
      </c>
      <c r="AU469">
        <v>-1</v>
      </c>
      <c r="AV469">
        <v>-0.13946295986548773</v>
      </c>
      <c r="AW469">
        <v>45.152085576177171</v>
      </c>
      <c r="AX469">
        <v>45.139351881206323</v>
      </c>
      <c r="AY469">
        <v>9.2164669074503089E-2</v>
      </c>
      <c r="AZ469">
        <v>-13.052192742449227</v>
      </c>
      <c r="BA469">
        <v>1435.4765735074657</v>
      </c>
    </row>
    <row r="470" spans="1:100" x14ac:dyDescent="0.25">
      <c r="A470">
        <v>1388</v>
      </c>
      <c r="B470" t="s">
        <v>629</v>
      </c>
      <c r="C470">
        <v>3</v>
      </c>
      <c r="D470">
        <v>0.78465283745394754</v>
      </c>
      <c r="E470">
        <v>0</v>
      </c>
      <c r="F470">
        <v>0.12443056497802396</v>
      </c>
      <c r="G470">
        <v>0.12443056497802396</v>
      </c>
      <c r="H470">
        <v>0.1307334486916332</v>
      </c>
      <c r="I470">
        <v>0</v>
      </c>
      <c r="J470">
        <v>7.8440069214979946</v>
      </c>
      <c r="K470">
        <v>0.1307334486916332</v>
      </c>
      <c r="L470">
        <v>-1.0000000000000016</v>
      </c>
      <c r="M470">
        <v>-1.0000000000000016</v>
      </c>
      <c r="N470">
        <v>2.6146689738326656</v>
      </c>
      <c r="O470">
        <v>8.753090323929964</v>
      </c>
      <c r="P470">
        <v>6.2514158228978118</v>
      </c>
      <c r="Q470">
        <v>2.9856821894097596</v>
      </c>
      <c r="R470">
        <v>1.5160699095020109</v>
      </c>
      <c r="S470">
        <v>0.32132024469885923</v>
      </c>
      <c r="T470">
        <v>0.17423958995243796</v>
      </c>
      <c r="U470">
        <v>-8.3875816346468346E-2</v>
      </c>
      <c r="V470">
        <v>0</v>
      </c>
      <c r="W470">
        <v>11.238022784527821</v>
      </c>
      <c r="X470">
        <v>-0.12977062280710547</v>
      </c>
      <c r="Y470">
        <v>-1.0000000000000016</v>
      </c>
      <c r="Z470">
        <v>-1.0000000000000016</v>
      </c>
      <c r="AA470">
        <v>43.662146635167701</v>
      </c>
      <c r="AB470">
        <v>0.21037390367855818</v>
      </c>
      <c r="AC470">
        <v>0.31673425178031933</v>
      </c>
      <c r="AD470">
        <v>9.1052923363879698E-2</v>
      </c>
      <c r="AE470">
        <v>30.908053941137851</v>
      </c>
      <c r="AF470">
        <v>-1.0000000000000016</v>
      </c>
      <c r="AG470">
        <v>-1.0000000000000016</v>
      </c>
      <c r="AH470">
        <v>-1.0000000000000016</v>
      </c>
      <c r="AI470">
        <v>1.8058083883519965E-2</v>
      </c>
      <c r="AJ470">
        <v>0</v>
      </c>
      <c r="AK470">
        <v>0.51867649418539352</v>
      </c>
      <c r="AL470">
        <v>-6.6461139191858656E-2</v>
      </c>
      <c r="AM470">
        <v>0.24996505928181045</v>
      </c>
      <c r="AN470">
        <v>4.9073291910679266E-2</v>
      </c>
      <c r="AO470">
        <v>8.8425089529722296</v>
      </c>
      <c r="AP470">
        <v>0.89452660180768739</v>
      </c>
      <c r="AQ470">
        <v>19.082029706025825</v>
      </c>
      <c r="AR470">
        <v>0.41168401830482881</v>
      </c>
      <c r="AS470">
        <v>9.6282588452800688E-4</v>
      </c>
      <c r="AT470">
        <v>-1.0000000000000016</v>
      </c>
      <c r="AU470">
        <v>-1.0000000000000016</v>
      </c>
      <c r="AV470">
        <v>1.6405004744800347</v>
      </c>
      <c r="AW470">
        <v>53.309763560905353</v>
      </c>
      <c r="AX470">
        <v>53.670925238575762</v>
      </c>
      <c r="AY470">
        <v>9.8144422381528748E-2</v>
      </c>
      <c r="AZ470">
        <v>-7.7414287547048488</v>
      </c>
      <c r="BA470">
        <v>1505.4125630241531</v>
      </c>
    </row>
    <row r="471" spans="1:100" x14ac:dyDescent="0.25">
      <c r="A471">
        <v>1389</v>
      </c>
      <c r="B471" t="s">
        <v>909</v>
      </c>
      <c r="C471">
        <v>3</v>
      </c>
      <c r="D471">
        <v>4.471582748395341</v>
      </c>
      <c r="E471">
        <v>0</v>
      </c>
      <c r="F471">
        <v>0</v>
      </c>
      <c r="G471">
        <v>0</v>
      </c>
      <c r="H471">
        <v>-0.18843358807684196</v>
      </c>
      <c r="I471">
        <v>0</v>
      </c>
      <c r="J471">
        <v>-11.306015284610519</v>
      </c>
      <c r="K471">
        <v>-0.18843358807684196</v>
      </c>
      <c r="L471">
        <v>-1.0000000000000009</v>
      </c>
      <c r="M471">
        <v>-1.0000000000000009</v>
      </c>
      <c r="N471">
        <v>-3.7686717615368397</v>
      </c>
      <c r="O471">
        <v>-6.8344325362151777</v>
      </c>
      <c r="P471">
        <v>8.6345734168793056E-2</v>
      </c>
      <c r="Q471">
        <v>7.5634445913150702E-2</v>
      </c>
      <c r="R471">
        <v>5.7066722721407587E-2</v>
      </c>
      <c r="S471">
        <v>0.33333333333333365</v>
      </c>
      <c r="T471">
        <v>7.1046677808163927E-2</v>
      </c>
      <c r="U471">
        <v>-7.5392019728056606E-2</v>
      </c>
      <c r="V471">
        <v>0</v>
      </c>
      <c r="W471">
        <v>20.696863179611327</v>
      </c>
      <c r="X471">
        <v>2.5634047680577185E-2</v>
      </c>
      <c r="Y471">
        <v>-1.0000000000000009</v>
      </c>
      <c r="Z471">
        <v>-1.0000000000000009</v>
      </c>
      <c r="AA471">
        <v>49.864895882239956</v>
      </c>
      <c r="AB471">
        <v>0.47520091551705829</v>
      </c>
      <c r="AC471">
        <v>-0.17247361749014753</v>
      </c>
      <c r="AD471">
        <v>0.27949202157123398</v>
      </c>
      <c r="AE471">
        <v>29.110965979907256</v>
      </c>
      <c r="AF471">
        <v>-1.0000000000000009</v>
      </c>
      <c r="AG471">
        <v>-1.0000000000000009</v>
      </c>
      <c r="AH471">
        <v>-1.0000000000000009</v>
      </c>
      <c r="AI471">
        <v>0</v>
      </c>
      <c r="AJ471">
        <v>0</v>
      </c>
      <c r="AK471">
        <v>-0.16248269001157145</v>
      </c>
      <c r="AL471">
        <v>6.1533711898353521E-2</v>
      </c>
      <c r="AM471">
        <v>0.25825265535007774</v>
      </c>
      <c r="AN471">
        <v>-0.21924405406559391</v>
      </c>
      <c r="AO471">
        <v>5.6439029336940862</v>
      </c>
      <c r="AP471">
        <v>-5.1734327921480787</v>
      </c>
      <c r="AQ471">
        <v>9.3908478950007943</v>
      </c>
      <c r="AR471">
        <v>0.32898799141344098</v>
      </c>
      <c r="AS471">
        <v>-0.16279954039626476</v>
      </c>
      <c r="AT471">
        <v>-1.0000000000000009</v>
      </c>
      <c r="AU471">
        <v>-1.0000000000000009</v>
      </c>
      <c r="AV471">
        <v>5.7066722721407587E-2</v>
      </c>
      <c r="AW471">
        <v>37.857030553876704</v>
      </c>
      <c r="AX471">
        <v>37.857030553876704</v>
      </c>
      <c r="AY471">
        <v>0.19043841910595136</v>
      </c>
      <c r="AZ471">
        <v>-18.111290222055697</v>
      </c>
      <c r="BA471">
        <v>1447.9842937996123</v>
      </c>
    </row>
    <row r="472" spans="1:100" x14ac:dyDescent="0.25">
      <c r="A472">
        <v>1391</v>
      </c>
      <c r="B472" t="s">
        <v>910</v>
      </c>
      <c r="C472">
        <v>3</v>
      </c>
      <c r="D472">
        <v>4.9237075896238389</v>
      </c>
      <c r="E472">
        <v>-1.0041460530383036E-2</v>
      </c>
      <c r="F472">
        <v>-7.8714250277069964E-2</v>
      </c>
      <c r="G472">
        <v>-7.8714250277069964E-2</v>
      </c>
      <c r="H472">
        <v>0.22793859597223418</v>
      </c>
      <c r="I472">
        <v>0</v>
      </c>
      <c r="J472">
        <v>13.67631575833405</v>
      </c>
      <c r="K472">
        <v>0.22793859597223418</v>
      </c>
      <c r="L472">
        <v>-0.999999999999999</v>
      </c>
      <c r="M472">
        <v>-0.999999999999999</v>
      </c>
      <c r="N472">
        <v>4.5587719194446832</v>
      </c>
      <c r="O472">
        <v>18.521309097680813</v>
      </c>
      <c r="P472">
        <v>-0.60256139165872413</v>
      </c>
      <c r="Q472">
        <v>-0.40293456353842799</v>
      </c>
      <c r="R472">
        <v>-0.2459426598956648</v>
      </c>
      <c r="S472">
        <v>0.33333333333333276</v>
      </c>
      <c r="T472">
        <v>0.21738850294398956</v>
      </c>
      <c r="U472">
        <v>0.26253039278874157</v>
      </c>
      <c r="V472">
        <v>-1.4207027746941624E-3</v>
      </c>
      <c r="W472">
        <v>23.355717212765434</v>
      </c>
      <c r="X472">
        <v>1.248435764422547</v>
      </c>
      <c r="Y472">
        <v>-0.999999999999999</v>
      </c>
      <c r="Z472">
        <v>-0.999999999999999</v>
      </c>
      <c r="AA472">
        <v>59.442306942975129</v>
      </c>
      <c r="AB472">
        <v>0.27000930641753162</v>
      </c>
      <c r="AC472">
        <v>0.39964268177896928</v>
      </c>
      <c r="AD472">
        <v>5.699865960560651E-2</v>
      </c>
      <c r="AE472">
        <v>36.332532390105364</v>
      </c>
      <c r="AF472">
        <v>-0.999999999999999</v>
      </c>
      <c r="AG472">
        <v>-0.999999999999999</v>
      </c>
      <c r="AH472">
        <v>-0.999999999999999</v>
      </c>
      <c r="AI472">
        <v>0</v>
      </c>
      <c r="AJ472">
        <v>-1.4207027746941624E-3</v>
      </c>
      <c r="AK472">
        <v>-7.9204674500687924E-2</v>
      </c>
      <c r="AL472">
        <v>-0.13771323121378989</v>
      </c>
      <c r="AM472">
        <v>-1.5672829365026474E-2</v>
      </c>
      <c r="AN472">
        <v>0.15872815221432859</v>
      </c>
      <c r="AO472">
        <v>-0.78784410662910132</v>
      </c>
      <c r="AP472">
        <v>3.2796376492892643</v>
      </c>
      <c r="AQ472">
        <v>37.03203297109949</v>
      </c>
      <c r="AR472">
        <v>0.81183152629136979</v>
      </c>
      <c r="AS472">
        <v>1.4763743603947805</v>
      </c>
      <c r="AT472">
        <v>-0.999999999999999</v>
      </c>
      <c r="AU472">
        <v>-0.999999999999999</v>
      </c>
      <c r="AV472">
        <v>-0.32465691017273496</v>
      </c>
      <c r="AW472">
        <v>81.243253689945206</v>
      </c>
      <c r="AX472">
        <v>81.101183412475805</v>
      </c>
      <c r="AY472">
        <v>4.8045211552108225E-2</v>
      </c>
      <c r="AZ472">
        <v>-6.2038185245061692</v>
      </c>
      <c r="BA472">
        <v>1491.4964035585406</v>
      </c>
    </row>
    <row r="473" spans="1:100" x14ac:dyDescent="0.25">
      <c r="A473">
        <v>1398</v>
      </c>
      <c r="B473" t="s">
        <v>911</v>
      </c>
      <c r="C473">
        <v>3</v>
      </c>
      <c r="D473">
        <v>0.12793931617291013</v>
      </c>
      <c r="E473">
        <v>0</v>
      </c>
      <c r="F473">
        <v>0.66406380607165949</v>
      </c>
      <c r="G473">
        <v>0.66406380607165949</v>
      </c>
      <c r="H473">
        <v>0.11882136521229372</v>
      </c>
      <c r="I473">
        <v>0</v>
      </c>
      <c r="J473">
        <v>7.1292819127376257</v>
      </c>
      <c r="K473">
        <v>0.11882136521229372</v>
      </c>
      <c r="L473">
        <v>-1.0000000000000016</v>
      </c>
      <c r="M473">
        <v>-1.0000000000000016</v>
      </c>
      <c r="N473">
        <v>2.3764273042458739</v>
      </c>
      <c r="O473">
        <v>7.9212850349821906</v>
      </c>
      <c r="P473">
        <v>-1.4513524814501519</v>
      </c>
      <c r="Q473">
        <v>-1.1147085254055753</v>
      </c>
      <c r="R473">
        <v>-0.46654647551078965</v>
      </c>
      <c r="S473">
        <v>0.3333333333333337</v>
      </c>
      <c r="T473">
        <v>0.10069464386159434</v>
      </c>
      <c r="U473">
        <v>-2.2531726311496303E-4</v>
      </c>
      <c r="V473">
        <v>0</v>
      </c>
      <c r="W473">
        <v>12.59925178878078</v>
      </c>
      <c r="X473">
        <v>6.7241860008055418E-2</v>
      </c>
      <c r="Y473">
        <v>-1.0000000000000016</v>
      </c>
      <c r="Z473">
        <v>-1.0000000000000016</v>
      </c>
      <c r="AA473">
        <v>-19.127284091005993</v>
      </c>
      <c r="AB473">
        <v>-0.14651105398373651</v>
      </c>
      <c r="AC473">
        <v>-0.41282047215034123</v>
      </c>
      <c r="AD473">
        <v>-6.5868261951442075E-2</v>
      </c>
      <c r="AE473">
        <v>-31.259989404275981</v>
      </c>
      <c r="AF473">
        <v>-1.0000000000000016</v>
      </c>
      <c r="AG473">
        <v>-1.0000000000000016</v>
      </c>
      <c r="AH473">
        <v>-1.0000000000000016</v>
      </c>
      <c r="AI473">
        <v>0</v>
      </c>
      <c r="AJ473">
        <v>0</v>
      </c>
      <c r="AK473">
        <v>8.2148280046148436E-2</v>
      </c>
      <c r="AL473">
        <v>-2.2308615290142095E-2</v>
      </c>
      <c r="AM473">
        <v>1.569879349968074E-2</v>
      </c>
      <c r="AN473">
        <v>-0.12593436967837868</v>
      </c>
      <c r="AO473">
        <v>0.80321123772276082</v>
      </c>
      <c r="AP473">
        <v>-3.2599023184101781</v>
      </c>
      <c r="AQ473">
        <v>19.728533701518401</v>
      </c>
      <c r="AR473">
        <v>0.43380265993181333</v>
      </c>
      <c r="AS473">
        <v>0.18606322522034929</v>
      </c>
      <c r="AT473">
        <v>-1.0000000000000016</v>
      </c>
      <c r="AU473">
        <v>-1.0000000000000016</v>
      </c>
      <c r="AV473">
        <v>0.1975173305608697</v>
      </c>
      <c r="AW473">
        <v>-14.465901374433997</v>
      </c>
      <c r="AX473">
        <v>-14.465901374433997</v>
      </c>
      <c r="AY473">
        <v>-0.26425183510905159</v>
      </c>
      <c r="AZ473">
        <v>-85.495355068690273</v>
      </c>
      <c r="BA473">
        <v>1342.2651620006041</v>
      </c>
      <c r="CU473" t="e">
        <v>#N/A</v>
      </c>
      <c r="CV473" t="e">
        <v>#N/A</v>
      </c>
    </row>
    <row r="474" spans="1:100" x14ac:dyDescent="0.25">
      <c r="A474">
        <v>1403</v>
      </c>
      <c r="B474" t="s">
        <v>697</v>
      </c>
      <c r="C474">
        <v>3</v>
      </c>
      <c r="D474">
        <v>3.700193748325955</v>
      </c>
      <c r="E474">
        <v>0.28577499302265047</v>
      </c>
      <c r="F474">
        <v>1.0416425271592527</v>
      </c>
      <c r="G474">
        <v>1.1574562027522239</v>
      </c>
      <c r="H474">
        <v>3.6618142362458063E-2</v>
      </c>
      <c r="I474">
        <v>0</v>
      </c>
      <c r="J474">
        <v>2.1970885417474855</v>
      </c>
      <c r="K474">
        <v>3.6618142362458063E-2</v>
      </c>
      <c r="L474">
        <v>-0.99999999999999933</v>
      </c>
      <c r="M474">
        <v>-0.99999999999999933</v>
      </c>
      <c r="N474">
        <v>0.73236284724916023</v>
      </c>
      <c r="O474">
        <v>7.0547384928256598</v>
      </c>
      <c r="P474">
        <v>-0.41646848836039296</v>
      </c>
      <c r="Q474">
        <v>0.36226978061752996</v>
      </c>
      <c r="R474">
        <v>3.2491011653568616E-2</v>
      </c>
      <c r="S474">
        <v>0.33333333333333315</v>
      </c>
      <c r="T474">
        <v>0.37050597823338227</v>
      </c>
      <c r="U474">
        <v>0.29417471143238155</v>
      </c>
      <c r="V474">
        <v>-8.0249963412436839E-3</v>
      </c>
      <c r="W474">
        <v>38.134835371815818</v>
      </c>
      <c r="X474">
        <v>1.8286393671921972</v>
      </c>
      <c r="Y474">
        <v>-0.99999999999999933</v>
      </c>
      <c r="Z474">
        <v>-0.99999999999999933</v>
      </c>
      <c r="AA474">
        <v>104.28101011343938</v>
      </c>
      <c r="AB474">
        <v>0.36328486202466248</v>
      </c>
      <c r="AC474">
        <v>0.44501263379858347</v>
      </c>
      <c r="AD474">
        <v>0.51397617877615276</v>
      </c>
      <c r="AE474">
        <v>66.113683729969964</v>
      </c>
      <c r="AF474">
        <v>-0.99999999999999933</v>
      </c>
      <c r="AG474">
        <v>-0.99999999999999933</v>
      </c>
      <c r="AH474">
        <v>-0.99999999999999933</v>
      </c>
      <c r="AI474">
        <v>0</v>
      </c>
      <c r="AJ474">
        <v>-8.0249963412436839E-3</v>
      </c>
      <c r="AK474">
        <v>-4.349509775186125E-2</v>
      </c>
      <c r="AL474">
        <v>8.0863648861656881E-2</v>
      </c>
      <c r="AM474">
        <v>5.0567255696124386E-3</v>
      </c>
      <c r="AN474">
        <v>-6.8550804442465918E-2</v>
      </c>
      <c r="AO474">
        <v>-9.1057349518995578E-2</v>
      </c>
      <c r="AP474">
        <v>-1.309451866753365</v>
      </c>
      <c r="AQ474">
        <v>40.331923913563323</v>
      </c>
      <c r="AR474">
        <v>0.98998902665785271</v>
      </c>
      <c r="AS474">
        <v>1.8652575095546557</v>
      </c>
      <c r="AT474">
        <v>-0.99999999999999933</v>
      </c>
      <c r="AU474">
        <v>-0.99999999999999933</v>
      </c>
      <c r="AV474">
        <v>1.1899472144057928</v>
      </c>
      <c r="AW474">
        <v>110.02629673951159</v>
      </c>
      <c r="AX474">
        <v>109.22379710538723</v>
      </c>
      <c r="AY474">
        <v>0.25811252872581719</v>
      </c>
      <c r="AZ474">
        <v>29.351904897145953</v>
      </c>
      <c r="BA474">
        <v>1482.8009191815274</v>
      </c>
    </row>
    <row r="475" spans="1:100" x14ac:dyDescent="0.25">
      <c r="A475">
        <v>1405</v>
      </c>
      <c r="B475" t="s">
        <v>912</v>
      </c>
      <c r="C475">
        <v>3</v>
      </c>
      <c r="D475">
        <v>3.6652763585846992</v>
      </c>
      <c r="E475">
        <v>-4.0494275669129649E-3</v>
      </c>
      <c r="F475">
        <v>0.41040925544961748</v>
      </c>
      <c r="G475">
        <v>0.41040925544961748</v>
      </c>
      <c r="H475">
        <v>0.1217137399496008</v>
      </c>
      <c r="I475">
        <v>0</v>
      </c>
      <c r="J475">
        <v>7.3028243969760496</v>
      </c>
      <c r="K475">
        <v>0.1217137399496008</v>
      </c>
      <c r="L475">
        <v>-0.99999999999999933</v>
      </c>
      <c r="M475">
        <v>-0.99999999999999933</v>
      </c>
      <c r="N475">
        <v>2.4342747989920168</v>
      </c>
      <c r="O475">
        <v>11.378510011010363</v>
      </c>
      <c r="P475">
        <v>-0.29223514691474217</v>
      </c>
      <c r="Q475">
        <v>0.67288606239882454</v>
      </c>
      <c r="R475">
        <v>0.24020400073024442</v>
      </c>
      <c r="S475">
        <v>0.33333333333333337</v>
      </c>
      <c r="T475">
        <v>0.36293354061042415</v>
      </c>
      <c r="U475">
        <v>0.49029906044448462</v>
      </c>
      <c r="V475">
        <v>-1.7148678237223882E-3</v>
      </c>
      <c r="W475">
        <v>42.52549306459678</v>
      </c>
      <c r="X475">
        <v>2.5530433365099032</v>
      </c>
      <c r="Y475">
        <v>-0.99999999999999933</v>
      </c>
      <c r="Z475">
        <v>-0.99999999999999933</v>
      </c>
      <c r="AA475">
        <v>82.566243880290443</v>
      </c>
      <c r="AB475">
        <v>0.38613548570619516</v>
      </c>
      <c r="AC475">
        <v>0.17707615026197951</v>
      </c>
      <c r="AD475">
        <v>0.23279930033109422</v>
      </c>
      <c r="AE475">
        <v>39.800546814963447</v>
      </c>
      <c r="AF475">
        <v>-0.99999999999999933</v>
      </c>
      <c r="AG475">
        <v>-0.99999999999999933</v>
      </c>
      <c r="AH475">
        <v>-0.99999999999999933</v>
      </c>
      <c r="AI475">
        <v>1.0580128414823618E-2</v>
      </c>
      <c r="AJ475">
        <v>-1.7148678237223882E-3</v>
      </c>
      <c r="AK475">
        <v>-4.5047150928881619E-2</v>
      </c>
      <c r="AL475">
        <v>-0.17677131968900225</v>
      </c>
      <c r="AM475">
        <v>9.1060665483105901E-2</v>
      </c>
      <c r="AN475">
        <v>0.31847744367993203</v>
      </c>
      <c r="AO475">
        <v>2.0512808824332387</v>
      </c>
      <c r="AP475">
        <v>7.0780794935532922</v>
      </c>
      <c r="AQ475">
        <v>49.828317461572794</v>
      </c>
      <c r="AR475">
        <v>1.1848510665645187</v>
      </c>
      <c r="AS475">
        <v>2.674757076459501</v>
      </c>
      <c r="AT475">
        <v>-0.99999999999999933</v>
      </c>
      <c r="AU475">
        <v>-0.99999999999999933</v>
      </c>
      <c r="AV475">
        <v>0.65061325617986177</v>
      </c>
      <c r="AW475">
        <v>101.02283338485412</v>
      </c>
      <c r="AX475">
        <v>101.06294917077838</v>
      </c>
      <c r="AY475">
        <v>0.36953389245386242</v>
      </c>
      <c r="AZ475">
        <v>33.843116884030728</v>
      </c>
      <c r="BA475">
        <v>1542.027494194843</v>
      </c>
    </row>
    <row r="476" spans="1:100" x14ac:dyDescent="0.25">
      <c r="A476">
        <v>1410</v>
      </c>
      <c r="B476" t="s">
        <v>913</v>
      </c>
      <c r="C476">
        <v>3</v>
      </c>
      <c r="D476">
        <v>5.5522379416316898</v>
      </c>
      <c r="E476">
        <v>-5.108602604281004E-3</v>
      </c>
      <c r="F476">
        <v>1.0864848383675545</v>
      </c>
      <c r="G476">
        <v>1.0864848383675545</v>
      </c>
      <c r="H476">
        <v>0.58096124094642176</v>
      </c>
      <c r="I476">
        <v>0</v>
      </c>
      <c r="J476">
        <v>34.857674456785318</v>
      </c>
      <c r="K476">
        <v>0.58096124094642176</v>
      </c>
      <c r="L476">
        <v>-1</v>
      </c>
      <c r="M476">
        <v>-1</v>
      </c>
      <c r="N476">
        <v>11.619224818928441</v>
      </c>
      <c r="O476">
        <v>41.496397236784546</v>
      </c>
      <c r="P476">
        <v>0.42211383653882001</v>
      </c>
      <c r="Q476">
        <v>1.2088503842477383</v>
      </c>
      <c r="R476">
        <v>0.3748978660322923</v>
      </c>
      <c r="S476">
        <v>0.34012239865369337</v>
      </c>
      <c r="T476">
        <v>0.28975728756923969</v>
      </c>
      <c r="U476">
        <v>8.9242769066537372E-2</v>
      </c>
      <c r="V476">
        <v>-2.1926171791188821E-3</v>
      </c>
      <c r="W476">
        <v>5.4387438865571918</v>
      </c>
      <c r="X476">
        <v>0.44981117216468713</v>
      </c>
      <c r="Y476">
        <v>-1</v>
      </c>
      <c r="Z476">
        <v>-1</v>
      </c>
      <c r="AA476">
        <v>28.509974560907281</v>
      </c>
      <c r="AB476">
        <v>-2.2012303599106067E-3</v>
      </c>
      <c r="AC476">
        <v>0.15815195941201993</v>
      </c>
      <c r="AD476">
        <v>0.29797592711424764</v>
      </c>
      <c r="AE476">
        <v>22.696332808317845</v>
      </c>
      <c r="AF476">
        <v>-1</v>
      </c>
      <c r="AG476">
        <v>-1</v>
      </c>
      <c r="AH476">
        <v>-1</v>
      </c>
      <c r="AI476">
        <v>5.0246850541727464E-2</v>
      </c>
      <c r="AJ476">
        <v>-2.1926171791188821E-3</v>
      </c>
      <c r="AK476">
        <v>0.30203921719134708</v>
      </c>
      <c r="AL476">
        <v>2.966438175682188E-2</v>
      </c>
      <c r="AM476">
        <v>-9.0519127137879147E-3</v>
      </c>
      <c r="AN476">
        <v>3.3087960464345464E-3</v>
      </c>
      <c r="AO476">
        <v>1.2838982681120374</v>
      </c>
      <c r="AP476">
        <v>0.23104180994497353</v>
      </c>
      <c r="AQ476">
        <v>40.296418343342488</v>
      </c>
      <c r="AR476">
        <v>0.7169298381103516</v>
      </c>
      <c r="AS476">
        <v>1.0307724131111089</v>
      </c>
      <c r="AT476">
        <v>-1</v>
      </c>
      <c r="AU476">
        <v>-1</v>
      </c>
      <c r="AV476">
        <v>1.4613827043998469</v>
      </c>
      <c r="AW476">
        <v>70.237413607636881</v>
      </c>
      <c r="AX476">
        <v>71.023088900559515</v>
      </c>
      <c r="AY476">
        <v>0.16413755472587732</v>
      </c>
      <c r="AZ476">
        <v>17.215921803239677</v>
      </c>
      <c r="BA476">
        <v>1531.2660849335875</v>
      </c>
    </row>
    <row r="477" spans="1:100" x14ac:dyDescent="0.25">
      <c r="A477">
        <v>1413</v>
      </c>
      <c r="B477" t="s">
        <v>914</v>
      </c>
      <c r="C477">
        <v>3</v>
      </c>
      <c r="D477">
        <v>4.8353574556010059</v>
      </c>
      <c r="E477">
        <v>0.41450774590656697</v>
      </c>
      <c r="F477">
        <v>5.4205476616207691E-2</v>
      </c>
      <c r="G477">
        <v>0.13629028802869031</v>
      </c>
      <c r="H477">
        <v>0.18721310824536955</v>
      </c>
      <c r="I477">
        <v>0</v>
      </c>
      <c r="J477">
        <v>11.232786494722173</v>
      </c>
      <c r="K477">
        <v>0.18721310824536955</v>
      </c>
      <c r="L477">
        <v>-1.0000000000000011</v>
      </c>
      <c r="M477">
        <v>-1.0000000000000011</v>
      </c>
      <c r="N477">
        <v>3.7442621649073908</v>
      </c>
      <c r="O477">
        <v>16.204434238351855</v>
      </c>
      <c r="P477">
        <v>-0.6175131043190687</v>
      </c>
      <c r="Q477">
        <v>-9.7354020547180231E-2</v>
      </c>
      <c r="R477">
        <v>-6.9019306909145817E-2</v>
      </c>
      <c r="S477">
        <v>0.33333333333333376</v>
      </c>
      <c r="T477">
        <v>0.37192542893628849</v>
      </c>
      <c r="U477">
        <v>9.4164044215441584E-2</v>
      </c>
      <c r="V477">
        <v>0</v>
      </c>
      <c r="W477">
        <v>24.48838792958777</v>
      </c>
      <c r="X477">
        <v>0.92517531789616114</v>
      </c>
      <c r="Y477">
        <v>-1.0000000000000011</v>
      </c>
      <c r="Z477">
        <v>-1.0000000000000011</v>
      </c>
      <c r="AA477">
        <v>87.273457073257916</v>
      </c>
      <c r="AB477">
        <v>0.33456310658493965</v>
      </c>
      <c r="AC477">
        <v>0.36655056634398853</v>
      </c>
      <c r="AD477">
        <v>0.55596809608265774</v>
      </c>
      <c r="AE477">
        <v>62.854088450579312</v>
      </c>
      <c r="AF477">
        <v>-1.0000000000000011</v>
      </c>
      <c r="AG477">
        <v>-1.0000000000000011</v>
      </c>
      <c r="AH477">
        <v>-1.0000000000000011</v>
      </c>
      <c r="AI477">
        <v>0</v>
      </c>
      <c r="AJ477">
        <v>0</v>
      </c>
      <c r="AK477">
        <v>-7.2096567506654941E-2</v>
      </c>
      <c r="AL477">
        <v>0.20199141319141772</v>
      </c>
      <c r="AM477">
        <v>-0.13832179974674447</v>
      </c>
      <c r="AN477">
        <v>-1.2584069416117276E-2</v>
      </c>
      <c r="AO477">
        <v>-3.8185278312018864</v>
      </c>
      <c r="AP477">
        <v>0.69535533055415699</v>
      </c>
      <c r="AQ477">
        <v>35.721174424309936</v>
      </c>
      <c r="AR477">
        <v>0.79942280648506381</v>
      </c>
      <c r="AS477">
        <v>1.1123884261415307</v>
      </c>
      <c r="AT477">
        <v>-1.0000000000000011</v>
      </c>
      <c r="AU477">
        <v>-1.0000000000000011</v>
      </c>
      <c r="AV477">
        <v>6.7270981119544493E-2</v>
      </c>
      <c r="AW477">
        <v>104.17324664216387</v>
      </c>
      <c r="AX477">
        <v>104.17324664216387</v>
      </c>
      <c r="AY477">
        <v>0.27210463307364585</v>
      </c>
      <c r="AZ477">
        <v>52.866694672951589</v>
      </c>
      <c r="BA477">
        <v>1523.0756015634381</v>
      </c>
      <c r="CU477" t="e">
        <v>#N/A</v>
      </c>
      <c r="CV477" t="e">
        <v>#N/A</v>
      </c>
    </row>
    <row r="478" spans="1:100" x14ac:dyDescent="0.25">
      <c r="A478">
        <v>1414</v>
      </c>
      <c r="B478" t="s">
        <v>915</v>
      </c>
      <c r="C478">
        <v>3</v>
      </c>
      <c r="D478">
        <v>4.5179629169857822</v>
      </c>
      <c r="E478">
        <v>0.36181713769243584</v>
      </c>
      <c r="F478">
        <v>-4.6488362026018512E-2</v>
      </c>
      <c r="G478">
        <v>3.4202907076436515E-2</v>
      </c>
      <c r="H478">
        <v>0.47379447827329796</v>
      </c>
      <c r="I478">
        <v>0</v>
      </c>
      <c r="J478">
        <v>28.42766869639787</v>
      </c>
      <c r="K478">
        <v>0.47379447827329796</v>
      </c>
      <c r="L478">
        <v>-0.99999999999999944</v>
      </c>
      <c r="M478">
        <v>-0.99999999999999944</v>
      </c>
      <c r="N478">
        <v>9.4758895654659554</v>
      </c>
      <c r="O478">
        <v>32.979834520460081</v>
      </c>
      <c r="P478">
        <v>-0.12202303503803269</v>
      </c>
      <c r="Q478">
        <v>-0.26196976667984884</v>
      </c>
      <c r="R478">
        <v>-5.3889329375147739E-2</v>
      </c>
      <c r="S478">
        <v>0.33333333333333298</v>
      </c>
      <c r="T478">
        <v>0.27645931301880111</v>
      </c>
      <c r="U478">
        <v>-8.8964144665782272E-2</v>
      </c>
      <c r="V478">
        <v>-1.5500956608575617E-2</v>
      </c>
      <c r="W478">
        <v>1.2613226721791446</v>
      </c>
      <c r="X478">
        <v>-0.37236558214595972</v>
      </c>
      <c r="Y478">
        <v>-0.99999999999999944</v>
      </c>
      <c r="Z478">
        <v>-0.99999999999999944</v>
      </c>
      <c r="AA478">
        <v>20.955290152316664</v>
      </c>
      <c r="AB478">
        <v>0.31625392501190386</v>
      </c>
      <c r="AC478">
        <v>0.12092273727706061</v>
      </c>
      <c r="AD478">
        <v>-4.2219526098711629E-2</v>
      </c>
      <c r="AE478">
        <v>19.747856809512641</v>
      </c>
      <c r="AF478">
        <v>-0.99999999999999944</v>
      </c>
      <c r="AG478">
        <v>-0.99999999999999944</v>
      </c>
      <c r="AH478">
        <v>-0.99999999999999944</v>
      </c>
      <c r="AI478">
        <v>0</v>
      </c>
      <c r="AJ478">
        <v>-1.5500956608575617E-2</v>
      </c>
      <c r="AK478">
        <v>0.11202462963003805</v>
      </c>
      <c r="AL478">
        <v>5.5264227811020597E-2</v>
      </c>
      <c r="AM478">
        <v>-7.0265880934909306E-2</v>
      </c>
      <c r="AN478">
        <v>0.34289472865100956</v>
      </c>
      <c r="AO478">
        <v>-1.1965238752225416</v>
      </c>
      <c r="AP478">
        <v>8.8486893553303432</v>
      </c>
      <c r="AQ478">
        <v>29.688991368577017</v>
      </c>
      <c r="AR478">
        <v>0.50532754507777622</v>
      </c>
      <c r="AS478">
        <v>0.10142889612733787</v>
      </c>
      <c r="AT478">
        <v>-0.99999999999999944</v>
      </c>
      <c r="AU478">
        <v>-0.99999999999999944</v>
      </c>
      <c r="AV478">
        <v>-1.968642229871119E-2</v>
      </c>
      <c r="AW478">
        <v>62.783814028107059</v>
      </c>
      <c r="AX478">
        <v>61.233718367249494</v>
      </c>
      <c r="AY478">
        <v>0.43241013352161617</v>
      </c>
      <c r="AZ478">
        <v>22.583978488878572</v>
      </c>
      <c r="BA478">
        <v>1404.366717552974</v>
      </c>
    </row>
    <row r="479" spans="1:100" x14ac:dyDescent="0.25">
      <c r="A479">
        <v>1418</v>
      </c>
      <c r="B479" t="s">
        <v>916</v>
      </c>
      <c r="C479">
        <v>3</v>
      </c>
      <c r="D479">
        <v>5.4549592228516302</v>
      </c>
      <c r="E479">
        <v>-1.6756645954948048E-2</v>
      </c>
      <c r="F479">
        <v>-1.4234671013671731E-2</v>
      </c>
      <c r="G479">
        <v>-1.4234671013671731E-2</v>
      </c>
      <c r="H479">
        <v>0.17597981485763317</v>
      </c>
      <c r="I479">
        <v>0</v>
      </c>
      <c r="J479">
        <v>10.558788891457988</v>
      </c>
      <c r="K479">
        <v>0.17597981485763317</v>
      </c>
      <c r="L479">
        <v>-1.0000000000000013</v>
      </c>
      <c r="M479">
        <v>-1.0000000000000013</v>
      </c>
      <c r="N479">
        <v>3.5195962971526638</v>
      </c>
      <c r="O479">
        <v>15.999513443295948</v>
      </c>
      <c r="P479">
        <v>-0.75436597649684312</v>
      </c>
      <c r="Q479">
        <v>-5.0913607425110738E-2</v>
      </c>
      <c r="R479">
        <v>-2.847051537700708E-2</v>
      </c>
      <c r="S479">
        <v>0.33333333333333381</v>
      </c>
      <c r="T479">
        <v>0.40927178138290538</v>
      </c>
      <c r="U479">
        <v>0.30999948981452607</v>
      </c>
      <c r="V479">
        <v>-5.0387825266788207E-3</v>
      </c>
      <c r="W479">
        <v>34.863440285858125</v>
      </c>
      <c r="X479">
        <v>1.8523290120062086</v>
      </c>
      <c r="Y479">
        <v>-1.0000000000000013</v>
      </c>
      <c r="Z479">
        <v>-1.0000000000000013</v>
      </c>
      <c r="AA479">
        <v>82.618589640532193</v>
      </c>
      <c r="AB479">
        <v>0.23900162940194175</v>
      </c>
      <c r="AC479">
        <v>0.39752709847359879</v>
      </c>
      <c r="AD479">
        <v>0.31914366952548118</v>
      </c>
      <c r="AE479">
        <v>47.783619870051076</v>
      </c>
      <c r="AF479">
        <v>-1.0000000000000013</v>
      </c>
      <c r="AG479">
        <v>-1.0000000000000013</v>
      </c>
      <c r="AH479">
        <v>-1.0000000000000013</v>
      </c>
      <c r="AI479">
        <v>0</v>
      </c>
      <c r="AJ479">
        <v>-5.0387825266788207E-3</v>
      </c>
      <c r="AK479">
        <v>-6.5099756813270099E-2</v>
      </c>
      <c r="AL479">
        <v>0.13295946620661123</v>
      </c>
      <c r="AM479">
        <v>-0.12848767947880771</v>
      </c>
      <c r="AN479">
        <v>-6.1720025462613251E-2</v>
      </c>
      <c r="AO479">
        <v>-3.5376907710365448</v>
      </c>
      <c r="AP479">
        <v>-0.87820330553227555</v>
      </c>
      <c r="AQ479">
        <v>45.422229177316105</v>
      </c>
      <c r="AR479">
        <v>1.0475658220040864</v>
      </c>
      <c r="AS479">
        <v>2.0283088268638423</v>
      </c>
      <c r="AT479">
        <v>-1.0000000000000013</v>
      </c>
      <c r="AU479">
        <v>-1.0000000000000013</v>
      </c>
      <c r="AV479">
        <v>-4.2705186390678815E-2</v>
      </c>
      <c r="AW479">
        <v>97.739899778295836</v>
      </c>
      <c r="AX479">
        <v>97.236021525627962</v>
      </c>
      <c r="AY479">
        <v>0.29312869056936414</v>
      </c>
      <c r="AZ479">
        <v>24.739320080418992</v>
      </c>
      <c r="BA479">
        <v>1528.232021965252</v>
      </c>
      <c r="CU479" t="e">
        <v>#N/A</v>
      </c>
      <c r="CV479" t="e">
        <v>#N/A</v>
      </c>
    </row>
    <row r="480" spans="1:100" x14ac:dyDescent="0.25">
      <c r="A480">
        <v>1421</v>
      </c>
      <c r="B480" t="s">
        <v>917</v>
      </c>
      <c r="C480">
        <v>3</v>
      </c>
      <c r="D480">
        <v>5.766565695045526</v>
      </c>
      <c r="E480">
        <v>-1.1768471348362248E-2</v>
      </c>
      <c r="F480">
        <v>-0.29484434009539706</v>
      </c>
      <c r="G480">
        <v>-0.29484434009539706</v>
      </c>
      <c r="H480">
        <v>0.15008874989239482</v>
      </c>
      <c r="I480">
        <v>0</v>
      </c>
      <c r="J480">
        <v>9.0053249935436863</v>
      </c>
      <c r="K480">
        <v>0.15008874989239482</v>
      </c>
      <c r="L480">
        <v>-1.0000000000000013</v>
      </c>
      <c r="M480">
        <v>-1.0000000000000013</v>
      </c>
      <c r="N480">
        <v>3.0017749978478951</v>
      </c>
      <c r="O480">
        <v>14.477046348493818</v>
      </c>
      <c r="P480">
        <v>0.86563769264519186</v>
      </c>
      <c r="Q480">
        <v>-2.4243988174888087</v>
      </c>
      <c r="R480">
        <v>-0.66909994587984423</v>
      </c>
      <c r="S480">
        <v>0.21614595813982668</v>
      </c>
      <c r="T480">
        <v>0.32629412923178369</v>
      </c>
      <c r="U480">
        <v>-4.6243152823408372E-2</v>
      </c>
      <c r="V480">
        <v>0</v>
      </c>
      <c r="W480">
        <v>13.844327386232289</v>
      </c>
      <c r="X480">
        <v>0.17447555382150221</v>
      </c>
      <c r="Y480">
        <v>-1.0000000000000013</v>
      </c>
      <c r="Z480">
        <v>-1.0000000000000013</v>
      </c>
      <c r="AA480">
        <v>27.883719920441134</v>
      </c>
      <c r="AB480">
        <v>0.10509433876712512</v>
      </c>
      <c r="AC480">
        <v>4.893141676775771E-2</v>
      </c>
      <c r="AD480">
        <v>0.1401440940668916</v>
      </c>
      <c r="AE480">
        <v>14.70849248008872</v>
      </c>
      <c r="AF480">
        <v>-1.0000000000000013</v>
      </c>
      <c r="AG480">
        <v>-1.0000000000000013</v>
      </c>
      <c r="AH480">
        <v>-1.0000000000000013</v>
      </c>
      <c r="AI480">
        <v>0</v>
      </c>
      <c r="AJ480">
        <v>0</v>
      </c>
      <c r="AK480">
        <v>0.2095704754069985</v>
      </c>
      <c r="AL480">
        <v>4.2815005804400064E-2</v>
      </c>
      <c r="AM480">
        <v>-0.30595621779622167</v>
      </c>
      <c r="AN480">
        <v>0.39169404620184461</v>
      </c>
      <c r="AO480">
        <v>-6.6010530678705495</v>
      </c>
      <c r="AP480">
        <v>10.006426184068117</v>
      </c>
      <c r="AQ480">
        <v>22.849652379775968</v>
      </c>
      <c r="AR480">
        <v>0.49619693454820185</v>
      </c>
      <c r="AS480">
        <v>0.324564303713897</v>
      </c>
      <c r="AT480">
        <v>-1.0000000000000013</v>
      </c>
      <c r="AU480">
        <v>-1.0000000000000013</v>
      </c>
      <c r="AV480">
        <v>-0.96394428597524107</v>
      </c>
      <c r="AW480">
        <v>52.367192453003106</v>
      </c>
      <c r="AX480">
        <v>52.367192453003106</v>
      </c>
      <c r="AY480">
        <v>-2.8456787570124917E-2</v>
      </c>
      <c r="AZ480">
        <v>-9.7521695667834827</v>
      </c>
      <c r="BA480">
        <v>1497.1388342707958</v>
      </c>
    </row>
    <row r="481" spans="1:100" x14ac:dyDescent="0.25">
      <c r="A481">
        <v>1422</v>
      </c>
      <c r="B481" t="s">
        <v>918</v>
      </c>
      <c r="C481">
        <v>3</v>
      </c>
      <c r="D481">
        <v>1.9585297007726226</v>
      </c>
      <c r="E481">
        <v>0</v>
      </c>
      <c r="F481">
        <v>0.10073738217018172</v>
      </c>
      <c r="G481">
        <v>0.10073738217018172</v>
      </c>
      <c r="H481">
        <v>-7.5762950207236612E-2</v>
      </c>
      <c r="I481">
        <v>0</v>
      </c>
      <c r="J481">
        <v>-4.5457770124341961</v>
      </c>
      <c r="K481">
        <v>-7.5762950207236612E-2</v>
      </c>
      <c r="L481">
        <v>-0.99999999999999856</v>
      </c>
      <c r="M481">
        <v>-0.99999999999999856</v>
      </c>
      <c r="N481">
        <v>-1.515259004144732</v>
      </c>
      <c r="O481">
        <v>-2.4865099294913922</v>
      </c>
      <c r="P481">
        <v>0.26863883648743525</v>
      </c>
      <c r="Q481">
        <v>4.8329716581874687</v>
      </c>
      <c r="R481">
        <v>1.5855427494297738</v>
      </c>
      <c r="S481">
        <v>0.32568631796969577</v>
      </c>
      <c r="T481">
        <v>0.13349812783764675</v>
      </c>
      <c r="U481">
        <v>1.9573704001163497E-2</v>
      </c>
      <c r="V481">
        <v>0</v>
      </c>
      <c r="W481">
        <v>22.180844000629698</v>
      </c>
      <c r="X481">
        <v>0.41340700652354734</v>
      </c>
      <c r="Y481">
        <v>-0.99999999999999856</v>
      </c>
      <c r="Z481">
        <v>-0.99999999999999856</v>
      </c>
      <c r="AA481">
        <v>50.197869606385893</v>
      </c>
      <c r="AB481">
        <v>-9.876032654572936E-2</v>
      </c>
      <c r="AC481">
        <v>0.35357307373848351</v>
      </c>
      <c r="AD481">
        <v>0.27381690993377417</v>
      </c>
      <c r="AE481">
        <v>26.431482856326422</v>
      </c>
      <c r="AF481">
        <v>-0.99999999999999856</v>
      </c>
      <c r="AG481">
        <v>-0.99999999999999856</v>
      </c>
      <c r="AH481">
        <v>-0.99999999999999856</v>
      </c>
      <c r="AI481">
        <v>8.9301531868184354E-3</v>
      </c>
      <c r="AJ481">
        <v>0</v>
      </c>
      <c r="AK481">
        <v>2.2023497751470097E-2</v>
      </c>
      <c r="AL481">
        <v>-0.32932636559080819</v>
      </c>
      <c r="AM481">
        <v>3.2303225719134368E-2</v>
      </c>
      <c r="AN481">
        <v>-0.2180799051991677</v>
      </c>
      <c r="AO481">
        <v>0.9176981317357098</v>
      </c>
      <c r="AP481">
        <v>-7.0986294579332316</v>
      </c>
      <c r="AQ481">
        <v>17.635066988195497</v>
      </c>
      <c r="AR481">
        <v>0.47875814980850595</v>
      </c>
      <c r="AS481">
        <v>0.33764405631631078</v>
      </c>
      <c r="AT481">
        <v>-0.99999999999999856</v>
      </c>
      <c r="AU481">
        <v>-0.99999999999999856</v>
      </c>
      <c r="AV481">
        <v>1.6862801315999556</v>
      </c>
      <c r="AW481">
        <v>40.612730218961261</v>
      </c>
      <c r="AX481">
        <v>40.791333282697636</v>
      </c>
      <c r="AY481">
        <v>-1.3942695878248455E-2</v>
      </c>
      <c r="AZ481">
        <v>-11.28525314030118</v>
      </c>
      <c r="BA481">
        <v>1476.4534327214581</v>
      </c>
    </row>
    <row r="482" spans="1:100" x14ac:dyDescent="0.25">
      <c r="A482">
        <v>1425</v>
      </c>
      <c r="B482" t="s">
        <v>919</v>
      </c>
      <c r="C482">
        <v>3</v>
      </c>
      <c r="D482">
        <v>4.0756972715842217</v>
      </c>
      <c r="E482">
        <v>0</v>
      </c>
      <c r="F482">
        <v>-0.19764851016125112</v>
      </c>
      <c r="G482">
        <v>-0.19764851016125112</v>
      </c>
      <c r="H482">
        <v>-2.6380125906785533E-2</v>
      </c>
      <c r="I482">
        <v>0</v>
      </c>
      <c r="J482">
        <v>-1.5828075544071321</v>
      </c>
      <c r="K482">
        <v>-2.6380125906785533E-2</v>
      </c>
      <c r="L482">
        <v>-1.0000000000000016</v>
      </c>
      <c r="M482">
        <v>-1.0000000000000016</v>
      </c>
      <c r="N482">
        <v>-0.52760251813571035</v>
      </c>
      <c r="O482">
        <v>2.2952412070158297</v>
      </c>
      <c r="P482">
        <v>-0.11064947297754572</v>
      </c>
      <c r="Q482">
        <v>-0.87591409857951685</v>
      </c>
      <c r="R482">
        <v>-0.20705029333615602</v>
      </c>
      <c r="S482">
        <v>0.33333333333333381</v>
      </c>
      <c r="T482">
        <v>0.30286143898684809</v>
      </c>
      <c r="U482">
        <v>0.17110835092500332</v>
      </c>
      <c r="V482">
        <v>-1.2813576449174149E-2</v>
      </c>
      <c r="W482">
        <v>32.834786908111873</v>
      </c>
      <c r="X482">
        <v>1.2396549488854502</v>
      </c>
      <c r="Y482">
        <v>-1.0000000000000016</v>
      </c>
      <c r="Z482">
        <v>-1.0000000000000016</v>
      </c>
      <c r="AA482">
        <v>64.002241376306742</v>
      </c>
      <c r="AB482">
        <v>0.12136638494484886</v>
      </c>
      <c r="AC482">
        <v>7.0021162881072199E-2</v>
      </c>
      <c r="AD482">
        <v>0.43610254740470039</v>
      </c>
      <c r="AE482">
        <v>31.374504761531071</v>
      </c>
      <c r="AF482">
        <v>-1.0000000000000016</v>
      </c>
      <c r="AG482">
        <v>-1.0000000000000016</v>
      </c>
      <c r="AH482">
        <v>-1.0000000000000016</v>
      </c>
      <c r="AI482">
        <v>0</v>
      </c>
      <c r="AJ482">
        <v>-1.2813576449174149E-2</v>
      </c>
      <c r="AK482">
        <v>0.13837611845667117</v>
      </c>
      <c r="AL482">
        <v>-0.18840827204939575</v>
      </c>
      <c r="AM482">
        <v>0.24675429679411634</v>
      </c>
      <c r="AN482">
        <v>0.28710071879816318</v>
      </c>
      <c r="AO482">
        <v>6.860738012136264</v>
      </c>
      <c r="AP482">
        <v>6.235476609707101</v>
      </c>
      <c r="AQ482">
        <v>31.251979353704744</v>
      </c>
      <c r="AR482">
        <v>0.79448954679601103</v>
      </c>
      <c r="AS482">
        <v>1.2132748229786645</v>
      </c>
      <c r="AT482">
        <v>-1.0000000000000016</v>
      </c>
      <c r="AU482">
        <v>-1.0000000000000016</v>
      </c>
      <c r="AV482">
        <v>-0.40469880349740717</v>
      </c>
      <c r="AW482">
        <v>72.532959193029782</v>
      </c>
      <c r="AX482">
        <v>71.251601548112362</v>
      </c>
      <c r="AY482">
        <v>0.27050344604622495</v>
      </c>
      <c r="AZ482">
        <v>25.67090676125061</v>
      </c>
      <c r="BA482">
        <v>1529.0259013080972</v>
      </c>
    </row>
    <row r="483" spans="1:100" x14ac:dyDescent="0.25">
      <c r="A483">
        <v>1432</v>
      </c>
      <c r="B483" t="s">
        <v>920</v>
      </c>
      <c r="C483">
        <v>3</v>
      </c>
      <c r="D483">
        <v>4.4261030647252433</v>
      </c>
      <c r="E483">
        <v>0</v>
      </c>
      <c r="F483">
        <v>7.8330416265691621E-2</v>
      </c>
      <c r="G483">
        <v>7.8330416265691621E-2</v>
      </c>
      <c r="H483">
        <v>0.23743541811532076</v>
      </c>
      <c r="I483">
        <v>0</v>
      </c>
      <c r="J483">
        <v>14.246125086919239</v>
      </c>
      <c r="K483">
        <v>0.23743541811532076</v>
      </c>
      <c r="L483">
        <v>-1</v>
      </c>
      <c r="M483">
        <v>-1</v>
      </c>
      <c r="N483">
        <v>4.7487083623064139</v>
      </c>
      <c r="O483">
        <v>18.750558567910176</v>
      </c>
      <c r="P483">
        <v>5.6567090512658555E-4</v>
      </c>
      <c r="Q483">
        <v>3.4496458461504109</v>
      </c>
      <c r="R483">
        <v>1.1462651292811434</v>
      </c>
      <c r="S483">
        <v>0.33333333333333381</v>
      </c>
      <c r="T483">
        <v>0.30994759452897286</v>
      </c>
      <c r="U483">
        <v>0.30678432272652012</v>
      </c>
      <c r="V483">
        <v>-7.61718997148071E-3</v>
      </c>
      <c r="W483">
        <v>28.200505700080999</v>
      </c>
      <c r="X483">
        <v>1.5638939220198205</v>
      </c>
      <c r="Y483">
        <v>-1</v>
      </c>
      <c r="Z483">
        <v>-1</v>
      </c>
      <c r="AA483">
        <v>49.670930644547276</v>
      </c>
      <c r="AB483">
        <v>0.19154984562028696</v>
      </c>
      <c r="AC483">
        <v>0.23953740544330115</v>
      </c>
      <c r="AD483">
        <v>-2.4604054759885145E-2</v>
      </c>
      <c r="AE483">
        <v>20.324159815185141</v>
      </c>
      <c r="AF483">
        <v>-1</v>
      </c>
      <c r="AG483">
        <v>-1</v>
      </c>
      <c r="AH483">
        <v>-1</v>
      </c>
      <c r="AI483">
        <v>0</v>
      </c>
      <c r="AJ483">
        <v>-7.61718997148071E-3</v>
      </c>
      <c r="AK483">
        <v>0.24328867190875961</v>
      </c>
      <c r="AL483">
        <v>3.8961440373520232E-3</v>
      </c>
      <c r="AM483">
        <v>-8.1038783932042197E-2</v>
      </c>
      <c r="AN483">
        <v>0.12695931040292963</v>
      </c>
      <c r="AO483">
        <v>-0.80952623875725727</v>
      </c>
      <c r="AP483">
        <v>3.193463480260001</v>
      </c>
      <c r="AQ483">
        <v>42.446630787000224</v>
      </c>
      <c r="AR483">
        <v>0.9424480606173461</v>
      </c>
      <c r="AS483">
        <v>1.8013293401351402</v>
      </c>
      <c r="AT483">
        <v>-1</v>
      </c>
      <c r="AU483">
        <v>-1</v>
      </c>
      <c r="AV483">
        <v>1.2245955455468347</v>
      </c>
      <c r="AW483">
        <v>71.61495269271748</v>
      </c>
      <c r="AX483">
        <v>70.853233695569415</v>
      </c>
      <c r="AY483">
        <v>0.35513061944349628</v>
      </c>
      <c r="AZ483">
        <v>42.717573252197617</v>
      </c>
      <c r="BA483">
        <v>1453.3643617853447</v>
      </c>
    </row>
    <row r="484" spans="1:100" x14ac:dyDescent="0.25">
      <c r="A484">
        <v>1444</v>
      </c>
      <c r="B484" t="s">
        <v>921</v>
      </c>
      <c r="C484">
        <v>3</v>
      </c>
      <c r="D484">
        <v>4.4076265715629415</v>
      </c>
      <c r="E484">
        <v>-1.4394619094087197E-3</v>
      </c>
      <c r="F484">
        <v>7.9620152415566405</v>
      </c>
      <c r="G484">
        <v>7.9620152415566405</v>
      </c>
      <c r="H484">
        <v>-0.28083007854431613</v>
      </c>
      <c r="I484">
        <v>0</v>
      </c>
      <c r="J484">
        <v>-16.849804712658969</v>
      </c>
      <c r="K484">
        <v>-0.28083007854431613</v>
      </c>
      <c r="L484">
        <v>-1.0000000000000022</v>
      </c>
      <c r="M484">
        <v>-1.0000000000000022</v>
      </c>
      <c r="N484">
        <v>-5.6166015708863224</v>
      </c>
      <c r="O484">
        <v>-4.4801628995393834</v>
      </c>
      <c r="P484">
        <v>0.69841265070565717</v>
      </c>
      <c r="Q484">
        <v>12.020833379976843</v>
      </c>
      <c r="R484">
        <v>4.1048167780125793</v>
      </c>
      <c r="S484">
        <v>0.33726190920606308</v>
      </c>
      <c r="T484">
        <v>0.37410268652524864</v>
      </c>
      <c r="U484">
        <v>0.28727437741144646</v>
      </c>
      <c r="V484">
        <v>-1.9582297259884432E-2</v>
      </c>
      <c r="W484">
        <v>50.395470177087574</v>
      </c>
      <c r="X484">
        <v>2.0556923195595536</v>
      </c>
      <c r="Y484">
        <v>-1.0000000000000022</v>
      </c>
      <c r="Z484">
        <v>-1.0000000000000022</v>
      </c>
      <c r="AA484">
        <v>89.603785214506985</v>
      </c>
      <c r="AB484">
        <v>0.12641731891978761</v>
      </c>
      <c r="AC484">
        <v>0.23387541502234854</v>
      </c>
      <c r="AD484">
        <v>0.34177723124599874</v>
      </c>
      <c r="AE484">
        <v>35.103498259406734</v>
      </c>
      <c r="AF484">
        <v>-1.0000000000000022</v>
      </c>
      <c r="AG484">
        <v>-1.0000000000000022</v>
      </c>
      <c r="AH484">
        <v>-1.0000000000000022</v>
      </c>
      <c r="AI484">
        <v>0.10297488745513012</v>
      </c>
      <c r="AJ484">
        <v>-1.9582297259884432E-2</v>
      </c>
      <c r="AK484">
        <v>-0.10632276419959061</v>
      </c>
      <c r="AL484">
        <v>0.10653919962050273</v>
      </c>
      <c r="AM484">
        <v>-0.10812067020038342</v>
      </c>
      <c r="AN484">
        <v>0.16632447647164195</v>
      </c>
      <c r="AO484">
        <v>-3.2346305760075378</v>
      </c>
      <c r="AP484">
        <v>4.6908079098935627</v>
      </c>
      <c r="AQ484">
        <v>33.545665464428637</v>
      </c>
      <c r="AR484">
        <v>0.97905667588287415</v>
      </c>
      <c r="AS484">
        <v>1.774862241015239</v>
      </c>
      <c r="AT484">
        <v>-1.0000000000000022</v>
      </c>
      <c r="AU484">
        <v>-1.0000000000000022</v>
      </c>
      <c r="AV484">
        <v>12.066832019569221</v>
      </c>
      <c r="AW484">
        <v>89.814430224861056</v>
      </c>
      <c r="AX484">
        <v>89.915698247975214</v>
      </c>
      <c r="AY484">
        <v>0.38687205397251273</v>
      </c>
      <c r="AZ484">
        <v>28.355847964708875</v>
      </c>
      <c r="BA484">
        <v>1425.0237554704838</v>
      </c>
    </row>
    <row r="485" spans="1:100" x14ac:dyDescent="0.25">
      <c r="A485">
        <v>1446</v>
      </c>
      <c r="B485" t="s">
        <v>922</v>
      </c>
      <c r="C485">
        <v>3</v>
      </c>
      <c r="D485">
        <v>-0.21854858831906013</v>
      </c>
      <c r="E485">
        <v>0</v>
      </c>
      <c r="F485">
        <v>0</v>
      </c>
      <c r="G485">
        <v>0</v>
      </c>
      <c r="H485">
        <v>1.7441509271299838E-2</v>
      </c>
      <c r="I485">
        <v>0</v>
      </c>
      <c r="J485">
        <v>1.046490556277992</v>
      </c>
      <c r="K485">
        <v>1.7441509271299838E-2</v>
      </c>
      <c r="L485">
        <v>-0.99999999999999889</v>
      </c>
      <c r="M485">
        <v>-0.99999999999999889</v>
      </c>
      <c r="N485">
        <v>0.34883018542599742</v>
      </c>
      <c r="O485">
        <v>0.82794196795893082</v>
      </c>
      <c r="P485">
        <v>0.17204729041471134</v>
      </c>
      <c r="Q485">
        <v>1.4445039896600793E-2</v>
      </c>
      <c r="R485">
        <v>-2.5885166930394825E-4</v>
      </c>
      <c r="S485">
        <v>0.33333333333333293</v>
      </c>
      <c r="T485">
        <v>0.27354175656970814</v>
      </c>
      <c r="U485">
        <v>-5.8732979813195668E-2</v>
      </c>
      <c r="V485">
        <v>0</v>
      </c>
      <c r="W485">
        <v>21.228024032741821</v>
      </c>
      <c r="X485">
        <v>0.28040838457560108</v>
      </c>
      <c r="Y485">
        <v>-0.99999999999999889</v>
      </c>
      <c r="Z485">
        <v>-0.99999999999999889</v>
      </c>
      <c r="AA485">
        <v>22.097543587767319</v>
      </c>
      <c r="AB485">
        <v>2.859226478246743E-2</v>
      </c>
      <c r="AC485">
        <v>3.3489461907178782E-2</v>
      </c>
      <c r="AD485">
        <v>-4.4686158555750269E-2</v>
      </c>
      <c r="AE485">
        <v>0.8697784066948</v>
      </c>
      <c r="AF485">
        <v>-0.99999999999999889</v>
      </c>
      <c r="AG485">
        <v>-0.99999999999999889</v>
      </c>
      <c r="AH485">
        <v>-0.99999999999999889</v>
      </c>
      <c r="AI485">
        <v>0</v>
      </c>
      <c r="AJ485">
        <v>0</v>
      </c>
      <c r="AK485">
        <v>-4.857422735730399E-2</v>
      </c>
      <c r="AL485">
        <v>0.19878275983527943</v>
      </c>
      <c r="AM485">
        <v>0.16586949952757363</v>
      </c>
      <c r="AN485">
        <v>0.15712203995724411</v>
      </c>
      <c r="AO485">
        <v>3.9038663514028187</v>
      </c>
      <c r="AP485">
        <v>4.9219647981074983</v>
      </c>
      <c r="AQ485">
        <v>22.274514589019805</v>
      </c>
      <c r="AR485">
        <v>0.54814211008984559</v>
      </c>
      <c r="AS485">
        <v>0.29784989384690075</v>
      </c>
      <c r="AT485">
        <v>-0.99999999999999889</v>
      </c>
      <c r="AU485">
        <v>-0.99999999999999889</v>
      </c>
      <c r="AV485">
        <v>-2.5885166930394825E-4</v>
      </c>
      <c r="AW485">
        <v>27.847450353833761</v>
      </c>
      <c r="AX485">
        <v>27.847450353833761</v>
      </c>
      <c r="AY485">
        <v>-0.207069052895689</v>
      </c>
      <c r="AZ485">
        <v>-47.440795613712957</v>
      </c>
      <c r="BA485">
        <v>1327.4362963471319</v>
      </c>
    </row>
    <row r="486" spans="1:100" x14ac:dyDescent="0.25">
      <c r="A486">
        <v>1450</v>
      </c>
      <c r="B486" t="s">
        <v>923</v>
      </c>
      <c r="C486">
        <v>3</v>
      </c>
      <c r="D486">
        <v>3.1593533811095216</v>
      </c>
      <c r="E486">
        <v>-2.8545193483947677E-3</v>
      </c>
      <c r="F486">
        <v>0.29170332130948085</v>
      </c>
      <c r="G486">
        <v>0.29170332130948085</v>
      </c>
      <c r="H486">
        <v>-3.657081734525279E-2</v>
      </c>
      <c r="I486">
        <v>0</v>
      </c>
      <c r="J486">
        <v>-2.1942490407151682</v>
      </c>
      <c r="K486">
        <v>-3.657081734525279E-2</v>
      </c>
      <c r="L486">
        <v>-1.0000000000000002</v>
      </c>
      <c r="M486">
        <v>-1.0000000000000002</v>
      </c>
      <c r="N486">
        <v>-0.73141634690505597</v>
      </c>
      <c r="O486">
        <v>1.2568076617038344</v>
      </c>
      <c r="P486">
        <v>-0.47113214793462743</v>
      </c>
      <c r="Q486">
        <v>-0.435942561903927</v>
      </c>
      <c r="R486">
        <v>-0.1203630438036071</v>
      </c>
      <c r="S486">
        <v>0.33333333333333348</v>
      </c>
      <c r="T486">
        <v>0.33054235419703082</v>
      </c>
      <c r="U486">
        <v>0.14700908484617889</v>
      </c>
      <c r="V486">
        <v>1.1312213839889477E-2</v>
      </c>
      <c r="W486">
        <v>34.350712142467415</v>
      </c>
      <c r="X486">
        <v>1.355494123408755</v>
      </c>
      <c r="Y486">
        <v>-1.0000000000000002</v>
      </c>
      <c r="Z486">
        <v>-1.0000000000000002</v>
      </c>
      <c r="AA486">
        <v>35.315426495144543</v>
      </c>
      <c r="AB486">
        <v>0.1992426310267181</v>
      </c>
      <c r="AC486">
        <v>0.14812854869828884</v>
      </c>
      <c r="AD486">
        <v>-0.3256696317953921</v>
      </c>
      <c r="AE486">
        <v>1.0850773964807308</v>
      </c>
      <c r="AF486">
        <v>-1.0000000000000002</v>
      </c>
      <c r="AG486">
        <v>-1.0000000000000002</v>
      </c>
      <c r="AH486">
        <v>-1.0000000000000002</v>
      </c>
      <c r="AI486">
        <v>-2.6522405647459732E-3</v>
      </c>
      <c r="AJ486">
        <v>1.1312213839889477E-2</v>
      </c>
      <c r="AK486">
        <v>-9.4643333129861104E-2</v>
      </c>
      <c r="AL486">
        <v>0.20506242176168599</v>
      </c>
      <c r="AM486">
        <v>-0.12666172817785634</v>
      </c>
      <c r="AN486">
        <v>-0.2035476944249591</v>
      </c>
      <c r="AO486">
        <v>-3.6397598700957143</v>
      </c>
      <c r="AP486">
        <v>-4.0633802518155449</v>
      </c>
      <c r="AQ486">
        <v>32.156463101752237</v>
      </c>
      <c r="AR486">
        <v>0.82219698621643289</v>
      </c>
      <c r="AS486">
        <v>1.3189233060635026</v>
      </c>
      <c r="AT486">
        <v>-1.0000000000000002</v>
      </c>
      <c r="AU486">
        <v>-1.0000000000000002</v>
      </c>
      <c r="AV486">
        <v>0.17134027750587377</v>
      </c>
      <c r="AW486">
        <v>32.508853905032829</v>
      </c>
      <c r="AX486">
        <v>33.587030477726863</v>
      </c>
      <c r="AY486">
        <v>3.3309766610302147E-2</v>
      </c>
      <c r="AZ486">
        <v>-26.339506316638087</v>
      </c>
      <c r="BA486">
        <v>1441.0768537371791</v>
      </c>
    </row>
    <row r="487" spans="1:100" x14ac:dyDescent="0.25">
      <c r="A487">
        <v>1452</v>
      </c>
      <c r="B487" t="s">
        <v>924</v>
      </c>
      <c r="C487">
        <v>2</v>
      </c>
      <c r="D487">
        <v>4.3547780556915523</v>
      </c>
      <c r="E487">
        <v>0.13835277572936144</v>
      </c>
      <c r="F487">
        <v>0.42145080238536392</v>
      </c>
      <c r="G487">
        <v>0.43103151953762497</v>
      </c>
      <c r="H487">
        <v>0.14139914374179538</v>
      </c>
      <c r="I487">
        <v>0</v>
      </c>
      <c r="J487">
        <v>8.4839486245077218</v>
      </c>
      <c r="K487">
        <v>0.14139914374179538</v>
      </c>
      <c r="L487">
        <v>-1</v>
      </c>
      <c r="M487">
        <v>-1</v>
      </c>
      <c r="N487">
        <v>2.8279828748359073</v>
      </c>
      <c r="O487">
        <v>12.657473217609148</v>
      </c>
      <c r="P487">
        <v>0.86846113919017753</v>
      </c>
      <c r="Q487">
        <v>2.3180781703975151</v>
      </c>
      <c r="R487">
        <v>0.76286152164865517</v>
      </c>
      <c r="S487">
        <v>0.3412862329594093</v>
      </c>
      <c r="T487">
        <v>0.32999261604711838</v>
      </c>
      <c r="U487">
        <v>0.1343511494983223</v>
      </c>
      <c r="V487">
        <v>8.1340789262336326E-3</v>
      </c>
      <c r="W487">
        <v>27.898282043955799</v>
      </c>
      <c r="X487">
        <v>1.0656909966991257</v>
      </c>
      <c r="Y487">
        <v>-1</v>
      </c>
      <c r="Z487">
        <v>-1</v>
      </c>
      <c r="AA487">
        <v>49.785989954330795</v>
      </c>
      <c r="AB487">
        <v>0.18106223980792185</v>
      </c>
      <c r="AC487">
        <v>0.18130001767735016</v>
      </c>
      <c r="AD487">
        <v>0.17616194810949704</v>
      </c>
      <c r="AE487">
        <v>23.484224612956655</v>
      </c>
      <c r="AF487">
        <v>-1</v>
      </c>
      <c r="AG487">
        <v>-1</v>
      </c>
      <c r="AH487">
        <v>-1</v>
      </c>
      <c r="AI487">
        <v>4.193226963348006E-3</v>
      </c>
      <c r="AJ487">
        <v>8.1340789262336326E-3</v>
      </c>
      <c r="AK487">
        <v>1.3774688939229479E-2</v>
      </c>
      <c r="AL487">
        <v>0.15805326805001785</v>
      </c>
      <c r="AM487">
        <v>7.6981135083351998E-3</v>
      </c>
      <c r="AN487">
        <v>0.17574274670671858</v>
      </c>
      <c r="AO487">
        <v>0.58304337378236859</v>
      </c>
      <c r="AP487">
        <v>4.8621179165402122</v>
      </c>
      <c r="AQ487">
        <v>33.322288067440226</v>
      </c>
      <c r="AR487">
        <v>0.77895258118890642</v>
      </c>
      <c r="AS487">
        <v>1.1604840318333491</v>
      </c>
      <c r="AT487">
        <v>-1</v>
      </c>
      <c r="AU487">
        <v>-1</v>
      </c>
      <c r="AV487">
        <v>1.0640643017857767</v>
      </c>
      <c r="AW487">
        <v>62.818389456136863</v>
      </c>
      <c r="AX487">
        <v>63.037095605210212</v>
      </c>
      <c r="AY487">
        <v>0.22824258516836954</v>
      </c>
      <c r="AZ487">
        <v>10.787640366063259</v>
      </c>
      <c r="BA487">
        <v>1449.6185445493038</v>
      </c>
    </row>
    <row r="488" spans="1:100" x14ac:dyDescent="0.25">
      <c r="A488">
        <v>1458</v>
      </c>
      <c r="B488" t="s">
        <v>925</v>
      </c>
      <c r="C488">
        <v>3</v>
      </c>
      <c r="D488">
        <v>5.136843952683261</v>
      </c>
      <c r="E488">
        <v>-1.3845133806662649E-2</v>
      </c>
      <c r="F488">
        <v>-0.21338426724083029</v>
      </c>
      <c r="G488">
        <v>-0.21338426724083029</v>
      </c>
      <c r="H488">
        <v>-8.7335032327510054E-2</v>
      </c>
      <c r="I488">
        <v>0</v>
      </c>
      <c r="J488">
        <v>-5.240101939650601</v>
      </c>
      <c r="K488">
        <v>-8.7335032327510054E-2</v>
      </c>
      <c r="L488">
        <v>-0.99999999999999978</v>
      </c>
      <c r="M488">
        <v>-0.99999999999999978</v>
      </c>
      <c r="N488">
        <v>-1.7467006465502009</v>
      </c>
      <c r="O488">
        <v>-0.31664225420817049</v>
      </c>
      <c r="P488">
        <v>-0.47105647178452026</v>
      </c>
      <c r="Q488">
        <v>3.2380619553264838</v>
      </c>
      <c r="R488">
        <v>0.83244230082113657</v>
      </c>
      <c r="S488">
        <v>0.34168243140985005</v>
      </c>
      <c r="T488">
        <v>0.2472144486234186</v>
      </c>
      <c r="U488">
        <v>-0.27822948566033656</v>
      </c>
      <c r="V488">
        <v>0</v>
      </c>
      <c r="W488">
        <v>15.920097068017682</v>
      </c>
      <c r="X488">
        <v>-0.52280491499048276</v>
      </c>
      <c r="Y488">
        <v>-0.99999999999999978</v>
      </c>
      <c r="Z488">
        <v>-0.99999999999999978</v>
      </c>
      <c r="AA488">
        <v>61.993222792872537</v>
      </c>
      <c r="AB488">
        <v>0.45274659425181452</v>
      </c>
      <c r="AC488">
        <v>0.38936384030417176</v>
      </c>
      <c r="AD488">
        <v>6.2703233924687962E-2</v>
      </c>
      <c r="AE488">
        <v>45.240683424033669</v>
      </c>
      <c r="AF488">
        <v>-0.99999999999999978</v>
      </c>
      <c r="AG488">
        <v>-0.99999999999999978</v>
      </c>
      <c r="AH488">
        <v>-0.99999999999999978</v>
      </c>
      <c r="AI488">
        <v>-5.29744646203585E-2</v>
      </c>
      <c r="AJ488">
        <v>0</v>
      </c>
      <c r="AK488">
        <v>-5.153743949606903E-2</v>
      </c>
      <c r="AL488">
        <v>7.0247013462174462E-2</v>
      </c>
      <c r="AM488">
        <v>-0.21425349887182518</v>
      </c>
      <c r="AN488">
        <v>-0.14410977891116708</v>
      </c>
      <c r="AO488">
        <v>-5.6140246692759774</v>
      </c>
      <c r="AP488">
        <v>-3.2515094054683034</v>
      </c>
      <c r="AQ488">
        <v>10.679995128367089</v>
      </c>
      <c r="AR488">
        <v>0.31066739437293206</v>
      </c>
      <c r="AS488">
        <v>-0.61013994731799293</v>
      </c>
      <c r="AT488">
        <v>-0.99999999999999978</v>
      </c>
      <c r="AU488">
        <v>-0.99999999999999978</v>
      </c>
      <c r="AV488">
        <v>0.61905803358030698</v>
      </c>
      <c r="AW488">
        <v>58.425071133196028</v>
      </c>
      <c r="AX488">
        <v>57.365581840788863</v>
      </c>
      <c r="AY488">
        <v>0.2793827572141534</v>
      </c>
      <c r="AZ488">
        <v>7.323275792875628</v>
      </c>
      <c r="BA488">
        <v>1495.7089435787407</v>
      </c>
    </row>
    <row r="489" spans="1:100" x14ac:dyDescent="0.25">
      <c r="A489">
        <v>1466</v>
      </c>
      <c r="B489" t="s">
        <v>926</v>
      </c>
      <c r="C489">
        <v>3</v>
      </c>
      <c r="D489">
        <v>3.3991203510490373</v>
      </c>
      <c r="E489">
        <v>0</v>
      </c>
      <c r="F489">
        <v>-0.44503040452709419</v>
      </c>
      <c r="G489">
        <v>-0.44503040452709419</v>
      </c>
      <c r="H489">
        <v>6.3251440251578722E-2</v>
      </c>
      <c r="I489">
        <v>0</v>
      </c>
      <c r="J489">
        <v>3.7950864150947217</v>
      </c>
      <c r="K489">
        <v>6.3251440251578722E-2</v>
      </c>
      <c r="L489">
        <v>-1.0000000000000004</v>
      </c>
      <c r="M489">
        <v>-1.0000000000000004</v>
      </c>
      <c r="N489">
        <v>1.2650288050315748</v>
      </c>
      <c r="O489">
        <v>6.7491763616166649</v>
      </c>
      <c r="P489">
        <v>-2.013880586896236E-2</v>
      </c>
      <c r="Q489">
        <v>-0.51029764843706726</v>
      </c>
      <c r="R489">
        <v>-0.1555878424363078</v>
      </c>
      <c r="S489">
        <v>0.33333333333333337</v>
      </c>
      <c r="T489">
        <v>0.39471407554766152</v>
      </c>
      <c r="U489">
        <v>0.37651338784153471</v>
      </c>
      <c r="V489">
        <v>8.5724367380418262E-2</v>
      </c>
      <c r="W489">
        <v>45.081348954054768</v>
      </c>
      <c r="X489">
        <v>2.7373707126903057</v>
      </c>
      <c r="Y489">
        <v>-1.0000000000000004</v>
      </c>
      <c r="Z489">
        <v>-1.0000000000000004</v>
      </c>
      <c r="AA489">
        <v>53.356393124032472</v>
      </c>
      <c r="AB489">
        <v>6.6813716160250428E-3</v>
      </c>
      <c r="AC489">
        <v>8.9560264915014454E-2</v>
      </c>
      <c r="AD489">
        <v>7.2371003717240576E-2</v>
      </c>
      <c r="AE489">
        <v>8.4306320124140068</v>
      </c>
      <c r="AF489">
        <v>-1.0000000000000004</v>
      </c>
      <c r="AG489">
        <v>-1.0000000000000004</v>
      </c>
      <c r="AH489">
        <v>-1.0000000000000004</v>
      </c>
      <c r="AI489">
        <v>0</v>
      </c>
      <c r="AJ489">
        <v>8.5724367380418262E-2</v>
      </c>
      <c r="AK489">
        <v>-0.16887593563829012</v>
      </c>
      <c r="AL489">
        <v>3.111713168885305E-2</v>
      </c>
      <c r="AM489">
        <v>0.31519468535064438</v>
      </c>
      <c r="AN489">
        <v>-7.5154578379508105E-2</v>
      </c>
      <c r="AO489">
        <v>7.0354874555746569</v>
      </c>
      <c r="AP489">
        <v>-1.7232788010434399</v>
      </c>
      <c r="AQ489">
        <v>48.876435369149455</v>
      </c>
      <c r="AR489">
        <v>1.1902851641029475</v>
      </c>
      <c r="AS489">
        <v>2.8006221529418833</v>
      </c>
      <c r="AT489">
        <v>-1.0000000000000004</v>
      </c>
      <c r="AU489">
        <v>-1.0000000000000004</v>
      </c>
      <c r="AV489">
        <v>-0.60061824696340194</v>
      </c>
      <c r="AW489">
        <v>58.382290684605678</v>
      </c>
      <c r="AX489">
        <v>66.954727422647522</v>
      </c>
      <c r="AY489">
        <v>0.11123200040722436</v>
      </c>
      <c r="AZ489">
        <v>-16.446744705881301</v>
      </c>
      <c r="BA489">
        <v>1462.9849426311694</v>
      </c>
    </row>
    <row r="490" spans="1:100" x14ac:dyDescent="0.25">
      <c r="A490">
        <v>1468</v>
      </c>
      <c r="B490" t="s">
        <v>927</v>
      </c>
      <c r="C490">
        <v>2</v>
      </c>
      <c r="D490">
        <v>4.844635458141946</v>
      </c>
      <c r="E490">
        <v>0.24716385991522988</v>
      </c>
      <c r="F490">
        <v>0.69240228806624371</v>
      </c>
      <c r="G490">
        <v>0.70321342132489484</v>
      </c>
      <c r="H490">
        <v>0.19770801695116694</v>
      </c>
      <c r="I490">
        <v>0</v>
      </c>
      <c r="J490">
        <v>11.862481017070014</v>
      </c>
      <c r="K490">
        <v>0.19770801695116694</v>
      </c>
      <c r="L490">
        <v>-1</v>
      </c>
      <c r="M490">
        <v>-1</v>
      </c>
      <c r="N490">
        <v>3.9541603390233382</v>
      </c>
      <c r="O490">
        <v>16.166885026765044</v>
      </c>
      <c r="P490">
        <v>1.4195311186862456</v>
      </c>
      <c r="Q490">
        <v>3.6060717801185591</v>
      </c>
      <c r="R490">
        <v>1.1859009658968771</v>
      </c>
      <c r="S490">
        <v>0.35181197043272677</v>
      </c>
      <c r="T490">
        <v>0.37443249098788589</v>
      </c>
      <c r="U490">
        <v>0.18938020704980746</v>
      </c>
      <c r="V490">
        <v>1.5410490932671061E-2</v>
      </c>
      <c r="W490">
        <v>31.371395673034186</v>
      </c>
      <c r="X490">
        <v>1.3206185324817858</v>
      </c>
      <c r="Y490">
        <v>-1</v>
      </c>
      <c r="Z490">
        <v>-1</v>
      </c>
      <c r="AA490">
        <v>56.936571521174358</v>
      </c>
      <c r="AB490">
        <v>0.2427875871856856</v>
      </c>
      <c r="AC490">
        <v>0.24304878967698196</v>
      </c>
      <c r="AD490">
        <v>0.23738044862859409</v>
      </c>
      <c r="AE490">
        <v>29.170763869243125</v>
      </c>
      <c r="AF490">
        <v>-1</v>
      </c>
      <c r="AG490">
        <v>-1</v>
      </c>
      <c r="AH490">
        <v>-1</v>
      </c>
      <c r="AI490">
        <v>8.183193672652158E-3</v>
      </c>
      <c r="AJ490">
        <v>1.5410490932671061E-2</v>
      </c>
      <c r="AK490">
        <v>-6.0588438067868663E-2</v>
      </c>
      <c r="AL490">
        <v>0.23241639505711598</v>
      </c>
      <c r="AM490">
        <v>-7.8914358546833499E-2</v>
      </c>
      <c r="AN490">
        <v>0.26235521876188728</v>
      </c>
      <c r="AO490">
        <v>-1.6224494003847445</v>
      </c>
      <c r="AP490">
        <v>7.0676106907073253</v>
      </c>
      <c r="AQ490">
        <v>37.019662655625808</v>
      </c>
      <c r="AR490">
        <v>0.86033903313033477</v>
      </c>
      <c r="AS490">
        <v>1.4236776059839009</v>
      </c>
      <c r="AT490">
        <v>-1</v>
      </c>
      <c r="AU490">
        <v>-1</v>
      </c>
      <c r="AV490">
        <v>1.6254546786404922</v>
      </c>
      <c r="AW490">
        <v>71.058911552157525</v>
      </c>
      <c r="AX490">
        <v>71.385573794463781</v>
      </c>
      <c r="AY490">
        <v>0.29171670414489148</v>
      </c>
      <c r="AZ490">
        <v>21.907831257775147</v>
      </c>
      <c r="BA490">
        <v>1481.5737412342946</v>
      </c>
    </row>
    <row r="491" spans="1:100" x14ac:dyDescent="0.25">
      <c r="A491">
        <v>1474</v>
      </c>
      <c r="B491" t="s">
        <v>928</v>
      </c>
      <c r="C491">
        <v>3</v>
      </c>
      <c r="D491">
        <v>3.4437604656435763</v>
      </c>
      <c r="E491">
        <v>-7.0075484780374758E-2</v>
      </c>
      <c r="F491">
        <v>2.5094339999004015E-2</v>
      </c>
      <c r="G491">
        <v>5.7468804969392261E-3</v>
      </c>
      <c r="H491">
        <v>3.1621293659465463E-2</v>
      </c>
      <c r="I491">
        <v>0</v>
      </c>
      <c r="J491">
        <v>1.8972776195679297</v>
      </c>
      <c r="K491">
        <v>3.1621293659465463E-2</v>
      </c>
      <c r="L491">
        <v>-0.99999999999999944</v>
      </c>
      <c r="M491">
        <v>-0.99999999999999944</v>
      </c>
      <c r="N491">
        <v>0.63242587318930987</v>
      </c>
      <c r="O491">
        <v>5.3467849657084443</v>
      </c>
      <c r="P491">
        <v>0.21712261305258859</v>
      </c>
      <c r="Q491">
        <v>3.1343511444395378</v>
      </c>
      <c r="R491">
        <v>0.97175689689606193</v>
      </c>
      <c r="S491">
        <v>0.33333333333333309</v>
      </c>
      <c r="T491">
        <v>0.29027987701826213</v>
      </c>
      <c r="U491">
        <v>0.19017111731349395</v>
      </c>
      <c r="V491">
        <v>-1.4873519488470342E-2</v>
      </c>
      <c r="W491">
        <v>30.691580580686146</v>
      </c>
      <c r="X491">
        <v>1.2113075304381833</v>
      </c>
      <c r="Y491">
        <v>-0.99999999999999944</v>
      </c>
      <c r="Z491">
        <v>-0.99999999999999944</v>
      </c>
      <c r="AA491">
        <v>30.058105506338777</v>
      </c>
      <c r="AB491">
        <v>7.8231252971993921E-3</v>
      </c>
      <c r="AC491">
        <v>-0.10934586659907806</v>
      </c>
      <c r="AD491">
        <v>6.9418101877010155E-2</v>
      </c>
      <c r="AE491">
        <v>-1.60523197124343</v>
      </c>
      <c r="AF491">
        <v>-0.99999999999999944</v>
      </c>
      <c r="AG491">
        <v>-0.99999999999999944</v>
      </c>
      <c r="AH491">
        <v>-0.99999999999999944</v>
      </c>
      <c r="AI491">
        <v>-3.807500419481193E-3</v>
      </c>
      <c r="AJ491">
        <v>-1.4873519488470342E-2</v>
      </c>
      <c r="AK491">
        <v>0.1522218034278619</v>
      </c>
      <c r="AL491">
        <v>0.31740857106193454</v>
      </c>
      <c r="AM491">
        <v>0.11441018488222521</v>
      </c>
      <c r="AN491">
        <v>0.21333063291767163</v>
      </c>
      <c r="AO491">
        <v>3.6213636391949411</v>
      </c>
      <c r="AP491">
        <v>6.9203086782514625</v>
      </c>
      <c r="AQ491">
        <v>32.58885820025408</v>
      </c>
      <c r="AR491">
        <v>0.79891080817661897</v>
      </c>
      <c r="AS491">
        <v>1.2429288240976488</v>
      </c>
      <c r="AT491">
        <v>-0.99999999999999944</v>
      </c>
      <c r="AU491">
        <v>-0.99999999999999944</v>
      </c>
      <c r="AV491">
        <v>0.97750377739300154</v>
      </c>
      <c r="AW491">
        <v>42.325199150298708</v>
      </c>
      <c r="AX491">
        <v>40.761697193062048</v>
      </c>
      <c r="AY491">
        <v>1.6193206633622233E-2</v>
      </c>
      <c r="AZ491">
        <v>-17.6516401882349</v>
      </c>
      <c r="BA491">
        <v>1415.3102002947307</v>
      </c>
    </row>
    <row r="492" spans="1:100" x14ac:dyDescent="0.25">
      <c r="A492">
        <v>1477</v>
      </c>
      <c r="B492" t="s">
        <v>929</v>
      </c>
      <c r="C492">
        <v>3</v>
      </c>
      <c r="D492">
        <v>4.5812450715047097</v>
      </c>
      <c r="E492">
        <v>0</v>
      </c>
      <c r="F492">
        <v>1.3363113079689914</v>
      </c>
      <c r="G492">
        <v>1.3363113079689914</v>
      </c>
      <c r="H492">
        <v>0.42809966393512061</v>
      </c>
      <c r="I492">
        <v>0</v>
      </c>
      <c r="J492">
        <v>25.685979836107236</v>
      </c>
      <c r="K492">
        <v>0.42809966393512061</v>
      </c>
      <c r="L492">
        <v>-1.0000000000000024</v>
      </c>
      <c r="M492">
        <v>-1.0000000000000024</v>
      </c>
      <c r="N492">
        <v>8.5619932787024116</v>
      </c>
      <c r="O492">
        <v>31.603536215580952</v>
      </c>
      <c r="P492">
        <v>0.61834169269843242</v>
      </c>
      <c r="Q492">
        <v>-2.9966097878526265</v>
      </c>
      <c r="R492">
        <v>-0.98986742953591744</v>
      </c>
      <c r="S492">
        <v>0.3333333333333342</v>
      </c>
      <c r="T492">
        <v>0.3408933161670355</v>
      </c>
      <c r="U492">
        <v>0.35454452940199355</v>
      </c>
      <c r="V492">
        <v>9.9811585271712064E-2</v>
      </c>
      <c r="W492">
        <v>28.019324009558176</v>
      </c>
      <c r="X492">
        <v>2.2707345976371967</v>
      </c>
      <c r="Y492">
        <v>-1.0000000000000024</v>
      </c>
      <c r="Z492">
        <v>-1.0000000000000024</v>
      </c>
      <c r="AA492">
        <v>67.703133662608522</v>
      </c>
      <c r="AB492">
        <v>0.1558662434088805</v>
      </c>
      <c r="AC492">
        <v>0.40660705430139232</v>
      </c>
      <c r="AD492">
        <v>0.25100024394145221</v>
      </c>
      <c r="AE492">
        <v>40.673677082586252</v>
      </c>
      <c r="AF492">
        <v>-1.0000000000000024</v>
      </c>
      <c r="AG492">
        <v>-1.0000000000000024</v>
      </c>
      <c r="AH492">
        <v>-1.0000000000000024</v>
      </c>
      <c r="AI492">
        <v>1.817232217912787E-2</v>
      </c>
      <c r="AJ492">
        <v>9.9811585271712064E-2</v>
      </c>
      <c r="AK492">
        <v>-5.1043112972887841E-2</v>
      </c>
      <c r="AL492">
        <v>-9.7814436620753981E-2</v>
      </c>
      <c r="AM492">
        <v>5.2368603498792826E-2</v>
      </c>
      <c r="AN492">
        <v>0.14486572583988244</v>
      </c>
      <c r="AO492">
        <v>1.0539995226053822</v>
      </c>
      <c r="AP492">
        <v>3.1325709628932916</v>
      </c>
      <c r="AQ492">
        <v>53.705303845665426</v>
      </c>
      <c r="AR492">
        <v>1.1285827641740762</v>
      </c>
      <c r="AS492">
        <v>2.6988342615723178</v>
      </c>
      <c r="AT492">
        <v>-1.0000000000000024</v>
      </c>
      <c r="AU492">
        <v>-1.0000000000000024</v>
      </c>
      <c r="AV492">
        <v>0.34644387843307289</v>
      </c>
      <c r="AW492">
        <v>102.43924084108266</v>
      </c>
      <c r="AX492">
        <v>112.78384581183639</v>
      </c>
      <c r="AY492">
        <v>0.61035161201021981</v>
      </c>
      <c r="AZ492">
        <v>53.677220417203827</v>
      </c>
      <c r="BA492">
        <v>1686.0875765868316</v>
      </c>
      <c r="CU492" t="e">
        <v>#N/A</v>
      </c>
      <c r="CV492" t="e">
        <v>#N/A</v>
      </c>
    </row>
    <row r="493" spans="1:100" x14ac:dyDescent="0.25">
      <c r="A493">
        <v>1481</v>
      </c>
      <c r="B493" t="s">
        <v>930</v>
      </c>
      <c r="C493">
        <v>3</v>
      </c>
      <c r="D493">
        <v>5.2879877973275136</v>
      </c>
      <c r="E493">
        <v>0</v>
      </c>
      <c r="F493">
        <v>-0.25132107153442063</v>
      </c>
      <c r="G493">
        <v>-0.25132107153442063</v>
      </c>
      <c r="H493">
        <v>0.35328505191947895</v>
      </c>
      <c r="I493">
        <v>0</v>
      </c>
      <c r="J493">
        <v>21.197103115168737</v>
      </c>
      <c r="K493">
        <v>0.35328505191947895</v>
      </c>
      <c r="L493">
        <v>-0.99999999999999944</v>
      </c>
      <c r="M493">
        <v>-0.99999999999999944</v>
      </c>
      <c r="N493">
        <v>7.0657010383895784</v>
      </c>
      <c r="O493">
        <v>26.233769840961827</v>
      </c>
      <c r="P493">
        <v>0.21358964080848789</v>
      </c>
      <c r="Q493">
        <v>-0.51472655155414393</v>
      </c>
      <c r="R493">
        <v>-7.4656310046081281E-2</v>
      </c>
      <c r="S493">
        <v>0.33076592707775621</v>
      </c>
      <c r="T493">
        <v>0.47158907513137482</v>
      </c>
      <c r="U493">
        <v>0.1944354076234287</v>
      </c>
      <c r="V493">
        <v>0</v>
      </c>
      <c r="W493">
        <v>25.74021431652325</v>
      </c>
      <c r="X493">
        <v>1.3467782130534387</v>
      </c>
      <c r="Y493">
        <v>-0.99999999999999944</v>
      </c>
      <c r="Z493">
        <v>-0.99999999999999944</v>
      </c>
      <c r="AA493">
        <v>55.330220795844674</v>
      </c>
      <c r="AB493">
        <v>0.25389997647269519</v>
      </c>
      <c r="AC493">
        <v>0.24135999176029335</v>
      </c>
      <c r="AD493">
        <v>9.8033287554361956E-2</v>
      </c>
      <c r="AE493">
        <v>29.664662789367529</v>
      </c>
      <c r="AF493">
        <v>-0.99999999999999944</v>
      </c>
      <c r="AG493">
        <v>-0.99999999999999944</v>
      </c>
      <c r="AH493">
        <v>-0.99999999999999944</v>
      </c>
      <c r="AI493">
        <v>0</v>
      </c>
      <c r="AJ493">
        <v>0</v>
      </c>
      <c r="AK493">
        <v>8.7228518712399061E-2</v>
      </c>
      <c r="AL493">
        <v>-0.17838150678345488</v>
      </c>
      <c r="AM493">
        <v>4.79164257257189E-2</v>
      </c>
      <c r="AN493">
        <v>0.60791121714501772</v>
      </c>
      <c r="AO493">
        <v>1.6340532367049687</v>
      </c>
      <c r="AP493">
        <v>14.305872894708171</v>
      </c>
      <c r="AQ493">
        <v>46.937317431691966</v>
      </c>
      <c r="AR493">
        <v>0.99679040983255962</v>
      </c>
      <c r="AS493">
        <v>1.7000632649729184</v>
      </c>
      <c r="AT493">
        <v>-0.99999999999999944</v>
      </c>
      <c r="AU493">
        <v>-0.99999999999999944</v>
      </c>
      <c r="AV493">
        <v>-0.32597738158050205</v>
      </c>
      <c r="AW493">
        <v>95.869863531514696</v>
      </c>
      <c r="AX493">
        <v>95.869863531514696</v>
      </c>
      <c r="AY493">
        <v>0.27752287811126525</v>
      </c>
      <c r="AZ493">
        <v>19.025357731844842</v>
      </c>
      <c r="BA493">
        <v>1567.3475955013953</v>
      </c>
      <c r="CU493" t="e">
        <v>#N/A</v>
      </c>
      <c r="CV493" t="e">
        <v>#N/A</v>
      </c>
    </row>
    <row r="494" spans="1:100" x14ac:dyDescent="0.25">
      <c r="A494">
        <v>1482</v>
      </c>
      <c r="B494" t="s">
        <v>931</v>
      </c>
      <c r="C494">
        <v>2</v>
      </c>
      <c r="D494">
        <v>3.7127066516249667</v>
      </c>
      <c r="E494">
        <v>-4.269312355349851E-3</v>
      </c>
      <c r="F494">
        <v>6.6306223626717606E-2</v>
      </c>
      <c r="G494">
        <v>7.4274195941268439E-2</v>
      </c>
      <c r="H494">
        <v>6.7593344131347058E-2</v>
      </c>
      <c r="I494">
        <v>0</v>
      </c>
      <c r="J494">
        <v>4.0556006478808229</v>
      </c>
      <c r="K494">
        <v>6.7593344131347058E-2</v>
      </c>
      <c r="L494">
        <v>-1</v>
      </c>
      <c r="M494">
        <v>-1</v>
      </c>
      <c r="N494">
        <v>1.3518668826269411</v>
      </c>
      <c r="O494">
        <v>8.0575775000370022</v>
      </c>
      <c r="P494">
        <v>0.14615649766786115</v>
      </c>
      <c r="Q494">
        <v>0.62986469993531002</v>
      </c>
      <c r="R494">
        <v>0.2083705032721187</v>
      </c>
      <c r="S494">
        <v>0.32748981995325166</v>
      </c>
      <c r="T494">
        <v>0.27174388334035576</v>
      </c>
      <c r="U494">
        <v>6.2222844261328347E-2</v>
      </c>
      <c r="V494">
        <v>-1.4033416581441934E-3</v>
      </c>
      <c r="W494">
        <v>23.345963485227934</v>
      </c>
      <c r="X494">
        <v>0.73154950977572941</v>
      </c>
      <c r="Y494">
        <v>-1</v>
      </c>
      <c r="Z494">
        <v>-1</v>
      </c>
      <c r="AA494">
        <v>40.413499258978234</v>
      </c>
      <c r="AB494">
        <v>0.10015689825528117</v>
      </c>
      <c r="AC494">
        <v>0.10036397274087304</v>
      </c>
      <c r="AD494">
        <v>9.5920946572058671E-2</v>
      </c>
      <c r="AE494">
        <v>16.030699921282022</v>
      </c>
      <c r="AF494">
        <v>-1</v>
      </c>
      <c r="AG494">
        <v>-1</v>
      </c>
      <c r="AH494">
        <v>-1</v>
      </c>
      <c r="AI494">
        <v>-1.0365470778461131E-3</v>
      </c>
      <c r="AJ494">
        <v>-1.4033416581441934E-3</v>
      </c>
      <c r="AK494">
        <v>0.11124476314733422</v>
      </c>
      <c r="AL494">
        <v>6.0583193841913109E-2</v>
      </c>
      <c r="AM494">
        <v>0.12122378702874631</v>
      </c>
      <c r="AN494">
        <v>6.2217073186307453E-2</v>
      </c>
      <c r="AO494">
        <v>3.4738516683688498</v>
      </c>
      <c r="AP494">
        <v>1.9713096219537309</v>
      </c>
      <c r="AQ494">
        <v>28.476023662082316</v>
      </c>
      <c r="AR494">
        <v>0.67227681553009855</v>
      </c>
      <c r="AS494">
        <v>0.81550799013055852</v>
      </c>
      <c r="AT494">
        <v>-1</v>
      </c>
      <c r="AU494">
        <v>-1</v>
      </c>
      <c r="AV494">
        <v>0.32823239296190587</v>
      </c>
      <c r="AW494">
        <v>52.017279651596326</v>
      </c>
      <c r="AX494">
        <v>52.09448437594309</v>
      </c>
      <c r="AY494">
        <v>0.1450450740370112</v>
      </c>
      <c r="AZ494">
        <v>-3.7879413105920063</v>
      </c>
      <c r="BA494">
        <v>1431.1743662306712</v>
      </c>
    </row>
    <row r="495" spans="1:100" x14ac:dyDescent="0.25">
      <c r="A495">
        <v>1492</v>
      </c>
      <c r="B495" t="s">
        <v>932</v>
      </c>
      <c r="C495">
        <v>3</v>
      </c>
      <c r="D495">
        <v>2.5766428854129222</v>
      </c>
      <c r="E495">
        <v>-1.1536062530827805E-2</v>
      </c>
      <c r="F495">
        <v>1.0947291755189315</v>
      </c>
      <c r="G495">
        <v>1.0947291755189315</v>
      </c>
      <c r="H495">
        <v>1.1780553988226897E-2</v>
      </c>
      <c r="I495">
        <v>0</v>
      </c>
      <c r="J495">
        <v>0.70683323929361386</v>
      </c>
      <c r="K495">
        <v>1.1780553988226897E-2</v>
      </c>
      <c r="L495">
        <v>-1.0000000000000007</v>
      </c>
      <c r="M495">
        <v>-1.0000000000000007</v>
      </c>
      <c r="N495">
        <v>0.23561107976453788</v>
      </c>
      <c r="O495">
        <v>4.3782053002254662</v>
      </c>
      <c r="P495">
        <v>-0.96752702660357637</v>
      </c>
      <c r="Q495">
        <v>3.0697100351681565</v>
      </c>
      <c r="R495">
        <v>0.84702990575659121</v>
      </c>
      <c r="S495">
        <v>0.33333333333333348</v>
      </c>
      <c r="T495">
        <v>0.3979253989779466</v>
      </c>
      <c r="U495">
        <v>0.34007466520045021</v>
      </c>
      <c r="V495">
        <v>0</v>
      </c>
      <c r="W495">
        <v>42.382113740940149</v>
      </c>
      <c r="X495">
        <v>2.1443689047694656</v>
      </c>
      <c r="Y495">
        <v>-1.0000000000000007</v>
      </c>
      <c r="Z495">
        <v>-1.0000000000000007</v>
      </c>
      <c r="AA495">
        <v>84.425896840331731</v>
      </c>
      <c r="AB495">
        <v>0.26622770991220907</v>
      </c>
      <c r="AC495">
        <v>0.38856011915989558</v>
      </c>
      <c r="AD495">
        <v>0.16914723480059463</v>
      </c>
      <c r="AE495">
        <v>41.196753193634962</v>
      </c>
      <c r="AF495">
        <v>-1.0000000000000007</v>
      </c>
      <c r="AG495">
        <v>-1.0000000000000007</v>
      </c>
      <c r="AH495">
        <v>-1.0000000000000007</v>
      </c>
      <c r="AI495">
        <v>0</v>
      </c>
      <c r="AJ495">
        <v>0</v>
      </c>
      <c r="AK495">
        <v>-0.30808051723656399</v>
      </c>
      <c r="AL495">
        <v>2.2371902203851636E-2</v>
      </c>
      <c r="AM495">
        <v>-7.4622828099856778E-2</v>
      </c>
      <c r="AN495">
        <v>-5.1341054558030716E-2</v>
      </c>
      <c r="AO495">
        <v>-3.4059732886792391</v>
      </c>
      <c r="AP495">
        <v>-1.17166685293151</v>
      </c>
      <c r="AQ495">
        <v>43.088946980233757</v>
      </c>
      <c r="AR495">
        <v>1.071333397511731</v>
      </c>
      <c r="AS495">
        <v>2.1561494587576937</v>
      </c>
      <c r="AT495">
        <v>-1.0000000000000007</v>
      </c>
      <c r="AU495">
        <v>-1.0000000000000007</v>
      </c>
      <c r="AV495">
        <v>1.9417590812755228</v>
      </c>
      <c r="AW495">
        <v>87.632435287625597</v>
      </c>
      <c r="AX495">
        <v>87.632435287625597</v>
      </c>
      <c r="AY495">
        <v>0.1874781786352335</v>
      </c>
      <c r="AZ495">
        <v>28.388021474613598</v>
      </c>
      <c r="BA495">
        <v>1540.0407041248204</v>
      </c>
    </row>
    <row r="496" spans="1:100" x14ac:dyDescent="0.25">
      <c r="A496">
        <v>1493</v>
      </c>
      <c r="B496" t="s">
        <v>933</v>
      </c>
      <c r="C496">
        <v>3</v>
      </c>
      <c r="D496">
        <v>4.3877627671004413</v>
      </c>
      <c r="E496">
        <v>8.1872919451927137E-2</v>
      </c>
      <c r="F496">
        <v>1.3384286099646274</v>
      </c>
      <c r="G496">
        <v>1.3384286099646274</v>
      </c>
      <c r="H496">
        <v>-2.4057891678024423E-2</v>
      </c>
      <c r="I496">
        <v>0</v>
      </c>
      <c r="J496">
        <v>-1.4434735006814643</v>
      </c>
      <c r="K496">
        <v>-2.4057891678024423E-2</v>
      </c>
      <c r="L496">
        <v>-1.0000000000000018</v>
      </c>
      <c r="M496">
        <v>-1.0000000000000018</v>
      </c>
      <c r="N496">
        <v>-0.48115783356048836</v>
      </c>
      <c r="O496">
        <v>4.2827178763835985</v>
      </c>
      <c r="P496">
        <v>1.8726261631092704</v>
      </c>
      <c r="Q496">
        <v>-0.40388767225809197</v>
      </c>
      <c r="R496">
        <v>3.3534454469996249E-2</v>
      </c>
      <c r="S496">
        <v>0.33333333333333415</v>
      </c>
      <c r="T496">
        <v>0.27196101433950565</v>
      </c>
      <c r="U496">
        <v>0.42951123573003813</v>
      </c>
      <c r="V496">
        <v>8.8730247113399455E-3</v>
      </c>
      <c r="W496">
        <v>42.70945999168967</v>
      </c>
      <c r="X496">
        <v>2.3392630115452269</v>
      </c>
      <c r="Y496">
        <v>-1.0000000000000018</v>
      </c>
      <c r="Z496">
        <v>-1.0000000000000018</v>
      </c>
      <c r="AA496">
        <v>68.776392208936585</v>
      </c>
      <c r="AB496">
        <v>0.1274514018023748</v>
      </c>
      <c r="AC496">
        <v>0.2350374928105293</v>
      </c>
      <c r="AD496">
        <v>0.15817906064263451</v>
      </c>
      <c r="AE496">
        <v>26.033397762776929</v>
      </c>
      <c r="AF496">
        <v>-1.0000000000000018</v>
      </c>
      <c r="AG496">
        <v>-1.0000000000000018</v>
      </c>
      <c r="AH496">
        <v>-1.0000000000000018</v>
      </c>
      <c r="AI496">
        <v>3.5009087447581036E-2</v>
      </c>
      <c r="AJ496">
        <v>8.8730247113399455E-3</v>
      </c>
      <c r="AK496">
        <v>-0.13826866201238991</v>
      </c>
      <c r="AL496">
        <v>-0.20540648171401713</v>
      </c>
      <c r="AM496">
        <v>-0.34207666502768669</v>
      </c>
      <c r="AN496">
        <v>2.5434046114902711E-2</v>
      </c>
      <c r="AO496">
        <v>-9.2432599357541161</v>
      </c>
      <c r="AP496">
        <v>-0.39118125569751971</v>
      </c>
      <c r="AQ496">
        <v>41.265986491008228</v>
      </c>
      <c r="AR496">
        <v>1.0436786081142175</v>
      </c>
      <c r="AS496">
        <v>2.3152051198672035</v>
      </c>
      <c r="AT496">
        <v>-1.0000000000000018</v>
      </c>
      <c r="AU496">
        <v>-1.0000000000000018</v>
      </c>
      <c r="AV496">
        <v>1.3719630644346241</v>
      </c>
      <c r="AW496">
        <v>72.667928829622653</v>
      </c>
      <c r="AX496">
        <v>74.255413049708295</v>
      </c>
      <c r="AY496">
        <v>0.34169343946261821</v>
      </c>
      <c r="AZ496">
        <v>32.627172057146446</v>
      </c>
      <c r="BA496">
        <v>1455.2684910625626</v>
      </c>
    </row>
    <row r="497" spans="1:100" x14ac:dyDescent="0.25">
      <c r="A497">
        <v>1495</v>
      </c>
      <c r="B497" t="s">
        <v>482</v>
      </c>
      <c r="C497">
        <v>3</v>
      </c>
      <c r="D497">
        <v>4.4815184956210903</v>
      </c>
      <c r="E497">
        <v>0</v>
      </c>
      <c r="F497">
        <v>0.77911027530000476</v>
      </c>
      <c r="G497">
        <v>0.77911027530000476</v>
      </c>
      <c r="H497">
        <v>-5.2767759283044134E-2</v>
      </c>
      <c r="I497">
        <v>0</v>
      </c>
      <c r="J497">
        <v>-3.1660655569826517</v>
      </c>
      <c r="K497">
        <v>-5.2767759283044134E-2</v>
      </c>
      <c r="L497">
        <v>-1.0000000000000007</v>
      </c>
      <c r="M497">
        <v>-1.0000000000000007</v>
      </c>
      <c r="N497">
        <v>-1.0553551856608829</v>
      </c>
      <c r="O497">
        <v>2.0945632139384451</v>
      </c>
      <c r="P497">
        <v>-7.0960624663076788E-2</v>
      </c>
      <c r="Q497">
        <v>0.63334776726247088</v>
      </c>
      <c r="R497">
        <v>0.15748612245592919</v>
      </c>
      <c r="S497">
        <v>0.33333333333333398</v>
      </c>
      <c r="T497">
        <v>0.34569722703967637</v>
      </c>
      <c r="U497">
        <v>0.22989454089377342</v>
      </c>
      <c r="V497">
        <v>-2.6794970302035648E-3</v>
      </c>
      <c r="W497">
        <v>38.360534540784947</v>
      </c>
      <c r="X497">
        <v>1.6458305862608125</v>
      </c>
      <c r="Y497">
        <v>-1.0000000000000007</v>
      </c>
      <c r="Z497">
        <v>-1.0000000000000007</v>
      </c>
      <c r="AA497">
        <v>80.662946808945804</v>
      </c>
      <c r="AB497">
        <v>9.3320473040155394E-2</v>
      </c>
      <c r="AC497">
        <v>0.32643093901810172</v>
      </c>
      <c r="AD497">
        <v>0.42314711085584067</v>
      </c>
      <c r="AE497">
        <v>42.144926145704893</v>
      </c>
      <c r="AF497">
        <v>-1.0000000000000007</v>
      </c>
      <c r="AG497">
        <v>-1.0000000000000007</v>
      </c>
      <c r="AH497">
        <v>-1.0000000000000007</v>
      </c>
      <c r="AI497">
        <v>-4.6607791426773751E-2</v>
      </c>
      <c r="AJ497">
        <v>-2.6794970302035648E-3</v>
      </c>
      <c r="AK497">
        <v>-0.1005504248539731</v>
      </c>
      <c r="AL497">
        <v>3.571529961207074E-2</v>
      </c>
      <c r="AM497">
        <v>-0.10625269007624925</v>
      </c>
      <c r="AN497">
        <v>-0.22984387160731068</v>
      </c>
      <c r="AO497">
        <v>-3.1590693761760957</v>
      </c>
      <c r="AP497">
        <v>-5.5675202921224134</v>
      </c>
      <c r="AQ497">
        <v>35.194468983802295</v>
      </c>
      <c r="AR497">
        <v>0.90624560423657929</v>
      </c>
      <c r="AS497">
        <v>1.5930628269777685</v>
      </c>
      <c r="AT497">
        <v>-1.0000000000000007</v>
      </c>
      <c r="AU497">
        <v>-1.0000000000000007</v>
      </c>
      <c r="AV497">
        <v>0.93659639775593317</v>
      </c>
      <c r="AW497">
        <v>77.189989730761823</v>
      </c>
      <c r="AX497">
        <v>75.989884199206017</v>
      </c>
      <c r="AY497">
        <v>0.1571463656833933</v>
      </c>
      <c r="AZ497">
        <v>1.9406267623846394</v>
      </c>
      <c r="BA497">
        <v>1509.1697241777056</v>
      </c>
    </row>
    <row r="498" spans="1:100" x14ac:dyDescent="0.25">
      <c r="A498">
        <v>1501</v>
      </c>
      <c r="B498" t="s">
        <v>934</v>
      </c>
      <c r="C498">
        <v>3</v>
      </c>
      <c r="D498">
        <v>5.1126453948819162</v>
      </c>
      <c r="E498">
        <v>0</v>
      </c>
      <c r="F498">
        <v>6.6614101224550364</v>
      </c>
      <c r="G498">
        <v>6.6614101224550364</v>
      </c>
      <c r="H498">
        <v>0.21335204602121213</v>
      </c>
      <c r="I498">
        <v>0</v>
      </c>
      <c r="J498">
        <v>12.801122761272726</v>
      </c>
      <c r="K498">
        <v>0.21335204602121213</v>
      </c>
      <c r="L498">
        <v>-0.99999999999999989</v>
      </c>
      <c r="M498">
        <v>-0.99999999999999989</v>
      </c>
      <c r="N498">
        <v>4.2670409204242441</v>
      </c>
      <c r="O498">
        <v>24.575178278609684</v>
      </c>
      <c r="P498">
        <v>-0.29663038143034143</v>
      </c>
      <c r="Q498">
        <v>-0.1646821112581548</v>
      </c>
      <c r="R498">
        <v>-0.13489824375098597</v>
      </c>
      <c r="S498">
        <v>0.33333333333333331</v>
      </c>
      <c r="T498">
        <v>0.33117192264210676</v>
      </c>
      <c r="U498">
        <v>0.45895352693619557</v>
      </c>
      <c r="V498">
        <v>0</v>
      </c>
      <c r="W498">
        <v>36.40426947561695</v>
      </c>
      <c r="X498">
        <v>2.2848059070077844</v>
      </c>
      <c r="Y498">
        <v>-0.99999999999999989</v>
      </c>
      <c r="Z498">
        <v>-0.99999999999999989</v>
      </c>
      <c r="AA498">
        <v>91.09166532880414</v>
      </c>
      <c r="AB498">
        <v>9.8305686603891218E-2</v>
      </c>
      <c r="AC498">
        <v>0.51522642263964291</v>
      </c>
      <c r="AD498">
        <v>0.482913772695229</v>
      </c>
      <c r="AE498">
        <v>54.822294096938144</v>
      </c>
      <c r="AF498">
        <v>-0.99999999999999989</v>
      </c>
      <c r="AG498">
        <v>-0.99999999999999989</v>
      </c>
      <c r="AH498">
        <v>-0.99999999999999989</v>
      </c>
      <c r="AI498">
        <v>0</v>
      </c>
      <c r="AJ498">
        <v>0</v>
      </c>
      <c r="AK498">
        <v>-1.4076259780266819E-2</v>
      </c>
      <c r="AL498">
        <v>-7.1339955528310087E-2</v>
      </c>
      <c r="AM498">
        <v>0.53864734248132995</v>
      </c>
      <c r="AN498">
        <v>0.14996351261371138</v>
      </c>
      <c r="AO498">
        <v>13.395802263131916</v>
      </c>
      <c r="AP498">
        <v>3.392388037701235</v>
      </c>
      <c r="AQ498">
        <v>49.205392236889637</v>
      </c>
      <c r="AR498">
        <v>1.1234587829116356</v>
      </c>
      <c r="AS498">
        <v>2.4981579530289943</v>
      </c>
      <c r="AT498">
        <v>-0.99999999999999989</v>
      </c>
      <c r="AU498">
        <v>-0.99999999999999989</v>
      </c>
      <c r="AV498">
        <v>6.5265118787040501</v>
      </c>
      <c r="AW498">
        <v>119.05923164511508</v>
      </c>
      <c r="AX498">
        <v>119.05923164511508</v>
      </c>
      <c r="AY498">
        <v>0.18936728441956618</v>
      </c>
      <c r="AZ498">
        <v>20.103644780159726</v>
      </c>
      <c r="BA498">
        <v>1572.5096652139653</v>
      </c>
      <c r="CU498" t="e">
        <v>#N/A</v>
      </c>
      <c r="CV498" t="e">
        <v>#N/A</v>
      </c>
    </row>
    <row r="499" spans="1:100" x14ac:dyDescent="0.25">
      <c r="A499">
        <v>1502</v>
      </c>
      <c r="B499" t="s">
        <v>935</v>
      </c>
      <c r="C499">
        <v>3</v>
      </c>
      <c r="D499">
        <v>4.9986338534359742</v>
      </c>
      <c r="E499">
        <v>0</v>
      </c>
      <c r="F499">
        <v>0</v>
      </c>
      <c r="G499">
        <v>0</v>
      </c>
      <c r="H499">
        <v>0.66711356700543623</v>
      </c>
      <c r="I499">
        <v>0</v>
      </c>
      <c r="J499">
        <v>40.026814020326192</v>
      </c>
      <c r="K499">
        <v>0.66711356700543623</v>
      </c>
      <c r="L499">
        <v>-0.99999999999999889</v>
      </c>
      <c r="M499">
        <v>-0.99999999999999889</v>
      </c>
      <c r="N499">
        <v>13.342271340108734</v>
      </c>
      <c r="O499">
        <v>45.025447873762147</v>
      </c>
      <c r="P499">
        <v>-0.14092704927550995</v>
      </c>
      <c r="Q499">
        <v>0.30815267210100639</v>
      </c>
      <c r="R499">
        <v>6.724427682502887E-2</v>
      </c>
      <c r="S499">
        <v>0.3307403288204156</v>
      </c>
      <c r="T499">
        <v>0.34835539381402958</v>
      </c>
      <c r="U499">
        <v>0.13906463084134771</v>
      </c>
      <c r="V499">
        <v>0</v>
      </c>
      <c r="W499">
        <v>6.0418714588142377</v>
      </c>
      <c r="X499">
        <v>0.59651961132789511</v>
      </c>
      <c r="Y499">
        <v>-0.99999999999999889</v>
      </c>
      <c r="Z499">
        <v>-0.99999999999999889</v>
      </c>
      <c r="AA499">
        <v>28.11648552685374</v>
      </c>
      <c r="AB499">
        <v>0.27254380777658038</v>
      </c>
      <c r="AC499">
        <v>0.17966020087291032</v>
      </c>
      <c r="AD499">
        <v>-1.2056612825201225E-2</v>
      </c>
      <c r="AE499">
        <v>22.007369791214476</v>
      </c>
      <c r="AF499">
        <v>-0.99999999999999889</v>
      </c>
      <c r="AG499">
        <v>-0.99999999999999889</v>
      </c>
      <c r="AH499">
        <v>-0.99999999999999889</v>
      </c>
      <c r="AI499">
        <v>0</v>
      </c>
      <c r="AJ499">
        <v>0</v>
      </c>
      <c r="AK499">
        <v>9.4351298354629118E-2</v>
      </c>
      <c r="AL499">
        <v>0.4197051452376096</v>
      </c>
      <c r="AM499">
        <v>0.16882567614362223</v>
      </c>
      <c r="AN499">
        <v>-8.1622389495514328E-2</v>
      </c>
      <c r="AO499">
        <v>4.6923983953637025</v>
      </c>
      <c r="AP499">
        <v>5.7965988800190056E-2</v>
      </c>
      <c r="AQ499">
        <v>46.068685479140427</v>
      </c>
      <c r="AR499">
        <v>0.81816035347579308</v>
      </c>
      <c r="AS499">
        <v>1.2636331783333319</v>
      </c>
      <c r="AT499">
        <v>-0.99999999999999889</v>
      </c>
      <c r="AU499">
        <v>-0.99999999999999889</v>
      </c>
      <c r="AV499">
        <v>6.724427682502887E-2</v>
      </c>
      <c r="AW499">
        <v>73.199899389416089</v>
      </c>
      <c r="AX499">
        <v>73.199899389416089</v>
      </c>
      <c r="AY499">
        <v>0.23467372863257643</v>
      </c>
      <c r="AZ499">
        <v>0.69783989860097939</v>
      </c>
      <c r="BA499">
        <v>1456.5417840284576</v>
      </c>
    </row>
    <row r="500" spans="1:100" x14ac:dyDescent="0.25">
      <c r="A500">
        <v>1504</v>
      </c>
      <c r="B500" t="s">
        <v>936</v>
      </c>
      <c r="C500">
        <v>3</v>
      </c>
      <c r="D500">
        <v>4.1588315995681864</v>
      </c>
      <c r="E500">
        <v>0</v>
      </c>
      <c r="F500">
        <v>-1.9135624758358102E-2</v>
      </c>
      <c r="G500">
        <v>-1.9135624758358102E-2</v>
      </c>
      <c r="H500">
        <v>0.42880191306048621</v>
      </c>
      <c r="I500">
        <v>0</v>
      </c>
      <c r="J500">
        <v>25.728114783629167</v>
      </c>
      <c r="K500">
        <v>0.42880191306048621</v>
      </c>
      <c r="L500">
        <v>-0.99999999999999833</v>
      </c>
      <c r="M500">
        <v>-0.99999999999999833</v>
      </c>
      <c r="N500">
        <v>8.576038261209721</v>
      </c>
      <c r="O500">
        <v>29.867810758439003</v>
      </c>
      <c r="P500">
        <v>-0.47142289008942961</v>
      </c>
      <c r="Q500">
        <v>-9.1909992162601706E-2</v>
      </c>
      <c r="R500">
        <v>-5.8210344116821466E-2</v>
      </c>
      <c r="S500">
        <v>0.33333333333333276</v>
      </c>
      <c r="T500">
        <v>0.33614836553695798</v>
      </c>
      <c r="U500">
        <v>0.35973346908788489</v>
      </c>
      <c r="V500">
        <v>-1.039108240370672E-2</v>
      </c>
      <c r="W500">
        <v>23.60088689975931</v>
      </c>
      <c r="X500">
        <v>1.6200821999427295</v>
      </c>
      <c r="Y500">
        <v>-0.99999999999999833</v>
      </c>
      <c r="Z500">
        <v>-0.99999999999999833</v>
      </c>
      <c r="AA500">
        <v>73.443104795007258</v>
      </c>
      <c r="AB500">
        <v>0.16979255028708162</v>
      </c>
      <c r="AC500">
        <v>0.4793394240389286</v>
      </c>
      <c r="AD500">
        <v>0.34887659046128544</v>
      </c>
      <c r="AE500">
        <v>49.900428239364764</v>
      </c>
      <c r="AF500">
        <v>-0.99999999999999833</v>
      </c>
      <c r="AG500">
        <v>-0.99999999999999833</v>
      </c>
      <c r="AH500">
        <v>-0.99999999999999833</v>
      </c>
      <c r="AI500">
        <v>0</v>
      </c>
      <c r="AJ500">
        <v>-1.039108240370672E-2</v>
      </c>
      <c r="AK500">
        <v>2.1189885270593758E-2</v>
      </c>
      <c r="AL500">
        <v>-9.1663913746914918E-2</v>
      </c>
      <c r="AM500">
        <v>-0.13229373490931953</v>
      </c>
      <c r="AN500">
        <v>0.12424899617168204</v>
      </c>
      <c r="AO500">
        <v>-3.2013939463800201</v>
      </c>
      <c r="AP500">
        <v>2.6479053355574775</v>
      </c>
      <c r="AQ500">
        <v>49.329001683388455</v>
      </c>
      <c r="AR500">
        <v>1.0188240855544688</v>
      </c>
      <c r="AS500">
        <v>2.0488841130032149</v>
      </c>
      <c r="AT500">
        <v>-0.99999999999999833</v>
      </c>
      <c r="AU500">
        <v>-0.99999999999999833</v>
      </c>
      <c r="AV500">
        <v>-7.7345968875179583E-2</v>
      </c>
      <c r="AW500">
        <v>105.95882088900373</v>
      </c>
      <c r="AX500">
        <v>104.91971264863307</v>
      </c>
      <c r="AY500">
        <v>0.22638031835670491</v>
      </c>
      <c r="AZ500">
        <v>41.140713962297113</v>
      </c>
      <c r="BA500">
        <v>1478.4901522590926</v>
      </c>
    </row>
    <row r="501" spans="1:100" x14ac:dyDescent="0.25">
      <c r="A501">
        <v>1506</v>
      </c>
      <c r="B501" t="s">
        <v>937</v>
      </c>
      <c r="C501">
        <v>3</v>
      </c>
      <c r="D501">
        <v>5.8558159464323811</v>
      </c>
      <c r="E501">
        <v>-4.2564597296036559E-2</v>
      </c>
      <c r="F501">
        <v>-1.2197871516167365</v>
      </c>
      <c r="G501">
        <v>-1.2286471376556427</v>
      </c>
      <c r="H501">
        <v>0.37159104898468553</v>
      </c>
      <c r="I501">
        <v>0</v>
      </c>
      <c r="J501">
        <v>22.29546293908113</v>
      </c>
      <c r="K501">
        <v>0.37159104898468553</v>
      </c>
      <c r="L501">
        <v>-1.0000000000000027</v>
      </c>
      <c r="M501">
        <v>-1.0000000000000027</v>
      </c>
      <c r="N501">
        <v>7.4318209796937147</v>
      </c>
      <c r="O501">
        <v>26.922631747857871</v>
      </c>
      <c r="P501">
        <v>-0.12860844357654144</v>
      </c>
      <c r="Q501">
        <v>-1.5683166249296527</v>
      </c>
      <c r="R501">
        <v>-0.49676038934726219</v>
      </c>
      <c r="S501">
        <v>0.33333333333333393</v>
      </c>
      <c r="T501">
        <v>0.3835294033083787</v>
      </c>
      <c r="U501">
        <v>0.35601007659759676</v>
      </c>
      <c r="V501">
        <v>0</v>
      </c>
      <c r="W501">
        <v>28.051270570184951</v>
      </c>
      <c r="X501">
        <v>1.813089888184215</v>
      </c>
      <c r="Y501">
        <v>-1.0000000000000027</v>
      </c>
      <c r="Z501">
        <v>-1.0000000000000027</v>
      </c>
      <c r="AA501">
        <v>91.811803773587798</v>
      </c>
      <c r="AB501">
        <v>0.53774399029696063</v>
      </c>
      <c r="AC501">
        <v>0.44191854445272577</v>
      </c>
      <c r="AD501">
        <v>0.30548333710531572</v>
      </c>
      <c r="AE501">
        <v>64.257293592750102</v>
      </c>
      <c r="AF501">
        <v>-1.0000000000000027</v>
      </c>
      <c r="AG501">
        <v>-1.0000000000000027</v>
      </c>
      <c r="AH501">
        <v>-1.0000000000000027</v>
      </c>
      <c r="AI501">
        <v>-2.5331377072282328E-2</v>
      </c>
      <c r="AJ501">
        <v>0</v>
      </c>
      <c r="AK501">
        <v>-0.23458640595324001</v>
      </c>
      <c r="AL501">
        <v>-4.4227515289307129E-2</v>
      </c>
      <c r="AM501">
        <v>0.16830897676877715</v>
      </c>
      <c r="AN501">
        <v>-0.20402069546892967</v>
      </c>
      <c r="AO501">
        <v>3.0347923894532274</v>
      </c>
      <c r="AP501">
        <v>-5.3216549631697774</v>
      </c>
      <c r="AQ501">
        <v>50.346733509266109</v>
      </c>
      <c r="AR501">
        <v>1.0728728132393102</v>
      </c>
      <c r="AS501">
        <v>2.1846809371689009</v>
      </c>
      <c r="AT501">
        <v>-1.0000000000000027</v>
      </c>
      <c r="AU501">
        <v>-1.0000000000000027</v>
      </c>
      <c r="AV501">
        <v>-1.7254075270029048</v>
      </c>
      <c r="AW501">
        <v>113.41278055827591</v>
      </c>
      <c r="AX501">
        <v>112.90615301683027</v>
      </c>
      <c r="AY501">
        <v>0.21976939635952455</v>
      </c>
      <c r="AZ501">
        <v>27.514974006936853</v>
      </c>
      <c r="BA501">
        <v>1515.0050927996317</v>
      </c>
    </row>
    <row r="502" spans="1:100" x14ac:dyDescent="0.25">
      <c r="A502">
        <v>1507</v>
      </c>
      <c r="B502" t="s">
        <v>938</v>
      </c>
      <c r="C502">
        <v>3</v>
      </c>
      <c r="D502">
        <v>4.5242638310534371</v>
      </c>
      <c r="E502">
        <v>-2.172933781013334E-3</v>
      </c>
      <c r="F502">
        <v>1.7891399692576515</v>
      </c>
      <c r="G502">
        <v>1.7891399692576515</v>
      </c>
      <c r="H502">
        <v>0.32866404390509846</v>
      </c>
      <c r="I502">
        <v>0</v>
      </c>
      <c r="J502">
        <v>19.719842634305898</v>
      </c>
      <c r="K502">
        <v>0.32866404390509846</v>
      </c>
      <c r="L502">
        <v>-1.0000000000000022</v>
      </c>
      <c r="M502">
        <v>-1.0000000000000022</v>
      </c>
      <c r="N502">
        <v>6.5732808781019676</v>
      </c>
      <c r="O502">
        <v>26.033246434616991</v>
      </c>
      <c r="P502">
        <v>-0.18575576861954007</v>
      </c>
      <c r="Q502">
        <v>0.57718465832725996</v>
      </c>
      <c r="R502">
        <v>0.1660239111126606</v>
      </c>
      <c r="S502">
        <v>0.33333333333333415</v>
      </c>
      <c r="T502">
        <v>0.3250381081977548</v>
      </c>
      <c r="U502">
        <v>0.49024379614688512</v>
      </c>
      <c r="V502">
        <v>-1.5415676422272604E-2</v>
      </c>
      <c r="W502">
        <v>32.181420694024119</v>
      </c>
      <c r="X502">
        <v>2.1996611057102964</v>
      </c>
      <c r="Y502">
        <v>-1.0000000000000022</v>
      </c>
      <c r="Z502">
        <v>-1.0000000000000022</v>
      </c>
      <c r="AA502">
        <v>105.28439229172915</v>
      </c>
      <c r="AB502">
        <v>0.3620924992328044</v>
      </c>
      <c r="AC502">
        <v>0.57241422422324817</v>
      </c>
      <c r="AD502">
        <v>0.5242322302757948</v>
      </c>
      <c r="AE502">
        <v>72.936947686592333</v>
      </c>
      <c r="AF502">
        <v>-1.0000000000000022</v>
      </c>
      <c r="AG502">
        <v>-1.0000000000000022</v>
      </c>
      <c r="AH502">
        <v>-1.0000000000000022</v>
      </c>
      <c r="AI502">
        <v>-1.6802309880437627E-3</v>
      </c>
      <c r="AJ502">
        <v>-1.5415676422272604E-2</v>
      </c>
      <c r="AK502">
        <v>0.12931761914222822</v>
      </c>
      <c r="AL502">
        <v>-4.437049280330678E-2</v>
      </c>
      <c r="AM502">
        <v>0.12337934310928401</v>
      </c>
      <c r="AN502">
        <v>0.2878465241268694</v>
      </c>
      <c r="AO502">
        <v>3.7310716734432412</v>
      </c>
      <c r="AP502">
        <v>6.9743106391552008</v>
      </c>
      <c r="AQ502">
        <v>51.901263328330018</v>
      </c>
      <c r="AR502">
        <v>1.1331995612557018</v>
      </c>
      <c r="AS502">
        <v>2.5283251496153936</v>
      </c>
      <c r="AT502">
        <v>-1.0000000000000022</v>
      </c>
      <c r="AU502">
        <v>-1.0000000000000022</v>
      </c>
      <c r="AV502">
        <v>1.9551638803703117</v>
      </c>
      <c r="AW502">
        <v>138.2919493655013</v>
      </c>
      <c r="AX502">
        <v>136.71677710351315</v>
      </c>
      <c r="AY502">
        <v>0.41357076225319495</v>
      </c>
      <c r="AZ502">
        <v>49.091538733470713</v>
      </c>
      <c r="BA502">
        <v>1585.0771712793139</v>
      </c>
    </row>
    <row r="503" spans="1:100" x14ac:dyDescent="0.25">
      <c r="A503">
        <v>1510</v>
      </c>
      <c r="B503" t="s">
        <v>888</v>
      </c>
      <c r="C503">
        <v>2</v>
      </c>
      <c r="D503">
        <v>4.6853014223608236</v>
      </c>
      <c r="E503">
        <v>0.21177129649916596</v>
      </c>
      <c r="F503">
        <v>0.60427093902779061</v>
      </c>
      <c r="G503">
        <v>0.61468185956547328</v>
      </c>
      <c r="H503">
        <v>0.17939264604147598</v>
      </c>
      <c r="I503">
        <v>0</v>
      </c>
      <c r="J503">
        <v>10.763558762488557</v>
      </c>
      <c r="K503">
        <v>0.17939264604147598</v>
      </c>
      <c r="L503">
        <v>-1</v>
      </c>
      <c r="M503">
        <v>-1</v>
      </c>
      <c r="N503">
        <v>3.5878529208295196</v>
      </c>
      <c r="O503">
        <v>15.025392127048448</v>
      </c>
      <c r="P503">
        <v>1.2402867030834401</v>
      </c>
      <c r="Q503">
        <v>3.1871310457934667</v>
      </c>
      <c r="R503">
        <v>1.0483005507362666</v>
      </c>
      <c r="S503">
        <v>0.34838830423352896</v>
      </c>
      <c r="T503">
        <v>0.35997770355688874</v>
      </c>
      <c r="U503">
        <v>0.1714811168634594</v>
      </c>
      <c r="V503">
        <v>1.3043720347614323E-2</v>
      </c>
      <c r="W503">
        <v>30.241709342932193</v>
      </c>
      <c r="X503">
        <v>1.2376992320796629</v>
      </c>
      <c r="Y503">
        <v>-1</v>
      </c>
      <c r="Z503">
        <v>-1</v>
      </c>
      <c r="AA503">
        <v>54.61072931989689</v>
      </c>
      <c r="AB503">
        <v>0.22271042052760537</v>
      </c>
      <c r="AC503">
        <v>0.22296400378211931</v>
      </c>
      <c r="AD503">
        <v>0.21746814210146292</v>
      </c>
      <c r="AE503">
        <v>27.321125087018821</v>
      </c>
      <c r="AF503">
        <v>-1</v>
      </c>
      <c r="AG503">
        <v>-1</v>
      </c>
      <c r="AH503">
        <v>-1</v>
      </c>
      <c r="AI503">
        <v>6.8853925263478817E-3</v>
      </c>
      <c r="AJ503">
        <v>1.3043720347614323E-2</v>
      </c>
      <c r="AK503">
        <v>-3.6400629370734586E-2</v>
      </c>
      <c r="AL503">
        <v>0.20822858635998193</v>
      </c>
      <c r="AM503">
        <v>-5.0742252434938476E-2</v>
      </c>
      <c r="AN503">
        <v>0.23418311264999225</v>
      </c>
      <c r="AO503">
        <v>-0.9050772369014406</v>
      </c>
      <c r="AP503">
        <v>6.3502385272240218</v>
      </c>
      <c r="AQ503">
        <v>35.817031824728375</v>
      </c>
      <c r="AR503">
        <v>0.83386677450799551</v>
      </c>
      <c r="AS503">
        <v>1.3380696430312287</v>
      </c>
      <c r="AT503">
        <v>-1</v>
      </c>
      <c r="AU503">
        <v>-1</v>
      </c>
      <c r="AV503">
        <v>1.4428533870288882</v>
      </c>
      <c r="AW503">
        <v>68.378548581353073</v>
      </c>
      <c r="AX503">
        <v>68.670096359866562</v>
      </c>
      <c r="AY503">
        <v>0.27107072126581361</v>
      </c>
      <c r="AZ503">
        <v>18.290809478437307</v>
      </c>
      <c r="BA503">
        <v>1410.3865230994863</v>
      </c>
    </row>
    <row r="504" spans="1:100" x14ac:dyDescent="0.25">
      <c r="A504">
        <v>1511</v>
      </c>
      <c r="B504" t="s">
        <v>939</v>
      </c>
      <c r="C504">
        <v>3</v>
      </c>
      <c r="D504">
        <v>4.3782108392876022</v>
      </c>
      <c r="E504">
        <v>-1.4898354464101225E-3</v>
      </c>
      <c r="F504">
        <v>-0.82216136838889597</v>
      </c>
      <c r="G504">
        <v>-0.82216136838889597</v>
      </c>
      <c r="H504">
        <v>0.32071734473641611</v>
      </c>
      <c r="I504">
        <v>0</v>
      </c>
      <c r="J504">
        <v>19.243040684184965</v>
      </c>
      <c r="K504">
        <v>0.32071734473641611</v>
      </c>
      <c r="L504">
        <v>-0.999999999999999</v>
      </c>
      <c r="M504">
        <v>-0.999999999999999</v>
      </c>
      <c r="N504">
        <v>6.4143468947283218</v>
      </c>
      <c r="O504">
        <v>22.799090155083668</v>
      </c>
      <c r="P504">
        <v>0.49796323815165344</v>
      </c>
      <c r="Q504">
        <v>0.91110455169978688</v>
      </c>
      <c r="R504">
        <v>0.23366860315045387</v>
      </c>
      <c r="S504">
        <v>0.33333333333333298</v>
      </c>
      <c r="T504">
        <v>0.39656558270587478</v>
      </c>
      <c r="U504">
        <v>0.35935286974787717</v>
      </c>
      <c r="V504">
        <v>-1.2362095219808132E-2</v>
      </c>
      <c r="W504">
        <v>30.24689383323447</v>
      </c>
      <c r="X504">
        <v>1.8282769494895232</v>
      </c>
      <c r="Y504">
        <v>-0.999999999999999</v>
      </c>
      <c r="Z504">
        <v>-0.999999999999999</v>
      </c>
      <c r="AA504">
        <v>32.004421033112358</v>
      </c>
      <c r="AB504">
        <v>-0.15114804439002613</v>
      </c>
      <c r="AC504">
        <v>3.7350496710664233E-2</v>
      </c>
      <c r="AD504">
        <v>0.14427471961391128</v>
      </c>
      <c r="AE504">
        <v>1.52385859672748</v>
      </c>
      <c r="AF504">
        <v>-0.999999999999999</v>
      </c>
      <c r="AG504">
        <v>-0.999999999999999</v>
      </c>
      <c r="AH504">
        <v>-0.999999999999999</v>
      </c>
      <c r="AI504">
        <v>-3.5141016205793036E-3</v>
      </c>
      <c r="AJ504">
        <v>-1.2362095219808132E-2</v>
      </c>
      <c r="AK504">
        <v>-8.9189375273880336E-2</v>
      </c>
      <c r="AL504">
        <v>0.13385894959476877</v>
      </c>
      <c r="AM504">
        <v>0.28743227900051899</v>
      </c>
      <c r="AN504">
        <v>-3.8059286224749925E-2</v>
      </c>
      <c r="AO504">
        <v>6.7398600986435735</v>
      </c>
      <c r="AP504">
        <v>-0.28218740764490413</v>
      </c>
      <c r="AQ504">
        <v>49.48993451741935</v>
      </c>
      <c r="AR504">
        <v>1.0768896905672771</v>
      </c>
      <c r="AS504">
        <v>2.1489942942259392</v>
      </c>
      <c r="AT504">
        <v>-0.999999999999999</v>
      </c>
      <c r="AU504">
        <v>-0.999999999999999</v>
      </c>
      <c r="AV504">
        <v>-0.58849276523844229</v>
      </c>
      <c r="AW504">
        <v>54.521323780551135</v>
      </c>
      <c r="AX504">
        <v>53.214832226158741</v>
      </c>
      <c r="AY504">
        <v>-5.9593054261452859E-2</v>
      </c>
      <c r="AZ504">
        <v>-17.828786250496709</v>
      </c>
      <c r="BA504">
        <v>1481.1984003176481</v>
      </c>
    </row>
    <row r="505" spans="1:100" x14ac:dyDescent="0.25">
      <c r="A505">
        <v>1512</v>
      </c>
      <c r="B505" t="s">
        <v>940</v>
      </c>
      <c r="C505">
        <v>3</v>
      </c>
      <c r="D505">
        <v>-0.51632125300488885</v>
      </c>
      <c r="E505">
        <v>-2.7050574048275971E-3</v>
      </c>
      <c r="F505">
        <v>1.2078682322342261E-2</v>
      </c>
      <c r="G505">
        <v>1.2078682322342261E-2</v>
      </c>
      <c r="H505">
        <v>7.3947865706400384E-2</v>
      </c>
      <c r="I505">
        <v>0</v>
      </c>
      <c r="J505">
        <v>4.4368719423840233</v>
      </c>
      <c r="K505">
        <v>7.3947865706400384E-2</v>
      </c>
      <c r="L505">
        <v>-1.0000000000000016</v>
      </c>
      <c r="M505">
        <v>-1.0000000000000016</v>
      </c>
      <c r="N505">
        <v>1.478957314128009</v>
      </c>
      <c r="O505">
        <v>3.932629371701478</v>
      </c>
      <c r="P505">
        <v>2.7821124925212084</v>
      </c>
      <c r="Q505">
        <v>2.6233309257830522</v>
      </c>
      <c r="R505">
        <v>1.0773567507804998</v>
      </c>
      <c r="S505">
        <v>0.35407814592568321</v>
      </c>
      <c r="T505">
        <v>7.7252544129510894E-2</v>
      </c>
      <c r="U505">
        <v>-9.1036958563389198E-2</v>
      </c>
      <c r="V505">
        <v>2.1898724891768612E-2</v>
      </c>
      <c r="W505">
        <v>11.529783627086921</v>
      </c>
      <c r="X505">
        <v>-0.13002833926304563</v>
      </c>
      <c r="Y505">
        <v>-1.0000000000000016</v>
      </c>
      <c r="Z505">
        <v>-1.0000000000000016</v>
      </c>
      <c r="AA505">
        <v>6.1226741685525168</v>
      </c>
      <c r="AB505">
        <v>-0.20429942963561817</v>
      </c>
      <c r="AC505">
        <v>1.4477213408329619E-2</v>
      </c>
      <c r="AD505">
        <v>6.0132892040990378E-2</v>
      </c>
      <c r="AE505">
        <v>-6.4844662093149008</v>
      </c>
      <c r="AF505">
        <v>-1.0000000000000016</v>
      </c>
      <c r="AG505">
        <v>-1.0000000000000016</v>
      </c>
      <c r="AH505">
        <v>-1.0000000000000016</v>
      </c>
      <c r="AI505">
        <v>0</v>
      </c>
      <c r="AJ505">
        <v>2.1898724891768612E-2</v>
      </c>
      <c r="AK505">
        <v>-8.7506121337009884E-2</v>
      </c>
      <c r="AL505">
        <v>2.8763971216959387E-2</v>
      </c>
      <c r="AM505">
        <v>0.19632936261658121</v>
      </c>
      <c r="AN505">
        <v>1.5577848468021601E-3</v>
      </c>
      <c r="AO505">
        <v>4.4707034587294796</v>
      </c>
      <c r="AP505">
        <v>0.18276447725485023</v>
      </c>
      <c r="AQ505">
        <v>15.966655569470953</v>
      </c>
      <c r="AR505">
        <v>0.36219245638357345</v>
      </c>
      <c r="AS505">
        <v>-5.6080473556645312E-2</v>
      </c>
      <c r="AT505">
        <v>-1.0000000000000016</v>
      </c>
      <c r="AU505">
        <v>-1.0000000000000016</v>
      </c>
      <c r="AV505">
        <v>1.0894354331028422</v>
      </c>
      <c r="AW505">
        <v>10.238068017508855</v>
      </c>
      <c r="AX505">
        <v>12.427940506685719</v>
      </c>
      <c r="AY505">
        <v>4.8883264180618148E-2</v>
      </c>
      <c r="AZ505">
        <v>-62.865607201196156</v>
      </c>
      <c r="BA505">
        <v>1337.9122310743112</v>
      </c>
      <c r="CU505" t="e">
        <v>#N/A</v>
      </c>
      <c r="CV505" t="e">
        <v>#N/A</v>
      </c>
    </row>
    <row r="506" spans="1:100" x14ac:dyDescent="0.25">
      <c r="A506">
        <v>1515</v>
      </c>
      <c r="B506" t="s">
        <v>941</v>
      </c>
      <c r="C506">
        <v>3</v>
      </c>
      <c r="D506">
        <v>5.4234266486898015</v>
      </c>
      <c r="E506">
        <v>-1.0438030402910449E-2</v>
      </c>
      <c r="F506">
        <v>6.8761014052381775E-2</v>
      </c>
      <c r="G506">
        <v>6.8761014052381775E-2</v>
      </c>
      <c r="H506">
        <v>0.11403339489042533</v>
      </c>
      <c r="I506">
        <v>0</v>
      </c>
      <c r="J506">
        <v>6.8420036934255197</v>
      </c>
      <c r="K506">
        <v>0.11403339489042533</v>
      </c>
      <c r="L506">
        <v>-1.0000000000000011</v>
      </c>
      <c r="M506">
        <v>-1.0000000000000011</v>
      </c>
      <c r="N506">
        <v>2.2806678978085069</v>
      </c>
      <c r="O506">
        <v>12.334191356167704</v>
      </c>
      <c r="P506">
        <v>0.15306124870057874</v>
      </c>
      <c r="Q506">
        <v>-1.0239911636569492</v>
      </c>
      <c r="R506">
        <v>-0.35287525877543158</v>
      </c>
      <c r="S506">
        <v>0.33333333333333381</v>
      </c>
      <c r="T506">
        <v>0.18024562226188293</v>
      </c>
      <c r="U506">
        <v>6.4618324401748972E-3</v>
      </c>
      <c r="V506">
        <v>-1.9757049780306005E-3</v>
      </c>
      <c r="W506">
        <v>16.161267526677427</v>
      </c>
      <c r="X506">
        <v>0.26045094952585668</v>
      </c>
      <c r="Y506">
        <v>-1.0000000000000011</v>
      </c>
      <c r="Z506">
        <v>-1.0000000000000011</v>
      </c>
      <c r="AA506">
        <v>18.420246939489534</v>
      </c>
      <c r="AB506">
        <v>-2.5616511164191669E-2</v>
      </c>
      <c r="AC506">
        <v>8.4664892321397817E-2</v>
      </c>
      <c r="AD506">
        <v>-6.811287725455431E-3</v>
      </c>
      <c r="AE506">
        <v>2.6118546715875341</v>
      </c>
      <c r="AF506">
        <v>-1.0000000000000011</v>
      </c>
      <c r="AG506">
        <v>-1.0000000000000011</v>
      </c>
      <c r="AH506">
        <v>-1.0000000000000011</v>
      </c>
      <c r="AI506">
        <v>0</v>
      </c>
      <c r="AJ506">
        <v>-1.9757049780306005E-3</v>
      </c>
      <c r="AK506">
        <v>-0.13799873583519504</v>
      </c>
      <c r="AL506">
        <v>0.42297706492584281</v>
      </c>
      <c r="AM506">
        <v>6.9363733128823546E-2</v>
      </c>
      <c r="AN506">
        <v>-2.511723866792058E-2</v>
      </c>
      <c r="AO506">
        <v>1.0440996490446142</v>
      </c>
      <c r="AP506">
        <v>1.4869543579311992</v>
      </c>
      <c r="AQ506">
        <v>23.003271220102931</v>
      </c>
      <c r="AR506">
        <v>0.5180650830573611</v>
      </c>
      <c r="AS506">
        <v>0.37448434441628203</v>
      </c>
      <c r="AT506">
        <v>-1.0000000000000011</v>
      </c>
      <c r="AU506">
        <v>-1.0000000000000011</v>
      </c>
      <c r="AV506">
        <v>-0.28411424472304991</v>
      </c>
      <c r="AW506">
        <v>32.241392653588441</v>
      </c>
      <c r="AX506">
        <v>32.043822155785385</v>
      </c>
      <c r="AY506">
        <v>0.21136859064170146</v>
      </c>
      <c r="AZ506">
        <v>-21.903603571809576</v>
      </c>
      <c r="BA506">
        <v>1392.3797764694914</v>
      </c>
    </row>
    <row r="507" spans="1:100" x14ac:dyDescent="0.25">
      <c r="A507">
        <v>1517</v>
      </c>
      <c r="B507" t="s">
        <v>942</v>
      </c>
      <c r="C507">
        <v>3</v>
      </c>
      <c r="D507">
        <v>5.9576081991010001</v>
      </c>
      <c r="E507">
        <v>0.57115950648360703</v>
      </c>
      <c r="F507">
        <v>0.80337906463925135</v>
      </c>
      <c r="G507">
        <v>0.94739976905317347</v>
      </c>
      <c r="H507">
        <v>0.38486079045177596</v>
      </c>
      <c r="I507">
        <v>0</v>
      </c>
      <c r="J507">
        <v>23.091647427106547</v>
      </c>
      <c r="K507">
        <v>0.38486079045177596</v>
      </c>
      <c r="L507">
        <v>-1.0000000000000002</v>
      </c>
      <c r="M507">
        <v>-1.0000000000000002</v>
      </c>
      <c r="N507">
        <v>7.6972158090355185</v>
      </c>
      <c r="O507">
        <v>29.996655395260731</v>
      </c>
      <c r="P507">
        <v>-0.38760065827199008</v>
      </c>
      <c r="Q507">
        <v>2.8263124408441738</v>
      </c>
      <c r="R507">
        <v>0.91113285681157596</v>
      </c>
      <c r="S507">
        <v>0.33333333333333326</v>
      </c>
      <c r="T507">
        <v>0.34866324145980443</v>
      </c>
      <c r="U507">
        <v>7.7702429224030395E-2</v>
      </c>
      <c r="V507">
        <v>-8.2159080464675877E-3</v>
      </c>
      <c r="W507">
        <v>14.664892220756983</v>
      </c>
      <c r="X507">
        <v>0.57397996108514904</v>
      </c>
      <c r="Y507">
        <v>-1.0000000000000002</v>
      </c>
      <c r="Z507">
        <v>-1.0000000000000002</v>
      </c>
      <c r="AA507">
        <v>56.131273430660457</v>
      </c>
      <c r="AB507">
        <v>0.38346654922934431</v>
      </c>
      <c r="AC507">
        <v>0.25974644874603353</v>
      </c>
      <c r="AD507">
        <v>0.16789196908646026</v>
      </c>
      <c r="AE507">
        <v>40.555248353091905</v>
      </c>
      <c r="AF507">
        <v>-1.0000000000000002</v>
      </c>
      <c r="AG507">
        <v>-1.0000000000000002</v>
      </c>
      <c r="AH507">
        <v>-1.0000000000000002</v>
      </c>
      <c r="AI507">
        <v>0.10711238721931148</v>
      </c>
      <c r="AJ507">
        <v>-8.2159080464675877E-3</v>
      </c>
      <c r="AK507">
        <v>0.34661987476500838</v>
      </c>
      <c r="AL507">
        <v>-7.7578631761450953E-2</v>
      </c>
      <c r="AM507">
        <v>0.24111311743808872</v>
      </c>
      <c r="AN507">
        <v>-0.13643431359118438</v>
      </c>
      <c r="AO507">
        <v>7.7609273097772604</v>
      </c>
      <c r="AP507">
        <v>-3.7987509985868648</v>
      </c>
      <c r="AQ507">
        <v>37.756539647863562</v>
      </c>
      <c r="AR507">
        <v>0.7514830959707004</v>
      </c>
      <c r="AS507">
        <v>0.95884075153692483</v>
      </c>
      <c r="AT507">
        <v>-1.0000000000000002</v>
      </c>
      <c r="AU507">
        <v>-1.0000000000000002</v>
      </c>
      <c r="AV507">
        <v>1.8585326258647505</v>
      </c>
      <c r="AW507">
        <v>82.329177827334306</v>
      </c>
      <c r="AX507">
        <v>83.64983476707377</v>
      </c>
      <c r="AY507">
        <v>0.22731900575934744</v>
      </c>
      <c r="AZ507">
        <v>17.505942636741448</v>
      </c>
      <c r="BA507">
        <v>1453.2105299927325</v>
      </c>
      <c r="CU507" t="e">
        <v>#N/A</v>
      </c>
      <c r="CV507" t="e">
        <v>#N/A</v>
      </c>
    </row>
    <row r="508" spans="1:100" x14ac:dyDescent="0.25">
      <c r="A508">
        <v>1518</v>
      </c>
      <c r="B508" t="s">
        <v>943</v>
      </c>
      <c r="C508">
        <v>3</v>
      </c>
      <c r="D508">
        <v>5.1845801035614683</v>
      </c>
      <c r="E508">
        <v>-9.8760177951962794E-4</v>
      </c>
      <c r="F508">
        <v>-0.54407813154925222</v>
      </c>
      <c r="G508">
        <v>-0.54407813154925222</v>
      </c>
      <c r="H508">
        <v>-5.6220318950318093E-2</v>
      </c>
      <c r="I508">
        <v>0</v>
      </c>
      <c r="J508">
        <v>-3.3732191370190856</v>
      </c>
      <c r="K508">
        <v>-5.6220318950318093E-2</v>
      </c>
      <c r="L508">
        <v>-0.99999999999999911</v>
      </c>
      <c r="M508">
        <v>-0.99999999999999911</v>
      </c>
      <c r="N508">
        <v>-1.1244063790063619</v>
      </c>
      <c r="O508">
        <v>1.267282834993134</v>
      </c>
      <c r="P508">
        <v>-5.5961896445678144E-2</v>
      </c>
      <c r="Q508">
        <v>-1.0637564798530186</v>
      </c>
      <c r="R508">
        <v>-0.36591885058707646</v>
      </c>
      <c r="S508">
        <v>0.3333333333333327</v>
      </c>
      <c r="T508">
        <v>0.35340056988626734</v>
      </c>
      <c r="U508">
        <v>0.16664809480225903</v>
      </c>
      <c r="V508">
        <v>9.9825773784916416E-2</v>
      </c>
      <c r="W508">
        <v>40.377123630283748</v>
      </c>
      <c r="X508">
        <v>2.0289519740778323</v>
      </c>
      <c r="Y508">
        <v>-0.99999999999999911</v>
      </c>
      <c r="Z508">
        <v>-0.99999999999999911</v>
      </c>
      <c r="AA508">
        <v>77.857262084782363</v>
      </c>
      <c r="AB508">
        <v>0.24337642797841838</v>
      </c>
      <c r="AC508">
        <v>0.24119012968989453</v>
      </c>
      <c r="AD508">
        <v>0.27235458843340016</v>
      </c>
      <c r="AE508">
        <v>37.846057305085665</v>
      </c>
      <c r="AF508">
        <v>-0.99999999999999911</v>
      </c>
      <c r="AG508">
        <v>-0.99999999999999911</v>
      </c>
      <c r="AH508">
        <v>-0.99999999999999911</v>
      </c>
      <c r="AI508">
        <v>-1.7140028153152166E-2</v>
      </c>
      <c r="AJ508">
        <v>9.9825773784916416E-2</v>
      </c>
      <c r="AK508">
        <v>-9.0074291692212219E-2</v>
      </c>
      <c r="AL508">
        <v>-6.6815818672173302E-2</v>
      </c>
      <c r="AM508">
        <v>-0.27501346513444491</v>
      </c>
      <c r="AN508">
        <v>7.6686552116192012E-3</v>
      </c>
      <c r="AO508">
        <v>-7.3257080868221847</v>
      </c>
      <c r="AP508">
        <v>-0.14236271307038728</v>
      </c>
      <c r="AQ508">
        <v>37.003904493264656</v>
      </c>
      <c r="AR508">
        <v>0.95320777180677607</v>
      </c>
      <c r="AS508">
        <v>1.9727316551275142</v>
      </c>
      <c r="AT508">
        <v>-0.99999999999999911</v>
      </c>
      <c r="AU508">
        <v>-0.99999999999999911</v>
      </c>
      <c r="AV508">
        <v>-0.90999698213632918</v>
      </c>
      <c r="AW508">
        <v>78.982182206705076</v>
      </c>
      <c r="AX508">
        <v>88.621959022133638</v>
      </c>
      <c r="AY508">
        <v>0.13726913048246195</v>
      </c>
      <c r="AZ508">
        <v>17.418723144579076</v>
      </c>
      <c r="BA508">
        <v>1490.5652005786715</v>
      </c>
    </row>
    <row r="509" spans="1:100" x14ac:dyDescent="0.25">
      <c r="A509">
        <v>1519</v>
      </c>
      <c r="B509" t="s">
        <v>944</v>
      </c>
      <c r="C509">
        <v>3</v>
      </c>
      <c r="D509">
        <v>4.5792818539880225</v>
      </c>
      <c r="E509">
        <v>0</v>
      </c>
      <c r="F509">
        <v>4.0119072466165848</v>
      </c>
      <c r="G509">
        <v>4.0119072466165848</v>
      </c>
      <c r="H509">
        <v>0.39150897739361856</v>
      </c>
      <c r="I509">
        <v>0</v>
      </c>
      <c r="J509">
        <v>23.490538643617104</v>
      </c>
      <c r="K509">
        <v>0.39150897739361856</v>
      </c>
      <c r="L509">
        <v>-1.0000000000000009</v>
      </c>
      <c r="M509">
        <v>-1.0000000000000009</v>
      </c>
      <c r="N509">
        <v>7.8301795478723735</v>
      </c>
      <c r="O509">
        <v>32.08172774422173</v>
      </c>
      <c r="P509">
        <v>5.2191197002919241</v>
      </c>
      <c r="Q509">
        <v>7.1737089123151305</v>
      </c>
      <c r="R509">
        <v>2.7016222573623456</v>
      </c>
      <c r="S509">
        <v>0.3360156998608419</v>
      </c>
      <c r="T509">
        <v>0.37214397248801623</v>
      </c>
      <c r="U509">
        <v>0.37598871932491107</v>
      </c>
      <c r="V509">
        <v>-9.8587933574952871E-4</v>
      </c>
      <c r="W509">
        <v>27.666141397776045</v>
      </c>
      <c r="X509">
        <v>1.8535009353950684</v>
      </c>
      <c r="Y509">
        <v>-1.0000000000000009</v>
      </c>
      <c r="Z509">
        <v>-1.0000000000000009</v>
      </c>
      <c r="AA509">
        <v>67.620020701216191</v>
      </c>
      <c r="AB509">
        <v>0.29319847052223214</v>
      </c>
      <c r="AC509">
        <v>0.27276688186531201</v>
      </c>
      <c r="AD509">
        <v>0.17907978853401116</v>
      </c>
      <c r="AE509">
        <v>37.252257046077766</v>
      </c>
      <c r="AF509">
        <v>-1.0000000000000009</v>
      </c>
      <c r="AG509">
        <v>-1.0000000000000009</v>
      </c>
      <c r="AH509">
        <v>-1.0000000000000009</v>
      </c>
      <c r="AI509">
        <v>0</v>
      </c>
      <c r="AJ509">
        <v>-9.8587933574952871E-4</v>
      </c>
      <c r="AK509">
        <v>0.13011989220765158</v>
      </c>
      <c r="AL509">
        <v>-8.1694448031614006E-2</v>
      </c>
      <c r="AM509">
        <v>-0.12057279444573828</v>
      </c>
      <c r="AN509">
        <v>0.26938104028378457</v>
      </c>
      <c r="AO509">
        <v>-2.3637204001051981</v>
      </c>
      <c r="AP509">
        <v>6.3260537669365435</v>
      </c>
      <c r="AQ509">
        <v>51.156680041393116</v>
      </c>
      <c r="AR509">
        <v>1.0831625123380191</v>
      </c>
      <c r="AS509">
        <v>2.2450099127886882</v>
      </c>
      <c r="AT509">
        <v>-1.0000000000000009</v>
      </c>
      <c r="AU509">
        <v>-1.0000000000000009</v>
      </c>
      <c r="AV509">
        <v>6.7135295039789309</v>
      </c>
      <c r="AW509">
        <v>106.02780221237443</v>
      </c>
      <c r="AX509">
        <v>105.92921427879948</v>
      </c>
      <c r="AY509">
        <v>0.46508771799882243</v>
      </c>
      <c r="AZ509">
        <v>76.494532414927434</v>
      </c>
      <c r="BA509">
        <v>1676.3981438355686</v>
      </c>
    </row>
    <row r="510" spans="1:100" x14ac:dyDescent="0.25">
      <c r="A510">
        <v>1522</v>
      </c>
      <c r="B510" t="s">
        <v>945</v>
      </c>
      <c r="C510">
        <v>3</v>
      </c>
      <c r="D510">
        <v>4.6435726597787266</v>
      </c>
      <c r="E510">
        <v>-9.7878913006288523E-2</v>
      </c>
      <c r="F510">
        <v>-6.1031127888849165E-3</v>
      </c>
      <c r="G510">
        <v>-2.7628190124989682E-2</v>
      </c>
      <c r="H510">
        <v>6.3097497734453695E-2</v>
      </c>
      <c r="I510">
        <v>0</v>
      </c>
      <c r="J510">
        <v>3.785849864067222</v>
      </c>
      <c r="K510">
        <v>6.3097497734453695E-2</v>
      </c>
      <c r="L510">
        <v>-0.99999999999999944</v>
      </c>
      <c r="M510">
        <v>-0.99999999999999944</v>
      </c>
      <c r="N510">
        <v>1.2619499546890742</v>
      </c>
      <c r="O510">
        <v>8.4017943337209626</v>
      </c>
      <c r="P510">
        <v>0.5075836783583596</v>
      </c>
      <c r="Q510">
        <v>8.7523631105405036E-2</v>
      </c>
      <c r="R510">
        <v>5.1979534839283525E-2</v>
      </c>
      <c r="S510">
        <v>0.33333333333333343</v>
      </c>
      <c r="T510">
        <v>0.27283604739909373</v>
      </c>
      <c r="U510">
        <v>0.21198904238500657</v>
      </c>
      <c r="V510">
        <v>0</v>
      </c>
      <c r="W510">
        <v>30.202437015319173</v>
      </c>
      <c r="X510">
        <v>1.3288299375241523</v>
      </c>
      <c r="Y510">
        <v>-0.99999999999999944</v>
      </c>
      <c r="Z510">
        <v>-0.99999999999999944</v>
      </c>
      <c r="AA510">
        <v>36.937860581447893</v>
      </c>
      <c r="AB510">
        <v>0.12902991762639987</v>
      </c>
      <c r="AC510">
        <v>-6.135377574268569E-2</v>
      </c>
      <c r="AD510">
        <v>6.5992738742074217E-2</v>
      </c>
      <c r="AE510">
        <v>6.6834440312894259</v>
      </c>
      <c r="AF510">
        <v>-0.99999999999999944</v>
      </c>
      <c r="AG510">
        <v>-0.99999999999999944</v>
      </c>
      <c r="AH510">
        <v>-0.99999999999999944</v>
      </c>
      <c r="AI510">
        <v>0</v>
      </c>
      <c r="AJ510">
        <v>0</v>
      </c>
      <c r="AK510">
        <v>0.13221590912106651</v>
      </c>
      <c r="AL510">
        <v>9.1829637163179059E-2</v>
      </c>
      <c r="AM510">
        <v>-2.6913511541974161E-2</v>
      </c>
      <c r="AN510">
        <v>0.34604504393382929</v>
      </c>
      <c r="AO510">
        <v>-1.1758242944021502E-2</v>
      </c>
      <c r="AP510">
        <v>9.110274284161628</v>
      </c>
      <c r="AQ510">
        <v>33.988286879386429</v>
      </c>
      <c r="AR510">
        <v>0.81815842311743348</v>
      </c>
      <c r="AS510">
        <v>1.3919274352586068</v>
      </c>
      <c r="AT510">
        <v>-0.99999999999999944</v>
      </c>
      <c r="AU510">
        <v>-0.99999999999999944</v>
      </c>
      <c r="AV510">
        <v>2.4351344714293843E-2</v>
      </c>
      <c r="AW510">
        <v>54.449929199330477</v>
      </c>
      <c r="AX510">
        <v>54.449929199330477</v>
      </c>
      <c r="AY510">
        <v>0.21275945330407003</v>
      </c>
      <c r="AZ510">
        <v>7.3398001538719075</v>
      </c>
      <c r="BA510">
        <v>1494.3753314654177</v>
      </c>
    </row>
    <row r="511" spans="1:100" x14ac:dyDescent="0.25">
      <c r="A511">
        <v>1523</v>
      </c>
      <c r="B511" t="s">
        <v>946</v>
      </c>
      <c r="C511">
        <v>3</v>
      </c>
      <c r="D511">
        <v>5.8215512078480831</v>
      </c>
      <c r="E511">
        <v>1.488500849891794E-2</v>
      </c>
      <c r="F511">
        <v>-0.5094615179387052</v>
      </c>
      <c r="G511">
        <v>-0.50215176460815958</v>
      </c>
      <c r="H511">
        <v>6.6050463929351114E-2</v>
      </c>
      <c r="I511">
        <v>0</v>
      </c>
      <c r="J511">
        <v>3.9630278357610638</v>
      </c>
      <c r="K511">
        <v>6.6050463929351114E-2</v>
      </c>
      <c r="L511">
        <v>-0.99999999999999711</v>
      </c>
      <c r="M511">
        <v>-0.99999999999999711</v>
      </c>
      <c r="N511">
        <v>1.3210092785870209</v>
      </c>
      <c r="O511">
        <v>9.2824272790009896</v>
      </c>
      <c r="P511">
        <v>-1.8005919933318701</v>
      </c>
      <c r="Q511">
        <v>-2.1788468936470933</v>
      </c>
      <c r="R511">
        <v>-0.68600682339038743</v>
      </c>
      <c r="S511">
        <v>0.33333333333333259</v>
      </c>
      <c r="T511">
        <v>0.39172511828848633</v>
      </c>
      <c r="U511">
        <v>0.35258836825841383</v>
      </c>
      <c r="V511">
        <v>-3.0269248813469263E-3</v>
      </c>
      <c r="W511">
        <v>40.342777242781345</v>
      </c>
      <c r="X511">
        <v>2.110737609361871</v>
      </c>
      <c r="Y511">
        <v>-0.99999999999999711</v>
      </c>
      <c r="Z511">
        <v>-0.99999999999999711</v>
      </c>
      <c r="AA511">
        <v>73.877544081317183</v>
      </c>
      <c r="AB511">
        <v>0.19057198937371417</v>
      </c>
      <c r="AC511">
        <v>2.1828671706760297E-2</v>
      </c>
      <c r="AD511">
        <v>0.47201481215805086</v>
      </c>
      <c r="AE511">
        <v>34.220773661926266</v>
      </c>
      <c r="AF511">
        <v>-0.99999999999999711</v>
      </c>
      <c r="AG511">
        <v>-0.99999999999999711</v>
      </c>
      <c r="AH511">
        <v>-0.99999999999999711</v>
      </c>
      <c r="AI511">
        <v>0</v>
      </c>
      <c r="AJ511">
        <v>-3.0269248813469263E-3</v>
      </c>
      <c r="AK511">
        <v>3.2600637941517921E-2</v>
      </c>
      <c r="AL511">
        <v>0.15853691099057018</v>
      </c>
      <c r="AM511">
        <v>-0.3972300417324619</v>
      </c>
      <c r="AN511">
        <v>-0.13068457819429258</v>
      </c>
      <c r="AO511">
        <v>-9.7677478536039573</v>
      </c>
      <c r="AP511">
        <v>-2.4744298999044623</v>
      </c>
      <c r="AQ511">
        <v>44.305805078542441</v>
      </c>
      <c r="AR511">
        <v>1.074619894998885</v>
      </c>
      <c r="AS511">
        <v>2.1767880732912226</v>
      </c>
      <c r="AT511">
        <v>-0.99999999999999711</v>
      </c>
      <c r="AU511">
        <v>-0.99999999999999711</v>
      </c>
      <c r="AV511">
        <v>-1.1881585879985472</v>
      </c>
      <c r="AW511">
        <v>80.685541460413745</v>
      </c>
      <c r="AX511">
        <v>80.382848972279035</v>
      </c>
      <c r="AY511">
        <v>2.8679632155781967E-2</v>
      </c>
      <c r="AZ511">
        <v>-13.197167007032302</v>
      </c>
      <c r="BA511">
        <v>1498.7651162430952</v>
      </c>
      <c r="CU511" t="e">
        <v>#N/A</v>
      </c>
      <c r="CV511" t="e">
        <v>#N/A</v>
      </c>
    </row>
    <row r="512" spans="1:100" x14ac:dyDescent="0.25">
      <c r="A512">
        <v>1528</v>
      </c>
      <c r="B512" t="s">
        <v>947</v>
      </c>
      <c r="C512">
        <v>3</v>
      </c>
      <c r="D512">
        <v>3.229177818050128</v>
      </c>
      <c r="E512">
        <v>0</v>
      </c>
      <c r="F512">
        <v>0</v>
      </c>
      <c r="G512">
        <v>0</v>
      </c>
      <c r="H512">
        <v>9.2858079550720812E-2</v>
      </c>
      <c r="I512">
        <v>0</v>
      </c>
      <c r="J512">
        <v>5.571484773043248</v>
      </c>
      <c r="K512">
        <v>9.2858079550720812E-2</v>
      </c>
      <c r="L512">
        <v>-0.99999999999999911</v>
      </c>
      <c r="M512">
        <v>-0.99999999999999911</v>
      </c>
      <c r="N512">
        <v>1.8571615910144152</v>
      </c>
      <c r="O512">
        <v>8.8006625910933725</v>
      </c>
      <c r="P512">
        <v>-0.12609426893257478</v>
      </c>
      <c r="Q512">
        <v>-1.1820867474997634E-2</v>
      </c>
      <c r="R512">
        <v>-1.3973913057154685E-2</v>
      </c>
      <c r="S512">
        <v>0.33695340443229271</v>
      </c>
      <c r="T512">
        <v>0.19661420854836326</v>
      </c>
      <c r="U512">
        <v>-7.0120171900416436E-3</v>
      </c>
      <c r="V512">
        <v>0</v>
      </c>
      <c r="W512">
        <v>17.347900649595744</v>
      </c>
      <c r="X512">
        <v>0.35783343488100594</v>
      </c>
      <c r="Y512">
        <v>-0.99999999999999911</v>
      </c>
      <c r="Z512">
        <v>-0.99999999999999911</v>
      </c>
      <c r="AA512">
        <v>21.842197164370997</v>
      </c>
      <c r="AB512">
        <v>7.729102095432952E-2</v>
      </c>
      <c r="AC512">
        <v>1.7072091518968817E-2</v>
      </c>
      <c r="AD512">
        <v>-4.197703916650343E-3</v>
      </c>
      <c r="AE512">
        <v>4.5082704278324046</v>
      </c>
      <c r="AF512">
        <v>-0.99999999999999911</v>
      </c>
      <c r="AG512">
        <v>-0.99999999999999911</v>
      </c>
      <c r="AH512">
        <v>-0.99999999999999911</v>
      </c>
      <c r="AI512">
        <v>0</v>
      </c>
      <c r="AJ512">
        <v>0</v>
      </c>
      <c r="AK512">
        <v>-0.14541368140087416</v>
      </c>
      <c r="AL512">
        <v>4.2205796764954527E-2</v>
      </c>
      <c r="AM512">
        <v>5.8451398877165786E-2</v>
      </c>
      <c r="AN512">
        <v>4.5590099318798323E-2</v>
      </c>
      <c r="AO512">
        <v>0.73421656492477416</v>
      </c>
      <c r="AP512">
        <v>1.3507814667947313</v>
      </c>
      <c r="AQ512">
        <v>22.919385422638989</v>
      </c>
      <c r="AR512">
        <v>0.52655559579061439</v>
      </c>
      <c r="AS512">
        <v>0.45069151443172667</v>
      </c>
      <c r="AT512">
        <v>-0.99999999999999911</v>
      </c>
      <c r="AU512">
        <v>-0.99999999999999911</v>
      </c>
      <c r="AV512">
        <v>-1.3973913057154685E-2</v>
      </c>
      <c r="AW512">
        <v>31.993641222259086</v>
      </c>
      <c r="AX512">
        <v>31.993641222259086</v>
      </c>
      <c r="AY512">
        <v>0.13504166669904236</v>
      </c>
      <c r="AZ512">
        <v>-25.464958674386057</v>
      </c>
      <c r="BA512">
        <v>1324.6009575006781</v>
      </c>
    </row>
    <row r="513" spans="1:100" x14ac:dyDescent="0.25">
      <c r="A513">
        <v>1529</v>
      </c>
      <c r="B513" t="s">
        <v>948</v>
      </c>
      <c r="C513">
        <v>3</v>
      </c>
      <c r="D513">
        <v>4.3191679560149785</v>
      </c>
      <c r="E513">
        <v>2.6720766906640154E-3</v>
      </c>
      <c r="F513">
        <v>-0.13742687346670074</v>
      </c>
      <c r="G513">
        <v>-0.13742687346670074</v>
      </c>
      <c r="H513">
        <v>0.16557075055999315</v>
      </c>
      <c r="I513">
        <v>0</v>
      </c>
      <c r="J513">
        <v>9.9342450335995895</v>
      </c>
      <c r="K513">
        <v>0.16557075055999315</v>
      </c>
      <c r="L513">
        <v>-1.0000000000000009</v>
      </c>
      <c r="M513">
        <v>-1.0000000000000009</v>
      </c>
      <c r="N513">
        <v>3.3114150111998639</v>
      </c>
      <c r="O513">
        <v>14.115986116147878</v>
      </c>
      <c r="P513">
        <v>-0.11249278610764994</v>
      </c>
      <c r="Q513">
        <v>-3.1753809106472013E-2</v>
      </c>
      <c r="R513">
        <v>-4.9753873675544305E-2</v>
      </c>
      <c r="S513">
        <v>0.3333333333333337</v>
      </c>
      <c r="T513">
        <v>0.1218117467226472</v>
      </c>
      <c r="U513">
        <v>0.14372318974399242</v>
      </c>
      <c r="V513">
        <v>-1.0592389760012508E-2</v>
      </c>
      <c r="W513">
        <v>16.90820517919871</v>
      </c>
      <c r="X513">
        <v>0.57278975117560016</v>
      </c>
      <c r="Y513">
        <v>-1.0000000000000009</v>
      </c>
      <c r="Z513">
        <v>-1.0000000000000009</v>
      </c>
      <c r="AA513">
        <v>58.511208611345637</v>
      </c>
      <c r="AB513">
        <v>0.24686880640933595</v>
      </c>
      <c r="AC513">
        <v>0.4847708581501563</v>
      </c>
      <c r="AD513">
        <v>0.10141548155695758</v>
      </c>
      <c r="AE513">
        <v>41.652757305822469</v>
      </c>
      <c r="AF513">
        <v>-1.0000000000000009</v>
      </c>
      <c r="AG513">
        <v>-1.0000000000000009</v>
      </c>
      <c r="AH513">
        <v>-1.0000000000000009</v>
      </c>
      <c r="AI513">
        <v>0</v>
      </c>
      <c r="AJ513">
        <v>-1.0592389760012508E-2</v>
      </c>
      <c r="AK513">
        <v>3.4733325981835782E-2</v>
      </c>
      <c r="AL513">
        <v>8.3076069225259466E-2</v>
      </c>
      <c r="AM513">
        <v>0.16844438885821789</v>
      </c>
      <c r="AN513">
        <v>-0.12548739501030348</v>
      </c>
      <c r="AO513">
        <v>4.3847763513646258</v>
      </c>
      <c r="AP513">
        <v>-2.72180452913129</v>
      </c>
      <c r="AQ513">
        <v>26.842450212798305</v>
      </c>
      <c r="AR513">
        <v>0.58827588003996067</v>
      </c>
      <c r="AS513">
        <v>0.73836050173559331</v>
      </c>
      <c r="AT513">
        <v>-1.0000000000000009</v>
      </c>
      <c r="AU513">
        <v>-1.0000000000000009</v>
      </c>
      <c r="AV513">
        <v>-0.18718074714224492</v>
      </c>
      <c r="AW513">
        <v>69.905390198362213</v>
      </c>
      <c r="AX513">
        <v>68.846151222360959</v>
      </c>
      <c r="AY513">
        <v>0.25537060644569504</v>
      </c>
      <c r="AZ513">
        <v>14.971821487482043</v>
      </c>
      <c r="BA513">
        <v>1542.0710818663922</v>
      </c>
      <c r="CU513" t="e">
        <v>#N/A</v>
      </c>
      <c r="CV513" t="e">
        <v>#N/A</v>
      </c>
    </row>
    <row r="514" spans="1:100" x14ac:dyDescent="0.25">
      <c r="A514">
        <v>1533</v>
      </c>
      <c r="B514" t="s">
        <v>949</v>
      </c>
      <c r="C514">
        <v>3</v>
      </c>
      <c r="D514">
        <v>4.5377947766473206</v>
      </c>
      <c r="E514">
        <v>-8.1388723927857242E-3</v>
      </c>
      <c r="F514">
        <v>-4.0230092577392398E-3</v>
      </c>
      <c r="G514">
        <v>-4.0230092577392398E-3</v>
      </c>
      <c r="H514">
        <v>0.19313035012121904</v>
      </c>
      <c r="I514">
        <v>0</v>
      </c>
      <c r="J514">
        <v>11.58782100727314</v>
      </c>
      <c r="K514">
        <v>0.19313035012121904</v>
      </c>
      <c r="L514">
        <v>-1.0000000000000022</v>
      </c>
      <c r="M514">
        <v>-1.0000000000000022</v>
      </c>
      <c r="N514">
        <v>3.8626070024243782</v>
      </c>
      <c r="O514">
        <v>16.12159277466273</v>
      </c>
      <c r="P514">
        <v>0.21153727600193745</v>
      </c>
      <c r="Q514">
        <v>1.1428467274572258</v>
      </c>
      <c r="R514">
        <v>0.45696439483277196</v>
      </c>
      <c r="S514">
        <v>0.33333333333333381</v>
      </c>
      <c r="T514">
        <v>0.33333333333333381</v>
      </c>
      <c r="U514">
        <v>0.398836805378677</v>
      </c>
      <c r="V514">
        <v>7.8641779233883144E-2</v>
      </c>
      <c r="W514">
        <v>38.040596046320374</v>
      </c>
      <c r="X514">
        <v>2.5407342134634567</v>
      </c>
      <c r="Y514">
        <v>-1.0000000000000022</v>
      </c>
      <c r="Z514">
        <v>-1.0000000000000022</v>
      </c>
      <c r="AA514">
        <v>88.17056389213235</v>
      </c>
      <c r="AB514">
        <v>0.4838736022611359</v>
      </c>
      <c r="AC514">
        <v>0.24435145131463221</v>
      </c>
      <c r="AD514">
        <v>0.26523501544381584</v>
      </c>
      <c r="AE514">
        <v>49.673003450979202</v>
      </c>
      <c r="AF514">
        <v>-1.0000000000000022</v>
      </c>
      <c r="AG514">
        <v>-1.0000000000000022</v>
      </c>
      <c r="AH514">
        <v>-1.0000000000000022</v>
      </c>
      <c r="AI514">
        <v>0</v>
      </c>
      <c r="AJ514">
        <v>7.8641779233883144E-2</v>
      </c>
      <c r="AK514">
        <v>-6.3529545920169739E-2</v>
      </c>
      <c r="AL514">
        <v>0.10486238189832398</v>
      </c>
      <c r="AM514">
        <v>0.34973036449645811</v>
      </c>
      <c r="AN514">
        <v>0.81923770662980411</v>
      </c>
      <c r="AO514">
        <v>8.425611382810601</v>
      </c>
      <c r="AP514">
        <v>21.005254575236723</v>
      </c>
      <c r="AQ514">
        <v>49.628417053593523</v>
      </c>
      <c r="AR514">
        <v>1.1441452512792285</v>
      </c>
      <c r="AS514">
        <v>2.7338645635846759</v>
      </c>
      <c r="AT514">
        <v>-1.0000000000000022</v>
      </c>
      <c r="AU514">
        <v>-1.0000000000000022</v>
      </c>
      <c r="AV514">
        <v>0.45294138557503272</v>
      </c>
      <c r="AW514">
        <v>125.29741124203188</v>
      </c>
      <c r="AX514">
        <v>133.16158916542014</v>
      </c>
      <c r="AY514">
        <v>0.46061140106456033</v>
      </c>
      <c r="AZ514">
        <v>74.792647570086046</v>
      </c>
      <c r="BA514">
        <v>1617.1796754273676</v>
      </c>
    </row>
    <row r="515" spans="1:100" x14ac:dyDescent="0.25">
      <c r="A515">
        <v>1537</v>
      </c>
      <c r="B515" t="s">
        <v>950</v>
      </c>
      <c r="C515">
        <v>2</v>
      </c>
      <c r="D515">
        <v>3.0425175780090594</v>
      </c>
      <c r="E515">
        <v>-0.15313712438571794</v>
      </c>
      <c r="F515">
        <v>-0.30439089001282027</v>
      </c>
      <c r="G515">
        <v>-0.2981062880553953</v>
      </c>
      <c r="H515">
        <v>-9.4445680932534887E-3</v>
      </c>
      <c r="I515">
        <v>0</v>
      </c>
      <c r="J515">
        <v>-0.56667408559520904</v>
      </c>
      <c r="K515">
        <v>-9.4445680932534887E-3</v>
      </c>
      <c r="L515">
        <v>-1</v>
      </c>
      <c r="M515">
        <v>-1</v>
      </c>
      <c r="N515">
        <v>-0.18889136186506961</v>
      </c>
      <c r="O515">
        <v>3.2562425859380157</v>
      </c>
      <c r="P515">
        <v>-0.60777939716309715</v>
      </c>
      <c r="Q515">
        <v>-1.1322792215492037</v>
      </c>
      <c r="R515">
        <v>-0.37040285367927411</v>
      </c>
      <c r="S515">
        <v>0.31308923273934047</v>
      </c>
      <c r="T515">
        <v>0.21094431499826921</v>
      </c>
      <c r="U515">
        <v>-1.3064112550804252E-2</v>
      </c>
      <c r="V515">
        <v>-1.1358426132622041E-2</v>
      </c>
      <c r="W515">
        <v>18.594289234739222</v>
      </c>
      <c r="X515">
        <v>0.38277525794094525</v>
      </c>
      <c r="Y515">
        <v>-1</v>
      </c>
      <c r="Z515">
        <v>-1</v>
      </c>
      <c r="AA515">
        <v>30.630567303421717</v>
      </c>
      <c r="AB515">
        <v>1.5708540078408079E-2</v>
      </c>
      <c r="AC515">
        <v>1.58835666138189E-2</v>
      </c>
      <c r="AD515">
        <v>1.21660212696829E-2</v>
      </c>
      <c r="AE515">
        <v>8.2507695636162559</v>
      </c>
      <c r="AF515">
        <v>-1</v>
      </c>
      <c r="AG515">
        <v>-1</v>
      </c>
      <c r="AH515">
        <v>-1</v>
      </c>
      <c r="AI515">
        <v>-6.4953440242445058E-3</v>
      </c>
      <c r="AJ515">
        <v>-1.1358426132622041E-2</v>
      </c>
      <c r="AK515">
        <v>0.2129832587804914</v>
      </c>
      <c r="AL515">
        <v>-4.1155301791244089E-2</v>
      </c>
      <c r="AM515">
        <v>0.23972099074532238</v>
      </c>
      <c r="AN515">
        <v>-5.6280130530268632E-2</v>
      </c>
      <c r="AO515">
        <v>6.4912545937749142</v>
      </c>
      <c r="AP515">
        <v>-1.0460933034523334</v>
      </c>
      <c r="AQ515">
        <v>23.417531052453899</v>
      </c>
      <c r="AR515">
        <v>0.56092949167898065</v>
      </c>
      <c r="AS515">
        <v>0.45542471536677642</v>
      </c>
      <c r="AT515">
        <v>-1</v>
      </c>
      <c r="AU515">
        <v>-1</v>
      </c>
      <c r="AV515">
        <v>-0.43982315691670748</v>
      </c>
      <c r="AW515">
        <v>40.743166323886101</v>
      </c>
      <c r="AX515">
        <v>40.67267297578762</v>
      </c>
      <c r="AY515">
        <v>5.8204167310550281E-2</v>
      </c>
      <c r="AZ515">
        <v>-19.001818644829367</v>
      </c>
      <c r="BA515">
        <v>1404.3390924040727</v>
      </c>
    </row>
    <row r="516" spans="1:100" x14ac:dyDescent="0.25">
      <c r="A516">
        <v>1538</v>
      </c>
      <c r="B516" t="s">
        <v>951</v>
      </c>
      <c r="C516">
        <v>3</v>
      </c>
      <c r="D516">
        <v>3.4339692060709881</v>
      </c>
      <c r="E516">
        <v>-3.3609294811799931E-2</v>
      </c>
      <c r="F516">
        <v>0.79822794527928398</v>
      </c>
      <c r="G516">
        <v>0.78931604777710374</v>
      </c>
      <c r="H516">
        <v>0.69658436213092201</v>
      </c>
      <c r="I516">
        <v>0</v>
      </c>
      <c r="J516">
        <v>41.795061727855298</v>
      </c>
      <c r="K516">
        <v>0.69658436213092201</v>
      </c>
      <c r="L516">
        <v>-0.99999999999999956</v>
      </c>
      <c r="M516">
        <v>-0.99999999999999956</v>
      </c>
      <c r="N516">
        <v>13.931687242618443</v>
      </c>
      <c r="O516">
        <v>46.018346981703409</v>
      </c>
      <c r="P516">
        <v>-9.3868750952246047E-2</v>
      </c>
      <c r="Q516">
        <v>2.2506926064359076</v>
      </c>
      <c r="R516">
        <v>0.70774825719652978</v>
      </c>
      <c r="S516">
        <v>0.3333333333333332</v>
      </c>
      <c r="T516">
        <v>0.3865710063792005</v>
      </c>
      <c r="U516">
        <v>0.657078109398753</v>
      </c>
      <c r="V516">
        <v>0</v>
      </c>
      <c r="W516">
        <v>27.215923479214599</v>
      </c>
      <c r="X516">
        <v>2.7014293184917983</v>
      </c>
      <c r="Y516">
        <v>-0.99999999999999956</v>
      </c>
      <c r="Z516">
        <v>-0.99999999999999956</v>
      </c>
      <c r="AA516">
        <v>75.134213650571581</v>
      </c>
      <c r="AB516">
        <v>0.4530514910244503</v>
      </c>
      <c r="AC516">
        <v>0.11713054631947199</v>
      </c>
      <c r="AD516">
        <v>0.37402880093928542</v>
      </c>
      <c r="AE516">
        <v>47.21054191416038</v>
      </c>
      <c r="AF516">
        <v>-0.99999999999999956</v>
      </c>
      <c r="AG516">
        <v>-0.99999999999999956</v>
      </c>
      <c r="AH516">
        <v>-0.99999999999999956</v>
      </c>
      <c r="AI516">
        <v>0</v>
      </c>
      <c r="AJ516">
        <v>0</v>
      </c>
      <c r="AK516">
        <v>0.16855940666414082</v>
      </c>
      <c r="AL516">
        <v>-3.1776686158099483E-2</v>
      </c>
      <c r="AM516">
        <v>0.27048684094629044</v>
      </c>
      <c r="AN516">
        <v>0.2772577830768545</v>
      </c>
      <c r="AO516">
        <v>7.6049680569779641</v>
      </c>
      <c r="AP516">
        <v>6.7725611461308706</v>
      </c>
      <c r="AQ516">
        <v>69.010985207069922</v>
      </c>
      <c r="AR516">
        <v>1.3769824491112876</v>
      </c>
      <c r="AS516">
        <v>3.3980136806227206</v>
      </c>
      <c r="AT516">
        <v>-0.99999999999999956</v>
      </c>
      <c r="AU516">
        <v>-0.99999999999999956</v>
      </c>
      <c r="AV516">
        <v>1.4970643049736334</v>
      </c>
      <c r="AW516">
        <v>127.9251217784058</v>
      </c>
      <c r="AX516">
        <v>127.9251217784058</v>
      </c>
      <c r="AY516">
        <v>0.56530170990526851</v>
      </c>
      <c r="AZ516">
        <v>59.394439666879059</v>
      </c>
      <c r="BA516">
        <v>1619.0146172663206</v>
      </c>
    </row>
    <row r="517" spans="1:100" x14ac:dyDescent="0.25">
      <c r="A517">
        <v>1539</v>
      </c>
      <c r="B517" t="s">
        <v>952</v>
      </c>
      <c r="C517">
        <v>3</v>
      </c>
      <c r="D517">
        <v>4.7051189524178225</v>
      </c>
      <c r="E517">
        <v>0</v>
      </c>
      <c r="F517">
        <v>-0.14953302839453839</v>
      </c>
      <c r="G517">
        <v>-0.14953302839453839</v>
      </c>
      <c r="H517">
        <v>0.30620891122128585</v>
      </c>
      <c r="I517">
        <v>0</v>
      </c>
      <c r="J517">
        <v>18.372534673277151</v>
      </c>
      <c r="K517">
        <v>0.30620891122128585</v>
      </c>
      <c r="L517">
        <v>-1.0000000000000007</v>
      </c>
      <c r="M517">
        <v>-1.0000000000000007</v>
      </c>
      <c r="N517">
        <v>6.1241782244257186</v>
      </c>
      <c r="O517">
        <v>22.928120597300442</v>
      </c>
      <c r="P517">
        <v>0.45386860718403482</v>
      </c>
      <c r="Q517">
        <v>3.4454388681492043</v>
      </c>
      <c r="R517">
        <v>0.94115434041421164</v>
      </c>
      <c r="S517">
        <v>0.33333333333333359</v>
      </c>
      <c r="T517">
        <v>0.2306523003951475</v>
      </c>
      <c r="U517">
        <v>6.0287320547990027E-2</v>
      </c>
      <c r="V517">
        <v>0</v>
      </c>
      <c r="W517">
        <v>12.722561722207407</v>
      </c>
      <c r="X517">
        <v>0.40378490698429326</v>
      </c>
      <c r="Y517">
        <v>-1.0000000000000007</v>
      </c>
      <c r="Z517">
        <v>-1.0000000000000007</v>
      </c>
      <c r="AA517">
        <v>23.452319137789338</v>
      </c>
      <c r="AB517">
        <v>-3.2397441619831491E-2</v>
      </c>
      <c r="AC517">
        <v>9.2961674069630018E-2</v>
      </c>
      <c r="AD517">
        <v>0.1352078290535558</v>
      </c>
      <c r="AE517">
        <v>9.7886030751677158</v>
      </c>
      <c r="AF517">
        <v>-1.0000000000000007</v>
      </c>
      <c r="AG517">
        <v>-1.0000000000000007</v>
      </c>
      <c r="AH517">
        <v>-1.0000000000000007</v>
      </c>
      <c r="AI517">
        <v>0</v>
      </c>
      <c r="AJ517">
        <v>0</v>
      </c>
      <c r="AK517">
        <v>-6.2121860498902608E-2</v>
      </c>
      <c r="AL517">
        <v>-0.13881008797472508</v>
      </c>
      <c r="AM517">
        <v>0.14117089357663387</v>
      </c>
      <c r="AN517">
        <v>-2.7118509389872404E-2</v>
      </c>
      <c r="AO517">
        <v>3.2186630369213338</v>
      </c>
      <c r="AP517">
        <v>-1.3720131746204351</v>
      </c>
      <c r="AQ517">
        <v>31.095096395484561</v>
      </c>
      <c r="AR517">
        <v>0.62427295427647111</v>
      </c>
      <c r="AS517">
        <v>0.70999381820557883</v>
      </c>
      <c r="AT517">
        <v>-1.0000000000000007</v>
      </c>
      <c r="AU517">
        <v>-1.0000000000000007</v>
      </c>
      <c r="AV517">
        <v>0.79162131201967334</v>
      </c>
      <c r="AW517">
        <v>45.008426560469324</v>
      </c>
      <c r="AX517">
        <v>45.008426560469324</v>
      </c>
      <c r="AY517">
        <v>0.2193553709204917</v>
      </c>
      <c r="AZ517">
        <v>-53.526232437805596</v>
      </c>
      <c r="BA517">
        <v>1416.2401939321217</v>
      </c>
      <c r="CU517" t="e">
        <v>#N/A</v>
      </c>
      <c r="CV517" t="e">
        <v>#N/A</v>
      </c>
    </row>
    <row r="518" spans="1:100" x14ac:dyDescent="0.25">
      <c r="A518">
        <v>1540</v>
      </c>
      <c r="B518" t="s">
        <v>953</v>
      </c>
      <c r="C518">
        <v>3</v>
      </c>
      <c r="D518">
        <v>4.5320331542083832</v>
      </c>
      <c r="E518">
        <v>0</v>
      </c>
      <c r="F518">
        <v>5.0987672436880302</v>
      </c>
      <c r="G518">
        <v>5.0987672436880302</v>
      </c>
      <c r="H518">
        <v>-3.34797164912423E-3</v>
      </c>
      <c r="I518">
        <v>0</v>
      </c>
      <c r="J518">
        <v>-0.20087829894745196</v>
      </c>
      <c r="K518">
        <v>-3.34797164912423E-3</v>
      </c>
      <c r="L518">
        <v>-0.99999999999999967</v>
      </c>
      <c r="M518">
        <v>-0.99999999999999967</v>
      </c>
      <c r="N518">
        <v>-6.6959432982483871E-2</v>
      </c>
      <c r="O518">
        <v>9.4299220989489516</v>
      </c>
      <c r="P518">
        <v>0.25794368127382733</v>
      </c>
      <c r="Q518">
        <v>15.153480872929133</v>
      </c>
      <c r="R518">
        <v>4.9324718567611239</v>
      </c>
      <c r="S518">
        <v>0.33333333333333337</v>
      </c>
      <c r="T518">
        <v>0.31314901054612898</v>
      </c>
      <c r="U518">
        <v>-7.6273977970767556E-2</v>
      </c>
      <c r="V518">
        <v>-4.0934203254082528E-3</v>
      </c>
      <c r="W518">
        <v>22.778516689296428</v>
      </c>
      <c r="X518">
        <v>0.29998955890586232</v>
      </c>
      <c r="Y518">
        <v>-0.99999999999999967</v>
      </c>
      <c r="Z518">
        <v>-0.99999999999999967</v>
      </c>
      <c r="AA518">
        <v>56.242357029892766</v>
      </c>
      <c r="AB518">
        <v>0.28450031450580471</v>
      </c>
      <c r="AC518">
        <v>0.23587175566832558</v>
      </c>
      <c r="AD518">
        <v>5.0255299502574187E-2</v>
      </c>
      <c r="AE518">
        <v>28.531368483835223</v>
      </c>
      <c r="AF518">
        <v>-0.99999999999999967</v>
      </c>
      <c r="AG518">
        <v>-0.99999999999999967</v>
      </c>
      <c r="AH518">
        <v>-0.99999999999999967</v>
      </c>
      <c r="AI518">
        <v>0</v>
      </c>
      <c r="AJ518">
        <v>-4.0934203254082528E-3</v>
      </c>
      <c r="AK518">
        <v>-4.4655168410410229E-2</v>
      </c>
      <c r="AL518">
        <v>3.6067432867970359E-2</v>
      </c>
      <c r="AM518">
        <v>-0.11703132828387139</v>
      </c>
      <c r="AN518">
        <v>-7.120222758813799E-2</v>
      </c>
      <c r="AO518">
        <v>-3.1490590491488364</v>
      </c>
      <c r="AP518">
        <v>-1.5997185253635986</v>
      </c>
      <c r="AQ518">
        <v>22.577638390348945</v>
      </c>
      <c r="AR518">
        <v>0.56611494558328634</v>
      </c>
      <c r="AS518">
        <v>0.29664158725673795</v>
      </c>
      <c r="AT518">
        <v>-0.99999999999999967</v>
      </c>
      <c r="AU518">
        <v>-0.99999999999999967</v>
      </c>
      <c r="AV518">
        <v>10.031239100449154</v>
      </c>
      <c r="AW518">
        <v>64.072560603478095</v>
      </c>
      <c r="AX518">
        <v>63.663218570937275</v>
      </c>
      <c r="AY518">
        <v>0.17779202770237484</v>
      </c>
      <c r="AZ518">
        <v>24.575044623045606</v>
      </c>
      <c r="BA518">
        <v>1549.7623726132099</v>
      </c>
    </row>
    <row r="519" spans="1:100" x14ac:dyDescent="0.25">
      <c r="A519">
        <v>1546</v>
      </c>
      <c r="B519" t="s">
        <v>954</v>
      </c>
      <c r="C519">
        <v>2</v>
      </c>
      <c r="D519">
        <v>3.4139009076878168</v>
      </c>
      <c r="E519">
        <v>-7.0642458491604831E-2</v>
      </c>
      <c r="F519">
        <v>-9.897016057153904E-2</v>
      </c>
      <c r="G519">
        <v>-9.1752723817302317E-2</v>
      </c>
      <c r="H519">
        <v>3.3245767335684039E-2</v>
      </c>
      <c r="I519">
        <v>0</v>
      </c>
      <c r="J519">
        <v>1.9947460401410417</v>
      </c>
      <c r="K519">
        <v>3.3245767335684039E-2</v>
      </c>
      <c r="L519">
        <v>-1</v>
      </c>
      <c r="M519">
        <v>-1</v>
      </c>
      <c r="N519">
        <v>0.6649153467136808</v>
      </c>
      <c r="O519">
        <v>5.9168883909797216</v>
      </c>
      <c r="P519">
        <v>-0.18998800961337231</v>
      </c>
      <c r="Q519">
        <v>-0.15579228271683054</v>
      </c>
      <c r="R519">
        <v>-4.9677278023069815E-2</v>
      </c>
      <c r="S519">
        <v>0.32106927634103122</v>
      </c>
      <c r="T519">
        <v>0.24463621930236129</v>
      </c>
      <c r="U519">
        <v>2.8655936019093747E-2</v>
      </c>
      <c r="V519">
        <v>-5.8418449693132483E-3</v>
      </c>
      <c r="W519">
        <v>21.227415727199279</v>
      </c>
      <c r="X519">
        <v>0.57604749715213532</v>
      </c>
      <c r="Y519">
        <v>-1</v>
      </c>
      <c r="Z519">
        <v>-1</v>
      </c>
      <c r="AA519">
        <v>36.051750648105028</v>
      </c>
      <c r="AB519">
        <v>6.2505352620305377E-2</v>
      </c>
      <c r="AC519">
        <v>6.2698138434278294E-2</v>
      </c>
      <c r="AD519">
        <v>5.8578569997116525E-2</v>
      </c>
      <c r="AE519">
        <v>12.561995387262954</v>
      </c>
      <c r="AF519">
        <v>-1</v>
      </c>
      <c r="AG519">
        <v>-1</v>
      </c>
      <c r="AH519">
        <v>-1</v>
      </c>
      <c r="AI519">
        <v>-3.4703675425247528E-3</v>
      </c>
      <c r="AJ519">
        <v>-5.8418449693132483E-3</v>
      </c>
      <c r="AK519">
        <v>0.15660516675805414</v>
      </c>
      <c r="AL519">
        <v>1.5222790231193203E-2</v>
      </c>
      <c r="AM519">
        <v>0.17405610928665299</v>
      </c>
      <c r="AN519">
        <v>9.3847509284007841E-3</v>
      </c>
      <c r="AO519">
        <v>4.8191695217613972</v>
      </c>
      <c r="AP519">
        <v>0.62599176856118399</v>
      </c>
      <c r="AQ519">
        <v>26.220680047980281</v>
      </c>
      <c r="AR519">
        <v>0.62263228796531145</v>
      </c>
      <c r="AS519">
        <v>0.65496381680555293</v>
      </c>
      <c r="AT519">
        <v>-1</v>
      </c>
      <c r="AU519">
        <v>-1</v>
      </c>
      <c r="AV519">
        <v>-1.4207403509715832E-2</v>
      </c>
      <c r="AW519">
        <v>46.990683497256647</v>
      </c>
      <c r="AX519">
        <v>47.002036607256777</v>
      </c>
      <c r="AY519">
        <v>0.10632680368596661</v>
      </c>
      <c r="AZ519">
        <v>-10.571092683827761</v>
      </c>
      <c r="BA519">
        <v>1435.6409101417762</v>
      </c>
    </row>
    <row r="520" spans="1:100" x14ac:dyDescent="0.25">
      <c r="A520">
        <v>1547</v>
      </c>
      <c r="B520" t="s">
        <v>955</v>
      </c>
      <c r="C520">
        <v>3</v>
      </c>
      <c r="D520">
        <v>4.3727394229004224</v>
      </c>
      <c r="E520">
        <v>-0.43801126702372611</v>
      </c>
      <c r="F520">
        <v>-1.1433982409841947</v>
      </c>
      <c r="G520">
        <v>-1.2638868141274662</v>
      </c>
      <c r="H520">
        <v>0.11986440640995237</v>
      </c>
      <c r="I520">
        <v>0</v>
      </c>
      <c r="J520">
        <v>7.1918643845971477</v>
      </c>
      <c r="K520">
        <v>0.11986440640995237</v>
      </c>
      <c r="L520">
        <v>-1.0000000000000007</v>
      </c>
      <c r="M520">
        <v>-1.0000000000000007</v>
      </c>
      <c r="N520">
        <v>2.3972881281990488</v>
      </c>
      <c r="O520">
        <v>10.300716993370097</v>
      </c>
      <c r="P520">
        <v>-0.98663083274079533</v>
      </c>
      <c r="Q520">
        <v>-3.6192453806905238</v>
      </c>
      <c r="R520">
        <v>-1.3147846417360922</v>
      </c>
      <c r="S520">
        <v>0.34887413724195387</v>
      </c>
      <c r="T520">
        <v>0.34727049509397562</v>
      </c>
      <c r="U520">
        <v>3.9642291420819681E-2</v>
      </c>
      <c r="V520">
        <v>0</v>
      </c>
      <c r="W520">
        <v>24.636900693871869</v>
      </c>
      <c r="X520">
        <v>0.74878655336989786</v>
      </c>
      <c r="Y520">
        <v>-1.0000000000000007</v>
      </c>
      <c r="Z520">
        <v>-1.0000000000000007</v>
      </c>
      <c r="AA520">
        <v>51.544150326958942</v>
      </c>
      <c r="AB520">
        <v>0.33512573827365655</v>
      </c>
      <c r="AC520">
        <v>2.4527762840705958E-2</v>
      </c>
      <c r="AD520">
        <v>0.20478718438210092</v>
      </c>
      <c r="AE520">
        <v>28.222034274823166</v>
      </c>
      <c r="AF520">
        <v>-1.0000000000000007</v>
      </c>
      <c r="AG520">
        <v>-1.0000000000000007</v>
      </c>
      <c r="AH520">
        <v>-1.0000000000000007</v>
      </c>
      <c r="AI520">
        <v>-7.2531552303309538E-3</v>
      </c>
      <c r="AJ520">
        <v>0</v>
      </c>
      <c r="AK520">
        <v>-0.18499733712841127</v>
      </c>
      <c r="AL520">
        <v>-1.5436330750449555E-3</v>
      </c>
      <c r="AM520">
        <v>4.327774688406133E-2</v>
      </c>
      <c r="AN520">
        <v>0.16054979484712195</v>
      </c>
      <c r="AO520">
        <v>0.15695698645947742</v>
      </c>
      <c r="AP520">
        <v>4.0060267058028245</v>
      </c>
      <c r="AQ520">
        <v>31.828765078468997</v>
      </c>
      <c r="AR520">
        <v>0.73578692375674948</v>
      </c>
      <c r="AS520">
        <v>0.86865095977985007</v>
      </c>
      <c r="AT520">
        <v>-1.0000000000000007</v>
      </c>
      <c r="AU520">
        <v>-1.0000000000000007</v>
      </c>
      <c r="AV520">
        <v>-2.5786714558635584</v>
      </c>
      <c r="AW520">
        <v>65.850894026131868</v>
      </c>
      <c r="AX520">
        <v>65.705830921525248</v>
      </c>
      <c r="AY520">
        <v>0.36756952035445256</v>
      </c>
      <c r="AZ520">
        <v>16.874582435817967</v>
      </c>
      <c r="BA520">
        <v>1466.9527881469812</v>
      </c>
      <c r="CU520" t="e">
        <v>#N/A</v>
      </c>
      <c r="CV520" t="e">
        <v>#N/A</v>
      </c>
    </row>
    <row r="521" spans="1:100" x14ac:dyDescent="0.25">
      <c r="A521">
        <v>1551</v>
      </c>
      <c r="B521" t="s">
        <v>956</v>
      </c>
      <c r="C521">
        <v>3</v>
      </c>
      <c r="D521">
        <v>5.264464372365282</v>
      </c>
      <c r="E521">
        <v>9.8821871441182624E-2</v>
      </c>
      <c r="F521">
        <v>3.7116823851339174</v>
      </c>
      <c r="G521">
        <v>3.7116823851339174</v>
      </c>
      <c r="H521">
        <v>-4.328160240497661E-2</v>
      </c>
      <c r="I521">
        <v>0</v>
      </c>
      <c r="J521">
        <v>-2.5968961442985972</v>
      </c>
      <c r="K521">
        <v>-4.328160240497661E-2</v>
      </c>
      <c r="L521">
        <v>-1.0000000000000013</v>
      </c>
      <c r="M521">
        <v>-1.0000000000000013</v>
      </c>
      <c r="N521">
        <v>-0.86563204809953209</v>
      </c>
      <c r="O521">
        <v>6.3792506132006039</v>
      </c>
      <c r="P521">
        <v>0.16265935210182469</v>
      </c>
      <c r="Q521">
        <v>-1.5622202465321535</v>
      </c>
      <c r="R521">
        <v>-0.44865506221645046</v>
      </c>
      <c r="S521">
        <v>0.33333333333333365</v>
      </c>
      <c r="T521">
        <v>0.14022354304245321</v>
      </c>
      <c r="U521">
        <v>-0.12194370914409169</v>
      </c>
      <c r="V521">
        <v>2.0972938556020147E-3</v>
      </c>
      <c r="W521">
        <v>15.879682539690961</v>
      </c>
      <c r="X521">
        <v>-0.15313246982555079</v>
      </c>
      <c r="Y521">
        <v>-1.0000000000000013</v>
      </c>
      <c r="Z521">
        <v>-1.0000000000000013</v>
      </c>
      <c r="AA521">
        <v>29.170216549391036</v>
      </c>
      <c r="AB521">
        <v>-3.2706668923433567E-2</v>
      </c>
      <c r="AC521">
        <v>0.16081024571557193</v>
      </c>
      <c r="AD521">
        <v>0.14668020464619275</v>
      </c>
      <c r="AE521">
        <v>13.739189071916567</v>
      </c>
      <c r="AF521">
        <v>-1.0000000000000013</v>
      </c>
      <c r="AG521">
        <v>-1.0000000000000013</v>
      </c>
      <c r="AH521">
        <v>-1.0000000000000013</v>
      </c>
      <c r="AI521">
        <v>-2.3640252688292649E-3</v>
      </c>
      <c r="AJ521">
        <v>2.0972938556020147E-3</v>
      </c>
      <c r="AK521">
        <v>2.5310268793438503E-2</v>
      </c>
      <c r="AL521">
        <v>5.0841483718418123E-2</v>
      </c>
      <c r="AM521">
        <v>-0.106896091554083</v>
      </c>
      <c r="AN521">
        <v>-0.23728191334940141</v>
      </c>
      <c r="AO521">
        <v>-2.5458509448848825</v>
      </c>
      <c r="AP521">
        <v>-5.6778404151429429</v>
      </c>
      <c r="AQ521">
        <v>13.282786395392362</v>
      </c>
      <c r="AR521">
        <v>0.35371046108729698</v>
      </c>
      <c r="AS521">
        <v>-0.19641407223052676</v>
      </c>
      <c r="AT521">
        <v>-1.0000000000000013</v>
      </c>
      <c r="AU521">
        <v>-1.0000000000000013</v>
      </c>
      <c r="AV521">
        <v>3.2630273229174671</v>
      </c>
      <c r="AW521">
        <v>29.871626747448708</v>
      </c>
      <c r="AX521">
        <v>30.03407562763234</v>
      </c>
      <c r="AY521">
        <v>-9.2365920555517067E-2</v>
      </c>
      <c r="AZ521">
        <v>-25.418712866262709</v>
      </c>
      <c r="BA521">
        <v>1377.7765200962267</v>
      </c>
    </row>
    <row r="522" spans="1:100" x14ac:dyDescent="0.25">
      <c r="A522">
        <v>1553</v>
      </c>
      <c r="B522" t="s">
        <v>957</v>
      </c>
      <c r="C522">
        <v>3</v>
      </c>
      <c r="D522">
        <v>4.9045758426954862</v>
      </c>
      <c r="E522">
        <v>0</v>
      </c>
      <c r="F522">
        <v>-0.17510236978406329</v>
      </c>
      <c r="G522">
        <v>-0.17510236978406329</v>
      </c>
      <c r="H522">
        <v>0.19211832463215942</v>
      </c>
      <c r="I522">
        <v>0</v>
      </c>
      <c r="J522">
        <v>11.527099477929571</v>
      </c>
      <c r="K522">
        <v>0.19211832463215942</v>
      </c>
      <c r="L522">
        <v>-1.0000000000000011</v>
      </c>
      <c r="M522">
        <v>-1.0000000000000011</v>
      </c>
      <c r="N522">
        <v>3.8423664926431886</v>
      </c>
      <c r="O522">
        <v>16.256572950840983</v>
      </c>
      <c r="P522">
        <v>11.537780950095685</v>
      </c>
      <c r="Q522">
        <v>-4.1231658874336385E-2</v>
      </c>
      <c r="R522">
        <v>0.81627515907521819</v>
      </c>
      <c r="S522">
        <v>0.33333333333333365</v>
      </c>
      <c r="T522">
        <v>0.24101634070288261</v>
      </c>
      <c r="U522">
        <v>0.31959809773040021</v>
      </c>
      <c r="V522">
        <v>0</v>
      </c>
      <c r="W522">
        <v>28.073177885378314</v>
      </c>
      <c r="X522">
        <v>1.6953757945292671</v>
      </c>
      <c r="Y522">
        <v>-1.0000000000000011</v>
      </c>
      <c r="Z522">
        <v>-1.0000000000000011</v>
      </c>
      <c r="AA522">
        <v>54.573277578630858</v>
      </c>
      <c r="AB522">
        <v>0.17171764908151946</v>
      </c>
      <c r="AC522">
        <v>0.25785607950916217</v>
      </c>
      <c r="AD522">
        <v>8.4102762092865352E-2</v>
      </c>
      <c r="AE522">
        <v>25.683824534177379</v>
      </c>
      <c r="AF522">
        <v>-1.0000000000000011</v>
      </c>
      <c r="AG522">
        <v>-1.0000000000000011</v>
      </c>
      <c r="AH522">
        <v>-1.0000000000000011</v>
      </c>
      <c r="AI522">
        <v>0</v>
      </c>
      <c r="AJ522">
        <v>0</v>
      </c>
      <c r="AK522">
        <v>0.65268075650909418</v>
      </c>
      <c r="AL522">
        <v>0.20374334171289066</v>
      </c>
      <c r="AM522">
        <v>-3.8215051427906113E-2</v>
      </c>
      <c r="AN522">
        <v>0.15264247211368001</v>
      </c>
      <c r="AO522">
        <v>2.308027496847818</v>
      </c>
      <c r="AP522">
        <v>4.8347785114064523</v>
      </c>
      <c r="AQ522">
        <v>39.600277363307882</v>
      </c>
      <c r="AR522">
        <v>0.89394777176661566</v>
      </c>
      <c r="AS522">
        <v>1.8874941191614258</v>
      </c>
      <c r="AT522">
        <v>-1.0000000000000011</v>
      </c>
      <c r="AU522">
        <v>-1.0000000000000011</v>
      </c>
      <c r="AV522">
        <v>0.64117278929115462</v>
      </c>
      <c r="AW522">
        <v>75.664629040878395</v>
      </c>
      <c r="AX522">
        <v>75.664629040878395</v>
      </c>
      <c r="AY522">
        <v>0.44477716264445238</v>
      </c>
      <c r="AZ522">
        <v>77.7846553352108</v>
      </c>
      <c r="BA522">
        <v>1578.116600580267</v>
      </c>
      <c r="CU522" t="e">
        <v>#N/A</v>
      </c>
      <c r="CV522" t="e">
        <v>#N/A</v>
      </c>
    </row>
    <row r="523" spans="1:100" x14ac:dyDescent="0.25">
      <c r="A523">
        <v>1554</v>
      </c>
      <c r="B523" t="s">
        <v>958</v>
      </c>
      <c r="C523">
        <v>2</v>
      </c>
      <c r="D523">
        <v>2.3551142783734922</v>
      </c>
      <c r="E523">
        <v>-0.30582869938720808</v>
      </c>
      <c r="F523">
        <v>-0.68460959114198638</v>
      </c>
      <c r="G523">
        <v>-0.68005159796341508</v>
      </c>
      <c r="H523">
        <v>-8.8461247333499318E-2</v>
      </c>
      <c r="I523">
        <v>0</v>
      </c>
      <c r="J523">
        <v>-5.307674840009958</v>
      </c>
      <c r="K523">
        <v>-8.8461247333499318E-2</v>
      </c>
      <c r="L523">
        <v>-1</v>
      </c>
      <c r="M523">
        <v>-1</v>
      </c>
      <c r="N523">
        <v>-1.7692249466699868</v>
      </c>
      <c r="O523">
        <v>-1.6684176219641866</v>
      </c>
      <c r="P523">
        <v>-1.3810806075578141</v>
      </c>
      <c r="Q523">
        <v>-2.9396849130890583</v>
      </c>
      <c r="R523">
        <v>-0.96404236672444532</v>
      </c>
      <c r="S523">
        <v>0.29831875742537622</v>
      </c>
      <c r="T523">
        <v>0.14858307167140319</v>
      </c>
      <c r="U523">
        <v>-9.0284861992386972E-2</v>
      </c>
      <c r="V523">
        <v>-2.1569213185573567E-2</v>
      </c>
      <c r="W523">
        <v>13.720565255688991</v>
      </c>
      <c r="X523">
        <v>2.5042521049803979E-2</v>
      </c>
      <c r="Y523">
        <v>-1</v>
      </c>
      <c r="Z523">
        <v>-1</v>
      </c>
      <c r="AA523">
        <v>20.596354614639722</v>
      </c>
      <c r="AB523">
        <v>-7.0908927058721025E-2</v>
      </c>
      <c r="AC523">
        <v>-7.0766771645159654E-2</v>
      </c>
      <c r="AD523">
        <v>-7.3740201735348607E-2</v>
      </c>
      <c r="AE523">
        <v>0.27100682302084778</v>
      </c>
      <c r="AF523">
        <v>-1</v>
      </c>
      <c r="AG523">
        <v>-1</v>
      </c>
      <c r="AH523">
        <v>-1</v>
      </c>
      <c r="AI523">
        <v>-1.2094353588440049E-2</v>
      </c>
      <c r="AJ523">
        <v>-2.1569213185573567E-2</v>
      </c>
      <c r="AK523">
        <v>0.31733497138133249</v>
      </c>
      <c r="AL523">
        <v>-0.14550701439208519</v>
      </c>
      <c r="AM523">
        <v>0.36126186934079391</v>
      </c>
      <c r="AN523">
        <v>-0.17782100912574011</v>
      </c>
      <c r="AO523">
        <v>9.5861614027791955</v>
      </c>
      <c r="AP523">
        <v>-4.1410001124566147</v>
      </c>
      <c r="AQ523">
        <v>18.229107892583734</v>
      </c>
      <c r="AR523">
        <v>0.44672214209047523</v>
      </c>
      <c r="AS523">
        <v>8.6092476211140134E-2</v>
      </c>
      <c r="AT523">
        <v>-1</v>
      </c>
      <c r="AU523">
        <v>-1</v>
      </c>
      <c r="AV523">
        <v>-1.2276066945405257</v>
      </c>
      <c r="AW523">
        <v>29.179470335647899</v>
      </c>
      <c r="AX523">
        <v>28.957485197626781</v>
      </c>
      <c r="AY523">
        <v>-3.0867302483846143E-2</v>
      </c>
      <c r="AZ523">
        <v>-34.60647394513223</v>
      </c>
      <c r="BA523">
        <v>1379.555248413651</v>
      </c>
    </row>
    <row r="524" spans="1:100" x14ac:dyDescent="0.25">
      <c r="A524">
        <v>1557</v>
      </c>
      <c r="B524" t="s">
        <v>959</v>
      </c>
      <c r="C524">
        <v>3</v>
      </c>
      <c r="D524">
        <v>2.3352032259031237</v>
      </c>
      <c r="E524">
        <v>-4.8620886932845088E-2</v>
      </c>
      <c r="F524">
        <v>0.73210617865217942</v>
      </c>
      <c r="G524">
        <v>0.71458061459798028</v>
      </c>
      <c r="H524">
        <v>0.35104648216371953</v>
      </c>
      <c r="I524">
        <v>0</v>
      </c>
      <c r="J524">
        <v>21.062788929823171</v>
      </c>
      <c r="K524">
        <v>0.35104648216371953</v>
      </c>
      <c r="L524">
        <v>-1.0000000000000033</v>
      </c>
      <c r="M524">
        <v>-1.0000000000000033</v>
      </c>
      <c r="N524">
        <v>7.0209296432743917</v>
      </c>
      <c r="O524">
        <v>24.112572770324277</v>
      </c>
      <c r="P524">
        <v>1.742552880626737</v>
      </c>
      <c r="Q524">
        <v>0.42823649593767993</v>
      </c>
      <c r="R524">
        <v>0.27766269020173578</v>
      </c>
      <c r="S524">
        <v>0.33333333333333454</v>
      </c>
      <c r="T524">
        <v>0.28063256091558303</v>
      </c>
      <c r="U524">
        <v>0.42744106256648312</v>
      </c>
      <c r="V524">
        <v>-1.9726693524492508E-2</v>
      </c>
      <c r="W524">
        <v>26.825351245087543</v>
      </c>
      <c r="X524">
        <v>1.7558120252908394</v>
      </c>
      <c r="Y524">
        <v>-1.0000000000000033</v>
      </c>
      <c r="Z524">
        <v>-1.0000000000000033</v>
      </c>
      <c r="AA524">
        <v>71.883831528057726</v>
      </c>
      <c r="AB524">
        <v>0.40943775217068934</v>
      </c>
      <c r="AC524">
        <v>0.32028151141097866</v>
      </c>
      <c r="AD524">
        <v>0.16589708827370167</v>
      </c>
      <c r="AE524">
        <v>44.780817592768472</v>
      </c>
      <c r="AF524">
        <v>-1.0000000000000033</v>
      </c>
      <c r="AG524">
        <v>-1.0000000000000033</v>
      </c>
      <c r="AH524">
        <v>-1.0000000000000033</v>
      </c>
      <c r="AI524">
        <v>0</v>
      </c>
      <c r="AJ524">
        <v>-1.9726693524492508E-2</v>
      </c>
      <c r="AK524">
        <v>-1.740547788010301E-2</v>
      </c>
      <c r="AL524">
        <v>-6.284644266154768E-2</v>
      </c>
      <c r="AM524">
        <v>5.3808448968474004E-2</v>
      </c>
      <c r="AN524">
        <v>0.2104598795192465</v>
      </c>
      <c r="AO524">
        <v>1.2581838348113354</v>
      </c>
      <c r="AP524">
        <v>4.9472647746734237</v>
      </c>
      <c r="AQ524">
        <v>47.888140174910752</v>
      </c>
      <c r="AR524">
        <v>1.0216802632909077</v>
      </c>
      <c r="AS524">
        <v>2.1068585074545583</v>
      </c>
      <c r="AT524">
        <v>-1.0000000000000033</v>
      </c>
      <c r="AU524">
        <v>-1.0000000000000033</v>
      </c>
      <c r="AV524">
        <v>0.99224330479971623</v>
      </c>
      <c r="AW524">
        <v>100.94366907305546</v>
      </c>
      <c r="AX524">
        <v>98.970999720606201</v>
      </c>
      <c r="AY524">
        <v>0.36262726431546627</v>
      </c>
      <c r="AZ524">
        <v>25.635407780021097</v>
      </c>
      <c r="BA524">
        <v>1538.4970008647717</v>
      </c>
    </row>
    <row r="525" spans="1:100" x14ac:dyDescent="0.25">
      <c r="A525">
        <v>1559</v>
      </c>
      <c r="B525" t="s">
        <v>960</v>
      </c>
      <c r="C525">
        <v>3</v>
      </c>
      <c r="D525">
        <v>3.068101126673906</v>
      </c>
      <c r="E525">
        <v>-1.6913536284467665E-3</v>
      </c>
      <c r="F525">
        <v>0.12245125606784696</v>
      </c>
      <c r="G525">
        <v>0.12245125606784696</v>
      </c>
      <c r="H525">
        <v>0.33004690091612282</v>
      </c>
      <c r="I525">
        <v>0</v>
      </c>
      <c r="J525">
        <v>19.80281405496736</v>
      </c>
      <c r="K525">
        <v>0.33004690091612282</v>
      </c>
      <c r="L525">
        <v>-1.0000000000000002</v>
      </c>
      <c r="M525">
        <v>-1.0000000000000002</v>
      </c>
      <c r="N525">
        <v>6.6009380183224531</v>
      </c>
      <c r="O525">
        <v>22.993366437709106</v>
      </c>
      <c r="P525">
        <v>1.1151740491177162E-2</v>
      </c>
      <c r="Q525">
        <v>-6.8970594357203097E-2</v>
      </c>
      <c r="R525">
        <v>-4.5358455702161307E-2</v>
      </c>
      <c r="S525">
        <v>0.33333333333333359</v>
      </c>
      <c r="T525">
        <v>0.41584834100828522</v>
      </c>
      <c r="U525">
        <v>0.35919883729013752</v>
      </c>
      <c r="V525">
        <v>-1.9728010139122903E-3</v>
      </c>
      <c r="W525">
        <v>31.05443238806884</v>
      </c>
      <c r="X525">
        <v>1.9001892019836664</v>
      </c>
      <c r="Y525">
        <v>-1.0000000000000002</v>
      </c>
      <c r="Z525">
        <v>-1.0000000000000002</v>
      </c>
      <c r="AA525">
        <v>54.06053135996963</v>
      </c>
      <c r="AB525">
        <v>5.16855204355006E-2</v>
      </c>
      <c r="AC525">
        <v>0.22290521751286868</v>
      </c>
      <c r="AD525">
        <v>0.18643841060368968</v>
      </c>
      <c r="AE525">
        <v>23.051457427602955</v>
      </c>
      <c r="AF525">
        <v>-1.0000000000000002</v>
      </c>
      <c r="AG525">
        <v>-1.0000000000000002</v>
      </c>
      <c r="AH525">
        <v>-1.0000000000000002</v>
      </c>
      <c r="AI525">
        <v>-1.779147979570822E-3</v>
      </c>
      <c r="AJ525">
        <v>-1.9728010139122903E-3</v>
      </c>
      <c r="AK525">
        <v>0.15321628412068716</v>
      </c>
      <c r="AL525">
        <v>0.15874470157277656</v>
      </c>
      <c r="AM525">
        <v>0.38076768949033912</v>
      </c>
      <c r="AN525">
        <v>0.18122016393312179</v>
      </c>
      <c r="AO525">
        <v>10.285273657861913</v>
      </c>
      <c r="AP525">
        <v>5.3242276061919274</v>
      </c>
      <c r="AQ525">
        <v>50.857246443036217</v>
      </c>
      <c r="AR525">
        <v>1.1064077106178443</v>
      </c>
      <c r="AS525">
        <v>2.2302361028997879</v>
      </c>
      <c r="AT525">
        <v>-1.0000000000000002</v>
      </c>
      <c r="AU525">
        <v>-1.0000000000000002</v>
      </c>
      <c r="AV525">
        <v>7.7092800365685624E-2</v>
      </c>
      <c r="AW525">
        <v>82.378125403870683</v>
      </c>
      <c r="AX525">
        <v>82.14526234288806</v>
      </c>
      <c r="AY525">
        <v>0.379636403467702</v>
      </c>
      <c r="AZ525">
        <v>39.403163528130385</v>
      </c>
      <c r="BA525">
        <v>1569.0808024594762</v>
      </c>
    </row>
    <row r="526" spans="1:100" x14ac:dyDescent="0.25">
      <c r="A526">
        <v>1561</v>
      </c>
      <c r="B526" t="s">
        <v>961</v>
      </c>
      <c r="C526">
        <v>2</v>
      </c>
      <c r="D526">
        <v>4.1928725463317766</v>
      </c>
      <c r="E526">
        <v>0.10238901582499532</v>
      </c>
      <c r="F526">
        <v>0.33189711169597369</v>
      </c>
      <c r="G526">
        <v>0.34107115714044167</v>
      </c>
      <c r="H526">
        <v>0.12278818317891704</v>
      </c>
      <c r="I526">
        <v>0</v>
      </c>
      <c r="J526">
        <v>7.3672909907350226</v>
      </c>
      <c r="K526">
        <v>0.12278818317891704</v>
      </c>
      <c r="L526">
        <v>-1</v>
      </c>
      <c r="M526">
        <v>-1</v>
      </c>
      <c r="N526">
        <v>2.4557636635783409</v>
      </c>
      <c r="O526">
        <v>11.497557895982187</v>
      </c>
      <c r="P526">
        <v>0.68632391869114262</v>
      </c>
      <c r="Q526">
        <v>1.8923762000059607</v>
      </c>
      <c r="R526">
        <v>0.62304038929938821</v>
      </c>
      <c r="S526">
        <v>0.33780731260732316</v>
      </c>
      <c r="T526">
        <v>0.31530454447327239</v>
      </c>
      <c r="U526">
        <v>0.11616318796524364</v>
      </c>
      <c r="V526">
        <v>5.7291113043895642E-3</v>
      </c>
      <c r="W526">
        <v>26.750363836805185</v>
      </c>
      <c r="X526">
        <v>0.98143347129630487</v>
      </c>
      <c r="Y526">
        <v>-1</v>
      </c>
      <c r="Z526">
        <v>-1</v>
      </c>
      <c r="AA526">
        <v>47.422611254718994</v>
      </c>
      <c r="AB526">
        <v>0.16066105007879874</v>
      </c>
      <c r="AC526">
        <v>0.16089108574546324</v>
      </c>
      <c r="AD526">
        <v>0.15592827916991253</v>
      </c>
      <c r="AE526">
        <v>21.604734724311658</v>
      </c>
      <c r="AF526">
        <v>-1</v>
      </c>
      <c r="AG526">
        <v>-1</v>
      </c>
      <c r="AH526">
        <v>-1</v>
      </c>
      <c r="AI526">
        <v>2.8744807544166156E-3</v>
      </c>
      <c r="AJ526">
        <v>5.7291113043895642E-3</v>
      </c>
      <c r="AK526">
        <v>3.8352861883934788E-2</v>
      </c>
      <c r="AL526">
        <v>0.13347509510531252</v>
      </c>
      <c r="AM526">
        <v>3.6324885983048311E-2</v>
      </c>
      <c r="AN526">
        <v>0.14711597423200545</v>
      </c>
      <c r="AO526">
        <v>1.311993123657774</v>
      </c>
      <c r="AP526">
        <v>4.1331681666648068</v>
      </c>
      <c r="AQ526">
        <v>32.100248116630873</v>
      </c>
      <c r="AR526">
        <v>0.75205308984581865</v>
      </c>
      <c r="AS526">
        <v>1.0734944518659828</v>
      </c>
      <c r="AT526">
        <v>-1</v>
      </c>
      <c r="AU526">
        <v>-1</v>
      </c>
      <c r="AV526">
        <v>0.87851602904421444</v>
      </c>
      <c r="AW526">
        <v>60.094768417294205</v>
      </c>
      <c r="AX526">
        <v>60.277793394304148</v>
      </c>
      <c r="AY526">
        <v>0.20726339915903397</v>
      </c>
      <c r="AZ526">
        <v>7.1122438904881671</v>
      </c>
      <c r="BA526">
        <v>1467.5356491079397</v>
      </c>
    </row>
    <row r="527" spans="1:100" x14ac:dyDescent="0.25">
      <c r="A527">
        <v>1566</v>
      </c>
      <c r="B527" t="s">
        <v>962</v>
      </c>
      <c r="C527">
        <v>2</v>
      </c>
      <c r="D527">
        <v>2.814920036405903</v>
      </c>
      <c r="E527">
        <v>-0.20369292927096838</v>
      </c>
      <c r="F527">
        <v>-0.43028036667727876</v>
      </c>
      <c r="G527">
        <v>-0.4245674406393406</v>
      </c>
      <c r="H527">
        <v>-3.5606796220845352E-2</v>
      </c>
      <c r="I527">
        <v>0</v>
      </c>
      <c r="J527">
        <v>-2.1364077732507214</v>
      </c>
      <c r="K527">
        <v>-3.5606796220845352E-2</v>
      </c>
      <c r="L527">
        <v>-1</v>
      </c>
      <c r="M527">
        <v>-1</v>
      </c>
      <c r="N527">
        <v>-0.71213592441690743</v>
      </c>
      <c r="O527">
        <v>1.6256997050067596</v>
      </c>
      <c r="P527">
        <v>-0.86381752572298542</v>
      </c>
      <c r="Q527">
        <v>-1.7307068000785908</v>
      </c>
      <c r="R527">
        <v>-0.56695543618681521</v>
      </c>
      <c r="S527">
        <v>0.3081987646959799</v>
      </c>
      <c r="T527">
        <v>0.19029666073179186</v>
      </c>
      <c r="U527">
        <v>-3.86317127397693E-2</v>
      </c>
      <c r="V527">
        <v>-1.4739192608891744E-2</v>
      </c>
      <c r="W527">
        <v>16.980611213885577</v>
      </c>
      <c r="X527">
        <v>0.26433082872369029</v>
      </c>
      <c r="Y527">
        <v>-1</v>
      </c>
      <c r="Z527">
        <v>-1</v>
      </c>
      <c r="AA527">
        <v>27.30826416478282</v>
      </c>
      <c r="AB527">
        <v>-1.2970290225074996E-2</v>
      </c>
      <c r="AC527">
        <v>-1.2806147237250626E-2</v>
      </c>
      <c r="AD527">
        <v>-1.6277317851213627E-2</v>
      </c>
      <c r="AE527">
        <v>5.6086897491916829</v>
      </c>
      <c r="AF527">
        <v>-1</v>
      </c>
      <c r="AG527">
        <v>-1</v>
      </c>
      <c r="AH527">
        <v>-1</v>
      </c>
      <c r="AI527">
        <v>-8.3491623182489951E-3</v>
      </c>
      <c r="AJ527">
        <v>-1.4739192608891744E-2</v>
      </c>
      <c r="AK527">
        <v>0.24753385413349877</v>
      </c>
      <c r="AL527">
        <v>-7.5705897144251424E-2</v>
      </c>
      <c r="AM527">
        <v>0.27996287667645253</v>
      </c>
      <c r="AN527">
        <v>-9.6522016461398782E-2</v>
      </c>
      <c r="AO527">
        <v>7.5159706252424439</v>
      </c>
      <c r="AP527">
        <v>-2.0708093349198631</v>
      </c>
      <c r="AQ527">
        <v>21.699656906942263</v>
      </c>
      <c r="AR527">
        <v>0.52311571916270583</v>
      </c>
      <c r="AS527">
        <v>0.33313971948273513</v>
      </c>
      <c r="AT527">
        <v>-1</v>
      </c>
      <c r="AU527">
        <v>-1</v>
      </c>
      <c r="AV527">
        <v>-0.70065634839785795</v>
      </c>
      <c r="AW527">
        <v>36.914455027090455</v>
      </c>
      <c r="AX527">
        <v>36.793803119995047</v>
      </c>
      <c r="AY527">
        <v>2.8712822763714341E-2</v>
      </c>
      <c r="AZ527">
        <v>-24.168481629712467</v>
      </c>
      <c r="BA527">
        <v>1419.8371704704798</v>
      </c>
    </row>
    <row r="528" spans="1:100" x14ac:dyDescent="0.25">
      <c r="A528">
        <v>1569</v>
      </c>
      <c r="B528" t="s">
        <v>963</v>
      </c>
      <c r="C528">
        <v>2</v>
      </c>
      <c r="D528">
        <v>5.9725084724814677</v>
      </c>
      <c r="E528">
        <v>0.497696126857332</v>
      </c>
      <c r="F528">
        <v>1.3162549998268107</v>
      </c>
      <c r="G528">
        <v>1.3298991067546646</v>
      </c>
      <c r="H528">
        <v>0.327356478407554</v>
      </c>
      <c r="I528">
        <v>0</v>
      </c>
      <c r="J528">
        <v>19.641388704453238</v>
      </c>
      <c r="K528">
        <v>0.327356478407554</v>
      </c>
      <c r="L528">
        <v>-1</v>
      </c>
      <c r="M528">
        <v>-1</v>
      </c>
      <c r="N528">
        <v>6.5471295681510799</v>
      </c>
      <c r="O528">
        <v>24.247136250797951</v>
      </c>
      <c r="P528">
        <v>2.6883431357695011</v>
      </c>
      <c r="Q528">
        <v>6.5716148703716959</v>
      </c>
      <c r="R528">
        <v>2.1599288580589753</v>
      </c>
      <c r="S528">
        <v>0.37604697268601878</v>
      </c>
      <c r="T528">
        <v>0.47675315707476928</v>
      </c>
      <c r="U528">
        <v>0.31608195475513429</v>
      </c>
      <c r="V528">
        <v>3.2164078205669237E-2</v>
      </c>
      <c r="W528">
        <v>39.368072090247253</v>
      </c>
      <c r="X528">
        <v>1.9075768733847831</v>
      </c>
      <c r="Y528">
        <v>-1</v>
      </c>
      <c r="Z528">
        <v>-1</v>
      </c>
      <c r="AA528">
        <v>73.400440283253914</v>
      </c>
      <c r="AB528">
        <v>0.38490721885780776</v>
      </c>
      <c r="AC528">
        <v>0.38522235540979993</v>
      </c>
      <c r="AD528">
        <v>0.37833308988384518</v>
      </c>
      <c r="AE528">
        <v>42.263745908638413</v>
      </c>
      <c r="AF528">
        <v>-1</v>
      </c>
      <c r="AG528">
        <v>-1</v>
      </c>
      <c r="AH528">
        <v>-1</v>
      </c>
      <c r="AI528">
        <v>1.7369899348683937E-2</v>
      </c>
      <c r="AJ528">
        <v>3.2164078205669237E-2</v>
      </c>
      <c r="AK528">
        <v>-0.23180594706877</v>
      </c>
      <c r="AL528">
        <v>0.40363390405801736</v>
      </c>
      <c r="AM528">
        <v>-0.27833539301033361</v>
      </c>
      <c r="AN528">
        <v>0.4617762532253874</v>
      </c>
      <c r="AO528">
        <v>-6.7004900115109525</v>
      </c>
      <c r="AP528">
        <v>12.145651301833533</v>
      </c>
      <c r="AQ528">
        <v>45.532689101809837</v>
      </c>
      <c r="AR528">
        <v>1.0477274086420696</v>
      </c>
      <c r="AS528">
        <v>2.029668101068919</v>
      </c>
      <c r="AT528">
        <v>-1</v>
      </c>
      <c r="AU528">
        <v>-1</v>
      </c>
      <c r="AV528">
        <v>2.9180289122787131</v>
      </c>
      <c r="AW528">
        <v>90.032315750354684</v>
      </c>
      <c r="AX528">
        <v>90.607541684220649</v>
      </c>
      <c r="AY528">
        <v>0.43786279797644267</v>
      </c>
      <c r="AZ528">
        <v>47.511533801263965</v>
      </c>
      <c r="BA528">
        <v>1538.2835411329181</v>
      </c>
    </row>
    <row r="529" spans="1:100" x14ac:dyDescent="0.25">
      <c r="A529">
        <v>1571</v>
      </c>
      <c r="B529" t="s">
        <v>964</v>
      </c>
      <c r="C529">
        <v>2</v>
      </c>
      <c r="D529">
        <v>3.9399433860810098</v>
      </c>
      <c r="E529">
        <v>4.6206347131131517E-2</v>
      </c>
      <c r="F529">
        <v>0.19199612949349987</v>
      </c>
      <c r="G529">
        <v>0.20053487145782956</v>
      </c>
      <c r="H529">
        <v>9.3714097650617834E-2</v>
      </c>
      <c r="I529">
        <v>0</v>
      </c>
      <c r="J529">
        <v>5.6228458590370698</v>
      </c>
      <c r="K529">
        <v>9.3714097650617834E-2</v>
      </c>
      <c r="L529">
        <v>-1</v>
      </c>
      <c r="M529">
        <v>-1</v>
      </c>
      <c r="N529">
        <v>1.8742819530123564</v>
      </c>
      <c r="O529">
        <v>9.6855355045193718</v>
      </c>
      <c r="P529">
        <v>0.40178873262245307</v>
      </c>
      <c r="Q529">
        <v>1.2273435997318689</v>
      </c>
      <c r="R529">
        <v>0.40461149376485717</v>
      </c>
      <c r="S529">
        <v>0.33237253520714732</v>
      </c>
      <c r="T529">
        <v>0.29235880517405732</v>
      </c>
      <c r="U529">
        <v>8.7749912497189997E-2</v>
      </c>
      <c r="V529">
        <v>1.9720653370926037E-3</v>
      </c>
      <c r="W529">
        <v>24.957083365255613</v>
      </c>
      <c r="X529">
        <v>0.84980617072318543</v>
      </c>
      <c r="Y529">
        <v>-1</v>
      </c>
      <c r="Z529">
        <v>-1</v>
      </c>
      <c r="AA529">
        <v>43.730535597682241</v>
      </c>
      <c r="AB529">
        <v>0.12879026441679042</v>
      </c>
      <c r="AC529">
        <v>0.12900820519643549</v>
      </c>
      <c r="AD529">
        <v>0.1243191948718053</v>
      </c>
      <c r="AE529">
        <v>18.668591284137335</v>
      </c>
      <c r="AF529">
        <v>-1</v>
      </c>
      <c r="AG529">
        <v>-1</v>
      </c>
      <c r="AH529">
        <v>-1</v>
      </c>
      <c r="AI529">
        <v>8.1433238437129247E-4</v>
      </c>
      <c r="AJ529">
        <v>1.9720653370926037E-3</v>
      </c>
      <c r="AK529">
        <v>7.6748940361959075E-2</v>
      </c>
      <c r="AL529">
        <v>9.5079016627288251E-2</v>
      </c>
      <c r="AM529">
        <v>8.104569598729286E-2</v>
      </c>
      <c r="AN529">
        <v>0.1023951642277609</v>
      </c>
      <c r="AO529">
        <v>2.4507601046583556</v>
      </c>
      <c r="AP529">
        <v>2.9944011856642252</v>
      </c>
      <c r="AQ529">
        <v>30.191174486132851</v>
      </c>
      <c r="AR529">
        <v>0.71003064241037461</v>
      </c>
      <c r="AS529">
        <v>0.93759912934906275</v>
      </c>
      <c r="AT529">
        <v>-1</v>
      </c>
      <c r="AU529">
        <v>-1</v>
      </c>
      <c r="AV529">
        <v>0.58865208929267909</v>
      </c>
      <c r="AW529">
        <v>55.839921346803195</v>
      </c>
      <c r="AX529">
        <v>55.967205114496373</v>
      </c>
      <c r="AY529">
        <v>0.17448966637459426</v>
      </c>
      <c r="AZ529">
        <v>1.370531036911891</v>
      </c>
      <c r="BA529">
        <v>1395.5848229584906</v>
      </c>
    </row>
    <row r="530" spans="1:100" x14ac:dyDescent="0.25">
      <c r="A530">
        <v>1572</v>
      </c>
      <c r="B530" t="s">
        <v>965</v>
      </c>
      <c r="C530">
        <v>3</v>
      </c>
      <c r="D530">
        <v>4.1374203166512142</v>
      </c>
      <c r="E530">
        <v>0.68246605382381986</v>
      </c>
      <c r="F530">
        <v>-0.34750012122403462</v>
      </c>
      <c r="G530">
        <v>-0.20103890332208149</v>
      </c>
      <c r="H530">
        <v>2.259990068365688E-2</v>
      </c>
      <c r="I530">
        <v>0</v>
      </c>
      <c r="J530">
        <v>1.3559940410194127</v>
      </c>
      <c r="K530">
        <v>2.259990068365688E-2</v>
      </c>
      <c r="L530">
        <v>-0.99999999999999933</v>
      </c>
      <c r="M530">
        <v>-0.99999999999999933</v>
      </c>
      <c r="N530">
        <v>0.4519980136731373</v>
      </c>
      <c r="O530">
        <v>5.2923754543485408</v>
      </c>
      <c r="P530">
        <v>-1.2637873586615613</v>
      </c>
      <c r="Q530">
        <v>0.57227079282760129</v>
      </c>
      <c r="R530">
        <v>5.6949916728339725E-2</v>
      </c>
      <c r="S530">
        <v>0.33333333333333298</v>
      </c>
      <c r="T530">
        <v>0.15852688905855283</v>
      </c>
      <c r="U530">
        <v>0.11498834139234203</v>
      </c>
      <c r="V530">
        <v>0</v>
      </c>
      <c r="W530">
        <v>23.369946524022843</v>
      </c>
      <c r="X530">
        <v>0.71387235953697126</v>
      </c>
      <c r="Y530">
        <v>-0.99999999999999933</v>
      </c>
      <c r="Z530">
        <v>-0.99999999999999933</v>
      </c>
      <c r="AA530">
        <v>56.387360616118606</v>
      </c>
      <c r="AB530">
        <v>0.24772675179547354</v>
      </c>
      <c r="AC530">
        <v>0.32031938782088748</v>
      </c>
      <c r="AD530">
        <v>9.1163143890987355E-2</v>
      </c>
      <c r="AE530">
        <v>32.960464175367427</v>
      </c>
      <c r="AF530">
        <v>-0.99999999999999933</v>
      </c>
      <c r="AG530">
        <v>-0.99999999999999933</v>
      </c>
      <c r="AH530">
        <v>-0.99999999999999933</v>
      </c>
      <c r="AI530">
        <v>0</v>
      </c>
      <c r="AJ530">
        <v>0</v>
      </c>
      <c r="AK530">
        <v>-0.1802803032245735</v>
      </c>
      <c r="AL530">
        <v>-0.20180483767557075</v>
      </c>
      <c r="AM530">
        <v>0.42511955792958722</v>
      </c>
      <c r="AN530">
        <v>0.27397631308746839</v>
      </c>
      <c r="AO530">
        <v>9.7265874321168155</v>
      </c>
      <c r="AP530">
        <v>5.8403836388088601</v>
      </c>
      <c r="AQ530">
        <v>24.725940565042261</v>
      </c>
      <c r="AR530">
        <v>0.60684856378422825</v>
      </c>
      <c r="AS530">
        <v>0.73647226022062828</v>
      </c>
      <c r="AT530">
        <v>-0.99999999999999933</v>
      </c>
      <c r="AU530">
        <v>-0.99999999999999933</v>
      </c>
      <c r="AV530">
        <v>-0.14408898659374161</v>
      </c>
      <c r="AW530">
        <v>67.520119709276031</v>
      </c>
      <c r="AX530">
        <v>67.520119709276031</v>
      </c>
      <c r="AY530">
        <v>0.33713335934470506</v>
      </c>
      <c r="AZ530">
        <v>42.148321160009722</v>
      </c>
      <c r="BA530">
        <v>1522.6742273600039</v>
      </c>
    </row>
    <row r="531" spans="1:100" x14ac:dyDescent="0.25">
      <c r="A531">
        <v>1573</v>
      </c>
      <c r="B531" t="s">
        <v>966</v>
      </c>
      <c r="C531">
        <v>3</v>
      </c>
      <c r="D531">
        <v>5.4315386676287982</v>
      </c>
      <c r="E531">
        <v>0</v>
      </c>
      <c r="F531">
        <v>0.27745503616726058</v>
      </c>
      <c r="G531">
        <v>0.27745503616726058</v>
      </c>
      <c r="H531">
        <v>3.5615141908377335E-2</v>
      </c>
      <c r="I531">
        <v>0</v>
      </c>
      <c r="J531">
        <v>2.1369085145026396</v>
      </c>
      <c r="K531">
        <v>3.5615141908377335E-2</v>
      </c>
      <c r="L531">
        <v>-1</v>
      </c>
      <c r="M531">
        <v>-1</v>
      </c>
      <c r="N531">
        <v>0.71230283816754669</v>
      </c>
      <c r="O531">
        <v>7.8459022182986908</v>
      </c>
      <c r="P531">
        <v>-5.300715507217775E-2</v>
      </c>
      <c r="Q531">
        <v>-0.41046992835259544</v>
      </c>
      <c r="R531">
        <v>-0.14592939209752848</v>
      </c>
      <c r="S531">
        <v>0.33333333333333337</v>
      </c>
      <c r="T531">
        <v>0.41411361503474542</v>
      </c>
      <c r="U531">
        <v>0.13498432898561302</v>
      </c>
      <c r="V531">
        <v>0</v>
      </c>
      <c r="W531">
        <v>33.872645417812578</v>
      </c>
      <c r="X531">
        <v>1.3076668924359311</v>
      </c>
      <c r="Y531">
        <v>-1</v>
      </c>
      <c r="Z531">
        <v>-1</v>
      </c>
      <c r="AA531">
        <v>64.422529717302666</v>
      </c>
      <c r="AB531">
        <v>9.5608342452667083E-2</v>
      </c>
      <c r="AC531">
        <v>0.30333001903301154</v>
      </c>
      <c r="AD531">
        <v>0.21497791234607405</v>
      </c>
      <c r="AE531">
        <v>30.695813691587635</v>
      </c>
      <c r="AF531">
        <v>-1</v>
      </c>
      <c r="AG531">
        <v>-1</v>
      </c>
      <c r="AH531">
        <v>-1</v>
      </c>
      <c r="AI531">
        <v>0</v>
      </c>
      <c r="AJ531">
        <v>0</v>
      </c>
      <c r="AK531">
        <v>6.8559157504219856E-2</v>
      </c>
      <c r="AL531">
        <v>-0.14942182399415993</v>
      </c>
      <c r="AM531">
        <v>-0.12754512883160052</v>
      </c>
      <c r="AN531">
        <v>0.25377767204921015</v>
      </c>
      <c r="AO531">
        <v>-2.8458324332689133</v>
      </c>
      <c r="AP531">
        <v>5.5973326812594539</v>
      </c>
      <c r="AQ531">
        <v>36.009553932315207</v>
      </c>
      <c r="AR531">
        <v>0.8824312773536922</v>
      </c>
      <c r="AS531">
        <v>1.3432820343443086</v>
      </c>
      <c r="AT531">
        <v>-1</v>
      </c>
      <c r="AU531">
        <v>-1</v>
      </c>
      <c r="AV531">
        <v>0.13152564406973213</v>
      </c>
      <c r="AW531">
        <v>77.865764616860858</v>
      </c>
      <c r="AX531">
        <v>77.865764616860858</v>
      </c>
      <c r="AY531">
        <v>0.38196055203416529</v>
      </c>
      <c r="AZ531">
        <v>40.261702540522286</v>
      </c>
      <c r="BA531">
        <v>1482.6318289991357</v>
      </c>
      <c r="CU531" t="e">
        <v>#N/A</v>
      </c>
      <c r="CV531" t="e">
        <v>#N/A</v>
      </c>
    </row>
    <row r="532" spans="1:100" x14ac:dyDescent="0.25">
      <c r="A532">
        <v>1574</v>
      </c>
      <c r="B532" t="s">
        <v>967</v>
      </c>
      <c r="C532">
        <v>3</v>
      </c>
      <c r="D532">
        <v>5.0582944790647888</v>
      </c>
      <c r="E532">
        <v>0</v>
      </c>
      <c r="F532">
        <v>16.662838079066059</v>
      </c>
      <c r="G532">
        <v>16.662838079066059</v>
      </c>
      <c r="H532">
        <v>0.2148817514727889</v>
      </c>
      <c r="I532">
        <v>0</v>
      </c>
      <c r="J532">
        <v>12.892905088367332</v>
      </c>
      <c r="K532">
        <v>0.2148817514727889</v>
      </c>
      <c r="L532">
        <v>-1.0000000000000004</v>
      </c>
      <c r="M532">
        <v>-1.0000000000000004</v>
      </c>
      <c r="N532">
        <v>4.2976350294557815</v>
      </c>
      <c r="O532">
        <v>34.614037646498176</v>
      </c>
      <c r="P532">
        <v>0</v>
      </c>
      <c r="Q532">
        <v>52.307767667438547</v>
      </c>
      <c r="R532">
        <v>17.130228017222834</v>
      </c>
      <c r="S532">
        <v>0.33333333333333348</v>
      </c>
      <c r="T532">
        <v>0.35098607084432798</v>
      </c>
      <c r="U532">
        <v>0.23416959724442676</v>
      </c>
      <c r="V532">
        <v>0</v>
      </c>
      <c r="W532">
        <v>28.144289997971981</v>
      </c>
      <c r="X532">
        <v>1.423768779193574</v>
      </c>
      <c r="Y532">
        <v>-1.0000000000000004</v>
      </c>
      <c r="Z532">
        <v>-1.0000000000000004</v>
      </c>
      <c r="AA532">
        <v>75.4230581025341</v>
      </c>
      <c r="AB532">
        <v>0.26432501094440647</v>
      </c>
      <c r="AC532">
        <v>-7.9728240413510398E-2</v>
      </c>
      <c r="AD532">
        <v>0.41837403121588984</v>
      </c>
      <c r="AE532">
        <v>30.148540087339288</v>
      </c>
      <c r="AF532">
        <v>-1.0000000000000004</v>
      </c>
      <c r="AG532">
        <v>-1.0000000000000004</v>
      </c>
      <c r="AH532">
        <v>-1.0000000000000004</v>
      </c>
      <c r="AI532">
        <v>0.59625931004203681</v>
      </c>
      <c r="AJ532">
        <v>0</v>
      </c>
      <c r="AK532">
        <v>0.41678683875384864</v>
      </c>
      <c r="AL532">
        <v>4.1808592766568939E-2</v>
      </c>
      <c r="AM532">
        <v>2.5360417827042896E-3</v>
      </c>
      <c r="AN532">
        <v>0.30997883765818901</v>
      </c>
      <c r="AO532">
        <v>2.1473352383368507</v>
      </c>
      <c r="AP532">
        <v>7.9585139052875675</v>
      </c>
      <c r="AQ532">
        <v>41.037195086339345</v>
      </c>
      <c r="AR532">
        <v>0.91848900142208822</v>
      </c>
      <c r="AS532">
        <v>1.6386505306663623</v>
      </c>
      <c r="AT532">
        <v>-1.0000000000000004</v>
      </c>
      <c r="AU532">
        <v>-1.0000000000000004</v>
      </c>
      <c r="AV532">
        <v>33.793066096288889</v>
      </c>
      <c r="AW532">
        <v>117.99560965431992</v>
      </c>
      <c r="AX532">
        <v>129.92079585516069</v>
      </c>
      <c r="AY532">
        <v>0.54042993731498445</v>
      </c>
      <c r="AZ532">
        <v>81.180186337137926</v>
      </c>
      <c r="BA532">
        <v>1729.7057637775006</v>
      </c>
      <c r="CU532" t="e">
        <v>#N/A</v>
      </c>
      <c r="CV532" t="e">
        <v>#N/A</v>
      </c>
    </row>
    <row r="533" spans="1:100" x14ac:dyDescent="0.25">
      <c r="A533">
        <v>1576</v>
      </c>
      <c r="B533" t="s">
        <v>968</v>
      </c>
      <c r="C533">
        <v>3</v>
      </c>
      <c r="D533">
        <v>6.0712640406272476</v>
      </c>
      <c r="E533">
        <v>9.7364641303052654E-2</v>
      </c>
      <c r="F533">
        <v>-0.10602790371496998</v>
      </c>
      <c r="G533">
        <v>-0.10602790371496998</v>
      </c>
      <c r="H533">
        <v>4.0614800298395107E-2</v>
      </c>
      <c r="I533">
        <v>0</v>
      </c>
      <c r="J533">
        <v>2.436888017903708</v>
      </c>
      <c r="K533">
        <v>4.0614800298395107E-2</v>
      </c>
      <c r="L533">
        <v>-1.0000000000000009</v>
      </c>
      <c r="M533">
        <v>-1.0000000000000009</v>
      </c>
      <c r="N533">
        <v>0.81229600596790275</v>
      </c>
      <c r="O533">
        <v>8.40212415481599</v>
      </c>
      <c r="P533">
        <v>0.10179520963895682</v>
      </c>
      <c r="Q533">
        <v>1.0870410349116202</v>
      </c>
      <c r="R533">
        <v>0.40784571826172977</v>
      </c>
      <c r="S533">
        <v>0.33333333333333354</v>
      </c>
      <c r="T533">
        <v>0.36948995631640719</v>
      </c>
      <c r="U533">
        <v>-3.0556054111925194E-2</v>
      </c>
      <c r="V533">
        <v>0</v>
      </c>
      <c r="W533">
        <v>25.266097409576812</v>
      </c>
      <c r="X533">
        <v>0.55727696199620014</v>
      </c>
      <c r="Y533">
        <v>-1.0000000000000009</v>
      </c>
      <c r="Z533">
        <v>-1.0000000000000009</v>
      </c>
      <c r="AA533">
        <v>29.979360817109075</v>
      </c>
      <c r="AB533">
        <v>-4.7281726982653469E-2</v>
      </c>
      <c r="AC533">
        <v>0.14841342963293647</v>
      </c>
      <c r="AD533">
        <v>-1.5023348864872211E-2</v>
      </c>
      <c r="AE533">
        <v>4.3054176892705405</v>
      </c>
      <c r="AF533">
        <v>-1.0000000000000009</v>
      </c>
      <c r="AG533">
        <v>-1.0000000000000009</v>
      </c>
      <c r="AH533">
        <v>-1.0000000000000009</v>
      </c>
      <c r="AI533">
        <v>-1.1102276219528622E-2</v>
      </c>
      <c r="AJ533">
        <v>0</v>
      </c>
      <c r="AK533">
        <v>-0.1293542866100634</v>
      </c>
      <c r="AL533">
        <v>-8.7020763020629888E-2</v>
      </c>
      <c r="AM533">
        <v>6.7313227432862735E-2</v>
      </c>
      <c r="AN533">
        <v>-1.2633501199847422E-2</v>
      </c>
      <c r="AO533">
        <v>1.03605925277125</v>
      </c>
      <c r="AP533">
        <v>-0.75094134509933386</v>
      </c>
      <c r="AQ533">
        <v>27.702985427480531</v>
      </c>
      <c r="AR533">
        <v>0.67226723553781575</v>
      </c>
      <c r="AS533">
        <v>0.59789176229459517</v>
      </c>
      <c r="AT533">
        <v>-1.0000000000000009</v>
      </c>
      <c r="AU533">
        <v>-1.0000000000000009</v>
      </c>
      <c r="AV533">
        <v>0.30181781454675982</v>
      </c>
      <c r="AW533">
        <v>37.630543626825727</v>
      </c>
      <c r="AX533">
        <v>37.408498102435146</v>
      </c>
      <c r="AY533">
        <v>-6.036465663362732E-2</v>
      </c>
      <c r="AZ533">
        <v>-48.997705337642785</v>
      </c>
      <c r="BA533">
        <v>1311.8378314901504</v>
      </c>
    </row>
    <row r="534" spans="1:100" x14ac:dyDescent="0.25">
      <c r="A534">
        <v>1577</v>
      </c>
      <c r="B534" t="s">
        <v>969</v>
      </c>
      <c r="C534">
        <v>3</v>
      </c>
      <c r="D534">
        <v>2.7286466741721873</v>
      </c>
      <c r="E534">
        <v>0</v>
      </c>
      <c r="F534">
        <v>-0.4260333708353734</v>
      </c>
      <c r="G534">
        <v>-0.4260333708353734</v>
      </c>
      <c r="H534">
        <v>0.28734640165474623</v>
      </c>
      <c r="I534">
        <v>0</v>
      </c>
      <c r="J534">
        <v>17.240784099284767</v>
      </c>
      <c r="K534">
        <v>0.28734640165474623</v>
      </c>
      <c r="L534">
        <v>-1.0000000000000024</v>
      </c>
      <c r="M534">
        <v>-1.0000000000000024</v>
      </c>
      <c r="N534">
        <v>5.7469280330949237</v>
      </c>
      <c r="O534">
        <v>19.543397402621586</v>
      </c>
      <c r="P534">
        <v>-1.0622444212882927</v>
      </c>
      <c r="Q534">
        <v>0.21080453362269075</v>
      </c>
      <c r="R534">
        <v>5.6453680939778733E-2</v>
      </c>
      <c r="S534">
        <v>0.33333333333333431</v>
      </c>
      <c r="T534">
        <v>0.34557205082701536</v>
      </c>
      <c r="U534">
        <v>0.1631412899545894</v>
      </c>
      <c r="V534">
        <v>0</v>
      </c>
      <c r="W534">
        <v>22.188010898407711</v>
      </c>
      <c r="X534">
        <v>1.0103989863412255</v>
      </c>
      <c r="Y534">
        <v>-1.0000000000000024</v>
      </c>
      <c r="Z534">
        <v>-1.0000000000000024</v>
      </c>
      <c r="AA534">
        <v>81.720750215328138</v>
      </c>
      <c r="AB534">
        <v>0.30156573016391802</v>
      </c>
      <c r="AC534">
        <v>0.32232856835643736</v>
      </c>
      <c r="AD534">
        <v>0.56563141419925789</v>
      </c>
      <c r="AE534">
        <v>59.476285635980652</v>
      </c>
      <c r="AF534">
        <v>-1.0000000000000024</v>
      </c>
      <c r="AG534">
        <v>-1.0000000000000024</v>
      </c>
      <c r="AH534">
        <v>-1.0000000000000024</v>
      </c>
      <c r="AI534">
        <v>0</v>
      </c>
      <c r="AJ534">
        <v>0</v>
      </c>
      <c r="AK534">
        <v>0.23432901489476279</v>
      </c>
      <c r="AL534">
        <v>5.9369644837388831E-2</v>
      </c>
      <c r="AM534">
        <v>7.4273989110294591E-2</v>
      </c>
      <c r="AN534">
        <v>0.56120972782198852</v>
      </c>
      <c r="AO534">
        <v>3.0284948022311799</v>
      </c>
      <c r="AP534">
        <v>14.327091419736666</v>
      </c>
      <c r="AQ534">
        <v>39.428794997692485</v>
      </c>
      <c r="AR534">
        <v>0.84204667411493905</v>
      </c>
      <c r="AS534">
        <v>1.2977453879959713</v>
      </c>
      <c r="AT534">
        <v>-1.0000000000000024</v>
      </c>
      <c r="AU534">
        <v>-1.0000000000000024</v>
      </c>
      <c r="AV534">
        <v>-0.36957968989559464</v>
      </c>
      <c r="AW534">
        <v>115.59123903768638</v>
      </c>
      <c r="AX534">
        <v>115.59123903768638</v>
      </c>
      <c r="AY534">
        <v>0.45778632120334373</v>
      </c>
      <c r="AZ534">
        <v>63.318193643958558</v>
      </c>
      <c r="BA534">
        <v>1587.5650803670621</v>
      </c>
    </row>
    <row r="535" spans="1:100" x14ac:dyDescent="0.25">
      <c r="A535">
        <v>1580</v>
      </c>
      <c r="B535" t="s">
        <v>970</v>
      </c>
      <c r="C535">
        <v>3</v>
      </c>
      <c r="D535">
        <v>5.2005329817534811</v>
      </c>
      <c r="E535">
        <v>0</v>
      </c>
      <c r="F535">
        <v>-6.4891555026771186E-2</v>
      </c>
      <c r="G535">
        <v>-6.4891555026771186E-2</v>
      </c>
      <c r="H535">
        <v>-0.11579256999096335</v>
      </c>
      <c r="I535">
        <v>0</v>
      </c>
      <c r="J535">
        <v>-6.9475541994578016</v>
      </c>
      <c r="K535">
        <v>-0.11579256999096335</v>
      </c>
      <c r="L535">
        <v>-1.0000000000000018</v>
      </c>
      <c r="M535">
        <v>-1.0000000000000018</v>
      </c>
      <c r="N535">
        <v>-2.3158513998192678</v>
      </c>
      <c r="O535">
        <v>-1.8119127727310858</v>
      </c>
      <c r="P535">
        <v>0</v>
      </c>
      <c r="Q535">
        <v>1.2056743616865822</v>
      </c>
      <c r="R535">
        <v>0.42237847457968902</v>
      </c>
      <c r="S535">
        <v>0.33333333333333381</v>
      </c>
      <c r="T535">
        <v>0.26328319126984556</v>
      </c>
      <c r="U535">
        <v>-0.11626995568877915</v>
      </c>
      <c r="V535">
        <v>0</v>
      </c>
      <c r="W535">
        <v>23.845565556214545</v>
      </c>
      <c r="X535">
        <v>0.17727912977553789</v>
      </c>
      <c r="Y535">
        <v>-1.0000000000000018</v>
      </c>
      <c r="Z535">
        <v>-1.0000000000000018</v>
      </c>
      <c r="AA535">
        <v>58.968155238807952</v>
      </c>
      <c r="AB535">
        <v>0.32207456926537226</v>
      </c>
      <c r="AC535">
        <v>3.2294347606860181E-2</v>
      </c>
      <c r="AD535">
        <v>0.33963530728804209</v>
      </c>
      <c r="AE535">
        <v>34.700211208013741</v>
      </c>
      <c r="AF535">
        <v>-1.0000000000000018</v>
      </c>
      <c r="AG535">
        <v>-1.0000000000000018</v>
      </c>
      <c r="AH535">
        <v>-1.0000000000000018</v>
      </c>
      <c r="AI535">
        <v>2.4063049815118285E-2</v>
      </c>
      <c r="AJ535">
        <v>0</v>
      </c>
      <c r="AK535">
        <v>0.5033825909711751</v>
      </c>
      <c r="AL535">
        <v>0.10350004685640772</v>
      </c>
      <c r="AM535">
        <v>-9.960653148929513E-2</v>
      </c>
      <c r="AN535">
        <v>0.17483343889328268</v>
      </c>
      <c r="AO535">
        <v>2.6749667623495732E-2</v>
      </c>
      <c r="AP535">
        <v>4.8883362066141061</v>
      </c>
      <c r="AQ535">
        <v>16.898011356756744</v>
      </c>
      <c r="AR535">
        <v>0.48034656891440031</v>
      </c>
      <c r="AS535">
        <v>6.1486559784574291E-2</v>
      </c>
      <c r="AT535">
        <v>-1.0000000000000018</v>
      </c>
      <c r="AU535">
        <v>-1.0000000000000018</v>
      </c>
      <c r="AV535">
        <v>0.35748691955291817</v>
      </c>
      <c r="AW535">
        <v>62.044578672690946</v>
      </c>
      <c r="AX535">
        <v>62.525839668993314</v>
      </c>
      <c r="AY535">
        <v>3.5818042917569626E-2</v>
      </c>
      <c r="AZ535">
        <v>-25.088505646682858</v>
      </c>
      <c r="BA535">
        <v>1386.5317877473583</v>
      </c>
      <c r="CU535" t="e">
        <v>#N/A</v>
      </c>
      <c r="CV535" t="e">
        <v>#N/A</v>
      </c>
    </row>
    <row r="536" spans="1:100" x14ac:dyDescent="0.25">
      <c r="A536">
        <v>1583</v>
      </c>
      <c r="B536" t="s">
        <v>971</v>
      </c>
      <c r="C536">
        <v>2</v>
      </c>
      <c r="D536">
        <v>3.369626618486401</v>
      </c>
      <c r="E536">
        <v>-8.0477021336763793E-2</v>
      </c>
      <c r="F536">
        <v>-0.12345929634162336</v>
      </c>
      <c r="G536">
        <v>-0.11635306704951726</v>
      </c>
      <c r="H536">
        <v>2.8156459050034464E-2</v>
      </c>
      <c r="I536">
        <v>0</v>
      </c>
      <c r="J536">
        <v>1.6893875430020673</v>
      </c>
      <c r="K536">
        <v>2.8156459050034464E-2</v>
      </c>
      <c r="L536">
        <v>-1</v>
      </c>
      <c r="M536">
        <v>-1</v>
      </c>
      <c r="N536">
        <v>0.56312918100068932</v>
      </c>
      <c r="O536">
        <v>5.5997007510906496</v>
      </c>
      <c r="P536">
        <v>-0.23979481363507521</v>
      </c>
      <c r="Q536">
        <v>-0.27220371445413027</v>
      </c>
      <c r="R536">
        <v>-8.7912426873655303E-2</v>
      </c>
      <c r="S536">
        <v>0.32011793919144299</v>
      </c>
      <c r="T536">
        <v>0.24061965475651564</v>
      </c>
      <c r="U536">
        <v>2.368230002558127E-2</v>
      </c>
      <c r="V536">
        <v>-6.4995016014477158E-3</v>
      </c>
      <c r="W536">
        <v>20.913508789233255</v>
      </c>
      <c r="X536">
        <v>0.55300663793844052</v>
      </c>
      <c r="Y536">
        <v>-1</v>
      </c>
      <c r="Z536">
        <v>-1</v>
      </c>
      <c r="AA536">
        <v>35.405466822107719</v>
      </c>
      <c r="AB536">
        <v>5.6926492594529407E-2</v>
      </c>
      <c r="AC536">
        <v>5.7117161244450418E-2</v>
      </c>
      <c r="AD536">
        <v>5.3045519801485377E-2</v>
      </c>
      <c r="AE536">
        <v>12.048034625766599</v>
      </c>
      <c r="AF536">
        <v>-1</v>
      </c>
      <c r="AG536">
        <v>-1</v>
      </c>
      <c r="AH536">
        <v>-1</v>
      </c>
      <c r="AI536">
        <v>-3.8309886929005351E-3</v>
      </c>
      <c r="AJ536">
        <v>-6.4995016014477158E-3</v>
      </c>
      <c r="AK536">
        <v>0.16332625451658256</v>
      </c>
      <c r="AL536">
        <v>8.5017024726647683E-3</v>
      </c>
      <c r="AM536">
        <v>0.18188431728562959</v>
      </c>
      <c r="AN536">
        <v>1.5565429294241706E-3</v>
      </c>
      <c r="AO536">
        <v>5.0185063582094198</v>
      </c>
      <c r="AP536">
        <v>0.42665493211316097</v>
      </c>
      <c r="AQ536">
        <v>25.886503957174199</v>
      </c>
      <c r="AR536">
        <v>0.61527641808908395</v>
      </c>
      <c r="AS536">
        <v>0.63117585655506803</v>
      </c>
      <c r="AT536">
        <v>-1</v>
      </c>
      <c r="AU536">
        <v>-1</v>
      </c>
      <c r="AV536">
        <v>-6.4946985631830212E-2</v>
      </c>
      <c r="AW536">
        <v>46.245888672018047</v>
      </c>
      <c r="AX536">
        <v>46.247484494960879</v>
      </c>
      <c r="AY536">
        <v>0.10058988619464385</v>
      </c>
      <c r="AZ536">
        <v>-11.576157719186615</v>
      </c>
      <c r="BA536">
        <v>1436.5860926851321</v>
      </c>
    </row>
    <row r="537" spans="1:100" x14ac:dyDescent="0.25">
      <c r="A537">
        <v>1584</v>
      </c>
      <c r="B537" t="s">
        <v>972</v>
      </c>
      <c r="C537">
        <v>2</v>
      </c>
      <c r="D537">
        <v>2.6472941009511501</v>
      </c>
      <c r="E537">
        <v>-0.24092735643949351</v>
      </c>
      <c r="F537">
        <v>-0.52299815765668933</v>
      </c>
      <c r="G537">
        <v>-0.51770627180269158</v>
      </c>
      <c r="H537">
        <v>-5.4875317016710709E-2</v>
      </c>
      <c r="I537">
        <v>0</v>
      </c>
      <c r="J537">
        <v>-3.2925190210026427</v>
      </c>
      <c r="K537">
        <v>-5.4875317016710709E-2</v>
      </c>
      <c r="L537">
        <v>-1</v>
      </c>
      <c r="M537">
        <v>-1</v>
      </c>
      <c r="N537">
        <v>-1.0975063403342142</v>
      </c>
      <c r="O537">
        <v>0.424802393946349</v>
      </c>
      <c r="P537">
        <v>-1.0523899967155299</v>
      </c>
      <c r="Q537">
        <v>-2.1714496215797885</v>
      </c>
      <c r="R537">
        <v>-0.71171671206351927</v>
      </c>
      <c r="S537">
        <v>0.30459692754604589</v>
      </c>
      <c r="T537">
        <v>0.17508963196959457</v>
      </c>
      <c r="U537">
        <v>-5.7462289154699087E-2</v>
      </c>
      <c r="V537">
        <v>-1.7229132259149023E-2</v>
      </c>
      <c r="W537">
        <v>15.792134897915497</v>
      </c>
      <c r="X537">
        <v>0.17709632650940388</v>
      </c>
      <c r="Y537">
        <v>-1</v>
      </c>
      <c r="Z537">
        <v>-1</v>
      </c>
      <c r="AA537">
        <v>24.861382851584644</v>
      </c>
      <c r="AB537">
        <v>-3.4092292349999567E-2</v>
      </c>
      <c r="AC537">
        <v>-3.3936165111521172E-2</v>
      </c>
      <c r="AD537">
        <v>-3.72258803620968E-2</v>
      </c>
      <c r="AE537">
        <v>3.6627939485627952</v>
      </c>
      <c r="AF537">
        <v>-1</v>
      </c>
      <c r="AG537">
        <v>-1</v>
      </c>
      <c r="AH537">
        <v>-1</v>
      </c>
      <c r="AI537">
        <v>-9.7145023105300373E-3</v>
      </c>
      <c r="AJ537">
        <v>-1.7229132259149023E-2</v>
      </c>
      <c r="AK537">
        <v>0.27298042014546742</v>
      </c>
      <c r="AL537">
        <v>-0.1011524631562201</v>
      </c>
      <c r="AM537">
        <v>0.30960108685286519</v>
      </c>
      <c r="AN537">
        <v>-0.1261602266378114</v>
      </c>
      <c r="AO537">
        <v>8.2706755405078596</v>
      </c>
      <c r="AP537">
        <v>-2.8255142501852788</v>
      </c>
      <c r="AQ537">
        <v>20.43443998673046</v>
      </c>
      <c r="AR537">
        <v>0.49526581820830151</v>
      </c>
      <c r="AS537">
        <v>0.24307663407874569</v>
      </c>
      <c r="AT537">
        <v>-1</v>
      </c>
      <c r="AU537">
        <v>-1</v>
      </c>
      <c r="AV537">
        <v>-0.89276039052284684</v>
      </c>
      <c r="AW537">
        <v>34.094603335411861</v>
      </c>
      <c r="AX537">
        <v>33.937009573348689</v>
      </c>
      <c r="AY537">
        <v>6.9924026631254521E-3</v>
      </c>
      <c r="AZ537">
        <v>-27.973736774034588</v>
      </c>
      <c r="BA537">
        <v>1362.3164579839304</v>
      </c>
    </row>
    <row r="538" spans="1:100" x14ac:dyDescent="0.25">
      <c r="A538">
        <v>1585</v>
      </c>
      <c r="B538" t="s">
        <v>973</v>
      </c>
      <c r="C538">
        <v>3</v>
      </c>
      <c r="D538">
        <v>-0.27583172233786735</v>
      </c>
      <c r="E538">
        <v>-6.0532581591359654E-4</v>
      </c>
      <c r="F538">
        <v>-0.64187411116361037</v>
      </c>
      <c r="G538">
        <v>-0.64187411116361037</v>
      </c>
      <c r="H538">
        <v>1.9333274744711294E-2</v>
      </c>
      <c r="I538">
        <v>0</v>
      </c>
      <c r="J538">
        <v>1.1599964846826798</v>
      </c>
      <c r="K538">
        <v>1.9333274744711294E-2</v>
      </c>
      <c r="L538">
        <v>-0.999999999999999</v>
      </c>
      <c r="M538">
        <v>-0.999999999999999</v>
      </c>
      <c r="N538">
        <v>0.38666549489422664</v>
      </c>
      <c r="O538">
        <v>0.24229065118120435</v>
      </c>
      <c r="P538">
        <v>0.49715553076501862</v>
      </c>
      <c r="Q538">
        <v>-0.72513238607342911</v>
      </c>
      <c r="R538">
        <v>-0.2898716651362378</v>
      </c>
      <c r="S538">
        <v>0.33333333333333304</v>
      </c>
      <c r="T538">
        <v>0.34937470070615989</v>
      </c>
      <c r="U538">
        <v>3.8982845968586179E-2</v>
      </c>
      <c r="V538">
        <v>-3.1761911610953021E-3</v>
      </c>
      <c r="W538">
        <v>27.967256564090892</v>
      </c>
      <c r="X538">
        <v>0.80296396678745496</v>
      </c>
      <c r="Y538">
        <v>-0.999999999999999</v>
      </c>
      <c r="Z538">
        <v>-0.999999999999999</v>
      </c>
      <c r="AA538">
        <v>23.64066208862959</v>
      </c>
      <c r="AB538">
        <v>-0.20319907416622288</v>
      </c>
      <c r="AC538">
        <v>-5.4990512695932872E-2</v>
      </c>
      <c r="AD538">
        <v>0.17745513065565455</v>
      </c>
      <c r="AE538">
        <v>-4.0367228103250579</v>
      </c>
      <c r="AF538">
        <v>-0.999999999999999</v>
      </c>
      <c r="AG538">
        <v>-0.999999999999999</v>
      </c>
      <c r="AH538">
        <v>-0.999999999999999</v>
      </c>
      <c r="AI538">
        <v>-1.7733546880981263E-2</v>
      </c>
      <c r="AJ538">
        <v>-3.1761911610953021E-3</v>
      </c>
      <c r="AK538">
        <v>-0.15975996343000132</v>
      </c>
      <c r="AL538">
        <v>8.5412268939270952E-2</v>
      </c>
      <c r="AM538">
        <v>0.28363106251702203</v>
      </c>
      <c r="AN538">
        <v>0.21535394429682236</v>
      </c>
      <c r="AO538">
        <v>6.2919767457755409</v>
      </c>
      <c r="AP538">
        <v>5.8109099521169174</v>
      </c>
      <c r="AQ538">
        <v>29.127253048773561</v>
      </c>
      <c r="AR538">
        <v>0.718514688846984</v>
      </c>
      <c r="AS538">
        <v>0.82229724153216555</v>
      </c>
      <c r="AT538">
        <v>-0.999999999999999</v>
      </c>
      <c r="AU538">
        <v>-0.999999999999999</v>
      </c>
      <c r="AV538">
        <v>-0.93174577629984823</v>
      </c>
      <c r="AW538">
        <v>29.69386269192772</v>
      </c>
      <c r="AX538">
        <v>29.02157263819857</v>
      </c>
      <c r="AY538">
        <v>-4.0810136113138266E-2</v>
      </c>
      <c r="AZ538">
        <v>-24.65904254504192</v>
      </c>
      <c r="BA538">
        <v>1400.5162637288979</v>
      </c>
    </row>
    <row r="539" spans="1:100" x14ac:dyDescent="0.25">
      <c r="A539">
        <v>1590</v>
      </c>
      <c r="B539" t="s">
        <v>974</v>
      </c>
      <c r="C539">
        <v>2</v>
      </c>
      <c r="D539">
        <v>3.4204849654692739</v>
      </c>
      <c r="E539">
        <v>-6.9179954379267078E-2</v>
      </c>
      <c r="F539">
        <v>-9.5328365574115642E-2</v>
      </c>
      <c r="G539">
        <v>-8.8094391087267021E-2</v>
      </c>
      <c r="H539">
        <v>3.4002601616363926E-2</v>
      </c>
      <c r="I539">
        <v>0</v>
      </c>
      <c r="J539">
        <v>2.0401560969818351</v>
      </c>
      <c r="K539">
        <v>3.4002601616363926E-2</v>
      </c>
      <c r="L539">
        <v>-1</v>
      </c>
      <c r="M539">
        <v>-1</v>
      </c>
      <c r="N539">
        <v>0.68005203232727851</v>
      </c>
      <c r="O539">
        <v>5.9640575671824863</v>
      </c>
      <c r="P539">
        <v>-0.1825812080248303</v>
      </c>
      <c r="Q539">
        <v>-0.13848066446602747</v>
      </c>
      <c r="R539">
        <v>-4.3991304654426078E-2</v>
      </c>
      <c r="S539">
        <v>0.32121075029522705</v>
      </c>
      <c r="T539">
        <v>0.24523352517739169</v>
      </c>
      <c r="U539">
        <v>2.9395568599444137E-2</v>
      </c>
      <c r="V539">
        <v>-5.7440444321519759E-3</v>
      </c>
      <c r="W539">
        <v>21.274097028126921</v>
      </c>
      <c r="X539">
        <v>0.57947391801927239</v>
      </c>
      <c r="Y539">
        <v>-1</v>
      </c>
      <c r="Z539">
        <v>-1</v>
      </c>
      <c r="AA539">
        <v>36.147859928013055</v>
      </c>
      <c r="AB539">
        <v>6.333498845245325E-2</v>
      </c>
      <c r="AC539">
        <v>6.3528089111242469E-2</v>
      </c>
      <c r="AD539">
        <v>5.9401393420210016E-2</v>
      </c>
      <c r="AE539">
        <v>12.638426819864826</v>
      </c>
      <c r="AF539">
        <v>-1</v>
      </c>
      <c r="AG539">
        <v>-1</v>
      </c>
      <c r="AH539">
        <v>-1</v>
      </c>
      <c r="AI539">
        <v>-3.4167393412793704E-3</v>
      </c>
      <c r="AJ539">
        <v>-5.7440444321519759E-3</v>
      </c>
      <c r="AK539">
        <v>0.15560566951135452</v>
      </c>
      <c r="AL539">
        <v>1.6222287477892797E-2</v>
      </c>
      <c r="AM539">
        <v>0.17289197148297072</v>
      </c>
      <c r="AN539">
        <v>1.0548888732083039E-2</v>
      </c>
      <c r="AO539">
        <v>4.7895260136934068</v>
      </c>
      <c r="AP539">
        <v>0.65563527662917398</v>
      </c>
      <c r="AQ539">
        <v>26.270375587552682</v>
      </c>
      <c r="AR539">
        <v>0.62372618406554325</v>
      </c>
      <c r="AS539">
        <v>0.65850133954430756</v>
      </c>
      <c r="AT539">
        <v>-1</v>
      </c>
      <c r="AU539">
        <v>-1</v>
      </c>
      <c r="AV539">
        <v>-6.6618878950163163E-3</v>
      </c>
      <c r="AW539">
        <v>47.101442410683646</v>
      </c>
      <c r="AX539">
        <v>47.114246533064417</v>
      </c>
      <c r="AY539">
        <v>0.10717994434461134</v>
      </c>
      <c r="AZ539">
        <v>-10.421628821475938</v>
      </c>
      <c r="BA539">
        <v>1437.7905097138348</v>
      </c>
    </row>
    <row r="540" spans="1:100" x14ac:dyDescent="0.25">
      <c r="A540">
        <v>1591</v>
      </c>
      <c r="B540" t="s">
        <v>975</v>
      </c>
      <c r="C540">
        <v>3</v>
      </c>
      <c r="D540">
        <v>4.6262491226074856</v>
      </c>
      <c r="E540">
        <v>-4.5908277447373764E-3</v>
      </c>
      <c r="F540">
        <v>-0.52896877054874536</v>
      </c>
      <c r="G540">
        <v>-0.52896877054874536</v>
      </c>
      <c r="H540">
        <v>-1.7206813646102451E-2</v>
      </c>
      <c r="I540">
        <v>0</v>
      </c>
      <c r="J540">
        <v>-1.0324088187661451</v>
      </c>
      <c r="K540">
        <v>-1.7206813646102451E-2</v>
      </c>
      <c r="L540">
        <v>-1</v>
      </c>
      <c r="M540">
        <v>-1</v>
      </c>
      <c r="N540">
        <v>-0.34413627292204885</v>
      </c>
      <c r="O540">
        <v>3.0648715332925973</v>
      </c>
      <c r="P540">
        <v>0.91618111899268018</v>
      </c>
      <c r="Q540">
        <v>-0.53881679099215951</v>
      </c>
      <c r="R540">
        <v>-8.4495059504990921E-2</v>
      </c>
      <c r="S540">
        <v>0.33333333333333326</v>
      </c>
      <c r="T540">
        <v>0.34630080838885813</v>
      </c>
      <c r="U540">
        <v>0.31965628679190711</v>
      </c>
      <c r="V540">
        <v>1.3126560502743379E-2</v>
      </c>
      <c r="W540">
        <v>41.18495210651777</v>
      </c>
      <c r="X540">
        <v>2.0693316003768438</v>
      </c>
      <c r="Y540">
        <v>-1</v>
      </c>
      <c r="Z540">
        <v>-1</v>
      </c>
      <c r="AA540">
        <v>72.708235164894091</v>
      </c>
      <c r="AB540">
        <v>0.53859006144623034</v>
      </c>
      <c r="AC540">
        <v>-1.7640792743954845E-2</v>
      </c>
      <c r="AD540">
        <v>0.11120629365535044</v>
      </c>
      <c r="AE540">
        <v>31.607778117881285</v>
      </c>
      <c r="AF540">
        <v>-1</v>
      </c>
      <c r="AG540">
        <v>-1</v>
      </c>
      <c r="AH540">
        <v>-1</v>
      </c>
      <c r="AI540">
        <v>-5.0203107038080622E-3</v>
      </c>
      <c r="AJ540">
        <v>1.3126560502743379E-2</v>
      </c>
      <c r="AK540">
        <v>-0.12653788900231816</v>
      </c>
      <c r="AL540">
        <v>-3.9505013782879114E-2</v>
      </c>
      <c r="AM540">
        <v>0.21363160022367211</v>
      </c>
      <c r="AN540">
        <v>-0.20489135221181576</v>
      </c>
      <c r="AO540">
        <v>4.7081005605802124</v>
      </c>
      <c r="AP540">
        <v>-5.3198088742097891</v>
      </c>
      <c r="AQ540">
        <v>40.152543287751627</v>
      </c>
      <c r="AR540">
        <v>1.0124169890168426</v>
      </c>
      <c r="AS540">
        <v>2.0521247867307415</v>
      </c>
      <c r="AT540">
        <v>-1</v>
      </c>
      <c r="AU540">
        <v>-1</v>
      </c>
      <c r="AV540">
        <v>-0.61346383005373617</v>
      </c>
      <c r="AW540">
        <v>70.453297823976868</v>
      </c>
      <c r="AX540">
        <v>71.665547660175022</v>
      </c>
      <c r="AY540">
        <v>-4.1673367882105461E-3</v>
      </c>
      <c r="AZ540">
        <v>-2.8649925702865833</v>
      </c>
      <c r="BA540">
        <v>1456.9401625518803</v>
      </c>
    </row>
    <row r="541" spans="1:100" x14ac:dyDescent="0.25">
      <c r="A541">
        <v>1592</v>
      </c>
      <c r="B541" t="s">
        <v>976</v>
      </c>
      <c r="C541">
        <v>3</v>
      </c>
      <c r="D541">
        <v>3.3415897766870444</v>
      </c>
      <c r="E541">
        <v>-8.6031369776330635E-2</v>
      </c>
      <c r="F541">
        <v>-0.33812446120991518</v>
      </c>
      <c r="G541">
        <v>-0.35875377207565967</v>
      </c>
      <c r="H541">
        <v>0.32509833286854811</v>
      </c>
      <c r="I541">
        <v>0</v>
      </c>
      <c r="J541">
        <v>19.505899972112896</v>
      </c>
      <c r="K541">
        <v>0.32509833286854811</v>
      </c>
      <c r="L541">
        <v>-1.0000000000000013</v>
      </c>
      <c r="M541">
        <v>-1.0000000000000013</v>
      </c>
      <c r="N541">
        <v>6.5019666573709607</v>
      </c>
      <c r="O541">
        <v>22.488735976724289</v>
      </c>
      <c r="P541">
        <v>6.6932890526434669E-2</v>
      </c>
      <c r="Q541">
        <v>4.7067636612547004</v>
      </c>
      <c r="R541">
        <v>1.3572684314758154</v>
      </c>
      <c r="S541">
        <v>0.33333333333333354</v>
      </c>
      <c r="T541">
        <v>0.35978174955221021</v>
      </c>
      <c r="U541">
        <v>0.33431741883394178</v>
      </c>
      <c r="V541">
        <v>0.13273905327137459</v>
      </c>
      <c r="W541">
        <v>33.402928884892496</v>
      </c>
      <c r="X541">
        <v>2.5156468104273975</v>
      </c>
      <c r="Y541">
        <v>-1.0000000000000013</v>
      </c>
      <c r="Z541">
        <v>-1.0000000000000013</v>
      </c>
      <c r="AA541">
        <v>61.83472622641068</v>
      </c>
      <c r="AB541">
        <v>3.1791610097154602E-2</v>
      </c>
      <c r="AC541">
        <v>0.34684194105816041</v>
      </c>
      <c r="AD541">
        <v>0.16285702704553245</v>
      </c>
      <c r="AE541">
        <v>27.074528910042364</v>
      </c>
      <c r="AF541">
        <v>-1.0000000000000013</v>
      </c>
      <c r="AG541">
        <v>-1.0000000000000013</v>
      </c>
      <c r="AH541">
        <v>-1.0000000000000013</v>
      </c>
      <c r="AI541">
        <v>0</v>
      </c>
      <c r="AJ541">
        <v>0.13273905327137459</v>
      </c>
      <c r="AK541">
        <v>-4.1643784060456566E-2</v>
      </c>
      <c r="AL541">
        <v>0.12544394150977234</v>
      </c>
      <c r="AM541">
        <v>0.4997584528045047</v>
      </c>
      <c r="AN541">
        <v>-0.17436983177429788</v>
      </c>
      <c r="AO541">
        <v>12.285742399810335</v>
      </c>
      <c r="AP541">
        <v>-3.7320260868085842</v>
      </c>
      <c r="AQ541">
        <v>52.908828857005403</v>
      </c>
      <c r="AR541">
        <v>1.1601715549908602</v>
      </c>
      <c r="AS541">
        <v>2.8407451432959454</v>
      </c>
      <c r="AT541">
        <v>-1.0000000000000013</v>
      </c>
      <c r="AU541">
        <v>-1.0000000000000013</v>
      </c>
      <c r="AV541">
        <v>0.99851465940015582</v>
      </c>
      <c r="AW541">
        <v>80.591436116326378</v>
      </c>
      <c r="AX541">
        <v>93.865341443463876</v>
      </c>
      <c r="AY541">
        <v>0.20701352416421592</v>
      </c>
      <c r="AZ541">
        <v>0.55653230923920083</v>
      </c>
      <c r="BA541">
        <v>1537.6230842942375</v>
      </c>
    </row>
    <row r="542" spans="1:100" x14ac:dyDescent="0.25">
      <c r="A542">
        <v>1595</v>
      </c>
      <c r="B542" t="s">
        <v>589</v>
      </c>
      <c r="C542">
        <v>3</v>
      </c>
      <c r="D542">
        <v>5.068971611638375</v>
      </c>
      <c r="E542">
        <v>0</v>
      </c>
      <c r="F542">
        <v>-0.11974600574877889</v>
      </c>
      <c r="G542">
        <v>-0.11974600574877889</v>
      </c>
      <c r="H542">
        <v>0.38049823636805291</v>
      </c>
      <c r="I542">
        <v>0</v>
      </c>
      <c r="J542">
        <v>22.829894182083166</v>
      </c>
      <c r="K542">
        <v>0.38049823636805291</v>
      </c>
      <c r="L542">
        <v>-0.99999999999999967</v>
      </c>
      <c r="M542">
        <v>-0.99999999999999967</v>
      </c>
      <c r="N542">
        <v>7.6099647273610556</v>
      </c>
      <c r="O542">
        <v>27.779119787972757</v>
      </c>
      <c r="P542">
        <v>-0.25863270498833835</v>
      </c>
      <c r="Q542">
        <v>0.33736386855205469</v>
      </c>
      <c r="R542">
        <v>1.2198572960848399E-2</v>
      </c>
      <c r="S542">
        <v>0.33333333333333304</v>
      </c>
      <c r="T542">
        <v>0.32715602563418145</v>
      </c>
      <c r="U542">
        <v>0.59690439393854922</v>
      </c>
      <c r="V542">
        <v>0</v>
      </c>
      <c r="W542">
        <v>35.075820661520439</v>
      </c>
      <c r="X542">
        <v>2.661431390654506</v>
      </c>
      <c r="Y542">
        <v>-0.99999999999999967</v>
      </c>
      <c r="Z542">
        <v>-0.99999999999999967</v>
      </c>
      <c r="AA542">
        <v>85.691195907954281</v>
      </c>
      <c r="AB542">
        <v>0.1553708737401405</v>
      </c>
      <c r="AC542">
        <v>0.23550315269679933</v>
      </c>
      <c r="AD542">
        <v>0.62118950703251963</v>
      </c>
      <c r="AE542">
        <v>50.603176673472959</v>
      </c>
      <c r="AF542">
        <v>-0.99999999999999967</v>
      </c>
      <c r="AG542">
        <v>-0.99999999999999967</v>
      </c>
      <c r="AH542">
        <v>-0.99999999999999967</v>
      </c>
      <c r="AI542">
        <v>0</v>
      </c>
      <c r="AJ542">
        <v>0</v>
      </c>
      <c r="AK542">
        <v>8.7943116506827346E-2</v>
      </c>
      <c r="AL542">
        <v>0.21167568013573571</v>
      </c>
      <c r="AM542">
        <v>0.25129135756909382</v>
      </c>
      <c r="AN542">
        <v>0.13008849457988234</v>
      </c>
      <c r="AO542">
        <v>6.721999521761485</v>
      </c>
      <c r="AP542">
        <v>4.3105907651757374</v>
      </c>
      <c r="AQ542">
        <v>57.905714843603619</v>
      </c>
      <c r="AR542">
        <v>1.2573937529060644</v>
      </c>
      <c r="AS542">
        <v>3.0419296270225602</v>
      </c>
      <c r="AT542">
        <v>-0.99999999999999967</v>
      </c>
      <c r="AU542">
        <v>-0.99999999999999967</v>
      </c>
      <c r="AV542">
        <v>-0.10754743278793044</v>
      </c>
      <c r="AW542">
        <v>117.78090646110273</v>
      </c>
      <c r="AX542">
        <v>117.78090646110273</v>
      </c>
      <c r="AY542">
        <v>0.53399436866009264</v>
      </c>
      <c r="AZ542">
        <v>68.454601118060381</v>
      </c>
      <c r="BA542">
        <v>1628.572324426196</v>
      </c>
      <c r="CU542" t="e">
        <v>#N/A</v>
      </c>
      <c r="CV542" t="e">
        <v>#N/A</v>
      </c>
    </row>
    <row r="543" spans="1:100" x14ac:dyDescent="0.25">
      <c r="A543">
        <v>1596</v>
      </c>
      <c r="B543" t="s">
        <v>977</v>
      </c>
      <c r="C543">
        <v>3</v>
      </c>
      <c r="D543">
        <v>4.771958684357136</v>
      </c>
      <c r="E543">
        <v>6.6929461746751198E-2</v>
      </c>
      <c r="F543">
        <v>-8.028993821787242E-2</v>
      </c>
      <c r="G543">
        <v>-7.5471996783107745E-2</v>
      </c>
      <c r="H543">
        <v>0.2530081738606535</v>
      </c>
      <c r="I543">
        <v>0</v>
      </c>
      <c r="J543">
        <v>15.180490431639209</v>
      </c>
      <c r="K543">
        <v>0.2530081738606535</v>
      </c>
      <c r="L543">
        <v>-1.0000000000000018</v>
      </c>
      <c r="M543">
        <v>-1.0000000000000018</v>
      </c>
      <c r="N543">
        <v>5.060163477213071</v>
      </c>
      <c r="O543">
        <v>19.876977119213254</v>
      </c>
      <c r="P543">
        <v>-1.4455677828469586</v>
      </c>
      <c r="Q543">
        <v>-0.3303225903279331</v>
      </c>
      <c r="R543">
        <v>-0.29510055472145275</v>
      </c>
      <c r="S543">
        <v>0.33333333333333387</v>
      </c>
      <c r="T543">
        <v>0.2593323780562885</v>
      </c>
      <c r="U543">
        <v>0.30710818048249866</v>
      </c>
      <c r="V543">
        <v>0</v>
      </c>
      <c r="W543">
        <v>25.870628720458711</v>
      </c>
      <c r="X543">
        <v>1.4972238729677487</v>
      </c>
      <c r="Y543">
        <v>-1.0000000000000018</v>
      </c>
      <c r="Z543">
        <v>-1.0000000000000018</v>
      </c>
      <c r="AA543">
        <v>56.10254271955101</v>
      </c>
      <c r="AB543">
        <v>0.35321734183067832</v>
      </c>
      <c r="AC543">
        <v>-6.5982530205365812E-3</v>
      </c>
      <c r="AD543">
        <v>0.26392120226613286</v>
      </c>
      <c r="AE543">
        <v>30.527014553813697</v>
      </c>
      <c r="AF543">
        <v>-1.0000000000000018</v>
      </c>
      <c r="AG543">
        <v>-1.0000000000000018</v>
      </c>
      <c r="AH543">
        <v>-1.0000000000000018</v>
      </c>
      <c r="AI543">
        <v>0</v>
      </c>
      <c r="AJ543">
        <v>0</v>
      </c>
      <c r="AK543">
        <v>0.14332044443425246</v>
      </c>
      <c r="AL543">
        <v>8.5842020599432564E-2</v>
      </c>
      <c r="AM543">
        <v>1.3217634284306076E-2</v>
      </c>
      <c r="AN543">
        <v>7.1295642470163081E-2</v>
      </c>
      <c r="AO543">
        <v>1.0470430792789152</v>
      </c>
      <c r="AP543">
        <v>2.2116011647512388</v>
      </c>
      <c r="AQ543">
        <v>41.051119152097876</v>
      </c>
      <c r="AR543">
        <v>0.89977389187212098</v>
      </c>
      <c r="AS543">
        <v>1.7502320468284034</v>
      </c>
      <c r="AT543">
        <v>-1.0000000000000018</v>
      </c>
      <c r="AU543">
        <v>-1.0000000000000018</v>
      </c>
      <c r="AV543">
        <v>-0.37057255150456042</v>
      </c>
      <c r="AW543">
        <v>78.19112100351542</v>
      </c>
      <c r="AX543">
        <v>78.19112100351542</v>
      </c>
      <c r="AY543">
        <v>0.24730558354617327</v>
      </c>
      <c r="AZ543">
        <v>41.120927161650393</v>
      </c>
      <c r="BA543">
        <v>1514.4094331763272</v>
      </c>
    </row>
    <row r="544" spans="1:100" x14ac:dyDescent="0.25">
      <c r="A544">
        <v>1598</v>
      </c>
      <c r="B544" t="s">
        <v>978</v>
      </c>
      <c r="C544">
        <v>3</v>
      </c>
      <c r="D544">
        <v>4.6416895842135713</v>
      </c>
      <c r="E544">
        <v>-6.2493709263932586E-2</v>
      </c>
      <c r="F544">
        <v>-2.9300619014570664E-3</v>
      </c>
      <c r="G544">
        <v>-2.9300619014570664E-3</v>
      </c>
      <c r="H544">
        <v>1.904669713469577E-2</v>
      </c>
      <c r="I544">
        <v>0</v>
      </c>
      <c r="J544">
        <v>1.1428018280817445</v>
      </c>
      <c r="K544">
        <v>1.904669713469577E-2</v>
      </c>
      <c r="L544">
        <v>-0.999999999999999</v>
      </c>
      <c r="M544">
        <v>-0.999999999999999</v>
      </c>
      <c r="N544">
        <v>0.3809339426939149</v>
      </c>
      <c r="O544">
        <v>5.7815613503938597</v>
      </c>
      <c r="P544">
        <v>-0.24204983157176679</v>
      </c>
      <c r="Q544">
        <v>8.580270492995809E-2</v>
      </c>
      <c r="R544">
        <v>5.4191847685306202E-2</v>
      </c>
      <c r="S544">
        <v>0.34364395355093014</v>
      </c>
      <c r="T544">
        <v>0.17742037433464844</v>
      </c>
      <c r="U544">
        <v>2.6641210370705531E-2</v>
      </c>
      <c r="V544">
        <v>0</v>
      </c>
      <c r="W544">
        <v>21.146353644863552</v>
      </c>
      <c r="X544">
        <v>0.55782048401302176</v>
      </c>
      <c r="Y544">
        <v>-0.999999999999999</v>
      </c>
      <c r="Z544">
        <v>-0.999999999999999</v>
      </c>
      <c r="AA544">
        <v>69.052415495150612</v>
      </c>
      <c r="AB544">
        <v>0.16492884355241938</v>
      </c>
      <c r="AC544">
        <v>0.19660902774278005</v>
      </c>
      <c r="AD544">
        <v>0.59549952875683543</v>
      </c>
      <c r="AE544">
        <v>47.851870002601757</v>
      </c>
      <c r="AF544">
        <v>-0.999999999999999</v>
      </c>
      <c r="AG544">
        <v>-0.999999999999999</v>
      </c>
      <c r="AH544">
        <v>-0.999999999999999</v>
      </c>
      <c r="AI544">
        <v>0</v>
      </c>
      <c r="AJ544">
        <v>0</v>
      </c>
      <c r="AK544">
        <v>3.7593852046062526E-2</v>
      </c>
      <c r="AL544">
        <v>-0.12149901384125643</v>
      </c>
      <c r="AM544">
        <v>-0.15093467902636346</v>
      </c>
      <c r="AN544">
        <v>0.35148747000270836</v>
      </c>
      <c r="AO544">
        <v>-3.5853977154287748</v>
      </c>
      <c r="AP544">
        <v>8.1796916808614277</v>
      </c>
      <c r="AQ544">
        <v>22.289155472945289</v>
      </c>
      <c r="AR544">
        <v>0.54770553825628387</v>
      </c>
      <c r="AS544">
        <v>0.57686718114771729</v>
      </c>
      <c r="AT544">
        <v>-0.999999999999999</v>
      </c>
      <c r="AU544">
        <v>-0.999999999999999</v>
      </c>
      <c r="AV544">
        <v>5.1261785783849087E-2</v>
      </c>
      <c r="AW544">
        <v>83.013668526405851</v>
      </c>
      <c r="AX544">
        <v>83.013668526405851</v>
      </c>
      <c r="AY544">
        <v>0.13654646332708884</v>
      </c>
      <c r="AZ544">
        <v>22.588866853777738</v>
      </c>
      <c r="BA544">
        <v>1475.209869983579</v>
      </c>
      <c r="CU544" t="e">
        <v>#N/A</v>
      </c>
      <c r="CV544" t="e">
        <v>#N/A</v>
      </c>
    </row>
    <row r="545" spans="1:100" x14ac:dyDescent="0.25">
      <c r="A545">
        <v>1599</v>
      </c>
      <c r="B545" t="s">
        <v>979</v>
      </c>
      <c r="C545">
        <v>3</v>
      </c>
      <c r="D545">
        <v>0.84990536254760807</v>
      </c>
      <c r="E545">
        <v>-3.6430941791750354E-2</v>
      </c>
      <c r="F545">
        <v>0.2678525484748972</v>
      </c>
      <c r="G545">
        <v>0.2678525484748972</v>
      </c>
      <c r="H545">
        <v>1.7520029230336763E-2</v>
      </c>
      <c r="I545">
        <v>0</v>
      </c>
      <c r="J545">
        <v>1.0512017538202034</v>
      </c>
      <c r="K545">
        <v>1.7520029230336763E-2</v>
      </c>
      <c r="L545">
        <v>-0.99999999999999889</v>
      </c>
      <c r="M545">
        <v>-0.99999999999999889</v>
      </c>
      <c r="N545">
        <v>0.35040058460673446</v>
      </c>
      <c r="O545">
        <v>2.1689596648427107</v>
      </c>
      <c r="P545">
        <v>2.5672343042786876</v>
      </c>
      <c r="Q545">
        <v>1.1753698217299031</v>
      </c>
      <c r="R545">
        <v>0.63647961805356346</v>
      </c>
      <c r="S545">
        <v>0.23271339684765663</v>
      </c>
      <c r="T545">
        <v>-0.10385142625439191</v>
      </c>
      <c r="U545">
        <v>-6.0583068963332903E-2</v>
      </c>
      <c r="V545">
        <v>0</v>
      </c>
      <c r="W545">
        <v>2.0303548959838102</v>
      </c>
      <c r="X545">
        <v>-0.59588788444814633</v>
      </c>
      <c r="Y545">
        <v>-0.99999999999999889</v>
      </c>
      <c r="Z545">
        <v>-0.99999999999999889</v>
      </c>
      <c r="AA545">
        <v>25.15468914634296</v>
      </c>
      <c r="AB545">
        <v>0.19373084212867947</v>
      </c>
      <c r="AC545">
        <v>-5.7325557886965355E-3</v>
      </c>
      <c r="AD545">
        <v>0.26175880630612874</v>
      </c>
      <c r="AE545">
        <v>22.487854632305588</v>
      </c>
      <c r="AF545">
        <v>-0.99999999999999889</v>
      </c>
      <c r="AG545">
        <v>-0.99999999999999889</v>
      </c>
      <c r="AH545">
        <v>-0.99999999999999889</v>
      </c>
      <c r="AI545">
        <v>0</v>
      </c>
      <c r="AJ545">
        <v>0</v>
      </c>
      <c r="AK545">
        <v>0.32038839115213791</v>
      </c>
      <c r="AL545">
        <v>-2.1508864772166566E-2</v>
      </c>
      <c r="AM545">
        <v>0.24196480043686514</v>
      </c>
      <c r="AN545">
        <v>0.27223285976626055</v>
      </c>
      <c r="AO545">
        <v>7.6510619666823185</v>
      </c>
      <c r="AP545">
        <v>6.6982771702956798</v>
      </c>
      <c r="AQ545">
        <v>3.0815566498040154</v>
      </c>
      <c r="AR545">
        <v>6.8278901629931957E-2</v>
      </c>
      <c r="AS545">
        <v>-0.57836785521780898</v>
      </c>
      <c r="AT545">
        <v>-0.99999999999999889</v>
      </c>
      <c r="AU545">
        <v>-0.99999999999999889</v>
      </c>
      <c r="AV545">
        <v>0.90433216652846071</v>
      </c>
      <c r="AW545">
        <v>34.021925981481338</v>
      </c>
      <c r="AX545">
        <v>34.021925981481338</v>
      </c>
      <c r="AY545">
        <v>9.5246915551322739E-2</v>
      </c>
      <c r="AZ545">
        <v>-18.904026595578305</v>
      </c>
      <c r="BA545">
        <v>1462.2333807231792</v>
      </c>
      <c r="CU545" t="e">
        <v>#N/A</v>
      </c>
      <c r="CV545" t="e">
        <v>#N/A</v>
      </c>
    </row>
    <row r="546" spans="1:100" x14ac:dyDescent="0.25">
      <c r="A546">
        <v>1600</v>
      </c>
      <c r="B546" t="s">
        <v>980</v>
      </c>
      <c r="C546">
        <v>2</v>
      </c>
      <c r="D546">
        <v>2.6192464445754946</v>
      </c>
      <c r="E546">
        <v>-0.24715752849332265</v>
      </c>
      <c r="F546">
        <v>-0.53851196662810774</v>
      </c>
      <c r="G546">
        <v>-0.53329053043553887</v>
      </c>
      <c r="H546">
        <v>-5.809938165016644E-2</v>
      </c>
      <c r="I546">
        <v>0</v>
      </c>
      <c r="J546">
        <v>-3.4859628990099862</v>
      </c>
      <c r="K546">
        <v>-5.809938165016644E-2</v>
      </c>
      <c r="L546">
        <v>-1</v>
      </c>
      <c r="M546">
        <v>-1</v>
      </c>
      <c r="N546">
        <v>-1.1619876330033292</v>
      </c>
      <c r="O546">
        <v>0.22386478228324869</v>
      </c>
      <c r="P546">
        <v>-1.0839424880048911</v>
      </c>
      <c r="Q546">
        <v>-2.2451959853150072</v>
      </c>
      <c r="R546">
        <v>-0.73593858746290941</v>
      </c>
      <c r="S546">
        <v>0.30399425773586197</v>
      </c>
      <c r="T546">
        <v>0.17254514793101361</v>
      </c>
      <c r="U546">
        <v>-6.0613075667589472E-2</v>
      </c>
      <c r="V546">
        <v>-1.764575616354111E-2</v>
      </c>
      <c r="W546">
        <v>15.593275603078443</v>
      </c>
      <c r="X546">
        <v>0.16249999727449194</v>
      </c>
      <c r="Y546">
        <v>-1</v>
      </c>
      <c r="Z546">
        <v>-1</v>
      </c>
      <c r="AA546">
        <v>24.451963592694842</v>
      </c>
      <c r="AB546">
        <v>-3.7626486840598897E-2</v>
      </c>
      <c r="AC546">
        <v>-3.7471700820486481E-2</v>
      </c>
      <c r="AD546">
        <v>-4.073105443480339E-2</v>
      </c>
      <c r="AE546">
        <v>3.3372010347287535</v>
      </c>
      <c r="AF546">
        <v>-1</v>
      </c>
      <c r="AG546">
        <v>-1</v>
      </c>
      <c r="AH546">
        <v>-1</v>
      </c>
      <c r="AI546">
        <v>-9.9429549472628276E-3</v>
      </c>
      <c r="AJ546">
        <v>-1.764575616354111E-2</v>
      </c>
      <c r="AK546">
        <v>0.27723821317437958</v>
      </c>
      <c r="AL546">
        <v>-0.10541025618513226</v>
      </c>
      <c r="AM546">
        <v>0.3145602379076366</v>
      </c>
      <c r="AN546">
        <v>-0.13111937769258281</v>
      </c>
      <c r="AO546">
        <v>8.3969549499020957</v>
      </c>
      <c r="AP546">
        <v>-2.9517936595795149</v>
      </c>
      <c r="AQ546">
        <v>20.222740232020698</v>
      </c>
      <c r="AR546">
        <v>0.49060589222521273</v>
      </c>
      <c r="AS546">
        <v>0.2280070181229007</v>
      </c>
      <c r="AT546">
        <v>-1</v>
      </c>
      <c r="AU546">
        <v>-1</v>
      </c>
      <c r="AV546">
        <v>-0.92490379450910243</v>
      </c>
      <c r="AW546">
        <v>33.622777593983791</v>
      </c>
      <c r="AX546">
        <v>33.459002613893688</v>
      </c>
      <c r="AY546">
        <v>3.3580791459234538E-3</v>
      </c>
      <c r="AZ546">
        <v>-28.610443071422864</v>
      </c>
      <c r="BA546">
        <v>1437.8975744903712</v>
      </c>
    </row>
    <row r="547" spans="1:100" x14ac:dyDescent="0.25">
      <c r="A547">
        <v>1601</v>
      </c>
      <c r="B547" t="s">
        <v>981</v>
      </c>
      <c r="C547">
        <v>2</v>
      </c>
      <c r="D547">
        <v>2.9834595267836939</v>
      </c>
      <c r="E547">
        <v>-0.16625557590159012</v>
      </c>
      <c r="F547">
        <v>-0.33705726729095231</v>
      </c>
      <c r="G547">
        <v>-0.33092100641621014</v>
      </c>
      <c r="H547">
        <v>-1.6233262725215164E-2</v>
      </c>
      <c r="I547">
        <v>0</v>
      </c>
      <c r="J547">
        <v>-0.97399576351291017</v>
      </c>
      <c r="K547">
        <v>-1.6233262725215164E-2</v>
      </c>
      <c r="L547">
        <v>-1</v>
      </c>
      <c r="M547">
        <v>-1</v>
      </c>
      <c r="N547">
        <v>-0.32466525450430339</v>
      </c>
      <c r="O547">
        <v>2.8331418603814171</v>
      </c>
      <c r="P547">
        <v>-0.67421734199161443</v>
      </c>
      <c r="Q547">
        <v>-1.2875619470941178</v>
      </c>
      <c r="R547">
        <v>-0.42140521690535954</v>
      </c>
      <c r="S547">
        <v>0.3118202317203207</v>
      </c>
      <c r="T547">
        <v>0.20558656721784968</v>
      </c>
      <c r="U547">
        <v>-1.9698510405164141E-2</v>
      </c>
      <c r="V547">
        <v>-1.2235682882981273E-2</v>
      </c>
      <c r="W547">
        <v>18.17556468022277</v>
      </c>
      <c r="X547">
        <v>0.35204075563129983</v>
      </c>
      <c r="Y547">
        <v>-1</v>
      </c>
      <c r="Z547">
        <v>-1</v>
      </c>
      <c r="AA547">
        <v>29.768480887347671</v>
      </c>
      <c r="AB547">
        <v>8.2668260018128603E-3</v>
      </c>
      <c r="AC547">
        <v>8.4390284245098868E-3</v>
      </c>
      <c r="AD547">
        <v>4.7854135223843741E-3</v>
      </c>
      <c r="AE547">
        <v>7.5651906073467785</v>
      </c>
      <c r="AF547">
        <v>-1</v>
      </c>
      <c r="AG547">
        <v>-1</v>
      </c>
      <c r="AH547">
        <v>-1</v>
      </c>
      <c r="AI547">
        <v>-6.9763812753442286E-3</v>
      </c>
      <c r="AJ547">
        <v>-1.2235682882981273E-2</v>
      </c>
      <c r="AK547">
        <v>0.22194860531214522</v>
      </c>
      <c r="AL547">
        <v>-5.0120648322897907E-2</v>
      </c>
      <c r="AM547">
        <v>0.25016313939062679</v>
      </c>
      <c r="AN547">
        <v>-6.672227917557301E-2</v>
      </c>
      <c r="AO547">
        <v>6.7571525971170709</v>
      </c>
      <c r="AP547">
        <v>-1.3119913067944902</v>
      </c>
      <c r="AQ547">
        <v>22.971769210872786</v>
      </c>
      <c r="AR547">
        <v>0.5511174010098101</v>
      </c>
      <c r="AS547">
        <v>0.42369364525001035</v>
      </c>
      <c r="AT547">
        <v>-1</v>
      </c>
      <c r="AU547">
        <v>-1</v>
      </c>
      <c r="AV547">
        <v>-0.50750534660673774</v>
      </c>
      <c r="AW547">
        <v>39.749674802402296</v>
      </c>
      <c r="AX547">
        <v>39.666166081968228</v>
      </c>
      <c r="AY547">
        <v>5.0551618321296218E-2</v>
      </c>
      <c r="AZ547">
        <v>-20.342487990711241</v>
      </c>
      <c r="BA547">
        <v>1380.8880700371321</v>
      </c>
    </row>
    <row r="548" spans="1:100" x14ac:dyDescent="0.25">
      <c r="A548">
        <v>1610</v>
      </c>
      <c r="B548" t="s">
        <v>982</v>
      </c>
      <c r="C548">
        <v>3</v>
      </c>
      <c r="D548">
        <v>4.7959074247491085</v>
      </c>
      <c r="E548">
        <v>-6.1737553248653224E-2</v>
      </c>
      <c r="F548">
        <v>-2.870453139488835E-2</v>
      </c>
      <c r="G548">
        <v>-4.1728686183390901E-2</v>
      </c>
      <c r="H548">
        <v>0.38011953447929275</v>
      </c>
      <c r="I548">
        <v>0</v>
      </c>
      <c r="J548">
        <v>22.807172068757566</v>
      </c>
      <c r="K548">
        <v>0.38011953447929275</v>
      </c>
      <c r="L548">
        <v>-0.99999999999999933</v>
      </c>
      <c r="M548">
        <v>-0.99999999999999933</v>
      </c>
      <c r="N548">
        <v>7.6023906895858557</v>
      </c>
      <c r="O548">
        <v>27.561350807323279</v>
      </c>
      <c r="P548">
        <v>0.33891054761381134</v>
      </c>
      <c r="Q548">
        <v>-7.1942845626559782E-2</v>
      </c>
      <c r="R548">
        <v>3.3121884876628475E-2</v>
      </c>
      <c r="S548">
        <v>0.33333333333333331</v>
      </c>
      <c r="T548">
        <v>0.36440790863832673</v>
      </c>
      <c r="U548">
        <v>0.39980951958462413</v>
      </c>
      <c r="V548">
        <v>0</v>
      </c>
      <c r="W548">
        <v>28.697249083079647</v>
      </c>
      <c r="X548">
        <v>1.928242659217696</v>
      </c>
      <c r="Y548">
        <v>-0.99999999999999933</v>
      </c>
      <c r="Z548">
        <v>-0.99999999999999933</v>
      </c>
      <c r="AA548">
        <v>64.625112351144509</v>
      </c>
      <c r="AB548">
        <v>0.28064068032834794</v>
      </c>
      <c r="AC548">
        <v>0.35049895238303208</v>
      </c>
      <c r="AD548">
        <v>8.6755194952384096E-2</v>
      </c>
      <c r="AE548">
        <v>35.894741383188205</v>
      </c>
      <c r="AF548">
        <v>-0.99999999999999933</v>
      </c>
      <c r="AG548">
        <v>-0.99999999999999933</v>
      </c>
      <c r="AH548">
        <v>-0.99999999999999933</v>
      </c>
      <c r="AI548">
        <v>0</v>
      </c>
      <c r="AJ548">
        <v>0</v>
      </c>
      <c r="AK548">
        <v>8.6882618548142831E-2</v>
      </c>
      <c r="AL548">
        <v>8.9406083075577847E-2</v>
      </c>
      <c r="AM548">
        <v>-4.1541758579296845E-2</v>
      </c>
      <c r="AN548">
        <v>0.25261642139932816</v>
      </c>
      <c r="AO548">
        <v>-0.6041308717417071</v>
      </c>
      <c r="AP548">
        <v>6.7624409503610927</v>
      </c>
      <c r="AQ548">
        <v>51.504421151837207</v>
      </c>
      <c r="AR548">
        <v>1.0975507615562836</v>
      </c>
      <c r="AS548">
        <v>2.3083621936969898</v>
      </c>
      <c r="AT548">
        <v>-0.99999999999999933</v>
      </c>
      <c r="AU548">
        <v>-0.99999999999999933</v>
      </c>
      <c r="AV548">
        <v>-8.6068013067624287E-3</v>
      </c>
      <c r="AW548">
        <v>98.948904108828884</v>
      </c>
      <c r="AX548">
        <v>98.948904108828884</v>
      </c>
      <c r="AY548">
        <v>0.35779584649971069</v>
      </c>
      <c r="AZ548">
        <v>56.040098426615252</v>
      </c>
      <c r="BA548">
        <v>1562.3737179163797</v>
      </c>
      <c r="CU548" t="e">
        <v>#N/A</v>
      </c>
      <c r="CV548" t="e">
        <v>#N/A</v>
      </c>
    </row>
    <row r="549" spans="1:100" x14ac:dyDescent="0.25">
      <c r="A549">
        <v>1619</v>
      </c>
      <c r="B549" t="s">
        <v>983</v>
      </c>
      <c r="C549">
        <v>3</v>
      </c>
      <c r="D549">
        <v>4.5090168391441985</v>
      </c>
      <c r="E549">
        <v>0</v>
      </c>
      <c r="F549">
        <v>15.067709644909668</v>
      </c>
      <c r="G549">
        <v>15.067709644909668</v>
      </c>
      <c r="H549">
        <v>-4.4277273064261359E-2</v>
      </c>
      <c r="I549">
        <v>0</v>
      </c>
      <c r="J549">
        <v>-2.6566363838556808</v>
      </c>
      <c r="K549">
        <v>-4.4277273064261359E-2</v>
      </c>
      <c r="L549">
        <v>-0.99999999999999978</v>
      </c>
      <c r="M549">
        <v>-0.99999999999999978</v>
      </c>
      <c r="N549">
        <v>-0.88554546128522693</v>
      </c>
      <c r="O549">
        <v>16.920090100198188</v>
      </c>
      <c r="P549">
        <v>4.4531158315201012</v>
      </c>
      <c r="Q549">
        <v>10.154630689290434</v>
      </c>
      <c r="R549">
        <v>3.6001484963076757</v>
      </c>
      <c r="S549">
        <v>0.33767326510549683</v>
      </c>
      <c r="T549">
        <v>0.4598496078021348</v>
      </c>
      <c r="U549">
        <v>0.5353309096386325</v>
      </c>
      <c r="V549">
        <v>0</v>
      </c>
      <c r="W549">
        <v>55.08524222442103</v>
      </c>
      <c r="X549">
        <v>3.0629423584071835</v>
      </c>
      <c r="Y549">
        <v>-0.99999999999999978</v>
      </c>
      <c r="Z549">
        <v>-0.99999999999999978</v>
      </c>
      <c r="AA549">
        <v>82.623292451293068</v>
      </c>
      <c r="AB549">
        <v>0.44885324994117087</v>
      </c>
      <c r="AC549">
        <v>-8.173978095901771E-2</v>
      </c>
      <c r="AD549">
        <v>0.11164456562913561</v>
      </c>
      <c r="AE549">
        <v>23.937901730564455</v>
      </c>
      <c r="AF549">
        <v>-0.99999999999999978</v>
      </c>
      <c r="AG549">
        <v>-0.99999999999999978</v>
      </c>
      <c r="AH549">
        <v>-0.99999999999999978</v>
      </c>
      <c r="AI549">
        <v>1.5237690923937383E-2</v>
      </c>
      <c r="AJ549">
        <v>0</v>
      </c>
      <c r="AK549">
        <v>5.3487174309495927E-2</v>
      </c>
      <c r="AL549">
        <v>1.0640636115089409E-2</v>
      </c>
      <c r="AM549">
        <v>0.1759770307299825</v>
      </c>
      <c r="AN549">
        <v>-6.7865131937836026E-2</v>
      </c>
      <c r="AO549">
        <v>4.6668616397970411</v>
      </c>
      <c r="AP549">
        <v>-1.6434251178704538</v>
      </c>
      <c r="AQ549">
        <v>52.428605840565346</v>
      </c>
      <c r="AR549">
        <v>1.3328537825462647</v>
      </c>
      <c r="AS549">
        <v>3.0186650853429229</v>
      </c>
      <c r="AT549">
        <v>-0.99999999999999978</v>
      </c>
      <c r="AU549">
        <v>-0.99999999999999978</v>
      </c>
      <c r="AV549">
        <v>18.667858141217351</v>
      </c>
      <c r="AW549">
        <v>97.89995743362087</v>
      </c>
      <c r="AX549">
        <v>98.2047112520996</v>
      </c>
      <c r="AY549">
        <v>0.18318758062495405</v>
      </c>
      <c r="AZ549">
        <v>16.261317167245995</v>
      </c>
      <c r="BA549">
        <v>1597.1378829222674</v>
      </c>
    </row>
    <row r="550" spans="1:100" x14ac:dyDescent="0.25">
      <c r="A550">
        <v>1622</v>
      </c>
      <c r="B550" t="s">
        <v>984</v>
      </c>
      <c r="C550">
        <v>3</v>
      </c>
      <c r="D550">
        <v>4.6947389055587143</v>
      </c>
      <c r="E550">
        <v>2.4319179205468094E-3</v>
      </c>
      <c r="F550">
        <v>-0.12650731975696466</v>
      </c>
      <c r="G550">
        <v>-0.12650731975696466</v>
      </c>
      <c r="H550">
        <v>6.2246898080249503E-2</v>
      </c>
      <c r="I550">
        <v>0</v>
      </c>
      <c r="J550">
        <v>3.7348138848149715</v>
      </c>
      <c r="K550">
        <v>6.2246898080249503E-2</v>
      </c>
      <c r="L550">
        <v>-1.0000000000000009</v>
      </c>
      <c r="M550">
        <v>-1.0000000000000009</v>
      </c>
      <c r="N550">
        <v>1.2449379616049905</v>
      </c>
      <c r="O550">
        <v>8.3030454706167252</v>
      </c>
      <c r="P550">
        <v>-6.4434350856683947E-2</v>
      </c>
      <c r="Q550">
        <v>-0.31020160146837295</v>
      </c>
      <c r="R550">
        <v>-9.4576959361888632E-2</v>
      </c>
      <c r="S550">
        <v>0.33333333333333359</v>
      </c>
      <c r="T550">
        <v>0.21058490311731987</v>
      </c>
      <c r="U550">
        <v>9.8627453233716883E-2</v>
      </c>
      <c r="V550">
        <v>-1.0595371261840587E-2</v>
      </c>
      <c r="W550">
        <v>22.788136813691214</v>
      </c>
      <c r="X550">
        <v>0.68986049351821432</v>
      </c>
      <c r="Y550">
        <v>-1.0000000000000009</v>
      </c>
      <c r="Z550">
        <v>-1.0000000000000009</v>
      </c>
      <c r="AA550">
        <v>61.130618019895174</v>
      </c>
      <c r="AB550">
        <v>0.16899096404418359</v>
      </c>
      <c r="AC550">
        <v>0.40077354517803809</v>
      </c>
      <c r="AD550">
        <v>0.19897665408909571</v>
      </c>
      <c r="AE550">
        <v>38.437058165565837</v>
      </c>
      <c r="AF550">
        <v>-1.0000000000000009</v>
      </c>
      <c r="AG550">
        <v>-1.0000000000000009</v>
      </c>
      <c r="AH550">
        <v>-1.0000000000000009</v>
      </c>
      <c r="AI550">
        <v>0</v>
      </c>
      <c r="AJ550">
        <v>-1.0595371261840587E-2</v>
      </c>
      <c r="AK550">
        <v>-4.8419572626064153E-2</v>
      </c>
      <c r="AL550">
        <v>0.10748342380518636</v>
      </c>
      <c r="AM550">
        <v>0.30053169456041345</v>
      </c>
      <c r="AN550">
        <v>4.5296350739444186E-2</v>
      </c>
      <c r="AO550">
        <v>7.2711945008800143</v>
      </c>
      <c r="AP550">
        <v>1.6698258875120358</v>
      </c>
      <c r="AQ550">
        <v>26.522950698506197</v>
      </c>
      <c r="AR550">
        <v>0.63195031842253013</v>
      </c>
      <c r="AS550">
        <v>0.75210739159846351</v>
      </c>
      <c r="AT550">
        <v>-1.0000000000000009</v>
      </c>
      <c r="AU550">
        <v>-1.0000000000000009</v>
      </c>
      <c r="AV550">
        <v>-0.22108427911885323</v>
      </c>
      <c r="AW550">
        <v>71.103489378023895</v>
      </c>
      <c r="AX550">
        <v>70.043952251839826</v>
      </c>
      <c r="AY550">
        <v>-2.9231791324360903E-2</v>
      </c>
      <c r="AZ550">
        <v>1.2606213120989282</v>
      </c>
      <c r="BA550">
        <v>1409.7323253891877</v>
      </c>
    </row>
    <row r="551" spans="1:100" x14ac:dyDescent="0.25">
      <c r="A551">
        <v>1625</v>
      </c>
      <c r="B551" t="s">
        <v>985</v>
      </c>
      <c r="C551">
        <v>3</v>
      </c>
      <c r="D551">
        <v>5.7013151786350962</v>
      </c>
      <c r="E551">
        <v>6.8906549322446429</v>
      </c>
      <c r="F551">
        <v>1.1479496364425563</v>
      </c>
      <c r="G551">
        <v>3.2448315201244764</v>
      </c>
      <c r="H551">
        <v>0.19333701435855802</v>
      </c>
      <c r="I551">
        <v>0</v>
      </c>
      <c r="J551">
        <v>11.600220861513479</v>
      </c>
      <c r="K551">
        <v>0.19333701435855802</v>
      </c>
      <c r="L551">
        <v>-0.99999999999999911</v>
      </c>
      <c r="M551">
        <v>-0.99999999999999911</v>
      </c>
      <c r="N551">
        <v>3.8667402871711585</v>
      </c>
      <c r="O551">
        <v>20.546367560273058</v>
      </c>
      <c r="P551">
        <v>4.2442643751913005</v>
      </c>
      <c r="Q551">
        <v>1.5408857435284931</v>
      </c>
      <c r="R551">
        <v>1.0129947863203856</v>
      </c>
      <c r="S551">
        <v>0.33333333333333343</v>
      </c>
      <c r="T551">
        <v>0.28456330192702733</v>
      </c>
      <c r="U551">
        <v>0.26489001199719892</v>
      </c>
      <c r="V551">
        <v>0</v>
      </c>
      <c r="W551">
        <v>27.577985315960056</v>
      </c>
      <c r="X551">
        <v>1.4353496374842913</v>
      </c>
      <c r="Y551">
        <v>-0.99999999999999911</v>
      </c>
      <c r="Z551">
        <v>-0.99999999999999911</v>
      </c>
      <c r="AA551">
        <v>58.777108748422265</v>
      </c>
      <c r="AB551">
        <v>0.32338079710162787</v>
      </c>
      <c r="AC551">
        <v>0.12211782205457859</v>
      </c>
      <c r="AD551">
        <v>0.15822395376663059</v>
      </c>
      <c r="AE551">
        <v>30.186128646141835</v>
      </c>
      <c r="AF551">
        <v>-0.99999999999999911</v>
      </c>
      <c r="AG551">
        <v>-0.99999999999999911</v>
      </c>
      <c r="AH551">
        <v>-0.99999999999999911</v>
      </c>
      <c r="AI551">
        <v>5.4101571329221401E-2</v>
      </c>
      <c r="AJ551">
        <v>0</v>
      </c>
      <c r="AK551">
        <v>-8.5484876174386798E-2</v>
      </c>
      <c r="AL551">
        <v>0.24461099874309275</v>
      </c>
      <c r="AM551">
        <v>0.72374626874293269</v>
      </c>
      <c r="AN551">
        <v>0.41794768443795943</v>
      </c>
      <c r="AO551">
        <v>17.666232337701388</v>
      </c>
      <c r="AP551">
        <v>11.671747104664448</v>
      </c>
      <c r="AQ551">
        <v>39.178206177473506</v>
      </c>
      <c r="AR551">
        <v>0.88278664725755895</v>
      </c>
      <c r="AS551">
        <v>1.6286866518428496</v>
      </c>
      <c r="AT551">
        <v>-0.99999999999999911</v>
      </c>
      <c r="AU551">
        <v>-0.99999999999999911</v>
      </c>
      <c r="AV551">
        <v>4.2578263064448629</v>
      </c>
      <c r="AW551">
        <v>90.995223413359781</v>
      </c>
      <c r="AX551">
        <v>92.077254839944203</v>
      </c>
      <c r="AY551">
        <v>0.46107197793322569</v>
      </c>
      <c r="AZ551">
        <v>25.548650579380592</v>
      </c>
      <c r="BA551">
        <v>1519.9943309859407</v>
      </c>
    </row>
    <row r="552" spans="1:100" x14ac:dyDescent="0.25">
      <c r="A552">
        <v>1626</v>
      </c>
      <c r="B552" t="s">
        <v>754</v>
      </c>
      <c r="C552">
        <v>3</v>
      </c>
      <c r="D552">
        <v>5.2963232625741785</v>
      </c>
      <c r="E552">
        <v>-0.34757914198441453</v>
      </c>
      <c r="F552">
        <v>-0.31057150069522588</v>
      </c>
      <c r="G552">
        <v>-0.39367857344262025</v>
      </c>
      <c r="H552">
        <v>-6.2947411811991927E-2</v>
      </c>
      <c r="I552">
        <v>0</v>
      </c>
      <c r="J552">
        <v>-3.7768447087195143</v>
      </c>
      <c r="K552">
        <v>-6.2947411811991927E-2</v>
      </c>
      <c r="L552">
        <v>-1.0000000000000009</v>
      </c>
      <c r="M552">
        <v>-1.0000000000000009</v>
      </c>
      <c r="N552">
        <v>-1.2589482362398383</v>
      </c>
      <c r="O552">
        <v>1.1257999804120444</v>
      </c>
      <c r="P552">
        <v>-0.32117222711917559</v>
      </c>
      <c r="Q552">
        <v>-0.72303009255020412</v>
      </c>
      <c r="R552">
        <v>-0.33372465091275416</v>
      </c>
      <c r="S552">
        <v>0.33333333333333387</v>
      </c>
      <c r="T552">
        <v>0.28017085410572223</v>
      </c>
      <c r="U552">
        <v>6.8087612817441991E-3</v>
      </c>
      <c r="V552">
        <v>-1.4895960898568161E-2</v>
      </c>
      <c r="W552">
        <v>26.734575985368956</v>
      </c>
      <c r="X552">
        <v>0.55660248515139554</v>
      </c>
      <c r="Y552">
        <v>-1.0000000000000009</v>
      </c>
      <c r="Z552">
        <v>-1.0000000000000009</v>
      </c>
      <c r="AA552">
        <v>40.964528292528627</v>
      </c>
      <c r="AB552">
        <v>0.27545627517701321</v>
      </c>
      <c r="AC552">
        <v>0.1748879169010574</v>
      </c>
      <c r="AD552">
        <v>-0.15907065291662228</v>
      </c>
      <c r="AE552">
        <v>14.563676958072412</v>
      </c>
      <c r="AF552">
        <v>-1.0000000000000009</v>
      </c>
      <c r="AG552">
        <v>-1.0000000000000009</v>
      </c>
      <c r="AH552">
        <v>-1.0000000000000009</v>
      </c>
      <c r="AI552">
        <v>0</v>
      </c>
      <c r="AJ552">
        <v>-1.4895960898568161E-2</v>
      </c>
      <c r="AK552">
        <v>-0.1299014443169082</v>
      </c>
      <c r="AL552">
        <v>1.2088576277919819E-2</v>
      </c>
      <c r="AM552">
        <v>3.011643552815629E-2</v>
      </c>
      <c r="AN552">
        <v>-0.11485699128075204</v>
      </c>
      <c r="AO552">
        <v>0.10340366661936692</v>
      </c>
      <c r="AP552">
        <v>-2.8109819006292023</v>
      </c>
      <c r="AQ552">
        <v>22.957731276649426</v>
      </c>
      <c r="AR552">
        <v>0.60541698782223163</v>
      </c>
      <c r="AS552">
        <v>0.49365507333940445</v>
      </c>
      <c r="AT552">
        <v>-1.0000000000000009</v>
      </c>
      <c r="AU552">
        <v>-1.0000000000000009</v>
      </c>
      <c r="AV552">
        <v>-0.7274032243553743</v>
      </c>
      <c r="AW552">
        <v>39.279346372311437</v>
      </c>
      <c r="AX552">
        <v>37.789750282454619</v>
      </c>
      <c r="AY552">
        <v>0.16580795644976118</v>
      </c>
      <c r="AZ552">
        <v>-28.173371480038352</v>
      </c>
      <c r="BA552">
        <v>1390.9942690128912</v>
      </c>
    </row>
    <row r="553" spans="1:100" x14ac:dyDescent="0.25">
      <c r="A553">
        <v>1629</v>
      </c>
      <c r="B553" t="s">
        <v>986</v>
      </c>
      <c r="C553">
        <v>3</v>
      </c>
      <c r="D553">
        <v>5.2559302745886383</v>
      </c>
      <c r="E553">
        <v>2.8369317531290799E-3</v>
      </c>
      <c r="F553">
        <v>-4.1618695074674042E-2</v>
      </c>
      <c r="G553">
        <v>-4.1618695074674042E-2</v>
      </c>
      <c r="H553">
        <v>0.44188666418272593</v>
      </c>
      <c r="I553">
        <v>0</v>
      </c>
      <c r="J553">
        <v>26.513199850963545</v>
      </c>
      <c r="K553">
        <v>0.44188666418272593</v>
      </c>
      <c r="L553">
        <v>-0.99999999999999911</v>
      </c>
      <c r="M553">
        <v>-0.99999999999999911</v>
      </c>
      <c r="N553">
        <v>8.8377332836545186</v>
      </c>
      <c r="O553">
        <v>31.727511430477499</v>
      </c>
      <c r="P553">
        <v>0.592884142529995</v>
      </c>
      <c r="Q553">
        <v>2.7951946409010903E-2</v>
      </c>
      <c r="R553">
        <v>-1.7993651843296161E-2</v>
      </c>
      <c r="S553">
        <v>0.33333333333333331</v>
      </c>
      <c r="T553">
        <v>0.36116304153681572</v>
      </c>
      <c r="U553">
        <v>0.42299056562785714</v>
      </c>
      <c r="V553">
        <v>8.2550999054155472E-2</v>
      </c>
      <c r="W553">
        <v>30.326051014777434</v>
      </c>
      <c r="X553">
        <v>2.4677076757272678</v>
      </c>
      <c r="Y553">
        <v>-0.99999999999999911</v>
      </c>
      <c r="Z553">
        <v>-0.99999999999999911</v>
      </c>
      <c r="AA553">
        <v>68.662259247104842</v>
      </c>
      <c r="AB553">
        <v>6.932227846653502E-2</v>
      </c>
      <c r="AC553">
        <v>0.36489909503294371</v>
      </c>
      <c r="AD553">
        <v>0.33286266418393573</v>
      </c>
      <c r="AE553">
        <v>38.35420188417072</v>
      </c>
      <c r="AF553">
        <v>-0.99999999999999911</v>
      </c>
      <c r="AG553">
        <v>-0.99999999999999911</v>
      </c>
      <c r="AH553">
        <v>-0.99999999999999911</v>
      </c>
      <c r="AI553">
        <v>0</v>
      </c>
      <c r="AJ553">
        <v>8.2550999054155472E-2</v>
      </c>
      <c r="AK553">
        <v>-0.13065538694435061</v>
      </c>
      <c r="AL553">
        <v>0.31977942982669727</v>
      </c>
      <c r="AM553">
        <v>0.1675939893178621</v>
      </c>
      <c r="AN553">
        <v>-0.18082962366176747</v>
      </c>
      <c r="AO553">
        <v>3.5365727982248005</v>
      </c>
      <c r="AP553">
        <v>-2.9218434424107</v>
      </c>
      <c r="AQ553">
        <v>56.839250865740944</v>
      </c>
      <c r="AR553">
        <v>1.2000379395521621</v>
      </c>
      <c r="AS553">
        <v>2.9095943399099919</v>
      </c>
      <c r="AT553">
        <v>-0.99999999999999911</v>
      </c>
      <c r="AU553">
        <v>-0.99999999999999911</v>
      </c>
      <c r="AV553">
        <v>-5.961234691797021E-2</v>
      </c>
      <c r="AW553">
        <v>97.467927235171672</v>
      </c>
      <c r="AX553">
        <v>105.72302714058723</v>
      </c>
      <c r="AY553">
        <v>0.21341202083707067</v>
      </c>
      <c r="AZ553">
        <v>20.490700682639442</v>
      </c>
      <c r="BA553">
        <v>1523.6570074176641</v>
      </c>
      <c r="CU553" t="e">
        <v>#N/A</v>
      </c>
      <c r="CV553" t="e">
        <v>#N/A</v>
      </c>
    </row>
    <row r="554" spans="1:100" x14ac:dyDescent="0.25">
      <c r="A554">
        <v>1633</v>
      </c>
      <c r="B554" t="s">
        <v>987</v>
      </c>
      <c r="C554">
        <v>2</v>
      </c>
      <c r="D554">
        <v>2.1409616804639899</v>
      </c>
      <c r="E554">
        <v>-0.35339800474666527</v>
      </c>
      <c r="F554">
        <v>-0.80306235775476775</v>
      </c>
      <c r="G554">
        <v>-0.79904226969792158</v>
      </c>
      <c r="H554">
        <v>-0.11307798563902045</v>
      </c>
      <c r="I554">
        <v>0</v>
      </c>
      <c r="J554">
        <v>-6.7846791383412279</v>
      </c>
      <c r="K554">
        <v>-0.11307798563902045</v>
      </c>
      <c r="L554">
        <v>-1</v>
      </c>
      <c r="M554">
        <v>-1</v>
      </c>
      <c r="N554">
        <v>-2.2615597127804095</v>
      </c>
      <c r="O554">
        <v>-3.2026389122939349</v>
      </c>
      <c r="P554">
        <v>-1.6219937123689023</v>
      </c>
      <c r="Q554">
        <v>-3.5027613843903804</v>
      </c>
      <c r="R554">
        <v>-1.1489839345169683</v>
      </c>
      <c r="S554">
        <v>0.29371718559335191</v>
      </c>
      <c r="T554">
        <v>0.12915514300944431</v>
      </c>
      <c r="U554">
        <v>-0.11434209900914399</v>
      </c>
      <c r="V554">
        <v>-2.4750266542823321E-2</v>
      </c>
      <c r="W554">
        <v>12.20221256206535</v>
      </c>
      <c r="X554">
        <v>-8.6405001828147809E-2</v>
      </c>
      <c r="Y554">
        <v>-1</v>
      </c>
      <c r="Z554">
        <v>-1</v>
      </c>
      <c r="AA554">
        <v>17.470310971237964</v>
      </c>
      <c r="AB554">
        <v>-9.7893603480250044E-2</v>
      </c>
      <c r="AC554">
        <v>-9.7761688686924281E-2</v>
      </c>
      <c r="AD554">
        <v>-0.10050329822160915</v>
      </c>
      <c r="AE554">
        <v>-2.2149965501167834</v>
      </c>
      <c r="AF554">
        <v>-1</v>
      </c>
      <c r="AG554">
        <v>-1</v>
      </c>
      <c r="AH554">
        <v>-1</v>
      </c>
      <c r="AI554">
        <v>-1.3838660670655555E-2</v>
      </c>
      <c r="AJ554">
        <v>-2.4750266542823321E-2</v>
      </c>
      <c r="AK554">
        <v>0.34984454816343907</v>
      </c>
      <c r="AL554">
        <v>-0.17801659117419172</v>
      </c>
      <c r="AM554">
        <v>0.3991265332392982</v>
      </c>
      <c r="AN554">
        <v>-0.21568567302424441</v>
      </c>
      <c r="AO554">
        <v>10.550344050414804</v>
      </c>
      <c r="AP554">
        <v>-5.105182760092223</v>
      </c>
      <c r="AQ554">
        <v>16.612714285906122</v>
      </c>
      <c r="AR554">
        <v>0.4111421548723404</v>
      </c>
      <c r="AS554">
        <v>-2.8968738288186913E-2</v>
      </c>
      <c r="AT554">
        <v>-1</v>
      </c>
      <c r="AU554">
        <v>-1</v>
      </c>
      <c r="AV554">
        <v>-1.4730316019593874</v>
      </c>
      <c r="AW554">
        <v>25.576933748131104</v>
      </c>
      <c r="AX554">
        <v>25.307753084003128</v>
      </c>
      <c r="AY554">
        <v>-5.8616495230230242E-2</v>
      </c>
      <c r="AZ554">
        <v>-39.467924964953951</v>
      </c>
      <c r="BA554">
        <v>1357.5592012461834</v>
      </c>
    </row>
    <row r="555" spans="1:100" x14ac:dyDescent="0.25">
      <c r="A555">
        <v>1635</v>
      </c>
      <c r="B555" t="s">
        <v>988</v>
      </c>
      <c r="C555">
        <v>2</v>
      </c>
      <c r="D555">
        <v>5.4166755195407728</v>
      </c>
      <c r="E555">
        <v>0.37423002032680058</v>
      </c>
      <c r="F555">
        <v>1.0088109076556757</v>
      </c>
      <c r="G555">
        <v>1.0210588821287794</v>
      </c>
      <c r="H555">
        <v>0.26346374734711525</v>
      </c>
      <c r="I555">
        <v>0</v>
      </c>
      <c r="J555">
        <v>15.807824840826914</v>
      </c>
      <c r="K555">
        <v>0.26346374734711525</v>
      </c>
      <c r="L555">
        <v>-1</v>
      </c>
      <c r="M555">
        <v>-1</v>
      </c>
      <c r="N555">
        <v>5.2692749469423052</v>
      </c>
      <c r="O555">
        <v>20.265065715147319</v>
      </c>
      <c r="P555">
        <v>2.0630533015278201</v>
      </c>
      <c r="Q555">
        <v>5.1101501913062606</v>
      </c>
      <c r="R555">
        <v>1.679913118109652</v>
      </c>
      <c r="S555">
        <v>0.36410359546561422</v>
      </c>
      <c r="T555">
        <v>0.42632797865941735</v>
      </c>
      <c r="U555">
        <v>0.25364140898940435</v>
      </c>
      <c r="V555">
        <v>2.390765592416497E-2</v>
      </c>
      <c r="W555">
        <v>35.427188488830808</v>
      </c>
      <c r="X555">
        <v>1.6183148875677582</v>
      </c>
      <c r="Y555">
        <v>-1</v>
      </c>
      <c r="Z555">
        <v>-1</v>
      </c>
      <c r="AA555">
        <v>65.286795684518992</v>
      </c>
      <c r="AB555">
        <v>0.31486850568811769</v>
      </c>
      <c r="AC555">
        <v>0.31515706271578442</v>
      </c>
      <c r="AD555">
        <v>0.30886948731722491</v>
      </c>
      <c r="AE555">
        <v>35.811325487871237</v>
      </c>
      <c r="AF555">
        <v>-1</v>
      </c>
      <c r="AG555">
        <v>-1</v>
      </c>
      <c r="AH555">
        <v>-1</v>
      </c>
      <c r="AI555">
        <v>1.2842551252944631E-2</v>
      </c>
      <c r="AJ555">
        <v>2.390765592416497E-2</v>
      </c>
      <c r="AK555">
        <v>-0.14742735797835615</v>
      </c>
      <c r="AL555">
        <v>0.31925531496760351</v>
      </c>
      <c r="AM555">
        <v>-0.18005767818332752</v>
      </c>
      <c r="AN555">
        <v>0.36349853839838131</v>
      </c>
      <c r="AO555">
        <v>-4.1979544670392919</v>
      </c>
      <c r="AP555">
        <v>9.6431157573618727</v>
      </c>
      <c r="AQ555">
        <v>41.337340363179337</v>
      </c>
      <c r="AR555">
        <v>0.95537957091280079</v>
      </c>
      <c r="AS555">
        <v>1.7310267805880444</v>
      </c>
      <c r="AT555">
        <v>-1</v>
      </c>
      <c r="AU555">
        <v>-1</v>
      </c>
      <c r="AV555">
        <v>2.2810286967899929</v>
      </c>
      <c r="AW555">
        <v>80.681933970897873</v>
      </c>
      <c r="AX555">
        <v>81.13466394208281</v>
      </c>
      <c r="AY555">
        <v>0.3658397830958991</v>
      </c>
      <c r="AZ555">
        <v>34.893640288405692</v>
      </c>
      <c r="BA555">
        <v>1479.5436431871638</v>
      </c>
    </row>
    <row r="556" spans="1:100" x14ac:dyDescent="0.25">
      <c r="A556">
        <v>1640</v>
      </c>
      <c r="B556" t="s">
        <v>989</v>
      </c>
      <c r="C556">
        <v>3</v>
      </c>
      <c r="D556">
        <v>2.8806317291169976</v>
      </c>
      <c r="E556">
        <v>3.0320222710493363E-4</v>
      </c>
      <c r="F556">
        <v>5.3099278726464715E-2</v>
      </c>
      <c r="G556">
        <v>5.3099278726464715E-2</v>
      </c>
      <c r="H556">
        <v>-0.14032091963279303</v>
      </c>
      <c r="I556">
        <v>0</v>
      </c>
      <c r="J556">
        <v>-8.4192551779675853</v>
      </c>
      <c r="K556">
        <v>-0.14032091963279303</v>
      </c>
      <c r="L556">
        <v>-0.999999999999999</v>
      </c>
      <c r="M556">
        <v>-0.999999999999999</v>
      </c>
      <c r="N556">
        <v>-2.8064183926558606</v>
      </c>
      <c r="O556">
        <v>-5.4855241701241182</v>
      </c>
      <c r="P556">
        <v>0.69124800915065121</v>
      </c>
      <c r="Q556">
        <v>0.56039947661896528</v>
      </c>
      <c r="R556">
        <v>0.1471883600869332</v>
      </c>
      <c r="S556">
        <v>0.33333333333333304</v>
      </c>
      <c r="T556">
        <v>0.37181180226945865</v>
      </c>
      <c r="U556">
        <v>9.2735315616795183E-2</v>
      </c>
      <c r="V556">
        <v>6.8109353066989176E-2</v>
      </c>
      <c r="W556">
        <v>40.252428956774757</v>
      </c>
      <c r="X556">
        <v>1.6635419050408256</v>
      </c>
      <c r="Y556">
        <v>-0.999999999999999</v>
      </c>
      <c r="Z556">
        <v>-0.999999999999999</v>
      </c>
      <c r="AA556">
        <v>59.086479313051825</v>
      </c>
      <c r="AB556">
        <v>6.3494996821044966E-2</v>
      </c>
      <c r="AC556">
        <v>0.26453594942291481</v>
      </c>
      <c r="AD556">
        <v>4.5706293679842989E-2</v>
      </c>
      <c r="AE556">
        <v>18.686861996190146</v>
      </c>
      <c r="AF556">
        <v>-0.999999999999999</v>
      </c>
      <c r="AG556">
        <v>-0.999999999999999</v>
      </c>
      <c r="AH556">
        <v>-0.999999999999999</v>
      </c>
      <c r="AI556">
        <v>0</v>
      </c>
      <c r="AJ556">
        <v>6.8109353066989176E-2</v>
      </c>
      <c r="AK556">
        <v>0.15382443557648112</v>
      </c>
      <c r="AL556">
        <v>-5.2812782683104721E-2</v>
      </c>
      <c r="AM556">
        <v>0.12448581954014787</v>
      </c>
      <c r="AN556">
        <v>0.23578611119437221</v>
      </c>
      <c r="AO556">
        <v>3.8812676663861012</v>
      </c>
      <c r="AP556">
        <v>5.630588866443782</v>
      </c>
      <c r="AQ556">
        <v>31.833173778807168</v>
      </c>
      <c r="AR556">
        <v>0.86598980428657635</v>
      </c>
      <c r="AS556">
        <v>1.5232209854080334</v>
      </c>
      <c r="AT556">
        <v>-0.999999999999999</v>
      </c>
      <c r="AU556">
        <v>-0.999999999999999</v>
      </c>
      <c r="AV556">
        <v>0.20028763881339789</v>
      </c>
      <c r="AW556">
        <v>59.231544009371518</v>
      </c>
      <c r="AX556">
        <v>66.042479316070413</v>
      </c>
      <c r="AY556">
        <v>7.6672556915546516E-2</v>
      </c>
      <c r="AZ556">
        <v>-14.519081363726393</v>
      </c>
      <c r="BA556">
        <v>1510.7544192314913</v>
      </c>
    </row>
    <row r="557" spans="1:100" x14ac:dyDescent="0.25">
      <c r="A557">
        <v>1642</v>
      </c>
      <c r="B557" t="s">
        <v>990</v>
      </c>
      <c r="C557">
        <v>3</v>
      </c>
      <c r="D557">
        <v>3.7296989595565129</v>
      </c>
      <c r="E557">
        <v>0</v>
      </c>
      <c r="F557">
        <v>1.3448430914638789</v>
      </c>
      <c r="G557">
        <v>1.3448430914638789</v>
      </c>
      <c r="H557">
        <v>3.1684824986603466E-2</v>
      </c>
      <c r="I557">
        <v>0</v>
      </c>
      <c r="J557">
        <v>1.9010894991962082</v>
      </c>
      <c r="K557">
        <v>3.1684824986603466E-2</v>
      </c>
      <c r="L557">
        <v>-0.99999999999999911</v>
      </c>
      <c r="M557">
        <v>-0.99999999999999911</v>
      </c>
      <c r="N557">
        <v>0.63369649973206932</v>
      </c>
      <c r="O557">
        <v>6.9756315502165966</v>
      </c>
      <c r="P557">
        <v>0.49716384507102496</v>
      </c>
      <c r="Q557">
        <v>-3.8582944859396293</v>
      </c>
      <c r="R557">
        <v>-1.1614768601041303</v>
      </c>
      <c r="S557">
        <v>0.33333333333333315</v>
      </c>
      <c r="T557">
        <v>8.8791002764253613E-2</v>
      </c>
      <c r="U557">
        <v>0.11750028039493746</v>
      </c>
      <c r="V557">
        <v>-5.153240973023423E-3</v>
      </c>
      <c r="W557">
        <v>20.111462021315901</v>
      </c>
      <c r="X557">
        <v>0.58497885628351354</v>
      </c>
      <c r="Y557">
        <v>-0.99999999999999911</v>
      </c>
      <c r="Z557">
        <v>-0.99999999999999911</v>
      </c>
      <c r="AA557">
        <v>43.850594157029832</v>
      </c>
      <c r="AB557">
        <v>1.7643794880094769E-2</v>
      </c>
      <c r="AC557">
        <v>0.23931372438644635</v>
      </c>
      <c r="AD557">
        <v>0.24105466064981954</v>
      </c>
      <c r="AE557">
        <v>24.90060899581804</v>
      </c>
      <c r="AF557">
        <v>-0.99999999999999911</v>
      </c>
      <c r="AG557">
        <v>-0.99999999999999911</v>
      </c>
      <c r="AH557">
        <v>-0.99999999999999911</v>
      </c>
      <c r="AI557">
        <v>2.1895768628032167E-2</v>
      </c>
      <c r="AJ557">
        <v>-5.153240973023423E-3</v>
      </c>
      <c r="AK557">
        <v>7.521240479825278E-2</v>
      </c>
      <c r="AL557">
        <v>0.22865286516695355</v>
      </c>
      <c r="AM557">
        <v>0.14668858759031075</v>
      </c>
      <c r="AN557">
        <v>-8.7693365682690413E-2</v>
      </c>
      <c r="AO557">
        <v>4.0432767137490346</v>
      </c>
      <c r="AP557">
        <v>-1.0490698162324932</v>
      </c>
      <c r="AQ557">
        <v>22.012551520512108</v>
      </c>
      <c r="AR557">
        <v>0.53447137551950086</v>
      </c>
      <c r="AS557">
        <v>0.6166636812701165</v>
      </c>
      <c r="AT557">
        <v>-0.99999999999999911</v>
      </c>
      <c r="AU557">
        <v>-0.99999999999999911</v>
      </c>
      <c r="AV557">
        <v>0.18336623135974897</v>
      </c>
      <c r="AW557">
        <v>49.777155891013948</v>
      </c>
      <c r="AX557">
        <v>49.699747166272246</v>
      </c>
      <c r="AY557">
        <v>0.23696273814573629</v>
      </c>
      <c r="AZ557">
        <v>-26.271638808962898</v>
      </c>
      <c r="BA557">
        <v>1341.8508504824288</v>
      </c>
    </row>
    <row r="558" spans="1:100" x14ac:dyDescent="0.25">
      <c r="A558">
        <v>1644</v>
      </c>
      <c r="B558" t="s">
        <v>991</v>
      </c>
      <c r="C558">
        <v>2</v>
      </c>
      <c r="D558">
        <v>3.1683608428415324</v>
      </c>
      <c r="E558">
        <v>-0.12518380161175541</v>
      </c>
      <c r="F558">
        <v>-0.23478406280407185</v>
      </c>
      <c r="G558">
        <v>-0.22818336971654241</v>
      </c>
      <c r="H558">
        <v>5.0210547762971208E-3</v>
      </c>
      <c r="I558">
        <v>0</v>
      </c>
      <c r="J558">
        <v>0.30126328657782686</v>
      </c>
      <c r="K558">
        <v>5.0210547762971208E-3</v>
      </c>
      <c r="L558">
        <v>-1</v>
      </c>
      <c r="M558">
        <v>-1</v>
      </c>
      <c r="N558">
        <v>0.10042109552594236</v>
      </c>
      <c r="O558">
        <v>4.1578025858413259</v>
      </c>
      <c r="P558">
        <v>-0.46621075897563674</v>
      </c>
      <c r="Q558">
        <v>-0.8013965603505262</v>
      </c>
      <c r="R558">
        <v>-0.26172497201247175</v>
      </c>
      <c r="S558">
        <v>0.31579327102024796</v>
      </c>
      <c r="T558">
        <v>0.22236081891005668</v>
      </c>
      <c r="U558">
        <v>1.0727285549790022E-3</v>
      </c>
      <c r="V558">
        <v>-9.4891322553104333E-3</v>
      </c>
      <c r="W558">
        <v>19.486524313827651</v>
      </c>
      <c r="X558">
        <v>0.44826556846419119</v>
      </c>
      <c r="Y558">
        <v>-1</v>
      </c>
      <c r="Z558">
        <v>-1</v>
      </c>
      <c r="AA558">
        <v>32.467535623837406</v>
      </c>
      <c r="AB558">
        <v>3.1565642978313546E-2</v>
      </c>
      <c r="AC558">
        <v>3.1746687246392263E-2</v>
      </c>
      <c r="AD558">
        <v>2.7892916351669017E-2</v>
      </c>
      <c r="AE558">
        <v>9.711628707582296</v>
      </c>
      <c r="AF558">
        <v>-1</v>
      </c>
      <c r="AG558">
        <v>-1</v>
      </c>
      <c r="AH558">
        <v>-1</v>
      </c>
      <c r="AI558">
        <v>-5.4703305514256289E-3</v>
      </c>
      <c r="AJ558">
        <v>-9.4891322553104333E-3</v>
      </c>
      <c r="AK558">
        <v>0.19387953872050373</v>
      </c>
      <c r="AL558">
        <v>-2.2051581731256403E-2</v>
      </c>
      <c r="AM558">
        <v>0.2174704414954568</v>
      </c>
      <c r="AN558">
        <v>-3.4029581280403023E-2</v>
      </c>
      <c r="AO558">
        <v>5.924668460999829</v>
      </c>
      <c r="AP558">
        <v>-0.47950717067724824</v>
      </c>
      <c r="AQ558">
        <v>24.367378267497283</v>
      </c>
      <c r="AR558">
        <v>0.58183748811673519</v>
      </c>
      <c r="AS558">
        <v>0.523038552553583</v>
      </c>
      <c r="AT558">
        <v>-1</v>
      </c>
      <c r="AU558">
        <v>-1</v>
      </c>
      <c r="AV558">
        <v>-0.29560323186191806</v>
      </c>
      <c r="AW558">
        <v>42.860137914597921</v>
      </c>
      <c r="AX558">
        <v>42.817378244020759</v>
      </c>
      <c r="AY558">
        <v>7.4510525700590594E-2</v>
      </c>
      <c r="AZ558">
        <v>-16.145066617865634</v>
      </c>
      <c r="BA558">
        <v>1458.2381359630149</v>
      </c>
    </row>
    <row r="559" spans="1:100" x14ac:dyDescent="0.25">
      <c r="A559">
        <v>1646</v>
      </c>
      <c r="B559" t="s">
        <v>992</v>
      </c>
      <c r="C559">
        <v>3</v>
      </c>
      <c r="D559">
        <v>6.0764222829866812</v>
      </c>
      <c r="E559">
        <v>0</v>
      </c>
      <c r="F559">
        <v>7.0123693554474224E-3</v>
      </c>
      <c r="G559">
        <v>7.0123693554474224E-3</v>
      </c>
      <c r="H559">
        <v>7.0847318695198253E-2</v>
      </c>
      <c r="I559">
        <v>0</v>
      </c>
      <c r="J559">
        <v>4.2508391217118922</v>
      </c>
      <c r="K559">
        <v>7.0847318695198253E-2</v>
      </c>
      <c r="L559">
        <v>-0.99999999999999967</v>
      </c>
      <c r="M559">
        <v>-0.99999999999999967</v>
      </c>
      <c r="N559">
        <v>1.4169463739039658</v>
      </c>
      <c r="O559">
        <v>10.334273774054026</v>
      </c>
      <c r="P559">
        <v>-7.9798004120252716E-2</v>
      </c>
      <c r="Q559">
        <v>0.87110563390302576</v>
      </c>
      <c r="R559">
        <v>0.33788404765998986</v>
      </c>
      <c r="S559">
        <v>0.33333333333333298</v>
      </c>
      <c r="T559">
        <v>0.35748623765377147</v>
      </c>
      <c r="U559">
        <v>0.15929527918691608</v>
      </c>
      <c r="V559">
        <v>0</v>
      </c>
      <c r="W559">
        <v>31.170701259152899</v>
      </c>
      <c r="X559">
        <v>1.2813062733600087</v>
      </c>
      <c r="Y559">
        <v>-0.99999999999999967</v>
      </c>
      <c r="Z559">
        <v>-0.99999999999999967</v>
      </c>
      <c r="AA559">
        <v>36.472068959722321</v>
      </c>
      <c r="AB559">
        <v>0.10547196316750333</v>
      </c>
      <c r="AC559">
        <v>0.10120613636341498</v>
      </c>
      <c r="AD559">
        <v>-0.10740842647272961</v>
      </c>
      <c r="AE559">
        <v>4.9634836529094448</v>
      </c>
      <c r="AF559">
        <v>-0.99999999999999967</v>
      </c>
      <c r="AG559">
        <v>-0.99999999999999967</v>
      </c>
      <c r="AH559">
        <v>-0.99999999999999967</v>
      </c>
      <c r="AI559">
        <v>0</v>
      </c>
      <c r="AJ559">
        <v>0</v>
      </c>
      <c r="AK559">
        <v>7.4320272839291754E-2</v>
      </c>
      <c r="AL559">
        <v>6.695822565782221E-2</v>
      </c>
      <c r="AM559">
        <v>-0.13928619194968789</v>
      </c>
      <c r="AN559">
        <v>0.16418257668886843</v>
      </c>
      <c r="AO559">
        <v>-3.1105534345457375</v>
      </c>
      <c r="AP559">
        <v>4.4393555455108231</v>
      </c>
      <c r="AQ559">
        <v>35.421540380864784</v>
      </c>
      <c r="AR559">
        <v>0.85011485017402055</v>
      </c>
      <c r="AS559">
        <v>1.3521535920552072</v>
      </c>
      <c r="AT559">
        <v>-0.99999999999999967</v>
      </c>
      <c r="AU559">
        <v>-0.99999999999999967</v>
      </c>
      <c r="AV559">
        <v>0.34489641701543733</v>
      </c>
      <c r="AW559">
        <v>51.245698279287168</v>
      </c>
      <c r="AX559">
        <v>51.245698279287168</v>
      </c>
      <c r="AY559">
        <v>5.3315675330420594E-2</v>
      </c>
      <c r="AZ559">
        <v>-13.022511855272445</v>
      </c>
      <c r="BA559">
        <v>1503.4118416884253</v>
      </c>
      <c r="CU559" t="e">
        <v>#N/A</v>
      </c>
      <c r="CV559" t="e">
        <v>#N/A</v>
      </c>
    </row>
    <row r="560" spans="1:100" x14ac:dyDescent="0.25">
      <c r="A560">
        <v>1647</v>
      </c>
      <c r="B560" t="s">
        <v>993</v>
      </c>
      <c r="C560">
        <v>3</v>
      </c>
      <c r="D560">
        <v>5.5091758784678886</v>
      </c>
      <c r="E560">
        <v>0</v>
      </c>
      <c r="F560">
        <v>-0.15782946457375632</v>
      </c>
      <c r="G560">
        <v>-0.15782946457375632</v>
      </c>
      <c r="H560">
        <v>0.43631545246814701</v>
      </c>
      <c r="I560">
        <v>0</v>
      </c>
      <c r="J560">
        <v>26.178927148088825</v>
      </c>
      <c r="K560">
        <v>0.43631545246814701</v>
      </c>
      <c r="L560">
        <v>-1.0000000000000011</v>
      </c>
      <c r="M560">
        <v>-1.0000000000000011</v>
      </c>
      <c r="N560">
        <v>8.7263090493629392</v>
      </c>
      <c r="O560">
        <v>31.530273561982959</v>
      </c>
      <c r="P560">
        <v>0.44555352887987537</v>
      </c>
      <c r="Q560">
        <v>0.4383347417435533</v>
      </c>
      <c r="R560">
        <v>0.18864596436325354</v>
      </c>
      <c r="S560">
        <v>0.33333333333333365</v>
      </c>
      <c r="T560">
        <v>0.23358534533948105</v>
      </c>
      <c r="U560">
        <v>-0.24359385461401092</v>
      </c>
      <c r="V560">
        <v>0</v>
      </c>
      <c r="W560">
        <v>-4.5196251363737225</v>
      </c>
      <c r="X560">
        <v>-0.83937241873919177</v>
      </c>
      <c r="Y560">
        <v>-1.0000000000000011</v>
      </c>
      <c r="Z560">
        <v>-1.0000000000000011</v>
      </c>
      <c r="AA560">
        <v>41.247149841472918</v>
      </c>
      <c r="AB560">
        <v>0.17912512417329704</v>
      </c>
      <c r="AC560">
        <v>0.48195813767389706</v>
      </c>
      <c r="AD560">
        <v>0.25047931842247301</v>
      </c>
      <c r="AE560">
        <v>45.578129013483348</v>
      </c>
      <c r="AF560">
        <v>-1.0000000000000011</v>
      </c>
      <c r="AG560">
        <v>-1.0000000000000011</v>
      </c>
      <c r="AH560">
        <v>-1.0000000000000011</v>
      </c>
      <c r="AI560">
        <v>0</v>
      </c>
      <c r="AJ560">
        <v>0</v>
      </c>
      <c r="AK560">
        <v>0.13563443014625123</v>
      </c>
      <c r="AL560">
        <v>1.0476254931237741E-2</v>
      </c>
      <c r="AM560">
        <v>-1.5056339875203897E-2</v>
      </c>
      <c r="AN560">
        <v>8.8702908575105682E-2</v>
      </c>
      <c r="AO560">
        <v>0.30176365385115889</v>
      </c>
      <c r="AP560">
        <v>2.2699539890338327</v>
      </c>
      <c r="AQ560">
        <v>21.659302011715088</v>
      </c>
      <c r="AR560">
        <v>0.32332482405880392</v>
      </c>
      <c r="AS560">
        <v>-0.40305696627104481</v>
      </c>
      <c r="AT560">
        <v>-1.0000000000000011</v>
      </c>
      <c r="AU560">
        <v>-1.0000000000000011</v>
      </c>
      <c r="AV560">
        <v>3.0816499789497215E-2</v>
      </c>
      <c r="AW560">
        <v>75.047377392489651</v>
      </c>
      <c r="AX560">
        <v>75.047377392489651</v>
      </c>
      <c r="AY560">
        <v>0.27080156930845256</v>
      </c>
      <c r="AZ560">
        <v>8.9645910459969009</v>
      </c>
      <c r="BA560">
        <v>1436.1423387486693</v>
      </c>
      <c r="CU560" t="e">
        <v>#N/A</v>
      </c>
      <c r="CV560" t="e">
        <v>#N/A</v>
      </c>
    </row>
    <row r="561" spans="1:100" x14ac:dyDescent="0.25">
      <c r="A561">
        <v>1648</v>
      </c>
      <c r="B561" t="s">
        <v>994</v>
      </c>
      <c r="C561">
        <v>3</v>
      </c>
      <c r="D561">
        <v>5.9650379020234032</v>
      </c>
      <c r="E561">
        <v>-0.40642427707568157</v>
      </c>
      <c r="F561">
        <v>-4.0284093591126197E-2</v>
      </c>
      <c r="G561">
        <v>-0.16830460452239054</v>
      </c>
      <c r="H561">
        <v>0.44206089706101215</v>
      </c>
      <c r="I561">
        <v>0</v>
      </c>
      <c r="J561">
        <v>26.523653823660741</v>
      </c>
      <c r="K561">
        <v>0.44206089706101215</v>
      </c>
      <c r="L561">
        <v>-0.99999999999999933</v>
      </c>
      <c r="M561">
        <v>-0.99999999999999933</v>
      </c>
      <c r="N561">
        <v>8.8412179412202434</v>
      </c>
      <c r="O561">
        <v>32.320387121161744</v>
      </c>
      <c r="P561">
        <v>-0.25671520524870961</v>
      </c>
      <c r="Q561">
        <v>1.1351396382311962</v>
      </c>
      <c r="R561">
        <v>0.344595121219816</v>
      </c>
      <c r="S561">
        <v>0.33333333333333315</v>
      </c>
      <c r="T561">
        <v>0.36592043963358101</v>
      </c>
      <c r="U561">
        <v>0.37402124528756187</v>
      </c>
      <c r="V561">
        <v>-1.4573888131208093E-2</v>
      </c>
      <c r="W561">
        <v>24.665609322490216</v>
      </c>
      <c r="X561">
        <v>1.6784127785072942</v>
      </c>
      <c r="Y561">
        <v>-0.99999999999999933</v>
      </c>
      <c r="Z561">
        <v>-0.99999999999999933</v>
      </c>
      <c r="AA561">
        <v>66.971947173067321</v>
      </c>
      <c r="AB561">
        <v>0.34477915641236484</v>
      </c>
      <c r="AC561">
        <v>0.17786949852513256</v>
      </c>
      <c r="AD561">
        <v>0.31658619964964879</v>
      </c>
      <c r="AE561">
        <v>41.961742729357319</v>
      </c>
      <c r="AF561">
        <v>-0.99999999999999933</v>
      </c>
      <c r="AG561">
        <v>-0.99999999999999933</v>
      </c>
      <c r="AH561">
        <v>-0.99999999999999933</v>
      </c>
      <c r="AI561">
        <v>0</v>
      </c>
      <c r="AJ561">
        <v>-1.4573888131208093E-2</v>
      </c>
      <c r="AK561">
        <v>-9.4745484788866186E-2</v>
      </c>
      <c r="AL561">
        <v>9.6838521572281247E-2</v>
      </c>
      <c r="AM561">
        <v>-1.8036197883468164E-2</v>
      </c>
      <c r="AN561">
        <v>0.133790758915665</v>
      </c>
      <c r="AO561">
        <v>-0.92463237103103557</v>
      </c>
      <c r="AP561">
        <v>3.8289615807530315</v>
      </c>
      <c r="AQ561">
        <v>51.189263146150964</v>
      </c>
      <c r="AR561">
        <v>1.0587011301232678</v>
      </c>
      <c r="AS561">
        <v>2.1204736755683062</v>
      </c>
      <c r="AT561">
        <v>-0.99999999999999933</v>
      </c>
      <c r="AU561">
        <v>-0.99999999999999933</v>
      </c>
      <c r="AV561">
        <v>0.17629051669742535</v>
      </c>
      <c r="AW561">
        <v>103.12129587498205</v>
      </c>
      <c r="AX561">
        <v>101.66390706186124</v>
      </c>
      <c r="AY561">
        <v>0.48925744094337204</v>
      </c>
      <c r="AZ561">
        <v>77.668234849158196</v>
      </c>
      <c r="BA561">
        <v>1588.11184953212</v>
      </c>
      <c r="CU561" t="e">
        <v>#N/A</v>
      </c>
      <c r="CV561" t="e">
        <v>#N/A</v>
      </c>
    </row>
    <row r="562" spans="1:100" x14ac:dyDescent="0.25">
      <c r="A562">
        <v>1649</v>
      </c>
      <c r="B562" t="s">
        <v>995</v>
      </c>
      <c r="C562">
        <v>3</v>
      </c>
      <c r="D562">
        <v>3.8770450625123964</v>
      </c>
      <c r="E562">
        <v>-0.28218102445048521</v>
      </c>
      <c r="F562">
        <v>0.78670556386653057</v>
      </c>
      <c r="G562">
        <v>0.70871458564242285</v>
      </c>
      <c r="H562">
        <v>-0.11499130572618821</v>
      </c>
      <c r="I562">
        <v>0</v>
      </c>
      <c r="J562">
        <v>-6.8994783435712943</v>
      </c>
      <c r="K562">
        <v>-0.11499130572618821</v>
      </c>
      <c r="L562">
        <v>-0.99999999999999778</v>
      </c>
      <c r="M562">
        <v>-0.99999999999999778</v>
      </c>
      <c r="N562">
        <v>-2.2998261145237646</v>
      </c>
      <c r="O562">
        <v>-2.3137186954164761</v>
      </c>
      <c r="P562">
        <v>-1.16661030222235</v>
      </c>
      <c r="Q562">
        <v>-0.51306502882473226</v>
      </c>
      <c r="R562">
        <v>-0.30582417106686177</v>
      </c>
      <c r="S562">
        <v>0.33333333333333265</v>
      </c>
      <c r="T562">
        <v>0.2725432120818006</v>
      </c>
      <c r="U562">
        <v>-0.16180015944678713</v>
      </c>
      <c r="V562">
        <v>-9.4630472198660477E-3</v>
      </c>
      <c r="W562">
        <v>21.984185778986749</v>
      </c>
      <c r="X562">
        <v>-3.71002223678824E-2</v>
      </c>
      <c r="Y562">
        <v>-0.99999999999999778</v>
      </c>
      <c r="Z562">
        <v>-0.99999999999999778</v>
      </c>
      <c r="AA562">
        <v>31.99347485056143</v>
      </c>
      <c r="AB562">
        <v>0.20152193081492642</v>
      </c>
      <c r="AC562">
        <v>0.17522151210889558</v>
      </c>
      <c r="AD562">
        <v>-0.17044117807099063</v>
      </c>
      <c r="AE562">
        <v>10.315113242641564</v>
      </c>
      <c r="AF562">
        <v>-0.99999999999999778</v>
      </c>
      <c r="AG562">
        <v>-0.99999999999999778</v>
      </c>
      <c r="AH562">
        <v>-0.99999999999999778</v>
      </c>
      <c r="AI562">
        <v>0</v>
      </c>
      <c r="AJ562">
        <v>-9.4630472198660477E-3</v>
      </c>
      <c r="AK562">
        <v>0.47917738444979469</v>
      </c>
      <c r="AL562">
        <v>8.35769025610755E-2</v>
      </c>
      <c r="AM562">
        <v>0.46969784523672831</v>
      </c>
      <c r="AN562">
        <v>-6.9788476547787484E-3</v>
      </c>
      <c r="AO562">
        <v>14.138333053167178</v>
      </c>
      <c r="AP562">
        <v>0.24341332143590988</v>
      </c>
      <c r="AQ562">
        <v>15.084707435415449</v>
      </c>
      <c r="AR562">
        <v>0.43461333874848013</v>
      </c>
      <c r="AS562">
        <v>-0.152091528094071</v>
      </c>
      <c r="AT562">
        <v>-0.99999999999999778</v>
      </c>
      <c r="AU562">
        <v>-0.99999999999999778</v>
      </c>
      <c r="AV562">
        <v>0.40289041457556074</v>
      </c>
      <c r="AW562">
        <v>29.923169476580856</v>
      </c>
      <c r="AX562">
        <v>28.976864754594249</v>
      </c>
      <c r="AY562">
        <v>-0.31212489204658117</v>
      </c>
      <c r="AZ562">
        <v>-90.490102131276942</v>
      </c>
      <c r="BA562">
        <v>1377.9881848469486</v>
      </c>
    </row>
    <row r="563" spans="1:100" x14ac:dyDescent="0.25">
      <c r="A563">
        <v>1657</v>
      </c>
      <c r="B563" t="s">
        <v>996</v>
      </c>
      <c r="C563">
        <v>3</v>
      </c>
      <c r="D563">
        <v>5.4519384581273123</v>
      </c>
      <c r="E563">
        <v>0</v>
      </c>
      <c r="F563">
        <v>-1.3927507126763135</v>
      </c>
      <c r="G563">
        <v>-1.3927507126763135</v>
      </c>
      <c r="H563">
        <v>0.30824218440539497</v>
      </c>
      <c r="I563">
        <v>0</v>
      </c>
      <c r="J563">
        <v>18.494531064323695</v>
      </c>
      <c r="K563">
        <v>0.30824218440539497</v>
      </c>
      <c r="L563">
        <v>-1.0000000000000004</v>
      </c>
      <c r="M563">
        <v>-1.0000000000000004</v>
      </c>
      <c r="N563">
        <v>6.164843688107899</v>
      </c>
      <c r="O563">
        <v>22.553718809774697</v>
      </c>
      <c r="P563">
        <v>0</v>
      </c>
      <c r="Q563">
        <v>7.4565155706970838</v>
      </c>
      <c r="R563">
        <v>2.4866196164555285</v>
      </c>
      <c r="S563">
        <v>0.33333333333333348</v>
      </c>
      <c r="T563">
        <v>0.3390419455507952</v>
      </c>
      <c r="U563">
        <v>0.24136324338703036</v>
      </c>
      <c r="V563">
        <v>0</v>
      </c>
      <c r="W563">
        <v>24.219853514630554</v>
      </c>
      <c r="X563">
        <v>1.3352946802443169</v>
      </c>
      <c r="Y563">
        <v>-1.0000000000000004</v>
      </c>
      <c r="Z563">
        <v>-1.0000000000000004</v>
      </c>
      <c r="AA563">
        <v>88.705910045136648</v>
      </c>
      <c r="AB563">
        <v>0.49461266473860355</v>
      </c>
      <c r="AC563">
        <v>0.28274513283558889</v>
      </c>
      <c r="AD563">
        <v>0.46263094070681826</v>
      </c>
      <c r="AE563">
        <v>61.999436914050541</v>
      </c>
      <c r="AF563">
        <v>-1.0000000000000004</v>
      </c>
      <c r="AG563">
        <v>-1.0000000000000004</v>
      </c>
      <c r="AH563">
        <v>-1.0000000000000004</v>
      </c>
      <c r="AI563">
        <v>6.2494705705102467E-2</v>
      </c>
      <c r="AJ563">
        <v>0</v>
      </c>
      <c r="AK563">
        <v>0.12061199550826973</v>
      </c>
      <c r="AL563">
        <v>0.30631637760395269</v>
      </c>
      <c r="AM563">
        <v>-5.977900279550289E-2</v>
      </c>
      <c r="AN563">
        <v>0.28279771454224067</v>
      </c>
      <c r="AO563">
        <v>-0.89141509234622385</v>
      </c>
      <c r="AP563">
        <v>8.6015247515757807</v>
      </c>
      <c r="AQ563">
        <v>42.714384578954238</v>
      </c>
      <c r="AR563">
        <v>0.91373852227115882</v>
      </c>
      <c r="AS563">
        <v>1.6435368646497115</v>
      </c>
      <c r="AT563">
        <v>-1.0000000000000004</v>
      </c>
      <c r="AU563">
        <v>-1.0000000000000004</v>
      </c>
      <c r="AV563">
        <v>1.0938689037792153</v>
      </c>
      <c r="AW563">
        <v>119.86115360648714</v>
      </c>
      <c r="AX563">
        <v>121.11104772058914</v>
      </c>
      <c r="AY563">
        <v>0.17166712132689982</v>
      </c>
      <c r="AZ563">
        <v>61.163951256106415</v>
      </c>
      <c r="BA563">
        <v>1531.2448553902334</v>
      </c>
      <c r="CU563" t="e">
        <v>#N/A</v>
      </c>
      <c r="CV563" t="e">
        <v>#N/A</v>
      </c>
    </row>
    <row r="564" spans="1:100" x14ac:dyDescent="0.25">
      <c r="A564">
        <v>1658</v>
      </c>
      <c r="B564" t="s">
        <v>997</v>
      </c>
      <c r="C564">
        <v>3</v>
      </c>
      <c r="D564">
        <v>5.8700818378488728</v>
      </c>
      <c r="E564">
        <v>-2.4703349851179788E-3</v>
      </c>
      <c r="F564">
        <v>0.6896491199980701</v>
      </c>
      <c r="G564">
        <v>0.6896491199980701</v>
      </c>
      <c r="H564">
        <v>4.990049434828734E-2</v>
      </c>
      <c r="I564">
        <v>0</v>
      </c>
      <c r="J564">
        <v>2.994029660897239</v>
      </c>
      <c r="K564">
        <v>4.990049434828734E-2</v>
      </c>
      <c r="L564">
        <v>-0.99999999999999833</v>
      </c>
      <c r="M564">
        <v>-0.99999999999999833</v>
      </c>
      <c r="N564">
        <v>0.99800988696574611</v>
      </c>
      <c r="O564">
        <v>9.5537606187441817</v>
      </c>
      <c r="P564">
        <v>6.5740074692537629</v>
      </c>
      <c r="Q564">
        <v>1.2367009617661955</v>
      </c>
      <c r="R564">
        <v>1.1154532442958627</v>
      </c>
      <c r="S564">
        <v>0.34633097679774205</v>
      </c>
      <c r="T564">
        <v>0.43840164035907186</v>
      </c>
      <c r="U564">
        <v>-6.7543303758228396E-2</v>
      </c>
      <c r="V564">
        <v>-1.0479008747697992E-3</v>
      </c>
      <c r="W564">
        <v>26.64963672702115</v>
      </c>
      <c r="X564">
        <v>0.54962407599739216</v>
      </c>
      <c r="Y564">
        <v>-0.99999999999999833</v>
      </c>
      <c r="Z564">
        <v>-0.99999999999999833</v>
      </c>
      <c r="AA564">
        <v>62.587058317593957</v>
      </c>
      <c r="AB564">
        <v>0.16382346524491073</v>
      </c>
      <c r="AC564">
        <v>0.16785024641248916</v>
      </c>
      <c r="AD564">
        <v>0.36476565526813937</v>
      </c>
      <c r="AE564">
        <v>34.821968346276932</v>
      </c>
      <c r="AF564">
        <v>-0.99999999999999833</v>
      </c>
      <c r="AG564">
        <v>-0.99999999999999833</v>
      </c>
      <c r="AH564">
        <v>-0.99999999999999833</v>
      </c>
      <c r="AI564">
        <v>3.4952604128670239E-2</v>
      </c>
      <c r="AJ564">
        <v>-1.0479008747697992E-3</v>
      </c>
      <c r="AK564">
        <v>-9.8795987839842142E-2</v>
      </c>
      <c r="AL564">
        <v>0.44738051590646605</v>
      </c>
      <c r="AM564">
        <v>6.8711997968494296E-2</v>
      </c>
      <c r="AN564">
        <v>0.74091615029510149</v>
      </c>
      <c r="AO564">
        <v>1.2238200100131449</v>
      </c>
      <c r="AP564">
        <v>20.759806336909868</v>
      </c>
      <c r="AQ564">
        <v>29.64366638791838</v>
      </c>
      <c r="AR564">
        <v>0.71614141252381525</v>
      </c>
      <c r="AS564">
        <v>0.59952457034568007</v>
      </c>
      <c r="AT564">
        <v>-0.99999999999999833</v>
      </c>
      <c r="AU564">
        <v>-0.99999999999999833</v>
      </c>
      <c r="AV564">
        <v>1.8051023642939326</v>
      </c>
      <c r="AW564">
        <v>92.900625273248039</v>
      </c>
      <c r="AX564">
        <v>93.49488726834447</v>
      </c>
      <c r="AY564">
        <v>0.45305749944505685</v>
      </c>
      <c r="AZ564">
        <v>50.34155024226402</v>
      </c>
      <c r="BA564">
        <v>1581.4976423637772</v>
      </c>
    </row>
    <row r="565" spans="1:100" x14ac:dyDescent="0.25">
      <c r="A565">
        <v>1660</v>
      </c>
      <c r="B565" t="s">
        <v>998</v>
      </c>
      <c r="C565">
        <v>3</v>
      </c>
      <c r="D565">
        <v>4.6293033916782944</v>
      </c>
      <c r="E565">
        <v>-2.5936673223111465E-3</v>
      </c>
      <c r="F565">
        <v>0.88986555692787761</v>
      </c>
      <c r="G565">
        <v>0.88986555692787761</v>
      </c>
      <c r="H565">
        <v>0.18479626027736476</v>
      </c>
      <c r="I565">
        <v>0</v>
      </c>
      <c r="J565">
        <v>11.087775616641883</v>
      </c>
      <c r="K565">
        <v>0.18479626027736476</v>
      </c>
      <c r="L565">
        <v>-0.99999999999999822</v>
      </c>
      <c r="M565">
        <v>-0.99999999999999822</v>
      </c>
      <c r="N565">
        <v>3.6959252055472951</v>
      </c>
      <c r="O565">
        <v>16.606944565248064</v>
      </c>
      <c r="P565">
        <v>-0.56064537676208537</v>
      </c>
      <c r="Q565">
        <v>2.3240605480047276</v>
      </c>
      <c r="R565">
        <v>0.69924405218660168</v>
      </c>
      <c r="S565">
        <v>0.33333333333333282</v>
      </c>
      <c r="T565">
        <v>0.25448555615385277</v>
      </c>
      <c r="U565">
        <v>-6.9150114968563603E-2</v>
      </c>
      <c r="V565">
        <v>8.6317276453584252E-3</v>
      </c>
      <c r="W565">
        <v>13.700169675464615</v>
      </c>
      <c r="X565">
        <v>0.10043556247335657</v>
      </c>
      <c r="Y565">
        <v>-0.99999999999999822</v>
      </c>
      <c r="Z565">
        <v>-0.99999999999999822</v>
      </c>
      <c r="AA565">
        <v>54.580268739395123</v>
      </c>
      <c r="AB565">
        <v>0.23492428321848774</v>
      </c>
      <c r="AC565">
        <v>0.29826563548469703</v>
      </c>
      <c r="AD565">
        <v>0.27042718153169409</v>
      </c>
      <c r="AE565">
        <v>40.180855011743944</v>
      </c>
      <c r="AF565">
        <v>-0.99999999999999822</v>
      </c>
      <c r="AG565">
        <v>-0.99999999999999822</v>
      </c>
      <c r="AH565">
        <v>-0.99999999999999822</v>
      </c>
      <c r="AI565">
        <v>-1.8204298598282515E-2</v>
      </c>
      <c r="AJ565">
        <v>8.6317276453584252E-3</v>
      </c>
      <c r="AK565">
        <v>-7.8712804869376415E-2</v>
      </c>
      <c r="AL565">
        <v>-1.0355265388959655E-2</v>
      </c>
      <c r="AM565">
        <v>-0.28185977375809823</v>
      </c>
      <c r="AN565">
        <v>-0.21351663231956267</v>
      </c>
      <c r="AO565">
        <v>-7.4400583682993382</v>
      </c>
      <c r="AP565">
        <v>-5.3896921349338678</v>
      </c>
      <c r="AQ565">
        <v>24.787945292106514</v>
      </c>
      <c r="AR565">
        <v>0.52730050216398028</v>
      </c>
      <c r="AS565">
        <v>0.28523182275072123</v>
      </c>
      <c r="AT565">
        <v>-0.99999999999999822</v>
      </c>
      <c r="AU565">
        <v>-0.99999999999999822</v>
      </c>
      <c r="AV565">
        <v>1.5891096091144785</v>
      </c>
      <c r="AW565">
        <v>65.79752116970937</v>
      </c>
      <c r="AX565">
        <v>66.296607962279538</v>
      </c>
      <c r="AY565">
        <v>0.20038224814590366</v>
      </c>
      <c r="AZ565">
        <v>10.722692337057227</v>
      </c>
      <c r="BA565">
        <v>1490.341035707726</v>
      </c>
    </row>
    <row r="566" spans="1:100" x14ac:dyDescent="0.25">
      <c r="A566">
        <v>1661</v>
      </c>
      <c r="B566" t="s">
        <v>999</v>
      </c>
      <c r="C566">
        <v>3</v>
      </c>
      <c r="D566">
        <v>2.7997455594368663</v>
      </c>
      <c r="E566">
        <v>-5.0849232217483374E-3</v>
      </c>
      <c r="F566">
        <v>7.4294393603889897E-2</v>
      </c>
      <c r="G566">
        <v>7.4294393603889897E-2</v>
      </c>
      <c r="H566">
        <v>0.20003020793358617</v>
      </c>
      <c r="I566">
        <v>0</v>
      </c>
      <c r="J566">
        <v>12.001812476015171</v>
      </c>
      <c r="K566">
        <v>0.20003020793358617</v>
      </c>
      <c r="L566">
        <v>-0.99999999999999778</v>
      </c>
      <c r="M566">
        <v>-0.99999999999999778</v>
      </c>
      <c r="N566">
        <v>4.0006041586717238</v>
      </c>
      <c r="O566">
        <v>14.875852429055925</v>
      </c>
      <c r="P566">
        <v>-0.19467888499212305</v>
      </c>
      <c r="Q566">
        <v>-0.31606686761050085</v>
      </c>
      <c r="R566">
        <v>-0.10047487081319102</v>
      </c>
      <c r="S566">
        <v>0.33333333333333254</v>
      </c>
      <c r="T566">
        <v>0.4079852104391461</v>
      </c>
      <c r="U566">
        <v>0.42311507901941842</v>
      </c>
      <c r="V566">
        <v>3.4431531447401062E-4</v>
      </c>
      <c r="W566">
        <v>38.589909206911393</v>
      </c>
      <c r="X566">
        <v>2.3104664209092243</v>
      </c>
      <c r="Y566">
        <v>-0.99999999999999778</v>
      </c>
      <c r="Z566">
        <v>-0.99999999999999778</v>
      </c>
      <c r="AA566">
        <v>41.245548825603791</v>
      </c>
      <c r="AB566">
        <v>-0.16538611222046387</v>
      </c>
      <c r="AC566">
        <v>3.8473251685523929E-3</v>
      </c>
      <c r="AD566">
        <v>0.2166610768420231</v>
      </c>
      <c r="AE566">
        <v>2.7561144895055785</v>
      </c>
      <c r="AF566">
        <v>-0.99999999999999778</v>
      </c>
      <c r="AG566">
        <v>-0.99999999999999778</v>
      </c>
      <c r="AH566">
        <v>-0.99999999999999778</v>
      </c>
      <c r="AI566">
        <v>0</v>
      </c>
      <c r="AJ566">
        <v>3.4431531447401062E-4</v>
      </c>
      <c r="AK566">
        <v>4.4832629254608607E-3</v>
      </c>
      <c r="AL566">
        <v>-4.4039957478905357E-2</v>
      </c>
      <c r="AM566">
        <v>0.395606728402629</v>
      </c>
      <c r="AN566">
        <v>0.26095214740187028</v>
      </c>
      <c r="AO566">
        <v>9.9125845246930293</v>
      </c>
      <c r="AP566">
        <v>6.3036038976522288</v>
      </c>
      <c r="AQ566">
        <v>50.591721682926568</v>
      </c>
      <c r="AR566">
        <v>1.164777938106371</v>
      </c>
      <c r="AS566">
        <v>2.5104966288428097</v>
      </c>
      <c r="AT566">
        <v>-0.99999999999999778</v>
      </c>
      <c r="AU566">
        <v>-0.99999999999999778</v>
      </c>
      <c r="AV566">
        <v>-2.6180477209301056E-2</v>
      </c>
      <c r="AW566">
        <v>62.425005152311918</v>
      </c>
      <c r="AX566">
        <v>62.459436683759328</v>
      </c>
      <c r="AY566">
        <v>0.15281992467661409</v>
      </c>
      <c r="AZ566">
        <v>-3.8968009897003975</v>
      </c>
      <c r="BA566">
        <v>1415.5193776641574</v>
      </c>
    </row>
    <row r="567" spans="1:100" x14ac:dyDescent="0.25">
      <c r="A567">
        <v>1662</v>
      </c>
      <c r="B567" t="s">
        <v>1000</v>
      </c>
      <c r="C567">
        <v>3</v>
      </c>
      <c r="D567">
        <v>4.6092153012421724</v>
      </c>
      <c r="E567">
        <v>0</v>
      </c>
      <c r="F567">
        <v>0.21741104681293444</v>
      </c>
      <c r="G567">
        <v>0.21741104681293444</v>
      </c>
      <c r="H567">
        <v>0.11147181639934393</v>
      </c>
      <c r="I567">
        <v>0</v>
      </c>
      <c r="J567">
        <v>6.6883089839606367</v>
      </c>
      <c r="K567">
        <v>0.11147181639934393</v>
      </c>
      <c r="L567">
        <v>-1.0000000000000022</v>
      </c>
      <c r="M567">
        <v>-1.0000000000000022</v>
      </c>
      <c r="N567">
        <v>2.2294363279868796</v>
      </c>
      <c r="O567">
        <v>11.514935332015739</v>
      </c>
      <c r="P567">
        <v>2.0322593734998873</v>
      </c>
      <c r="Q567">
        <v>3.2944748554226155</v>
      </c>
      <c r="R567">
        <v>1.3484822945687109</v>
      </c>
      <c r="S567">
        <v>0.32915517330005289</v>
      </c>
      <c r="T567">
        <v>0.45649066539020366</v>
      </c>
      <c r="U567">
        <v>3.5027530729379003E-2</v>
      </c>
      <c r="V567">
        <v>0</v>
      </c>
      <c r="W567">
        <v>28.368062120811672</v>
      </c>
      <c r="X567">
        <v>0.93744147726529803</v>
      </c>
      <c r="Y567">
        <v>-1.0000000000000022</v>
      </c>
      <c r="Z567">
        <v>-1.0000000000000022</v>
      </c>
      <c r="AA567">
        <v>44.75469852361708</v>
      </c>
      <c r="AB567">
        <v>0.35603037988080705</v>
      </c>
      <c r="AC567">
        <v>-8.055685060281971E-2</v>
      </c>
      <c r="AD567">
        <v>2.5289552886747245E-2</v>
      </c>
      <c r="AE567">
        <v>15.038154108236723</v>
      </c>
      <c r="AF567">
        <v>-1.0000000000000022</v>
      </c>
      <c r="AG567">
        <v>-1.0000000000000022</v>
      </c>
      <c r="AH567">
        <v>-1.0000000000000022</v>
      </c>
      <c r="AI567">
        <v>9.4195078358001824E-2</v>
      </c>
      <c r="AJ567">
        <v>0</v>
      </c>
      <c r="AK567">
        <v>1.9389547285257831E-2</v>
      </c>
      <c r="AL567">
        <v>0.15461626464223893</v>
      </c>
      <c r="AM567">
        <v>4.6590270028488666E-2</v>
      </c>
      <c r="AN567">
        <v>0.49949511343350633</v>
      </c>
      <c r="AO567">
        <v>1.2617044871385068</v>
      </c>
      <c r="AP567">
        <v>13.260459159048855</v>
      </c>
      <c r="AQ567">
        <v>35.056371104772282</v>
      </c>
      <c r="AR567">
        <v>0.82067336941963565</v>
      </c>
      <c r="AS567">
        <v>1.048913293664641</v>
      </c>
      <c r="AT567">
        <v>-1.0000000000000022</v>
      </c>
      <c r="AU567">
        <v>-1.0000000000000022</v>
      </c>
      <c r="AV567">
        <v>1.5658933413816454</v>
      </c>
      <c r="AW567">
        <v>69.530093014681654</v>
      </c>
      <c r="AX567">
        <v>71.413994581841706</v>
      </c>
      <c r="AY567">
        <v>0.2799156994939333</v>
      </c>
      <c r="AZ567">
        <v>15.98917667916524</v>
      </c>
      <c r="BA567">
        <v>1483.127096998689</v>
      </c>
    </row>
    <row r="568" spans="1:100" x14ac:dyDescent="0.25">
      <c r="A568">
        <v>1665</v>
      </c>
      <c r="B568" t="s">
        <v>1001</v>
      </c>
      <c r="C568">
        <v>3</v>
      </c>
      <c r="D568">
        <v>4.6651474565436413</v>
      </c>
      <c r="E568">
        <v>-4.5367981916167657E-3</v>
      </c>
      <c r="F568">
        <v>0.40162592710278583</v>
      </c>
      <c r="G568">
        <v>0.40162592710278583</v>
      </c>
      <c r="H568">
        <v>5.6429251163886411E-2</v>
      </c>
      <c r="I568">
        <v>0</v>
      </c>
      <c r="J568">
        <v>3.3857550698331824</v>
      </c>
      <c r="K568">
        <v>5.6429251163886411E-2</v>
      </c>
      <c r="L568">
        <v>-0.99999999999999878</v>
      </c>
      <c r="M568">
        <v>-0.99999999999999878</v>
      </c>
      <c r="N568">
        <v>1.1285850232777284</v>
      </c>
      <c r="O568">
        <v>8.4525284534796175</v>
      </c>
      <c r="P568">
        <v>-0.48372774432134175</v>
      </c>
      <c r="Q568">
        <v>-1.1509933627886815</v>
      </c>
      <c r="R568">
        <v>-0.4779533345905802</v>
      </c>
      <c r="S568">
        <v>0.3333333333333327</v>
      </c>
      <c r="T568">
        <v>0.3696796057902052</v>
      </c>
      <c r="U568">
        <v>-1.4238361637547287E-2</v>
      </c>
      <c r="V568">
        <v>-4.0358444126578179E-2</v>
      </c>
      <c r="W568">
        <v>23.679475287821074</v>
      </c>
      <c r="X568">
        <v>0.38382584910686623</v>
      </c>
      <c r="Y568">
        <v>-0.99999999999999878</v>
      </c>
      <c r="Z568">
        <v>-0.99999999999999878</v>
      </c>
      <c r="AA568">
        <v>56.191568071026239</v>
      </c>
      <c r="AB568">
        <v>0.43128126126376232</v>
      </c>
      <c r="AC568">
        <v>-5.9059397914014565E-2</v>
      </c>
      <c r="AD568">
        <v>0.28757905900616787</v>
      </c>
      <c r="AE568">
        <v>32.990046117795792</v>
      </c>
      <c r="AF568">
        <v>-0.99999999999999878</v>
      </c>
      <c r="AG568">
        <v>-0.99999999999999878</v>
      </c>
      <c r="AH568">
        <v>-0.99999999999999878</v>
      </c>
      <c r="AI568">
        <v>4.9359915934643478E-3</v>
      </c>
      <c r="AJ568">
        <v>-4.0358444126578179E-2</v>
      </c>
      <c r="AK568">
        <v>-0.17522598317193105</v>
      </c>
      <c r="AL568">
        <v>0.29290222279352307</v>
      </c>
      <c r="AM568">
        <v>-0.13687658294747262</v>
      </c>
      <c r="AN568">
        <v>3.4070865031994024E-2</v>
      </c>
      <c r="AO568">
        <v>-4.29804448954647</v>
      </c>
      <c r="AP568">
        <v>2.3162827397674652</v>
      </c>
      <c r="AQ568">
        <v>27.065230357654247</v>
      </c>
      <c r="AR568">
        <v>0.64841613335941273</v>
      </c>
      <c r="AS568">
        <v>0.44025510027075238</v>
      </c>
      <c r="AT568">
        <v>-0.99999999999999878</v>
      </c>
      <c r="AU568">
        <v>-0.99999999999999878</v>
      </c>
      <c r="AV568">
        <v>-7.632740748779529E-2</v>
      </c>
      <c r="AW568">
        <v>66.960379264273342</v>
      </c>
      <c r="AX568">
        <v>63.023254683484801</v>
      </c>
      <c r="AY568">
        <v>2.7510238979928141E-2</v>
      </c>
      <c r="AZ568">
        <v>3.4808390306792112</v>
      </c>
      <c r="BA568">
        <v>1450.5884269310714</v>
      </c>
    </row>
    <row r="569" spans="1:100" x14ac:dyDescent="0.25">
      <c r="A569">
        <v>1671</v>
      </c>
      <c r="B569" t="s">
        <v>1002</v>
      </c>
      <c r="C569">
        <v>3</v>
      </c>
      <c r="D569">
        <v>4.7292981464268635</v>
      </c>
      <c r="E569">
        <v>0</v>
      </c>
      <c r="F569">
        <v>-0.31626756419464253</v>
      </c>
      <c r="G569">
        <v>-0.31626756419464253</v>
      </c>
      <c r="H569">
        <v>-0.10008538318219269</v>
      </c>
      <c r="I569">
        <v>0</v>
      </c>
      <c r="J569">
        <v>-6.00512299093156</v>
      </c>
      <c r="K569">
        <v>-0.10008538318219269</v>
      </c>
      <c r="L569">
        <v>-1.0000000000000007</v>
      </c>
      <c r="M569">
        <v>-1.0000000000000007</v>
      </c>
      <c r="N569">
        <v>-2.0017076636438533</v>
      </c>
      <c r="O569">
        <v>-1.5920924086993407</v>
      </c>
      <c r="P569">
        <v>-1.4635997649320907</v>
      </c>
      <c r="Q569">
        <v>-2.6501244484971749</v>
      </c>
      <c r="R569">
        <v>-1.0119896060826421</v>
      </c>
      <c r="S569">
        <v>0.35940287826454076</v>
      </c>
      <c r="T569">
        <v>0.2648842179776294</v>
      </c>
      <c r="U569">
        <v>0.2403455027380689</v>
      </c>
      <c r="V569">
        <v>0</v>
      </c>
      <c r="W569">
        <v>38.588719286497245</v>
      </c>
      <c r="X569">
        <v>1.6173053750209343</v>
      </c>
      <c r="Y569">
        <v>-1.0000000000000007</v>
      </c>
      <c r="Z569">
        <v>-1.0000000000000007</v>
      </c>
      <c r="AA569">
        <v>40.016382531740646</v>
      </c>
      <c r="AB569">
        <v>5.7953664613710563E-2</v>
      </c>
      <c r="AC569">
        <v>8.4368165033198911E-2</v>
      </c>
      <c r="AD569">
        <v>-9.3528772620388945E-2</v>
      </c>
      <c r="AE569">
        <v>2.4396528513260169</v>
      </c>
      <c r="AF569">
        <v>-1.0000000000000007</v>
      </c>
      <c r="AG569">
        <v>-1.0000000000000007</v>
      </c>
      <c r="AH569">
        <v>-1.0000000000000007</v>
      </c>
      <c r="AI569">
        <v>-1.0897042707678665E-2</v>
      </c>
      <c r="AJ569">
        <v>0</v>
      </c>
      <c r="AK569">
        <v>0.23884493399164458</v>
      </c>
      <c r="AL569">
        <v>5.8519455345427969E-2</v>
      </c>
      <c r="AM569">
        <v>0.26866305184625688</v>
      </c>
      <c r="AN569">
        <v>2.4490239620611129E-4</v>
      </c>
      <c r="AO569">
        <v>7.9108009661146426</v>
      </c>
      <c r="AP569">
        <v>0.2987198366322919</v>
      </c>
      <c r="AQ569">
        <v>32.583596295565691</v>
      </c>
      <c r="AR569">
        <v>0.86463259898023948</v>
      </c>
      <c r="AS569">
        <v>1.5172199918387421</v>
      </c>
      <c r="AT569">
        <v>-1.0000000000000007</v>
      </c>
      <c r="AU569">
        <v>-1.0000000000000007</v>
      </c>
      <c r="AV569">
        <v>-1.3282571702772852</v>
      </c>
      <c r="AW569">
        <v>38.723009959673604</v>
      </c>
      <c r="AX569">
        <v>38.505069105520022</v>
      </c>
      <c r="AY569">
        <v>0.33795934215532208</v>
      </c>
      <c r="AZ569">
        <v>-1.8733352052579302</v>
      </c>
      <c r="BA569">
        <v>1479.8222843850826</v>
      </c>
    </row>
    <row r="570" spans="1:100" x14ac:dyDescent="0.25">
      <c r="A570">
        <v>1672</v>
      </c>
      <c r="B570" t="s">
        <v>1003</v>
      </c>
      <c r="C570">
        <v>3</v>
      </c>
      <c r="D570">
        <v>5.5177988715544357</v>
      </c>
      <c r="E570">
        <v>0</v>
      </c>
      <c r="F570">
        <v>-0.33203124507551129</v>
      </c>
      <c r="G570">
        <v>-0.33203124507551129</v>
      </c>
      <c r="H570">
        <v>9.5930491521832417E-2</v>
      </c>
      <c r="I570">
        <v>0</v>
      </c>
      <c r="J570">
        <v>5.7558294913099441</v>
      </c>
      <c r="K570">
        <v>9.5930491521832417E-2</v>
      </c>
      <c r="L570">
        <v>-1.0000000000000002</v>
      </c>
      <c r="M570">
        <v>-1.0000000000000002</v>
      </c>
      <c r="N570">
        <v>1.9186098304366488</v>
      </c>
      <c r="O570">
        <v>10.94159711778887</v>
      </c>
      <c r="P570">
        <v>-0.84741050109731941</v>
      </c>
      <c r="Q570">
        <v>-0.78542059064319347</v>
      </c>
      <c r="R570">
        <v>-0.34388309718015148</v>
      </c>
      <c r="S570">
        <v>0.33333333333333315</v>
      </c>
      <c r="T570">
        <v>0.39297849584638345</v>
      </c>
      <c r="U570">
        <v>0.31560170450434688</v>
      </c>
      <c r="V570">
        <v>0</v>
      </c>
      <c r="W570">
        <v>37.839321686489271</v>
      </c>
      <c r="X570">
        <v>1.9524333181883216</v>
      </c>
      <c r="Y570">
        <v>-1.0000000000000002</v>
      </c>
      <c r="Z570">
        <v>-1.0000000000000002</v>
      </c>
      <c r="AA570">
        <v>31.304076925787445</v>
      </c>
      <c r="AB570">
        <v>-0.1460200442787819</v>
      </c>
      <c r="AC570">
        <v>-0.13314586481112553</v>
      </c>
      <c r="AD570">
        <v>0.15533867581947464</v>
      </c>
      <c r="AE570">
        <v>-6.1913616635216275</v>
      </c>
      <c r="AF570">
        <v>-1.0000000000000002</v>
      </c>
      <c r="AG570">
        <v>-1.0000000000000002</v>
      </c>
      <c r="AH570">
        <v>-1.0000000000000002</v>
      </c>
      <c r="AI570">
        <v>0</v>
      </c>
      <c r="AJ570">
        <v>0</v>
      </c>
      <c r="AK570">
        <v>-0.11945768737099072</v>
      </c>
      <c r="AL570">
        <v>-8.7712935353439631E-2</v>
      </c>
      <c r="AM570">
        <v>0.29782362802369838</v>
      </c>
      <c r="AN570">
        <v>-0.11513287679533911</v>
      </c>
      <c r="AO570">
        <v>6.8483022637375051</v>
      </c>
      <c r="AP570">
        <v>-3.3168865966506762</v>
      </c>
      <c r="AQ570">
        <v>43.59515117779921</v>
      </c>
      <c r="AR570">
        <v>1.0419135336840639</v>
      </c>
      <c r="AS570">
        <v>2.0483638097101537</v>
      </c>
      <c r="AT570">
        <v>-1.0000000000000002</v>
      </c>
      <c r="AU570">
        <v>-1.0000000000000002</v>
      </c>
      <c r="AV570">
        <v>-0.67591434225566283</v>
      </c>
      <c r="AW570">
        <v>38.928787446925675</v>
      </c>
      <c r="AX570">
        <v>38.928787446925675</v>
      </c>
      <c r="AY570">
        <v>0.15015541201087679</v>
      </c>
      <c r="AZ570">
        <v>-9.0110908667624265</v>
      </c>
      <c r="BA570">
        <v>1354.0570284155449</v>
      </c>
    </row>
    <row r="571" spans="1:100" x14ac:dyDescent="0.25">
      <c r="A571">
        <v>1675</v>
      </c>
      <c r="B571" t="s">
        <v>1004</v>
      </c>
      <c r="C571">
        <v>3</v>
      </c>
      <c r="D571">
        <v>3.856420331015471</v>
      </c>
      <c r="E571">
        <v>-1.649836750583028E-3</v>
      </c>
      <c r="F571">
        <v>1.6573407472465682</v>
      </c>
      <c r="G571">
        <v>1.6573407472465682</v>
      </c>
      <c r="H571">
        <v>0.31732942074148979</v>
      </c>
      <c r="I571">
        <v>0</v>
      </c>
      <c r="J571">
        <v>19.039765244489395</v>
      </c>
      <c r="K571">
        <v>0.31732942074148979</v>
      </c>
      <c r="L571">
        <v>-0.99999999999999944</v>
      </c>
      <c r="M571">
        <v>-0.99999999999999944</v>
      </c>
      <c r="N571">
        <v>6.3465884148297969</v>
      </c>
      <c r="O571">
        <v>24.553526322751424</v>
      </c>
      <c r="P571">
        <v>0.63380863928057518</v>
      </c>
      <c r="Q571">
        <v>1.3941504684152366</v>
      </c>
      <c r="R571">
        <v>0.46456057856466437</v>
      </c>
      <c r="S571">
        <v>0.33608868039060447</v>
      </c>
      <c r="T571">
        <v>0.35232006645509512</v>
      </c>
      <c r="U571">
        <v>-6.5167617120480581E-2</v>
      </c>
      <c r="V571">
        <v>9.29100364878815E-2</v>
      </c>
      <c r="W571">
        <v>15.952869818864436</v>
      </c>
      <c r="X571">
        <v>0.68905972861311637</v>
      </c>
      <c r="Y571">
        <v>-0.99999999999999944</v>
      </c>
      <c r="Z571">
        <v>-0.99999999999999944</v>
      </c>
      <c r="AA571">
        <v>-6.3847974405404031</v>
      </c>
      <c r="AB571">
        <v>-0.23456291224312678</v>
      </c>
      <c r="AC571">
        <v>0.10269902582509441</v>
      </c>
      <c r="AD571">
        <v>-0.32418067034135745</v>
      </c>
      <c r="AE571">
        <v>-22.802227837969486</v>
      </c>
      <c r="AF571">
        <v>-0.99999999999999944</v>
      </c>
      <c r="AG571">
        <v>-0.99999999999999944</v>
      </c>
      <c r="AH571">
        <v>-0.99999999999999944</v>
      </c>
      <c r="AI571">
        <v>7.2586315757687758E-2</v>
      </c>
      <c r="AJ571">
        <v>9.29100364878815E-2</v>
      </c>
      <c r="AK571">
        <v>0.29007339103862106</v>
      </c>
      <c r="AL571">
        <v>-5.215341250688621E-4</v>
      </c>
      <c r="AM571">
        <v>-0.16917313551337718</v>
      </c>
      <c r="AN571">
        <v>-0.10292303126263774</v>
      </c>
      <c r="AO571">
        <v>-2.7789614326413252</v>
      </c>
      <c r="AP571">
        <v>-2.5756834521912877</v>
      </c>
      <c r="AQ571">
        <v>34.992635063353823</v>
      </c>
      <c r="AR571">
        <v>0.71615116621310082</v>
      </c>
      <c r="AS571">
        <v>1.0063891493546064</v>
      </c>
      <c r="AT571">
        <v>-0.99999999999999944</v>
      </c>
      <c r="AU571">
        <v>-0.99999999999999944</v>
      </c>
      <c r="AV571">
        <v>2.1219013258112325</v>
      </c>
      <c r="AW571">
        <v>15.593045430019748</v>
      </c>
      <c r="AX571">
        <v>26.33577539396164</v>
      </c>
      <c r="AY571">
        <v>1.7841327597807419E-2</v>
      </c>
      <c r="AZ571">
        <v>-7.3164042188928065</v>
      </c>
      <c r="BA571">
        <v>1451.7672498426243</v>
      </c>
    </row>
    <row r="572" spans="1:100" x14ac:dyDescent="0.25">
      <c r="A572">
        <v>1676</v>
      </c>
      <c r="B572" t="s">
        <v>1005</v>
      </c>
      <c r="C572">
        <v>3</v>
      </c>
      <c r="D572">
        <v>5.544746524232508</v>
      </c>
      <c r="E572">
        <v>8.7144508910202131E-2</v>
      </c>
      <c r="F572">
        <v>0.14614614428862219</v>
      </c>
      <c r="G572">
        <v>0.16119416288111488</v>
      </c>
      <c r="H572">
        <v>0.73467187863326644</v>
      </c>
      <c r="I572">
        <v>0</v>
      </c>
      <c r="J572">
        <v>44.080312717995987</v>
      </c>
      <c r="K572">
        <v>0.73467187863326644</v>
      </c>
      <c r="L572">
        <v>-0.99999999999999978</v>
      </c>
      <c r="M572">
        <v>-0.99999999999999978</v>
      </c>
      <c r="N572">
        <v>14.693437572665333</v>
      </c>
      <c r="O572">
        <v>49.786253405109619</v>
      </c>
      <c r="P572">
        <v>-0.28603411553357599</v>
      </c>
      <c r="Q572">
        <v>0.81816377954799047</v>
      </c>
      <c r="R572">
        <v>1.3259880608759701E-2</v>
      </c>
      <c r="S572">
        <v>0.33333333333333304</v>
      </c>
      <c r="T572">
        <v>0.40171979036998345</v>
      </c>
      <c r="U572">
        <v>0.52284457592851419</v>
      </c>
      <c r="V572">
        <v>5.6883678023711241E-3</v>
      </c>
      <c r="W572">
        <v>21.156567552037416</v>
      </c>
      <c r="X572">
        <v>2.1909828915675136</v>
      </c>
      <c r="Y572">
        <v>-0.99999999999999978</v>
      </c>
      <c r="Z572">
        <v>-0.99999999999999978</v>
      </c>
      <c r="AA572">
        <v>74.462088142821244</v>
      </c>
      <c r="AB572">
        <v>0.35582493099407053</v>
      </c>
      <c r="AC572">
        <v>0.3267325884597474</v>
      </c>
      <c r="AD572">
        <v>0.38328769474968338</v>
      </c>
      <c r="AE572">
        <v>53.292260710175064</v>
      </c>
      <c r="AF572">
        <v>-0.99999999999999978</v>
      </c>
      <c r="AG572">
        <v>-0.99999999999999978</v>
      </c>
      <c r="AH572">
        <v>-0.99999999999999978</v>
      </c>
      <c r="AI572">
        <v>0</v>
      </c>
      <c r="AJ572">
        <v>5.6883678023711241E-3</v>
      </c>
      <c r="AK572">
        <v>-0.18586433706399111</v>
      </c>
      <c r="AL572">
        <v>6.8595850878743495E-2</v>
      </c>
      <c r="AM572">
        <v>1.6342008133552337E-2</v>
      </c>
      <c r="AN572">
        <v>-0.1090684791315446</v>
      </c>
      <c r="AO572">
        <v>-0.5207714819811462</v>
      </c>
      <c r="AP572">
        <v>-2.3837327238948975</v>
      </c>
      <c r="AQ572">
        <v>65.236880270033367</v>
      </c>
      <c r="AR572">
        <v>1.2635860674342017</v>
      </c>
      <c r="AS572">
        <v>2.9256547702007794</v>
      </c>
      <c r="AT572">
        <v>-0.99999999999999978</v>
      </c>
      <c r="AU572">
        <v>-0.99999999999999978</v>
      </c>
      <c r="AV572">
        <v>0.1744540434898747</v>
      </c>
      <c r="AW572">
        <v>121.86460882403597</v>
      </c>
      <c r="AX572">
        <v>122.43344560427306</v>
      </c>
      <c r="AY572">
        <v>0.20863012380861201</v>
      </c>
      <c r="AZ572">
        <v>39.544613225704786</v>
      </c>
      <c r="BA572">
        <v>1542.8384984894328</v>
      </c>
      <c r="CU572" t="e">
        <v>#N/A</v>
      </c>
      <c r="CV572" t="e">
        <v>#N/A</v>
      </c>
    </row>
    <row r="573" spans="1:100" x14ac:dyDescent="0.25">
      <c r="A573">
        <v>1677</v>
      </c>
      <c r="B573" t="s">
        <v>1006</v>
      </c>
      <c r="C573">
        <v>3</v>
      </c>
      <c r="D573">
        <v>4.8657252672449145</v>
      </c>
      <c r="E573">
        <v>0</v>
      </c>
      <c r="F573">
        <v>1.4581978658868896E-3</v>
      </c>
      <c r="G573">
        <v>1.4581978658868896E-3</v>
      </c>
      <c r="H573">
        <v>-0.16721512643780689</v>
      </c>
      <c r="I573">
        <v>0</v>
      </c>
      <c r="J573">
        <v>-10.032907586268413</v>
      </c>
      <c r="K573">
        <v>-0.16721512643780689</v>
      </c>
      <c r="L573">
        <v>-1.0000000000000004</v>
      </c>
      <c r="M573">
        <v>-1.0000000000000004</v>
      </c>
      <c r="N573">
        <v>-3.3443025287561396</v>
      </c>
      <c r="O573">
        <v>-5.1657241211576146</v>
      </c>
      <c r="P573">
        <v>0.11713051337006328</v>
      </c>
      <c r="Q573">
        <v>0.4722363331770717</v>
      </c>
      <c r="R573">
        <v>0.16769901753003305</v>
      </c>
      <c r="S573">
        <v>0.33333333333333348</v>
      </c>
      <c r="T573">
        <v>0.25035341110262543</v>
      </c>
      <c r="U573">
        <v>-1.3073772427320551E-3</v>
      </c>
      <c r="V573">
        <v>3.5578379449075865E-3</v>
      </c>
      <c r="W573">
        <v>30.126093263037653</v>
      </c>
      <c r="X573">
        <v>0.68403946734157461</v>
      </c>
      <c r="Y573">
        <v>-1.0000000000000004</v>
      </c>
      <c r="Z573">
        <v>-1.0000000000000004</v>
      </c>
      <c r="AA573">
        <v>33.016835046624436</v>
      </c>
      <c r="AB573">
        <v>5.7516291038614706E-2</v>
      </c>
      <c r="AC573">
        <v>8.7754687151610639E-2</v>
      </c>
      <c r="AD573">
        <v>-9.0810122869090223E-2</v>
      </c>
      <c r="AE573">
        <v>2.7230427660567651</v>
      </c>
      <c r="AF573">
        <v>-1.0000000000000004</v>
      </c>
      <c r="AG573">
        <v>-1.0000000000000004</v>
      </c>
      <c r="AH573">
        <v>-1.0000000000000004</v>
      </c>
      <c r="AI573">
        <v>0</v>
      </c>
      <c r="AJ573">
        <v>3.5578379449075865E-3</v>
      </c>
      <c r="AK573">
        <v>0.14606440139554569</v>
      </c>
      <c r="AL573">
        <v>0.16400797925948274</v>
      </c>
      <c r="AM573">
        <v>0.41763910613147442</v>
      </c>
      <c r="AN573">
        <v>0.15537966166591111</v>
      </c>
      <c r="AO573">
        <v>11.171299660264591</v>
      </c>
      <c r="AP573">
        <v>4.7045314379451924</v>
      </c>
      <c r="AQ573">
        <v>20.093185676769249</v>
      </c>
      <c r="AR573">
        <v>0.58593720513813441</v>
      </c>
      <c r="AS573">
        <v>0.51682434090376828</v>
      </c>
      <c r="AT573">
        <v>-1.0000000000000004</v>
      </c>
      <c r="AU573">
        <v>-1.0000000000000004</v>
      </c>
      <c r="AV573">
        <v>0.16915721539591994</v>
      </c>
      <c r="AW573">
        <v>32.555642363412026</v>
      </c>
      <c r="AX573">
        <v>32.911426157902795</v>
      </c>
      <c r="AY573">
        <v>-1.3152577617534125E-2</v>
      </c>
      <c r="AZ573">
        <v>-43.019188143755954</v>
      </c>
      <c r="BA573">
        <v>1324.7950182427846</v>
      </c>
    </row>
    <row r="574" spans="1:100" x14ac:dyDescent="0.25">
      <c r="A574">
        <v>1678</v>
      </c>
      <c r="B574" t="s">
        <v>1007</v>
      </c>
      <c r="C574">
        <v>3</v>
      </c>
      <c r="D574">
        <v>4.9231224495025634</v>
      </c>
      <c r="E574">
        <v>0</v>
      </c>
      <c r="F574">
        <v>15.629515864297177</v>
      </c>
      <c r="G574">
        <v>15.629515864297177</v>
      </c>
      <c r="H574">
        <v>-0.13134821809614419</v>
      </c>
      <c r="I574">
        <v>0</v>
      </c>
      <c r="J574">
        <v>-7.880893085768653</v>
      </c>
      <c r="K574">
        <v>-0.13134821809614419</v>
      </c>
      <c r="L574">
        <v>-1.0000000000000004</v>
      </c>
      <c r="M574">
        <v>-1.0000000000000004</v>
      </c>
      <c r="N574">
        <v>-2.6269643619228842</v>
      </c>
      <c r="O574">
        <v>12.671745228031089</v>
      </c>
      <c r="P574">
        <v>-2.6127220293580837</v>
      </c>
      <c r="Q574">
        <v>30.014303376496372</v>
      </c>
      <c r="R574">
        <v>9.5519016067043765</v>
      </c>
      <c r="S574">
        <v>0.34438711582344234</v>
      </c>
      <c r="T574">
        <v>0.47004801336825686</v>
      </c>
      <c r="U574">
        <v>5.311583505903586E-2</v>
      </c>
      <c r="V574">
        <v>0</v>
      </c>
      <c r="W574">
        <v>39.955967293875169</v>
      </c>
      <c r="X574">
        <v>1.2949613675589107</v>
      </c>
      <c r="Y574">
        <v>-1.0000000000000004</v>
      </c>
      <c r="Z574">
        <v>-1.0000000000000004</v>
      </c>
      <c r="AA574">
        <v>95.371160673796794</v>
      </c>
      <c r="AB574">
        <v>0.32496863847170088</v>
      </c>
      <c r="AC574">
        <v>0.10859977978625819</v>
      </c>
      <c r="AD574">
        <v>0.4836974172063862</v>
      </c>
      <c r="AE574">
        <v>45.863291773217263</v>
      </c>
      <c r="AF574">
        <v>-1.0000000000000004</v>
      </c>
      <c r="AG574">
        <v>-1.0000000000000004</v>
      </c>
      <c r="AH574">
        <v>-1.0000000000000004</v>
      </c>
      <c r="AI574">
        <v>0.13171999151051311</v>
      </c>
      <c r="AJ574">
        <v>0</v>
      </c>
      <c r="AK574">
        <v>0.10026048276903438</v>
      </c>
      <c r="AL574">
        <v>4.4699879991519906E-2</v>
      </c>
      <c r="AM574">
        <v>0.10767652668126505</v>
      </c>
      <c r="AN574">
        <v>8.9686646091840641E-2</v>
      </c>
      <c r="AO574">
        <v>3.1932155808767977</v>
      </c>
      <c r="AP574">
        <v>2.4656655522536153</v>
      </c>
      <c r="AQ574">
        <v>32.075074208106507</v>
      </c>
      <c r="AR574">
        <v>0.8675509642507353</v>
      </c>
      <c r="AS574">
        <v>1.1636131494627666</v>
      </c>
      <c r="AT574">
        <v>-1.0000000000000004</v>
      </c>
      <c r="AU574">
        <v>-1.0000000000000004</v>
      </c>
      <c r="AV574">
        <v>25.181417471001549</v>
      </c>
      <c r="AW574">
        <v>110.5085714540815</v>
      </c>
      <c r="AX574">
        <v>113.14297128429176</v>
      </c>
      <c r="AY574">
        <v>0.30274561742488149</v>
      </c>
      <c r="AZ574">
        <v>50.38437093970262</v>
      </c>
      <c r="BA574">
        <v>1789.6311005851785</v>
      </c>
    </row>
    <row r="575" spans="1:100" x14ac:dyDescent="0.25">
      <c r="A575">
        <v>1683</v>
      </c>
      <c r="B575" t="s">
        <v>1008</v>
      </c>
      <c r="C575">
        <v>3</v>
      </c>
      <c r="D575">
        <v>3.8018541208552099</v>
      </c>
      <c r="E575">
        <v>3.1565708114925942E-2</v>
      </c>
      <c r="F575">
        <v>-1.8104252006675245E-2</v>
      </c>
      <c r="G575">
        <v>-3.7677832009444343E-2</v>
      </c>
      <c r="H575">
        <v>0.21906500511784968</v>
      </c>
      <c r="I575">
        <v>0</v>
      </c>
      <c r="J575">
        <v>13.143900307070989</v>
      </c>
      <c r="K575">
        <v>0.21906500511784968</v>
      </c>
      <c r="L575">
        <v>-1.0000000000000004</v>
      </c>
      <c r="M575">
        <v>-1.0000000000000004</v>
      </c>
      <c r="N575">
        <v>4.3813001023569971</v>
      </c>
      <c r="O575">
        <v>16.908076595916761</v>
      </c>
      <c r="P575">
        <v>-0.2464129208058084</v>
      </c>
      <c r="Q575">
        <v>4.3514653319906435E-2</v>
      </c>
      <c r="R575">
        <v>-5.5641468124486629E-3</v>
      </c>
      <c r="S575">
        <v>0.33333333333333354</v>
      </c>
      <c r="T575">
        <v>0.37494138146574935</v>
      </c>
      <c r="U575">
        <v>0.37710178530692517</v>
      </c>
      <c r="V575">
        <v>3.6786384405903703E-3</v>
      </c>
      <c r="W575">
        <v>34.799605337149963</v>
      </c>
      <c r="X575">
        <v>2.0326818865777261</v>
      </c>
      <c r="Y575">
        <v>-1.0000000000000004</v>
      </c>
      <c r="Z575">
        <v>-1.0000000000000004</v>
      </c>
      <c r="AA575">
        <v>77.235153327528238</v>
      </c>
      <c r="AB575">
        <v>0.34241125701833103</v>
      </c>
      <c r="AC575">
        <v>3.3078780128208529E-2</v>
      </c>
      <c r="AD575">
        <v>0.47333220559727407</v>
      </c>
      <c r="AE575">
        <v>42.441112137190686</v>
      </c>
      <c r="AF575">
        <v>-1.0000000000000004</v>
      </c>
      <c r="AG575">
        <v>-1.0000000000000004</v>
      </c>
      <c r="AH575">
        <v>-1.0000000000000004</v>
      </c>
      <c r="AI575">
        <v>0</v>
      </c>
      <c r="AJ575">
        <v>3.6786384405903703E-3</v>
      </c>
      <c r="AK575">
        <v>-0.20265543891840893</v>
      </c>
      <c r="AL575">
        <v>8.7950894791971213E-2</v>
      </c>
      <c r="AM575">
        <v>-0.14369905099812047</v>
      </c>
      <c r="AN575">
        <v>0.22912533701381518</v>
      </c>
      <c r="AO575">
        <v>-4.605753469545057</v>
      </c>
      <c r="AP575">
        <v>6.1678878993052413</v>
      </c>
      <c r="AQ575">
        <v>47.943505644220956</v>
      </c>
      <c r="AR575">
        <v>1.0890551385465987</v>
      </c>
      <c r="AS575">
        <v>2.2517468916955754</v>
      </c>
      <c r="AT575">
        <v>-1.0000000000000004</v>
      </c>
      <c r="AU575">
        <v>-1.0000000000000004</v>
      </c>
      <c r="AV575">
        <v>-4.3241978821892998E-2</v>
      </c>
      <c r="AW575">
        <v>100.31111782275025</v>
      </c>
      <c r="AX575">
        <v>100.67898166680929</v>
      </c>
      <c r="AY575">
        <v>0.66455227613868972</v>
      </c>
      <c r="AZ575">
        <v>58.980317317563696</v>
      </c>
      <c r="BA575">
        <v>1564.4314211008145</v>
      </c>
      <c r="CU575" t="e">
        <v>#N/A</v>
      </c>
      <c r="CV575" t="e">
        <v>#N/A</v>
      </c>
    </row>
    <row r="576" spans="1:100" x14ac:dyDescent="0.25">
      <c r="A576">
        <v>1684</v>
      </c>
      <c r="B576" t="s">
        <v>1009</v>
      </c>
      <c r="C576">
        <v>3</v>
      </c>
      <c r="D576">
        <v>2.8833283803651812</v>
      </c>
      <c r="E576">
        <v>3.0667522328423596E-2</v>
      </c>
      <c r="F576">
        <v>0.552434295711001</v>
      </c>
      <c r="G576">
        <v>0.56385244893276909</v>
      </c>
      <c r="H576">
        <v>-8.9432505845791321E-2</v>
      </c>
      <c r="I576">
        <v>0</v>
      </c>
      <c r="J576">
        <v>-5.3659503507474806</v>
      </c>
      <c r="K576">
        <v>-8.9432505845791321E-2</v>
      </c>
      <c r="L576">
        <v>-0.99999999999999978</v>
      </c>
      <c r="M576">
        <v>-0.99999999999999978</v>
      </c>
      <c r="N576">
        <v>-1.7886501169158273</v>
      </c>
      <c r="O576">
        <v>-1.9187695214495284</v>
      </c>
      <c r="P576">
        <v>-0.48437037915125269</v>
      </c>
      <c r="Q576">
        <v>-2.0279210156656955</v>
      </c>
      <c r="R576">
        <v>-0.77047359686787897</v>
      </c>
      <c r="S576">
        <v>0.33333333333333315</v>
      </c>
      <c r="T576">
        <v>0.38219277584653244</v>
      </c>
      <c r="U576">
        <v>0.49941536902424455</v>
      </c>
      <c r="V576">
        <v>0</v>
      </c>
      <c r="W576">
        <v>52.174959361996045</v>
      </c>
      <c r="X576">
        <v>2.8452790783534105</v>
      </c>
      <c r="Y576">
        <v>-0.99999999999999978</v>
      </c>
      <c r="Z576">
        <v>-0.99999999999999978</v>
      </c>
      <c r="AA576">
        <v>80.761044208565551</v>
      </c>
      <c r="AB576">
        <v>0.24676669860960343</v>
      </c>
      <c r="AC576">
        <v>0.25673560414139263</v>
      </c>
      <c r="AD576">
        <v>8.3628866117751693E-2</v>
      </c>
      <c r="AE576">
        <v>29.35655844343739</v>
      </c>
      <c r="AF576">
        <v>-0.99999999999999978</v>
      </c>
      <c r="AG576">
        <v>-0.99999999999999978</v>
      </c>
      <c r="AH576">
        <v>-0.99999999999999978</v>
      </c>
      <c r="AI576">
        <v>-9.1564724979062914E-3</v>
      </c>
      <c r="AJ576">
        <v>0</v>
      </c>
      <c r="AK576">
        <v>-0.17470700432280592</v>
      </c>
      <c r="AL576">
        <v>8.1845734236958595E-2</v>
      </c>
      <c r="AM576">
        <v>2.3808734663348315E-2</v>
      </c>
      <c r="AN576">
        <v>9.7153917349352192E-2</v>
      </c>
      <c r="AO576">
        <v>-0.27831665503032083</v>
      </c>
      <c r="AP576">
        <v>2.8380766049185984</v>
      </c>
      <c r="AQ576">
        <v>46.809009011248563</v>
      </c>
      <c r="AR576">
        <v>1.2149414782041099</v>
      </c>
      <c r="AS576">
        <v>2.7558465725076196</v>
      </c>
      <c r="AT576">
        <v>-0.99999999999999978</v>
      </c>
      <c r="AU576">
        <v>-0.99999999999999978</v>
      </c>
      <c r="AV576">
        <v>-0.20662114793511019</v>
      </c>
      <c r="AW576">
        <v>81.680351292034686</v>
      </c>
      <c r="AX576">
        <v>81.49722184207657</v>
      </c>
      <c r="AY576">
        <v>0.32027736224746001</v>
      </c>
      <c r="AZ576">
        <v>8.5514135566040927</v>
      </c>
      <c r="BA576">
        <v>1539.5051357320579</v>
      </c>
    </row>
    <row r="577" spans="1:100" x14ac:dyDescent="0.25">
      <c r="A577">
        <v>1690</v>
      </c>
      <c r="B577" t="s">
        <v>1010</v>
      </c>
      <c r="C577">
        <v>3</v>
      </c>
      <c r="D577">
        <v>5.6962065996713278</v>
      </c>
      <c r="E577">
        <v>-2.4215877990813102E-2</v>
      </c>
      <c r="F577">
        <v>21.05011315782868</v>
      </c>
      <c r="G577">
        <v>21.05011315782868</v>
      </c>
      <c r="H577">
        <v>-8.5182094906507161E-2</v>
      </c>
      <c r="I577">
        <v>0</v>
      </c>
      <c r="J577">
        <v>-5.1109256943904313</v>
      </c>
      <c r="K577">
        <v>-8.5182094906507161E-2</v>
      </c>
      <c r="L577">
        <v>-1.0000000000000002</v>
      </c>
      <c r="M577">
        <v>-1.0000000000000002</v>
      </c>
      <c r="N577">
        <v>-1.7036418981301438</v>
      </c>
      <c r="O577">
        <v>21.635394063109576</v>
      </c>
      <c r="P577">
        <v>-6.5897891568226299E-3</v>
      </c>
      <c r="Q577">
        <v>55.126160252193309</v>
      </c>
      <c r="R577">
        <v>18.10580587000279</v>
      </c>
      <c r="S577">
        <v>0.33333333333333331</v>
      </c>
      <c r="T577">
        <v>0.35890751931091708</v>
      </c>
      <c r="U577">
        <v>0.15397803384188297</v>
      </c>
      <c r="V577">
        <v>0</v>
      </c>
      <c r="W577">
        <v>37.256039255705645</v>
      </c>
      <c r="X577">
        <v>1.3994378628589077</v>
      </c>
      <c r="Y577">
        <v>-1.0000000000000002</v>
      </c>
      <c r="Z577">
        <v>-1.0000000000000002</v>
      </c>
      <c r="AA577">
        <v>87.394087554827507</v>
      </c>
      <c r="AB577">
        <v>-5.0414422733090151E-2</v>
      </c>
      <c r="AC577">
        <v>0.41684511837732929</v>
      </c>
      <c r="AD577">
        <v>0.27421415293814277</v>
      </c>
      <c r="AE577">
        <v>32.032242429119108</v>
      </c>
      <c r="AF577">
        <v>-1.0000000000000002</v>
      </c>
      <c r="AG577">
        <v>-1.0000000000000002</v>
      </c>
      <c r="AH577">
        <v>-1.0000000000000002</v>
      </c>
      <c r="AI577">
        <v>0.80066111950518248</v>
      </c>
      <c r="AJ577">
        <v>0</v>
      </c>
      <c r="AK577">
        <v>0.38593137032968033</v>
      </c>
      <c r="AL577">
        <v>8.2216836112146321E-2</v>
      </c>
      <c r="AM577">
        <v>0.26071437165534656</v>
      </c>
      <c r="AN577">
        <v>-3.3021898779459574E-2</v>
      </c>
      <c r="AO577">
        <v>8.4475161430320664</v>
      </c>
      <c r="AP577">
        <v>-0.41446328892575757</v>
      </c>
      <c r="AQ577">
        <v>32.145113561315199</v>
      </c>
      <c r="AR577">
        <v>0.84621888648613375</v>
      </c>
      <c r="AS577">
        <v>1.3142557679524003</v>
      </c>
      <c r="AT577">
        <v>-1.0000000000000002</v>
      </c>
      <c r="AU577">
        <v>-1.0000000000000002</v>
      </c>
      <c r="AV577">
        <v>39.155919027831473</v>
      </c>
      <c r="AW577">
        <v>108.61501832901136</v>
      </c>
      <c r="AX577">
        <v>124.62824071911501</v>
      </c>
      <c r="AY577">
        <v>0.26805296521391364</v>
      </c>
      <c r="AZ577">
        <v>30.887027331014348</v>
      </c>
      <c r="BA577">
        <v>1606.4505418645147</v>
      </c>
      <c r="CU577" t="e">
        <v>#N/A</v>
      </c>
      <c r="CV577" t="e">
        <v>#N/A</v>
      </c>
    </row>
    <row r="578" spans="1:100" x14ac:dyDescent="0.25">
      <c r="A578">
        <v>1699</v>
      </c>
      <c r="B578" t="s">
        <v>1011</v>
      </c>
      <c r="C578">
        <v>3</v>
      </c>
      <c r="D578">
        <v>5.2546786525082227</v>
      </c>
      <c r="E578">
        <v>-5.0049190465361409E-2</v>
      </c>
      <c r="F578">
        <v>0.180594556745408</v>
      </c>
      <c r="G578">
        <v>0.16477668345569776</v>
      </c>
      <c r="H578">
        <v>9.3565899583399614E-2</v>
      </c>
      <c r="I578">
        <v>0</v>
      </c>
      <c r="J578">
        <v>5.6139539750039784</v>
      </c>
      <c r="K578">
        <v>9.3565899583399614E-2</v>
      </c>
      <c r="L578">
        <v>-1.0000000000000007</v>
      </c>
      <c r="M578">
        <v>-1.0000000000000007</v>
      </c>
      <c r="N578">
        <v>1.8713179916679923</v>
      </c>
      <c r="O578">
        <v>11.033409310967905</v>
      </c>
      <c r="P578">
        <v>-6.3327855199002664E-2</v>
      </c>
      <c r="Q578">
        <v>3.356005748065392</v>
      </c>
      <c r="R578">
        <v>1.1053574265533146</v>
      </c>
      <c r="S578">
        <v>0.33333333333333359</v>
      </c>
      <c r="T578">
        <v>0.33338920338694866</v>
      </c>
      <c r="U578">
        <v>-2.5751359308880908E-2</v>
      </c>
      <c r="V578">
        <v>-1.1035218282643576E-2</v>
      </c>
      <c r="W578">
        <v>21.454802381814325</v>
      </c>
      <c r="X578">
        <v>0.39755438109074581</v>
      </c>
      <c r="Y578">
        <v>-1.0000000000000007</v>
      </c>
      <c r="Z578">
        <v>-1.0000000000000007</v>
      </c>
      <c r="AA578">
        <v>43.805739137569027</v>
      </c>
      <c r="AB578">
        <v>9.8192571669815001E-2</v>
      </c>
      <c r="AC578">
        <v>0.13167606442969368</v>
      </c>
      <c r="AD578">
        <v>0.19504295048451925</v>
      </c>
      <c r="AE578">
        <v>21.245579329201405</v>
      </c>
      <c r="AF578">
        <v>-1.0000000000000007</v>
      </c>
      <c r="AG578">
        <v>-1.0000000000000007</v>
      </c>
      <c r="AH578">
        <v>-1.0000000000000007</v>
      </c>
      <c r="AI578">
        <v>8.3517789875224568E-2</v>
      </c>
      <c r="AJ578">
        <v>-1.1035218282643576E-2</v>
      </c>
      <c r="AK578">
        <v>5.9790683668037622E-2</v>
      </c>
      <c r="AL578">
        <v>5.3316039985937223E-2</v>
      </c>
      <c r="AM578">
        <v>-0.22557031800540867</v>
      </c>
      <c r="AN578">
        <v>0.13003206886951324</v>
      </c>
      <c r="AO578">
        <v>-5.3403045317950273</v>
      </c>
      <c r="AP578">
        <v>3.5173819216675142</v>
      </c>
      <c r="AQ578">
        <v>27.068756356818305</v>
      </c>
      <c r="AR578">
        <v>0.62993595912875788</v>
      </c>
      <c r="AS578">
        <v>0.49112028067414565</v>
      </c>
      <c r="AT578">
        <v>-1.0000000000000007</v>
      </c>
      <c r="AU578">
        <v>-1.0000000000000007</v>
      </c>
      <c r="AV578">
        <v>1.2701341100090129</v>
      </c>
      <c r="AW578">
        <v>58.356530370204453</v>
      </c>
      <c r="AX578">
        <v>58.923364339444589</v>
      </c>
      <c r="AY578">
        <v>4.9684401252748048E-2</v>
      </c>
      <c r="AZ578">
        <v>16.996069907614697</v>
      </c>
      <c r="BA578">
        <v>1491.4520074002287</v>
      </c>
    </row>
    <row r="579" spans="1:100" x14ac:dyDescent="0.25">
      <c r="A579">
        <v>1700</v>
      </c>
      <c r="B579" t="s">
        <v>1012</v>
      </c>
      <c r="C579">
        <v>3</v>
      </c>
      <c r="D579">
        <v>4.0374159318040608</v>
      </c>
      <c r="E579">
        <v>-1.3946041763083367E-3</v>
      </c>
      <c r="F579">
        <v>-0.2999778842356679</v>
      </c>
      <c r="G579">
        <v>-0.2999778842356679</v>
      </c>
      <c r="H579">
        <v>-3.8829398988308988E-3</v>
      </c>
      <c r="I579">
        <v>0</v>
      </c>
      <c r="J579">
        <v>-0.2329763939298537</v>
      </c>
      <c r="K579">
        <v>-3.8829398988308988E-3</v>
      </c>
      <c r="L579">
        <v>-1</v>
      </c>
      <c r="M579">
        <v>-1</v>
      </c>
      <c r="N579">
        <v>-7.7658797976617788E-2</v>
      </c>
      <c r="O579">
        <v>3.5044616536385447</v>
      </c>
      <c r="P579">
        <v>-0.97713699116687935</v>
      </c>
      <c r="Q579">
        <v>1.1430589295131417</v>
      </c>
      <c r="R579">
        <v>0.17837815909064991</v>
      </c>
      <c r="S579">
        <v>0.34222225458698929</v>
      </c>
      <c r="T579">
        <v>0.29526844045455142</v>
      </c>
      <c r="U579">
        <v>-4.3291948883683963E-2</v>
      </c>
      <c r="V579">
        <v>0</v>
      </c>
      <c r="W579">
        <v>23.923267442267502</v>
      </c>
      <c r="X579">
        <v>0.4301409465268537</v>
      </c>
      <c r="Y579">
        <v>-1</v>
      </c>
      <c r="Z579">
        <v>-1</v>
      </c>
      <c r="AA579">
        <v>48.7209065393738</v>
      </c>
      <c r="AB579">
        <v>0.29297974485113171</v>
      </c>
      <c r="AC579">
        <v>-1.7462385520175403E-2</v>
      </c>
      <c r="AD579">
        <v>0.21686785942935621</v>
      </c>
      <c r="AE579">
        <v>24.619260938015632</v>
      </c>
      <c r="AF579">
        <v>-1</v>
      </c>
      <c r="AG579">
        <v>-1</v>
      </c>
      <c r="AH579">
        <v>-1</v>
      </c>
      <c r="AI579">
        <v>-7.3490751641702712E-3</v>
      </c>
      <c r="AJ579">
        <v>0</v>
      </c>
      <c r="AK579">
        <v>7.2507645357710142E-3</v>
      </c>
      <c r="AL579">
        <v>0.11072883397028624</v>
      </c>
      <c r="AM579">
        <v>0.20936150876927587</v>
      </c>
      <c r="AN579">
        <v>0.10507997910682207</v>
      </c>
      <c r="AO579">
        <v>5.270291541910753</v>
      </c>
      <c r="AP579">
        <v>3.1806436475219826</v>
      </c>
      <c r="AQ579">
        <v>23.690291048337645</v>
      </c>
      <c r="AR579">
        <v>0.59419874615785673</v>
      </c>
      <c r="AS579">
        <v>0.42625800662802282</v>
      </c>
      <c r="AT579">
        <v>-1</v>
      </c>
      <c r="AU579">
        <v>-1</v>
      </c>
      <c r="AV579">
        <v>-0.12159972514501816</v>
      </c>
      <c r="AW579">
        <v>55.406011840534319</v>
      </c>
      <c r="AX579">
        <v>55.259030337250913</v>
      </c>
      <c r="AY579">
        <v>6.6822309169915856E-2</v>
      </c>
      <c r="AZ579">
        <v>-26.85955446077767</v>
      </c>
      <c r="BA579">
        <v>1344.5429186640069</v>
      </c>
    </row>
    <row r="580" spans="1:100" x14ac:dyDescent="0.25">
      <c r="A580">
        <v>1701</v>
      </c>
      <c r="B580" t="s">
        <v>1013</v>
      </c>
      <c r="C580">
        <v>3</v>
      </c>
      <c r="D580">
        <v>4.1605206674259154</v>
      </c>
      <c r="E580">
        <v>0</v>
      </c>
      <c r="F580">
        <v>8.94466072473903E-2</v>
      </c>
      <c r="G580">
        <v>8.94466072473903E-2</v>
      </c>
      <c r="H580">
        <v>0.10739925611343067</v>
      </c>
      <c r="I580">
        <v>2.2085244941232214E-4</v>
      </c>
      <c r="J580">
        <v>6.4572065137705783</v>
      </c>
      <c r="K580">
        <v>0.107620108562843</v>
      </c>
      <c r="L580">
        <v>-0.99999999999999978</v>
      </c>
      <c r="M580">
        <v>-0.99999999999999978</v>
      </c>
      <c r="N580">
        <v>2.1524021712568602</v>
      </c>
      <c r="O580">
        <v>10.707173788443887</v>
      </c>
      <c r="P580">
        <v>-0.44403481281934998</v>
      </c>
      <c r="Q580">
        <v>-2.3048255061193812</v>
      </c>
      <c r="R580">
        <v>-0.94622449492132088</v>
      </c>
      <c r="S580">
        <v>0.33333333333333331</v>
      </c>
      <c r="T580">
        <v>0.38031383989934159</v>
      </c>
      <c r="U580">
        <v>0.20479361579816688</v>
      </c>
      <c r="V580">
        <v>9.2734257425951483E-2</v>
      </c>
      <c r="W580">
        <v>36.142197515758014</v>
      </c>
      <c r="X580">
        <v>2.0144348522659672</v>
      </c>
      <c r="Y580">
        <v>-0.99999999999999978</v>
      </c>
      <c r="Z580">
        <v>-0.99999999999999978</v>
      </c>
      <c r="AA580">
        <v>68.848448359448739</v>
      </c>
      <c r="AB580">
        <v>0.12845541032841851</v>
      </c>
      <c r="AC580">
        <v>0.54696683223722631</v>
      </c>
      <c r="AD580">
        <v>-2.372735793404173E-3</v>
      </c>
      <c r="AE580">
        <v>33.652475338612028</v>
      </c>
      <c r="AF580">
        <v>-0.99999999999999978</v>
      </c>
      <c r="AG580">
        <v>-0.99999999999999978</v>
      </c>
      <c r="AH580">
        <v>-0.99999999999999978</v>
      </c>
      <c r="AI580">
        <v>0</v>
      </c>
      <c r="AJ580">
        <v>9.2734257425951483E-2</v>
      </c>
      <c r="AK580">
        <v>0.13363917604935574</v>
      </c>
      <c r="AL580">
        <v>-4.5582020526123562E-2</v>
      </c>
      <c r="AM580">
        <v>-6.8206699073718263E-2</v>
      </c>
      <c r="AN580">
        <v>0.68366985838958771</v>
      </c>
      <c r="AO580">
        <v>-1.0369715965961781</v>
      </c>
      <c r="AP580">
        <v>16.863836357109086</v>
      </c>
      <c r="AQ580">
        <v>42.599404029528614</v>
      </c>
      <c r="AR580">
        <v>1.011175046456793</v>
      </c>
      <c r="AS580">
        <v>2.1220549608288093</v>
      </c>
      <c r="AT580">
        <v>-0.99999999999999978</v>
      </c>
      <c r="AU580">
        <v>-0.99999999999999978</v>
      </c>
      <c r="AV580">
        <v>-0.8567778876739307</v>
      </c>
      <c r="AW580">
        <v>96.419458505001714</v>
      </c>
      <c r="AX580">
        <v>105.69288424759685</v>
      </c>
      <c r="AY580">
        <v>0.14645281370246885</v>
      </c>
      <c r="AZ580">
        <v>17.252040324876678</v>
      </c>
      <c r="BA580">
        <v>1523.1237953504101</v>
      </c>
      <c r="CU580" t="e">
        <v>#N/A</v>
      </c>
      <c r="CV580" t="e">
        <v>#N/A</v>
      </c>
    </row>
    <row r="581" spans="1:100" x14ac:dyDescent="0.25">
      <c r="A581">
        <v>1706</v>
      </c>
      <c r="B581" t="s">
        <v>1014</v>
      </c>
      <c r="C581">
        <v>3</v>
      </c>
      <c r="D581">
        <v>4.0997284318943148</v>
      </c>
      <c r="E581">
        <v>7.20504103319493E-3</v>
      </c>
      <c r="F581">
        <v>11.848237888447045</v>
      </c>
      <c r="G581">
        <v>11.848237888447045</v>
      </c>
      <c r="H581">
        <v>-0.27135820487993223</v>
      </c>
      <c r="I581">
        <v>0</v>
      </c>
      <c r="J581">
        <v>-16.281492292795942</v>
      </c>
      <c r="K581">
        <v>-0.27135820487993223</v>
      </c>
      <c r="L581">
        <v>-0.99999999999999889</v>
      </c>
      <c r="M581">
        <v>-0.99999999999999889</v>
      </c>
      <c r="N581">
        <v>-5.4271640975986468</v>
      </c>
      <c r="O581">
        <v>-0.33352597245458249</v>
      </c>
      <c r="P581">
        <v>-3.671447845876058E-2</v>
      </c>
      <c r="Q581">
        <v>35.959386481172125</v>
      </c>
      <c r="R581">
        <v>11.926636330330087</v>
      </c>
      <c r="S581">
        <v>0.33490713926426474</v>
      </c>
      <c r="T581">
        <v>0.24662353580073459</v>
      </c>
      <c r="U581">
        <v>-3.7528221300096254E-2</v>
      </c>
      <c r="V581">
        <v>-3.8438609031585095E-3</v>
      </c>
      <c r="W581">
        <v>32.460671909667063</v>
      </c>
      <c r="X581">
        <v>0.59061119774688786</v>
      </c>
      <c r="Y581">
        <v>-0.99999999999999889</v>
      </c>
      <c r="Z581">
        <v>-0.99999999999999889</v>
      </c>
      <c r="AA581">
        <v>95.435815202491014</v>
      </c>
      <c r="AB581">
        <v>0.35542149176499749</v>
      </c>
      <c r="AC581">
        <v>0.20747251123130622</v>
      </c>
      <c r="AD581">
        <v>0.45807613625357296</v>
      </c>
      <c r="AE581">
        <v>51.048506962493832</v>
      </c>
      <c r="AF581">
        <v>-0.99999999999999889</v>
      </c>
      <c r="AG581">
        <v>-0.99999999999999889</v>
      </c>
      <c r="AH581">
        <v>-0.99999999999999889</v>
      </c>
      <c r="AI581">
        <v>0.40379682269654188</v>
      </c>
      <c r="AJ581">
        <v>-3.8438609031585095E-3</v>
      </c>
      <c r="AK581">
        <v>-5.6498259378629477E-3</v>
      </c>
      <c r="AL581">
        <v>-6.6255783697998408E-2</v>
      </c>
      <c r="AM581">
        <v>0.37954852053092841</v>
      </c>
      <c r="AN581">
        <v>-0.10799602338312872</v>
      </c>
      <c r="AO581">
        <v>9.4604638835838948</v>
      </c>
      <c r="AP581">
        <v>-3.03117950306821</v>
      </c>
      <c r="AQ581">
        <v>16.179179616871117</v>
      </c>
      <c r="AR581">
        <v>0.54015859286174428</v>
      </c>
      <c r="AS581">
        <v>0.31925299286695541</v>
      </c>
      <c r="AT581">
        <v>-0.99999999999999889</v>
      </c>
      <c r="AU581">
        <v>-0.99999999999999889</v>
      </c>
      <c r="AV581">
        <v>23.774874218777132</v>
      </c>
      <c r="AW581">
        <v>92.071109726968189</v>
      </c>
      <c r="AX581">
        <v>99.762660090583154</v>
      </c>
      <c r="AY581">
        <v>0.4607143799122902</v>
      </c>
      <c r="AZ581">
        <v>57.480457286420247</v>
      </c>
      <c r="BA581">
        <v>1575.9569075731665</v>
      </c>
    </row>
    <row r="582" spans="1:100" x14ac:dyDescent="0.25">
      <c r="A582">
        <v>1708</v>
      </c>
      <c r="B582" t="s">
        <v>1015</v>
      </c>
      <c r="C582">
        <v>3</v>
      </c>
      <c r="D582">
        <v>4.5640950402610141</v>
      </c>
      <c r="E582">
        <v>-2.4500707076103079E-2</v>
      </c>
      <c r="F582">
        <v>0.10838169534677464</v>
      </c>
      <c r="G582">
        <v>4.3083564181652746E-2</v>
      </c>
      <c r="H582">
        <v>9.340840309586243E-2</v>
      </c>
      <c r="I582">
        <v>0</v>
      </c>
      <c r="J582">
        <v>5.6045041857517441</v>
      </c>
      <c r="K582">
        <v>9.340840309586243E-2</v>
      </c>
      <c r="L582">
        <v>-1.0000000000000013</v>
      </c>
      <c r="M582">
        <v>-1.0000000000000013</v>
      </c>
      <c r="N582">
        <v>1.8681680619172485</v>
      </c>
      <c r="O582">
        <v>10.211682790194413</v>
      </c>
      <c r="P582">
        <v>6.3299709725625319E-2</v>
      </c>
      <c r="Q582">
        <v>-0.90669804447700197</v>
      </c>
      <c r="R582">
        <v>-0.39038753834523521</v>
      </c>
      <c r="S582">
        <v>0.33333333333333365</v>
      </c>
      <c r="T582">
        <v>0.14484967729840403</v>
      </c>
      <c r="U582">
        <v>0.23088780239900419</v>
      </c>
      <c r="V582">
        <v>2.3445267276989831E-3</v>
      </c>
      <c r="W582">
        <v>24.720277466503145</v>
      </c>
      <c r="X582">
        <v>1.1339093214631559</v>
      </c>
      <c r="Y582">
        <v>-1.0000000000000013</v>
      </c>
      <c r="Z582">
        <v>-1.0000000000000013</v>
      </c>
      <c r="AA582">
        <v>46.795787271344736</v>
      </c>
      <c r="AB582">
        <v>-1.0459638256620128E-2</v>
      </c>
      <c r="AC582">
        <v>0.15587375462062414</v>
      </c>
      <c r="AD582">
        <v>0.30390383049973246</v>
      </c>
      <c r="AE582">
        <v>22.465897343186821</v>
      </c>
      <c r="AF582">
        <v>-1.0000000000000013</v>
      </c>
      <c r="AG582">
        <v>-1.0000000000000013</v>
      </c>
      <c r="AH582">
        <v>-1.0000000000000013</v>
      </c>
      <c r="AI582">
        <v>0</v>
      </c>
      <c r="AJ582">
        <v>2.3445267276989831E-3</v>
      </c>
      <c r="AK582">
        <v>0.19704984042356258</v>
      </c>
      <c r="AL582">
        <v>0.29494500356721842</v>
      </c>
      <c r="AM582">
        <v>0.29800753681225961</v>
      </c>
      <c r="AN582">
        <v>0.2846772339111035</v>
      </c>
      <c r="AO582">
        <v>8.4354376224243044</v>
      </c>
      <c r="AP582">
        <v>8.5916558656136797</v>
      </c>
      <c r="AQ582">
        <v>30.324781652254888</v>
      </c>
      <c r="AR582">
        <v>0.71141533975844096</v>
      </c>
      <c r="AS582">
        <v>1.2273177245590186</v>
      </c>
      <c r="AT582">
        <v>-1.0000000000000013</v>
      </c>
      <c r="AU582">
        <v>-1.0000000000000013</v>
      </c>
      <c r="AV582">
        <v>-0.34730397416358239</v>
      </c>
      <c r="AW582">
        <v>65.599125927152812</v>
      </c>
      <c r="AX582">
        <v>65.833578599922703</v>
      </c>
      <c r="AY582">
        <v>0.32672342510563884</v>
      </c>
      <c r="AZ582">
        <v>16.579193455405015</v>
      </c>
      <c r="BA582">
        <v>1473.8691045578721</v>
      </c>
      <c r="CU582" t="e">
        <v>#N/A</v>
      </c>
      <c r="CV582" t="e">
        <v>#N/A</v>
      </c>
    </row>
    <row r="583" spans="1:100" x14ac:dyDescent="0.25">
      <c r="A583">
        <v>1710</v>
      </c>
      <c r="B583" t="s">
        <v>1016</v>
      </c>
      <c r="C583">
        <v>3</v>
      </c>
      <c r="D583">
        <v>3.6750624312353124</v>
      </c>
      <c r="E583">
        <v>0</v>
      </c>
      <c r="F583">
        <v>0.66389488934562102</v>
      </c>
      <c r="G583">
        <v>0.66389488934562102</v>
      </c>
      <c r="H583">
        <v>4.8657598684187849E-2</v>
      </c>
      <c r="I583">
        <v>0</v>
      </c>
      <c r="J583">
        <v>2.9194559210512705</v>
      </c>
      <c r="K583">
        <v>4.8657598684187849E-2</v>
      </c>
      <c r="L583">
        <v>-0.99999999999999967</v>
      </c>
      <c r="M583">
        <v>-0.99999999999999967</v>
      </c>
      <c r="N583">
        <v>0.97315197368375705</v>
      </c>
      <c r="O583">
        <v>7.2584132416322085</v>
      </c>
      <c r="P583">
        <v>-9.4000744117550786E-2</v>
      </c>
      <c r="Q583">
        <v>3.7950017786870132</v>
      </c>
      <c r="R583">
        <v>1.0790970549384864</v>
      </c>
      <c r="S583">
        <v>0.33333333333333304</v>
      </c>
      <c r="T583">
        <v>0.35491502847116596</v>
      </c>
      <c r="U583">
        <v>0.65427054948985053</v>
      </c>
      <c r="V583">
        <v>3.9812987166616192E-3</v>
      </c>
      <c r="W583">
        <v>51.913704453072945</v>
      </c>
      <c r="X583">
        <v>3.3021424485175164</v>
      </c>
      <c r="Y583">
        <v>-0.99999999999999967</v>
      </c>
      <c r="Z583">
        <v>-0.99999999999999967</v>
      </c>
      <c r="AA583">
        <v>89.813828656205018</v>
      </c>
      <c r="AB583">
        <v>0.34181110780417934</v>
      </c>
      <c r="AC583">
        <v>0.41791923032545009</v>
      </c>
      <c r="AD583">
        <v>-2.3309795165757118E-2</v>
      </c>
      <c r="AE583">
        <v>36.821027148193622</v>
      </c>
      <c r="AF583">
        <v>-0.99999999999999967</v>
      </c>
      <c r="AG583">
        <v>-0.99999999999999967</v>
      </c>
      <c r="AH583">
        <v>-0.99999999999999967</v>
      </c>
      <c r="AI583">
        <v>2.7251882145864312E-2</v>
      </c>
      <c r="AJ583">
        <v>3.9812987166616192E-3</v>
      </c>
      <c r="AK583">
        <v>4.7141105046625054E-2</v>
      </c>
      <c r="AL583">
        <v>-0.19047848136741991</v>
      </c>
      <c r="AM583">
        <v>-0.24472524643249705</v>
      </c>
      <c r="AN583">
        <v>0.19586168935611456</v>
      </c>
      <c r="AO583">
        <v>-5.8824256355792999</v>
      </c>
      <c r="AP583">
        <v>3.9441498270657673</v>
      </c>
      <c r="AQ583">
        <v>54.833160374124191</v>
      </c>
      <c r="AR583">
        <v>1.3465002100110126</v>
      </c>
      <c r="AS583">
        <v>3.3508000472017034</v>
      </c>
      <c r="AT583">
        <v>-0.99999999999999967</v>
      </c>
      <c r="AU583">
        <v>-0.99999999999999967</v>
      </c>
      <c r="AV583">
        <v>1.7429919442841075</v>
      </c>
      <c r="AW583">
        <v>101.01639172490299</v>
      </c>
      <c r="AX583">
        <v>101.95955923948648</v>
      </c>
      <c r="AY583">
        <v>0.31336418351297246</v>
      </c>
      <c r="AZ583">
        <v>68.127713242131222</v>
      </c>
      <c r="BA583">
        <v>1510.8075800077409</v>
      </c>
    </row>
    <row r="584" spans="1:100" x14ac:dyDescent="0.25">
      <c r="A584">
        <v>1711</v>
      </c>
      <c r="B584" t="s">
        <v>1017</v>
      </c>
      <c r="C584">
        <v>3</v>
      </c>
      <c r="D584">
        <v>5.3626516080333202</v>
      </c>
      <c r="E584">
        <v>0</v>
      </c>
      <c r="F584">
        <v>-0.12876452036078279</v>
      </c>
      <c r="G584">
        <v>-0.12876452036078279</v>
      </c>
      <c r="H584">
        <v>0.46264184257225349</v>
      </c>
      <c r="I584">
        <v>0</v>
      </c>
      <c r="J584">
        <v>27.758510554335214</v>
      </c>
      <c r="K584">
        <v>0.46264184257225349</v>
      </c>
      <c r="L584">
        <v>-1.0000000000000022</v>
      </c>
      <c r="M584">
        <v>-1.0000000000000022</v>
      </c>
      <c r="N584">
        <v>9.2528368514450747</v>
      </c>
      <c r="O584">
        <v>32.992397642007752</v>
      </c>
      <c r="P584">
        <v>-0.29498968400385894</v>
      </c>
      <c r="Q584">
        <v>-2.4908914917013449</v>
      </c>
      <c r="R584">
        <v>-0.8268851254878431</v>
      </c>
      <c r="S584">
        <v>0.33333333333333398</v>
      </c>
      <c r="T584">
        <v>0.37992185828898423</v>
      </c>
      <c r="U584">
        <v>6.5601350790376406E-2</v>
      </c>
      <c r="V584">
        <v>-1.2844746292589517E-3</v>
      </c>
      <c r="W584">
        <v>12.597209008447292</v>
      </c>
      <c r="X584">
        <v>0.53944115393459913</v>
      </c>
      <c r="Y584">
        <v>-1.0000000000000022</v>
      </c>
      <c r="Z584">
        <v>-1.0000000000000022</v>
      </c>
      <c r="AA584">
        <v>58.824404157120881</v>
      </c>
      <c r="AB584">
        <v>0.33835794048983803</v>
      </c>
      <c r="AC584">
        <v>0.21163519841486159</v>
      </c>
      <c r="AD584">
        <v>0.39108846657852869</v>
      </c>
      <c r="AE584">
        <v>47.054080274161414</v>
      </c>
      <c r="AF584">
        <v>-1.0000000000000022</v>
      </c>
      <c r="AG584">
        <v>-1.0000000000000022</v>
      </c>
      <c r="AH584">
        <v>-1.0000000000000022</v>
      </c>
      <c r="AI584">
        <v>0</v>
      </c>
      <c r="AJ584">
        <v>-1.2844746292589517E-3</v>
      </c>
      <c r="AK584">
        <v>0.23851812427092259</v>
      </c>
      <c r="AL584">
        <v>-4.3560235269599915E-2</v>
      </c>
      <c r="AM584">
        <v>-2.0712434870270843E-2</v>
      </c>
      <c r="AN584">
        <v>0.13697545321067012</v>
      </c>
      <c r="AO584">
        <v>0.67477974959784104</v>
      </c>
      <c r="AP584">
        <v>3.2065851539187546</v>
      </c>
      <c r="AQ584">
        <v>40.355719562782511</v>
      </c>
      <c r="AR584">
        <v>0.77757206778343535</v>
      </c>
      <c r="AS584">
        <v>1.0020829965068521</v>
      </c>
      <c r="AT584">
        <v>-1.0000000000000022</v>
      </c>
      <c r="AU584">
        <v>-1.0000000000000022</v>
      </c>
      <c r="AV584">
        <v>-0.95564964584862577</v>
      </c>
      <c r="AW584">
        <v>95.023386953047392</v>
      </c>
      <c r="AX584">
        <v>94.894939490121502</v>
      </c>
      <c r="AY584">
        <v>0.1179446771051767</v>
      </c>
      <c r="AZ584">
        <v>37.378365765064174</v>
      </c>
      <c r="BA584">
        <v>1481.4835637343851</v>
      </c>
    </row>
    <row r="585" spans="1:100" x14ac:dyDescent="0.25">
      <c r="A585">
        <v>1712</v>
      </c>
      <c r="B585" t="s">
        <v>1018</v>
      </c>
      <c r="C585">
        <v>3</v>
      </c>
      <c r="D585">
        <v>3.9427221558508481</v>
      </c>
      <c r="E585">
        <v>-2.4179725197920636E-3</v>
      </c>
      <c r="F585">
        <v>-0.10171014709135578</v>
      </c>
      <c r="G585">
        <v>-0.10171014709135578</v>
      </c>
      <c r="H585">
        <v>0.16048513009994794</v>
      </c>
      <c r="I585">
        <v>0</v>
      </c>
      <c r="J585">
        <v>9.629107805996874</v>
      </c>
      <c r="K585">
        <v>0.16048513009994794</v>
      </c>
      <c r="L585">
        <v>-0.99999999999999889</v>
      </c>
      <c r="M585">
        <v>-0.99999999999999889</v>
      </c>
      <c r="N585">
        <v>3.2097026019989578</v>
      </c>
      <c r="O585">
        <v>13.470119814756373</v>
      </c>
      <c r="P585">
        <v>1.3756986014335195</v>
      </c>
      <c r="Q585">
        <v>0.28464683056711543</v>
      </c>
      <c r="R585">
        <v>0.12546876101880847</v>
      </c>
      <c r="S585">
        <v>0.33333333333333293</v>
      </c>
      <c r="T585">
        <v>0.39045822768036803</v>
      </c>
      <c r="U585">
        <v>0.40861662362891837</v>
      </c>
      <c r="V585">
        <v>-1.2623791831722315E-2</v>
      </c>
      <c r="W585">
        <v>38.371970508437983</v>
      </c>
      <c r="X585">
        <v>2.1791550687861281</v>
      </c>
      <c r="Y585">
        <v>-0.99999999999999889</v>
      </c>
      <c r="Z585">
        <v>-0.99999999999999889</v>
      </c>
      <c r="AA585">
        <v>93.765978023112893</v>
      </c>
      <c r="AB585">
        <v>0.39906874533302544</v>
      </c>
      <c r="AC585">
        <v>0.40982935555089006</v>
      </c>
      <c r="AD585">
        <v>0.2964726741892067</v>
      </c>
      <c r="AE585">
        <v>55.268538753656109</v>
      </c>
      <c r="AF585">
        <v>-0.99999999999999889</v>
      </c>
      <c r="AG585">
        <v>-0.99999999999999889</v>
      </c>
      <c r="AH585">
        <v>-0.99999999999999889</v>
      </c>
      <c r="AI585">
        <v>0</v>
      </c>
      <c r="AJ585">
        <v>-1.2623791831722315E-2</v>
      </c>
      <c r="AK585">
        <v>6.7321170963715773E-2</v>
      </c>
      <c r="AL585">
        <v>0.2684797040059424</v>
      </c>
      <c r="AM585">
        <v>0.24236949625784221</v>
      </c>
      <c r="AN585">
        <v>3.0330189356207939E-2</v>
      </c>
      <c r="AO585">
        <v>6.3958432612646341</v>
      </c>
      <c r="AP585">
        <v>2.1006532539349094</v>
      </c>
      <c r="AQ585">
        <v>48.001078314434849</v>
      </c>
      <c r="AR585">
        <v>1.119784392810897</v>
      </c>
      <c r="AS585">
        <v>2.3396401988860762</v>
      </c>
      <c r="AT585">
        <v>-0.99999999999999889</v>
      </c>
      <c r="AU585">
        <v>-0.99999999999999889</v>
      </c>
      <c r="AV585">
        <v>2.3758613927452699E-2</v>
      </c>
      <c r="AW585">
        <v>109.33675109180416</v>
      </c>
      <c r="AX585">
        <v>108.07437190863192</v>
      </c>
      <c r="AY585">
        <v>0.27965582914818277</v>
      </c>
      <c r="AZ585">
        <v>22.542000173593014</v>
      </c>
      <c r="BA585">
        <v>1568.6145621364701</v>
      </c>
    </row>
    <row r="586" spans="1:100" x14ac:dyDescent="0.25">
      <c r="A586">
        <v>1714</v>
      </c>
      <c r="B586" t="s">
        <v>1019</v>
      </c>
      <c r="C586">
        <v>3</v>
      </c>
      <c r="D586">
        <v>5.1915744958239189</v>
      </c>
      <c r="E586">
        <v>0.10537033293251909</v>
      </c>
      <c r="F586">
        <v>0.4121255923497027</v>
      </c>
      <c r="G586">
        <v>0.4601172933276737</v>
      </c>
      <c r="H586">
        <v>0.22057495432895577</v>
      </c>
      <c r="I586">
        <v>0</v>
      </c>
      <c r="J586">
        <v>13.234497259737342</v>
      </c>
      <c r="K586">
        <v>0.22057495432895577</v>
      </c>
      <c r="L586">
        <v>-1.0000000000000002</v>
      </c>
      <c r="M586">
        <v>-1.0000000000000002</v>
      </c>
      <c r="N586">
        <v>4.4114990865791119</v>
      </c>
      <c r="O586">
        <v>18.886189048888941</v>
      </c>
      <c r="P586">
        <v>1.447099575734091</v>
      </c>
      <c r="Q586">
        <v>3.2384413910039154</v>
      </c>
      <c r="R586">
        <v>1.2274564450126739</v>
      </c>
      <c r="S586">
        <v>0.33333333333333326</v>
      </c>
      <c r="T586">
        <v>0.43882829397431766</v>
      </c>
      <c r="U586">
        <v>-2.7620138055779439E-2</v>
      </c>
      <c r="V586">
        <v>9.4667197141427243E-3</v>
      </c>
      <c r="W586">
        <v>21.337330185482358</v>
      </c>
      <c r="X586">
        <v>0.57755256798958432</v>
      </c>
      <c r="Y586">
        <v>-1.0000000000000002</v>
      </c>
      <c r="Z586">
        <v>-1.0000000000000002</v>
      </c>
      <c r="AA586">
        <v>41.509492440732124</v>
      </c>
      <c r="AB586">
        <v>3.8547568194525338E-2</v>
      </c>
      <c r="AC586">
        <v>0.41482054455222933</v>
      </c>
      <c r="AD586">
        <v>-7.4473996542013116E-2</v>
      </c>
      <c r="AE586">
        <v>18.944705810237089</v>
      </c>
      <c r="AF586">
        <v>-1.0000000000000002</v>
      </c>
      <c r="AG586">
        <v>-1.0000000000000002</v>
      </c>
      <c r="AH586">
        <v>-1.0000000000000002</v>
      </c>
      <c r="AI586">
        <v>0</v>
      </c>
      <c r="AJ586">
        <v>9.4667197141427243E-3</v>
      </c>
      <c r="AK586">
        <v>-9.8486641618228871E-2</v>
      </c>
      <c r="AL586">
        <v>0.19205218399805474</v>
      </c>
      <c r="AM586">
        <v>-3.4555393969337746E-3</v>
      </c>
      <c r="AN586">
        <v>-5.2700945629455154E-2</v>
      </c>
      <c r="AO586">
        <v>-0.57882169301448827</v>
      </c>
      <c r="AP586">
        <v>-0.35726272074610466</v>
      </c>
      <c r="AQ586">
        <v>34.571827445219682</v>
      </c>
      <c r="AR586">
        <v>0.7540082089660145</v>
      </c>
      <c r="AS586">
        <v>0.79812752231853912</v>
      </c>
      <c r="AT586">
        <v>-1.0000000000000002</v>
      </c>
      <c r="AU586">
        <v>-1.0000000000000002</v>
      </c>
      <c r="AV586">
        <v>1.6875737383403469</v>
      </c>
      <c r="AW586">
        <v>60.038418768874969</v>
      </c>
      <c r="AX586">
        <v>60.98509074028923</v>
      </c>
      <c r="AY586">
        <v>2.2939945976230332E-3</v>
      </c>
      <c r="AZ586">
        <v>-42.204446586592987</v>
      </c>
      <c r="BA586">
        <v>1464.8037249232768</v>
      </c>
      <c r="CU586" t="e">
        <v>#N/A</v>
      </c>
      <c r="CV586" t="e">
        <v>#N/A</v>
      </c>
    </row>
    <row r="587" spans="1:100" x14ac:dyDescent="0.25">
      <c r="A587">
        <v>1716</v>
      </c>
      <c r="B587" t="s">
        <v>1020</v>
      </c>
      <c r="C587">
        <v>2</v>
      </c>
      <c r="D587">
        <v>3.3495495311837482</v>
      </c>
      <c r="E587">
        <v>-8.4936706187432542E-2</v>
      </c>
      <c r="F587">
        <v>-0.13456439877671281</v>
      </c>
      <c r="G587">
        <v>-0.12750859879620435</v>
      </c>
      <c r="H587">
        <v>2.5848607504496107E-2</v>
      </c>
      <c r="I587">
        <v>0</v>
      </c>
      <c r="J587">
        <v>1.5509164502697663</v>
      </c>
      <c r="K587">
        <v>2.5848607504496107E-2</v>
      </c>
      <c r="L587">
        <v>-1</v>
      </c>
      <c r="M587">
        <v>-1</v>
      </c>
      <c r="N587">
        <v>0.51697215008992203</v>
      </c>
      <c r="O587">
        <v>5.4558654902148724</v>
      </c>
      <c r="P587">
        <v>-0.26238073360457875</v>
      </c>
      <c r="Q587">
        <v>-0.32499287313229619</v>
      </c>
      <c r="R587">
        <v>-0.10525094173971827</v>
      </c>
      <c r="S587">
        <v>0.31968653578890283</v>
      </c>
      <c r="T587">
        <v>0.23879826092957412</v>
      </c>
      <c r="U587">
        <v>2.1426902460662901E-2</v>
      </c>
      <c r="V587">
        <v>-6.7977295313974076E-3</v>
      </c>
      <c r="W587">
        <v>20.771161230139054</v>
      </c>
      <c r="X587">
        <v>0.54255828630354441</v>
      </c>
      <c r="Y587">
        <v>-1</v>
      </c>
      <c r="Z587">
        <v>-1</v>
      </c>
      <c r="AA587">
        <v>35.11239612507606</v>
      </c>
      <c r="AB587">
        <v>5.4396643740779738E-2</v>
      </c>
      <c r="AC587">
        <v>5.4586352319104567E-2</v>
      </c>
      <c r="AD587">
        <v>5.0536444357670157E-2</v>
      </c>
      <c r="AE587">
        <v>11.814968544643152</v>
      </c>
      <c r="AF587">
        <v>-1</v>
      </c>
      <c r="AG587">
        <v>-1</v>
      </c>
      <c r="AH587">
        <v>-1</v>
      </c>
      <c r="AI587">
        <v>-3.9945197726732632E-3</v>
      </c>
      <c r="AJ587">
        <v>-6.7977295313974076E-3</v>
      </c>
      <c r="AK587">
        <v>0.1663740700350404</v>
      </c>
      <c r="AL587">
        <v>5.4538869542069407E-3</v>
      </c>
      <c r="AM587">
        <v>0.18543417925413638</v>
      </c>
      <c r="AN587">
        <v>-1.9933190390826194E-3</v>
      </c>
      <c r="AO587">
        <v>5.1088997476954692</v>
      </c>
      <c r="AP587">
        <v>0.33626154262711205</v>
      </c>
      <c r="AQ587">
        <v>25.734964933723127</v>
      </c>
      <c r="AR587">
        <v>0.61194074755984929</v>
      </c>
      <c r="AS587">
        <v>0.62038871658477246</v>
      </c>
      <c r="AT587">
        <v>-1</v>
      </c>
      <c r="AU587">
        <v>-1</v>
      </c>
      <c r="AV587">
        <v>-8.7955893021205767E-2</v>
      </c>
      <c r="AW587">
        <v>45.908146135692903</v>
      </c>
      <c r="AX587">
        <v>45.905317316080883</v>
      </c>
      <c r="AY587">
        <v>9.7988362931392486E-2</v>
      </c>
      <c r="AZ587">
        <v>-12.031925136884606</v>
      </c>
      <c r="BA587">
        <v>1410.3849852228761</v>
      </c>
    </row>
    <row r="588" spans="1:100" x14ac:dyDescent="0.25">
      <c r="A588">
        <v>1718</v>
      </c>
      <c r="B588" t="s">
        <v>1021</v>
      </c>
      <c r="C588">
        <v>3</v>
      </c>
      <c r="D588">
        <v>4.0122173231076435</v>
      </c>
      <c r="E588">
        <v>0</v>
      </c>
      <c r="F588">
        <v>-0.37351880248294755</v>
      </c>
      <c r="G588">
        <v>-0.37351880248294755</v>
      </c>
      <c r="H588">
        <v>0.12855392057716611</v>
      </c>
      <c r="I588">
        <v>-4.1471480326836603E-3</v>
      </c>
      <c r="J588">
        <v>7.4644063526689477</v>
      </c>
      <c r="K588">
        <v>0.12440677254448244</v>
      </c>
      <c r="L588">
        <v>-0.99999999999999956</v>
      </c>
      <c r="M588">
        <v>-0.99999999999999956</v>
      </c>
      <c r="N588">
        <v>2.4881354508896494</v>
      </c>
      <c r="O588">
        <v>11.103104873293644</v>
      </c>
      <c r="P588">
        <v>-1.8602158627122842</v>
      </c>
      <c r="Q588">
        <v>-0.83051696096899341</v>
      </c>
      <c r="R588">
        <v>-0.43064564572819425</v>
      </c>
      <c r="S588">
        <v>0.33333333333333337</v>
      </c>
      <c r="T588">
        <v>0.3451196573374678</v>
      </c>
      <c r="U588">
        <v>0.29088777008731131</v>
      </c>
      <c r="V588">
        <v>0.16872572663704033</v>
      </c>
      <c r="W588">
        <v>40.546388594026801</v>
      </c>
      <c r="X588">
        <v>2.7451463780317531</v>
      </c>
      <c r="Y588">
        <v>-0.99999999999999956</v>
      </c>
      <c r="Z588">
        <v>-0.99999999999999956</v>
      </c>
      <c r="AA588">
        <v>81.446194778354908</v>
      </c>
      <c r="AB588">
        <v>0.34890337926738274</v>
      </c>
      <c r="AC588">
        <v>0.14256012845860574</v>
      </c>
      <c r="AD588">
        <v>0.33514552887513749</v>
      </c>
      <c r="AE588">
        <v>41.330451830056283</v>
      </c>
      <c r="AF588">
        <v>-0.99999999999999956</v>
      </c>
      <c r="AG588">
        <v>-0.99999999999999956</v>
      </c>
      <c r="AH588">
        <v>-0.99999999999999956</v>
      </c>
      <c r="AI588">
        <v>0</v>
      </c>
      <c r="AJ588">
        <v>0.16872572663704033</v>
      </c>
      <c r="AK588">
        <v>-0.14853605831526795</v>
      </c>
      <c r="AL588">
        <v>0.12907802345295419</v>
      </c>
      <c r="AM588">
        <v>0.23951942030126971</v>
      </c>
      <c r="AN588">
        <v>0.15045512574204645</v>
      </c>
      <c r="AO588">
        <v>5.245305215955403</v>
      </c>
      <c r="AP588">
        <v>4.4067682608159329</v>
      </c>
      <c r="AQ588">
        <v>48.010794946695746</v>
      </c>
      <c r="AR588">
        <v>1.1380664873951527</v>
      </c>
      <c r="AS588">
        <v>2.8695531505762371</v>
      </c>
      <c r="AT588">
        <v>-0.99999999999999956</v>
      </c>
      <c r="AU588">
        <v>-0.99999999999999956</v>
      </c>
      <c r="AV588">
        <v>-0.80416444821114152</v>
      </c>
      <c r="AW588">
        <v>96.956067912464434</v>
      </c>
      <c r="AX588">
        <v>113.8286405761685</v>
      </c>
      <c r="AY588">
        <v>0.3971917282631417</v>
      </c>
      <c r="AZ588">
        <v>40.206833146239333</v>
      </c>
      <c r="BA588">
        <v>1602.7087351777016</v>
      </c>
    </row>
    <row r="589" spans="1:100" x14ac:dyDescent="0.25">
      <c r="A589">
        <v>1719</v>
      </c>
      <c r="B589" t="s">
        <v>1022</v>
      </c>
      <c r="C589">
        <v>3</v>
      </c>
      <c r="D589">
        <v>6.0521845833306411</v>
      </c>
      <c r="E589">
        <v>-2.8001303331182141E-3</v>
      </c>
      <c r="F589">
        <v>7.1544853038465897E-3</v>
      </c>
      <c r="G589">
        <v>7.1544853038465897E-3</v>
      </c>
      <c r="H589">
        <v>0.2905341992558988</v>
      </c>
      <c r="I589">
        <v>0</v>
      </c>
      <c r="J589">
        <v>17.432051955353923</v>
      </c>
      <c r="K589">
        <v>0.2905341992558988</v>
      </c>
      <c r="L589">
        <v>-1.0000000000000004</v>
      </c>
      <c r="M589">
        <v>-1.0000000000000004</v>
      </c>
      <c r="N589">
        <v>5.8106839851179757</v>
      </c>
      <c r="O589">
        <v>23.491391023988427</v>
      </c>
      <c r="P589">
        <v>-0.63345280078973509</v>
      </c>
      <c r="Q589">
        <v>-6.5068950999241579E-2</v>
      </c>
      <c r="R589">
        <v>-3.6115404429999332E-2</v>
      </c>
      <c r="S589">
        <v>0.33333333333333343</v>
      </c>
      <c r="T589">
        <v>0.36305624083030774</v>
      </c>
      <c r="U589">
        <v>0.18909323338101744</v>
      </c>
      <c r="V589">
        <v>4.6704876423810104E-5</v>
      </c>
      <c r="W589">
        <v>23.799812526607347</v>
      </c>
      <c r="X589">
        <v>1.1922314451873286</v>
      </c>
      <c r="Y589">
        <v>-1.0000000000000004</v>
      </c>
      <c r="Z589">
        <v>-1.0000000000000004</v>
      </c>
      <c r="AA589">
        <v>56.400562691489704</v>
      </c>
      <c r="AB589">
        <v>0.34673890663563889</v>
      </c>
      <c r="AC589">
        <v>0.14813808870078221</v>
      </c>
      <c r="AD589">
        <v>0.15786031604982642</v>
      </c>
      <c r="AE589">
        <v>32.636865569312363</v>
      </c>
      <c r="AF589">
        <v>-1.0000000000000004</v>
      </c>
      <c r="AG589">
        <v>-1.0000000000000004</v>
      </c>
      <c r="AH589">
        <v>-1.0000000000000004</v>
      </c>
      <c r="AI589">
        <v>0</v>
      </c>
      <c r="AJ589">
        <v>4.6704876423810104E-5</v>
      </c>
      <c r="AK589">
        <v>-5.1965143649813368E-2</v>
      </c>
      <c r="AL589">
        <v>-6.6444018624603057E-2</v>
      </c>
      <c r="AM589">
        <v>-0.39799309552203505</v>
      </c>
      <c r="AN589">
        <v>0.21289364536366204</v>
      </c>
      <c r="AO589">
        <v>-10.209653106299946</v>
      </c>
      <c r="AP589">
        <v>4.9901210409685337</v>
      </c>
      <c r="AQ589">
        <v>41.231864481961267</v>
      </c>
      <c r="AR589">
        <v>0.88552951242108247</v>
      </c>
      <c r="AS589">
        <v>1.482765644443228</v>
      </c>
      <c r="AT589">
        <v>-1.0000000000000004</v>
      </c>
      <c r="AU589">
        <v>-1.0000000000000004</v>
      </c>
      <c r="AV589">
        <v>-2.8960919126152739E-2</v>
      </c>
      <c r="AW589">
        <v>84.882074756446684</v>
      </c>
      <c r="AX589">
        <v>84.88674524408907</v>
      </c>
      <c r="AY589">
        <v>0.3001216914782705</v>
      </c>
      <c r="AZ589">
        <v>35.257229616965979</v>
      </c>
      <c r="BA589">
        <v>1470.7277098061327</v>
      </c>
    </row>
    <row r="590" spans="1:100" x14ac:dyDescent="0.25">
      <c r="A590">
        <v>1720</v>
      </c>
      <c r="B590" t="s">
        <v>1023</v>
      </c>
      <c r="C590">
        <v>3</v>
      </c>
      <c r="D590">
        <v>5.1558961963065926</v>
      </c>
      <c r="E590">
        <v>0</v>
      </c>
      <c r="F590">
        <v>4.4222843210862619</v>
      </c>
      <c r="G590">
        <v>4.4222843210862619</v>
      </c>
      <c r="H590">
        <v>0.29715477267519341</v>
      </c>
      <c r="I590">
        <v>0</v>
      </c>
      <c r="J590">
        <v>17.829286360511585</v>
      </c>
      <c r="K590">
        <v>0.29715477267519341</v>
      </c>
      <c r="L590">
        <v>-1</v>
      </c>
      <c r="M590">
        <v>-1</v>
      </c>
      <c r="N590">
        <v>5.9430954535038696</v>
      </c>
      <c r="O590">
        <v>27.407466877904483</v>
      </c>
      <c r="P590">
        <v>0.31929096102042076</v>
      </c>
      <c r="Q590">
        <v>0.77637635724152243</v>
      </c>
      <c r="R590">
        <v>0.13059161680526768</v>
      </c>
      <c r="S590">
        <v>0.33333333333333354</v>
      </c>
      <c r="T590">
        <v>0.3562073121508606</v>
      </c>
      <c r="U590">
        <v>0.50242435542943309</v>
      </c>
      <c r="V590">
        <v>0</v>
      </c>
      <c r="W590">
        <v>35.792409129537326</v>
      </c>
      <c r="X590">
        <v>2.4249572733442597</v>
      </c>
      <c r="Y590">
        <v>-1</v>
      </c>
      <c r="Z590">
        <v>-1</v>
      </c>
      <c r="AA590">
        <v>86.452531195173165</v>
      </c>
      <c r="AB590">
        <v>0.20574735720014714</v>
      </c>
      <c r="AC590">
        <v>0.32355178470826568</v>
      </c>
      <c r="AD590">
        <v>0.48129146706819825</v>
      </c>
      <c r="AE590">
        <v>50.52953044883057</v>
      </c>
      <c r="AF590">
        <v>-1</v>
      </c>
      <c r="AG590">
        <v>-1</v>
      </c>
      <c r="AH590">
        <v>-1</v>
      </c>
      <c r="AI590">
        <v>0</v>
      </c>
      <c r="AJ590">
        <v>0</v>
      </c>
      <c r="AK590">
        <v>0.17229235838774992</v>
      </c>
      <c r="AL590">
        <v>-3.3324705833701215E-2</v>
      </c>
      <c r="AM590">
        <v>-0.10911335289459666</v>
      </c>
      <c r="AN590">
        <v>0.14238509962835</v>
      </c>
      <c r="AO590">
        <v>-1.8663720304261664</v>
      </c>
      <c r="AP590">
        <v>3.3930039615402441</v>
      </c>
      <c r="AQ590">
        <v>53.621695490048914</v>
      </c>
      <c r="AR590">
        <v>1.1919650009136271</v>
      </c>
      <c r="AS590">
        <v>2.7221120460194523</v>
      </c>
      <c r="AT590">
        <v>-1</v>
      </c>
      <c r="AU590">
        <v>-1</v>
      </c>
      <c r="AV590">
        <v>4.5528759378915291</v>
      </c>
      <c r="AW590">
        <v>117.25300203461789</v>
      </c>
      <c r="AX590">
        <v>117.25300203461789</v>
      </c>
      <c r="AY590">
        <v>0.36194146422379964</v>
      </c>
      <c r="AZ590">
        <v>52.788214438826834</v>
      </c>
      <c r="BA590">
        <v>1576.0282281270079</v>
      </c>
    </row>
    <row r="591" spans="1:100" x14ac:dyDescent="0.25">
      <c r="A591">
        <v>1721</v>
      </c>
      <c r="B591" t="s">
        <v>1024</v>
      </c>
      <c r="C591">
        <v>3</v>
      </c>
      <c r="D591">
        <v>5.7350748245454257</v>
      </c>
      <c r="E591">
        <v>-9.2375838841459584E-2</v>
      </c>
      <c r="F591">
        <v>-0.12721565220112174</v>
      </c>
      <c r="G591">
        <v>-0.15031434539315736</v>
      </c>
      <c r="H591">
        <v>0.31929218145311117</v>
      </c>
      <c r="I591">
        <v>0</v>
      </c>
      <c r="J591">
        <v>19.157530887186674</v>
      </c>
      <c r="K591">
        <v>0.31929218145311117</v>
      </c>
      <c r="L591">
        <v>-1.0000000000000018</v>
      </c>
      <c r="M591">
        <v>-1.0000000000000018</v>
      </c>
      <c r="N591">
        <v>6.385843629062224</v>
      </c>
      <c r="O591">
        <v>24.742291366338936</v>
      </c>
      <c r="P591">
        <v>0.59366014897566932</v>
      </c>
      <c r="Q591">
        <v>-2.650330695765005</v>
      </c>
      <c r="R591">
        <v>-0.89504920498736551</v>
      </c>
      <c r="S591">
        <v>0.33333333333333381</v>
      </c>
      <c r="T591">
        <v>0.43380868336930273</v>
      </c>
      <c r="U591">
        <v>0.25279627107609937</v>
      </c>
      <c r="V591">
        <v>1.9909731063024252E-2</v>
      </c>
      <c r="W591">
        <v>28.822233495545973</v>
      </c>
      <c r="X591">
        <v>1.6714990746731035</v>
      </c>
      <c r="Y591">
        <v>-1.0000000000000018</v>
      </c>
      <c r="Z591">
        <v>-1.0000000000000018</v>
      </c>
      <c r="AA591">
        <v>64.911873196701521</v>
      </c>
      <c r="AB591">
        <v>-1.4035627024875473E-2</v>
      </c>
      <c r="AC591">
        <v>0.35046396974731681</v>
      </c>
      <c r="AD591">
        <v>0.40326543540041698</v>
      </c>
      <c r="AE591">
        <v>36.984688906142921</v>
      </c>
      <c r="AF591">
        <v>-1.0000000000000018</v>
      </c>
      <c r="AG591">
        <v>-1.0000000000000018</v>
      </c>
      <c r="AH591">
        <v>-1.0000000000000018</v>
      </c>
      <c r="AI591">
        <v>-7.657797433731372E-4</v>
      </c>
      <c r="AJ591">
        <v>1.9909731063024252E-2</v>
      </c>
      <c r="AK591">
        <v>0.12948376890481147</v>
      </c>
      <c r="AL591">
        <v>0.2887380529043862</v>
      </c>
      <c r="AM591">
        <v>0.30849052245658032</v>
      </c>
      <c r="AN591">
        <v>0.27322827836461538</v>
      </c>
      <c r="AO591">
        <v>8.3596819059385652</v>
      </c>
      <c r="AP591">
        <v>8.2743972236373171</v>
      </c>
      <c r="AQ591">
        <v>47.979764382732633</v>
      </c>
      <c r="AR591">
        <v>1.0398480188417605</v>
      </c>
      <c r="AS591">
        <v>1.9907912561262133</v>
      </c>
      <c r="AT591">
        <v>-1.0000000000000018</v>
      </c>
      <c r="AU591">
        <v>-1.0000000000000018</v>
      </c>
      <c r="AV591">
        <v>-1.0453635503805228</v>
      </c>
      <c r="AW591">
        <v>97.928561786677804</v>
      </c>
      <c r="AX591">
        <v>99.90421929811275</v>
      </c>
      <c r="AY591">
        <v>0.36317402332447979</v>
      </c>
      <c r="AZ591">
        <v>64.790758866429954</v>
      </c>
      <c r="BA591">
        <v>1484.563475579911</v>
      </c>
    </row>
    <row r="592" spans="1:100" x14ac:dyDescent="0.25">
      <c r="A592">
        <v>1723</v>
      </c>
      <c r="B592" t="s">
        <v>1025</v>
      </c>
      <c r="C592">
        <v>3</v>
      </c>
      <c r="D592">
        <v>2.9196045110465918</v>
      </c>
      <c r="E592">
        <v>0</v>
      </c>
      <c r="F592">
        <v>-0.63623045151495716</v>
      </c>
      <c r="G592">
        <v>-0.63623045151495716</v>
      </c>
      <c r="H592">
        <v>-5.2190065890414007E-4</v>
      </c>
      <c r="I592">
        <v>0</v>
      </c>
      <c r="J592">
        <v>-3.1314039534246607E-2</v>
      </c>
      <c r="K592">
        <v>-5.2190065890414007E-4</v>
      </c>
      <c r="L592">
        <v>-1.0000000000000004</v>
      </c>
      <c r="M592">
        <v>-1.0000000000000004</v>
      </c>
      <c r="N592">
        <v>-1.043801317808235E-2</v>
      </c>
      <c r="O592">
        <v>2.2520600199973901</v>
      </c>
      <c r="P592">
        <v>-9.6991565838722815E-2</v>
      </c>
      <c r="Q592">
        <v>6.0845719652557317</v>
      </c>
      <c r="R592">
        <v>2.0276959714352598</v>
      </c>
      <c r="S592">
        <v>0.33333333333333381</v>
      </c>
      <c r="T592">
        <v>0.41967271683705587</v>
      </c>
      <c r="U592">
        <v>0.2689812321624539</v>
      </c>
      <c r="V592">
        <v>-1.7497256430149898E-2</v>
      </c>
      <c r="W592">
        <v>40.200477062463918</v>
      </c>
      <c r="X592">
        <v>1.8108087244019324</v>
      </c>
      <c r="Y592">
        <v>-1.0000000000000004</v>
      </c>
      <c r="Z592">
        <v>-1.0000000000000004</v>
      </c>
      <c r="AA592">
        <v>70.525584795162786</v>
      </c>
      <c r="AB592">
        <v>0.26962624017606873</v>
      </c>
      <c r="AC592">
        <v>0.30130091007562382</v>
      </c>
      <c r="AD592">
        <v>-4.9789150264212528E-3</v>
      </c>
      <c r="AE592">
        <v>28.297411761263565</v>
      </c>
      <c r="AF592">
        <v>-1.0000000000000004</v>
      </c>
      <c r="AG592">
        <v>-1.0000000000000004</v>
      </c>
      <c r="AH592">
        <v>-1.0000000000000004</v>
      </c>
      <c r="AI592">
        <v>4.1584376639997027E-2</v>
      </c>
      <c r="AJ592">
        <v>-1.7497256430149898E-2</v>
      </c>
      <c r="AK592">
        <v>-0.19740548142903333</v>
      </c>
      <c r="AL592">
        <v>-0.14549197821657586</v>
      </c>
      <c r="AM592">
        <v>-8.5958062789069423E-2</v>
      </c>
      <c r="AN592">
        <v>-6.7761696349876929E-2</v>
      </c>
      <c r="AO592">
        <v>-3.1359789768719031</v>
      </c>
      <c r="AP592">
        <v>-2.4215022998298021</v>
      </c>
      <c r="AQ592">
        <v>40.169163022929645</v>
      </c>
      <c r="AR592">
        <v>1.0044900259026934</v>
      </c>
      <c r="AS592">
        <v>1.8102868237430283</v>
      </c>
      <c r="AT592">
        <v>-1.0000000000000004</v>
      </c>
      <c r="AU592">
        <v>-1.0000000000000004</v>
      </c>
      <c r="AV592">
        <v>1.3914655199203032</v>
      </c>
      <c r="AW592">
        <v>70.356142515330319</v>
      </c>
      <c r="AX592">
        <v>69.43810440511524</v>
      </c>
      <c r="AY592">
        <v>-3.7884728361025716E-2</v>
      </c>
      <c r="AZ592">
        <v>-29.969537395756394</v>
      </c>
      <c r="BA592">
        <v>1424.218862848018</v>
      </c>
    </row>
    <row r="593" spans="1:100" x14ac:dyDescent="0.25">
      <c r="A593">
        <v>1726</v>
      </c>
      <c r="B593" t="s">
        <v>1026</v>
      </c>
      <c r="C593">
        <v>3</v>
      </c>
      <c r="D593">
        <v>5.5367935051414721</v>
      </c>
      <c r="E593">
        <v>-8.0874782165221738E-3</v>
      </c>
      <c r="F593">
        <v>-1.5008382761111319</v>
      </c>
      <c r="G593">
        <v>-1.5008382761111319</v>
      </c>
      <c r="H593">
        <v>-2.7440582866062942E-2</v>
      </c>
      <c r="I593">
        <v>0</v>
      </c>
      <c r="J593">
        <v>-1.6464349719637781</v>
      </c>
      <c r="K593">
        <v>-2.7440582866062942E-2</v>
      </c>
      <c r="L593">
        <v>-0.99999999999999867</v>
      </c>
      <c r="M593">
        <v>-0.99999999999999867</v>
      </c>
      <c r="N593">
        <v>-0.54881165732125892</v>
      </c>
      <c r="O593">
        <v>2.3895202570665628</v>
      </c>
      <c r="P593">
        <v>-0.48312111148240633</v>
      </c>
      <c r="Q593">
        <v>-2.1305736200839758</v>
      </c>
      <c r="R593">
        <v>-0.6771320601444073</v>
      </c>
      <c r="S593">
        <v>0.35623792157071937</v>
      </c>
      <c r="T593">
        <v>0.45637207337489621</v>
      </c>
      <c r="U593">
        <v>-3.9579514726566498E-2</v>
      </c>
      <c r="V593">
        <v>0</v>
      </c>
      <c r="W593">
        <v>32.018842523404473</v>
      </c>
      <c r="X593">
        <v>0.80477125894697554</v>
      </c>
      <c r="Y593">
        <v>-0.99999999999999867</v>
      </c>
      <c r="Z593">
        <v>-0.99999999999999867</v>
      </c>
      <c r="AA593">
        <v>71.139266250391088</v>
      </c>
      <c r="AB593">
        <v>0.21493160237559264</v>
      </c>
      <c r="AC593">
        <v>0.46165042203615941</v>
      </c>
      <c r="AD593">
        <v>0.11936909133086863</v>
      </c>
      <c r="AE593">
        <v>39.797555787131024</v>
      </c>
      <c r="AF593">
        <v>-0.99999999999999867</v>
      </c>
      <c r="AG593">
        <v>-0.99999999999999867</v>
      </c>
      <c r="AH593">
        <v>-0.99999999999999867</v>
      </c>
      <c r="AI593">
        <v>-4.2874334610459058E-2</v>
      </c>
      <c r="AJ593">
        <v>0</v>
      </c>
      <c r="AK593">
        <v>0.26527100978323936</v>
      </c>
      <c r="AL593">
        <v>-9.8565373566079403E-2</v>
      </c>
      <c r="AM593">
        <v>-7.7341364720694042E-2</v>
      </c>
      <c r="AN593">
        <v>0.29838086043482459</v>
      </c>
      <c r="AO593">
        <v>-0.60717906910115427</v>
      </c>
      <c r="AP593">
        <v>6.9666946430402161</v>
      </c>
      <c r="AQ593">
        <v>30.372407551440695</v>
      </c>
      <c r="AR593">
        <v>0.77303048021904897</v>
      </c>
      <c r="AS593">
        <v>0.77733067608091311</v>
      </c>
      <c r="AT593">
        <v>-0.99999999999999867</v>
      </c>
      <c r="AU593">
        <v>-0.99999999999999867</v>
      </c>
      <c r="AV593">
        <v>-2.1779703362555387</v>
      </c>
      <c r="AW593">
        <v>80.495481150497881</v>
      </c>
      <c r="AX593">
        <v>79.637994458288688</v>
      </c>
      <c r="AY593">
        <v>0.43930958250036706</v>
      </c>
      <c r="AZ593">
        <v>41.589572223557276</v>
      </c>
      <c r="BA593">
        <v>1539.805206343482</v>
      </c>
    </row>
    <row r="594" spans="1:100" x14ac:dyDescent="0.25">
      <c r="A594">
        <v>1727</v>
      </c>
      <c r="B594" t="s">
        <v>1027</v>
      </c>
      <c r="C594">
        <v>3</v>
      </c>
      <c r="D594">
        <v>3.2836789023790796</v>
      </c>
      <c r="E594">
        <v>0</v>
      </c>
      <c r="F594">
        <v>0</v>
      </c>
      <c r="G594">
        <v>0</v>
      </c>
      <c r="H594">
        <v>0.2455314374243503</v>
      </c>
      <c r="I594">
        <v>0</v>
      </c>
      <c r="J594">
        <v>14.731886245461018</v>
      </c>
      <c r="K594">
        <v>0.2455314374243503</v>
      </c>
      <c r="L594">
        <v>-0.99999999999999878</v>
      </c>
      <c r="M594">
        <v>-0.99999999999999878</v>
      </c>
      <c r="N594">
        <v>4.9106287484870039</v>
      </c>
      <c r="O594">
        <v>18.015565147840093</v>
      </c>
      <c r="P594">
        <v>-1.1876247141185226E-2</v>
      </c>
      <c r="Q594">
        <v>4.8657347145331549E-2</v>
      </c>
      <c r="R594">
        <v>-3.9372931118626621E-3</v>
      </c>
      <c r="S594">
        <v>0.33333333333333304</v>
      </c>
      <c r="T594">
        <v>0.2791783349002333</v>
      </c>
      <c r="U594">
        <v>0.21126751888337206</v>
      </c>
      <c r="V594">
        <v>0</v>
      </c>
      <c r="W594">
        <v>23.129909987703535</v>
      </c>
      <c r="X594">
        <v>1.1479809265758099</v>
      </c>
      <c r="Y594">
        <v>-0.99999999999999878</v>
      </c>
      <c r="Z594">
        <v>-0.99999999999999878</v>
      </c>
      <c r="AA594">
        <v>56.702081067860277</v>
      </c>
      <c r="AB594">
        <v>7.8697558379608318E-2</v>
      </c>
      <c r="AC594">
        <v>0.43722110546981807</v>
      </c>
      <c r="AD594">
        <v>0.15560350361594519</v>
      </c>
      <c r="AE594">
        <v>33.576108373268589</v>
      </c>
      <c r="AF594">
        <v>-0.99999999999999878</v>
      </c>
      <c r="AG594">
        <v>-0.99999999999999878</v>
      </c>
      <c r="AH594">
        <v>-0.99999999999999878</v>
      </c>
      <c r="AI594">
        <v>0</v>
      </c>
      <c r="AJ594">
        <v>0</v>
      </c>
      <c r="AK594">
        <v>-0.23643752174276569</v>
      </c>
      <c r="AL594">
        <v>2.0207209127367173E-2</v>
      </c>
      <c r="AM594">
        <v>0.50438675273410294</v>
      </c>
      <c r="AN594">
        <v>7.7975825358197859E-2</v>
      </c>
      <c r="AO594">
        <v>11.427481209638742</v>
      </c>
      <c r="AP594">
        <v>2.0504316795917834</v>
      </c>
      <c r="AQ594">
        <v>37.861796233164547</v>
      </c>
      <c r="AR594">
        <v>0.82377918711693843</v>
      </c>
      <c r="AS594">
        <v>1.3935123640001601</v>
      </c>
      <c r="AT594">
        <v>-0.99999999999999878</v>
      </c>
      <c r="AU594">
        <v>-0.99999999999999878</v>
      </c>
      <c r="AV594">
        <v>-3.9372931118626621E-3</v>
      </c>
      <c r="AW594">
        <v>76.768077895292123</v>
      </c>
      <c r="AX594">
        <v>76.768077895292123</v>
      </c>
      <c r="AY594">
        <v>4.8838819189341159E-2</v>
      </c>
      <c r="AZ594">
        <v>11.006344644612449</v>
      </c>
      <c r="BA594">
        <v>1411.2568303275359</v>
      </c>
    </row>
    <row r="595" spans="1:100" x14ac:dyDescent="0.25">
      <c r="A595">
        <v>1729</v>
      </c>
      <c r="B595" t="s">
        <v>1028</v>
      </c>
      <c r="C595">
        <v>3</v>
      </c>
      <c r="D595">
        <v>4.9134257125456848</v>
      </c>
      <c r="E595">
        <v>-1.2837100560134304E-3</v>
      </c>
      <c r="F595">
        <v>6.3368750132949875E-2</v>
      </c>
      <c r="G595">
        <v>6.3368750132949875E-2</v>
      </c>
      <c r="H595">
        <v>-1.4006234183798115E-2</v>
      </c>
      <c r="I595">
        <v>0</v>
      </c>
      <c r="J595">
        <v>-0.84037405102788909</v>
      </c>
      <c r="K595">
        <v>-1.4006234183798115E-2</v>
      </c>
      <c r="L595">
        <v>-1.0000000000000002</v>
      </c>
      <c r="M595">
        <v>-1.0000000000000002</v>
      </c>
      <c r="N595">
        <v>-0.28012468367596233</v>
      </c>
      <c r="O595">
        <v>4.1364204116507475</v>
      </c>
      <c r="P595">
        <v>0.61065997468616784</v>
      </c>
      <c r="Q595">
        <v>-0.34704219008973247</v>
      </c>
      <c r="R595">
        <v>-0.1346194265559322</v>
      </c>
      <c r="S595">
        <v>0.33663764976486993</v>
      </c>
      <c r="T595">
        <v>0.22993567317085767</v>
      </c>
      <c r="U595">
        <v>-8.5828710604741912E-2</v>
      </c>
      <c r="V595">
        <v>6.3281350831452199E-2</v>
      </c>
      <c r="W595">
        <v>22.32128789384943</v>
      </c>
      <c r="X595">
        <v>0.50887244948742949</v>
      </c>
      <c r="Y595">
        <v>-1.0000000000000002</v>
      </c>
      <c r="Z595">
        <v>-1.0000000000000002</v>
      </c>
      <c r="AA595">
        <v>31.757971721628415</v>
      </c>
      <c r="AB595">
        <v>6.8794671342046906E-2</v>
      </c>
      <c r="AC595">
        <v>0.12046091714368708</v>
      </c>
      <c r="AD595">
        <v>2.1704766009641718E-3</v>
      </c>
      <c r="AE595">
        <v>9.5713032543349108</v>
      </c>
      <c r="AF595">
        <v>-1.0000000000000002</v>
      </c>
      <c r="AG595">
        <v>-1.0000000000000002</v>
      </c>
      <c r="AH595">
        <v>-1.0000000000000002</v>
      </c>
      <c r="AI595">
        <v>0</v>
      </c>
      <c r="AJ595">
        <v>6.3281350831452199E-2</v>
      </c>
      <c r="AK595">
        <v>9.5750485298961685E-2</v>
      </c>
      <c r="AL595">
        <v>-0.11223559627783372</v>
      </c>
      <c r="AM595">
        <v>0.11758328985061912</v>
      </c>
      <c r="AN595">
        <v>-0.23102474043415758</v>
      </c>
      <c r="AO595">
        <v>3.4183346727602846</v>
      </c>
      <c r="AP595">
        <v>-6.3367964922431073</v>
      </c>
      <c r="AQ595">
        <v>21.48091384282155</v>
      </c>
      <c r="AR595">
        <v>0.54402596316243756</v>
      </c>
      <c r="AS595">
        <v>0.49486621530363112</v>
      </c>
      <c r="AT595">
        <v>-1.0000000000000002</v>
      </c>
      <c r="AU595">
        <v>-1.0000000000000002</v>
      </c>
      <c r="AV595">
        <v>-7.1250676422982384E-2</v>
      </c>
      <c r="AW595">
        <v>29.557595641036045</v>
      </c>
      <c r="AX595">
        <v>35.885730724181279</v>
      </c>
      <c r="AY595">
        <v>6.3372829183314897E-2</v>
      </c>
      <c r="AZ595">
        <v>-39.405215670524392</v>
      </c>
      <c r="BA595">
        <v>1409.616978447855</v>
      </c>
      <c r="CU595" t="e">
        <v>#N/A</v>
      </c>
      <c r="CV595" t="e">
        <v>#N/A</v>
      </c>
    </row>
    <row r="596" spans="1:100" x14ac:dyDescent="0.25">
      <c r="A596">
        <v>1730</v>
      </c>
      <c r="B596" t="s">
        <v>1029</v>
      </c>
      <c r="C596">
        <v>3</v>
      </c>
      <c r="D596">
        <v>6.2053122261449323</v>
      </c>
      <c r="E596">
        <v>0</v>
      </c>
      <c r="F596">
        <v>-0.53504891288057543</v>
      </c>
      <c r="G596">
        <v>-0.53504891288057543</v>
      </c>
      <c r="H596">
        <v>0.72861403914588962</v>
      </c>
      <c r="I596">
        <v>0</v>
      </c>
      <c r="J596">
        <v>43.716842348753367</v>
      </c>
      <c r="K596">
        <v>0.72861403914588962</v>
      </c>
      <c r="L596">
        <v>-1.0000000000000011</v>
      </c>
      <c r="M596">
        <v>-1.0000000000000011</v>
      </c>
      <c r="N596">
        <v>14.572280782917794</v>
      </c>
      <c r="O596">
        <v>49.387105662017724</v>
      </c>
      <c r="P596">
        <v>-0.13284222628457759</v>
      </c>
      <c r="Q596">
        <v>-2.6045356386242244</v>
      </c>
      <c r="R596">
        <v>-0.78074144625734976</v>
      </c>
      <c r="S596">
        <v>0.33333333333333348</v>
      </c>
      <c r="T596">
        <v>0.35939498501484879</v>
      </c>
      <c r="U596">
        <v>0.31183384956455795</v>
      </c>
      <c r="V596">
        <v>4.7110732604368107E-2</v>
      </c>
      <c r="W596">
        <v>12.92235445484874</v>
      </c>
      <c r="X596">
        <v>1.5201757247682457</v>
      </c>
      <c r="Y596">
        <v>-1.0000000000000011</v>
      </c>
      <c r="Z596">
        <v>-1.0000000000000011</v>
      </c>
      <c r="AA596">
        <v>56.227909693692901</v>
      </c>
      <c r="AB596">
        <v>0.22538522895568042</v>
      </c>
      <c r="AC596">
        <v>0.45487021608962525</v>
      </c>
      <c r="AD596">
        <v>0.20147048865672471</v>
      </c>
      <c r="AE596">
        <v>44.086296685101551</v>
      </c>
      <c r="AF596">
        <v>-1.0000000000000011</v>
      </c>
      <c r="AG596">
        <v>-1.0000000000000011</v>
      </c>
      <c r="AH596">
        <v>-1.0000000000000011</v>
      </c>
      <c r="AI596">
        <v>-2.8682280113409845E-2</v>
      </c>
      <c r="AJ596">
        <v>4.7110732604368107E-2</v>
      </c>
      <c r="AK596">
        <v>-9.9732956147081706E-2</v>
      </c>
      <c r="AL596">
        <v>4.3244295755712966E-2</v>
      </c>
      <c r="AM596">
        <v>-0.14272537439518054</v>
      </c>
      <c r="AN596">
        <v>9.5245237583460304E-2</v>
      </c>
      <c r="AO596">
        <v>-4.0667991406149193</v>
      </c>
      <c r="AP596">
        <v>2.5973524183650758</v>
      </c>
      <c r="AQ596">
        <v>56.639196803602111</v>
      </c>
      <c r="AR596">
        <v>1.0516729005171084</v>
      </c>
      <c r="AS596">
        <v>2.2487897639141341</v>
      </c>
      <c r="AT596">
        <v>-1.0000000000000011</v>
      </c>
      <c r="AU596">
        <v>-1.0000000000000011</v>
      </c>
      <c r="AV596">
        <v>-1.315790359137925</v>
      </c>
      <c r="AW596">
        <v>108.21236777407572</v>
      </c>
      <c r="AX596">
        <v>112.34979543224428</v>
      </c>
      <c r="AY596">
        <v>0.5369914559509178</v>
      </c>
      <c r="AZ596">
        <v>64.607202049660131</v>
      </c>
      <c r="BA596">
        <v>1686.2066142320461</v>
      </c>
    </row>
    <row r="597" spans="1:100" x14ac:dyDescent="0.25">
      <c r="A597">
        <v>1731</v>
      </c>
      <c r="B597" t="s">
        <v>1030</v>
      </c>
      <c r="C597">
        <v>3</v>
      </c>
      <c r="D597">
        <v>4.5622837660489255</v>
      </c>
      <c r="E597">
        <v>3.2537326286325177E-2</v>
      </c>
      <c r="F597">
        <v>0.88601001074396613</v>
      </c>
      <c r="G597">
        <v>0.8998601862017731</v>
      </c>
      <c r="H597">
        <v>0.41870468685155138</v>
      </c>
      <c r="I597">
        <v>0</v>
      </c>
      <c r="J597">
        <v>25.122281211093089</v>
      </c>
      <c r="K597">
        <v>0.41870468685155138</v>
      </c>
      <c r="L597">
        <v>-0.99999999999999978</v>
      </c>
      <c r="M597">
        <v>-0.99999999999999978</v>
      </c>
      <c r="N597">
        <v>8.3740937370310267</v>
      </c>
      <c r="O597">
        <v>30.584425163343781</v>
      </c>
      <c r="P597">
        <v>-0.1694771424649871</v>
      </c>
      <c r="Q597">
        <v>2.6395600759324331</v>
      </c>
      <c r="R597">
        <v>0.8160045218149572</v>
      </c>
      <c r="S597">
        <v>0.33333333333333337</v>
      </c>
      <c r="T597">
        <v>0.23452472291087062</v>
      </c>
      <c r="U597">
        <v>0.11259566969668255</v>
      </c>
      <c r="V597">
        <v>2.4002409771036086E-3</v>
      </c>
      <c r="W597">
        <v>10.565971202657549</v>
      </c>
      <c r="X597">
        <v>0.51512888361954157</v>
      </c>
      <c r="Y597">
        <v>-0.99999999999999978</v>
      </c>
      <c r="Z597">
        <v>-0.99999999999999978</v>
      </c>
      <c r="AA597">
        <v>60.181927061705849</v>
      </c>
      <c r="AB597">
        <v>0.19604597579339253</v>
      </c>
      <c r="AC597">
        <v>0.30751521904630935</v>
      </c>
      <c r="AD597">
        <v>0.47243783190496486</v>
      </c>
      <c r="AE597">
        <v>48.799951337233331</v>
      </c>
      <c r="AF597">
        <v>-0.99999999999999978</v>
      </c>
      <c r="AG597">
        <v>-0.99999999999999978</v>
      </c>
      <c r="AH597">
        <v>-0.99999999999999978</v>
      </c>
      <c r="AI597">
        <v>8.4019467051784077E-2</v>
      </c>
      <c r="AJ597">
        <v>2.4002409771036086E-3</v>
      </c>
      <c r="AK597">
        <v>0.17891282163876157</v>
      </c>
      <c r="AL597">
        <v>6.5969242925431826E-2</v>
      </c>
      <c r="AM597">
        <v>0.13088306796877666</v>
      </c>
      <c r="AN597">
        <v>0.12064943750600131</v>
      </c>
      <c r="AO597">
        <v>4.1666408074132226</v>
      </c>
      <c r="AP597">
        <v>3.3460821522771926</v>
      </c>
      <c r="AQ597">
        <v>35.688252413750625</v>
      </c>
      <c r="AR597">
        <v>0.68285396691799027</v>
      </c>
      <c r="AS597">
        <v>0.93383357047109317</v>
      </c>
      <c r="AT597">
        <v>-0.99999999999999978</v>
      </c>
      <c r="AU597">
        <v>-0.99999999999999978</v>
      </c>
      <c r="AV597">
        <v>1.7158647080167302</v>
      </c>
      <c r="AW597">
        <v>94.112434377326849</v>
      </c>
      <c r="AX597">
        <v>96.032847816072888</v>
      </c>
      <c r="AY597">
        <v>0.37517306303993003</v>
      </c>
      <c r="AZ597">
        <v>48.803103590127407</v>
      </c>
      <c r="BA597">
        <v>1601.5257712525583</v>
      </c>
      <c r="CU597" t="e">
        <v>#N/A</v>
      </c>
      <c r="CV597" t="e">
        <v>#N/A</v>
      </c>
    </row>
    <row r="598" spans="1:100" x14ac:dyDescent="0.25">
      <c r="A598">
        <v>1732</v>
      </c>
      <c r="B598" t="s">
        <v>1031</v>
      </c>
      <c r="C598">
        <v>3</v>
      </c>
      <c r="D598">
        <v>4.6642053440077271</v>
      </c>
      <c r="E598">
        <v>-9.7589511493748511E-3</v>
      </c>
      <c r="F598">
        <v>-0.50331169838983669</v>
      </c>
      <c r="G598">
        <v>-0.50331169838983669</v>
      </c>
      <c r="H598">
        <v>0.56376942610921199</v>
      </c>
      <c r="I598">
        <v>0</v>
      </c>
      <c r="J598">
        <v>33.826165566552731</v>
      </c>
      <c r="K598">
        <v>0.56376942610921199</v>
      </c>
      <c r="L598">
        <v>-0.99999999999999956</v>
      </c>
      <c r="M598">
        <v>-0.99999999999999956</v>
      </c>
      <c r="N598">
        <v>11.275388522184242</v>
      </c>
      <c r="O598">
        <v>37.987059212170607</v>
      </c>
      <c r="P598">
        <v>3.4846870373750263</v>
      </c>
      <c r="Q598">
        <v>-1.0049793615688147</v>
      </c>
      <c r="R598">
        <v>1.2001673864086349E-2</v>
      </c>
      <c r="S598">
        <v>0.34949246488959185</v>
      </c>
      <c r="T598">
        <v>0.47407442740088396</v>
      </c>
      <c r="U598">
        <v>0.62957675322996764</v>
      </c>
      <c r="V598">
        <v>0.11037159123280441</v>
      </c>
      <c r="W598">
        <v>39.989832425761399</v>
      </c>
      <c r="X598">
        <v>3.5677809761480979</v>
      </c>
      <c r="Y598">
        <v>-0.99999999999999956</v>
      </c>
      <c r="Z598">
        <v>-0.99999999999999956</v>
      </c>
      <c r="AA598">
        <v>81.302943930481817</v>
      </c>
      <c r="AB598">
        <v>0.39747171716631874</v>
      </c>
      <c r="AC598">
        <v>0.17067757832543798</v>
      </c>
      <c r="AD598">
        <v>0.25787290112536926</v>
      </c>
      <c r="AE598">
        <v>41.301109830856291</v>
      </c>
      <c r="AF598">
        <v>-0.99999999999999956</v>
      </c>
      <c r="AG598">
        <v>-0.99999999999999956</v>
      </c>
      <c r="AH598">
        <v>-0.99999999999999956</v>
      </c>
      <c r="AI598">
        <v>-5.9722332441473069E-3</v>
      </c>
      <c r="AJ598">
        <v>0.11037159123280441</v>
      </c>
      <c r="AK598">
        <v>-0.17100024772120503</v>
      </c>
      <c r="AL598">
        <v>-5.5751864967434686E-3</v>
      </c>
      <c r="AM598">
        <v>0.75694732983356916</v>
      </c>
      <c r="AN598">
        <v>0.13993394721419777</v>
      </c>
      <c r="AO598">
        <v>18.068682007233207</v>
      </c>
      <c r="AP598">
        <v>3.4704727478712294</v>
      </c>
      <c r="AQ598">
        <v>73.815997992314166</v>
      </c>
      <c r="AR598">
        <v>1.5635152367532481</v>
      </c>
      <c r="AS598">
        <v>4.1315504022573091</v>
      </c>
      <c r="AT598">
        <v>-0.99999999999999956</v>
      </c>
      <c r="AU598">
        <v>-0.99999999999999956</v>
      </c>
      <c r="AV598">
        <v>-0.49131002452575001</v>
      </c>
      <c r="AW598">
        <v>122.76047589052368</v>
      </c>
      <c r="AX598">
        <v>133.67819034892113</v>
      </c>
      <c r="AY598">
        <v>0.63776533843176675</v>
      </c>
      <c r="AZ598">
        <v>77.236249621291236</v>
      </c>
      <c r="BA598">
        <v>1646.8078557635795</v>
      </c>
    </row>
    <row r="599" spans="1:100" x14ac:dyDescent="0.25">
      <c r="A599">
        <v>1735</v>
      </c>
      <c r="B599" t="s">
        <v>1032</v>
      </c>
      <c r="C599">
        <v>3</v>
      </c>
      <c r="D599">
        <v>5.39616805828532</v>
      </c>
      <c r="E599">
        <v>0</v>
      </c>
      <c r="F599">
        <v>-0.41453159760700237</v>
      </c>
      <c r="G599">
        <v>-0.41453159760700237</v>
      </c>
      <c r="H599">
        <v>0.20516130013980965</v>
      </c>
      <c r="I599">
        <v>0</v>
      </c>
      <c r="J599">
        <v>12.309678008388579</v>
      </c>
      <c r="K599">
        <v>0.20516130013980965</v>
      </c>
      <c r="L599">
        <v>-1.0000000000000002</v>
      </c>
      <c r="M599">
        <v>-1.0000000000000002</v>
      </c>
      <c r="N599">
        <v>4.1032260027961938</v>
      </c>
      <c r="O599">
        <v>17.291314469066897</v>
      </c>
      <c r="P599">
        <v>2.2506665744388652</v>
      </c>
      <c r="Q599">
        <v>-0.23396903786819512</v>
      </c>
      <c r="R599">
        <v>0.11346200580963026</v>
      </c>
      <c r="S599">
        <v>0.33153472215889923</v>
      </c>
      <c r="T599">
        <v>0.3995172013999404</v>
      </c>
      <c r="U599">
        <v>0.14934138582699602</v>
      </c>
      <c r="V599">
        <v>-3.3167197233932421E-3</v>
      </c>
      <c r="W599">
        <v>26.876611580905298</v>
      </c>
      <c r="X599">
        <v>1.1695397164532617</v>
      </c>
      <c r="Y599">
        <v>-1.0000000000000002</v>
      </c>
      <c r="Z599">
        <v>-1.0000000000000002</v>
      </c>
      <c r="AA599">
        <v>38.990158302109258</v>
      </c>
      <c r="AB599">
        <v>0.16253494853599423</v>
      </c>
      <c r="AC599">
        <v>6.010228925055823E-2</v>
      </c>
      <c r="AD599">
        <v>1.736445652133407E-2</v>
      </c>
      <c r="AE599">
        <v>12.000084715394323</v>
      </c>
      <c r="AF599">
        <v>-1.0000000000000002</v>
      </c>
      <c r="AG599">
        <v>-1.0000000000000002</v>
      </c>
      <c r="AH599">
        <v>-1.0000000000000002</v>
      </c>
      <c r="AI599">
        <v>0</v>
      </c>
      <c r="AJ599">
        <v>-3.3167197233932421E-3</v>
      </c>
      <c r="AK599">
        <v>-0.12797502639048794</v>
      </c>
      <c r="AL599">
        <v>0.11176834210507515</v>
      </c>
      <c r="AM599">
        <v>-4.0723513524067376E-2</v>
      </c>
      <c r="AN599">
        <v>4.4209780249739025E-2</v>
      </c>
      <c r="AO599">
        <v>-1.6579629700541243</v>
      </c>
      <c r="AP599">
        <v>1.6640862167688497</v>
      </c>
      <c r="AQ599">
        <v>39.186289589293871</v>
      </c>
      <c r="AR599">
        <v>0.8770765896624424</v>
      </c>
      <c r="AS599">
        <v>1.3747010165930711</v>
      </c>
      <c r="AT599">
        <v>-1.0000000000000002</v>
      </c>
      <c r="AU599">
        <v>-1.0000000000000002</v>
      </c>
      <c r="AV599">
        <v>-0.3010695917973723</v>
      </c>
      <c r="AW599">
        <v>57.945558987945027</v>
      </c>
      <c r="AX599">
        <v>57.613887015605691</v>
      </c>
      <c r="AY599">
        <v>0.24089439167760576</v>
      </c>
      <c r="AZ599">
        <v>20.150583520304565</v>
      </c>
      <c r="BA599">
        <v>1492.9273850802247</v>
      </c>
    </row>
    <row r="600" spans="1:100" x14ac:dyDescent="0.25">
      <c r="A600">
        <v>1736</v>
      </c>
      <c r="B600" t="s">
        <v>1033</v>
      </c>
      <c r="C600">
        <v>3</v>
      </c>
      <c r="D600">
        <v>3.9344307807572347</v>
      </c>
      <c r="E600">
        <v>0.58658838219311493</v>
      </c>
      <c r="F600">
        <v>0.44007275623781672</v>
      </c>
      <c r="G600">
        <v>0.61635704998679997</v>
      </c>
      <c r="H600">
        <v>0.17932399009107047</v>
      </c>
      <c r="I600">
        <v>0</v>
      </c>
      <c r="J600">
        <v>10.759439405464228</v>
      </c>
      <c r="K600">
        <v>0.17932399009107047</v>
      </c>
      <c r="L600">
        <v>-1.0000000000000002</v>
      </c>
      <c r="M600">
        <v>-1.0000000000000002</v>
      </c>
      <c r="N600">
        <v>3.5864798018214108</v>
      </c>
      <c r="O600">
        <v>15.310227236208263</v>
      </c>
      <c r="P600">
        <v>-0.52662853475512228</v>
      </c>
      <c r="Q600">
        <v>0.89586732858903684</v>
      </c>
      <c r="R600">
        <v>0.29009544810791604</v>
      </c>
      <c r="S600">
        <v>0.33333333333333326</v>
      </c>
      <c r="T600">
        <v>0.3703458297048845</v>
      </c>
      <c r="U600">
        <v>0.20586613703817572</v>
      </c>
      <c r="V600">
        <v>0</v>
      </c>
      <c r="W600">
        <v>29.208852399412923</v>
      </c>
      <c r="X600">
        <v>1.3848322174714021</v>
      </c>
      <c r="Y600">
        <v>-1.0000000000000002</v>
      </c>
      <c r="Z600">
        <v>-1.0000000000000002</v>
      </c>
      <c r="AA600">
        <v>52.597730005981845</v>
      </c>
      <c r="AB600">
        <v>8.3032509536031841E-3</v>
      </c>
      <c r="AC600">
        <v>0.19114175302037742</v>
      </c>
      <c r="AD600">
        <v>0.26253063919523884</v>
      </c>
      <c r="AE600">
        <v>23.098782158460967</v>
      </c>
      <c r="AF600">
        <v>-1.0000000000000002</v>
      </c>
      <c r="AG600">
        <v>-1.0000000000000002</v>
      </c>
      <c r="AH600">
        <v>-1.0000000000000002</v>
      </c>
      <c r="AI600">
        <v>5.9738780151421936E-2</v>
      </c>
      <c r="AJ600">
        <v>0</v>
      </c>
      <c r="AK600">
        <v>0.30725173500026171</v>
      </c>
      <c r="AL600">
        <v>3.616939870393282E-2</v>
      </c>
      <c r="AM600">
        <v>0.66671831040745944</v>
      </c>
      <c r="AN600">
        <v>-6.0377127768177066E-2</v>
      </c>
      <c r="AO600">
        <v>18.204216435187796</v>
      </c>
      <c r="AP600">
        <v>-1.3285812006847635</v>
      </c>
      <c r="AQ600">
        <v>39.968291804877147</v>
      </c>
      <c r="AR600">
        <v>0.90954530007639356</v>
      </c>
      <c r="AS600">
        <v>1.5641562075624726</v>
      </c>
      <c r="AT600">
        <v>-1.0000000000000002</v>
      </c>
      <c r="AU600">
        <v>-1.0000000000000002</v>
      </c>
      <c r="AV600">
        <v>0.90645249809471606</v>
      </c>
      <c r="AW600">
        <v>66.579376041505313</v>
      </c>
      <c r="AX600">
        <v>67.774151644533745</v>
      </c>
      <c r="AY600">
        <v>-2.1512573357413842E-2</v>
      </c>
      <c r="AZ600">
        <v>-19.558228651063018</v>
      </c>
      <c r="BA600">
        <v>1552.3205903492164</v>
      </c>
    </row>
    <row r="601" spans="1:100" x14ac:dyDescent="0.25">
      <c r="A601">
        <v>1737</v>
      </c>
      <c r="B601" t="s">
        <v>1034</v>
      </c>
      <c r="C601">
        <v>3</v>
      </c>
      <c r="D601">
        <v>4.6857523350304309</v>
      </c>
      <c r="E601">
        <v>0</v>
      </c>
      <c r="F601">
        <v>0.14264790522952009</v>
      </c>
      <c r="G601">
        <v>0.14264790522952009</v>
      </c>
      <c r="H601">
        <v>0.12667257790116598</v>
      </c>
      <c r="I601">
        <v>0</v>
      </c>
      <c r="J601">
        <v>7.6003546740699583</v>
      </c>
      <c r="K601">
        <v>0.12667257790116598</v>
      </c>
      <c r="L601">
        <v>-1.0000000000000016</v>
      </c>
      <c r="M601">
        <v>-1.0000000000000016</v>
      </c>
      <c r="N601">
        <v>2.5334515580233221</v>
      </c>
      <c r="O601">
        <v>12.428754914329907</v>
      </c>
      <c r="P601">
        <v>1.271270817598211</v>
      </c>
      <c r="Q601">
        <v>3.0266475847337921</v>
      </c>
      <c r="R601">
        <v>0.90884252224837581</v>
      </c>
      <c r="S601">
        <v>0.33333333333333376</v>
      </c>
      <c r="T601">
        <v>0.23912685966720856</v>
      </c>
      <c r="U601">
        <v>0.11084162237249423</v>
      </c>
      <c r="V601">
        <v>8.5947280643703938E-3</v>
      </c>
      <c r="W601">
        <v>22.608958621449624</v>
      </c>
      <c r="X601">
        <v>0.8465159993094501</v>
      </c>
      <c r="Y601">
        <v>-1.0000000000000016</v>
      </c>
      <c r="Z601">
        <v>-1.0000000000000016</v>
      </c>
      <c r="AA601">
        <v>47.054742979065132</v>
      </c>
      <c r="AB601">
        <v>8.8465094092504172E-3</v>
      </c>
      <c r="AC601">
        <v>0.15155455586927133</v>
      </c>
      <c r="AD601">
        <v>0.31033777142882052</v>
      </c>
      <c r="AE601">
        <v>23.53694183536712</v>
      </c>
      <c r="AF601">
        <v>-1.0000000000000016</v>
      </c>
      <c r="AG601">
        <v>-1.0000000000000016</v>
      </c>
      <c r="AH601">
        <v>-1.0000000000000016</v>
      </c>
      <c r="AI601">
        <v>1.2126107701459084E-2</v>
      </c>
      <c r="AJ601">
        <v>8.5947280643703938E-3</v>
      </c>
      <c r="AK601">
        <v>0.12195505398823975</v>
      </c>
      <c r="AL601">
        <v>-4.0571002351968637E-2</v>
      </c>
      <c r="AM601">
        <v>0.1016906539846609</v>
      </c>
      <c r="AN601">
        <v>-1.8184238364156204E-2</v>
      </c>
      <c r="AO601">
        <v>3.152041619557719</v>
      </c>
      <c r="AP601">
        <v>-0.65746097086374999</v>
      </c>
      <c r="AQ601">
        <v>30.209313295519596</v>
      </c>
      <c r="AR601">
        <v>0.69189654343740703</v>
      </c>
      <c r="AS601">
        <v>0.97318857721061613</v>
      </c>
      <c r="AT601">
        <v>-1.0000000000000016</v>
      </c>
      <c r="AU601">
        <v>-1.0000000000000016</v>
      </c>
      <c r="AV601">
        <v>1.0514904274778956</v>
      </c>
      <c r="AW601">
        <v>58.826036922531308</v>
      </c>
      <c r="AX601">
        <v>59.928031882997558</v>
      </c>
      <c r="AY601">
        <v>0.34463561039177631</v>
      </c>
      <c r="AZ601">
        <v>26.077630182275712</v>
      </c>
      <c r="BA601">
        <v>1471.8778539098817</v>
      </c>
    </row>
    <row r="602" spans="1:100" x14ac:dyDescent="0.25">
      <c r="A602">
        <v>1739</v>
      </c>
      <c r="B602" t="s">
        <v>1035</v>
      </c>
      <c r="C602">
        <v>2</v>
      </c>
      <c r="D602">
        <v>3.1568054807811965</v>
      </c>
      <c r="E602">
        <v>-0.12775057199769993</v>
      </c>
      <c r="F602">
        <v>-0.24117560144810715</v>
      </c>
      <c r="G602">
        <v>-0.23460393293696069</v>
      </c>
      <c r="H602">
        <v>3.692771455704208E-3</v>
      </c>
      <c r="I602">
        <v>0</v>
      </c>
      <c r="J602">
        <v>0.22156628734225237</v>
      </c>
      <c r="K602">
        <v>3.692771455704208E-3</v>
      </c>
      <c r="L602">
        <v>-1</v>
      </c>
      <c r="M602">
        <v>-1</v>
      </c>
      <c r="N602">
        <v>7.3855429114084048E-2</v>
      </c>
      <c r="O602">
        <v>4.0750182411100626</v>
      </c>
      <c r="P602">
        <v>-0.47921007898551188</v>
      </c>
      <c r="Q602">
        <v>-0.83177934606995318</v>
      </c>
      <c r="R602">
        <v>-0.27170414946215099</v>
      </c>
      <c r="S602">
        <v>0.31554497691088507</v>
      </c>
      <c r="T602">
        <v>0.22131251619525061</v>
      </c>
      <c r="U602">
        <v>-2.2536489153344996E-4</v>
      </c>
      <c r="V602">
        <v>-9.6607772581499534E-3</v>
      </c>
      <c r="W602">
        <v>19.40459621544651</v>
      </c>
      <c r="X602">
        <v>0.44225202256209339</v>
      </c>
      <c r="Y602">
        <v>-1</v>
      </c>
      <c r="Z602">
        <v>-1</v>
      </c>
      <c r="AA602">
        <v>32.298858864981632</v>
      </c>
      <c r="AB602">
        <v>3.0109589168200335E-2</v>
      </c>
      <c r="AC602">
        <v>3.029008086733663E-2</v>
      </c>
      <c r="AD602">
        <v>2.6448818671914856E-2</v>
      </c>
      <c r="AE602">
        <v>9.5774875888648818</v>
      </c>
      <c r="AF602">
        <v>-1</v>
      </c>
      <c r="AG602">
        <v>-1</v>
      </c>
      <c r="AH602">
        <v>-1</v>
      </c>
      <c r="AI602">
        <v>-5.5644508192914692E-3</v>
      </c>
      <c r="AJ602">
        <v>-9.6607772581499534E-3</v>
      </c>
      <c r="AK602">
        <v>0.19563370810164882</v>
      </c>
      <c r="AL602">
        <v>-2.3805751112401505E-2</v>
      </c>
      <c r="AM602">
        <v>0.21951356357247703</v>
      </c>
      <c r="AN602">
        <v>-3.6072703357423255E-2</v>
      </c>
      <c r="AO602">
        <v>5.9766943513905257</v>
      </c>
      <c r="AP602">
        <v>-0.53153306106794451</v>
      </c>
      <c r="AQ602">
        <v>24.280160024340297</v>
      </c>
      <c r="AR602">
        <v>0.57991764386351996</v>
      </c>
      <c r="AS602">
        <v>0.51683001711847454</v>
      </c>
      <c r="AT602">
        <v>-1</v>
      </c>
      <c r="AU602">
        <v>-1</v>
      </c>
      <c r="AV602">
        <v>-0.30884600216465219</v>
      </c>
      <c r="AW602">
        <v>42.665750290956041</v>
      </c>
      <c r="AX602">
        <v>42.620444018576634</v>
      </c>
      <c r="AY602">
        <v>7.3013219703854507E-2</v>
      </c>
      <c r="AZ602">
        <v>-16.407383429433654</v>
      </c>
      <c r="BA602">
        <v>1445.7107537236775</v>
      </c>
    </row>
    <row r="603" spans="1:100" x14ac:dyDescent="0.25">
      <c r="A603">
        <v>1740</v>
      </c>
      <c r="B603" t="s">
        <v>1036</v>
      </c>
      <c r="C603">
        <v>3</v>
      </c>
      <c r="D603">
        <v>4.0091820676299834</v>
      </c>
      <c r="E603">
        <v>0</v>
      </c>
      <c r="F603">
        <v>-5.9525427819768148E-2</v>
      </c>
      <c r="G603">
        <v>-5.9525427819768148E-2</v>
      </c>
      <c r="H603">
        <v>0.32512896460040497</v>
      </c>
      <c r="I603">
        <v>0</v>
      </c>
      <c r="J603">
        <v>19.507737876024294</v>
      </c>
      <c r="K603">
        <v>0.32512896460040497</v>
      </c>
      <c r="L603">
        <v>-0.99999999999999822</v>
      </c>
      <c r="M603">
        <v>-0.99999999999999822</v>
      </c>
      <c r="N603">
        <v>6.5025792920081003</v>
      </c>
      <c r="O603">
        <v>23.457394515834523</v>
      </c>
      <c r="P603">
        <v>-0.16672255830496954</v>
      </c>
      <c r="Q603">
        <v>-0.185636969498192</v>
      </c>
      <c r="R603">
        <v>-6.2701950283395369E-2</v>
      </c>
      <c r="S603">
        <v>0.34499673024853267</v>
      </c>
      <c r="T603">
        <v>0.30667526127382599</v>
      </c>
      <c r="U603">
        <v>0.32930846671624836</v>
      </c>
      <c r="V603">
        <v>7.7582661753277937E-2</v>
      </c>
      <c r="W603">
        <v>29.337366215659202</v>
      </c>
      <c r="X603">
        <v>2.0826147922471088</v>
      </c>
      <c r="Y603">
        <v>-0.99999999999999822</v>
      </c>
      <c r="Z603">
        <v>-0.99999999999999822</v>
      </c>
      <c r="AA603">
        <v>46.228667938633627</v>
      </c>
      <c r="AB603">
        <v>6.3197831786912129E-2</v>
      </c>
      <c r="AC603">
        <v>0.23047197802310321</v>
      </c>
      <c r="AD603">
        <v>4.5410263655141163E-2</v>
      </c>
      <c r="AE603">
        <v>16.954003673257834</v>
      </c>
      <c r="AF603">
        <v>-0.99999999999999822</v>
      </c>
      <c r="AG603">
        <v>-0.99999999999999822</v>
      </c>
      <c r="AH603">
        <v>-0.99999999999999822</v>
      </c>
      <c r="AI603">
        <v>0</v>
      </c>
      <c r="AJ603">
        <v>7.7582661753277937E-2</v>
      </c>
      <c r="AK603">
        <v>0.10462337749552299</v>
      </c>
      <c r="AL603">
        <v>-2.1064374450780327E-2</v>
      </c>
      <c r="AM603">
        <v>0.57502489465435758</v>
      </c>
      <c r="AN603">
        <v>2.6758328547793121E-2</v>
      </c>
      <c r="AO603">
        <v>14.898739253836558</v>
      </c>
      <c r="AP603">
        <v>0.56363634144092645</v>
      </c>
      <c r="AQ603">
        <v>48.845104091683453</v>
      </c>
      <c r="AR603">
        <v>1.0585631199918852</v>
      </c>
      <c r="AS603">
        <v>2.4077437568475126</v>
      </c>
      <c r="AT603">
        <v>-0.99999999999999822</v>
      </c>
      <c r="AU603">
        <v>-0.99999999999999822</v>
      </c>
      <c r="AV603">
        <v>-0.12222737810316328</v>
      </c>
      <c r="AW603">
        <v>70.249698795909055</v>
      </c>
      <c r="AX603">
        <v>78.007964971236859</v>
      </c>
      <c r="AY603">
        <v>0.20999330689053006</v>
      </c>
      <c r="AZ603">
        <v>3.3528480381681991</v>
      </c>
      <c r="BA603">
        <v>1429.133887052421</v>
      </c>
    </row>
    <row r="604" spans="1:100" x14ac:dyDescent="0.25">
      <c r="A604">
        <v>1741</v>
      </c>
      <c r="B604" t="s">
        <v>1037</v>
      </c>
      <c r="C604">
        <v>3</v>
      </c>
      <c r="D604">
        <v>4.1161610846155448</v>
      </c>
      <c r="E604">
        <v>-5.6432821446830922E-3</v>
      </c>
      <c r="F604">
        <v>1.8491311020239969</v>
      </c>
      <c r="G604">
        <v>1.8491311020239969</v>
      </c>
      <c r="H604">
        <v>-0.14686538457678558</v>
      </c>
      <c r="I604">
        <v>0</v>
      </c>
      <c r="J604">
        <v>-8.8119230746071402</v>
      </c>
      <c r="K604">
        <v>-0.14686538457678558</v>
      </c>
      <c r="L604">
        <v>-0.99999999999999867</v>
      </c>
      <c r="M604">
        <v>-0.99999999999999867</v>
      </c>
      <c r="N604">
        <v>-2.937307691535711</v>
      </c>
      <c r="O604">
        <v>-2.8466308879675912</v>
      </c>
      <c r="P604">
        <v>-0.20855215094026824</v>
      </c>
      <c r="Q604">
        <v>4.1155271767199091</v>
      </c>
      <c r="R604">
        <v>1.0531881642359031</v>
      </c>
      <c r="S604">
        <v>0.33333333333333293</v>
      </c>
      <c r="T604">
        <v>0.1946151230839801</v>
      </c>
      <c r="U604">
        <v>7.7003981338582467E-2</v>
      </c>
      <c r="V604">
        <v>-4.9781596216663306E-3</v>
      </c>
      <c r="W604">
        <v>29.873586508440596</v>
      </c>
      <c r="X604">
        <v>0.80072970986718917</v>
      </c>
      <c r="Y604">
        <v>-0.99999999999999867</v>
      </c>
      <c r="Z604">
        <v>-0.99999999999999867</v>
      </c>
      <c r="AA604">
        <v>80.002353515173127</v>
      </c>
      <c r="AB604">
        <v>0.52313344678576224</v>
      </c>
      <c r="AC604">
        <v>0.24702698958461572</v>
      </c>
      <c r="AD604">
        <v>0.21135114047955403</v>
      </c>
      <c r="AE604">
        <v>49.075578842496611</v>
      </c>
      <c r="AF604">
        <v>-0.99999999999999867</v>
      </c>
      <c r="AG604">
        <v>-0.99999999999999867</v>
      </c>
      <c r="AH604">
        <v>-0.99999999999999867</v>
      </c>
      <c r="AI604">
        <v>0</v>
      </c>
      <c r="AJ604">
        <v>-4.9781596216663306E-3</v>
      </c>
      <c r="AK604">
        <v>6.4041839768238601E-2</v>
      </c>
      <c r="AL604">
        <v>8.7901570746542146E-2</v>
      </c>
      <c r="AM604">
        <v>3.1944681257407542E-2</v>
      </c>
      <c r="AN604">
        <v>7.4357573470148944E-2</v>
      </c>
      <c r="AO604">
        <v>1.1188262302763816</v>
      </c>
      <c r="AP604">
        <v>2.2984471904864345</v>
      </c>
      <c r="AQ604">
        <v>21.061663433833456</v>
      </c>
      <c r="AR604">
        <v>0.59997427813422921</v>
      </c>
      <c r="AS604">
        <v>0.65386432529040328</v>
      </c>
      <c r="AT604">
        <v>-0.99999999999999867</v>
      </c>
      <c r="AU604">
        <v>-0.99999999999999867</v>
      </c>
      <c r="AV604">
        <v>2.9023192662599002</v>
      </c>
      <c r="AW604">
        <v>79.454169817691962</v>
      </c>
      <c r="AX604">
        <v>78.956353855525322</v>
      </c>
      <c r="AY604">
        <v>0.15557229595358654</v>
      </c>
      <c r="AZ604">
        <v>-5.9221064489090507</v>
      </c>
      <c r="BA604">
        <v>1453.1729499360276</v>
      </c>
      <c r="CU604" t="e">
        <v>#N/A</v>
      </c>
      <c r="CV604" t="e">
        <v>#N/A</v>
      </c>
    </row>
    <row r="605" spans="1:100" x14ac:dyDescent="0.25">
      <c r="A605">
        <v>1742</v>
      </c>
      <c r="B605" t="s">
        <v>1038</v>
      </c>
      <c r="C605">
        <v>2</v>
      </c>
      <c r="D605">
        <v>3.7330217028539661</v>
      </c>
      <c r="E605">
        <v>2.4323096534175498E-4</v>
      </c>
      <c r="F605">
        <v>7.7542949426197466E-2</v>
      </c>
      <c r="G605">
        <v>8.55619487663873E-2</v>
      </c>
      <c r="H605">
        <v>6.9928549515961919E-2</v>
      </c>
      <c r="I605">
        <v>0</v>
      </c>
      <c r="J605">
        <v>4.1957129709577146</v>
      </c>
      <c r="K605">
        <v>6.9928549515961919E-2</v>
      </c>
      <c r="L605">
        <v>-1</v>
      </c>
      <c r="M605">
        <v>-1</v>
      </c>
      <c r="N605">
        <v>1.398570990319238</v>
      </c>
      <c r="O605">
        <v>8.2031175701268406</v>
      </c>
      <c r="P605">
        <v>0.16901011753402181</v>
      </c>
      <c r="Q605">
        <v>0.68327954277165237</v>
      </c>
      <c r="R605">
        <v>0.22591452310074686</v>
      </c>
      <c r="S605">
        <v>0.32792633656997278</v>
      </c>
      <c r="T605">
        <v>0.27358686526022874</v>
      </c>
      <c r="U605">
        <v>6.4504973953867145E-2</v>
      </c>
      <c r="V605">
        <v>-1.1015789779547261E-3</v>
      </c>
      <c r="W605">
        <v>23.489998220532375</v>
      </c>
      <c r="X605">
        <v>0.74212170062800853</v>
      </c>
      <c r="Y605">
        <v>-1</v>
      </c>
      <c r="Z605">
        <v>-1</v>
      </c>
      <c r="AA605">
        <v>40.710043580082527</v>
      </c>
      <c r="AB605">
        <v>0.10271673217395719</v>
      </c>
      <c r="AC605">
        <v>0.10292477811040575</v>
      </c>
      <c r="AD605">
        <v>9.8459760863701257E-2</v>
      </c>
      <c r="AE605">
        <v>16.266528421023583</v>
      </c>
      <c r="AF605">
        <v>-1</v>
      </c>
      <c r="AG605">
        <v>-1</v>
      </c>
      <c r="AH605">
        <v>-1</v>
      </c>
      <c r="AI605">
        <v>-8.7107774392148436E-4</v>
      </c>
      <c r="AJ605">
        <v>-1.1015789779547261E-3</v>
      </c>
      <c r="AK605">
        <v>0.1081608233576303</v>
      </c>
      <c r="AL605">
        <v>6.3667133631617023E-2</v>
      </c>
      <c r="AM605">
        <v>0.11763185027721544</v>
      </c>
      <c r="AN605">
        <v>6.5809009937838323E-2</v>
      </c>
      <c r="AO605">
        <v>3.3823868901124272</v>
      </c>
      <c r="AP605">
        <v>2.0627744002101536</v>
      </c>
      <c r="AQ605">
        <v>28.629358803688952</v>
      </c>
      <c r="AR605">
        <v>0.67565202213566589</v>
      </c>
      <c r="AS605">
        <v>0.8264229848111857</v>
      </c>
      <c r="AT605">
        <v>-1</v>
      </c>
      <c r="AU605">
        <v>-1</v>
      </c>
      <c r="AV605">
        <v>0.35151401371158031</v>
      </c>
      <c r="AW605">
        <v>52.359025285523565</v>
      </c>
      <c r="AX605">
        <v>52.440707095555958</v>
      </c>
      <c r="AY605">
        <v>0.14767743188701679</v>
      </c>
      <c r="AZ605">
        <v>-3.3267719039211441</v>
      </c>
      <c r="BA605">
        <v>1469.6188498801555</v>
      </c>
    </row>
    <row r="606" spans="1:100" x14ac:dyDescent="0.25">
      <c r="A606">
        <v>1743</v>
      </c>
      <c r="B606" t="s">
        <v>1039</v>
      </c>
      <c r="C606">
        <v>3</v>
      </c>
      <c r="D606">
        <v>0.63407229839006152</v>
      </c>
      <c r="E606">
        <v>-0.13406891465011622</v>
      </c>
      <c r="F606">
        <v>0.38667800952165376</v>
      </c>
      <c r="G606">
        <v>0.34759563482736799</v>
      </c>
      <c r="H606">
        <v>0.10755741330323169</v>
      </c>
      <c r="I606">
        <v>0</v>
      </c>
      <c r="J606">
        <v>6.4534447981938978</v>
      </c>
      <c r="K606">
        <v>0.10755741330323169</v>
      </c>
      <c r="L606">
        <v>-1.0000000000000004</v>
      </c>
      <c r="M606">
        <v>-1.0000000000000004</v>
      </c>
      <c r="N606">
        <v>2.1511482660646339</v>
      </c>
      <c r="O606">
        <v>7.4351127314113388</v>
      </c>
      <c r="P606">
        <v>0.27454173697919482</v>
      </c>
      <c r="Q606">
        <v>-1.4785169141721561</v>
      </c>
      <c r="R606">
        <v>-0.42017919162935113</v>
      </c>
      <c r="S606">
        <v>0.33333333333333348</v>
      </c>
      <c r="T606">
        <v>0.17313460362996255</v>
      </c>
      <c r="U606">
        <v>-0.15087146817212799</v>
      </c>
      <c r="V606">
        <v>-2.3326714823851576E-4</v>
      </c>
      <c r="W606">
        <v>9.9122315335879154</v>
      </c>
      <c r="X606">
        <v>-0.3661736816212493</v>
      </c>
      <c r="Y606">
        <v>-1.0000000000000004</v>
      </c>
      <c r="Z606">
        <v>-1.0000000000000004</v>
      </c>
      <c r="AA606">
        <v>4.5570238768183078</v>
      </c>
      <c r="AB606">
        <v>-7.6163158772432904E-2</v>
      </c>
      <c r="AC606">
        <v>-0.14008208889781384</v>
      </c>
      <c r="AD606">
        <v>0.11754467836744167</v>
      </c>
      <c r="AE606">
        <v>-4.9350284651402498</v>
      </c>
      <c r="AF606">
        <v>-1.0000000000000004</v>
      </c>
      <c r="AG606">
        <v>-1.0000000000000004</v>
      </c>
      <c r="AH606">
        <v>-1.0000000000000004</v>
      </c>
      <c r="AI606">
        <v>0</v>
      </c>
      <c r="AJ606">
        <v>-2.3326714823851576E-4</v>
      </c>
      <c r="AK606">
        <v>0.14457552912381003</v>
      </c>
      <c r="AL606">
        <v>-3.5512023897142378E-2</v>
      </c>
      <c r="AM606">
        <v>0.46113790832392565</v>
      </c>
      <c r="AN606">
        <v>-0.23267213783264087</v>
      </c>
      <c r="AO606">
        <v>12.251325353717192</v>
      </c>
      <c r="AP606">
        <v>-5.9943635653017342</v>
      </c>
      <c r="AQ606">
        <v>16.365676331781817</v>
      </c>
      <c r="AR606">
        <v>0.35536320164292945</v>
      </c>
      <c r="AS606">
        <v>-0.25861626831801776</v>
      </c>
      <c r="AT606">
        <v>-1.0000000000000004</v>
      </c>
      <c r="AU606">
        <v>-1.0000000000000004</v>
      </c>
      <c r="AV606">
        <v>-7.2583556801982668E-2</v>
      </c>
      <c r="AW606">
        <v>5.9977730429279141</v>
      </c>
      <c r="AX606">
        <v>5.9744463281040581</v>
      </c>
      <c r="AY606">
        <v>-8.1896366383146402E-2</v>
      </c>
      <c r="AZ606">
        <v>-78.923252622369546</v>
      </c>
      <c r="BA606">
        <v>1311.0454249424283</v>
      </c>
    </row>
    <row r="607" spans="1:100" x14ac:dyDescent="0.25">
      <c r="A607">
        <v>1744</v>
      </c>
      <c r="B607" t="s">
        <v>1040</v>
      </c>
      <c r="C607">
        <v>3</v>
      </c>
      <c r="D607">
        <v>3.4904871080092961</v>
      </c>
      <c r="E607">
        <v>2.2025595174947048</v>
      </c>
      <c r="F607">
        <v>-0.21348501165067979</v>
      </c>
      <c r="G607">
        <v>0.39982313783933471</v>
      </c>
      <c r="H607">
        <v>-1.5617262237805582E-2</v>
      </c>
      <c r="I607">
        <v>0</v>
      </c>
      <c r="J607">
        <v>-0.93703573426832731</v>
      </c>
      <c r="K607">
        <v>-1.5617262237805582E-2</v>
      </c>
      <c r="L607">
        <v>-0.99999999999999734</v>
      </c>
      <c r="M607">
        <v>-0.99999999999999734</v>
      </c>
      <c r="N607">
        <v>-0.3123452447561112</v>
      </c>
      <c r="O607">
        <v>2.9532745115803025</v>
      </c>
      <c r="P607">
        <v>-0.34229779801032179</v>
      </c>
      <c r="Q607">
        <v>-0.98085832630209147</v>
      </c>
      <c r="R607">
        <v>-0.37594024917606639</v>
      </c>
      <c r="S607">
        <v>0.33333333333333215</v>
      </c>
      <c r="T607">
        <v>0.45817646627237552</v>
      </c>
      <c r="U607">
        <v>0.22487600341787728</v>
      </c>
      <c r="V607">
        <v>2.5816277426992724E-2</v>
      </c>
      <c r="W607">
        <v>42.312773707535356</v>
      </c>
      <c r="X607">
        <v>1.9299559281505596</v>
      </c>
      <c r="Y607">
        <v>-0.99999999999999734</v>
      </c>
      <c r="Z607">
        <v>-0.99999999999999734</v>
      </c>
      <c r="AA607">
        <v>85.844084960837719</v>
      </c>
      <c r="AB607">
        <v>-2.9532647869361169E-2</v>
      </c>
      <c r="AC607">
        <v>0.58006561691729375</v>
      </c>
      <c r="AD607">
        <v>0.32761206100163587</v>
      </c>
      <c r="AE607">
        <v>43.907251502478424</v>
      </c>
      <c r="AF607">
        <v>-0.99999999999999734</v>
      </c>
      <c r="AG607">
        <v>-0.99999999999999734</v>
      </c>
      <c r="AH607">
        <v>-0.99999999999999734</v>
      </c>
      <c r="AI607">
        <v>0</v>
      </c>
      <c r="AJ607">
        <v>2.5816277426992724E-2</v>
      </c>
      <c r="AK607">
        <v>-5.2578624296272129E-2</v>
      </c>
      <c r="AL607">
        <v>0.1445584608171025</v>
      </c>
      <c r="AM607">
        <v>-0.15205858309093492</v>
      </c>
      <c r="AN607">
        <v>0.14467437329999022</v>
      </c>
      <c r="AO607">
        <v>-4.0643576987547343</v>
      </c>
      <c r="AP607">
        <v>4.3396516365852733</v>
      </c>
      <c r="AQ607">
        <v>41.375737973267015</v>
      </c>
      <c r="AR607">
        <v>1.0422020804505789</v>
      </c>
      <c r="AS607">
        <v>1.9143386659127544</v>
      </c>
      <c r="AT607">
        <v>-0.99999999999999734</v>
      </c>
      <c r="AU607">
        <v>-0.99999999999999734</v>
      </c>
      <c r="AV607">
        <v>2.3882888663268292E-2</v>
      </c>
      <c r="AW607">
        <v>93.13701110900324</v>
      </c>
      <c r="AX607">
        <v>95.718638851702551</v>
      </c>
      <c r="AY607">
        <v>0.42120706005154152</v>
      </c>
      <c r="AZ607">
        <v>37.314683589055527</v>
      </c>
      <c r="BA607">
        <v>1553.4063448132877</v>
      </c>
      <c r="CU607" t="e">
        <v>#N/A</v>
      </c>
      <c r="CV607" t="e">
        <v>#N/A</v>
      </c>
    </row>
    <row r="608" spans="1:100" x14ac:dyDescent="0.25">
      <c r="A608">
        <v>1745</v>
      </c>
      <c r="B608" t="s">
        <v>1041</v>
      </c>
      <c r="C608">
        <v>3</v>
      </c>
      <c r="D608">
        <v>3.1578007134178865</v>
      </c>
      <c r="E608">
        <v>0</v>
      </c>
      <c r="F608">
        <v>1.2266737476649232E-2</v>
      </c>
      <c r="G608">
        <v>1.2266737476649232E-2</v>
      </c>
      <c r="H608">
        <v>7.9872910249291981E-2</v>
      </c>
      <c r="I608">
        <v>0</v>
      </c>
      <c r="J608">
        <v>4.792374614957521</v>
      </c>
      <c r="K608">
        <v>7.9872910249291981E-2</v>
      </c>
      <c r="L608">
        <v>-0.99999999999999745</v>
      </c>
      <c r="M608">
        <v>-0.99999999999999745</v>
      </c>
      <c r="N608">
        <v>1.5974582049858399</v>
      </c>
      <c r="O608">
        <v>7.9624420658520636</v>
      </c>
      <c r="P608">
        <v>-0.26568397702349067</v>
      </c>
      <c r="Q608">
        <v>0.39015836152113442</v>
      </c>
      <c r="R608">
        <v>-1.1833768149837194E-2</v>
      </c>
      <c r="S608">
        <v>0.33333333333333298</v>
      </c>
      <c r="T608">
        <v>0.34048469177355389</v>
      </c>
      <c r="U608">
        <v>-0.11876821493571187</v>
      </c>
      <c r="V608">
        <v>0</v>
      </c>
      <c r="W608">
        <v>19.007075996875301</v>
      </c>
      <c r="X608">
        <v>0.12602361355496769</v>
      </c>
      <c r="Y608">
        <v>-0.99999999999999745</v>
      </c>
      <c r="Z608">
        <v>-0.99999999999999745</v>
      </c>
      <c r="AA608">
        <v>35.116499618861972</v>
      </c>
      <c r="AB608">
        <v>-0.13171184866578331</v>
      </c>
      <c r="AC608">
        <v>0.3387148694496081</v>
      </c>
      <c r="AD608">
        <v>0.1154221270189051</v>
      </c>
      <c r="AE608">
        <v>16.121257390136481</v>
      </c>
      <c r="AF608">
        <v>-0.99999999999999745</v>
      </c>
      <c r="AG608">
        <v>-0.99999999999999745</v>
      </c>
      <c r="AH608">
        <v>-0.99999999999999745</v>
      </c>
      <c r="AI608">
        <v>0</v>
      </c>
      <c r="AJ608">
        <v>0</v>
      </c>
      <c r="AK608">
        <v>-0.12985789320663321</v>
      </c>
      <c r="AL608">
        <v>-0.14189545064151199</v>
      </c>
      <c r="AM608">
        <v>0.80897102466365456</v>
      </c>
      <c r="AN608">
        <v>0.5322281905635865</v>
      </c>
      <c r="AO608">
        <v>19.574986150558207</v>
      </c>
      <c r="AP608">
        <v>12.596227510882102</v>
      </c>
      <c r="AQ608">
        <v>23.799450611832814</v>
      </c>
      <c r="AR608">
        <v>0.55504981017117505</v>
      </c>
      <c r="AS608">
        <v>0.20589652380426021</v>
      </c>
      <c r="AT608">
        <v>-0.99999999999999745</v>
      </c>
      <c r="AU608">
        <v>-0.99999999999999745</v>
      </c>
      <c r="AV608">
        <v>4.3296932681202542E-4</v>
      </c>
      <c r="AW608">
        <v>55.675169195596105</v>
      </c>
      <c r="AX608">
        <v>55.675169195596105</v>
      </c>
      <c r="AY608">
        <v>0.15672193528291747</v>
      </c>
      <c r="AZ608">
        <v>13.974410175385723</v>
      </c>
      <c r="BA608">
        <v>1422.105516744951</v>
      </c>
    </row>
    <row r="609" spans="1:100" x14ac:dyDescent="0.25">
      <c r="A609">
        <v>1746</v>
      </c>
      <c r="B609" t="s">
        <v>1042</v>
      </c>
      <c r="C609">
        <v>3</v>
      </c>
      <c r="D609">
        <v>4.677517709122557</v>
      </c>
      <c r="E609">
        <v>0.1952705302199268</v>
      </c>
      <c r="F609">
        <v>0.40988078506125497</v>
      </c>
      <c r="G609">
        <v>0.47741137271005829</v>
      </c>
      <c r="H609">
        <v>0.37349584716975298</v>
      </c>
      <c r="I609">
        <v>0</v>
      </c>
      <c r="J609">
        <v>22.409750830185189</v>
      </c>
      <c r="K609">
        <v>0.37349584716975298</v>
      </c>
      <c r="L609">
        <v>-1.0000000000000002</v>
      </c>
      <c r="M609">
        <v>-1.0000000000000002</v>
      </c>
      <c r="N609">
        <v>7.469916943395063</v>
      </c>
      <c r="O609">
        <v>27.564679912017805</v>
      </c>
      <c r="P609">
        <v>-0.24921786455747311</v>
      </c>
      <c r="Q609">
        <v>1.1924076454363786</v>
      </c>
      <c r="R609">
        <v>0.18666134492388495</v>
      </c>
      <c r="S609">
        <v>0.3333333333333332</v>
      </c>
      <c r="T609">
        <v>0.4710971834248619</v>
      </c>
      <c r="U609">
        <v>0.47811967189228799</v>
      </c>
      <c r="V609">
        <v>8.4802637659317129E-2</v>
      </c>
      <c r="W609">
        <v>39.754279165601886</v>
      </c>
      <c r="X609">
        <v>2.9488581997038201</v>
      </c>
      <c r="Y609">
        <v>-1.0000000000000002</v>
      </c>
      <c r="Z609">
        <v>-1.0000000000000002</v>
      </c>
      <c r="AA609">
        <v>76.137637917567176</v>
      </c>
      <c r="AB609">
        <v>0.25980358753386884</v>
      </c>
      <c r="AC609">
        <v>0.40700857684100977</v>
      </c>
      <c r="AD609">
        <v>5.7121783765949369E-2</v>
      </c>
      <c r="AE609">
        <v>36.196697407041405</v>
      </c>
      <c r="AF609">
        <v>-1.0000000000000002</v>
      </c>
      <c r="AG609">
        <v>-1.0000000000000002</v>
      </c>
      <c r="AH609">
        <v>-1.0000000000000002</v>
      </c>
      <c r="AI609">
        <v>0</v>
      </c>
      <c r="AJ609">
        <v>8.4802637659317129E-2</v>
      </c>
      <c r="AK609">
        <v>-0.32333180737396039</v>
      </c>
      <c r="AL609">
        <v>0.43310914320228106</v>
      </c>
      <c r="AM609">
        <v>-6.9773356938466591E-2</v>
      </c>
      <c r="AN609">
        <v>0.437161871998687</v>
      </c>
      <c r="AO609">
        <v>-3.3609929603314668</v>
      </c>
      <c r="AP609">
        <v>13.094592515978587</v>
      </c>
      <c r="AQ609">
        <v>62.164029995787111</v>
      </c>
      <c r="AR609">
        <v>1.3673528263098003</v>
      </c>
      <c r="AS609">
        <v>3.3223540468735728</v>
      </c>
      <c r="AT609">
        <v>-1.0000000000000002</v>
      </c>
      <c r="AU609">
        <v>-1.0000000000000002</v>
      </c>
      <c r="AV609">
        <v>0.66407271763394327</v>
      </c>
      <c r="AW609">
        <v>116.79691034556348</v>
      </c>
      <c r="AX609">
        <v>125.27717411149521</v>
      </c>
      <c r="AY609">
        <v>0.51957800174169977</v>
      </c>
      <c r="AZ609">
        <v>99.34809142447078</v>
      </c>
      <c r="BA609">
        <v>1638.6113668112364</v>
      </c>
      <c r="CU609" t="e">
        <v>#N/A</v>
      </c>
      <c r="CV609" t="e">
        <v>#N/A</v>
      </c>
    </row>
    <row r="610" spans="1:100" x14ac:dyDescent="0.25">
      <c r="A610">
        <v>1747</v>
      </c>
      <c r="B610" t="s">
        <v>1043</v>
      </c>
      <c r="C610">
        <v>3</v>
      </c>
      <c r="D610">
        <v>4.9812447800811581</v>
      </c>
      <c r="E610">
        <v>0</v>
      </c>
      <c r="F610">
        <v>2.9672838287919645</v>
      </c>
      <c r="G610">
        <v>2.9672838287919645</v>
      </c>
      <c r="H610">
        <v>0.25531838691832875</v>
      </c>
      <c r="I610">
        <v>0</v>
      </c>
      <c r="J610">
        <v>15.319103215099727</v>
      </c>
      <c r="K610">
        <v>0.25531838691832875</v>
      </c>
      <c r="L610">
        <v>-1.0000000000000007</v>
      </c>
      <c r="M610">
        <v>-1.0000000000000007</v>
      </c>
      <c r="N610">
        <v>5.1063677383665773</v>
      </c>
      <c r="O610">
        <v>23.267631823972849</v>
      </c>
      <c r="P610">
        <v>4.4585597848369178E-2</v>
      </c>
      <c r="Q610">
        <v>3.6711598590930206</v>
      </c>
      <c r="R610">
        <v>1.0296676340936999</v>
      </c>
      <c r="S610">
        <v>0.33333333333333365</v>
      </c>
      <c r="T610">
        <v>0.25345122314046697</v>
      </c>
      <c r="U610">
        <v>-2.1071593907064659E-2</v>
      </c>
      <c r="V610">
        <v>0</v>
      </c>
      <c r="W610">
        <v>12.41578302593628</v>
      </c>
      <c r="X610">
        <v>0.16729768373434611</v>
      </c>
      <c r="Y610">
        <v>-1.0000000000000007</v>
      </c>
      <c r="Z610">
        <v>-1.0000000000000007</v>
      </c>
      <c r="AA610">
        <v>38.746889872515531</v>
      </c>
      <c r="AB610">
        <v>0.3871171188446188</v>
      </c>
      <c r="AC610">
        <v>4.4324928573341922E-2</v>
      </c>
      <c r="AD610">
        <v>7.4586736831750447E-2</v>
      </c>
      <c r="AE610">
        <v>25.301439212485544</v>
      </c>
      <c r="AF610">
        <v>-1.0000000000000007</v>
      </c>
      <c r="AG610">
        <v>-1.0000000000000007</v>
      </c>
      <c r="AH610">
        <v>-1.0000000000000007</v>
      </c>
      <c r="AI610">
        <v>0</v>
      </c>
      <c r="AJ610">
        <v>0</v>
      </c>
      <c r="AK610">
        <v>-7.4381188621068545E-2</v>
      </c>
      <c r="AL610">
        <v>9.7591070865200275E-2</v>
      </c>
      <c r="AM610">
        <v>-7.9059599244664693E-3</v>
      </c>
      <c r="AN610">
        <v>-5.3997729412741412E-2</v>
      </c>
      <c r="AO610">
        <v>-0.56955494121700534</v>
      </c>
      <c r="AP610">
        <v>-0.86198788099253454</v>
      </c>
      <c r="AQ610">
        <v>27.734886241035976</v>
      </c>
      <c r="AR610">
        <v>0.56571296256673553</v>
      </c>
      <c r="AS610">
        <v>0.42261607065267548</v>
      </c>
      <c r="AT610">
        <v>-1.0000000000000007</v>
      </c>
      <c r="AU610">
        <v>-1.0000000000000007</v>
      </c>
      <c r="AV610">
        <v>3.9969514628856628</v>
      </c>
      <c r="AW610">
        <v>61.152533815495829</v>
      </c>
      <c r="AX610">
        <v>61.152533815495829</v>
      </c>
      <c r="AY610">
        <v>0.23021776802970606</v>
      </c>
      <c r="AZ610">
        <v>5.9817992032484559</v>
      </c>
      <c r="BA610">
        <v>1495.455203697968</v>
      </c>
      <c r="CU610" t="e">
        <v>#N/A</v>
      </c>
      <c r="CV610" t="e">
        <v>#N/A</v>
      </c>
    </row>
    <row r="611" spans="1:100" x14ac:dyDescent="0.25">
      <c r="A611">
        <v>1750</v>
      </c>
      <c r="B611" t="s">
        <v>1044</v>
      </c>
      <c r="C611">
        <v>2</v>
      </c>
      <c r="D611">
        <v>4.6030977379321625</v>
      </c>
      <c r="E611">
        <v>0.19351154992391364</v>
      </c>
      <c r="F611">
        <v>0.55880217543869004</v>
      </c>
      <c r="G611">
        <v>0.56900661805684005</v>
      </c>
      <c r="H611">
        <v>0.16994337198604231</v>
      </c>
      <c r="I611">
        <v>0</v>
      </c>
      <c r="J611">
        <v>10.196602319162537</v>
      </c>
      <c r="K611">
        <v>0.16994337198604231</v>
      </c>
      <c r="L611">
        <v>-1</v>
      </c>
      <c r="M611">
        <v>-1</v>
      </c>
      <c r="N611">
        <v>3.3988674397208456</v>
      </c>
      <c r="O611">
        <v>14.436472618132216</v>
      </c>
      <c r="P611">
        <v>1.147810846913867</v>
      </c>
      <c r="Q611">
        <v>2.9709909615362688</v>
      </c>
      <c r="R611">
        <v>0.97730968522744432</v>
      </c>
      <c r="S611">
        <v>0.34662196489210573</v>
      </c>
      <c r="T611">
        <v>0.35252018339406965</v>
      </c>
      <c r="U611">
        <v>0.16224661053827022</v>
      </c>
      <c r="V611">
        <v>1.1822655047063573E-2</v>
      </c>
      <c r="W611">
        <v>29.658881084501306</v>
      </c>
      <c r="X611">
        <v>1.1949194708699178</v>
      </c>
      <c r="Y611">
        <v>-1</v>
      </c>
      <c r="Z611">
        <v>-1</v>
      </c>
      <c r="AA611">
        <v>53.410779808749652</v>
      </c>
      <c r="AB611">
        <v>0.21235220005015737</v>
      </c>
      <c r="AC611">
        <v>0.21260185238474591</v>
      </c>
      <c r="AD611">
        <v>0.20719497633384493</v>
      </c>
      <c r="AE611">
        <v>26.366858649119472</v>
      </c>
      <c r="AF611">
        <v>-1</v>
      </c>
      <c r="AG611">
        <v>-1</v>
      </c>
      <c r="AH611">
        <v>-1</v>
      </c>
      <c r="AI611">
        <v>6.2158303994680805E-3</v>
      </c>
      <c r="AJ611">
        <v>1.1822655047063573E-2</v>
      </c>
      <c r="AK611">
        <v>-2.3921644680411469E-2</v>
      </c>
      <c r="AL611">
        <v>0.1957496016696588</v>
      </c>
      <c r="AM611">
        <v>-3.6207687304772321E-2</v>
      </c>
      <c r="AN611">
        <v>0.2196485475198261</v>
      </c>
      <c r="AO611">
        <v>-0.53497028105997124</v>
      </c>
      <c r="AP611">
        <v>5.980131571382552</v>
      </c>
      <c r="AQ611">
        <v>35.196570008000933</v>
      </c>
      <c r="AR611">
        <v>0.82020919542744042</v>
      </c>
      <c r="AS611">
        <v>1.2939027458793289</v>
      </c>
      <c r="AT611">
        <v>-1</v>
      </c>
      <c r="AU611">
        <v>-1</v>
      </c>
      <c r="AV611">
        <v>1.3486456499417157</v>
      </c>
      <c r="AW611">
        <v>66.995694561958558</v>
      </c>
      <c r="AX611">
        <v>67.269126071174327</v>
      </c>
      <c r="AY611">
        <v>0.26041903687841339</v>
      </c>
      <c r="AZ611">
        <v>16.424714042753202</v>
      </c>
      <c r="BA611">
        <v>1475.2871512667139</v>
      </c>
    </row>
    <row r="612" spans="1:100" x14ac:dyDescent="0.25">
      <c r="A612">
        <v>1751</v>
      </c>
      <c r="B612" t="s">
        <v>1045</v>
      </c>
      <c r="C612">
        <v>2</v>
      </c>
      <c r="D612">
        <v>2.2050780849707454</v>
      </c>
      <c r="E612">
        <v>-0.33915595092940914</v>
      </c>
      <c r="F612">
        <v>-0.76759808800867368</v>
      </c>
      <c r="G612">
        <v>-0.7634169533770605</v>
      </c>
      <c r="H612">
        <v>-0.10570783572610314</v>
      </c>
      <c r="I612">
        <v>0</v>
      </c>
      <c r="J612">
        <v>-6.3424701435661879</v>
      </c>
      <c r="K612">
        <v>-0.10570783572610314</v>
      </c>
      <c r="L612">
        <v>-1</v>
      </c>
      <c r="M612">
        <v>-1</v>
      </c>
      <c r="N612">
        <v>-2.1141567145220619</v>
      </c>
      <c r="O612">
        <v>-2.7432993861153729</v>
      </c>
      <c r="P612">
        <v>-1.5498653224738912</v>
      </c>
      <c r="Q612">
        <v>-3.3341786113835896</v>
      </c>
      <c r="R612">
        <v>-1.0936131919415741</v>
      </c>
      <c r="S612">
        <v>0.29509487721992578</v>
      </c>
      <c r="T612">
        <v>0.13497178471717153</v>
      </c>
      <c r="U612">
        <v>-0.10713946147432823</v>
      </c>
      <c r="V612">
        <v>-2.3797872288436609E-2</v>
      </c>
      <c r="W612">
        <v>12.65680109584272</v>
      </c>
      <c r="X612">
        <v>-5.3038073161990384E-2</v>
      </c>
      <c r="Y612">
        <v>-1</v>
      </c>
      <c r="Z612">
        <v>-1</v>
      </c>
      <c r="AA612">
        <v>18.40623554419513</v>
      </c>
      <c r="AB612">
        <v>-8.9814502662347265E-2</v>
      </c>
      <c r="AC612">
        <v>-8.9679521869562046E-2</v>
      </c>
      <c r="AD612">
        <v>-9.2490537522383134E-2</v>
      </c>
      <c r="AE612">
        <v>-1.4706973941261126</v>
      </c>
      <c r="AF612">
        <v>-1</v>
      </c>
      <c r="AG612">
        <v>-1</v>
      </c>
      <c r="AH612">
        <v>-1</v>
      </c>
      <c r="AI612">
        <v>-1.3316422324919541E-2</v>
      </c>
      <c r="AJ612">
        <v>-2.3797872288436609E-2</v>
      </c>
      <c r="AK612">
        <v>0.34011131496593283</v>
      </c>
      <c r="AL612">
        <v>-0.16828335797668548</v>
      </c>
      <c r="AM612">
        <v>0.38779000904707345</v>
      </c>
      <c r="AN612">
        <v>-0.20434914883201966</v>
      </c>
      <c r="AO612">
        <v>10.261671742641431</v>
      </c>
      <c r="AP612">
        <v>-4.81651045231885</v>
      </c>
      <c r="AQ612">
        <v>17.096655864666097</v>
      </c>
      <c r="AR612">
        <v>0.42179465628998442</v>
      </c>
      <c r="AS612">
        <v>5.4801147441493336E-3</v>
      </c>
      <c r="AT612">
        <v>-1</v>
      </c>
      <c r="AU612">
        <v>-1</v>
      </c>
      <c r="AV612">
        <v>-1.399552396973275</v>
      </c>
      <c r="AW612">
        <v>26.655518343183381</v>
      </c>
      <c r="AX612">
        <v>26.400467824906144</v>
      </c>
      <c r="AY612">
        <v>-5.0308501378038245E-2</v>
      </c>
      <c r="AZ612">
        <v>-38.012426581467672</v>
      </c>
      <c r="BA612">
        <v>1350.4593733695533</v>
      </c>
    </row>
    <row r="613" spans="1:100" x14ac:dyDescent="0.25">
      <c r="A613">
        <v>1756</v>
      </c>
      <c r="B613" t="s">
        <v>1046</v>
      </c>
      <c r="C613">
        <v>3</v>
      </c>
      <c r="D613">
        <v>4.703187791483078</v>
      </c>
      <c r="E613">
        <v>-0.75718004573818631</v>
      </c>
      <c r="F613">
        <v>-7.848951849657855E-2</v>
      </c>
      <c r="G613">
        <v>-0.31323180085842278</v>
      </c>
      <c r="H613">
        <v>0.15810351733545588</v>
      </c>
      <c r="I613">
        <v>0</v>
      </c>
      <c r="J613">
        <v>9.4862110401273441</v>
      </c>
      <c r="K613">
        <v>0.15810351733545588</v>
      </c>
      <c r="L613">
        <v>-1.0000000000000009</v>
      </c>
      <c r="M613">
        <v>-1.0000000000000009</v>
      </c>
      <c r="N613">
        <v>3.1620703467091174</v>
      </c>
      <c r="O613">
        <v>13.876167030752001</v>
      </c>
      <c r="P613">
        <v>-0.11434580179102805</v>
      </c>
      <c r="Q613">
        <v>-1.322891609809516</v>
      </c>
      <c r="R613">
        <v>-0.53252973091828582</v>
      </c>
      <c r="S613">
        <v>0.33333333333333365</v>
      </c>
      <c r="T613">
        <v>0.36486319192369937</v>
      </c>
      <c r="U613">
        <v>-9.2527496381689278E-2</v>
      </c>
      <c r="V613">
        <v>0</v>
      </c>
      <c r="W613">
        <v>17.902620461595514</v>
      </c>
      <c r="X613">
        <v>0.20151288098518588</v>
      </c>
      <c r="Y613">
        <v>-1.0000000000000009</v>
      </c>
      <c r="Z613">
        <v>-1.0000000000000009</v>
      </c>
      <c r="AA613">
        <v>58.126403528045699</v>
      </c>
      <c r="AB613">
        <v>0.40009375334118069</v>
      </c>
      <c r="AC613">
        <v>7.3779479125755509E-4</v>
      </c>
      <c r="AD613">
        <v>0.41429470781493172</v>
      </c>
      <c r="AE613">
        <v>40.75631279736848</v>
      </c>
      <c r="AF613">
        <v>-1.0000000000000009</v>
      </c>
      <c r="AG613">
        <v>-1.0000000000000009</v>
      </c>
      <c r="AH613">
        <v>-1.0000000000000009</v>
      </c>
      <c r="AI613">
        <v>-3.0083113179594584E-2</v>
      </c>
      <c r="AJ613">
        <v>0</v>
      </c>
      <c r="AK613">
        <v>2.0658661444876929E-2</v>
      </c>
      <c r="AL613">
        <v>-0.23399618191058533</v>
      </c>
      <c r="AM613">
        <v>2.9492003043291255E-2</v>
      </c>
      <c r="AN613">
        <v>0.24992823700496022</v>
      </c>
      <c r="AO613">
        <v>0.84059338330666633</v>
      </c>
      <c r="AP613">
        <v>5.078225015571082</v>
      </c>
      <c r="AQ613">
        <v>27.388831501722862</v>
      </c>
      <c r="AR613">
        <v>0.60566902887534335</v>
      </c>
      <c r="AS613">
        <v>0.35961639832064152</v>
      </c>
      <c r="AT613">
        <v>-1.0000000000000009</v>
      </c>
      <c r="AU613">
        <v>-1.0000000000000009</v>
      </c>
      <c r="AV613">
        <v>-0.84576153177670876</v>
      </c>
      <c r="AW613">
        <v>77.080795574368807</v>
      </c>
      <c r="AX613">
        <v>76.479133310776916</v>
      </c>
      <c r="AY613">
        <v>8.3199770881793381E-3</v>
      </c>
      <c r="AZ613">
        <v>13.835946785554047</v>
      </c>
      <c r="BA613">
        <v>1546.1503076781567</v>
      </c>
    </row>
    <row r="614" spans="1:100" x14ac:dyDescent="0.25">
      <c r="A614">
        <v>1757</v>
      </c>
      <c r="B614" t="s">
        <v>1047</v>
      </c>
      <c r="C614">
        <v>3</v>
      </c>
      <c r="D614">
        <v>4.4845805706008841</v>
      </c>
      <c r="E614">
        <v>0</v>
      </c>
      <c r="F614">
        <v>-5.8244162477306724E-2</v>
      </c>
      <c r="G614">
        <v>-5.8244162477306724E-2</v>
      </c>
      <c r="H614">
        <v>0.1288277128317746</v>
      </c>
      <c r="I614">
        <v>0</v>
      </c>
      <c r="J614">
        <v>7.7296627699064784</v>
      </c>
      <c r="K614">
        <v>0.1288277128317746</v>
      </c>
      <c r="L614">
        <v>-1.0000000000000002</v>
      </c>
      <c r="M614">
        <v>-1.0000000000000002</v>
      </c>
      <c r="N614">
        <v>2.5765542566354913</v>
      </c>
      <c r="O614">
        <v>12.155999178030052</v>
      </c>
      <c r="P614">
        <v>0.32114745877313755</v>
      </c>
      <c r="Q614">
        <v>2.6103242617723881</v>
      </c>
      <c r="R614">
        <v>0.86129417052412371</v>
      </c>
      <c r="S614">
        <v>0.33671664120994782</v>
      </c>
      <c r="T614">
        <v>0.22138246130326097</v>
      </c>
      <c r="U614">
        <v>0.13018032283599346</v>
      </c>
      <c r="V614">
        <v>-1.6912006907469634E-3</v>
      </c>
      <c r="W614">
        <v>22.310420473067236</v>
      </c>
      <c r="X614">
        <v>0.90242945359855797</v>
      </c>
      <c r="Y614">
        <v>-1.0000000000000002</v>
      </c>
      <c r="Z614">
        <v>-1.0000000000000002</v>
      </c>
      <c r="AA614">
        <v>63.220886292660147</v>
      </c>
      <c r="AB614">
        <v>0.42843541122493778</v>
      </c>
      <c r="AC614">
        <v>0.16656628524744541</v>
      </c>
      <c r="AD614">
        <v>0.2059817365089924</v>
      </c>
      <c r="AE614">
        <v>40.049171649068782</v>
      </c>
      <c r="AF614">
        <v>-1.0000000000000002</v>
      </c>
      <c r="AG614">
        <v>-1.0000000000000002</v>
      </c>
      <c r="AH614">
        <v>-1.0000000000000002</v>
      </c>
      <c r="AI614">
        <v>0</v>
      </c>
      <c r="AJ614">
        <v>-1.6912006907469634E-3</v>
      </c>
      <c r="AK614">
        <v>0.59280021161231611</v>
      </c>
      <c r="AL614">
        <v>1.4581778619533289E-2</v>
      </c>
      <c r="AM614">
        <v>0.57701449583866316</v>
      </c>
      <c r="AN614">
        <v>0.70885126688374323</v>
      </c>
      <c r="AO614">
        <v>17.389363454028153</v>
      </c>
      <c r="AP614">
        <v>17.794190565191258</v>
      </c>
      <c r="AQ614">
        <v>30.040083242973708</v>
      </c>
      <c r="AR614">
        <v>0.68658822465845526</v>
      </c>
      <c r="AS614">
        <v>1.0312571664303318</v>
      </c>
      <c r="AT614">
        <v>-1.0000000000000002</v>
      </c>
      <c r="AU614">
        <v>-1.0000000000000002</v>
      </c>
      <c r="AV614">
        <v>0.80305000804681692</v>
      </c>
      <c r="AW614">
        <v>93.171076035881455</v>
      </c>
      <c r="AX614">
        <v>93.001955966806761</v>
      </c>
      <c r="AY614">
        <v>0.42181442070548436</v>
      </c>
      <c r="AZ614">
        <v>28.598804319342612</v>
      </c>
      <c r="BA614">
        <v>1426.4322322319949</v>
      </c>
    </row>
    <row r="615" spans="1:100" x14ac:dyDescent="0.25">
      <c r="A615">
        <v>1758</v>
      </c>
      <c r="B615" t="s">
        <v>1048</v>
      </c>
      <c r="C615">
        <v>3</v>
      </c>
      <c r="D615">
        <v>5.615177808237803</v>
      </c>
      <c r="E615">
        <v>0</v>
      </c>
      <c r="F615">
        <v>-0.52743071849246315</v>
      </c>
      <c r="G615">
        <v>-0.52743071849246315</v>
      </c>
      <c r="H615">
        <v>0.35924837480359528</v>
      </c>
      <c r="I615">
        <v>0</v>
      </c>
      <c r="J615">
        <v>21.554902488215706</v>
      </c>
      <c r="K615">
        <v>0.35924837480359528</v>
      </c>
      <c r="L615">
        <v>-0.99999999999999745</v>
      </c>
      <c r="M615">
        <v>-0.99999999999999745</v>
      </c>
      <c r="N615">
        <v>7.1849674960719048</v>
      </c>
      <c r="O615">
        <v>26.642649577961063</v>
      </c>
      <c r="P615">
        <v>-0.37996741399876521</v>
      </c>
      <c r="Q615">
        <v>0.95640874420194821</v>
      </c>
      <c r="R615">
        <v>0.31795432550957736</v>
      </c>
      <c r="S615">
        <v>0.33333333333333237</v>
      </c>
      <c r="T615">
        <v>0.39089995074488282</v>
      </c>
      <c r="U615">
        <v>-1.5126220696953994E-2</v>
      </c>
      <c r="V615">
        <v>0</v>
      </c>
      <c r="W615">
        <v>13.994347543106638</v>
      </c>
      <c r="X615">
        <v>0.33961710018719138</v>
      </c>
      <c r="Y615">
        <v>-0.99999999999999745</v>
      </c>
      <c r="Z615">
        <v>-0.99999999999999745</v>
      </c>
      <c r="AA615">
        <v>24.855468920877566</v>
      </c>
      <c r="AB615">
        <v>9.0998029290589907E-2</v>
      </c>
      <c r="AC615">
        <v>-1.2880679647095859E-2</v>
      </c>
      <c r="AD615">
        <v>0.13274599140173304</v>
      </c>
      <c r="AE615">
        <v>10.543167052261346</v>
      </c>
      <c r="AF615">
        <v>-0.99999999999999745</v>
      </c>
      <c r="AG615">
        <v>-0.99999999999999745</v>
      </c>
      <c r="AH615">
        <v>-0.99999999999999745</v>
      </c>
      <c r="AI615">
        <v>0</v>
      </c>
      <c r="AJ615">
        <v>0</v>
      </c>
      <c r="AK615">
        <v>0.17011492466759198</v>
      </c>
      <c r="AL615">
        <v>0.1014668507048918</v>
      </c>
      <c r="AM615">
        <v>2.1318117401078186E-2</v>
      </c>
      <c r="AN615">
        <v>1.7580275081415457E-2</v>
      </c>
      <c r="AO615">
        <v>1.3835275583649134</v>
      </c>
      <c r="AP615">
        <v>0.94684113055984476</v>
      </c>
      <c r="AQ615">
        <v>35.549250031322352</v>
      </c>
      <c r="AR615">
        <v>0.7091070633812615</v>
      </c>
      <c r="AS615">
        <v>0.69886547499078711</v>
      </c>
      <c r="AT615">
        <v>-0.99999999999999745</v>
      </c>
      <c r="AU615">
        <v>-0.99999999999999745</v>
      </c>
      <c r="AV615">
        <v>-0.20947639298288567</v>
      </c>
      <c r="AW615">
        <v>52.444959629398468</v>
      </c>
      <c r="AX615">
        <v>52.444959629398468</v>
      </c>
      <c r="AY615">
        <v>0.39468700842903504</v>
      </c>
      <c r="AZ615">
        <v>38.988215349572677</v>
      </c>
      <c r="BA615">
        <v>1479.1198460896296</v>
      </c>
      <c r="CU615" t="e">
        <v>#N/A</v>
      </c>
      <c r="CV615" t="e">
        <v>#N/A</v>
      </c>
    </row>
    <row r="616" spans="1:100" x14ac:dyDescent="0.25">
      <c r="A616">
        <v>1759</v>
      </c>
      <c r="B616" t="s">
        <v>1049</v>
      </c>
      <c r="C616">
        <v>2</v>
      </c>
      <c r="D616">
        <v>1.9762948580746444</v>
      </c>
      <c r="E616">
        <v>-0.38997512981203758</v>
      </c>
      <c r="F616">
        <v>-0.89414339469645354</v>
      </c>
      <c r="G616">
        <v>-0.89053691416996728</v>
      </c>
      <c r="H616">
        <v>-0.13200635780881881</v>
      </c>
      <c r="I616">
        <v>0</v>
      </c>
      <c r="J616">
        <v>-7.9203814685291283</v>
      </c>
      <c r="K616">
        <v>-0.13200635780881881</v>
      </c>
      <c r="L616">
        <v>-1</v>
      </c>
      <c r="M616">
        <v>-1</v>
      </c>
      <c r="N616">
        <v>-2.6401271561763755</v>
      </c>
      <c r="O616">
        <v>-4.3823366940945565</v>
      </c>
      <c r="P616">
        <v>-1.8072372995513342</v>
      </c>
      <c r="Q616">
        <v>-3.9357237401894727</v>
      </c>
      <c r="R616">
        <v>-1.2911897288588505</v>
      </c>
      <c r="S616">
        <v>0.29017893194164524</v>
      </c>
      <c r="T616">
        <v>0.11421656505334796</v>
      </c>
      <c r="U616">
        <v>-0.13284025786263012</v>
      </c>
      <c r="V616">
        <v>-2.7196251103844764E-2</v>
      </c>
      <c r="W616">
        <v>11.034716506607905</v>
      </c>
      <c r="X616">
        <v>-0.17209954690777973</v>
      </c>
      <c r="Y616">
        <v>-1</v>
      </c>
      <c r="Z616">
        <v>-1</v>
      </c>
      <c r="AA616">
        <v>15.066624635259419</v>
      </c>
      <c r="AB616">
        <v>-0.11864273733579923</v>
      </c>
      <c r="AC616">
        <v>-0.11851869678920199</v>
      </c>
      <c r="AD616">
        <v>-0.12108205420548147</v>
      </c>
      <c r="AE616">
        <v>-4.1265413079196129</v>
      </c>
      <c r="AF616">
        <v>-1</v>
      </c>
      <c r="AG616">
        <v>-1</v>
      </c>
      <c r="AH616">
        <v>-1</v>
      </c>
      <c r="AI616">
        <v>-1.5179898214834382E-2</v>
      </c>
      <c r="AJ616">
        <v>-2.7196251103844764E-2</v>
      </c>
      <c r="AK616">
        <v>0.37484190405913598</v>
      </c>
      <c r="AL616">
        <v>-0.20301394706988862</v>
      </c>
      <c r="AM616">
        <v>0.42824153789425978</v>
      </c>
      <c r="AN616">
        <v>-0.24480067767920599</v>
      </c>
      <c r="AO616">
        <v>11.291726103861546</v>
      </c>
      <c r="AP616">
        <v>-5.846564813538965</v>
      </c>
      <c r="AQ616">
        <v>15.369832333782742</v>
      </c>
      <c r="AR616">
        <v>0.38378389028411614</v>
      </c>
      <c r="AS616">
        <v>-0.11744193336877917</v>
      </c>
      <c r="AT616">
        <v>-1</v>
      </c>
      <c r="AU616">
        <v>-1</v>
      </c>
      <c r="AV616">
        <v>-1.661744417187252</v>
      </c>
      <c r="AW616">
        <v>22.80686110741334</v>
      </c>
      <c r="AX616">
        <v>22.501390725621995</v>
      </c>
      <c r="AY616">
        <v>-7.9953483144556081E-2</v>
      </c>
      <c r="AZ616">
        <v>-43.206005658113561</v>
      </c>
      <c r="BA616">
        <v>1406.524907626077</v>
      </c>
    </row>
    <row r="617" spans="1:100" x14ac:dyDescent="0.25">
      <c r="A617">
        <v>1761</v>
      </c>
      <c r="B617" t="s">
        <v>1050</v>
      </c>
      <c r="C617">
        <v>3</v>
      </c>
      <c r="D617">
        <v>4.9915573130434998</v>
      </c>
      <c r="E617">
        <v>-1.3344446072022609E-2</v>
      </c>
      <c r="F617">
        <v>-8.4759436991439743E-2</v>
      </c>
      <c r="G617">
        <v>-9.0478425253800426E-2</v>
      </c>
      <c r="H617">
        <v>0.4169105781613584</v>
      </c>
      <c r="I617">
        <v>0</v>
      </c>
      <c r="J617">
        <v>25.014634689681504</v>
      </c>
      <c r="K617">
        <v>0.4169105781613584</v>
      </c>
      <c r="L617">
        <v>-1.0000000000000004</v>
      </c>
      <c r="M617">
        <v>-1.0000000000000004</v>
      </c>
      <c r="N617">
        <v>8.3382115632271674</v>
      </c>
      <c r="O617">
        <v>29.915713577471205</v>
      </c>
      <c r="P617">
        <v>-0.48815907418836657</v>
      </c>
      <c r="Q617">
        <v>-0.97324479894565352</v>
      </c>
      <c r="R617">
        <v>-0.34566859304331476</v>
      </c>
      <c r="S617">
        <v>0.33333333333333331</v>
      </c>
      <c r="T617">
        <v>0.19060339477534577</v>
      </c>
      <c r="U617">
        <v>3.049289452978321E-2</v>
      </c>
      <c r="V617">
        <v>-1.3796778697954565E-2</v>
      </c>
      <c r="W617">
        <v>4.9488906311659724</v>
      </c>
      <c r="X617">
        <v>8.8558441645273031E-2</v>
      </c>
      <c r="Y617">
        <v>-1.0000000000000004</v>
      </c>
      <c r="Z617">
        <v>-1.0000000000000004</v>
      </c>
      <c r="AA617">
        <v>16.325586708195186</v>
      </c>
      <c r="AB617">
        <v>0.11530820999197183</v>
      </c>
      <c r="AC617">
        <v>2.4401369085935449E-4</v>
      </c>
      <c r="AD617">
        <v>0.1188950697186193</v>
      </c>
      <c r="AE617">
        <v>11.72236467007253</v>
      </c>
      <c r="AF617">
        <v>-1.0000000000000004</v>
      </c>
      <c r="AG617">
        <v>-1.0000000000000004</v>
      </c>
      <c r="AH617">
        <v>-1.0000000000000004</v>
      </c>
      <c r="AI617">
        <v>-6.9878257041731187E-3</v>
      </c>
      <c r="AJ617">
        <v>-1.3796778697954565E-2</v>
      </c>
      <c r="AK617">
        <v>-2.1650655764456399E-2</v>
      </c>
      <c r="AL617">
        <v>-8.3520289639168771E-2</v>
      </c>
      <c r="AM617">
        <v>-4.9340938783287644E-2</v>
      </c>
      <c r="AN617">
        <v>0.43536720662513834</v>
      </c>
      <c r="AO617">
        <v>-1.3417767484044736</v>
      </c>
      <c r="AP617">
        <v>10.466578717432611</v>
      </c>
      <c r="AQ617">
        <v>29.963525320847481</v>
      </c>
      <c r="AR617">
        <v>0.54063284394050748</v>
      </c>
      <c r="AS617">
        <v>0.50546901980663139</v>
      </c>
      <c r="AT617">
        <v>-1.0000000000000004</v>
      </c>
      <c r="AU617">
        <v>-1.0000000000000004</v>
      </c>
      <c r="AV617">
        <v>-0.43614701829711555</v>
      </c>
      <c r="AW617">
        <v>56.707879003099016</v>
      </c>
      <c r="AX617">
        <v>55.1884446192201</v>
      </c>
      <c r="AY617">
        <v>0.15238447801724742</v>
      </c>
      <c r="AZ617">
        <v>-14.139084470231554</v>
      </c>
      <c r="BA617">
        <v>1372.1653867171428</v>
      </c>
    </row>
    <row r="618" spans="1:100" x14ac:dyDescent="0.25">
      <c r="A618">
        <v>1763</v>
      </c>
      <c r="B618" t="s">
        <v>1051</v>
      </c>
      <c r="C618">
        <v>3</v>
      </c>
      <c r="D618">
        <v>5.5034021760111296</v>
      </c>
      <c r="E618">
        <v>0</v>
      </c>
      <c r="F618">
        <v>-0.11493415872469345</v>
      </c>
      <c r="G618">
        <v>-0.11493415872469345</v>
      </c>
      <c r="H618">
        <v>-3.6681166338299889E-2</v>
      </c>
      <c r="I618">
        <v>0</v>
      </c>
      <c r="J618">
        <v>-2.2008699802979947</v>
      </c>
      <c r="K618">
        <v>-3.6681166338299889E-2</v>
      </c>
      <c r="L618">
        <v>-1.0000000000000007</v>
      </c>
      <c r="M618">
        <v>-1.0000000000000007</v>
      </c>
      <c r="N618">
        <v>-0.73362332676599817</v>
      </c>
      <c r="O618">
        <v>3.1875980369884425</v>
      </c>
      <c r="P618">
        <v>0.26714448547236846</v>
      </c>
      <c r="Q618">
        <v>2.0381183211544336</v>
      </c>
      <c r="R618">
        <v>0.63635756819940903</v>
      </c>
      <c r="S618">
        <v>0.33333333333333376</v>
      </c>
      <c r="T618">
        <v>0.31536019983414371</v>
      </c>
      <c r="U618">
        <v>0.24080856049882871</v>
      </c>
      <c r="V618">
        <v>5.0257476564410652E-3</v>
      </c>
      <c r="W618">
        <v>37.248360306441889</v>
      </c>
      <c r="X618">
        <v>1.6607902939405479</v>
      </c>
      <c r="Y618">
        <v>-1.0000000000000007</v>
      </c>
      <c r="Z618">
        <v>-1.0000000000000007</v>
      </c>
      <c r="AA618">
        <v>75.09936322277315</v>
      </c>
      <c r="AB618">
        <v>0.25302911634654085</v>
      </c>
      <c r="AC618">
        <v>0.62805386650115658</v>
      </c>
      <c r="AD618">
        <v>-0.1367900758850604</v>
      </c>
      <c r="AE618">
        <v>37.214645348131832</v>
      </c>
      <c r="AF618">
        <v>-1.0000000000000007</v>
      </c>
      <c r="AG618">
        <v>-1.0000000000000007</v>
      </c>
      <c r="AH618">
        <v>-1.0000000000000007</v>
      </c>
      <c r="AI618">
        <v>2.1113842351180023E-2</v>
      </c>
      <c r="AJ618">
        <v>5.0257476564410652E-3</v>
      </c>
      <c r="AK618">
        <v>-5.5105095330261193E-2</v>
      </c>
      <c r="AL618">
        <v>6.5034233928841931E-2</v>
      </c>
      <c r="AM618">
        <v>0.84496908055595255</v>
      </c>
      <c r="AN618">
        <v>-6.0494773388107465E-2</v>
      </c>
      <c r="AO618">
        <v>20.8487015372475</v>
      </c>
      <c r="AP618">
        <v>-1.1871981650584773</v>
      </c>
      <c r="AQ618">
        <v>35.047490326143894</v>
      </c>
      <c r="AR618">
        <v>0.89452784132274699</v>
      </c>
      <c r="AS618">
        <v>1.6241091276022483</v>
      </c>
      <c r="AT618">
        <v>-1.0000000000000007</v>
      </c>
      <c r="AU618">
        <v>-1.0000000000000007</v>
      </c>
      <c r="AV618">
        <v>0.52142340947471644</v>
      </c>
      <c r="AW618">
        <v>77.099763094703107</v>
      </c>
      <c r="AX618">
        <v>78.024614707370802</v>
      </c>
      <c r="AY618">
        <v>0.18281872234748384</v>
      </c>
      <c r="AZ618">
        <v>-25.07522610474323</v>
      </c>
      <c r="BA618">
        <v>1425.9766514027126</v>
      </c>
    </row>
    <row r="619" spans="1:100" x14ac:dyDescent="0.25">
      <c r="A619">
        <v>1764</v>
      </c>
      <c r="B619" t="s">
        <v>1052</v>
      </c>
      <c r="C619">
        <v>3</v>
      </c>
      <c r="D619">
        <v>4.0861893572791921</v>
      </c>
      <c r="E619">
        <v>0</v>
      </c>
      <c r="F619">
        <v>-0.2645172989078815</v>
      </c>
      <c r="G619">
        <v>-0.2645172989078815</v>
      </c>
      <c r="H619">
        <v>-8.2908047150628245E-2</v>
      </c>
      <c r="I619">
        <v>0</v>
      </c>
      <c r="J619">
        <v>-4.9744828290376955</v>
      </c>
      <c r="K619">
        <v>-8.2908047150628245E-2</v>
      </c>
      <c r="L619">
        <v>-0.99999999999999933</v>
      </c>
      <c r="M619">
        <v>-0.99999999999999933</v>
      </c>
      <c r="N619">
        <v>-1.6581609430125648</v>
      </c>
      <c r="O619">
        <v>-1.1528107706663899</v>
      </c>
      <c r="P619">
        <v>0.36285792505133285</v>
      </c>
      <c r="Q619">
        <v>-4.7057509953806687</v>
      </c>
      <c r="R619">
        <v>-1.5166878289526209</v>
      </c>
      <c r="S619">
        <v>0.33333333333333309</v>
      </c>
      <c r="T619">
        <v>0.38193648526433294</v>
      </c>
      <c r="U619">
        <v>-6.2260921799437249E-2</v>
      </c>
      <c r="V619">
        <v>-9.0717830804657729E-3</v>
      </c>
      <c r="W619">
        <v>29.073806434735616</v>
      </c>
      <c r="X619">
        <v>0.54330663199875051</v>
      </c>
      <c r="Y619">
        <v>-0.99999999999999933</v>
      </c>
      <c r="Z619">
        <v>-0.99999999999999933</v>
      </c>
      <c r="AA619">
        <v>47.921656215518944</v>
      </c>
      <c r="AB619">
        <v>0.24845363951404259</v>
      </c>
      <c r="AC619">
        <v>-0.20048272891872013</v>
      </c>
      <c r="AD619">
        <v>0.35931984159939506</v>
      </c>
      <c r="AE619">
        <v>20.364537609735873</v>
      </c>
      <c r="AF619">
        <v>-0.99999999999999933</v>
      </c>
      <c r="AG619">
        <v>-0.99999999999999933</v>
      </c>
      <c r="AH619">
        <v>-0.99999999999999933</v>
      </c>
      <c r="AI619">
        <v>1.9524098263625996E-2</v>
      </c>
      <c r="AJ619">
        <v>-9.0717830804657729E-3</v>
      </c>
      <c r="AK619">
        <v>9.1983011248387272E-2</v>
      </c>
      <c r="AL619">
        <v>-2.5380703409065539E-2</v>
      </c>
      <c r="AM619">
        <v>-4.6400606018677008E-2</v>
      </c>
      <c r="AN619">
        <v>-4.2625216303499407E-2</v>
      </c>
      <c r="AO619">
        <v>-0.70010009422499009</v>
      </c>
      <c r="AP619">
        <v>-1.1925339246328142</v>
      </c>
      <c r="AQ619">
        <v>24.099323605697933</v>
      </c>
      <c r="AR619">
        <v>0.64393711371776308</v>
      </c>
      <c r="AS619">
        <v>0.46039858484812241</v>
      </c>
      <c r="AT619">
        <v>-0.99999999999999933</v>
      </c>
      <c r="AU619">
        <v>-0.99999999999999933</v>
      </c>
      <c r="AV619">
        <v>-1.7812051278605023</v>
      </c>
      <c r="AW619">
        <v>45.576311520219704</v>
      </c>
      <c r="AX619">
        <v>45.059615177445636</v>
      </c>
      <c r="AY619">
        <v>0.26350998226615574</v>
      </c>
      <c r="AZ619">
        <v>-5.34720528466642</v>
      </c>
      <c r="BA619">
        <v>1372.9978565458105</v>
      </c>
    </row>
    <row r="620" spans="1:100" x14ac:dyDescent="0.25">
      <c r="A620">
        <v>1765</v>
      </c>
      <c r="B620" t="s">
        <v>1053</v>
      </c>
      <c r="C620">
        <v>3</v>
      </c>
      <c r="D620">
        <v>3.2221477743984259</v>
      </c>
      <c r="E620">
        <v>8.1175093382165955E-3</v>
      </c>
      <c r="F620">
        <v>-0.46148049981206501</v>
      </c>
      <c r="G620">
        <v>-0.46148049981206501</v>
      </c>
      <c r="H620">
        <v>-0.16763999601619714</v>
      </c>
      <c r="I620">
        <v>0</v>
      </c>
      <c r="J620">
        <v>-10.058399760971826</v>
      </c>
      <c r="K620">
        <v>-0.16763999601619714</v>
      </c>
      <c r="L620">
        <v>-0.99999999999999989</v>
      </c>
      <c r="M620">
        <v>-0.99999999999999989</v>
      </c>
      <c r="N620">
        <v>-3.3527999203239425</v>
      </c>
      <c r="O620">
        <v>-7.2977324863854642</v>
      </c>
      <c r="P620">
        <v>-0.18334359190413821</v>
      </c>
      <c r="Q620">
        <v>-0.14477339921406374</v>
      </c>
      <c r="R620">
        <v>-0.11631938720220619</v>
      </c>
      <c r="S620">
        <v>0.3333333333333332</v>
      </c>
      <c r="T620">
        <v>0.34397540478334016</v>
      </c>
      <c r="U620">
        <v>-0.27159271658527673</v>
      </c>
      <c r="V620">
        <v>-3.5246617249622848E-3</v>
      </c>
      <c r="W620">
        <v>22.793254232905277</v>
      </c>
      <c r="X620">
        <v>-0.25585257083345592</v>
      </c>
      <c r="Y620">
        <v>-0.99999999999999989</v>
      </c>
      <c r="Z620">
        <v>-0.99999999999999989</v>
      </c>
      <c r="AA620">
        <v>33.821245096335929</v>
      </c>
      <c r="AB620">
        <v>0.14567680533472321</v>
      </c>
      <c r="AC620">
        <v>-0.1371777945804657</v>
      </c>
      <c r="AD620">
        <v>0.21438719425839978</v>
      </c>
      <c r="AE620">
        <v>11.144310250632863</v>
      </c>
      <c r="AF620">
        <v>-0.99999999999999989</v>
      </c>
      <c r="AG620">
        <v>-0.99999999999999989</v>
      </c>
      <c r="AH620">
        <v>-0.99999999999999989</v>
      </c>
      <c r="AI620">
        <v>-2.4731368014863E-2</v>
      </c>
      <c r="AJ620">
        <v>-3.5246617249622848E-3</v>
      </c>
      <c r="AK620">
        <v>0.11663159143502319</v>
      </c>
      <c r="AL620">
        <v>0.13286123051649495</v>
      </c>
      <c r="AM620">
        <v>0.12873349950786828</v>
      </c>
      <c r="AN620">
        <v>-7.8093351379804202E-3</v>
      </c>
      <c r="AO620">
        <v>3.8014954448718239</v>
      </c>
      <c r="AP620">
        <v>0.46907277413296339</v>
      </c>
      <c r="AQ620">
        <v>12.734854471933435</v>
      </c>
      <c r="AR620">
        <v>0.4021913598064345</v>
      </c>
      <c r="AS620">
        <v>-0.42349256684965331</v>
      </c>
      <c r="AT620">
        <v>-0.99999999999999989</v>
      </c>
      <c r="AU620">
        <v>-0.99999999999999989</v>
      </c>
      <c r="AV620">
        <v>-0.57779988701427232</v>
      </c>
      <c r="AW620">
        <v>26.992585384083426</v>
      </c>
      <c r="AX620">
        <v>26.145491851289933</v>
      </c>
      <c r="AY620">
        <v>-0.16388009437073922</v>
      </c>
      <c r="AZ620">
        <v>-64.936318524588188</v>
      </c>
      <c r="BA620">
        <v>1283.120010833471</v>
      </c>
    </row>
    <row r="621" spans="1:100" x14ac:dyDescent="0.25">
      <c r="A621">
        <v>1768</v>
      </c>
      <c r="B621" t="s">
        <v>1054</v>
      </c>
      <c r="C621">
        <v>3</v>
      </c>
      <c r="D621">
        <v>4.7443493406741863</v>
      </c>
      <c r="E621">
        <v>0</v>
      </c>
      <c r="F621">
        <v>-0.66784898787547475</v>
      </c>
      <c r="G621">
        <v>-0.66784898787547475</v>
      </c>
      <c r="H621">
        <v>5.3091175458764309E-2</v>
      </c>
      <c r="I621">
        <v>0</v>
      </c>
      <c r="J621">
        <v>3.1854705275258572</v>
      </c>
      <c r="K621">
        <v>5.3091175458764309E-2</v>
      </c>
      <c r="L621">
        <v>-0.99999999999999967</v>
      </c>
      <c r="M621">
        <v>-0.99999999999999967</v>
      </c>
      <c r="N621">
        <v>1.0618235091752857</v>
      </c>
      <c r="O621">
        <v>7.2619708803245766</v>
      </c>
      <c r="P621">
        <v>-2.2225857794700694</v>
      </c>
      <c r="Q621">
        <v>2.0197197127241631</v>
      </c>
      <c r="R621">
        <v>0.49980753977266157</v>
      </c>
      <c r="S621">
        <v>0.32420684408588946</v>
      </c>
      <c r="T621">
        <v>0.38108754484670787</v>
      </c>
      <c r="U621">
        <v>0.25758050918049047</v>
      </c>
      <c r="V621">
        <v>9.2227527307078727E-2</v>
      </c>
      <c r="W621">
        <v>40.080449998456089</v>
      </c>
      <c r="X621">
        <v>2.2836446255516423</v>
      </c>
      <c r="Y621">
        <v>-0.99999999999999967</v>
      </c>
      <c r="Z621">
        <v>-0.99999999999999967</v>
      </c>
      <c r="AA621">
        <v>75.687153359300908</v>
      </c>
      <c r="AB621">
        <v>0.1664440062009461</v>
      </c>
      <c r="AC621">
        <v>0.24563237753876449</v>
      </c>
      <c r="AD621">
        <v>0.29006153268173168</v>
      </c>
      <c r="AE621">
        <v>35.106895821072115</v>
      </c>
      <c r="AF621">
        <v>-0.99999999999999967</v>
      </c>
      <c r="AG621">
        <v>-0.99999999999999967</v>
      </c>
      <c r="AH621">
        <v>-0.99999999999999967</v>
      </c>
      <c r="AI621">
        <v>0</v>
      </c>
      <c r="AJ621">
        <v>9.2227527307078727E-2</v>
      </c>
      <c r="AK621">
        <v>0.20748624661370291</v>
      </c>
      <c r="AL621">
        <v>-9.9128423795448173E-3</v>
      </c>
      <c r="AM621">
        <v>-5.4386916685405157E-2</v>
      </c>
      <c r="AN621">
        <v>-0.14603656631076384</v>
      </c>
      <c r="AO621">
        <v>-0.32224168406661446</v>
      </c>
      <c r="AP621">
        <v>-3.7004783696668193</v>
      </c>
      <c r="AQ621">
        <v>43.265920525981961</v>
      </c>
      <c r="AR621">
        <v>1.0551024254201675</v>
      </c>
      <c r="AS621">
        <v>2.3367358010104073</v>
      </c>
      <c r="AT621">
        <v>-0.99999999999999967</v>
      </c>
      <c r="AU621">
        <v>-0.99999999999999967</v>
      </c>
      <c r="AV621">
        <v>-0.16804144810281302</v>
      </c>
      <c r="AW621">
        <v>79.248645869958636</v>
      </c>
      <c r="AX621">
        <v>88.471398600666518</v>
      </c>
      <c r="AY621">
        <v>0.22775581598958333</v>
      </c>
      <c r="AZ621">
        <v>9.9499822508689935</v>
      </c>
      <c r="BA621">
        <v>1511.3096597382321</v>
      </c>
    </row>
    <row r="622" spans="1:100" x14ac:dyDescent="0.25">
      <c r="A622">
        <v>1769</v>
      </c>
      <c r="B622" t="s">
        <v>1055</v>
      </c>
      <c r="C622">
        <v>3</v>
      </c>
      <c r="D622">
        <v>5.8643424213022666</v>
      </c>
      <c r="E622">
        <v>0</v>
      </c>
      <c r="F622">
        <v>-0.11968115508105935</v>
      </c>
      <c r="G622">
        <v>-0.11968115508105935</v>
      </c>
      <c r="H622">
        <v>0.49774407960036293</v>
      </c>
      <c r="I622">
        <v>0</v>
      </c>
      <c r="J622">
        <v>29.864644776021773</v>
      </c>
      <c r="K622">
        <v>0.49774407960036293</v>
      </c>
      <c r="L622">
        <v>-1.0000000000000029</v>
      </c>
      <c r="M622">
        <v>-1.0000000000000029</v>
      </c>
      <c r="N622">
        <v>9.954881592007256</v>
      </c>
      <c r="O622">
        <v>35.609306042243027</v>
      </c>
      <c r="P622">
        <v>-0.91347894639411498</v>
      </c>
      <c r="Q622">
        <v>0.38324539844366862</v>
      </c>
      <c r="R622">
        <v>0.15200899616258851</v>
      </c>
      <c r="S622">
        <v>0.33333333333333415</v>
      </c>
      <c r="T622">
        <v>0.32833085303006515</v>
      </c>
      <c r="U622">
        <v>0.12368306600925412</v>
      </c>
      <c r="V622">
        <v>-1.5568811232426483E-3</v>
      </c>
      <c r="W622">
        <v>11.441851665961916</v>
      </c>
      <c r="X622">
        <v>0.64430860375732801</v>
      </c>
      <c r="Y622">
        <v>-1.0000000000000029</v>
      </c>
      <c r="Z622">
        <v>-1.0000000000000029</v>
      </c>
      <c r="AA622">
        <v>53.331853180191601</v>
      </c>
      <c r="AB622">
        <v>0.23670090172292244</v>
      </c>
      <c r="AC622">
        <v>0.39776295301328757</v>
      </c>
      <c r="AD622">
        <v>0.20029599562513198</v>
      </c>
      <c r="AE622">
        <v>41.737992518067081</v>
      </c>
      <c r="AF622">
        <v>-1.0000000000000029</v>
      </c>
      <c r="AG622">
        <v>-1.0000000000000029</v>
      </c>
      <c r="AH622">
        <v>-1.0000000000000029</v>
      </c>
      <c r="AI622">
        <v>3.4615308249208193E-2</v>
      </c>
      <c r="AJ622">
        <v>-1.5568811232426483E-3</v>
      </c>
      <c r="AK622">
        <v>0.1850004192769846</v>
      </c>
      <c r="AL622">
        <v>-0.2044795775278995</v>
      </c>
      <c r="AM622">
        <v>8.8266922672095974E-2</v>
      </c>
      <c r="AN622">
        <v>0.17206014179763771</v>
      </c>
      <c r="AO622">
        <v>3.1316751631873219</v>
      </c>
      <c r="AP622">
        <v>3.2791056573014439</v>
      </c>
      <c r="AQ622">
        <v>41.306496441983676</v>
      </c>
      <c r="AR622">
        <v>0.78379037124941053</v>
      </c>
      <c r="AS622">
        <v>1.1420526833576907</v>
      </c>
      <c r="AT622">
        <v>-1.0000000000000029</v>
      </c>
      <c r="AU622">
        <v>-1.0000000000000029</v>
      </c>
      <c r="AV622">
        <v>3.2327841081528766E-2</v>
      </c>
      <c r="AW622">
        <v>92.220264879736064</v>
      </c>
      <c r="AX622">
        <v>92.756882932395925</v>
      </c>
      <c r="AY622">
        <v>0.41683825778864725</v>
      </c>
      <c r="AZ622">
        <v>53.128002651321225</v>
      </c>
      <c r="BA622">
        <v>1546.9422452087852</v>
      </c>
    </row>
    <row r="623" spans="1:100" x14ac:dyDescent="0.25">
      <c r="A623">
        <v>1771</v>
      </c>
      <c r="B623" t="s">
        <v>1056</v>
      </c>
      <c r="C623">
        <v>3</v>
      </c>
      <c r="D623">
        <v>3.7707978219793796</v>
      </c>
      <c r="E623">
        <v>-6.312160674770125E-3</v>
      </c>
      <c r="F623">
        <v>-0.11169900276030427</v>
      </c>
      <c r="G623">
        <v>-0.11169900276030427</v>
      </c>
      <c r="H623">
        <v>4.3527132592891982E-2</v>
      </c>
      <c r="I623">
        <v>0</v>
      </c>
      <c r="J623">
        <v>2.6116279555735171</v>
      </c>
      <c r="K623">
        <v>4.3527132592891982E-2</v>
      </c>
      <c r="L623">
        <v>-0.99999999999999978</v>
      </c>
      <c r="M623">
        <v>-0.99999999999999978</v>
      </c>
      <c r="N623">
        <v>0.87054265185783952</v>
      </c>
      <c r="O623">
        <v>6.2707267747925943</v>
      </c>
      <c r="P623">
        <v>-0.71079836493461912</v>
      </c>
      <c r="Q623">
        <v>2.9642107923553445</v>
      </c>
      <c r="R623">
        <v>0.92645392525415282</v>
      </c>
      <c r="S623">
        <v>0.33322928009370079</v>
      </c>
      <c r="T623">
        <v>0.30801563732175558</v>
      </c>
      <c r="U623">
        <v>0.19412151974331512</v>
      </c>
      <c r="V623">
        <v>-5.2307142111648235E-3</v>
      </c>
      <c r="W623">
        <v>31.4643436141886</v>
      </c>
      <c r="X623">
        <v>1.3130806713507948</v>
      </c>
      <c r="Y623">
        <v>-0.99999999999999978</v>
      </c>
      <c r="Z623">
        <v>-0.99999999999999978</v>
      </c>
      <c r="AA623">
        <v>30.464167435816051</v>
      </c>
      <c r="AB623">
        <v>7.3480699051840265E-2</v>
      </c>
      <c r="AC623">
        <v>-3.9922030705601009E-3</v>
      </c>
      <c r="AD623">
        <v>-0.10802109805381405</v>
      </c>
      <c r="AE623">
        <v>-1.9266301036266884</v>
      </c>
      <c r="AF623">
        <v>-0.99999999999999978</v>
      </c>
      <c r="AG623">
        <v>-0.99999999999999978</v>
      </c>
      <c r="AH623">
        <v>-0.99999999999999978</v>
      </c>
      <c r="AI623">
        <v>0</v>
      </c>
      <c r="AJ623">
        <v>-5.2307142111648235E-3</v>
      </c>
      <c r="AK623">
        <v>0.33045688378488985</v>
      </c>
      <c r="AL623">
        <v>0.19170259096970482</v>
      </c>
      <c r="AM623">
        <v>-4.1910870725182361E-2</v>
      </c>
      <c r="AN623">
        <v>0.17127460786735998</v>
      </c>
      <c r="AO623">
        <v>0.60451265079489036</v>
      </c>
      <c r="AP623">
        <v>5.2403781515325241</v>
      </c>
      <c r="AQ623">
        <v>34.075971569762117</v>
      </c>
      <c r="AR623">
        <v>0.83013572294760629</v>
      </c>
      <c r="AS623">
        <v>1.3566078039436875</v>
      </c>
      <c r="AT623">
        <v>-0.99999999999999978</v>
      </c>
      <c r="AU623">
        <v>-0.99999999999999978</v>
      </c>
      <c r="AV623">
        <v>0.8147549224938484</v>
      </c>
      <c r="AW623">
        <v>41.975272362141105</v>
      </c>
      <c r="AX623">
        <v>41.452200941024628</v>
      </c>
      <c r="AY623">
        <v>7.1918752431513648E-3</v>
      </c>
      <c r="AZ623">
        <v>-16.328020756398118</v>
      </c>
      <c r="BA623">
        <v>1427.9317288280904</v>
      </c>
    </row>
    <row r="624" spans="1:100" x14ac:dyDescent="0.25">
      <c r="A624">
        <v>1772</v>
      </c>
      <c r="B624" t="s">
        <v>1057</v>
      </c>
      <c r="C624">
        <v>3</v>
      </c>
      <c r="D624">
        <v>5.6890567112642421</v>
      </c>
      <c r="E624">
        <v>1.2165023333685935E-3</v>
      </c>
      <c r="F624">
        <v>0.5259696584701925</v>
      </c>
      <c r="G624">
        <v>0.5259696584701925</v>
      </c>
      <c r="H624">
        <v>0.5198901039078041</v>
      </c>
      <c r="I624">
        <v>0</v>
      </c>
      <c r="J624">
        <v>31.19340623446822</v>
      </c>
      <c r="K624">
        <v>0.5198901039078041</v>
      </c>
      <c r="L624">
        <v>-1.0000000000000007</v>
      </c>
      <c r="M624">
        <v>-1.0000000000000007</v>
      </c>
      <c r="N624">
        <v>10.397802078156076</v>
      </c>
      <c r="O624">
        <v>37.408432604202666</v>
      </c>
      <c r="P624">
        <v>0.36399640550377638</v>
      </c>
      <c r="Q624">
        <v>1.6517169966182428</v>
      </c>
      <c r="R624">
        <v>0.5886749816634782</v>
      </c>
      <c r="S624">
        <v>0.33333333333333348</v>
      </c>
      <c r="T624">
        <v>0.41047868416693312</v>
      </c>
      <c r="U624">
        <v>0.45657000376112017</v>
      </c>
      <c r="V624">
        <v>9.2639435542078208E-2</v>
      </c>
      <c r="W624">
        <v>30.925254115826455</v>
      </c>
      <c r="X624">
        <v>2.6766087823908324</v>
      </c>
      <c r="Y624">
        <v>-1.0000000000000007</v>
      </c>
      <c r="Z624">
        <v>-1.0000000000000007</v>
      </c>
      <c r="AA624">
        <v>59.323876241276189</v>
      </c>
      <c r="AB624">
        <v>0.16002987190906787</v>
      </c>
      <c r="AC624">
        <v>0.3049532556965564</v>
      </c>
      <c r="AD624">
        <v>9.1215815270100031E-2</v>
      </c>
      <c r="AE624">
        <v>27.809947143786228</v>
      </c>
      <c r="AF624">
        <v>-1.0000000000000007</v>
      </c>
      <c r="AG624">
        <v>-1.0000000000000007</v>
      </c>
      <c r="AH624">
        <v>-1.0000000000000007</v>
      </c>
      <c r="AI624">
        <v>5.2219758339084738E-3</v>
      </c>
      <c r="AJ624">
        <v>9.2639435542078208E-2</v>
      </c>
      <c r="AK624">
        <v>-0.182098964101365</v>
      </c>
      <c r="AL624">
        <v>7.3170189769385718E-2</v>
      </c>
      <c r="AM624">
        <v>0.2014348967350014</v>
      </c>
      <c r="AN624">
        <v>-7.2475771191916505E-2</v>
      </c>
      <c r="AO624">
        <v>4.1253775978682121</v>
      </c>
      <c r="AP624">
        <v>-1.4460433309509839</v>
      </c>
      <c r="AQ624">
        <v>62.118660350294661</v>
      </c>
      <c r="AR624">
        <v>1.293021456803465</v>
      </c>
      <c r="AS624">
        <v>3.1964988862986354</v>
      </c>
      <c r="AT624">
        <v>-1.0000000000000007</v>
      </c>
      <c r="AU624">
        <v>-1.0000000000000007</v>
      </c>
      <c r="AV624">
        <v>1.1146446401336698</v>
      </c>
      <c r="AW624">
        <v>95.286265514527827</v>
      </c>
      <c r="AX624">
        <v>104.6546485854138</v>
      </c>
      <c r="AY624">
        <v>0.26706044780868898</v>
      </c>
      <c r="AZ624">
        <v>24.144048202513027</v>
      </c>
      <c r="BA624">
        <v>1555.6065070444947</v>
      </c>
    </row>
    <row r="625" spans="1:100" x14ac:dyDescent="0.25">
      <c r="A625">
        <v>1775</v>
      </c>
      <c r="B625" t="s">
        <v>1058</v>
      </c>
      <c r="C625">
        <v>3</v>
      </c>
      <c r="D625">
        <v>2.6743566178735541</v>
      </c>
      <c r="E625">
        <v>0</v>
      </c>
      <c r="F625">
        <v>2.4745249792867412</v>
      </c>
      <c r="G625">
        <v>2.4745249792867412</v>
      </c>
      <c r="H625">
        <v>0.17924486701974646</v>
      </c>
      <c r="I625">
        <v>0</v>
      </c>
      <c r="J625">
        <v>10.754692021184791</v>
      </c>
      <c r="K625">
        <v>0.17924486701974646</v>
      </c>
      <c r="L625">
        <v>-1.0000000000000022</v>
      </c>
      <c r="M625">
        <v>-1.0000000000000022</v>
      </c>
      <c r="N625">
        <v>3.5848973403949294</v>
      </c>
      <c r="O625">
        <v>15.903573618345082</v>
      </c>
      <c r="P625">
        <v>-0.80152853437895344</v>
      </c>
      <c r="Q625">
        <v>34.73272586673172</v>
      </c>
      <c r="R625">
        <v>11.400106842608889</v>
      </c>
      <c r="S625">
        <v>0.33333333333333426</v>
      </c>
      <c r="T625">
        <v>0.25017243670776929</v>
      </c>
      <c r="U625">
        <v>0.15733957126391401</v>
      </c>
      <c r="V625">
        <v>-1.6381922799872335E-2</v>
      </c>
      <c r="W625">
        <v>21.808742059415934</v>
      </c>
      <c r="X625">
        <v>0.85216675465221403</v>
      </c>
      <c r="Y625">
        <v>-1.0000000000000022</v>
      </c>
      <c r="Z625">
        <v>-1.0000000000000022</v>
      </c>
      <c r="AA625">
        <v>80.008791119881181</v>
      </c>
      <c r="AB625">
        <v>0.25687866312542013</v>
      </c>
      <c r="AC625">
        <v>0.70234467699908887</v>
      </c>
      <c r="AD625">
        <v>-2.3224495767382718E-2</v>
      </c>
      <c r="AE625">
        <v>46.799942217856355</v>
      </c>
      <c r="AF625">
        <v>-1.0000000000000022</v>
      </c>
      <c r="AG625">
        <v>-1.0000000000000022</v>
      </c>
      <c r="AH625">
        <v>-1.0000000000000022</v>
      </c>
      <c r="AI625">
        <v>0.12542949119731625</v>
      </c>
      <c r="AJ625">
        <v>-1.6381922799872335E-2</v>
      </c>
      <c r="AK625">
        <v>-0.10766267209601424</v>
      </c>
      <c r="AL625">
        <v>-0.13928692323600092</v>
      </c>
      <c r="AM625">
        <v>7.5692014856810208E-2</v>
      </c>
      <c r="AN625">
        <v>0.44679764181552351</v>
      </c>
      <c r="AO625">
        <v>1.3539870109401833</v>
      </c>
      <c r="AP625">
        <v>10.473506429208079</v>
      </c>
      <c r="AQ625">
        <v>32.563434080600715</v>
      </c>
      <c r="AR625">
        <v>0.72446341850514484</v>
      </c>
      <c r="AS625">
        <v>1.03141162167196</v>
      </c>
      <c r="AT625">
        <v>-1.0000000000000022</v>
      </c>
      <c r="AU625">
        <v>-1.0000000000000022</v>
      </c>
      <c r="AV625">
        <v>13.874631821895628</v>
      </c>
      <c r="AW625">
        <v>106.38587116743433</v>
      </c>
      <c r="AX625">
        <v>107.25626871139343</v>
      </c>
      <c r="AY625">
        <v>0.13421350335395998</v>
      </c>
      <c r="AZ625">
        <v>11.581261008893051</v>
      </c>
      <c r="BA625">
        <v>1507.4145281056526</v>
      </c>
    </row>
    <row r="626" spans="1:100" x14ac:dyDescent="0.25">
      <c r="A626">
        <v>1777</v>
      </c>
      <c r="B626" t="s">
        <v>678</v>
      </c>
      <c r="C626">
        <v>3</v>
      </c>
      <c r="D626">
        <v>3.4818204748216814</v>
      </c>
      <c r="E626">
        <v>0</v>
      </c>
      <c r="F626">
        <v>-6.8780505971119843E-2</v>
      </c>
      <c r="G626">
        <v>-6.8780505971119843E-2</v>
      </c>
      <c r="H626">
        <v>-6.9567399170780628E-2</v>
      </c>
      <c r="I626">
        <v>0</v>
      </c>
      <c r="J626">
        <v>-4.1740439502468396</v>
      </c>
      <c r="K626">
        <v>-6.9567399170780628E-2</v>
      </c>
      <c r="L626">
        <v>-0.99999999999999811</v>
      </c>
      <c r="M626">
        <v>-0.99999999999999811</v>
      </c>
      <c r="N626">
        <v>-1.3913479834156148</v>
      </c>
      <c r="O626">
        <v>-0.76100398139627956</v>
      </c>
      <c r="P626">
        <v>1.7679465640174898</v>
      </c>
      <c r="Q626">
        <v>-1.2741368397142654</v>
      </c>
      <c r="R626">
        <v>-0.31150416700913708</v>
      </c>
      <c r="S626">
        <v>0.33333333333333309</v>
      </c>
      <c r="T626">
        <v>0.29139695061224102</v>
      </c>
      <c r="U626">
        <v>0.24422906944729281</v>
      </c>
      <c r="V626">
        <v>-1.737520170549834E-2</v>
      </c>
      <c r="W626">
        <v>36.846062034325975</v>
      </c>
      <c r="X626">
        <v>1.525026367951444</v>
      </c>
      <c r="Y626">
        <v>-0.99999999999999811</v>
      </c>
      <c r="Z626">
        <v>-0.99999999999999811</v>
      </c>
      <c r="AA626">
        <v>91.520525862232731</v>
      </c>
      <c r="AB626">
        <v>0.24508923135410635</v>
      </c>
      <c r="AC626">
        <v>0.37353039884075934</v>
      </c>
      <c r="AD626">
        <v>0.48109972970345194</v>
      </c>
      <c r="AE626">
        <v>54.985967994915882</v>
      </c>
      <c r="AF626">
        <v>-0.99999999999999811</v>
      </c>
      <c r="AG626">
        <v>-0.99999999999999811</v>
      </c>
      <c r="AH626">
        <v>-0.99999999999999811</v>
      </c>
      <c r="AI626">
        <v>-6.3824000710191921E-3</v>
      </c>
      <c r="AJ626">
        <v>-1.737520170549834E-2</v>
      </c>
      <c r="AK626">
        <v>0.68050671306529886</v>
      </c>
      <c r="AL626">
        <v>0.44532095286981949</v>
      </c>
      <c r="AM626">
        <v>0.21713517475390676</v>
      </c>
      <c r="AN626">
        <v>0.18792320273623678</v>
      </c>
      <c r="AO626">
        <v>8.830912934174167</v>
      </c>
      <c r="AP626">
        <v>6.9246848327550161</v>
      </c>
      <c r="AQ626">
        <v>32.672018084079113</v>
      </c>
      <c r="AR626">
        <v>0.85158415168736845</v>
      </c>
      <c r="AS626">
        <v>1.4554589687806618</v>
      </c>
      <c r="AT626">
        <v>-0.99999999999999811</v>
      </c>
      <c r="AU626">
        <v>-0.99999999999999811</v>
      </c>
      <c r="AV626">
        <v>-0.3802846729802572</v>
      </c>
      <c r="AW626">
        <v>97.684206713591465</v>
      </c>
      <c r="AX626">
        <v>95.819038541621211</v>
      </c>
      <c r="AY626">
        <v>6.0136627800221581E-2</v>
      </c>
      <c r="AZ626">
        <v>0.61814213714431399</v>
      </c>
      <c r="BA626">
        <v>1494.9002089810419</v>
      </c>
    </row>
    <row r="627" spans="1:100" x14ac:dyDescent="0.25">
      <c r="A627">
        <v>1778</v>
      </c>
      <c r="B627" t="s">
        <v>1059</v>
      </c>
      <c r="C627">
        <v>3</v>
      </c>
      <c r="D627">
        <v>4.8600791859710943</v>
      </c>
      <c r="E627">
        <v>0</v>
      </c>
      <c r="F627">
        <v>0.15042487710378835</v>
      </c>
      <c r="G627">
        <v>0.15042487710378835</v>
      </c>
      <c r="H627">
        <v>0.42991720265189504</v>
      </c>
      <c r="I627">
        <v>0</v>
      </c>
      <c r="J627">
        <v>25.79503215911371</v>
      </c>
      <c r="K627">
        <v>0.42991720265189504</v>
      </c>
      <c r="L627">
        <v>-1.0000000000000004</v>
      </c>
      <c r="M627">
        <v>-1.0000000000000004</v>
      </c>
      <c r="N627">
        <v>8.5983440530378967</v>
      </c>
      <c r="O627">
        <v>30.805536222188575</v>
      </c>
      <c r="P627">
        <v>-8.845252117153193E-3</v>
      </c>
      <c r="Q627">
        <v>-0.17727719305386813</v>
      </c>
      <c r="R627">
        <v>-0.10038598303493274</v>
      </c>
      <c r="S627">
        <v>0.34125251682828822</v>
      </c>
      <c r="T627">
        <v>0.36704304903366886</v>
      </c>
      <c r="U627">
        <v>0.42159794077166329</v>
      </c>
      <c r="V627">
        <v>-5.0792925730602546E-3</v>
      </c>
      <c r="W627">
        <v>27.795880456346598</v>
      </c>
      <c r="X627">
        <v>1.9680040865586887</v>
      </c>
      <c r="Y627">
        <v>-1.0000000000000004</v>
      </c>
      <c r="Z627">
        <v>-1.0000000000000004</v>
      </c>
      <c r="AA627">
        <v>66.05263525773789</v>
      </c>
      <c r="AB627">
        <v>0.12198057192742585</v>
      </c>
      <c r="AC627">
        <v>0.30348220988696051</v>
      </c>
      <c r="AD627">
        <v>0.34168003387413859</v>
      </c>
      <c r="AE627">
        <v>38.357140784426228</v>
      </c>
      <c r="AF627">
        <v>-1.0000000000000004</v>
      </c>
      <c r="AG627">
        <v>-1.0000000000000004</v>
      </c>
      <c r="AH627">
        <v>-1.0000000000000004</v>
      </c>
      <c r="AI627">
        <v>0</v>
      </c>
      <c r="AJ627">
        <v>-5.0792925730602546E-3</v>
      </c>
      <c r="AK627">
        <v>7.8430884516124177E-2</v>
      </c>
      <c r="AL627">
        <v>0.22118001849004032</v>
      </c>
      <c r="AM627">
        <v>-6.5935884401585931E-2</v>
      </c>
      <c r="AN627">
        <v>1.2494100555577575E-2</v>
      </c>
      <c r="AO627">
        <v>-1.2562426874590278</v>
      </c>
      <c r="AP627">
        <v>1.4182526063396419</v>
      </c>
      <c r="AQ627">
        <v>53.590912615460269</v>
      </c>
      <c r="AR627">
        <v>1.1248142140605604</v>
      </c>
      <c r="AS627">
        <v>2.3979212892105837</v>
      </c>
      <c r="AT627">
        <v>-1.0000000000000004</v>
      </c>
      <c r="AU627">
        <v>-1.0000000000000004</v>
      </c>
      <c r="AV627">
        <v>5.0038894068855644E-2</v>
      </c>
      <c r="AW627">
        <v>98.276424086266161</v>
      </c>
      <c r="AX627">
        <v>97.768494828960129</v>
      </c>
      <c r="AY627">
        <v>0.29736904751835119</v>
      </c>
      <c r="AZ627">
        <v>29.916060341992353</v>
      </c>
      <c r="BA627">
        <v>1565.9608984500546</v>
      </c>
    </row>
    <row r="628" spans="1:100" x14ac:dyDescent="0.25">
      <c r="A628">
        <v>1781</v>
      </c>
      <c r="B628" t="s">
        <v>1060</v>
      </c>
      <c r="C628">
        <v>2</v>
      </c>
      <c r="D628">
        <v>3.8089553652484822</v>
      </c>
      <c r="E628">
        <v>1.7110229585797939E-2</v>
      </c>
      <c r="F628">
        <v>0.11954361847001799</v>
      </c>
      <c r="G628">
        <v>0.1277533467871714</v>
      </c>
      <c r="H628">
        <v>7.8657087549086846E-2</v>
      </c>
      <c r="I628">
        <v>0</v>
      </c>
      <c r="J628">
        <v>4.7194252529452108</v>
      </c>
      <c r="K628">
        <v>7.8657087549086846E-2</v>
      </c>
      <c r="L628">
        <v>-1</v>
      </c>
      <c r="M628">
        <v>-1</v>
      </c>
      <c r="N628">
        <v>1.5731417509817369</v>
      </c>
      <c r="O628">
        <v>8.747117701974922</v>
      </c>
      <c r="P628">
        <v>0.25443244976680868</v>
      </c>
      <c r="Q628">
        <v>0.88293371036740775</v>
      </c>
      <c r="R628">
        <v>0.29149061560934447</v>
      </c>
      <c r="S628">
        <v>0.32955794975322589</v>
      </c>
      <c r="T628">
        <v>0.28047556887831582</v>
      </c>
      <c r="U628">
        <v>7.3035125498175049E-2</v>
      </c>
      <c r="V628">
        <v>2.6350517397093339E-5</v>
      </c>
      <c r="W628">
        <v>24.028371707283835</v>
      </c>
      <c r="X628">
        <v>0.78163846885556798</v>
      </c>
      <c r="Y628">
        <v>-1</v>
      </c>
      <c r="Z628">
        <v>-1</v>
      </c>
      <c r="AA628">
        <v>41.818467876428926</v>
      </c>
      <c r="AB628">
        <v>0.11228488744837299</v>
      </c>
      <c r="AC628">
        <v>0.11249656447688988</v>
      </c>
      <c r="AD628">
        <v>0.10794934891006416</v>
      </c>
      <c r="AE628">
        <v>17.148008929269551</v>
      </c>
      <c r="AF628">
        <v>-1</v>
      </c>
      <c r="AG628">
        <v>-1</v>
      </c>
      <c r="AH628">
        <v>-1</v>
      </c>
      <c r="AI628">
        <v>-2.5258594701464427E-4</v>
      </c>
      <c r="AJ628">
        <v>2.6350517397093339E-5</v>
      </c>
      <c r="AK628">
        <v>9.6633663509659323E-2</v>
      </c>
      <c r="AL628">
        <v>7.5194293479588004E-2</v>
      </c>
      <c r="AM628">
        <v>0.10420589778717895</v>
      </c>
      <c r="AN628">
        <v>7.9234962427874811E-2</v>
      </c>
      <c r="AO628">
        <v>3.0405095541991245</v>
      </c>
      <c r="AP628">
        <v>2.4046517361234563</v>
      </c>
      <c r="AQ628">
        <v>29.202495378375662</v>
      </c>
      <c r="AR628">
        <v>0.68826788000429073</v>
      </c>
      <c r="AS628">
        <v>0.8672210862667985</v>
      </c>
      <c r="AT628">
        <v>-1</v>
      </c>
      <c r="AU628">
        <v>-1</v>
      </c>
      <c r="AV628">
        <v>0.43853612899324768</v>
      </c>
      <c r="AW628">
        <v>53.63640319114203</v>
      </c>
      <c r="AX628">
        <v>53.734819466134986</v>
      </c>
      <c r="AY628">
        <v>0.15751666734011516</v>
      </c>
      <c r="AZ628">
        <v>-1.6030114448366528</v>
      </c>
      <c r="BA628">
        <v>1456.5201669725725</v>
      </c>
    </row>
    <row r="629" spans="1:100" x14ac:dyDescent="0.25">
      <c r="A629">
        <v>1785</v>
      </c>
      <c r="B629" t="s">
        <v>1061</v>
      </c>
      <c r="C629">
        <v>3</v>
      </c>
      <c r="D629">
        <v>1.5325680678382638</v>
      </c>
      <c r="E629">
        <v>0</v>
      </c>
      <c r="F629">
        <v>1.0363189304684632</v>
      </c>
      <c r="G629">
        <v>1.0363189304684632</v>
      </c>
      <c r="H629">
        <v>5.2788520769271097E-2</v>
      </c>
      <c r="I629">
        <v>0</v>
      </c>
      <c r="J629">
        <v>3.1673112461562685</v>
      </c>
      <c r="K629">
        <v>5.2788520769271097E-2</v>
      </c>
      <c r="L629">
        <v>-1.0000000000000002</v>
      </c>
      <c r="M629">
        <v>-1.0000000000000002</v>
      </c>
      <c r="N629">
        <v>1.0557704153854224</v>
      </c>
      <c r="O629">
        <v>5.736198244462992</v>
      </c>
      <c r="P629">
        <v>-0.12308884842440881</v>
      </c>
      <c r="Q629">
        <v>-0.83163008350782142</v>
      </c>
      <c r="R629">
        <v>-0.32807283129205406</v>
      </c>
      <c r="S629">
        <v>0.33333333333333359</v>
      </c>
      <c r="T629">
        <v>0.25746276904174054</v>
      </c>
      <c r="U629">
        <v>7.4884490794295114E-2</v>
      </c>
      <c r="V629">
        <v>1.9371366848164647E-2</v>
      </c>
      <c r="W629">
        <v>25.290537569930514</v>
      </c>
      <c r="X629">
        <v>0.87790318158037839</v>
      </c>
      <c r="Y629">
        <v>-1.0000000000000002</v>
      </c>
      <c r="Z629">
        <v>-1.0000000000000002</v>
      </c>
      <c r="AA629">
        <v>23.271509196628934</v>
      </c>
      <c r="AB629">
        <v>5.5230875571399107E-2</v>
      </c>
      <c r="AC629">
        <v>-9.2277464171841392E-2</v>
      </c>
      <c r="AD629">
        <v>3.2274777602519823E-3</v>
      </c>
      <c r="AE629">
        <v>-1.6909555420095115</v>
      </c>
      <c r="AF629">
        <v>-1.0000000000000002</v>
      </c>
      <c r="AG629">
        <v>-1.0000000000000002</v>
      </c>
      <c r="AH629">
        <v>-1.0000000000000002</v>
      </c>
      <c r="AI629">
        <v>1.7750528018551537E-2</v>
      </c>
      <c r="AJ629">
        <v>1.9371366848164647E-2</v>
      </c>
      <c r="AK629">
        <v>0.15891030923398786</v>
      </c>
      <c r="AL629">
        <v>4.1476001189403061E-2</v>
      </c>
      <c r="AM629">
        <v>0.35944858626063209</v>
      </c>
      <c r="AN629">
        <v>0.65187649277862814</v>
      </c>
      <c r="AO629">
        <v>9.7807662026857365</v>
      </c>
      <c r="AP629">
        <v>16.50429232541272</v>
      </c>
      <c r="AQ629">
        <v>28.457848816086784</v>
      </c>
      <c r="AR629">
        <v>0.68505196001753399</v>
      </c>
      <c r="AS629">
        <v>0.93069170234964971</v>
      </c>
      <c r="AT629">
        <v>-1.0000000000000002</v>
      </c>
      <c r="AU629">
        <v>-1.0000000000000002</v>
      </c>
      <c r="AV629">
        <v>0.70824609917640924</v>
      </c>
      <c r="AW629">
        <v>45.511999766504651</v>
      </c>
      <c r="AX629">
        <v>47.804147011692159</v>
      </c>
      <c r="AY629">
        <v>5.3731645749400897E-2</v>
      </c>
      <c r="AZ629">
        <v>-47.834855674322817</v>
      </c>
      <c r="BA629">
        <v>1407.3910728668004</v>
      </c>
    </row>
    <row r="630" spans="1:100" x14ac:dyDescent="0.25">
      <c r="A630">
        <v>1786</v>
      </c>
      <c r="B630" t="s">
        <v>1062</v>
      </c>
      <c r="C630">
        <v>3</v>
      </c>
      <c r="D630">
        <v>5.5544554731664624</v>
      </c>
      <c r="E630">
        <v>0</v>
      </c>
      <c r="F630">
        <v>-0.64570240513504285</v>
      </c>
      <c r="G630">
        <v>-0.64570240513504285</v>
      </c>
      <c r="H630">
        <v>0.1457147948705724</v>
      </c>
      <c r="I630">
        <v>0</v>
      </c>
      <c r="J630">
        <v>8.7428876922343441</v>
      </c>
      <c r="K630">
        <v>0.1457147948705724</v>
      </c>
      <c r="L630">
        <v>-0.999999999999999</v>
      </c>
      <c r="M630">
        <v>-0.999999999999999</v>
      </c>
      <c r="N630">
        <v>2.9142958974114475</v>
      </c>
      <c r="O630">
        <v>13.65164076026576</v>
      </c>
      <c r="P630">
        <v>-2.366213986277522</v>
      </c>
      <c r="Q630">
        <v>0.4608410669175369</v>
      </c>
      <c r="R630">
        <v>-6.8015723935742831E-2</v>
      </c>
      <c r="S630">
        <v>0.35364955375869123</v>
      </c>
      <c r="T630">
        <v>0.29685139966388174</v>
      </c>
      <c r="U630">
        <v>6.7115623498914022E-3</v>
      </c>
      <c r="V630">
        <v>5.0381731271003007E-3</v>
      </c>
      <c r="W630">
        <v>20.661435761159701</v>
      </c>
      <c r="X630">
        <v>0.52537951304471708</v>
      </c>
      <c r="Y630">
        <v>-0.999999999999999</v>
      </c>
      <c r="Z630">
        <v>-0.999999999999999</v>
      </c>
      <c r="AA630">
        <v>63.872637538499049</v>
      </c>
      <c r="AB630">
        <v>0.21718502952051141</v>
      </c>
      <c r="AC630">
        <v>0.43961888891212991</v>
      </c>
      <c r="AD630">
        <v>0.20878043159286028</v>
      </c>
      <c r="AE630">
        <v>43.279217501275056</v>
      </c>
      <c r="AF630">
        <v>-0.999999999999999</v>
      </c>
      <c r="AG630">
        <v>-0.999999999999999</v>
      </c>
      <c r="AH630">
        <v>-0.999999999999999</v>
      </c>
      <c r="AI630">
        <v>0</v>
      </c>
      <c r="AJ630">
        <v>5.0381731271003007E-3</v>
      </c>
      <c r="AK630">
        <v>5.0507462493804183E-3</v>
      </c>
      <c r="AL630">
        <v>-0.11392611255625877</v>
      </c>
      <c r="AM630">
        <v>0.24645013112694095</v>
      </c>
      <c r="AN630">
        <v>-2.3738610872505353E-2</v>
      </c>
      <c r="AO630">
        <v>6.1865070094204251</v>
      </c>
      <c r="AP630">
        <v>-1.1630958345939277</v>
      </c>
      <c r="AQ630">
        <v>29.404323453394035</v>
      </c>
      <c r="AR630">
        <v>0.66225068889956484</v>
      </c>
      <c r="AS630">
        <v>0.67109430791528968</v>
      </c>
      <c r="AT630">
        <v>-0.999999999999999</v>
      </c>
      <c r="AU630">
        <v>-0.999999999999999</v>
      </c>
      <c r="AV630">
        <v>-0.71371812907078536</v>
      </c>
      <c r="AW630">
        <v>76.361182464170881</v>
      </c>
      <c r="AX630">
        <v>76.864999776880921</v>
      </c>
      <c r="AY630">
        <v>0.15507750754547858</v>
      </c>
      <c r="AZ630">
        <v>20.326926985604604</v>
      </c>
      <c r="BA630">
        <v>1460.5704408844933</v>
      </c>
    </row>
    <row r="631" spans="1:100" x14ac:dyDescent="0.25">
      <c r="A631">
        <v>1787</v>
      </c>
      <c r="B631" t="s">
        <v>1063</v>
      </c>
      <c r="C631">
        <v>3</v>
      </c>
      <c r="D631">
        <v>3.921259471690786</v>
      </c>
      <c r="E631">
        <v>0.77463395973541027</v>
      </c>
      <c r="F631">
        <v>-0.14700652723978155</v>
      </c>
      <c r="G631">
        <v>8.674182864026482E-2</v>
      </c>
      <c r="H631">
        <v>0.17026583734332551</v>
      </c>
      <c r="I631">
        <v>0</v>
      </c>
      <c r="J631">
        <v>10.215950240599531</v>
      </c>
      <c r="K631">
        <v>0.17026583734332551</v>
      </c>
      <c r="L631">
        <v>-1.0000000000000009</v>
      </c>
      <c r="M631">
        <v>-1.0000000000000009</v>
      </c>
      <c r="N631">
        <v>3.4053167468665104</v>
      </c>
      <c r="O631">
        <v>14.223951540930582</v>
      </c>
      <c r="P631">
        <v>0.11385351140151864</v>
      </c>
      <c r="Q631">
        <v>2.3076302992924727</v>
      </c>
      <c r="R631">
        <v>0.69411720422388978</v>
      </c>
      <c r="S631">
        <v>0.33333333333333348</v>
      </c>
      <c r="T631">
        <v>0.37772438507099532</v>
      </c>
      <c r="U631">
        <v>3.3260568943527948E-2</v>
      </c>
      <c r="V631">
        <v>9.5787830576434443E-3</v>
      </c>
      <c r="W631">
        <v>23.345249322487003</v>
      </c>
      <c r="X631">
        <v>0.77569790691863771</v>
      </c>
      <c r="Y631">
        <v>-1.0000000000000009</v>
      </c>
      <c r="Z631">
        <v>-1.0000000000000009</v>
      </c>
      <c r="AA631">
        <v>49.70500693297506</v>
      </c>
      <c r="AB631">
        <v>2.6778264621245166E-2</v>
      </c>
      <c r="AC631">
        <v>0.21584467575280242</v>
      </c>
      <c r="AD631">
        <v>0.27068986775123566</v>
      </c>
      <c r="AE631">
        <v>25.665640406264167</v>
      </c>
      <c r="AF631">
        <v>-1.0000000000000009</v>
      </c>
      <c r="AG631">
        <v>-1.0000000000000009</v>
      </c>
      <c r="AH631">
        <v>-1.0000000000000009</v>
      </c>
      <c r="AI631">
        <v>0</v>
      </c>
      <c r="AJ631">
        <v>9.5787830576434443E-3</v>
      </c>
      <c r="AK631">
        <v>-6.6454302128615583E-2</v>
      </c>
      <c r="AL631">
        <v>0.16506374141244887</v>
      </c>
      <c r="AM631">
        <v>5.3176433576303424E-2</v>
      </c>
      <c r="AN631">
        <v>2.0482189510109605E-2</v>
      </c>
      <c r="AO631">
        <v>0.99713932876450784</v>
      </c>
      <c r="AP631">
        <v>1.3373734448149841</v>
      </c>
      <c r="AQ631">
        <v>33.561199563086518</v>
      </c>
      <c r="AR631">
        <v>0.75389707040550036</v>
      </c>
      <c r="AS631">
        <v>0.94596374426196361</v>
      </c>
      <c r="AT631">
        <v>-1.0000000000000009</v>
      </c>
      <c r="AU631">
        <v>-1.0000000000000009</v>
      </c>
      <c r="AV631">
        <v>0.78085903286415448</v>
      </c>
      <c r="AW631">
        <v>65.266331918720596</v>
      </c>
      <c r="AX631">
        <v>66.224210224484949</v>
      </c>
      <c r="AY631">
        <v>-3.6959891397031208E-3</v>
      </c>
      <c r="AZ631">
        <v>9.9225548415494416</v>
      </c>
      <c r="BA631">
        <v>1497.2785931383612</v>
      </c>
    </row>
    <row r="632" spans="1:100" x14ac:dyDescent="0.25">
      <c r="A632">
        <v>1791</v>
      </c>
      <c r="B632" t="s">
        <v>1064</v>
      </c>
      <c r="C632">
        <v>3</v>
      </c>
      <c r="D632">
        <v>4.7143568251037831</v>
      </c>
      <c r="E632">
        <v>-8.4357583246574015E-3</v>
      </c>
      <c r="F632">
        <v>1.3435603019808548E-2</v>
      </c>
      <c r="G632">
        <v>1.3435603019808548E-2</v>
      </c>
      <c r="H632">
        <v>0.13130136740419077</v>
      </c>
      <c r="I632">
        <v>0</v>
      </c>
      <c r="J632">
        <v>7.8780820442514417</v>
      </c>
      <c r="K632">
        <v>0.13130136740419077</v>
      </c>
      <c r="L632">
        <v>-1.0000000000000013</v>
      </c>
      <c r="M632">
        <v>-1.0000000000000013</v>
      </c>
      <c r="N632">
        <v>2.6260273480838139</v>
      </c>
      <c r="O632">
        <v>12.605874472375039</v>
      </c>
      <c r="P632">
        <v>-0.20675635517919488</v>
      </c>
      <c r="Q632">
        <v>0.21267445506302213</v>
      </c>
      <c r="R632">
        <v>0.12387502254840448</v>
      </c>
      <c r="S632">
        <v>0.33333333333333348</v>
      </c>
      <c r="T632">
        <v>0.28827637599232053</v>
      </c>
      <c r="U632">
        <v>-4.0752271241054766E-2</v>
      </c>
      <c r="V632">
        <v>-5.0638752402066695E-3</v>
      </c>
      <c r="W632">
        <v>17.779687817608085</v>
      </c>
      <c r="X632">
        <v>0.25185904817499111</v>
      </c>
      <c r="Y632">
        <v>-1.0000000000000013</v>
      </c>
      <c r="Z632">
        <v>-1.0000000000000013</v>
      </c>
      <c r="AA632">
        <v>19.351690628737536</v>
      </c>
      <c r="AB632">
        <v>5.6714387997124707E-3</v>
      </c>
      <c r="AC632">
        <v>-0.10676229541570872</v>
      </c>
      <c r="AD632">
        <v>0.13005341238761745</v>
      </c>
      <c r="AE632">
        <v>1.4481277885810548</v>
      </c>
      <c r="AF632">
        <v>-1.0000000000000013</v>
      </c>
      <c r="AG632">
        <v>-1.0000000000000013</v>
      </c>
      <c r="AH632">
        <v>-1.0000000000000013</v>
      </c>
      <c r="AI632">
        <v>0</v>
      </c>
      <c r="AJ632">
        <v>-5.0638752402066695E-3</v>
      </c>
      <c r="AK632">
        <v>0.13036640079219308</v>
      </c>
      <c r="AL632">
        <v>0.1183090757629025</v>
      </c>
      <c r="AM632">
        <v>-0.12214124539562145</v>
      </c>
      <c r="AN632">
        <v>3.3206108709212062E-2</v>
      </c>
      <c r="AO632">
        <v>-2.4016991309295714</v>
      </c>
      <c r="AP632">
        <v>1.4216980965448143</v>
      </c>
      <c r="AQ632">
        <v>25.657769861859517</v>
      </c>
      <c r="AR632">
        <v>0.57579356284439298</v>
      </c>
      <c r="AS632">
        <v>0.3831604155791819</v>
      </c>
      <c r="AT632">
        <v>-1.0000000000000013</v>
      </c>
      <c r="AU632">
        <v>-1.0000000000000013</v>
      </c>
      <c r="AV632">
        <v>0.13731062556821297</v>
      </c>
      <c r="AW632">
        <v>33.379263197657423</v>
      </c>
      <c r="AX632">
        <v>32.872875673636756</v>
      </c>
      <c r="AY632">
        <v>9.9900162556601765E-2</v>
      </c>
      <c r="AZ632">
        <v>-32.187397364656981</v>
      </c>
      <c r="BA632">
        <v>1355.4092082905768</v>
      </c>
      <c r="CU632" t="e">
        <v>#N/A</v>
      </c>
      <c r="CV632" t="e">
        <v>#N/A</v>
      </c>
    </row>
    <row r="633" spans="1:100" x14ac:dyDescent="0.25">
      <c r="A633">
        <v>1792</v>
      </c>
      <c r="B633" t="s">
        <v>1065</v>
      </c>
      <c r="C633">
        <v>3</v>
      </c>
      <c r="D633">
        <v>3.9115939506607624</v>
      </c>
      <c r="E633">
        <v>0</v>
      </c>
      <c r="F633">
        <v>-3.0470050505277159E-2</v>
      </c>
      <c r="G633">
        <v>-3.0470050505277159E-2</v>
      </c>
      <c r="H633">
        <v>9.298662409356441E-2</v>
      </c>
      <c r="I633">
        <v>0</v>
      </c>
      <c r="J633">
        <v>5.5791974456138647</v>
      </c>
      <c r="K633">
        <v>9.298662409356441E-2</v>
      </c>
      <c r="L633">
        <v>-0.99999999999999989</v>
      </c>
      <c r="M633">
        <v>-0.99999999999999989</v>
      </c>
      <c r="N633">
        <v>1.8597324818712884</v>
      </c>
      <c r="O633">
        <v>9.4603213457693514</v>
      </c>
      <c r="P633">
        <v>4.1553141545436052</v>
      </c>
      <c r="Q633">
        <v>-0.67614246244093423</v>
      </c>
      <c r="R633">
        <v>8.3425560302574919E-2</v>
      </c>
      <c r="S633">
        <v>0.33333333333333326</v>
      </c>
      <c r="T633">
        <v>0.32625743158785214</v>
      </c>
      <c r="U633">
        <v>0.2121578511758658</v>
      </c>
      <c r="V633">
        <v>-5.0300565434253243E-2</v>
      </c>
      <c r="W633">
        <v>29.138457062769337</v>
      </c>
      <c r="X633">
        <v>1.0773461940490396</v>
      </c>
      <c r="Y633">
        <v>-0.99999999999999989</v>
      </c>
      <c r="Z633">
        <v>-0.99999999999999989</v>
      </c>
      <c r="AA633">
        <v>73.779074849470675</v>
      </c>
      <c r="AB633">
        <v>0.11328560343525985</v>
      </c>
      <c r="AC633">
        <v>0.27924081785054827</v>
      </c>
      <c r="AD633">
        <v>0.49861742324216668</v>
      </c>
      <c r="AE633">
        <v>44.55719222639874</v>
      </c>
      <c r="AF633">
        <v>-0.99999999999999989</v>
      </c>
      <c r="AG633">
        <v>-0.99999999999999989</v>
      </c>
      <c r="AH633">
        <v>-0.99999999999999989</v>
      </c>
      <c r="AI633">
        <v>0</v>
      </c>
      <c r="AJ633">
        <v>-5.0300565434253243E-2</v>
      </c>
      <c r="AK633">
        <v>-0.11953399457937262</v>
      </c>
      <c r="AL633">
        <v>-0.13847881509778698</v>
      </c>
      <c r="AM633">
        <v>0.20671549250716514</v>
      </c>
      <c r="AN633">
        <v>4.1362283183464167E-2</v>
      </c>
      <c r="AO633">
        <v>4.5702173397822561</v>
      </c>
      <c r="AP633">
        <v>0.34166300409766703</v>
      </c>
      <c r="AQ633">
        <v>34.717654508383205</v>
      </c>
      <c r="AR633">
        <v>0.82144805066279791</v>
      </c>
      <c r="AS633">
        <v>1.1703328181426045</v>
      </c>
      <c r="AT633">
        <v>-0.99999999999999989</v>
      </c>
      <c r="AU633">
        <v>-0.99999999999999989</v>
      </c>
      <c r="AV633">
        <v>5.2955509797297899E-2</v>
      </c>
      <c r="AW633">
        <v>83.581059199337702</v>
      </c>
      <c r="AX633">
        <v>78.55100265591237</v>
      </c>
      <c r="AY633">
        <v>0.16521113040168919</v>
      </c>
      <c r="AZ633">
        <v>33.841103746716811</v>
      </c>
      <c r="BA633">
        <v>1432.4714439625727</v>
      </c>
      <c r="CU633" t="e">
        <v>#N/A</v>
      </c>
      <c r="CV633" t="e">
        <v>#N/A</v>
      </c>
    </row>
    <row r="634" spans="1:100" x14ac:dyDescent="0.25">
      <c r="A634">
        <v>1793</v>
      </c>
      <c r="B634" t="s">
        <v>1066</v>
      </c>
      <c r="C634">
        <v>3</v>
      </c>
      <c r="D634">
        <v>4.5369906024263678</v>
      </c>
      <c r="E634">
        <v>-0.19650837259424309</v>
      </c>
      <c r="F634">
        <v>-4.1969683052515999E-2</v>
      </c>
      <c r="G634">
        <v>-8.5049219757848016E-2</v>
      </c>
      <c r="H634">
        <v>6.2448018019032756E-2</v>
      </c>
      <c r="I634">
        <v>0</v>
      </c>
      <c r="J634">
        <v>3.7468810811419644</v>
      </c>
      <c r="K634">
        <v>6.2448018019032756E-2</v>
      </c>
      <c r="L634">
        <v>-0.99999999999999867</v>
      </c>
      <c r="M634">
        <v>-0.99999999999999867</v>
      </c>
      <c r="N634">
        <v>1.2489603603806565</v>
      </c>
      <c r="O634">
        <v>8.1988224638104779</v>
      </c>
      <c r="P634">
        <v>1.3044026785927454</v>
      </c>
      <c r="Q634">
        <v>0.49930384727693028</v>
      </c>
      <c r="R634">
        <v>0.17650356483871493</v>
      </c>
      <c r="S634">
        <v>0.33333333333333304</v>
      </c>
      <c r="T634">
        <v>0.16797804389182489</v>
      </c>
      <c r="U634">
        <v>-0.18840905074964023</v>
      </c>
      <c r="V634">
        <v>0</v>
      </c>
      <c r="W634">
        <v>10.018172338259394</v>
      </c>
      <c r="X634">
        <v>-0.38933707812718082</v>
      </c>
      <c r="Y634">
        <v>-0.99999999999999867</v>
      </c>
      <c r="Z634">
        <v>-0.99999999999999867</v>
      </c>
      <c r="AA634">
        <v>23.779595067391107</v>
      </c>
      <c r="AB634">
        <v>9.2189990349035369E-2</v>
      </c>
      <c r="AC634">
        <v>0.3690463062169746</v>
      </c>
      <c r="AD634">
        <v>-0.18953791328014991</v>
      </c>
      <c r="AE634">
        <v>13.584919164292996</v>
      </c>
      <c r="AF634">
        <v>-0.99999999999999867</v>
      </c>
      <c r="AG634">
        <v>-0.99999999999999867</v>
      </c>
      <c r="AH634">
        <v>-0.99999999999999867</v>
      </c>
      <c r="AI634">
        <v>0</v>
      </c>
      <c r="AJ634">
        <v>0</v>
      </c>
      <c r="AK634">
        <v>-0.13937955428477911</v>
      </c>
      <c r="AL634">
        <v>-0.20369020720069597</v>
      </c>
      <c r="AM634">
        <v>0.14814265458030937</v>
      </c>
      <c r="AN634">
        <v>2.6403620561204967E-2</v>
      </c>
      <c r="AO634">
        <v>3.0066685930838379</v>
      </c>
      <c r="AP634">
        <v>-0.35836052197335611</v>
      </c>
      <c r="AQ634">
        <v>13.765053419401355</v>
      </c>
      <c r="AR634">
        <v>0.31290232647551758</v>
      </c>
      <c r="AS634">
        <v>-0.32688906010814817</v>
      </c>
      <c r="AT634">
        <v>-0.99999999999999867</v>
      </c>
      <c r="AU634">
        <v>-0.99999999999999867</v>
      </c>
      <c r="AV634">
        <v>9.1454345080866931E-2</v>
      </c>
      <c r="AW634">
        <v>31.620057009228233</v>
      </c>
      <c r="AX634">
        <v>31.620057009228233</v>
      </c>
      <c r="AY634">
        <v>-8.525670278583905E-2</v>
      </c>
      <c r="AZ634">
        <v>-27.751945642104641</v>
      </c>
      <c r="BA634">
        <v>1423.2716617803223</v>
      </c>
    </row>
    <row r="635" spans="1:100" x14ac:dyDescent="0.25">
      <c r="A635">
        <v>1795</v>
      </c>
      <c r="B635" t="s">
        <v>1067</v>
      </c>
      <c r="C635">
        <v>3</v>
      </c>
      <c r="D635">
        <v>4.4903272487977732</v>
      </c>
      <c r="E635">
        <v>-0.5281491658637959</v>
      </c>
      <c r="F635">
        <v>1.146216535864991E-2</v>
      </c>
      <c r="G635">
        <v>-0.14619330386446491</v>
      </c>
      <c r="H635">
        <v>-6.9203659139975698E-2</v>
      </c>
      <c r="I635">
        <v>0</v>
      </c>
      <c r="J635">
        <v>-4.1522195483985431</v>
      </c>
      <c r="K635">
        <v>-6.9203659139975698E-2</v>
      </c>
      <c r="L635">
        <v>-0.99999999999999978</v>
      </c>
      <c r="M635">
        <v>-0.99999999999999978</v>
      </c>
      <c r="N635">
        <v>-1.3840731827995141</v>
      </c>
      <c r="O635">
        <v>0.19191439653476827</v>
      </c>
      <c r="P635">
        <v>-0.14811027012224431</v>
      </c>
      <c r="Q635">
        <v>0.15610713926445155</v>
      </c>
      <c r="R635">
        <v>-2.7689221281112245E-2</v>
      </c>
      <c r="S635">
        <v>0.33333333333333309</v>
      </c>
      <c r="T635">
        <v>0.4973367392960853</v>
      </c>
      <c r="U635">
        <v>0.13567182330612756</v>
      </c>
      <c r="V635">
        <v>4.9669164673497709E-3</v>
      </c>
      <c r="W635">
        <v>41.620498861714886</v>
      </c>
      <c r="X635">
        <v>1.6191719113317553</v>
      </c>
      <c r="Y635">
        <v>-0.99999999999999978</v>
      </c>
      <c r="Z635">
        <v>-0.99999999999999978</v>
      </c>
      <c r="AA635">
        <v>48.715446611486861</v>
      </c>
      <c r="AB635">
        <v>-7.3661113120069635E-2</v>
      </c>
      <c r="AC635">
        <v>0.18929098507921427</v>
      </c>
      <c r="AD635">
        <v>2.6822867461917609E-2</v>
      </c>
      <c r="AE635">
        <v>7.1226369710531099</v>
      </c>
      <c r="AF635">
        <v>-0.99999999999999978</v>
      </c>
      <c r="AG635">
        <v>-0.99999999999999978</v>
      </c>
      <c r="AH635">
        <v>-0.99999999999999978</v>
      </c>
      <c r="AI635">
        <v>0</v>
      </c>
      <c r="AJ635">
        <v>4.9669164673497709E-3</v>
      </c>
      <c r="AK635">
        <v>2.0584742029784095E-2</v>
      </c>
      <c r="AL635">
        <v>0.26217727022662096</v>
      </c>
      <c r="AM635">
        <v>0.28754860911016267</v>
      </c>
      <c r="AN635">
        <v>0.16063180152344672</v>
      </c>
      <c r="AO635">
        <v>7.291638937902988</v>
      </c>
      <c r="AP635">
        <v>5.3266813892192735</v>
      </c>
      <c r="AQ635">
        <v>37.46827931331633</v>
      </c>
      <c r="AR635">
        <v>0.9713088124028959</v>
      </c>
      <c r="AS635">
        <v>1.5499682521917797</v>
      </c>
      <c r="AT635">
        <v>-0.99999999999999978</v>
      </c>
      <c r="AU635">
        <v>-0.99999999999999978</v>
      </c>
      <c r="AV635">
        <v>-0.17388252514557717</v>
      </c>
      <c r="AW635">
        <v>54.234042397240898</v>
      </c>
      <c r="AX635">
        <v>54.730734043975879</v>
      </c>
      <c r="AY635">
        <v>0.16934109087873167</v>
      </c>
      <c r="AZ635">
        <v>-3.3648797644888919</v>
      </c>
      <c r="BA635">
        <v>1450.6371706641251</v>
      </c>
      <c r="CU635" t="e">
        <v>#N/A</v>
      </c>
      <c r="CV635" t="e">
        <v>#N/A</v>
      </c>
    </row>
    <row r="636" spans="1:100" x14ac:dyDescent="0.25">
      <c r="A636">
        <v>1796</v>
      </c>
      <c r="B636" t="s">
        <v>1068</v>
      </c>
      <c r="C636">
        <v>2</v>
      </c>
      <c r="D636">
        <v>4.6451024746693523</v>
      </c>
      <c r="E636">
        <v>0.20284198143817145</v>
      </c>
      <c r="F636">
        <v>0.58203596912567723</v>
      </c>
      <c r="G636">
        <v>0.5923459185798321</v>
      </c>
      <c r="H636">
        <v>0.1747717963056421</v>
      </c>
      <c r="I636">
        <v>0</v>
      </c>
      <c r="J636">
        <v>10.486307778338524</v>
      </c>
      <c r="K636">
        <v>0.1747717963056421</v>
      </c>
      <c r="L636">
        <v>-1</v>
      </c>
      <c r="M636">
        <v>-1</v>
      </c>
      <c r="N636">
        <v>3.4954359261128416</v>
      </c>
      <c r="O636">
        <v>14.737400844200835</v>
      </c>
      <c r="P636">
        <v>1.1950644952137823</v>
      </c>
      <c r="Q636">
        <v>3.0814350055067878</v>
      </c>
      <c r="R636">
        <v>1.0135848550956659</v>
      </c>
      <c r="S636">
        <v>0.347524535373474</v>
      </c>
      <c r="T636">
        <v>0.35633085408758769</v>
      </c>
      <c r="U636">
        <v>0.16696529206432897</v>
      </c>
      <c r="V636">
        <v>1.244659942188127E-2</v>
      </c>
      <c r="W636">
        <v>29.956696781310253</v>
      </c>
      <c r="X636">
        <v>1.2167792283708683</v>
      </c>
      <c r="Y636">
        <v>-1</v>
      </c>
      <c r="Z636">
        <v>-1</v>
      </c>
      <c r="AA636">
        <v>54.023934360932785</v>
      </c>
      <c r="AB636">
        <v>0.21764508110828762</v>
      </c>
      <c r="AC636">
        <v>0.217896742078593</v>
      </c>
      <c r="AD636">
        <v>0.21244439582794067</v>
      </c>
      <c r="AE636">
        <v>26.85447317369573</v>
      </c>
      <c r="AF636">
        <v>-1</v>
      </c>
      <c r="AG636">
        <v>-1</v>
      </c>
      <c r="AH636">
        <v>-1</v>
      </c>
      <c r="AI636">
        <v>6.557965682871183E-3</v>
      </c>
      <c r="AJ636">
        <v>1.244659942188127E-2</v>
      </c>
      <c r="AK636">
        <v>-3.0298201525857327E-2</v>
      </c>
      <c r="AL636">
        <v>0.20212615851510465</v>
      </c>
      <c r="AM636">
        <v>-4.3634612096835654E-2</v>
      </c>
      <c r="AN636">
        <v>0.2270754723118894</v>
      </c>
      <c r="AO636">
        <v>-0.72408887535139055</v>
      </c>
      <c r="AP636">
        <v>6.1692501656739713</v>
      </c>
      <c r="AQ636">
        <v>35.513615836886288</v>
      </c>
      <c r="AR636">
        <v>0.82718799470795112</v>
      </c>
      <c r="AS636">
        <v>1.3164713071337106</v>
      </c>
      <c r="AT636">
        <v>-1</v>
      </c>
      <c r="AU636">
        <v>-1</v>
      </c>
      <c r="AV636">
        <v>1.3967842610326486</v>
      </c>
      <c r="AW636">
        <v>67.70231032297157</v>
      </c>
      <c r="AX636">
        <v>67.98499894916209</v>
      </c>
      <c r="AY636">
        <v>0.2658618731893414</v>
      </c>
      <c r="AZ636">
        <v>17.378258254879213</v>
      </c>
      <c r="BA636">
        <v>1542.821351985873</v>
      </c>
    </row>
    <row r="637" spans="1:100" x14ac:dyDescent="0.25">
      <c r="A637">
        <v>1797</v>
      </c>
      <c r="B637" t="s">
        <v>1069</v>
      </c>
      <c r="C637">
        <v>3</v>
      </c>
      <c r="D637">
        <v>5.3118325136431803</v>
      </c>
      <c r="E637">
        <v>-1.7611166719944983E-3</v>
      </c>
      <c r="F637">
        <v>-0.24674384308429298</v>
      </c>
      <c r="G637">
        <v>-0.24674384308429298</v>
      </c>
      <c r="H637">
        <v>-0.10700695116630052</v>
      </c>
      <c r="I637">
        <v>0</v>
      </c>
      <c r="J637">
        <v>-6.4204170699780292</v>
      </c>
      <c r="K637">
        <v>-0.10700695116630052</v>
      </c>
      <c r="L637">
        <v>-0.99999999999999756</v>
      </c>
      <c r="M637">
        <v>-0.99999999999999756</v>
      </c>
      <c r="N637">
        <v>-2.14013902332601</v>
      </c>
      <c r="O637">
        <v>-1.3553283994191441</v>
      </c>
      <c r="P637">
        <v>1.2835105184176361E-2</v>
      </c>
      <c r="Q637">
        <v>-0.58709651744395619</v>
      </c>
      <c r="R637">
        <v>-0.20487104962100661</v>
      </c>
      <c r="S637">
        <v>0.33333333333333282</v>
      </c>
      <c r="T637">
        <v>0.24400722257262186</v>
      </c>
      <c r="U637">
        <v>0.14241252408797817</v>
      </c>
      <c r="V637">
        <v>0</v>
      </c>
      <c r="W637">
        <v>33.070401246409347</v>
      </c>
      <c r="X637">
        <v>1.1491226047393577</v>
      </c>
      <c r="Y637">
        <v>-0.99999999999999756</v>
      </c>
      <c r="Z637">
        <v>-0.99999999999999756</v>
      </c>
      <c r="AA637">
        <v>51.209566906952418</v>
      </c>
      <c r="AB637">
        <v>0.25100530740422455</v>
      </c>
      <c r="AC637">
        <v>0.1526121067502583</v>
      </c>
      <c r="AD637">
        <v>-3.6736679951200828E-2</v>
      </c>
      <c r="AE637">
        <v>18.344036710164101</v>
      </c>
      <c r="AF637">
        <v>-0.99999999999999756</v>
      </c>
      <c r="AG637">
        <v>-0.99999999999999756</v>
      </c>
      <c r="AH637">
        <v>-0.99999999999999756</v>
      </c>
      <c r="AI637">
        <v>-5.2342410074525912E-4</v>
      </c>
      <c r="AJ637">
        <v>0</v>
      </c>
      <c r="AK637">
        <v>-9.2954542525234385E-2</v>
      </c>
      <c r="AL637">
        <v>0.58912813808630871</v>
      </c>
      <c r="AM637">
        <v>-5.3946987161057738E-2</v>
      </c>
      <c r="AN637">
        <v>0.1983886703622392</v>
      </c>
      <c r="AO637">
        <v>-1.8134473916526155</v>
      </c>
      <c r="AP637">
        <v>7.9053574494875258</v>
      </c>
      <c r="AQ637">
        <v>26.64998417643131</v>
      </c>
      <c r="AR637">
        <v>0.7197530799939329</v>
      </c>
      <c r="AS637">
        <v>1.0421156535730574</v>
      </c>
      <c r="AT637">
        <v>-0.99999999999999756</v>
      </c>
      <c r="AU637">
        <v>-0.99999999999999756</v>
      </c>
      <c r="AV637">
        <v>-0.45161489270529959</v>
      </c>
      <c r="AW637">
        <v>57.759595957020792</v>
      </c>
      <c r="AX637">
        <v>57.749127475005892</v>
      </c>
      <c r="AY637">
        <v>0.22197251741567445</v>
      </c>
      <c r="AZ637">
        <v>20.794518395313297</v>
      </c>
      <c r="BA637">
        <v>1432.5750755522436</v>
      </c>
    </row>
    <row r="638" spans="1:100" x14ac:dyDescent="0.25">
      <c r="A638">
        <v>1799</v>
      </c>
      <c r="B638" t="s">
        <v>1070</v>
      </c>
      <c r="C638">
        <v>2</v>
      </c>
      <c r="D638">
        <v>2.5395659856850505</v>
      </c>
      <c r="E638">
        <v>-0.26485679582484922</v>
      </c>
      <c r="F638">
        <v>-0.58258507567597262</v>
      </c>
      <c r="G638">
        <v>-0.57756377960477978</v>
      </c>
      <c r="H638">
        <v>-6.7258612141494797E-2</v>
      </c>
      <c r="I638">
        <v>0</v>
      </c>
      <c r="J638">
        <v>-4.0355167284896885</v>
      </c>
      <c r="K638">
        <v>-6.7258612141494797E-2</v>
      </c>
      <c r="L638">
        <v>-1</v>
      </c>
      <c r="M638">
        <v>-1</v>
      </c>
      <c r="N638">
        <v>-1.3451722428298956</v>
      </c>
      <c r="O638">
        <v>-0.34697796091159816</v>
      </c>
      <c r="P638">
        <v>-1.173579816393413</v>
      </c>
      <c r="Q638">
        <v>-2.4547016932152257</v>
      </c>
      <c r="R638">
        <v>-0.80475040265206577</v>
      </c>
      <c r="S638">
        <v>0.30228213582479374</v>
      </c>
      <c r="T638">
        <v>0.16531653484769315</v>
      </c>
      <c r="U638">
        <v>-6.9564130680900227E-2</v>
      </c>
      <c r="V638">
        <v>-1.8829341110606565E-2</v>
      </c>
      <c r="W638">
        <v>15.028337140662037</v>
      </c>
      <c r="X638">
        <v>0.12103335221949674</v>
      </c>
      <c r="Y638">
        <v>-1</v>
      </c>
      <c r="Z638">
        <v>-1</v>
      </c>
      <c r="AA638">
        <v>23.288846290129747</v>
      </c>
      <c r="AB638">
        <v>-4.7666763826574102E-2</v>
      </c>
      <c r="AC638">
        <v>-4.751578806759163E-2</v>
      </c>
      <c r="AD638">
        <v>-5.0688887448137307E-2</v>
      </c>
      <c r="AE638">
        <v>2.4122256129572843</v>
      </c>
      <c r="AF638">
        <v>-1</v>
      </c>
      <c r="AG638">
        <v>-1</v>
      </c>
      <c r="AH638">
        <v>-1</v>
      </c>
      <c r="AI638">
        <v>-1.0591964999503784E-2</v>
      </c>
      <c r="AJ638">
        <v>-1.8829341110606565E-2</v>
      </c>
      <c r="AK638">
        <v>0.28933415794282469</v>
      </c>
      <c r="AL638">
        <v>-0.11750620095357737</v>
      </c>
      <c r="AM638">
        <v>0.32864866748830512</v>
      </c>
      <c r="AN638">
        <v>-0.14520780727325139</v>
      </c>
      <c r="AO638">
        <v>8.7557015472712969</v>
      </c>
      <c r="AP638">
        <v>-3.3105402569487152</v>
      </c>
      <c r="AQ638">
        <v>19.621323365800478</v>
      </c>
      <c r="AR638">
        <v>0.47736752978398211</v>
      </c>
      <c r="AS638">
        <v>0.18519581498413473</v>
      </c>
      <c r="AT638">
        <v>-1</v>
      </c>
      <c r="AU638">
        <v>-1</v>
      </c>
      <c r="AV638">
        <v>-1.0162198440792483</v>
      </c>
      <c r="AW638">
        <v>32.282370000216218</v>
      </c>
      <c r="AX638">
        <v>32.101034826065984</v>
      </c>
      <c r="AY638">
        <v>-6.9666539343898048E-3</v>
      </c>
      <c r="AZ638">
        <v>-30.419259083528893</v>
      </c>
      <c r="BA638">
        <v>1379.1789865963838</v>
      </c>
    </row>
    <row r="639" spans="1:100" x14ac:dyDescent="0.25">
      <c r="A639">
        <v>1802</v>
      </c>
      <c r="B639" t="s">
        <v>1071</v>
      </c>
      <c r="C639">
        <v>3</v>
      </c>
      <c r="D639">
        <v>3.9961523051955901</v>
      </c>
      <c r="E639">
        <v>0</v>
      </c>
      <c r="F639">
        <v>0.3079130265831318</v>
      </c>
      <c r="G639">
        <v>0.3079130265831318</v>
      </c>
      <c r="H639">
        <v>0.26405144938788311</v>
      </c>
      <c r="I639">
        <v>0</v>
      </c>
      <c r="J639">
        <v>15.843086963272984</v>
      </c>
      <c r="K639">
        <v>0.26405144938788311</v>
      </c>
      <c r="L639">
        <v>-1.0000000000000024</v>
      </c>
      <c r="M639">
        <v>-1.0000000000000024</v>
      </c>
      <c r="N639">
        <v>5.2810289877576597</v>
      </c>
      <c r="O639">
        <v>20.147152295051708</v>
      </c>
      <c r="P639">
        <v>1.0483175436861631</v>
      </c>
      <c r="Q639">
        <v>0.40088592969111581</v>
      </c>
      <c r="R639">
        <v>9.5611227253365516E-2</v>
      </c>
      <c r="S639">
        <v>0.33333333333333404</v>
      </c>
      <c r="T639">
        <v>0.34207799967935693</v>
      </c>
      <c r="U639">
        <v>-0.19408105230621855</v>
      </c>
      <c r="V639">
        <v>-7.1047833638257854E-4</v>
      </c>
      <c r="W639">
        <v>8.662734119288281</v>
      </c>
      <c r="X639">
        <v>-0.36048252927233865</v>
      </c>
      <c r="Y639">
        <v>-1.0000000000000024</v>
      </c>
      <c r="Z639">
        <v>-1.0000000000000024</v>
      </c>
      <c r="AA639">
        <v>34.349111035933426</v>
      </c>
      <c r="AB639">
        <v>0.46576566492667992</v>
      </c>
      <c r="AC639">
        <v>3.1742042011900617E-2</v>
      </c>
      <c r="AD639">
        <v>1.43076068492555E-2</v>
      </c>
      <c r="AE639">
        <v>25.590765689391795</v>
      </c>
      <c r="AF639">
        <v>-1.0000000000000024</v>
      </c>
      <c r="AG639">
        <v>-1.0000000000000024</v>
      </c>
      <c r="AH639">
        <v>-1.0000000000000024</v>
      </c>
      <c r="AI639">
        <v>1.481202366397413E-2</v>
      </c>
      <c r="AJ639">
        <v>-7.1047833638257854E-4</v>
      </c>
      <c r="AK639">
        <v>3.0840094501428036E-2</v>
      </c>
      <c r="AL639">
        <v>-0.30844905036392689</v>
      </c>
      <c r="AM639">
        <v>0.16084387733459718</v>
      </c>
      <c r="AN639">
        <v>0.24465531290543005</v>
      </c>
      <c r="AO639">
        <v>4.1752974058720671</v>
      </c>
      <c r="AP639">
        <v>4.5741375708161156</v>
      </c>
      <c r="AQ639">
        <v>24.50582108256128</v>
      </c>
      <c r="AR639">
        <v>0.48061980237008983</v>
      </c>
      <c r="AS639">
        <v>-9.6431079884455706E-2</v>
      </c>
      <c r="AT639">
        <v>-1.0000000000000024</v>
      </c>
      <c r="AU639">
        <v>-1.0000000000000024</v>
      </c>
      <c r="AV639">
        <v>0.40352425383649715</v>
      </c>
      <c r="AW639">
        <v>59.070400901801285</v>
      </c>
      <c r="AX639">
        <v>59.295593541442521</v>
      </c>
      <c r="AY639">
        <v>-6.63566157618726E-2</v>
      </c>
      <c r="AZ639">
        <v>-29.685213522995713</v>
      </c>
      <c r="BA639">
        <v>1389.7308627641482</v>
      </c>
    </row>
    <row r="640" spans="1:100" x14ac:dyDescent="0.25">
      <c r="A640">
        <v>1803</v>
      </c>
      <c r="B640" t="s">
        <v>1072</v>
      </c>
      <c r="C640">
        <v>2</v>
      </c>
      <c r="D640">
        <v>2.289604395520163</v>
      </c>
      <c r="E640">
        <v>-0.3203802838738421</v>
      </c>
      <c r="F640">
        <v>-0.72084462606663968</v>
      </c>
      <c r="G640">
        <v>-0.71645117957979387</v>
      </c>
      <c r="H640">
        <v>-9.5991576913284429E-2</v>
      </c>
      <c r="I640">
        <v>0</v>
      </c>
      <c r="J640">
        <v>-5.759494614797064</v>
      </c>
      <c r="K640">
        <v>-9.5991576913284429E-2</v>
      </c>
      <c r="L640">
        <v>-1</v>
      </c>
      <c r="M640">
        <v>-1</v>
      </c>
      <c r="N640">
        <v>-1.9198315382656883</v>
      </c>
      <c r="O640">
        <v>-2.137740235753153</v>
      </c>
      <c r="P640">
        <v>-1.454776604842309</v>
      </c>
      <c r="Q640">
        <v>-3.1119315915440335</v>
      </c>
      <c r="R640">
        <v>-1.0206165131932128</v>
      </c>
      <c r="S640">
        <v>0.29691112364180439</v>
      </c>
      <c r="T640">
        <v>0.14264001357567282</v>
      </c>
      <c r="U640">
        <v>-9.7644038552124612E-2</v>
      </c>
      <c r="V640">
        <v>-2.2542306366874518E-2</v>
      </c>
      <c r="W640">
        <v>13.256096890325734</v>
      </c>
      <c r="X640">
        <v>-9.0495900863569734E-3</v>
      </c>
      <c r="Y640">
        <v>-1</v>
      </c>
      <c r="Z640">
        <v>-1</v>
      </c>
      <c r="AA640">
        <v>19.640089059737683</v>
      </c>
      <c r="AB640">
        <v>-7.916361557740241E-2</v>
      </c>
      <c r="AC640">
        <v>-7.9024592798413451E-2</v>
      </c>
      <c r="AD640">
        <v>-8.1927108327759721E-2</v>
      </c>
      <c r="AE640">
        <v>-0.48946861055782165</v>
      </c>
      <c r="AF640">
        <v>-1</v>
      </c>
      <c r="AG640">
        <v>-1</v>
      </c>
      <c r="AH640">
        <v>-1</v>
      </c>
      <c r="AI640">
        <v>-1.2627942037665674E-2</v>
      </c>
      <c r="AJ640">
        <v>-2.2542306366874518E-2</v>
      </c>
      <c r="AK640">
        <v>0.32727974248099051</v>
      </c>
      <c r="AL640">
        <v>-0.15545178549174321</v>
      </c>
      <c r="AM640">
        <v>0.37284477667176136</v>
      </c>
      <c r="AN640">
        <v>-0.18940391645670757</v>
      </c>
      <c r="AO640">
        <v>9.8811075902754286</v>
      </c>
      <c r="AP640">
        <v>-4.4359462999528478</v>
      </c>
      <c r="AQ640">
        <v>17.734648535788686</v>
      </c>
      <c r="AR640">
        <v>0.43583812379073955</v>
      </c>
      <c r="AS640">
        <v>5.0894926630172699E-2</v>
      </c>
      <c r="AT640">
        <v>-1</v>
      </c>
      <c r="AU640">
        <v>-1</v>
      </c>
      <c r="AV640">
        <v>-1.3026828649500626</v>
      </c>
      <c r="AW640">
        <v>28.077444247116446</v>
      </c>
      <c r="AX640">
        <v>27.841021864734802</v>
      </c>
      <c r="AY640">
        <v>-3.9355858699532426E-2</v>
      </c>
      <c r="AZ640">
        <v>-36.093605504191352</v>
      </c>
      <c r="BA640">
        <v>1390.8692492064247</v>
      </c>
    </row>
    <row r="641" spans="1:100" x14ac:dyDescent="0.25">
      <c r="A641">
        <v>1806</v>
      </c>
      <c r="B641" t="s">
        <v>1073</v>
      </c>
      <c r="C641">
        <v>2</v>
      </c>
      <c r="D641">
        <v>7.0971245766491515</v>
      </c>
      <c r="E641">
        <v>0.74750494259685785</v>
      </c>
      <c r="F641">
        <v>1.9383062390662433</v>
      </c>
      <c r="G641">
        <v>1.9547751390076389</v>
      </c>
      <c r="H641">
        <v>0.45663055960347565</v>
      </c>
      <c r="I641">
        <v>0</v>
      </c>
      <c r="J641">
        <v>27.397833576208537</v>
      </c>
      <c r="K641">
        <v>0.45663055960347565</v>
      </c>
      <c r="L641">
        <v>-1</v>
      </c>
      <c r="M641">
        <v>-1</v>
      </c>
      <c r="N641">
        <v>9.1326111920695112</v>
      </c>
      <c r="O641">
        <v>32.304054482492205</v>
      </c>
      <c r="P641">
        <v>3.9534912592122051</v>
      </c>
      <c r="Q641">
        <v>9.5285944899744379</v>
      </c>
      <c r="R641">
        <v>3.1311440919614077</v>
      </c>
      <c r="S641">
        <v>0.4002119925704184</v>
      </c>
      <c r="T641">
        <v>0.57877835619513185</v>
      </c>
      <c r="U641">
        <v>0.44241783129797674</v>
      </c>
      <c r="V641">
        <v>4.8869286868566397E-2</v>
      </c>
      <c r="W641">
        <v>47.341656850480319</v>
      </c>
      <c r="X641">
        <v>2.4928402800472869</v>
      </c>
      <c r="Y641">
        <v>-1</v>
      </c>
      <c r="Z641">
        <v>-1</v>
      </c>
      <c r="AA641">
        <v>89.816767042858629</v>
      </c>
      <c r="AB641">
        <v>0.52661645781007049</v>
      </c>
      <c r="AC641">
        <v>0.5269853726797018</v>
      </c>
      <c r="AD641">
        <v>0.51887870828704197</v>
      </c>
      <c r="AE641">
        <v>55.318919909503087</v>
      </c>
      <c r="AF641">
        <v>-1</v>
      </c>
      <c r="AG641">
        <v>-1</v>
      </c>
      <c r="AH641">
        <v>-1</v>
      </c>
      <c r="AI641">
        <v>2.6530076971662264E-2</v>
      </c>
      <c r="AJ641">
        <v>4.8869286868566397E-2</v>
      </c>
      <c r="AK641">
        <v>-0.40252903866667289</v>
      </c>
      <c r="AL641">
        <v>0.57435699565592024</v>
      </c>
      <c r="AM641">
        <v>-0.47718056796893821</v>
      </c>
      <c r="AN641">
        <v>0.66062142818399194</v>
      </c>
      <c r="AO641">
        <v>-11.763866984169788</v>
      </c>
      <c r="AP641">
        <v>17.209028274492368</v>
      </c>
      <c r="AQ641">
        <v>54.021132849344994</v>
      </c>
      <c r="AR641">
        <v>1.2345746708382721</v>
      </c>
      <c r="AS641">
        <v>2.6339087035841291</v>
      </c>
      <c r="AT641">
        <v>-1</v>
      </c>
      <c r="AU641">
        <v>-1</v>
      </c>
      <c r="AV641">
        <v>4.2068706351503238</v>
      </c>
      <c r="AW641">
        <v>108.95093126902688</v>
      </c>
      <c r="AX641">
        <v>109.77400312782004</v>
      </c>
      <c r="AY641">
        <v>0.58358687204732684</v>
      </c>
      <c r="AZ641">
        <v>73.041301639169433</v>
      </c>
      <c r="BA641">
        <v>1660.5897004481121</v>
      </c>
    </row>
    <row r="642" spans="1:100" x14ac:dyDescent="0.25">
      <c r="A642">
        <v>1807</v>
      </c>
      <c r="B642" t="s">
        <v>1020</v>
      </c>
      <c r="C642">
        <v>3</v>
      </c>
      <c r="D642">
        <v>4.0097240145357063</v>
      </c>
      <c r="E642">
        <v>0.39899875358506148</v>
      </c>
      <c r="F642">
        <v>-0.20221773368606066</v>
      </c>
      <c r="G642">
        <v>-5.8930690486930032E-2</v>
      </c>
      <c r="H642">
        <v>-7.6401969603794251E-2</v>
      </c>
      <c r="I642">
        <v>0</v>
      </c>
      <c r="J642">
        <v>-4.5841181762276566</v>
      </c>
      <c r="K642">
        <v>-7.6401969603794251E-2</v>
      </c>
      <c r="L642">
        <v>-0.99999999999999956</v>
      </c>
      <c r="M642">
        <v>-0.99999999999999956</v>
      </c>
      <c r="N642">
        <v>-1.5280393920758857</v>
      </c>
      <c r="O642">
        <v>-0.63332485217887446</v>
      </c>
      <c r="P642">
        <v>-0.38617190080960706</v>
      </c>
      <c r="Q642">
        <v>2.6588155556415631</v>
      </c>
      <c r="R642">
        <v>0.834722032655697</v>
      </c>
      <c r="S642">
        <v>0.33333333333333309</v>
      </c>
      <c r="T642">
        <v>0.36894654523275477</v>
      </c>
      <c r="U642">
        <v>0.33358330410169618</v>
      </c>
      <c r="V642">
        <v>6.6144388849812275E-2</v>
      </c>
      <c r="W642">
        <v>47.136381644855625</v>
      </c>
      <c r="X642">
        <v>2.540796909272014</v>
      </c>
      <c r="Y642">
        <v>-0.99999999999999956</v>
      </c>
      <c r="Z642">
        <v>-0.99999999999999956</v>
      </c>
      <c r="AA642">
        <v>93.901307448135711</v>
      </c>
      <c r="AB642">
        <v>0.27198361732089626</v>
      </c>
      <c r="AC642">
        <v>0.31989784684591421</v>
      </c>
      <c r="AD642">
        <v>0.32672261124567703</v>
      </c>
      <c r="AE642">
        <v>45.930203770624345</v>
      </c>
      <c r="AF642">
        <v>-0.99999999999999956</v>
      </c>
      <c r="AG642">
        <v>-0.99999999999999956</v>
      </c>
      <c r="AH642">
        <v>-0.99999999999999956</v>
      </c>
      <c r="AI642">
        <v>0</v>
      </c>
      <c r="AJ642">
        <v>6.6144388849812275E-2</v>
      </c>
      <c r="AK642">
        <v>2.8406707736319842E-2</v>
      </c>
      <c r="AL642">
        <v>-7.9782783571993574E-2</v>
      </c>
      <c r="AM642">
        <v>2.7844481723982902E-2</v>
      </c>
      <c r="AN642">
        <v>0.28207892087743847</v>
      </c>
      <c r="AO642">
        <v>0.83814558178117093</v>
      </c>
      <c r="AP642">
        <v>6.6530591040759983</v>
      </c>
      <c r="AQ642">
        <v>42.552263468627977</v>
      </c>
      <c r="AR642">
        <v>1.1020075715175963</v>
      </c>
      <c r="AS642">
        <v>2.464394939668221</v>
      </c>
      <c r="AT642">
        <v>-0.99999999999999956</v>
      </c>
      <c r="AU642">
        <v>-0.99999999999999956</v>
      </c>
      <c r="AV642">
        <v>0.77579134216876722</v>
      </c>
      <c r="AW642">
        <v>99.921041700032816</v>
      </c>
      <c r="AX642">
        <v>106.53548058501406</v>
      </c>
      <c r="AY642">
        <v>0.23875352300737834</v>
      </c>
      <c r="AZ642">
        <v>55.47778324981531</v>
      </c>
      <c r="BA642">
        <v>1602.6677711840762</v>
      </c>
      <c r="CU642" t="e">
        <v>#N/A</v>
      </c>
      <c r="CV642" t="e">
        <v>#N/A</v>
      </c>
    </row>
    <row r="643" spans="1:100" x14ac:dyDescent="0.25">
      <c r="A643">
        <v>1810</v>
      </c>
      <c r="B643" t="s">
        <v>1074</v>
      </c>
      <c r="C643">
        <v>3</v>
      </c>
      <c r="D643">
        <v>4.6019000618259049</v>
      </c>
      <c r="E643">
        <v>0</v>
      </c>
      <c r="F643">
        <v>0.39975571580808866</v>
      </c>
      <c r="G643">
        <v>0.39975571580808866</v>
      </c>
      <c r="H643">
        <v>0.24286919875546462</v>
      </c>
      <c r="I643">
        <v>0</v>
      </c>
      <c r="J643">
        <v>14.572151925327875</v>
      </c>
      <c r="K643">
        <v>0.24286919875546462</v>
      </c>
      <c r="L643">
        <v>-1.0000000000000027</v>
      </c>
      <c r="M643">
        <v>-1.0000000000000027</v>
      </c>
      <c r="N643">
        <v>4.8573839751092924</v>
      </c>
      <c r="O643">
        <v>19.573807702961869</v>
      </c>
      <c r="P643">
        <v>-0.16766603300513189</v>
      </c>
      <c r="Q643">
        <v>0.41403806080120376</v>
      </c>
      <c r="R643">
        <v>0.10764976908533735</v>
      </c>
      <c r="S643">
        <v>0.33333333333333415</v>
      </c>
      <c r="T643">
        <v>0.29926082332952703</v>
      </c>
      <c r="U643">
        <v>0.62621175275204954</v>
      </c>
      <c r="V643">
        <v>0.10636917463418291</v>
      </c>
      <c r="W643">
        <v>44.892235411745162</v>
      </c>
      <c r="X643">
        <v>3.4987145067168841</v>
      </c>
      <c r="Y643">
        <v>-1.0000000000000027</v>
      </c>
      <c r="Z643">
        <v>-1.0000000000000027</v>
      </c>
      <c r="AA643">
        <v>97.568200880319665</v>
      </c>
      <c r="AB643">
        <v>0.19541937880114807</v>
      </c>
      <c r="AC643">
        <v>0.27309375395704338</v>
      </c>
      <c r="AD643">
        <v>0.58285318123159158</v>
      </c>
      <c r="AE643">
        <v>52.568315699489141</v>
      </c>
      <c r="AF643">
        <v>-1.0000000000000027</v>
      </c>
      <c r="AG643">
        <v>-1.0000000000000027</v>
      </c>
      <c r="AH643">
        <v>-1.0000000000000027</v>
      </c>
      <c r="AI643">
        <v>3.8344015341209934E-3</v>
      </c>
      <c r="AJ643">
        <v>0.10636917463418291</v>
      </c>
      <c r="AK643">
        <v>0.49154712449201987</v>
      </c>
      <c r="AL643">
        <v>0.38659786474500291</v>
      </c>
      <c r="AM643">
        <v>8.2237562541645187E-2</v>
      </c>
      <c r="AN643">
        <v>0.34532809343996379</v>
      </c>
      <c r="AO643">
        <v>4.5136746860012291</v>
      </c>
      <c r="AP643">
        <v>10.566191659724103</v>
      </c>
      <c r="AQ643">
        <v>59.464387337073056</v>
      </c>
      <c r="AR643">
        <v>1.3651750840490937</v>
      </c>
      <c r="AS643">
        <v>3.7415837054723493</v>
      </c>
      <c r="AT643">
        <v>-1.0000000000000027</v>
      </c>
      <c r="AU643">
        <v>-1.0000000000000027</v>
      </c>
      <c r="AV643">
        <v>0.50740548489342618</v>
      </c>
      <c r="AW643">
        <v>127.70820024300559</v>
      </c>
      <c r="AX643">
        <v>138.4218057371063</v>
      </c>
      <c r="AY643">
        <v>0.24846302849053145</v>
      </c>
      <c r="AZ643">
        <v>41.223054239644114</v>
      </c>
      <c r="BA643">
        <v>1525.7870088768004</v>
      </c>
    </row>
    <row r="644" spans="1:100" x14ac:dyDescent="0.25">
      <c r="A644">
        <v>1811</v>
      </c>
      <c r="B644" t="s">
        <v>1075</v>
      </c>
      <c r="C644">
        <v>3</v>
      </c>
      <c r="D644">
        <v>4.9080451423420515</v>
      </c>
      <c r="E644">
        <v>0</v>
      </c>
      <c r="F644">
        <v>0.78004522615465777</v>
      </c>
      <c r="G644">
        <v>0.78004522615465777</v>
      </c>
      <c r="H644">
        <v>0.1193479125759777</v>
      </c>
      <c r="I644">
        <v>0</v>
      </c>
      <c r="J644">
        <v>7.1608747545586633</v>
      </c>
      <c r="K644">
        <v>0.1193479125759777</v>
      </c>
      <c r="L644">
        <v>-0.99999999999999922</v>
      </c>
      <c r="M644">
        <v>-0.99999999999999922</v>
      </c>
      <c r="N644">
        <v>2.3869582515195562</v>
      </c>
      <c r="O644">
        <v>12.848965123055361</v>
      </c>
      <c r="P644">
        <v>7.0783232110698369E-2</v>
      </c>
      <c r="Q644">
        <v>3.0529823630362838</v>
      </c>
      <c r="R644">
        <v>1.0159649372897563</v>
      </c>
      <c r="S644">
        <v>0.33333333333333331</v>
      </c>
      <c r="T644">
        <v>0.36819031991990653</v>
      </c>
      <c r="U644">
        <v>0.26790483296934248</v>
      </c>
      <c r="V644">
        <v>-4.6672681184375779E-3</v>
      </c>
      <c r="W644">
        <v>33.816532221126671</v>
      </c>
      <c r="X644">
        <v>1.6501708697283384</v>
      </c>
      <c r="Y644">
        <v>-0.99999999999999922</v>
      </c>
      <c r="Z644">
        <v>-0.99999999999999922</v>
      </c>
      <c r="AA644">
        <v>72.394429552731225</v>
      </c>
      <c r="AB644">
        <v>0.24682187660411564</v>
      </c>
      <c r="AC644">
        <v>8.6256045373151763E-2</v>
      </c>
      <c r="AD644">
        <v>0.41816072590902875</v>
      </c>
      <c r="AE644">
        <v>37.561932394314802</v>
      </c>
      <c r="AF644">
        <v>-0.99999999999999922</v>
      </c>
      <c r="AG644">
        <v>-0.99999999999999922</v>
      </c>
      <c r="AH644">
        <v>-0.99999999999999922</v>
      </c>
      <c r="AI644">
        <v>4.2740239305983752E-2</v>
      </c>
      <c r="AJ644">
        <v>-4.6672681184375779E-3</v>
      </c>
      <c r="AK644">
        <v>0.10875703643060321</v>
      </c>
      <c r="AL644">
        <v>0.16101700133871452</v>
      </c>
      <c r="AM644">
        <v>5.6647923981810636E-2</v>
      </c>
      <c r="AN644">
        <v>1.5658318268795601E-2</v>
      </c>
      <c r="AO644">
        <v>1.9599832816982812</v>
      </c>
      <c r="AP644">
        <v>1.1965429634134628</v>
      </c>
      <c r="AQ644">
        <v>40.977406975685319</v>
      </c>
      <c r="AR644">
        <v>0.96476121810414395</v>
      </c>
      <c r="AS644">
        <v>1.7695187823043159</v>
      </c>
      <c r="AT644">
        <v>-0.99999999999999922</v>
      </c>
      <c r="AU644">
        <v>-0.99999999999999922</v>
      </c>
      <c r="AV644">
        <v>1.7960101634444143</v>
      </c>
      <c r="AW644">
        <v>86.43993763920011</v>
      </c>
      <c r="AX644">
        <v>86.828015613476012</v>
      </c>
      <c r="AY644">
        <v>0.35982150536902535</v>
      </c>
      <c r="AZ644">
        <v>13.750077142689719</v>
      </c>
      <c r="BA644">
        <v>1418.60364989297</v>
      </c>
    </row>
    <row r="645" spans="1:100" x14ac:dyDescent="0.25">
      <c r="A645">
        <v>1816</v>
      </c>
      <c r="B645" t="s">
        <v>1076</v>
      </c>
      <c r="C645">
        <v>3</v>
      </c>
      <c r="D645">
        <v>6.0197375524465944</v>
      </c>
      <c r="E645">
        <v>-5.5605891887095346E-2</v>
      </c>
      <c r="F645">
        <v>0.24908645490240527</v>
      </c>
      <c r="G645">
        <v>0.24339117300201224</v>
      </c>
      <c r="H645">
        <v>-2.158104643397437E-2</v>
      </c>
      <c r="I645">
        <v>0</v>
      </c>
      <c r="J645">
        <v>-1.2948627860384598</v>
      </c>
      <c r="K645">
        <v>-2.158104643397437E-2</v>
      </c>
      <c r="L645">
        <v>-0.99999999999999811</v>
      </c>
      <c r="M645">
        <v>-0.99999999999999811</v>
      </c>
      <c r="N645">
        <v>-0.43162092867948698</v>
      </c>
      <c r="O645">
        <v>4.9682659394101432</v>
      </c>
      <c r="P645">
        <v>5.6064146167349282E-2</v>
      </c>
      <c r="Q645">
        <v>6.3080733092943548</v>
      </c>
      <c r="R645">
        <v>1.9320280380075558</v>
      </c>
      <c r="S645">
        <v>0.33333333333333315</v>
      </c>
      <c r="T645">
        <v>0.42478322226268916</v>
      </c>
      <c r="U645">
        <v>-7.9415087194108336E-2</v>
      </c>
      <c r="V645">
        <v>6.173834523991957E-3</v>
      </c>
      <c r="W645">
        <v>28.258253974395199</v>
      </c>
      <c r="X645">
        <v>0.55550842734731953</v>
      </c>
      <c r="Y645">
        <v>-0.99999999999999811</v>
      </c>
      <c r="Z645">
        <v>-0.99999999999999811</v>
      </c>
      <c r="AA645">
        <v>46.717856624706769</v>
      </c>
      <c r="AB645">
        <v>0.17599250103838199</v>
      </c>
      <c r="AC645">
        <v>0.32646049189208098</v>
      </c>
      <c r="AD645">
        <v>-0.1719015006843827</v>
      </c>
      <c r="AE645">
        <v>16.527574612304022</v>
      </c>
      <c r="AF645">
        <v>-0.99999999999999811</v>
      </c>
      <c r="AG645">
        <v>-0.99999999999999811</v>
      </c>
      <c r="AH645">
        <v>-0.99999999999999811</v>
      </c>
      <c r="AI645">
        <v>0</v>
      </c>
      <c r="AJ645">
        <v>6.173834523991957E-3</v>
      </c>
      <c r="AK645">
        <v>-7.3592030012975082E-2</v>
      </c>
      <c r="AL645">
        <v>0.17035756736770868</v>
      </c>
      <c r="AM645">
        <v>0.15621352092613652</v>
      </c>
      <c r="AN645">
        <v>-0.21702763746918072</v>
      </c>
      <c r="AO645">
        <v>3.5373778730885377</v>
      </c>
      <c r="AP645">
        <v>-4.5739030998909751</v>
      </c>
      <c r="AQ645">
        <v>26.963391188356731</v>
      </c>
      <c r="AR645">
        <v>0.6848753029259057</v>
      </c>
      <c r="AS645">
        <v>0.53392738091334513</v>
      </c>
      <c r="AT645">
        <v>-0.99999999999999811</v>
      </c>
      <c r="AU645">
        <v>-0.99999999999999811</v>
      </c>
      <c r="AV645">
        <v>2.1754192110095669</v>
      </c>
      <c r="AW645">
        <v>47.112219464225952</v>
      </c>
      <c r="AX645">
        <v>47.729602916625147</v>
      </c>
      <c r="AY645">
        <v>0.31309640649271525</v>
      </c>
      <c r="AZ645">
        <v>11.636958402257706</v>
      </c>
      <c r="BA645">
        <v>1521.743330765411</v>
      </c>
      <c r="CU645" t="e">
        <v>#N/A</v>
      </c>
      <c r="CV645" t="e">
        <v>#N/A</v>
      </c>
    </row>
    <row r="646" spans="1:100" x14ac:dyDescent="0.25">
      <c r="A646">
        <v>1817</v>
      </c>
      <c r="B646" t="s">
        <v>1077</v>
      </c>
      <c r="C646">
        <v>3</v>
      </c>
      <c r="D646">
        <v>5.7979676585238478</v>
      </c>
      <c r="E646">
        <v>0</v>
      </c>
      <c r="F646">
        <v>-9.224245163089162E-2</v>
      </c>
      <c r="G646">
        <v>-9.224245163089162E-2</v>
      </c>
      <c r="H646">
        <v>0.16634776534398865</v>
      </c>
      <c r="I646">
        <v>0</v>
      </c>
      <c r="J646">
        <v>9.9808659206393191</v>
      </c>
      <c r="K646">
        <v>0.16634776534398865</v>
      </c>
      <c r="L646">
        <v>-0.99999999999999922</v>
      </c>
      <c r="M646">
        <v>-0.99999999999999922</v>
      </c>
      <c r="N646">
        <v>3.326955306879773</v>
      </c>
      <c r="O646">
        <v>15.686591127532282</v>
      </c>
      <c r="P646">
        <v>0.59665664577042699</v>
      </c>
      <c r="Q646">
        <v>-0.99435040515601547</v>
      </c>
      <c r="R646">
        <v>-0.40485053709429086</v>
      </c>
      <c r="S646">
        <v>0.32779415576015969</v>
      </c>
      <c r="T646">
        <v>0.38231477824651328</v>
      </c>
      <c r="U646">
        <v>0.17506659772818928</v>
      </c>
      <c r="V646">
        <v>0</v>
      </c>
      <c r="W646">
        <v>28.753110655634938</v>
      </c>
      <c r="X646">
        <v>1.2945674709364325</v>
      </c>
      <c r="Y646">
        <v>-0.99999999999999922</v>
      </c>
      <c r="Z646">
        <v>-0.99999999999999922</v>
      </c>
      <c r="AA646">
        <v>52.678554262197522</v>
      </c>
      <c r="AB646">
        <v>0.1676008965433779</v>
      </c>
      <c r="AC646">
        <v>0.28613761654779812</v>
      </c>
      <c r="AD646">
        <v>3.28673697819611E-2</v>
      </c>
      <c r="AE646">
        <v>24.330294143656847</v>
      </c>
      <c r="AF646">
        <v>-0.99999999999999922</v>
      </c>
      <c r="AG646">
        <v>-0.99999999999999922</v>
      </c>
      <c r="AH646">
        <v>-0.99999999999999922</v>
      </c>
      <c r="AI646">
        <v>6.516546152997898E-3</v>
      </c>
      <c r="AJ646">
        <v>0</v>
      </c>
      <c r="AK646">
        <v>0.18116027001174592</v>
      </c>
      <c r="AL646">
        <v>0.31469724906817165</v>
      </c>
      <c r="AM646">
        <v>-0.26193522059066787</v>
      </c>
      <c r="AN646">
        <v>0.34999101521995712</v>
      </c>
      <c r="AO646">
        <v>-5.6425791647079677</v>
      </c>
      <c r="AP646">
        <v>10.32326162583978</v>
      </c>
      <c r="AQ646">
        <v>38.73397657627428</v>
      </c>
      <c r="AR646">
        <v>0.88517553173486196</v>
      </c>
      <c r="AS646">
        <v>1.4609152362804203</v>
      </c>
      <c r="AT646">
        <v>-0.99999999999999922</v>
      </c>
      <c r="AU646">
        <v>-0.99999999999999922</v>
      </c>
      <c r="AV646">
        <v>-0.49709298872518226</v>
      </c>
      <c r="AW646">
        <v>78.688407015569581</v>
      </c>
      <c r="AX646">
        <v>78.818737938629553</v>
      </c>
      <c r="AY646">
        <v>0.3424154030329386</v>
      </c>
      <c r="AZ646">
        <v>76.707297668284113</v>
      </c>
      <c r="BA646">
        <v>1586.7600944137698</v>
      </c>
      <c r="CU646" t="e">
        <v>#N/A</v>
      </c>
      <c r="CV646" t="e">
        <v>#N/A</v>
      </c>
    </row>
    <row r="647" spans="1:100" x14ac:dyDescent="0.25">
      <c r="A647">
        <v>1818</v>
      </c>
      <c r="B647" t="s">
        <v>1078</v>
      </c>
      <c r="C647">
        <v>2</v>
      </c>
      <c r="D647">
        <v>3.6996830588513201</v>
      </c>
      <c r="E647">
        <v>-7.1622180103566996E-3</v>
      </c>
      <c r="F647">
        <v>5.9102572537093376E-2</v>
      </c>
      <c r="G647">
        <v>6.7037832396485614E-2</v>
      </c>
      <c r="H647">
        <v>6.6096288395221872E-2</v>
      </c>
      <c r="I647">
        <v>0</v>
      </c>
      <c r="J647">
        <v>3.9657773037133124</v>
      </c>
      <c r="K647">
        <v>6.6096288395221872E-2</v>
      </c>
      <c r="L647">
        <v>-1</v>
      </c>
      <c r="M647">
        <v>-1</v>
      </c>
      <c r="N647">
        <v>1.3219257679044374</v>
      </c>
      <c r="O647">
        <v>7.9642745305425251</v>
      </c>
      <c r="P647">
        <v>0.13150547684662273</v>
      </c>
      <c r="Q647">
        <v>0.59562146060860721</v>
      </c>
      <c r="R647">
        <v>0.19712336600009089</v>
      </c>
      <c r="S647">
        <v>0.32720997745662084</v>
      </c>
      <c r="T647">
        <v>0.27056238270109789</v>
      </c>
      <c r="U647">
        <v>6.0759814341431045E-2</v>
      </c>
      <c r="V647">
        <v>-1.5967959702584407E-3</v>
      </c>
      <c r="W647">
        <v>23.253625557219795</v>
      </c>
      <c r="X647">
        <v>0.72477187939551124</v>
      </c>
      <c r="Y647">
        <v>-1</v>
      </c>
      <c r="Z647">
        <v>-1</v>
      </c>
      <c r="AA647">
        <v>40.223390337574841</v>
      </c>
      <c r="AB647">
        <v>9.8515837440361131E-2</v>
      </c>
      <c r="AC647">
        <v>9.8722289147294223E-2</v>
      </c>
      <c r="AD647">
        <v>9.4293361040053314E-2</v>
      </c>
      <c r="AE647">
        <v>15.879514757610378</v>
      </c>
      <c r="AF647">
        <v>-1</v>
      </c>
      <c r="AG647">
        <v>-1</v>
      </c>
      <c r="AH647">
        <v>-1</v>
      </c>
      <c r="AI647">
        <v>-1.1426263191568447E-3</v>
      </c>
      <c r="AJ647">
        <v>-1.5967959702584407E-3</v>
      </c>
      <c r="AK647">
        <v>0.11322181826311042</v>
      </c>
      <c r="AL647">
        <v>5.8606138726136903E-2</v>
      </c>
      <c r="AM647">
        <v>0.12352650933022175</v>
      </c>
      <c r="AN647">
        <v>5.9914350884832018E-2</v>
      </c>
      <c r="AO647">
        <v>3.5324879972520926</v>
      </c>
      <c r="AP647">
        <v>1.9126732930704882</v>
      </c>
      <c r="AQ647">
        <v>28.377723420568593</v>
      </c>
      <c r="AR647">
        <v>0.67011303480110473</v>
      </c>
      <c r="AS647">
        <v>0.80851059473910192</v>
      </c>
      <c r="AT647">
        <v>-1</v>
      </c>
      <c r="AU647">
        <v>-1</v>
      </c>
      <c r="AV647">
        <v>0.31330698891855235</v>
      </c>
      <c r="AW647">
        <v>51.798193028664919</v>
      </c>
      <c r="AX647">
        <v>51.872527578571805</v>
      </c>
      <c r="AY647">
        <v>0.14335751950975281</v>
      </c>
      <c r="AZ647">
        <v>-4.0835882417487399</v>
      </c>
      <c r="BA647">
        <v>1446.0232850857017</v>
      </c>
    </row>
    <row r="648" spans="1:100" x14ac:dyDescent="0.25">
      <c r="A648">
        <v>1825</v>
      </c>
      <c r="B648" t="s">
        <v>1079</v>
      </c>
      <c r="C648">
        <v>3</v>
      </c>
      <c r="D648">
        <v>4.2851693467766498</v>
      </c>
      <c r="E648">
        <v>0</v>
      </c>
      <c r="F648">
        <v>0.12276528595678618</v>
      </c>
      <c r="G648">
        <v>0.12276528595678618</v>
      </c>
      <c r="H648">
        <v>0.13942222947060645</v>
      </c>
      <c r="I648">
        <v>0</v>
      </c>
      <c r="J648">
        <v>8.3653337682363897</v>
      </c>
      <c r="K648">
        <v>0.13942222947060645</v>
      </c>
      <c r="L648">
        <v>-1.0000000000000024</v>
      </c>
      <c r="M648">
        <v>-1.0000000000000024</v>
      </c>
      <c r="N648">
        <v>2.7884445894121295</v>
      </c>
      <c r="O648">
        <v>12.773268400969826</v>
      </c>
      <c r="P648">
        <v>1.1193318751014469</v>
      </c>
      <c r="Q648">
        <v>2.6126014597950862</v>
      </c>
      <c r="R648">
        <v>0.90854000527888812</v>
      </c>
      <c r="S648">
        <v>0.33333333333333443</v>
      </c>
      <c r="T648">
        <v>0.35537299268127681</v>
      </c>
      <c r="U648">
        <v>0.25606539546254065</v>
      </c>
      <c r="V648">
        <v>-5.6873682886983773E-2</v>
      </c>
      <c r="W648">
        <v>29.939032364782424</v>
      </c>
      <c r="X648">
        <v>1.2543432404202073</v>
      </c>
      <c r="Y648">
        <v>-1.0000000000000024</v>
      </c>
      <c r="Z648">
        <v>-1.0000000000000024</v>
      </c>
      <c r="AA648">
        <v>65.872378215867315</v>
      </c>
      <c r="AB648">
        <v>-3.0204487108045436E-2</v>
      </c>
      <c r="AC648">
        <v>0.42119938273688984</v>
      </c>
      <c r="AD648">
        <v>0.30950122128727531</v>
      </c>
      <c r="AE648">
        <v>35.024805845805993</v>
      </c>
      <c r="AF648">
        <v>-1.0000000000000024</v>
      </c>
      <c r="AG648">
        <v>-1.0000000000000024</v>
      </c>
      <c r="AH648">
        <v>-1.0000000000000024</v>
      </c>
      <c r="AI648">
        <v>-1.4877088353484289E-2</v>
      </c>
      <c r="AJ648">
        <v>-5.6873682886983773E-2</v>
      </c>
      <c r="AK648">
        <v>0.24761836792833655</v>
      </c>
      <c r="AL648">
        <v>-0.30462262686197428</v>
      </c>
      <c r="AM648">
        <v>-0.10349361510850519</v>
      </c>
      <c r="AN648">
        <v>-0.17657283774210017</v>
      </c>
      <c r="AO648">
        <v>-1.3492485380709467</v>
      </c>
      <c r="AP648">
        <v>-5.9374340778623766</v>
      </c>
      <c r="AQ648">
        <v>38.304366133018824</v>
      </c>
      <c r="AR648">
        <v>0.88789803859016736</v>
      </c>
      <c r="AS648">
        <v>1.393765469890814</v>
      </c>
      <c r="AT648">
        <v>-1.0000000000000024</v>
      </c>
      <c r="AU648">
        <v>-1.0000000000000024</v>
      </c>
      <c r="AV648">
        <v>1.0313052912356733</v>
      </c>
      <c r="AW648">
        <v>72.70821253897472</v>
      </c>
      <c r="AX648">
        <v>66.72330248320668</v>
      </c>
      <c r="AY648">
        <v>2.6065520003894074E-2</v>
      </c>
      <c r="AZ648">
        <v>-1.0772714946766466</v>
      </c>
      <c r="BA648">
        <v>1498.3663975712623</v>
      </c>
    </row>
    <row r="649" spans="1:100" x14ac:dyDescent="0.25">
      <c r="A649">
        <v>1827</v>
      </c>
      <c r="B649" t="s">
        <v>1080</v>
      </c>
      <c r="C649">
        <v>3</v>
      </c>
      <c r="D649">
        <v>2.0528866403973951</v>
      </c>
      <c r="E649">
        <v>0</v>
      </c>
      <c r="F649">
        <v>0.21230033394205086</v>
      </c>
      <c r="G649">
        <v>0.21230033394205086</v>
      </c>
      <c r="H649">
        <v>0.1171659559576749</v>
      </c>
      <c r="I649">
        <v>0</v>
      </c>
      <c r="J649">
        <v>7.0299573574604937</v>
      </c>
      <c r="K649">
        <v>0.1171659559576749</v>
      </c>
      <c r="L649">
        <v>-0.99999999999999722</v>
      </c>
      <c r="M649">
        <v>-0.99999999999999722</v>
      </c>
      <c r="N649">
        <v>2.3433191191534979</v>
      </c>
      <c r="O649">
        <v>9.2951443317999374</v>
      </c>
      <c r="P649">
        <v>0.15764461085966025</v>
      </c>
      <c r="Q649">
        <v>-5.1108825945932796</v>
      </c>
      <c r="R649">
        <v>-1.6737256518315184</v>
      </c>
      <c r="S649">
        <v>0.33333333333333243</v>
      </c>
      <c r="T649">
        <v>1.2081691448899919E-2</v>
      </c>
      <c r="U649">
        <v>3.173059302525854E-2</v>
      </c>
      <c r="V649">
        <v>-2.8936877830991047E-2</v>
      </c>
      <c r="W649">
        <v>9.2417113607529977</v>
      </c>
      <c r="X649">
        <v>-0.13970146794478747</v>
      </c>
      <c r="Y649">
        <v>-0.99999999999999722</v>
      </c>
      <c r="Z649">
        <v>-0.99999999999999722</v>
      </c>
      <c r="AA649">
        <v>26.604767626975153</v>
      </c>
      <c r="AB649">
        <v>0.16393275141075359</v>
      </c>
      <c r="AC649">
        <v>0.15314524041877967</v>
      </c>
      <c r="AD649">
        <v>6.3657646531540366E-2</v>
      </c>
      <c r="AE649">
        <v>19.036781918053681</v>
      </c>
      <c r="AF649">
        <v>-0.99999999999999722</v>
      </c>
      <c r="AG649">
        <v>-0.99999999999999722</v>
      </c>
      <c r="AH649">
        <v>-0.99999999999999722</v>
      </c>
      <c r="AI649">
        <v>1.3744966158630776E-2</v>
      </c>
      <c r="AJ649">
        <v>-2.8936877830991047E-2</v>
      </c>
      <c r="AK649">
        <v>-7.2062741271884126E-2</v>
      </c>
      <c r="AL649">
        <v>-0.35537911895631402</v>
      </c>
      <c r="AM649">
        <v>0.62260765943779695</v>
      </c>
      <c r="AN649">
        <v>0.9034161472175487</v>
      </c>
      <c r="AO649">
        <v>15.204877779585509</v>
      </c>
      <c r="AP649">
        <v>20.808508085657149</v>
      </c>
      <c r="AQ649">
        <v>16.271668718213487</v>
      </c>
      <c r="AR649">
        <v>0.34820873997649981</v>
      </c>
      <c r="AS649">
        <v>-2.2535511987112518E-2</v>
      </c>
      <c r="AT649">
        <v>-0.99999999999999722</v>
      </c>
      <c r="AU649">
        <v>-0.99999999999999722</v>
      </c>
      <c r="AV649">
        <v>-1.4614253178894674</v>
      </c>
      <c r="AW649">
        <v>56.708420044432266</v>
      </c>
      <c r="AX649">
        <v>54.089631584505746</v>
      </c>
      <c r="AY649">
        <v>0.24001333842351352</v>
      </c>
      <c r="AZ649">
        <v>-20.325321571323542</v>
      </c>
      <c r="BA649">
        <v>1390.0484450669342</v>
      </c>
    </row>
    <row r="650" spans="1:100" x14ac:dyDescent="0.25">
      <c r="A650">
        <v>1828</v>
      </c>
      <c r="B650" t="s">
        <v>1081</v>
      </c>
      <c r="C650">
        <v>3</v>
      </c>
      <c r="D650">
        <v>2.5495263107878641</v>
      </c>
      <c r="E650">
        <v>1.4318448612530548E-3</v>
      </c>
      <c r="F650">
        <v>-0.79163651426237314</v>
      </c>
      <c r="G650">
        <v>-0.79163651426237314</v>
      </c>
      <c r="H650">
        <v>2.2708446359840873E-2</v>
      </c>
      <c r="I650">
        <v>0</v>
      </c>
      <c r="J650">
        <v>1.3625067815904544</v>
      </c>
      <c r="K650">
        <v>2.2708446359840873E-2</v>
      </c>
      <c r="L650">
        <v>-1.0000000000000002</v>
      </c>
      <c r="M650">
        <v>-1.0000000000000002</v>
      </c>
      <c r="N650">
        <v>0.45416892719681712</v>
      </c>
      <c r="O650">
        <v>3.1203965781159422</v>
      </c>
      <c r="P650">
        <v>0.11064728820304176</v>
      </c>
      <c r="Q650">
        <v>-1.1249368618834168</v>
      </c>
      <c r="R650">
        <v>-0.37851704810770159</v>
      </c>
      <c r="S650">
        <v>0.33333333333333365</v>
      </c>
      <c r="T650">
        <v>0.26929715083346217</v>
      </c>
      <c r="U650">
        <v>-0.20829912150394003</v>
      </c>
      <c r="V650">
        <v>0</v>
      </c>
      <c r="W650">
        <v>14.864916652120593</v>
      </c>
      <c r="X650">
        <v>-0.3173106307086766</v>
      </c>
      <c r="Y650">
        <v>-1.0000000000000002</v>
      </c>
      <c r="Z650">
        <v>-1.0000000000000002</v>
      </c>
      <c r="AA650">
        <v>41.916478073734631</v>
      </c>
      <c r="AB650">
        <v>0.28230914346633429</v>
      </c>
      <c r="AC650">
        <v>0.35731892218476263</v>
      </c>
      <c r="AD650">
        <v>-9.1026496256662343E-2</v>
      </c>
      <c r="AE650">
        <v>27.430078469721746</v>
      </c>
      <c r="AF650">
        <v>-1.0000000000000002</v>
      </c>
      <c r="AG650">
        <v>-1.0000000000000002</v>
      </c>
      <c r="AH650">
        <v>-1.0000000000000002</v>
      </c>
      <c r="AI650">
        <v>0</v>
      </c>
      <c r="AJ650">
        <v>0</v>
      </c>
      <c r="AK650">
        <v>-0.28917403074347653</v>
      </c>
      <c r="AL650">
        <v>3.5280001354200605E-2</v>
      </c>
      <c r="AM650">
        <v>-0.25241139045718425</v>
      </c>
      <c r="AN650">
        <v>-0.23656700165408645</v>
      </c>
      <c r="AO650">
        <v>-7.7561549151469835</v>
      </c>
      <c r="AP650">
        <v>-5.7377750345811593</v>
      </c>
      <c r="AQ650">
        <v>16.227423433711042</v>
      </c>
      <c r="AR650">
        <v>0.39433136266285573</v>
      </c>
      <c r="AS650">
        <v>-0.29460218434883595</v>
      </c>
      <c r="AT650">
        <v>-1.0000000000000002</v>
      </c>
      <c r="AU650">
        <v>-1.0000000000000002</v>
      </c>
      <c r="AV650">
        <v>-1.1701535623700752</v>
      </c>
      <c r="AW650">
        <v>39.299099617269448</v>
      </c>
      <c r="AX650">
        <v>39.299099617269448</v>
      </c>
      <c r="AY650">
        <v>0.1146494784976205</v>
      </c>
      <c r="AZ650">
        <v>-21.965552202770521</v>
      </c>
      <c r="BA650">
        <v>1406.8845991984563</v>
      </c>
    </row>
    <row r="651" spans="1:100" x14ac:dyDescent="0.25">
      <c r="A651">
        <v>1831</v>
      </c>
      <c r="B651" t="s">
        <v>1082</v>
      </c>
      <c r="C651">
        <v>3</v>
      </c>
      <c r="D651">
        <v>3.8836725922829078</v>
      </c>
      <c r="E651">
        <v>0</v>
      </c>
      <c r="F651">
        <v>-3.9959756405453711E-2</v>
      </c>
      <c r="G651">
        <v>-3.9959756405453711E-2</v>
      </c>
      <c r="H651">
        <v>0.10231951785987599</v>
      </c>
      <c r="I651">
        <v>0</v>
      </c>
      <c r="J651">
        <v>6.1391710715925605</v>
      </c>
      <c r="K651">
        <v>0.10231951785987599</v>
      </c>
      <c r="L651">
        <v>-1.0000000000000002</v>
      </c>
      <c r="M651">
        <v>-1.0000000000000002</v>
      </c>
      <c r="N651">
        <v>2.0463903571975197</v>
      </c>
      <c r="O651">
        <v>9.9828839074700184</v>
      </c>
      <c r="P651">
        <v>0.64409467940953913</v>
      </c>
      <c r="Q651">
        <v>-3.5159423086658013</v>
      </c>
      <c r="R651">
        <v>-1.0752846250997306</v>
      </c>
      <c r="S651">
        <v>0.34025530934583281</v>
      </c>
      <c r="T651">
        <v>0.49171595753360198</v>
      </c>
      <c r="U651">
        <v>0.25503363773522403</v>
      </c>
      <c r="V651">
        <v>7.382317428763531E-5</v>
      </c>
      <c r="W651">
        <v>39.390368397162781</v>
      </c>
      <c r="X651">
        <v>1.8953482787364766</v>
      </c>
      <c r="Y651">
        <v>-1.0000000000000002</v>
      </c>
      <c r="Z651">
        <v>-1.0000000000000002</v>
      </c>
      <c r="AA651">
        <v>51.89618717803279</v>
      </c>
      <c r="AB651">
        <v>-5.8722094273842194E-2</v>
      </c>
      <c r="AC651">
        <v>0.21623391002782211</v>
      </c>
      <c r="AD651">
        <v>0.1141102523654144</v>
      </c>
      <c r="AE651">
        <v>13.581103405969719</v>
      </c>
      <c r="AF651">
        <v>-1.0000000000000002</v>
      </c>
      <c r="AG651">
        <v>-1.0000000000000002</v>
      </c>
      <c r="AH651">
        <v>-1.0000000000000002</v>
      </c>
      <c r="AI651">
        <v>0</v>
      </c>
      <c r="AJ651">
        <v>7.382317428763531E-5</v>
      </c>
      <c r="AK651">
        <v>0.29908230660142199</v>
      </c>
      <c r="AL651">
        <v>-5.5791548842201555E-2</v>
      </c>
      <c r="AM651">
        <v>0.38266806457708286</v>
      </c>
      <c r="AN651">
        <v>0.40551947959987511</v>
      </c>
      <c r="AO651">
        <v>11.062113147434179</v>
      </c>
      <c r="AP651">
        <v>9.8590292457858695</v>
      </c>
      <c r="AQ651">
        <v>45.529539468755345</v>
      </c>
      <c r="AR651">
        <v>1.0870787277889458</v>
      </c>
      <c r="AS651">
        <v>1.9976677965963519</v>
      </c>
      <c r="AT651">
        <v>-1.0000000000000002</v>
      </c>
      <c r="AU651">
        <v>-1.0000000000000002</v>
      </c>
      <c r="AV651">
        <v>-1.115244381505184</v>
      </c>
      <c r="AW651">
        <v>71.738100331288635</v>
      </c>
      <c r="AX651">
        <v>71.745482648717399</v>
      </c>
      <c r="AY651">
        <v>0.25048540292736465</v>
      </c>
      <c r="AZ651">
        <v>13.54477935530425</v>
      </c>
      <c r="BA651">
        <v>1472.1041712427993</v>
      </c>
      <c r="CU651" t="e">
        <v>#N/A</v>
      </c>
      <c r="CV651" t="e">
        <v>#N/A</v>
      </c>
    </row>
    <row r="652" spans="1:100" x14ac:dyDescent="0.25">
      <c r="A652">
        <v>1836</v>
      </c>
      <c r="B652" t="s">
        <v>1083</v>
      </c>
      <c r="C652">
        <v>3</v>
      </c>
      <c r="D652">
        <v>2.1448915017481474</v>
      </c>
      <c r="E652">
        <v>8.1190079067052588E-3</v>
      </c>
      <c r="F652">
        <v>0.58018078986513</v>
      </c>
      <c r="G652">
        <v>0.58022440395948405</v>
      </c>
      <c r="H652">
        <v>-4.5204532479353354E-2</v>
      </c>
      <c r="I652">
        <v>0</v>
      </c>
      <c r="J652">
        <v>-2.7122719487611997</v>
      </c>
      <c r="K652">
        <v>-4.5204532479353354E-2</v>
      </c>
      <c r="L652">
        <v>-0.99999999999999811</v>
      </c>
      <c r="M652">
        <v>-0.99999999999999811</v>
      </c>
      <c r="N652">
        <v>-0.90409064958706731</v>
      </c>
      <c r="O652">
        <v>1.2843956946430507E-2</v>
      </c>
      <c r="P652">
        <v>18.654130623889429</v>
      </c>
      <c r="Q652">
        <v>-9.5052229995075857E-2</v>
      </c>
      <c r="R652">
        <v>2.0540651175333933</v>
      </c>
      <c r="S652">
        <v>0.33333333333333276</v>
      </c>
      <c r="T652">
        <v>0.34367115671103476</v>
      </c>
      <c r="U652">
        <v>0.1024309020258454</v>
      </c>
      <c r="V652">
        <v>0</v>
      </c>
      <c r="W652">
        <v>32.985596981982631</v>
      </c>
      <c r="X652">
        <v>1.166120007513447</v>
      </c>
      <c r="Y652">
        <v>-0.99999999999999811</v>
      </c>
      <c r="Z652">
        <v>-0.99999999999999811</v>
      </c>
      <c r="AA652">
        <v>61.935106540802259</v>
      </c>
      <c r="AB652">
        <v>0.22489922093130935</v>
      </c>
      <c r="AC652">
        <v>0.24654980485085456</v>
      </c>
      <c r="AD652">
        <v>6.6459863043560649E-2</v>
      </c>
      <c r="AE652">
        <v>26.895444441286212</v>
      </c>
      <c r="AF652">
        <v>-0.99999999999999811</v>
      </c>
      <c r="AG652">
        <v>-0.99999999999999811</v>
      </c>
      <c r="AH652">
        <v>-0.99999999999999811</v>
      </c>
      <c r="AI652">
        <v>0</v>
      </c>
      <c r="AJ652">
        <v>0</v>
      </c>
      <c r="AK652">
        <v>-0.1078584535081869</v>
      </c>
      <c r="AL652">
        <v>-0.15773546240309821</v>
      </c>
      <c r="AM652">
        <v>0.35119234021500584</v>
      </c>
      <c r="AN652">
        <v>0.66318872064418577</v>
      </c>
      <c r="AO652">
        <v>8.2405162378342141</v>
      </c>
      <c r="AP652">
        <v>15.79104070408915</v>
      </c>
      <c r="AQ652">
        <v>30.273325033221475</v>
      </c>
      <c r="AR652">
        <v>0.77943539207021284</v>
      </c>
      <c r="AS652">
        <v>1.1209154750340939</v>
      </c>
      <c r="AT652">
        <v>-0.99999999999999811</v>
      </c>
      <c r="AU652">
        <v>-0.99999999999999811</v>
      </c>
      <c r="AV652">
        <v>2.6342895214928772</v>
      </c>
      <c r="AW652">
        <v>77.738991201837862</v>
      </c>
      <c r="AX652">
        <v>77.738991201837862</v>
      </c>
      <c r="AY652">
        <v>0.21025576700175741</v>
      </c>
      <c r="AZ652">
        <v>12.547014338417902</v>
      </c>
      <c r="BA652">
        <v>1545.1174876782361</v>
      </c>
    </row>
    <row r="653" spans="1:100" x14ac:dyDescent="0.25">
      <c r="A653">
        <v>1846</v>
      </c>
      <c r="B653" t="s">
        <v>1084</v>
      </c>
      <c r="C653">
        <v>1</v>
      </c>
      <c r="D653">
        <v>3.6780808625294901</v>
      </c>
      <c r="E653">
        <v>2.1757476414710399E-2</v>
      </c>
      <c r="F653">
        <v>5.7515663270048999E-2</v>
      </c>
      <c r="G653">
        <v>6.3638324821297304E-2</v>
      </c>
      <c r="H653">
        <v>4.4731895715573101E-2</v>
      </c>
      <c r="I653">
        <v>0</v>
      </c>
      <c r="J653">
        <v>2.6839137429343798</v>
      </c>
      <c r="K653">
        <v>4.4731895715573101E-2</v>
      </c>
      <c r="L653">
        <v>-1</v>
      </c>
      <c r="M653">
        <v>-1</v>
      </c>
      <c r="N653">
        <v>0.894637914311463</v>
      </c>
      <c r="O653">
        <v>6.42563293028517</v>
      </c>
      <c r="P653">
        <v>8.4867148022695807E-2</v>
      </c>
      <c r="Q653">
        <v>0.153507344323627</v>
      </c>
      <c r="R653">
        <v>5.0277871893111802E-2</v>
      </c>
      <c r="S653">
        <v>0.32916601326620298</v>
      </c>
      <c r="T653">
        <v>0.23975694309620599</v>
      </c>
      <c r="U653">
        <v>4.00147922229208E-2</v>
      </c>
      <c r="V653">
        <v>-3.2092616958779002E-3</v>
      </c>
      <c r="W653">
        <v>22.4398636469551</v>
      </c>
      <c r="X653">
        <v>0.57887640222380699</v>
      </c>
      <c r="Y653">
        <v>-1</v>
      </c>
      <c r="Z653">
        <v>-1</v>
      </c>
      <c r="AA653">
        <v>33.0321732872819</v>
      </c>
      <c r="AB653">
        <v>0.100272451404467</v>
      </c>
      <c r="AC653">
        <v>4.1627991656747201E-2</v>
      </c>
      <c r="AD653">
        <v>6.8940192307458195E-2</v>
      </c>
      <c r="AE653">
        <v>10.542031768433599</v>
      </c>
      <c r="AF653">
        <v>-1</v>
      </c>
      <c r="AG653">
        <v>-1</v>
      </c>
      <c r="AH653">
        <v>-1</v>
      </c>
      <c r="AI653">
        <v>-6.4806894010443399E-4</v>
      </c>
      <c r="AJ653">
        <v>-3.2092616958779002E-3</v>
      </c>
      <c r="AK653">
        <v>0.108545496552842</v>
      </c>
      <c r="AL653">
        <v>6.3541779719447203E-2</v>
      </c>
      <c r="AM653">
        <v>0.14516971361987499</v>
      </c>
      <c r="AN653">
        <v>6.2411759814733403E-2</v>
      </c>
      <c r="AO653">
        <v>4.1719703232610899</v>
      </c>
      <c r="AP653">
        <v>1.87800289396557</v>
      </c>
      <c r="AQ653">
        <v>25.123777389889501</v>
      </c>
      <c r="AR653">
        <v>0.60572848688945202</v>
      </c>
      <c r="AS653">
        <v>0.62360829793938</v>
      </c>
      <c r="AT653">
        <v>-1</v>
      </c>
      <c r="AU653">
        <v>-1</v>
      </c>
      <c r="AV653">
        <v>0.113916196714409</v>
      </c>
      <c r="AW653">
        <v>41.335809111532598</v>
      </c>
      <c r="AX653">
        <v>41.001921563142801</v>
      </c>
      <c r="AY653">
        <v>9.6368259759583505E-2</v>
      </c>
      <c r="AZ653">
        <v>-14.145392237927799</v>
      </c>
      <c r="BA653">
        <v>1350</v>
      </c>
    </row>
    <row r="654" spans="1:100" x14ac:dyDescent="0.25">
      <c r="A654">
        <v>1847</v>
      </c>
      <c r="B654" t="s">
        <v>1085</v>
      </c>
      <c r="C654">
        <v>3</v>
      </c>
      <c r="D654">
        <v>4.6991488710542999</v>
      </c>
      <c r="E654">
        <v>0</v>
      </c>
      <c r="F654">
        <v>0.18809278711640187</v>
      </c>
      <c r="G654">
        <v>0.18809278711640187</v>
      </c>
      <c r="H654">
        <v>-4.2508280614088095E-2</v>
      </c>
      <c r="I654">
        <v>0</v>
      </c>
      <c r="J654">
        <v>-2.5504968368452881</v>
      </c>
      <c r="K654">
        <v>-4.2508280614088095E-2</v>
      </c>
      <c r="L654">
        <v>-0.99999999999999811</v>
      </c>
      <c r="M654">
        <v>-0.99999999999999811</v>
      </c>
      <c r="N654">
        <v>-0.85016561228176313</v>
      </c>
      <c r="O654">
        <v>2.3367448213254156</v>
      </c>
      <c r="P654">
        <v>-8.5565276307873112E-2</v>
      </c>
      <c r="Q654">
        <v>1.8496657289297607</v>
      </c>
      <c r="R654">
        <v>0.5184721696164214</v>
      </c>
      <c r="S654">
        <v>0.3333333333333327</v>
      </c>
      <c r="T654">
        <v>0.36401486277822637</v>
      </c>
      <c r="U654">
        <v>9.2394906082474096E-2</v>
      </c>
      <c r="V654">
        <v>-4.6391271087683856E-3</v>
      </c>
      <c r="W654">
        <v>33.104490227974132</v>
      </c>
      <c r="X654">
        <v>1.1122828678478276</v>
      </c>
      <c r="Y654">
        <v>-0.99999999999999811</v>
      </c>
      <c r="Z654">
        <v>-0.99999999999999811</v>
      </c>
      <c r="AA654">
        <v>41.969194949227798</v>
      </c>
      <c r="AB654">
        <v>0.114209938096932</v>
      </c>
      <c r="AC654">
        <v>6.8852973214378582E-2</v>
      </c>
      <c r="AD654">
        <v>-1.61382602785657E-2</v>
      </c>
      <c r="AE654">
        <v>8.3462325516372466</v>
      </c>
      <c r="AF654">
        <v>-0.99999999999999811</v>
      </c>
      <c r="AG654">
        <v>-0.99999999999999811</v>
      </c>
      <c r="AH654">
        <v>-0.99999999999999811</v>
      </c>
      <c r="AI654">
        <v>2.9257472748633412E-2</v>
      </c>
      <c r="AJ654">
        <v>-4.6391271087683856E-3</v>
      </c>
      <c r="AK654">
        <v>4.4427859368839327E-2</v>
      </c>
      <c r="AL654">
        <v>-0.26521157000391643</v>
      </c>
      <c r="AM654">
        <v>0.62923234891900759</v>
      </c>
      <c r="AN654">
        <v>-6.8401749434352552E-2</v>
      </c>
      <c r="AO654">
        <v>15.952948019819386</v>
      </c>
      <c r="AP654">
        <v>-3.036101585878396</v>
      </c>
      <c r="AQ654">
        <v>30.553993391128849</v>
      </c>
      <c r="AR654">
        <v>0.78510397508526519</v>
      </c>
      <c r="AS654">
        <v>1.0697745872337394</v>
      </c>
      <c r="AT654">
        <v>-0.99999999999999811</v>
      </c>
      <c r="AU654">
        <v>-0.99999999999999811</v>
      </c>
      <c r="AV654">
        <v>0.70656495673282338</v>
      </c>
      <c r="AW654">
        <v>41.269838184674796</v>
      </c>
      <c r="AX654">
        <v>41.391074928770628</v>
      </c>
      <c r="AY654">
        <v>-2.7290579111702663E-2</v>
      </c>
      <c r="AZ654">
        <v>-26.34626746164777</v>
      </c>
      <c r="BA654">
        <v>1387.1697441078932</v>
      </c>
    </row>
    <row r="655" spans="1:100" x14ac:dyDescent="0.25">
      <c r="A655">
        <v>1860</v>
      </c>
      <c r="B655" t="s">
        <v>1086</v>
      </c>
      <c r="C655">
        <v>3</v>
      </c>
      <c r="D655">
        <v>6.6642740211847782</v>
      </c>
      <c r="E655">
        <v>0</v>
      </c>
      <c r="F655">
        <v>1.3660032373095928E-2</v>
      </c>
      <c r="G655">
        <v>1.3660032373095928E-2</v>
      </c>
      <c r="H655">
        <v>-0.16447583882879099</v>
      </c>
      <c r="I655">
        <v>0</v>
      </c>
      <c r="J655">
        <v>-9.8685503297274568</v>
      </c>
      <c r="K655">
        <v>-0.16447583882879099</v>
      </c>
      <c r="L655">
        <v>-1.0000000000000007</v>
      </c>
      <c r="M655">
        <v>-1.0000000000000007</v>
      </c>
      <c r="N655">
        <v>-3.2895167765758195</v>
      </c>
      <c r="O655">
        <v>-3.190616276169584</v>
      </c>
      <c r="P655">
        <v>-0.42471488317699274</v>
      </c>
      <c r="Q655">
        <v>0.1100433939582029</v>
      </c>
      <c r="R655">
        <v>1.6264391292647621E-2</v>
      </c>
      <c r="S655">
        <v>0.33333333333333326</v>
      </c>
      <c r="T655">
        <v>0.17973026958900507</v>
      </c>
      <c r="U655">
        <v>0.29205451261076165</v>
      </c>
      <c r="V655">
        <v>0</v>
      </c>
      <c r="W655">
        <v>38.783758174475665</v>
      </c>
      <c r="X655">
        <v>1.692154428449848</v>
      </c>
      <c r="Y655">
        <v>-1.0000000000000007</v>
      </c>
      <c r="Z655">
        <v>-1.0000000000000007</v>
      </c>
      <c r="AA655">
        <v>61.624624718893728</v>
      </c>
      <c r="AB655">
        <v>0.29974360165094149</v>
      </c>
      <c r="AC655">
        <v>-0.14776600746628335</v>
      </c>
      <c r="AD655">
        <v>0.30451444887785023</v>
      </c>
      <c r="AE655">
        <v>22.824602153125419</v>
      </c>
      <c r="AF655">
        <v>-1.0000000000000007</v>
      </c>
      <c r="AG655">
        <v>-1.0000000000000007</v>
      </c>
      <c r="AH655">
        <v>-1.0000000000000007</v>
      </c>
      <c r="AI655">
        <v>0</v>
      </c>
      <c r="AJ655">
        <v>0</v>
      </c>
      <c r="AK655">
        <v>0.1426685982429188</v>
      </c>
      <c r="AL655">
        <v>0.68621239813825807</v>
      </c>
      <c r="AM655">
        <v>-4.5629059182238502E-2</v>
      </c>
      <c r="AN655">
        <v>0.28181012439110881</v>
      </c>
      <c r="AO655">
        <v>-0.42738348834136919</v>
      </c>
      <c r="AP655">
        <v>10.47631510046901</v>
      </c>
      <c r="AQ655">
        <v>28.915207844748181</v>
      </c>
      <c r="AR655">
        <v>0.80511811553310042</v>
      </c>
      <c r="AS655">
        <v>1.5276785896210567</v>
      </c>
      <c r="AT655">
        <v>-1.0000000000000007</v>
      </c>
      <c r="AU655">
        <v>-1.0000000000000007</v>
      </c>
      <c r="AV655">
        <v>2.9924423665743549E-2</v>
      </c>
      <c r="AW655">
        <v>68.910323543193144</v>
      </c>
      <c r="AX655">
        <v>68.910323543193144</v>
      </c>
      <c r="AY655">
        <v>3.9253924924914259E-3</v>
      </c>
      <c r="AZ655">
        <v>-22.094212959436181</v>
      </c>
      <c r="BA655">
        <v>1438.9828339404542</v>
      </c>
    </row>
    <row r="656" spans="1:100" x14ac:dyDescent="0.25">
      <c r="A656">
        <v>1868</v>
      </c>
      <c r="B656" t="s">
        <v>1087</v>
      </c>
      <c r="C656">
        <v>3</v>
      </c>
      <c r="D656">
        <v>5.868280774183491</v>
      </c>
      <c r="E656">
        <v>0</v>
      </c>
      <c r="F656">
        <v>1.2587295390879261</v>
      </c>
      <c r="G656">
        <v>1.2587295390879261</v>
      </c>
      <c r="H656">
        <v>-1.0760323328181609E-2</v>
      </c>
      <c r="I656">
        <v>0</v>
      </c>
      <c r="J656">
        <v>-0.64561939969089455</v>
      </c>
      <c r="K656">
        <v>-1.0760323328181609E-2</v>
      </c>
      <c r="L656">
        <v>-0.99999999999999856</v>
      </c>
      <c r="M656">
        <v>-0.99999999999999856</v>
      </c>
      <c r="N656">
        <v>-0.21520646656363274</v>
      </c>
      <c r="O656">
        <v>6.4813909135805137</v>
      </c>
      <c r="P656">
        <v>-2.4835795471463782</v>
      </c>
      <c r="Q656">
        <v>1.7855355721195036</v>
      </c>
      <c r="R656">
        <v>0.21284884136436411</v>
      </c>
      <c r="S656">
        <v>0.33985521632279259</v>
      </c>
      <c r="T656">
        <v>0.14603908826060311</v>
      </c>
      <c r="U656">
        <v>-0.16601616693337926</v>
      </c>
      <c r="V656">
        <v>0</v>
      </c>
      <c r="W656">
        <v>13.225538439127927</v>
      </c>
      <c r="X656">
        <v>-0.3547042848946696</v>
      </c>
      <c r="Y656">
        <v>-0.99999999999999856</v>
      </c>
      <c r="Z656">
        <v>-0.99999999999999856</v>
      </c>
      <c r="AA656">
        <v>39.993516410481334</v>
      </c>
      <c r="AB656">
        <v>-0.12644866615048941</v>
      </c>
      <c r="AC656">
        <v>0.33444967502986511</v>
      </c>
      <c r="AD656">
        <v>0.32310157372040471</v>
      </c>
      <c r="AE656">
        <v>26.555129129989009</v>
      </c>
      <c r="AF656">
        <v>-0.99999999999999856</v>
      </c>
      <c r="AG656">
        <v>-0.99999999999999856</v>
      </c>
      <c r="AH656">
        <v>-0.99999999999999856</v>
      </c>
      <c r="AI656">
        <v>-1.9615123929696672E-2</v>
      </c>
      <c r="AJ656">
        <v>0</v>
      </c>
      <c r="AK656">
        <v>-0.22207735573732806</v>
      </c>
      <c r="AL656">
        <v>0.29140557512144394</v>
      </c>
      <c r="AM656">
        <v>-6.9694333425469213E-2</v>
      </c>
      <c r="AN656">
        <v>0.2755067664466132</v>
      </c>
      <c r="AO656">
        <v>-2.8527451143233713</v>
      </c>
      <c r="AP656">
        <v>8.3446970367725495</v>
      </c>
      <c r="AQ656">
        <v>12.579919039437033</v>
      </c>
      <c r="AR656">
        <v>0.3198781376500166</v>
      </c>
      <c r="AS656">
        <v>-0.36546460822285115</v>
      </c>
      <c r="AT656">
        <v>-0.99999999999999856</v>
      </c>
      <c r="AU656">
        <v>-0.99999999999999856</v>
      </c>
      <c r="AV656">
        <v>1.4715783804522915</v>
      </c>
      <c r="AW656">
        <v>54.81960436083439</v>
      </c>
      <c r="AX656">
        <v>54.427301882240457</v>
      </c>
      <c r="AY656">
        <v>2.1530902795885813E-2</v>
      </c>
      <c r="AZ656">
        <v>-12.611888185601542</v>
      </c>
      <c r="BA656">
        <v>1440.4256397786996</v>
      </c>
    </row>
    <row r="657" spans="1:100" x14ac:dyDescent="0.25">
      <c r="A657">
        <v>1872</v>
      </c>
      <c r="B657" t="s">
        <v>1088</v>
      </c>
      <c r="C657">
        <v>3</v>
      </c>
      <c r="D657">
        <v>4.1749279443399576</v>
      </c>
      <c r="E657">
        <v>0.24556622500883815</v>
      </c>
      <c r="F657">
        <v>-0.22025753520724883</v>
      </c>
      <c r="G657">
        <v>-0.14979243374776008</v>
      </c>
      <c r="H657">
        <v>0.3594535722233374</v>
      </c>
      <c r="I657">
        <v>0</v>
      </c>
      <c r="J657">
        <v>21.567214333400244</v>
      </c>
      <c r="K657">
        <v>0.3594535722233374</v>
      </c>
      <c r="L657">
        <v>-1.0000000000000013</v>
      </c>
      <c r="M657">
        <v>-1.0000000000000013</v>
      </c>
      <c r="N657">
        <v>7.1890714444667463</v>
      </c>
      <c r="O657">
        <v>25.592349843992437</v>
      </c>
      <c r="P657">
        <v>-1.498285868144603</v>
      </c>
      <c r="Q657">
        <v>1.3302944870067308</v>
      </c>
      <c r="R657">
        <v>0.39525405786001022</v>
      </c>
      <c r="S657">
        <v>0.33333333333333381</v>
      </c>
      <c r="T657">
        <v>0.23662555990190617</v>
      </c>
      <c r="U657">
        <v>0.19982108019145961</v>
      </c>
      <c r="V657">
        <v>-4.4802037912413054E-3</v>
      </c>
      <c r="W657">
        <v>16.233847896484832</v>
      </c>
      <c r="X657">
        <v>1.0126012558492068</v>
      </c>
      <c r="Y657">
        <v>-1.0000000000000013</v>
      </c>
      <c r="Z657">
        <v>-1.0000000000000013</v>
      </c>
      <c r="AA657">
        <v>73.076499222924213</v>
      </c>
      <c r="AB657">
        <v>0.33818020769261858</v>
      </c>
      <c r="AC657">
        <v>0.40785792721836645</v>
      </c>
      <c r="AD657">
        <v>0.38290981046060268</v>
      </c>
      <c r="AE657">
        <v>56.44739726857938</v>
      </c>
      <c r="AF657">
        <v>-1.0000000000000013</v>
      </c>
      <c r="AG657">
        <v>-1.0000000000000013</v>
      </c>
      <c r="AH657">
        <v>-1.0000000000000013</v>
      </c>
      <c r="AI657">
        <v>0</v>
      </c>
      <c r="AJ657">
        <v>-4.4802037912413054E-3</v>
      </c>
      <c r="AK657">
        <v>6.3325433871436076E-2</v>
      </c>
      <c r="AL657">
        <v>-4.2884669863795535E-2</v>
      </c>
      <c r="AM657">
        <v>-1.8114121731783783E-2</v>
      </c>
      <c r="AN657">
        <v>-0.56107040046951562</v>
      </c>
      <c r="AO657">
        <v>-0.13622587393741759</v>
      </c>
      <c r="AP657">
        <v>-14.241183361056866</v>
      </c>
      <c r="AQ657">
        <v>37.801062229885076</v>
      </c>
      <c r="AR657">
        <v>0.76529976963545854</v>
      </c>
      <c r="AS657">
        <v>1.3720548280725444</v>
      </c>
      <c r="AT657">
        <v>-1.0000000000000013</v>
      </c>
      <c r="AU657">
        <v>-1.0000000000000013</v>
      </c>
      <c r="AV657">
        <v>0.24546162411225025</v>
      </c>
      <c r="AW657">
        <v>84.427665705859852</v>
      </c>
      <c r="AX657">
        <v>83.979645326735749</v>
      </c>
      <c r="AY657">
        <v>0.39642351814958687</v>
      </c>
      <c r="AZ657">
        <v>30.700826957844939</v>
      </c>
      <c r="BA657">
        <v>1465.1887340657524</v>
      </c>
    </row>
    <row r="658" spans="1:100" x14ac:dyDescent="0.25">
      <c r="A658">
        <v>1876</v>
      </c>
      <c r="B658" t="s">
        <v>1089</v>
      </c>
      <c r="C658">
        <v>3</v>
      </c>
      <c r="D658">
        <v>3.3549188956592695</v>
      </c>
      <c r="E658">
        <v>0</v>
      </c>
      <c r="F658">
        <v>3.2880310023305964E-2</v>
      </c>
      <c r="G658">
        <v>3.2880310023305964E-2</v>
      </c>
      <c r="H658">
        <v>0.56298539171623252</v>
      </c>
      <c r="I658">
        <v>0</v>
      </c>
      <c r="J658">
        <v>33.779123502973967</v>
      </c>
      <c r="K658">
        <v>0.56298539171623252</v>
      </c>
      <c r="L658">
        <v>-0.99999999999999989</v>
      </c>
      <c r="M658">
        <v>-0.99999999999999989</v>
      </c>
      <c r="N658">
        <v>11.259707834324651</v>
      </c>
      <c r="O658">
        <v>37.166922708656521</v>
      </c>
      <c r="P658">
        <v>-6.583757517971689E-3</v>
      </c>
      <c r="Q658">
        <v>-2.0360215047763193</v>
      </c>
      <c r="R658">
        <v>-0.66277814480271491</v>
      </c>
      <c r="S658">
        <v>0.33333333333333315</v>
      </c>
      <c r="T658">
        <v>0.39131083743616946</v>
      </c>
      <c r="U658">
        <v>0.81211689221444161</v>
      </c>
      <c r="V658">
        <v>0</v>
      </c>
      <c r="W658">
        <v>38.951026850708473</v>
      </c>
      <c r="X658">
        <v>3.4781353098948533</v>
      </c>
      <c r="Y658">
        <v>-0.99999999999999989</v>
      </c>
      <c r="Z658">
        <v>-0.99999999999999989</v>
      </c>
      <c r="AA658">
        <v>88.437715447179855</v>
      </c>
      <c r="AB658">
        <v>0.22418239120735547</v>
      </c>
      <c r="AC658">
        <v>0.38538604061344783</v>
      </c>
      <c r="AD658">
        <v>0.39342090300467925</v>
      </c>
      <c r="AE658">
        <v>50.149466741274111</v>
      </c>
      <c r="AF658">
        <v>-0.99999999999999989</v>
      </c>
      <c r="AG658">
        <v>-0.99999999999999989</v>
      </c>
      <c r="AH658">
        <v>-0.99999999999999989</v>
      </c>
      <c r="AI658">
        <v>0</v>
      </c>
      <c r="AJ658">
        <v>0</v>
      </c>
      <c r="AK658">
        <v>1.5181859391057675E-2</v>
      </c>
      <c r="AL658">
        <v>-3.4075126279933018E-2</v>
      </c>
      <c r="AM658">
        <v>0.22609949180949573</v>
      </c>
      <c r="AN658">
        <v>0.16096594013221269</v>
      </c>
      <c r="AO658">
        <v>5.7283965921926816</v>
      </c>
      <c r="AP658">
        <v>3.8537728719056519</v>
      </c>
      <c r="AQ658">
        <v>72.730150353682433</v>
      </c>
      <c r="AR658">
        <v>1.5367610629839457</v>
      </c>
      <c r="AS658">
        <v>4.0411207016110868</v>
      </c>
      <c r="AT658">
        <v>-0.99999999999999989</v>
      </c>
      <c r="AU658">
        <v>-0.99999999999999989</v>
      </c>
      <c r="AV658">
        <v>-0.62989783477940908</v>
      </c>
      <c r="AW658">
        <v>129.45841102774213</v>
      </c>
      <c r="AX658">
        <v>129.45841102774213</v>
      </c>
      <c r="AY658">
        <v>0.6165885030848729</v>
      </c>
      <c r="AZ658">
        <v>76.93887516051656</v>
      </c>
      <c r="BA658">
        <v>1603.321251788487</v>
      </c>
      <c r="CU658" t="e">
        <v>#N/A</v>
      </c>
      <c r="CV658" t="e">
        <v>#N/A</v>
      </c>
    </row>
    <row r="659" spans="1:100" x14ac:dyDescent="0.25">
      <c r="A659">
        <v>1880</v>
      </c>
      <c r="B659" t="s">
        <v>1090</v>
      </c>
      <c r="C659">
        <v>2</v>
      </c>
      <c r="D659">
        <v>4.5912155531619705</v>
      </c>
      <c r="E659">
        <v>0.19087218303699122</v>
      </c>
      <c r="F659">
        <v>0.55222986357708814</v>
      </c>
      <c r="G659">
        <v>0.56240446071072103</v>
      </c>
      <c r="H659">
        <v>0.16857752055187353</v>
      </c>
      <c r="I659">
        <v>0</v>
      </c>
      <c r="J659">
        <v>10.114651233112411</v>
      </c>
      <c r="K659">
        <v>0.16857752055187353</v>
      </c>
      <c r="L659">
        <v>-1</v>
      </c>
      <c r="M659">
        <v>-1</v>
      </c>
      <c r="N659">
        <v>3.3715504110374699</v>
      </c>
      <c r="O659">
        <v>14.35134686655126</v>
      </c>
      <c r="P659">
        <v>1.1344438644309569</v>
      </c>
      <c r="Q659">
        <v>2.9397488531655949</v>
      </c>
      <c r="R659">
        <v>0.9670482646252605</v>
      </c>
      <c r="S659">
        <v>0.34636664822877705</v>
      </c>
      <c r="T659">
        <v>0.3514422313154259</v>
      </c>
      <c r="U659">
        <v>0.1609118028446731</v>
      </c>
      <c r="V659">
        <v>1.1646155372888926E-2</v>
      </c>
      <c r="W659">
        <v>29.574635796664179</v>
      </c>
      <c r="X659">
        <v>1.1887358425976349</v>
      </c>
      <c r="Y659">
        <v>-1</v>
      </c>
      <c r="Z659">
        <v>-1</v>
      </c>
      <c r="AA659">
        <v>53.237332330021047</v>
      </c>
      <c r="AB659">
        <v>0.21085496436712381</v>
      </c>
      <c r="AC659">
        <v>0.2111040485043475</v>
      </c>
      <c r="AD659">
        <v>0.20571003493889345</v>
      </c>
      <c r="AE659">
        <v>26.228923589226223</v>
      </c>
      <c r="AF659">
        <v>-1</v>
      </c>
      <c r="AG659">
        <v>-1</v>
      </c>
      <c r="AH659">
        <v>-1</v>
      </c>
      <c r="AI659">
        <v>6.1190481084794947E-3</v>
      </c>
      <c r="AJ659">
        <v>1.1646155372888926E-2</v>
      </c>
      <c r="AK659">
        <v>-2.211786176161179E-2</v>
      </c>
      <c r="AL659">
        <v>0.19394581875085912</v>
      </c>
      <c r="AM659">
        <v>-3.4106779180868171E-2</v>
      </c>
      <c r="AN659">
        <v>0.21754763939592192</v>
      </c>
      <c r="AO659">
        <v>-0.4814729315846189</v>
      </c>
      <c r="AP659">
        <v>5.9266342219072001</v>
      </c>
      <c r="AQ659">
        <v>35.106884953122368</v>
      </c>
      <c r="AR659">
        <v>0.81823505181968648</v>
      </c>
      <c r="AS659">
        <v>1.2875186131444953</v>
      </c>
      <c r="AT659">
        <v>-1</v>
      </c>
      <c r="AU659">
        <v>-1</v>
      </c>
      <c r="AV659">
        <v>1.3350283316106508</v>
      </c>
      <c r="AW659">
        <v>66.795809032704597</v>
      </c>
      <c r="AX659">
        <v>67.066621914049392</v>
      </c>
      <c r="AY659">
        <v>0.25887938226457796</v>
      </c>
      <c r="AZ659">
        <v>16.154978070214728</v>
      </c>
      <c r="BA659">
        <v>1472.0310355038459</v>
      </c>
    </row>
    <row r="660" spans="1:100" x14ac:dyDescent="0.25">
      <c r="A660">
        <v>1884</v>
      </c>
      <c r="B660" t="s">
        <v>1091</v>
      </c>
      <c r="C660">
        <v>3</v>
      </c>
      <c r="D660">
        <v>5.6149283070668439</v>
      </c>
      <c r="E660">
        <v>8.0477961993347773E-3</v>
      </c>
      <c r="F660">
        <v>-0.15883708832071053</v>
      </c>
      <c r="G660">
        <v>-0.15883708832071053</v>
      </c>
      <c r="H660">
        <v>0.26227637865195147</v>
      </c>
      <c r="I660">
        <v>0</v>
      </c>
      <c r="J660">
        <v>15.736582719117086</v>
      </c>
      <c r="K660">
        <v>0.26227637865195147</v>
      </c>
      <c r="L660">
        <v>-1.0000000000000007</v>
      </c>
      <c r="M660">
        <v>-1.0000000000000007</v>
      </c>
      <c r="N660">
        <v>5.2455275730390296</v>
      </c>
      <c r="O660">
        <v>21.19267393786323</v>
      </c>
      <c r="P660">
        <v>9.2801170375615104E-3</v>
      </c>
      <c r="Q660">
        <v>0.13120398216912055</v>
      </c>
      <c r="R660">
        <v>5.5311063471496169E-2</v>
      </c>
      <c r="S660">
        <v>0.33333333333333354</v>
      </c>
      <c r="T660">
        <v>0.39608664145588662</v>
      </c>
      <c r="U660">
        <v>0.54103742342918393</v>
      </c>
      <c r="V660">
        <v>0</v>
      </c>
      <c r="W660">
        <v>40.32724078265808</v>
      </c>
      <c r="X660">
        <v>2.6810803183944301</v>
      </c>
      <c r="Y660">
        <v>-1.0000000000000007</v>
      </c>
      <c r="Z660">
        <v>-1.0000000000000007</v>
      </c>
      <c r="AA660">
        <v>68.690018369704347</v>
      </c>
      <c r="AB660">
        <v>0.34036711294818134</v>
      </c>
      <c r="AC660">
        <v>0.15204890854674144</v>
      </c>
      <c r="AD660">
        <v>7.3733308976573028E-2</v>
      </c>
      <c r="AE660">
        <v>28.307466523574799</v>
      </c>
      <c r="AF660">
        <v>-1.0000000000000007</v>
      </c>
      <c r="AG660">
        <v>-1.0000000000000007</v>
      </c>
      <c r="AH660">
        <v>-1.0000000000000007</v>
      </c>
      <c r="AI660">
        <v>1.3144751182250147E-2</v>
      </c>
      <c r="AJ660">
        <v>0</v>
      </c>
      <c r="AK660">
        <v>0.47873998330644058</v>
      </c>
      <c r="AL660">
        <v>0.11081241113640908</v>
      </c>
      <c r="AM660">
        <v>6.2791573405692441E-2</v>
      </c>
      <c r="AN660">
        <v>-0.18904574577524413</v>
      </c>
      <c r="AO660">
        <v>3.9634892516745146</v>
      </c>
      <c r="AP660">
        <v>-4.1720815886990588</v>
      </c>
      <c r="AQ660">
        <v>56.06382350177519</v>
      </c>
      <c r="AR660">
        <v>1.2704573982184042</v>
      </c>
      <c r="AS660">
        <v>2.943356697046382</v>
      </c>
      <c r="AT660">
        <v>-1.0000000000000007</v>
      </c>
      <c r="AU660">
        <v>-1.0000000000000007</v>
      </c>
      <c r="AV660">
        <v>-0.10352602484921436</v>
      </c>
      <c r="AW660">
        <v>85.710610718868637</v>
      </c>
      <c r="AX660">
        <v>85.973505742513638</v>
      </c>
      <c r="AY660">
        <v>0.29974867877841077</v>
      </c>
      <c r="AZ660">
        <v>31.098536903023017</v>
      </c>
      <c r="BA660">
        <v>1484.4717277352424</v>
      </c>
    </row>
    <row r="661" spans="1:100" x14ac:dyDescent="0.25">
      <c r="A661">
        <v>1885</v>
      </c>
      <c r="B661" t="s">
        <v>1092</v>
      </c>
      <c r="C661">
        <v>3</v>
      </c>
      <c r="D661">
        <v>3.4714500244077722</v>
      </c>
      <c r="E661">
        <v>0</v>
      </c>
      <c r="F661">
        <v>0</v>
      </c>
      <c r="G661">
        <v>0</v>
      </c>
      <c r="H661">
        <v>0.42606950334493093</v>
      </c>
      <c r="I661">
        <v>0</v>
      </c>
      <c r="J661">
        <v>25.564170200695848</v>
      </c>
      <c r="K661">
        <v>0.42606950334493093</v>
      </c>
      <c r="L661">
        <v>-0.99999999999999978</v>
      </c>
      <c r="M661">
        <v>-0.99999999999999978</v>
      </c>
      <c r="N661">
        <v>8.5213900668986167</v>
      </c>
      <c r="O661">
        <v>29.035620225103639</v>
      </c>
      <c r="P661">
        <v>-3.1176974806131914E-2</v>
      </c>
      <c r="Q661">
        <v>6.0778797291089259E-2</v>
      </c>
      <c r="R661">
        <v>-2.7402408608335364E-2</v>
      </c>
      <c r="S661">
        <v>0.33333333333333354</v>
      </c>
      <c r="T661">
        <v>0.45991790965610235</v>
      </c>
      <c r="U661">
        <v>0.51030022988224322</v>
      </c>
      <c r="V661">
        <v>0</v>
      </c>
      <c r="W661">
        <v>35.099278781069906</v>
      </c>
      <c r="X661">
        <v>2.526937940330495</v>
      </c>
      <c r="Y661">
        <v>-0.99999999999999978</v>
      </c>
      <c r="Z661">
        <v>-0.99999999999999978</v>
      </c>
      <c r="AA661">
        <v>77.509673738267949</v>
      </c>
      <c r="AB661">
        <v>0.17160504285091685</v>
      </c>
      <c r="AC661">
        <v>0.3263711195526659</v>
      </c>
      <c r="AD661">
        <v>0.3507797849125453</v>
      </c>
      <c r="AE661">
        <v>42.437797365806396</v>
      </c>
      <c r="AF661">
        <v>-0.99999999999999978</v>
      </c>
      <c r="AG661">
        <v>-0.99999999999999978</v>
      </c>
      <c r="AH661">
        <v>-0.99999999999999978</v>
      </c>
      <c r="AI661">
        <v>0</v>
      </c>
      <c r="AJ661">
        <v>0</v>
      </c>
      <c r="AK661">
        <v>7.9740974010480345E-2</v>
      </c>
      <c r="AL661">
        <v>0.24929219656474255</v>
      </c>
      <c r="AM661">
        <v>0.42258774644165897</v>
      </c>
      <c r="AN661">
        <v>-0.15726715469841657</v>
      </c>
      <c r="AO661">
        <v>10.963398531093873</v>
      </c>
      <c r="AP661">
        <v>-2.6852178846367005</v>
      </c>
      <c r="AQ661">
        <v>60.663448981765789</v>
      </c>
      <c r="AR661">
        <v>1.3035514728716786</v>
      </c>
      <c r="AS661">
        <v>2.9530074436754261</v>
      </c>
      <c r="AT661">
        <v>-0.99999999999999978</v>
      </c>
      <c r="AU661">
        <v>-0.99999999999999978</v>
      </c>
      <c r="AV661">
        <v>-2.7402408608335364E-2</v>
      </c>
      <c r="AW661">
        <v>103.86007607873489</v>
      </c>
      <c r="AX661">
        <v>103.86007607873489</v>
      </c>
      <c r="AY661">
        <v>0.428720421668351</v>
      </c>
      <c r="AZ661">
        <v>76.560497778830424</v>
      </c>
      <c r="BA661">
        <v>1633.2831522210668</v>
      </c>
    </row>
    <row r="662" spans="1:100" x14ac:dyDescent="0.25">
      <c r="A662">
        <v>1891</v>
      </c>
      <c r="B662" t="s">
        <v>1093</v>
      </c>
      <c r="C662">
        <v>3</v>
      </c>
      <c r="D662">
        <v>3.7725619942554784</v>
      </c>
      <c r="E662">
        <v>0</v>
      </c>
      <c r="F662">
        <v>-2.5170872011823184</v>
      </c>
      <c r="G662">
        <v>-2.5170872011823184</v>
      </c>
      <c r="H662">
        <v>-8.1237214671798313E-2</v>
      </c>
      <c r="I662">
        <v>0</v>
      </c>
      <c r="J662">
        <v>-4.8742328803079022</v>
      </c>
      <c r="K662">
        <v>-8.1237214671798313E-2</v>
      </c>
      <c r="L662">
        <v>-0.99999999999999856</v>
      </c>
      <c r="M662">
        <v>-0.99999999999999856</v>
      </c>
      <c r="N662">
        <v>-1.6247442934359662</v>
      </c>
      <c r="O662">
        <v>-3.6187580872347369</v>
      </c>
      <c r="P662">
        <v>-0.94211496654939419</v>
      </c>
      <c r="Q662">
        <v>-5.1782775467344964</v>
      </c>
      <c r="R662">
        <v>-1.7452258831851857</v>
      </c>
      <c r="S662">
        <v>0.33990711024353915</v>
      </c>
      <c r="T662">
        <v>0.28002407318967037</v>
      </c>
      <c r="U662">
        <v>-1.1148269678976575E-2</v>
      </c>
      <c r="V662">
        <v>0</v>
      </c>
      <c r="W662">
        <v>27.600805137041259</v>
      </c>
      <c r="X662">
        <v>0.60503015792941361</v>
      </c>
      <c r="Y662">
        <v>-0.99999999999999856</v>
      </c>
      <c r="Z662">
        <v>-0.99999999999999856</v>
      </c>
      <c r="AA662">
        <v>37.775034334869595</v>
      </c>
      <c r="AB662">
        <v>4.8884530057061913E-2</v>
      </c>
      <c r="AC662">
        <v>0.2024665906908478</v>
      </c>
      <c r="AD662">
        <v>-1.2962019127638977E-2</v>
      </c>
      <c r="AE662">
        <v>11.919455081013535</v>
      </c>
      <c r="AF662">
        <v>-0.99999999999999856</v>
      </c>
      <c r="AG662">
        <v>-0.99999999999999856</v>
      </c>
      <c r="AH662">
        <v>-0.99999999999999856</v>
      </c>
      <c r="AI662">
        <v>-4.0703401505404038E-2</v>
      </c>
      <c r="AJ662">
        <v>0</v>
      </c>
      <c r="AK662">
        <v>-8.0131923255396989E-2</v>
      </c>
      <c r="AL662">
        <v>0.1074675684837578</v>
      </c>
      <c r="AM662">
        <v>0.21506468624889402</v>
      </c>
      <c r="AN662">
        <v>0.16751731197478972</v>
      </c>
      <c r="AO662">
        <v>4.9759575399453642</v>
      </c>
      <c r="AP662">
        <v>4.7252706417885326</v>
      </c>
      <c r="AQ662">
        <v>22.726572256733352</v>
      </c>
      <c r="AR662">
        <v>0.60878291375423266</v>
      </c>
      <c r="AS662">
        <v>0.5237929432576155</v>
      </c>
      <c r="AT662">
        <v>-0.99999999999999856</v>
      </c>
      <c r="AU662">
        <v>-0.99999999999999856</v>
      </c>
      <c r="AV662">
        <v>-4.2623130843675048</v>
      </c>
      <c r="AW662">
        <v>38.881546889423383</v>
      </c>
      <c r="AX662">
        <v>38.067478859315308</v>
      </c>
      <c r="AY662">
        <v>0.10824296557519993</v>
      </c>
      <c r="AZ662">
        <v>-14.911040875275251</v>
      </c>
      <c r="BA662">
        <v>1491.3851394599253</v>
      </c>
    </row>
    <row r="663" spans="1:100" x14ac:dyDescent="0.25">
      <c r="A663">
        <v>1895</v>
      </c>
      <c r="B663" t="s">
        <v>1094</v>
      </c>
      <c r="C663">
        <v>3</v>
      </c>
      <c r="D663">
        <v>3.6712533286337861</v>
      </c>
      <c r="E663">
        <v>0.16441849884051746</v>
      </c>
      <c r="F663">
        <v>4.8282598883287182E-2</v>
      </c>
      <c r="G663">
        <v>4.8282598883287182E-2</v>
      </c>
      <c r="H663">
        <v>-7.1586893271514573E-2</v>
      </c>
      <c r="I663">
        <v>0</v>
      </c>
      <c r="J663">
        <v>-4.2952135962908722</v>
      </c>
      <c r="K663">
        <v>-7.1586893271514573E-2</v>
      </c>
      <c r="L663">
        <v>-1.000000000000002</v>
      </c>
      <c r="M663">
        <v>-1.000000000000002</v>
      </c>
      <c r="N663">
        <v>-1.431737865430291</v>
      </c>
      <c r="O663">
        <v>-0.575677668773805</v>
      </c>
      <c r="P663">
        <v>-0.5927855506759474</v>
      </c>
      <c r="Q663">
        <v>-0.12011062069943657</v>
      </c>
      <c r="R663">
        <v>-5.5175885598512803E-2</v>
      </c>
      <c r="S663">
        <v>0.33333333333333381</v>
      </c>
      <c r="T663">
        <v>0.38795497864978012</v>
      </c>
      <c r="U663">
        <v>0.28195246385841954</v>
      </c>
      <c r="V663">
        <v>-2.0024847889059429E-2</v>
      </c>
      <c r="W663">
        <v>42.192112848959539</v>
      </c>
      <c r="X663">
        <v>1.855157618670396</v>
      </c>
      <c r="Y663">
        <v>-1.000000000000002</v>
      </c>
      <c r="Z663">
        <v>-1.000000000000002</v>
      </c>
      <c r="AA663">
        <v>86.968633243377681</v>
      </c>
      <c r="AB663">
        <v>0.20025911954077652</v>
      </c>
      <c r="AC663">
        <v>0.39946335923562037</v>
      </c>
      <c r="AD663">
        <v>0.29691144682393711</v>
      </c>
      <c r="AE663">
        <v>44.831696280016693</v>
      </c>
      <c r="AF663">
        <v>-1.000000000000002</v>
      </c>
      <c r="AG663">
        <v>-1.000000000000002</v>
      </c>
      <c r="AH663">
        <v>-1.000000000000002</v>
      </c>
      <c r="AI663">
        <v>0</v>
      </c>
      <c r="AJ663">
        <v>-2.0024847889059429E-2</v>
      </c>
      <c r="AK663">
        <v>5.0107965445286749E-2</v>
      </c>
      <c r="AL663">
        <v>9.5915767695639309E-2</v>
      </c>
      <c r="AM663">
        <v>-0.13916747462360801</v>
      </c>
      <c r="AN663">
        <v>5.4877239178493686E-2</v>
      </c>
      <c r="AO663">
        <v>-3.2286470383637655</v>
      </c>
      <c r="AP663">
        <v>1.8515098179405394</v>
      </c>
      <c r="AQ663">
        <v>37.896899252668682</v>
      </c>
      <c r="AR663">
        <v>0.98321592795247459</v>
      </c>
      <c r="AS663">
        <v>1.7835707253988817</v>
      </c>
      <c r="AT663">
        <v>-1.000000000000002</v>
      </c>
      <c r="AU663">
        <v>-1.000000000000002</v>
      </c>
      <c r="AV663">
        <v>-6.8932867152256133E-3</v>
      </c>
      <c r="AW663">
        <v>88.24446539254447</v>
      </c>
      <c r="AX663">
        <v>86.241980603638524</v>
      </c>
      <c r="AY663">
        <v>0.24949591341023838</v>
      </c>
      <c r="AZ663">
        <v>39.250713542250836</v>
      </c>
      <c r="BA663">
        <v>1566.4721743546404</v>
      </c>
      <c r="CU663" t="e">
        <v>#N/A</v>
      </c>
      <c r="CV663" t="e">
        <v>#N/A</v>
      </c>
    </row>
    <row r="664" spans="1:100" x14ac:dyDescent="0.25">
      <c r="A664">
        <v>1896</v>
      </c>
      <c r="B664" t="s">
        <v>1095</v>
      </c>
      <c r="C664">
        <v>3</v>
      </c>
      <c r="D664">
        <v>3.2508276682587698</v>
      </c>
      <c r="E664">
        <v>0</v>
      </c>
      <c r="F664">
        <v>-0.29434313048414568</v>
      </c>
      <c r="G664">
        <v>-0.29434313048414568</v>
      </c>
      <c r="H664">
        <v>0.16147749040035389</v>
      </c>
      <c r="I664">
        <v>0</v>
      </c>
      <c r="J664">
        <v>9.6886494240212286</v>
      </c>
      <c r="K664">
        <v>0.16147749040035389</v>
      </c>
      <c r="L664">
        <v>-1</v>
      </c>
      <c r="M664">
        <v>-1</v>
      </c>
      <c r="N664">
        <v>3.2295498080070772</v>
      </c>
      <c r="O664">
        <v>12.645133961795855</v>
      </c>
      <c r="P664">
        <v>0.12181860526718272</v>
      </c>
      <c r="Q664">
        <v>-0.62728123391908508</v>
      </c>
      <c r="R664">
        <v>-0.22267637035855736</v>
      </c>
      <c r="S664">
        <v>0.33333333333333331</v>
      </c>
      <c r="T664">
        <v>0.23861392251550007</v>
      </c>
      <c r="U664">
        <v>9.635486289805581E-2</v>
      </c>
      <c r="V664">
        <v>-1.6399216351043227E-2</v>
      </c>
      <c r="W664">
        <v>19.617016479819679</v>
      </c>
      <c r="X664">
        <v>0.6123222053306252</v>
      </c>
      <c r="Y664">
        <v>-1</v>
      </c>
      <c r="Z664">
        <v>-1</v>
      </c>
      <c r="AA664">
        <v>22.092068734412649</v>
      </c>
      <c r="AB664">
        <v>-0.10229619871780447</v>
      </c>
      <c r="AC664">
        <v>1.9693984182781187E-2</v>
      </c>
      <c r="AD664">
        <v>0.13655678703405391</v>
      </c>
      <c r="AE664">
        <v>2.6977286249515298</v>
      </c>
      <c r="AF664">
        <v>-1</v>
      </c>
      <c r="AG664">
        <v>-1</v>
      </c>
      <c r="AH664">
        <v>-1</v>
      </c>
      <c r="AI664">
        <v>0</v>
      </c>
      <c r="AJ664">
        <v>-1.6399216351043227E-2</v>
      </c>
      <c r="AK664">
        <v>8.7946938143411507E-2</v>
      </c>
      <c r="AL664">
        <v>6.4290764015600715E-2</v>
      </c>
      <c r="AM664">
        <v>0.59583563096841297</v>
      </c>
      <c r="AN664">
        <v>-0.14197071297288277</v>
      </c>
      <c r="AO664">
        <v>15.335625464927386</v>
      </c>
      <c r="AP664">
        <v>-3.2278140042440655</v>
      </c>
      <c r="AQ664">
        <v>29.305665903840897</v>
      </c>
      <c r="AR664">
        <v>0.65190290239584603</v>
      </c>
      <c r="AS664">
        <v>0.77379969573097906</v>
      </c>
      <c r="AT664">
        <v>-1</v>
      </c>
      <c r="AU664">
        <v>-1</v>
      </c>
      <c r="AV664">
        <v>-0.51701950084270287</v>
      </c>
      <c r="AW664">
        <v>31.509388691964446</v>
      </c>
      <c r="AX664">
        <v>29.869467056860124</v>
      </c>
      <c r="AY664">
        <v>0.14307714995584003</v>
      </c>
      <c r="AZ664">
        <v>-27.172188438008778</v>
      </c>
      <c r="BA664">
        <v>1351.1572890259067</v>
      </c>
    </row>
    <row r="665" spans="1:100" x14ac:dyDescent="0.25">
      <c r="A665">
        <v>1899</v>
      </c>
      <c r="B665" t="s">
        <v>1096</v>
      </c>
      <c r="C665">
        <v>3</v>
      </c>
      <c r="D665">
        <v>1.9540857364885231</v>
      </c>
      <c r="E665">
        <v>-1.2076974779977415E-2</v>
      </c>
      <c r="F665">
        <v>0.29821004591075584</v>
      </c>
      <c r="G665">
        <v>0.29418438765076338</v>
      </c>
      <c r="H665">
        <v>-0.1857609674036077</v>
      </c>
      <c r="I665">
        <v>0</v>
      </c>
      <c r="J665">
        <v>-11.14565804421647</v>
      </c>
      <c r="K665">
        <v>-0.1857609674036077</v>
      </c>
      <c r="L665">
        <v>-1.0000000000000022</v>
      </c>
      <c r="M665">
        <v>-1.0000000000000022</v>
      </c>
      <c r="N665">
        <v>-3.7152193480721531</v>
      </c>
      <c r="O665">
        <v>-8.8973879200771648</v>
      </c>
      <c r="P665">
        <v>-0.18657274490094719</v>
      </c>
      <c r="Q665">
        <v>3.4626921376459325</v>
      </c>
      <c r="R665">
        <v>1.1811432635047052</v>
      </c>
      <c r="S665">
        <v>0.34109523958222027</v>
      </c>
      <c r="T665">
        <v>0.33676133814069636</v>
      </c>
      <c r="U665">
        <v>0.22186547058538358</v>
      </c>
      <c r="V665">
        <v>0</v>
      </c>
      <c r="W665">
        <v>43.419320628476285</v>
      </c>
      <c r="X665">
        <v>1.7387803678822897</v>
      </c>
      <c r="Y665">
        <v>-1.0000000000000022</v>
      </c>
      <c r="Z665">
        <v>-1.0000000000000022</v>
      </c>
      <c r="AA665">
        <v>62.308748197800902</v>
      </c>
      <c r="AB665">
        <v>0.10487008638375443</v>
      </c>
      <c r="AC665">
        <v>0.16354597715669406</v>
      </c>
      <c r="AD665">
        <v>8.5749622575949952E-2</v>
      </c>
      <c r="AE665">
        <v>17.70828430581992</v>
      </c>
      <c r="AF665">
        <v>-1.0000000000000022</v>
      </c>
      <c r="AG665">
        <v>-1.0000000000000022</v>
      </c>
      <c r="AH665">
        <v>-1.0000000000000022</v>
      </c>
      <c r="AI665">
        <v>0</v>
      </c>
      <c r="AJ665">
        <v>0</v>
      </c>
      <c r="AK665">
        <v>-4.627290175759969E-2</v>
      </c>
      <c r="AL665">
        <v>-0.1167369257787491</v>
      </c>
      <c r="AM665">
        <v>6.8083738987406682E-3</v>
      </c>
      <c r="AN665">
        <v>0.15537656415785533</v>
      </c>
      <c r="AO665">
        <v>-6.1155161319482398E-2</v>
      </c>
      <c r="AP665">
        <v>3.3007294750526386</v>
      </c>
      <c r="AQ665">
        <v>32.273662584259839</v>
      </c>
      <c r="AR665">
        <v>0.89972204830830038</v>
      </c>
      <c r="AS665">
        <v>1.5530194004786826</v>
      </c>
      <c r="AT665">
        <v>-1.0000000000000022</v>
      </c>
      <c r="AU665">
        <v>-1.0000000000000022</v>
      </c>
      <c r="AV665">
        <v>1.4753276511554687</v>
      </c>
      <c r="AW665">
        <v>56.712089752776393</v>
      </c>
      <c r="AX665">
        <v>56.712089752776393</v>
      </c>
      <c r="AY665">
        <v>0.23333448819529287</v>
      </c>
      <c r="AZ665">
        <v>30.130255587927447</v>
      </c>
      <c r="BA665">
        <v>1489.6306637695268</v>
      </c>
      <c r="CU665" t="e">
        <v>#N/A</v>
      </c>
      <c r="CV665" t="e">
        <v>#N/A</v>
      </c>
    </row>
    <row r="666" spans="1:100" x14ac:dyDescent="0.25">
      <c r="A666">
        <v>1902</v>
      </c>
      <c r="B666" t="s">
        <v>1097</v>
      </c>
      <c r="C666">
        <v>3</v>
      </c>
      <c r="D666">
        <v>6.0545349775716915</v>
      </c>
      <c r="E666">
        <v>2.6157946157357385E-2</v>
      </c>
      <c r="F666">
        <v>4.9086294980643846E-2</v>
      </c>
      <c r="G666">
        <v>5.6535942745172429E-2</v>
      </c>
      <c r="H666">
        <v>-0.30566663236291375</v>
      </c>
      <c r="I666">
        <v>0</v>
      </c>
      <c r="J666">
        <v>-18.339997941774818</v>
      </c>
      <c r="K666">
        <v>-0.30566663236291375</v>
      </c>
      <c r="L666">
        <v>-0.99999999999999867</v>
      </c>
      <c r="M666">
        <v>-0.99999999999999867</v>
      </c>
      <c r="N666">
        <v>-6.1133326472582743</v>
      </c>
      <c r="O666">
        <v>-12.22892702145796</v>
      </c>
      <c r="P666">
        <v>1.9164002683492478</v>
      </c>
      <c r="Q666">
        <v>-1.5583817896897958</v>
      </c>
      <c r="R666">
        <v>-0.23785489375042157</v>
      </c>
      <c r="S666">
        <v>0.33333333333333259</v>
      </c>
      <c r="T666">
        <v>0.24020562446904367</v>
      </c>
      <c r="U666">
        <v>0.26717103696948685</v>
      </c>
      <c r="V666">
        <v>-4.5233500207436566E-3</v>
      </c>
      <c r="W666">
        <v>45.674131084561338</v>
      </c>
      <c r="X666">
        <v>1.8168982165768897</v>
      </c>
      <c r="Y666">
        <v>-0.99999999999999867</v>
      </c>
      <c r="Z666">
        <v>-0.99999999999999867</v>
      </c>
      <c r="AA666">
        <v>48.775241528796421</v>
      </c>
      <c r="AB666">
        <v>3.2521426133738256E-2</v>
      </c>
      <c r="AC666">
        <v>7.4317907093824492E-2</v>
      </c>
      <c r="AD666">
        <v>-4.0060026467853851E-2</v>
      </c>
      <c r="AE666">
        <v>3.3389653379854431</v>
      </c>
      <c r="AF666">
        <v>-0.99999999999999867</v>
      </c>
      <c r="AG666">
        <v>-0.99999999999999867</v>
      </c>
      <c r="AH666">
        <v>-0.99999999999999867</v>
      </c>
      <c r="AI666">
        <v>0</v>
      </c>
      <c r="AJ666">
        <v>-4.5233500207436566E-3</v>
      </c>
      <c r="AK666">
        <v>4.3563403773196611E-2</v>
      </c>
      <c r="AL666">
        <v>-2.8504801406323291E-2</v>
      </c>
      <c r="AM666">
        <v>-0.18357275080877108</v>
      </c>
      <c r="AN666">
        <v>0.32701378081422849</v>
      </c>
      <c r="AO666">
        <v>-4.3715017513532946</v>
      </c>
      <c r="AP666">
        <v>8.0328205133240971</v>
      </c>
      <c r="AQ666">
        <v>27.334133142786534</v>
      </c>
      <c r="AR666">
        <v>0.83618664475112003</v>
      </c>
      <c r="AS666">
        <v>1.511231584213977</v>
      </c>
      <c r="AT666">
        <v>-0.99999999999999867</v>
      </c>
      <c r="AU666">
        <v>-0.99999999999999867</v>
      </c>
      <c r="AV666">
        <v>-0.18131895100524903</v>
      </c>
      <c r="AW666">
        <v>44.57913502066252</v>
      </c>
      <c r="AX666">
        <v>44.126800018588156</v>
      </c>
      <c r="AY666">
        <v>0.12421097133361558</v>
      </c>
      <c r="AZ666">
        <v>-2.9507562405476153</v>
      </c>
      <c r="BA666">
        <v>1454.0971471451046</v>
      </c>
    </row>
    <row r="667" spans="1:100" x14ac:dyDescent="0.25">
      <c r="A667">
        <v>1908</v>
      </c>
      <c r="B667" t="s">
        <v>1098</v>
      </c>
      <c r="C667">
        <v>3</v>
      </c>
      <c r="D667">
        <v>4.4978663089475157</v>
      </c>
      <c r="E667">
        <v>-1.52109694002001E-2</v>
      </c>
      <c r="F667">
        <v>-2.6286605188601247E-2</v>
      </c>
      <c r="G667">
        <v>-2.762395060285526E-2</v>
      </c>
      <c r="H667">
        <v>8.3488548766861112E-2</v>
      </c>
      <c r="I667">
        <v>0</v>
      </c>
      <c r="J667">
        <v>5.0093129260116678</v>
      </c>
      <c r="K667">
        <v>8.3488548766861112E-2</v>
      </c>
      <c r="L667">
        <v>-1.0000000000000011</v>
      </c>
      <c r="M667">
        <v>-1.0000000000000011</v>
      </c>
      <c r="N667">
        <v>1.6697709753372214</v>
      </c>
      <c r="O667">
        <v>9.4795552843563282</v>
      </c>
      <c r="P667">
        <v>-0.78014622356116914</v>
      </c>
      <c r="Q667">
        <v>0.21992404016540906</v>
      </c>
      <c r="R667">
        <v>2.0697760523167942E-2</v>
      </c>
      <c r="S667">
        <v>0.33333333333333359</v>
      </c>
      <c r="T667">
        <v>0.36936840054553777</v>
      </c>
      <c r="U667">
        <v>2.8532170818192346E-2</v>
      </c>
      <c r="V667">
        <v>0</v>
      </c>
      <c r="W667">
        <v>25.909814237208121</v>
      </c>
      <c r="X667">
        <v>0.75532883104630211</v>
      </c>
      <c r="Y667">
        <v>-1.0000000000000011</v>
      </c>
      <c r="Z667">
        <v>-1.0000000000000011</v>
      </c>
      <c r="AA667">
        <v>57.147193580309441</v>
      </c>
      <c r="AB667">
        <v>0.25155036176371315</v>
      </c>
      <c r="AC667">
        <v>0.20121759491453195</v>
      </c>
      <c r="AD667">
        <v>0.17156567497331782</v>
      </c>
      <c r="AE667">
        <v>31.216681582578158</v>
      </c>
      <c r="AF667">
        <v>-1.0000000000000011</v>
      </c>
      <c r="AG667">
        <v>-1.0000000000000011</v>
      </c>
      <c r="AH667">
        <v>-1.0000000000000011</v>
      </c>
      <c r="AI667">
        <v>0</v>
      </c>
      <c r="AJ667">
        <v>0</v>
      </c>
      <c r="AK667">
        <v>-3.9311780209931313E-2</v>
      </c>
      <c r="AL667">
        <v>0.20668307879460679</v>
      </c>
      <c r="AM667">
        <v>9.169369571526359E-2</v>
      </c>
      <c r="AN667">
        <v>-0.14374207747669188</v>
      </c>
      <c r="AO667">
        <v>2.0957834918319329</v>
      </c>
      <c r="AP667">
        <v>-2.5601365429442624</v>
      </c>
      <c r="AQ667">
        <v>30.919127163219784</v>
      </c>
      <c r="AR667">
        <v>0.73123390469706384</v>
      </c>
      <c r="AS667">
        <v>0.83881737981316251</v>
      </c>
      <c r="AT667">
        <v>-1.0000000000000011</v>
      </c>
      <c r="AU667">
        <v>-1.0000000000000011</v>
      </c>
      <c r="AV667">
        <v>-6.9261900796873232E-3</v>
      </c>
      <c r="AW667">
        <v>64.066612321721493</v>
      </c>
      <c r="AX667">
        <v>64.066612321721493</v>
      </c>
      <c r="AY667">
        <v>0.2316912657931397</v>
      </c>
      <c r="AZ667">
        <v>-19.59168972800272</v>
      </c>
      <c r="BA667">
        <v>1405.7450707657265</v>
      </c>
    </row>
    <row r="668" spans="1:100" x14ac:dyDescent="0.25">
      <c r="A668">
        <v>1912</v>
      </c>
      <c r="B668" t="s">
        <v>1099</v>
      </c>
      <c r="C668">
        <v>3</v>
      </c>
      <c r="D668">
        <v>2.551711833646177</v>
      </c>
      <c r="E668">
        <v>-5.9759328705190013E-3</v>
      </c>
      <c r="F668">
        <v>0.50854111080983389</v>
      </c>
      <c r="G668">
        <v>0.50854111080983389</v>
      </c>
      <c r="H668">
        <v>0.18490142354446054</v>
      </c>
      <c r="I668">
        <v>0</v>
      </c>
      <c r="J668">
        <v>11.09408541266763</v>
      </c>
      <c r="K668">
        <v>0.18490142354446054</v>
      </c>
      <c r="L668">
        <v>-0.99999999999999867</v>
      </c>
      <c r="M668">
        <v>-0.99999999999999867</v>
      </c>
      <c r="N668">
        <v>3.6980284708892075</v>
      </c>
      <c r="O668">
        <v>14.154338357123638</v>
      </c>
      <c r="P668">
        <v>-0.69068523425669881</v>
      </c>
      <c r="Q668">
        <v>4.5126879241310973E-2</v>
      </c>
      <c r="R668">
        <v>-3.3212270190397887E-2</v>
      </c>
      <c r="S668">
        <v>0.34562735657877353</v>
      </c>
      <c r="T668">
        <v>0.34982517785535039</v>
      </c>
      <c r="U668">
        <v>5.8041920923179287E-2</v>
      </c>
      <c r="V668">
        <v>0</v>
      </c>
      <c r="W668">
        <v>22.743721272513696</v>
      </c>
      <c r="X668">
        <v>0.78103553634273604</v>
      </c>
      <c r="Y668">
        <v>-0.99999999999999867</v>
      </c>
      <c r="Z668">
        <v>-0.99999999999999867</v>
      </c>
      <c r="AA668">
        <v>34.196127418268532</v>
      </c>
      <c r="AB668">
        <v>0.18479850540247425</v>
      </c>
      <c r="AC668">
        <v>-2.0743341795402298E-2</v>
      </c>
      <c r="AD668">
        <v>6.5657204711832687E-2</v>
      </c>
      <c r="AE668">
        <v>11.485618415945241</v>
      </c>
      <c r="AF668">
        <v>-0.99999999999999867</v>
      </c>
      <c r="AG668">
        <v>-0.99999999999999867</v>
      </c>
      <c r="AH668">
        <v>-0.99999999999999867</v>
      </c>
      <c r="AI668">
        <v>0</v>
      </c>
      <c r="AJ668">
        <v>0</v>
      </c>
      <c r="AK668">
        <v>-5.031224903021244E-2</v>
      </c>
      <c r="AL668">
        <v>-0.15106668402603626</v>
      </c>
      <c r="AM668">
        <v>0.14102995402013085</v>
      </c>
      <c r="AN668">
        <v>0.25261569479077683</v>
      </c>
      <c r="AO668">
        <v>3.2741876053522128</v>
      </c>
      <c r="AP668">
        <v>5.5600589496392399</v>
      </c>
      <c r="AQ668">
        <v>33.837806685181349</v>
      </c>
      <c r="AR668">
        <v>0.75349445535730286</v>
      </c>
      <c r="AS668">
        <v>0.96593695988719597</v>
      </c>
      <c r="AT668">
        <v>-0.99999999999999867</v>
      </c>
      <c r="AU668">
        <v>-0.99999999999999867</v>
      </c>
      <c r="AV668">
        <v>0.47532884061943587</v>
      </c>
      <c r="AW668">
        <v>53.910524725031415</v>
      </c>
      <c r="AX668">
        <v>53.910524725031415</v>
      </c>
      <c r="AY668">
        <v>0.1899629930057726</v>
      </c>
      <c r="AZ668">
        <v>4.0421393001594677</v>
      </c>
      <c r="BA668">
        <v>1468.520544567642</v>
      </c>
    </row>
    <row r="669" spans="1:100" x14ac:dyDescent="0.25">
      <c r="A669">
        <v>1915</v>
      </c>
      <c r="B669" t="s">
        <v>1100</v>
      </c>
      <c r="C669">
        <v>3</v>
      </c>
      <c r="D669">
        <v>4.6206527312381533</v>
      </c>
      <c r="E669">
        <v>0</v>
      </c>
      <c r="F669">
        <v>0</v>
      </c>
      <c r="G669">
        <v>0</v>
      </c>
      <c r="H669">
        <v>-2.4864758102877783E-2</v>
      </c>
      <c r="I669">
        <v>0</v>
      </c>
      <c r="J669">
        <v>-1.4918854861726654</v>
      </c>
      <c r="K669">
        <v>-2.4864758102877783E-2</v>
      </c>
      <c r="L669">
        <v>-1.0000000000000022</v>
      </c>
      <c r="M669">
        <v>-1.0000000000000022</v>
      </c>
      <c r="N669">
        <v>-0.49729516205755492</v>
      </c>
      <c r="O669">
        <v>3.1287672450654878</v>
      </c>
      <c r="P669">
        <v>0.16663009711886773</v>
      </c>
      <c r="Q669">
        <v>8.3645819613265074E-3</v>
      </c>
      <c r="R669">
        <v>1.1889384274958968E-2</v>
      </c>
      <c r="S669">
        <v>0.33333333333333404</v>
      </c>
      <c r="T669">
        <v>0.17640684833899462</v>
      </c>
      <c r="U669">
        <v>-5.3355698660873335E-2</v>
      </c>
      <c r="V669">
        <v>0</v>
      </c>
      <c r="W669">
        <v>19.249969644573326</v>
      </c>
      <c r="X669">
        <v>0.1297414601946304</v>
      </c>
      <c r="Y669">
        <v>-1.0000000000000022</v>
      </c>
      <c r="Z669">
        <v>-1.0000000000000022</v>
      </c>
      <c r="AA669">
        <v>37.054855143580461</v>
      </c>
      <c r="AB669">
        <v>-3.4571577029054071E-2</v>
      </c>
      <c r="AC669">
        <v>0.15383832668801975</v>
      </c>
      <c r="AD669">
        <v>0.23659317263567772</v>
      </c>
      <c r="AE669">
        <v>17.792996114732166</v>
      </c>
      <c r="AF669">
        <v>-1.0000000000000022</v>
      </c>
      <c r="AG669">
        <v>-1.0000000000000022</v>
      </c>
      <c r="AH669">
        <v>-1.0000000000000022</v>
      </c>
      <c r="AI669">
        <v>0</v>
      </c>
      <c r="AJ669">
        <v>0</v>
      </c>
      <c r="AK669">
        <v>5.4624462692644517E-2</v>
      </c>
      <c r="AL669">
        <v>-0.1231728734016769</v>
      </c>
      <c r="AM669">
        <v>0.80969855569696492</v>
      </c>
      <c r="AN669">
        <v>-7.2550394203779012E-2</v>
      </c>
      <c r="AO669">
        <v>20.515586205887352</v>
      </c>
      <c r="AP669">
        <v>-2.4296242221028619</v>
      </c>
      <c r="AQ669">
        <v>17.758084158400656</v>
      </c>
      <c r="AR669">
        <v>0.45638448301145518</v>
      </c>
      <c r="AS669">
        <v>0.10487670209175262</v>
      </c>
      <c r="AT669">
        <v>-1.0000000000000022</v>
      </c>
      <c r="AU669">
        <v>-1.0000000000000022</v>
      </c>
      <c r="AV669">
        <v>1.1889384274958968E-2</v>
      </c>
      <c r="AW669">
        <v>37.753998166543077</v>
      </c>
      <c r="AX669">
        <v>37.753998166543077</v>
      </c>
      <c r="AY669">
        <v>0.28728498849641432</v>
      </c>
      <c r="AZ669">
        <v>-41.223366008214789</v>
      </c>
      <c r="BA669">
        <v>1355.7427148014749</v>
      </c>
    </row>
    <row r="670" spans="1:100" x14ac:dyDescent="0.25">
      <c r="A670">
        <v>1918</v>
      </c>
      <c r="B670" t="s">
        <v>1101</v>
      </c>
      <c r="C670">
        <v>3</v>
      </c>
      <c r="D670">
        <v>2.6721742808591387</v>
      </c>
      <c r="E670">
        <v>0</v>
      </c>
      <c r="F670">
        <v>1.8949621892931821</v>
      </c>
      <c r="G670">
        <v>1.8949621892931821</v>
      </c>
      <c r="H670">
        <v>0.33952723535391216</v>
      </c>
      <c r="I670">
        <v>0</v>
      </c>
      <c r="J670">
        <v>20.371634121234745</v>
      </c>
      <c r="K670">
        <v>0.33952723535391216</v>
      </c>
      <c r="L670">
        <v>-0.99999999999999922</v>
      </c>
      <c r="M670">
        <v>-0.99999999999999922</v>
      </c>
      <c r="N670">
        <v>6.7905447070782463</v>
      </c>
      <c r="O670">
        <v>24.938770591387055</v>
      </c>
      <c r="P670">
        <v>-1.4012706008181259</v>
      </c>
      <c r="Q670">
        <v>6.244144151152863</v>
      </c>
      <c r="R670">
        <v>1.8420969775153289</v>
      </c>
      <c r="S670">
        <v>0.33333333333333282</v>
      </c>
      <c r="T670">
        <v>0.35795188442592984</v>
      </c>
      <c r="U670">
        <v>0.43503983106935395</v>
      </c>
      <c r="V670">
        <v>0</v>
      </c>
      <c r="W670">
        <v>31.471912538988189</v>
      </c>
      <c r="X670">
        <v>2.1165358577753635</v>
      </c>
      <c r="Y670">
        <v>-0.99999999999999922</v>
      </c>
      <c r="Z670">
        <v>-0.99999999999999922</v>
      </c>
      <c r="AA670">
        <v>72.564349264943928</v>
      </c>
      <c r="AB670">
        <v>0.49292795838159487</v>
      </c>
      <c r="AC670">
        <v>0.18789265176902506</v>
      </c>
      <c r="AD670">
        <v>0.10418618481818863</v>
      </c>
      <c r="AE670">
        <v>39.250339748440439</v>
      </c>
      <c r="AF670">
        <v>-0.99999999999999922</v>
      </c>
      <c r="AG670">
        <v>-0.99999999999999922</v>
      </c>
      <c r="AH670">
        <v>-0.99999999999999922</v>
      </c>
      <c r="AI670">
        <v>0</v>
      </c>
      <c r="AJ670">
        <v>0</v>
      </c>
      <c r="AK670">
        <v>-0.17437122191682403</v>
      </c>
      <c r="AL670">
        <v>0.18986676778026751</v>
      </c>
      <c r="AM670">
        <v>-2.5434697518248964E-2</v>
      </c>
      <c r="AN670">
        <v>0.52127256625998375</v>
      </c>
      <c r="AO670">
        <v>-1.5077235475403437</v>
      </c>
      <c r="AP670">
        <v>13.98114799540094</v>
      </c>
      <c r="AQ670">
        <v>51.84354666022292</v>
      </c>
      <c r="AR670">
        <v>1.1263250488286172</v>
      </c>
      <c r="AS670">
        <v>2.4560630931292766</v>
      </c>
      <c r="AT670">
        <v>-0.99999999999999922</v>
      </c>
      <c r="AU670">
        <v>-0.99999999999999922</v>
      </c>
      <c r="AV670">
        <v>3.7370591668085109</v>
      </c>
      <c r="AW670">
        <v>111.48426785173196</v>
      </c>
      <c r="AX670">
        <v>111.48426785173196</v>
      </c>
      <c r="AY670">
        <v>0.31784340369245812</v>
      </c>
      <c r="AZ670">
        <v>33.659013816413619</v>
      </c>
      <c r="BA670">
        <v>1591.2775486122368</v>
      </c>
    </row>
    <row r="671" spans="1:100" x14ac:dyDescent="0.25">
      <c r="A671">
        <v>1922</v>
      </c>
      <c r="B671" t="s">
        <v>1102</v>
      </c>
      <c r="C671">
        <v>3</v>
      </c>
      <c r="D671">
        <v>3.2957808658815537</v>
      </c>
      <c r="E671">
        <v>0</v>
      </c>
      <c r="F671">
        <v>-4.6461673266532277E-2</v>
      </c>
      <c r="G671">
        <v>-4.6461673266532277E-2</v>
      </c>
      <c r="H671">
        <v>0.16855868626018608</v>
      </c>
      <c r="I671">
        <v>0</v>
      </c>
      <c r="J671">
        <v>10.113521175611163</v>
      </c>
      <c r="K671">
        <v>0.16855868626018608</v>
      </c>
      <c r="L671">
        <v>-0.99999999999999845</v>
      </c>
      <c r="M671">
        <v>-0.99999999999999845</v>
      </c>
      <c r="N671">
        <v>3.3711737252037208</v>
      </c>
      <c r="O671">
        <v>13.362840368226188</v>
      </c>
      <c r="P671">
        <v>0.17525513152669678</v>
      </c>
      <c r="Q671">
        <v>0.33233127003361868</v>
      </c>
      <c r="R671">
        <v>2.2686489989219183E-2</v>
      </c>
      <c r="S671">
        <v>0.33884879351575881</v>
      </c>
      <c r="T671">
        <v>0.4896419815480797</v>
      </c>
      <c r="U671">
        <v>0.16033199622603544</v>
      </c>
      <c r="V671">
        <v>-4.0089793196080728E-3</v>
      </c>
      <c r="W671">
        <v>32.65020422840319</v>
      </c>
      <c r="X671">
        <v>1.4166104682035574</v>
      </c>
      <c r="Y671">
        <v>-0.99999999999999845</v>
      </c>
      <c r="Z671">
        <v>-0.99999999999999845</v>
      </c>
      <c r="AA671">
        <v>94.129664493723013</v>
      </c>
      <c r="AB671">
        <v>0.35259890816546879</v>
      </c>
      <c r="AC671">
        <v>0.48284939665058491</v>
      </c>
      <c r="AD671">
        <v>0.39368717069055958</v>
      </c>
      <c r="AE671">
        <v>61.456773775330674</v>
      </c>
      <c r="AF671">
        <v>-0.99999999999999845</v>
      </c>
      <c r="AG671">
        <v>-0.99999999999999845</v>
      </c>
      <c r="AH671">
        <v>-0.99999999999999845</v>
      </c>
      <c r="AI671">
        <v>0</v>
      </c>
      <c r="AJ671">
        <v>-4.0089793196080728E-3</v>
      </c>
      <c r="AK671">
        <v>9.5361591294574041E-2</v>
      </c>
      <c r="AL671">
        <v>0.11938126951790588</v>
      </c>
      <c r="AM671">
        <v>0.21626629037784501</v>
      </c>
      <c r="AN671">
        <v>0.17541088841626151</v>
      </c>
      <c r="AO671">
        <v>5.8834652159189966</v>
      </c>
      <c r="AP671">
        <v>4.9821785579960673</v>
      </c>
      <c r="AQ671">
        <v>42.763725404014359</v>
      </c>
      <c r="AR671">
        <v>0.98481379197026608</v>
      </c>
      <c r="AS671">
        <v>1.5851691544637432</v>
      </c>
      <c r="AT671">
        <v>-0.99999999999999845</v>
      </c>
      <c r="AU671">
        <v>-0.99999999999999845</v>
      </c>
      <c r="AV671">
        <v>-2.3775183277313122E-2</v>
      </c>
      <c r="AW671">
        <v>112.47468341994528</v>
      </c>
      <c r="AX671">
        <v>112.07378548798448</v>
      </c>
      <c r="AY671">
        <v>0.31656143478470478</v>
      </c>
      <c r="AZ671">
        <v>70.225400481565146</v>
      </c>
      <c r="BA671">
        <v>1503.087844338022</v>
      </c>
    </row>
    <row r="672" spans="1:100" x14ac:dyDescent="0.25">
      <c r="A672">
        <v>1923</v>
      </c>
      <c r="B672" t="s">
        <v>1103</v>
      </c>
      <c r="C672">
        <v>3</v>
      </c>
      <c r="D672">
        <v>3.7225272206407967</v>
      </c>
      <c r="E672">
        <v>0</v>
      </c>
      <c r="F672">
        <v>2.2994288099688565E-2</v>
      </c>
      <c r="G672">
        <v>2.2994288099688565E-2</v>
      </c>
      <c r="H672">
        <v>-3.0421459810809858E-2</v>
      </c>
      <c r="I672">
        <v>0</v>
      </c>
      <c r="J672">
        <v>-1.8252875886485909</v>
      </c>
      <c r="K672">
        <v>-3.0421459810809858E-2</v>
      </c>
      <c r="L672">
        <v>-1.0000000000000009</v>
      </c>
      <c r="M672">
        <v>-1.0000000000000009</v>
      </c>
      <c r="N672">
        <v>-0.60842919621619629</v>
      </c>
      <c r="O672">
        <v>1.9202339200918963</v>
      </c>
      <c r="P672">
        <v>-0.29945669526501628</v>
      </c>
      <c r="Q672">
        <v>-1.1522239851628651</v>
      </c>
      <c r="R672">
        <v>-0.42744961784505114</v>
      </c>
      <c r="S672">
        <v>0.33333333333333331</v>
      </c>
      <c r="T672">
        <v>0.22359100115445363</v>
      </c>
      <c r="U672">
        <v>-1.4461692450806298E-2</v>
      </c>
      <c r="V672">
        <v>0</v>
      </c>
      <c r="W672">
        <v>22.915364073911611</v>
      </c>
      <c r="X672">
        <v>0.4197566923164916</v>
      </c>
      <c r="Y672">
        <v>-1.0000000000000009</v>
      </c>
      <c r="Z672">
        <v>-1.0000000000000009</v>
      </c>
      <c r="AA672">
        <v>51.963514623393898</v>
      </c>
      <c r="AB672">
        <v>0.21845503067828026</v>
      </c>
      <c r="AC672">
        <v>6.358702847158855E-2</v>
      </c>
      <c r="AD672">
        <v>0.30746994419667872</v>
      </c>
      <c r="AE672">
        <v>29.475600167327372</v>
      </c>
      <c r="AF672">
        <v>-1.0000000000000009</v>
      </c>
      <c r="AG672">
        <v>-1.0000000000000009</v>
      </c>
      <c r="AH672">
        <v>-1.0000000000000009</v>
      </c>
      <c r="AI672">
        <v>0</v>
      </c>
      <c r="AJ672">
        <v>0</v>
      </c>
      <c r="AK672">
        <v>0.10164711923860895</v>
      </c>
      <c r="AL672">
        <v>-0.1100026825665302</v>
      </c>
      <c r="AM672">
        <v>-0.29584438814886799</v>
      </c>
      <c r="AN672">
        <v>0.27396751921720347</v>
      </c>
      <c r="AO672">
        <v>-6.88787410752865</v>
      </c>
      <c r="AP672">
        <v>6.2991745675974364</v>
      </c>
      <c r="AQ672">
        <v>21.090076485263026</v>
      </c>
      <c r="AR672">
        <v>0.5424626420369808</v>
      </c>
      <c r="AS672">
        <v>0.38933523250568186</v>
      </c>
      <c r="AT672">
        <v>-1.0000000000000009</v>
      </c>
      <c r="AU672">
        <v>-1.0000000000000009</v>
      </c>
      <c r="AV672">
        <v>-0.40445532974536258</v>
      </c>
      <c r="AW672">
        <v>60.182923111083284</v>
      </c>
      <c r="AX672">
        <v>60.182923111083284</v>
      </c>
      <c r="AY672">
        <v>0.13609866757898093</v>
      </c>
      <c r="AZ672">
        <v>12.731386783891114</v>
      </c>
      <c r="BA672">
        <v>1479.3948947021956</v>
      </c>
    </row>
    <row r="673" spans="1:100" x14ac:dyDescent="0.25">
      <c r="A673">
        <v>1927</v>
      </c>
      <c r="B673" t="s">
        <v>562</v>
      </c>
      <c r="C673">
        <v>2</v>
      </c>
      <c r="D673">
        <v>4.3099503482894486</v>
      </c>
      <c r="E673">
        <v>0.12839528316195314</v>
      </c>
      <c r="F673">
        <v>0.39665555817856096</v>
      </c>
      <c r="G673">
        <v>0.40612367780157332</v>
      </c>
      <c r="H673">
        <v>0.13624622029969746</v>
      </c>
      <c r="I673">
        <v>0</v>
      </c>
      <c r="J673">
        <v>8.174773217981846</v>
      </c>
      <c r="K673">
        <v>0.13624622029969746</v>
      </c>
      <c r="L673">
        <v>-1</v>
      </c>
      <c r="M673">
        <v>-1</v>
      </c>
      <c r="N673">
        <v>2.7249244059939488</v>
      </c>
      <c r="O673">
        <v>12.336320806831283</v>
      </c>
      <c r="P673">
        <v>0.81803176183390813</v>
      </c>
      <c r="Q673">
        <v>2.200211623146143</v>
      </c>
      <c r="R673">
        <v>0.72414844243122289</v>
      </c>
      <c r="S673">
        <v>0.34032300431922763</v>
      </c>
      <c r="T673">
        <v>0.32592584538923797</v>
      </c>
      <c r="U673">
        <v>0.1293153442248044</v>
      </c>
      <c r="V673">
        <v>7.4682017408934341E-3</v>
      </c>
      <c r="W673">
        <v>27.58045134310332</v>
      </c>
      <c r="X673">
        <v>1.0423621321649992</v>
      </c>
      <c r="Y673">
        <v>-1</v>
      </c>
      <c r="Z673">
        <v>-1</v>
      </c>
      <c r="AA673">
        <v>49.131627732529324</v>
      </c>
      <c r="AB673">
        <v>0.17541364534409976</v>
      </c>
      <c r="AC673">
        <v>0.17564927958542351</v>
      </c>
      <c r="AD673">
        <v>0.17055973608792102</v>
      </c>
      <c r="AE673">
        <v>22.963839462836976</v>
      </c>
      <c r="AF673">
        <v>-1</v>
      </c>
      <c r="AG673">
        <v>-1</v>
      </c>
      <c r="AH673">
        <v>-1</v>
      </c>
      <c r="AI673">
        <v>3.8280981334189081E-3</v>
      </c>
      <c r="AJ673">
        <v>7.4682017408934341E-3</v>
      </c>
      <c r="AK673">
        <v>2.0579788713785227E-2</v>
      </c>
      <c r="AL673">
        <v>0.15124816827546211</v>
      </c>
      <c r="AM673">
        <v>1.5624172265924635E-2</v>
      </c>
      <c r="AN673">
        <v>0.16781668794912913</v>
      </c>
      <c r="AO673">
        <v>0.78487187379738743</v>
      </c>
      <c r="AP673">
        <v>4.6602894165251936</v>
      </c>
      <c r="AQ673">
        <v>32.983934854104959</v>
      </c>
      <c r="AR673">
        <v>0.77150476466949569</v>
      </c>
      <c r="AS673">
        <v>1.1363987276752079</v>
      </c>
      <c r="AT673">
        <v>-1</v>
      </c>
      <c r="AU673">
        <v>-1</v>
      </c>
      <c r="AV673">
        <v>1.0126904868222515</v>
      </c>
      <c r="AW673">
        <v>62.064284870775637</v>
      </c>
      <c r="AX673">
        <v>62.273111768998618</v>
      </c>
      <c r="AY673">
        <v>0.22243395755786005</v>
      </c>
      <c r="AZ673">
        <v>9.7700122541768106</v>
      </c>
      <c r="BA673">
        <v>1496.9975239275111</v>
      </c>
    </row>
    <row r="674" spans="1:100" x14ac:dyDescent="0.25">
      <c r="A674">
        <v>1937</v>
      </c>
      <c r="B674" t="s">
        <v>1104</v>
      </c>
      <c r="C674">
        <v>3</v>
      </c>
      <c r="D674">
        <v>5.1070363529937808</v>
      </c>
      <c r="E674">
        <v>-2.4821060976046611E-2</v>
      </c>
      <c r="F674">
        <v>-0.50773198496200622</v>
      </c>
      <c r="G674">
        <v>-0.50773198496200622</v>
      </c>
      <c r="H674">
        <v>0.21033527996285473</v>
      </c>
      <c r="I674">
        <v>0</v>
      </c>
      <c r="J674">
        <v>12.620116797771287</v>
      </c>
      <c r="K674">
        <v>0.21033527996285473</v>
      </c>
      <c r="L674">
        <v>-0.99999999999999911</v>
      </c>
      <c r="M674">
        <v>-0.99999999999999911</v>
      </c>
      <c r="N674">
        <v>4.2067055992570968</v>
      </c>
      <c r="O674">
        <v>17.21942116580307</v>
      </c>
      <c r="P674">
        <v>-1.7774032072635157E-2</v>
      </c>
      <c r="Q674">
        <v>1.1889830976787308E-3</v>
      </c>
      <c r="R674">
        <v>-0.12564861672593627</v>
      </c>
      <c r="S674">
        <v>0.33333333333333331</v>
      </c>
      <c r="T674">
        <v>0.3569152648855009</v>
      </c>
      <c r="U674">
        <v>0.42751314365925686</v>
      </c>
      <c r="V674">
        <v>0</v>
      </c>
      <c r="W674">
        <v>36.29705847660945</v>
      </c>
      <c r="X674">
        <v>2.2077623078457633</v>
      </c>
      <c r="Y674">
        <v>-0.99999999999999911</v>
      </c>
      <c r="Z674">
        <v>-0.99999999999999911</v>
      </c>
      <c r="AA674">
        <v>75.525436443776371</v>
      </c>
      <c r="AB674">
        <v>7.0153906261580204E-2</v>
      </c>
      <c r="AC674">
        <v>0.3262911832388562</v>
      </c>
      <c r="AD674">
        <v>0.39063544217741997</v>
      </c>
      <c r="AE674">
        <v>39.354026583892818</v>
      </c>
      <c r="AF674">
        <v>-0.99999999999999911</v>
      </c>
      <c r="AG674">
        <v>-0.99999999999999911</v>
      </c>
      <c r="AH674">
        <v>-0.99999999999999911</v>
      </c>
      <c r="AI674">
        <v>-1.1529090231736545E-4</v>
      </c>
      <c r="AJ674">
        <v>0</v>
      </c>
      <c r="AK674">
        <v>0.50114348034400369</v>
      </c>
      <c r="AL674">
        <v>-0.25142176345960049</v>
      </c>
      <c r="AM674">
        <v>-5.1275176357510478E-2</v>
      </c>
      <c r="AN674">
        <v>0.25466106280518785</v>
      </c>
      <c r="AO674">
        <v>1.2238379927822551</v>
      </c>
      <c r="AP674">
        <v>5.1094177528316918</v>
      </c>
      <c r="AQ674">
        <v>48.917175274380753</v>
      </c>
      <c r="AR674">
        <v>1.1177617418780907</v>
      </c>
      <c r="AS674">
        <v>2.4180975878086177</v>
      </c>
      <c r="AT674">
        <v>-0.99999999999999911</v>
      </c>
      <c r="AU674">
        <v>-0.99999999999999911</v>
      </c>
      <c r="AV674">
        <v>-0.63338060168794241</v>
      </c>
      <c r="AW674">
        <v>97.854275362411073</v>
      </c>
      <c r="AX674">
        <v>97.851969544364721</v>
      </c>
      <c r="AY674">
        <v>0.37247531230528497</v>
      </c>
      <c r="AZ674">
        <v>32.809197890069825</v>
      </c>
      <c r="BA674">
        <v>1508.0026537515766</v>
      </c>
      <c r="CU674" t="e">
        <v>#N/A</v>
      </c>
      <c r="CV674" t="e">
        <v>#N/A</v>
      </c>
    </row>
    <row r="675" spans="1:100" x14ac:dyDescent="0.25">
      <c r="A675">
        <v>1939</v>
      </c>
      <c r="B675" t="s">
        <v>1105</v>
      </c>
      <c r="C675">
        <v>3</v>
      </c>
      <c r="D675">
        <v>4.6473022238559958</v>
      </c>
      <c r="E675">
        <v>-7.7924575112390702E-3</v>
      </c>
      <c r="F675">
        <v>-8.7694945095574406E-3</v>
      </c>
      <c r="G675">
        <v>-8.7694945095574406E-3</v>
      </c>
      <c r="H675">
        <v>0.54068914003507673</v>
      </c>
      <c r="I675">
        <v>0</v>
      </c>
      <c r="J675">
        <v>32.441348402104602</v>
      </c>
      <c r="K675">
        <v>0.54068914003507673</v>
      </c>
      <c r="L675">
        <v>-1.0000000000000002</v>
      </c>
      <c r="M675">
        <v>-1.0000000000000002</v>
      </c>
      <c r="N675">
        <v>10.813782800701535</v>
      </c>
      <c r="O675">
        <v>37.079881131451053</v>
      </c>
      <c r="P675">
        <v>2.1150228083323488</v>
      </c>
      <c r="Q675">
        <v>-2.4296837360704338</v>
      </c>
      <c r="R675">
        <v>-0.5950856000685969</v>
      </c>
      <c r="S675">
        <v>0.3243720994125045</v>
      </c>
      <c r="T675">
        <v>0.47601799634646025</v>
      </c>
      <c r="U675">
        <v>0.15441872515976837</v>
      </c>
      <c r="V675">
        <v>1.2060038687685636E-2</v>
      </c>
      <c r="W675">
        <v>17.047188782853677</v>
      </c>
      <c r="X675">
        <v>1.0869041402837405</v>
      </c>
      <c r="Y675">
        <v>-1.0000000000000002</v>
      </c>
      <c r="Z675">
        <v>-1.0000000000000002</v>
      </c>
      <c r="AA675">
        <v>56.126823007639111</v>
      </c>
      <c r="AB675">
        <v>0.29098030193539204</v>
      </c>
      <c r="AC675">
        <v>0.36092690905306274</v>
      </c>
      <c r="AD675">
        <v>0.14158718550862609</v>
      </c>
      <c r="AE675">
        <v>39.674719824854009</v>
      </c>
      <c r="AF675">
        <v>-1.0000000000000002</v>
      </c>
      <c r="AG675">
        <v>-1.0000000000000002</v>
      </c>
      <c r="AH675">
        <v>-1.0000000000000002</v>
      </c>
      <c r="AI675">
        <v>6.3177436213934669E-3</v>
      </c>
      <c r="AJ675">
        <v>1.2060038687685636E-2</v>
      </c>
      <c r="AK675">
        <v>-5.8300340909059493E-2</v>
      </c>
      <c r="AL675">
        <v>9.1257459358575002E-3</v>
      </c>
      <c r="AM675">
        <v>-3.8628809297321022E-2</v>
      </c>
      <c r="AN675">
        <v>0.19235187253533587</v>
      </c>
      <c r="AO675">
        <v>-1.257221936978324</v>
      </c>
      <c r="AP675">
        <v>4.8544255430626846</v>
      </c>
      <c r="AQ675">
        <v>49.488537184958297</v>
      </c>
      <c r="AR675">
        <v>0.96686885960641888</v>
      </c>
      <c r="AS675">
        <v>1.6275932803188173</v>
      </c>
      <c r="AT675">
        <v>-1.0000000000000002</v>
      </c>
      <c r="AU675">
        <v>-1.0000000000000002</v>
      </c>
      <c r="AV675">
        <v>-0.60385509457815401</v>
      </c>
      <c r="AW675">
        <v>98.061129682152796</v>
      </c>
      <c r="AX675">
        <v>99.393488423349226</v>
      </c>
      <c r="AY675">
        <v>0.53832129249315308</v>
      </c>
      <c r="AZ675">
        <v>48.131118911483014</v>
      </c>
      <c r="BA675">
        <v>1496.8867938945598</v>
      </c>
    </row>
    <row r="676" spans="1:100" x14ac:dyDescent="0.25">
      <c r="A676">
        <v>1940</v>
      </c>
      <c r="B676" t="s">
        <v>1106</v>
      </c>
      <c r="C676">
        <v>3</v>
      </c>
      <c r="D676">
        <v>5.094586130045367</v>
      </c>
      <c r="E676">
        <v>0</v>
      </c>
      <c r="F676">
        <v>-9.4859669583478995E-3</v>
      </c>
      <c r="G676">
        <v>-9.4859669583478995E-3</v>
      </c>
      <c r="H676">
        <v>0.19834824942705631</v>
      </c>
      <c r="I676">
        <v>0</v>
      </c>
      <c r="J676">
        <v>11.900894965623387</v>
      </c>
      <c r="K676">
        <v>0.19834824942705631</v>
      </c>
      <c r="L676">
        <v>-0.99999999999999956</v>
      </c>
      <c r="M676">
        <v>-0.99999999999999956</v>
      </c>
      <c r="N676">
        <v>3.9669649885411253</v>
      </c>
      <c r="O676">
        <v>16.985995128710407</v>
      </c>
      <c r="P676">
        <v>-3.4349244756458022E-2</v>
      </c>
      <c r="Q676">
        <v>-0.57308017558159874</v>
      </c>
      <c r="R676">
        <v>-0.21907466582989216</v>
      </c>
      <c r="S676">
        <v>0.33333333333333304</v>
      </c>
      <c r="T676">
        <v>0.35023503845368398</v>
      </c>
      <c r="U676">
        <v>0.3407134490291831</v>
      </c>
      <c r="V676">
        <v>-9.2623992335277312E-3</v>
      </c>
      <c r="W676">
        <v>32.666846886224626</v>
      </c>
      <c r="X676">
        <v>1.8094012281958773</v>
      </c>
      <c r="Y676">
        <v>-0.99999999999999956</v>
      </c>
      <c r="Z676">
        <v>-0.99999999999999956</v>
      </c>
      <c r="AA676">
        <v>87.68043601039976</v>
      </c>
      <c r="AB676">
        <v>0.28149633119858719</v>
      </c>
      <c r="AC676">
        <v>0.47807405036193107</v>
      </c>
      <c r="AD676">
        <v>0.34508289423958172</v>
      </c>
      <c r="AE676">
        <v>55.232663790004977</v>
      </c>
      <c r="AF676">
        <v>-0.99999999999999956</v>
      </c>
      <c r="AG676">
        <v>-0.99999999999999956</v>
      </c>
      <c r="AH676">
        <v>-0.99999999999999956</v>
      </c>
      <c r="AI676">
        <v>0</v>
      </c>
      <c r="AJ676">
        <v>-9.2623992335277312E-3</v>
      </c>
      <c r="AK676">
        <v>-0.15128777885103581</v>
      </c>
      <c r="AL676">
        <v>0.13999564356382627</v>
      </c>
      <c r="AM676">
        <v>7.682786724294835E-2</v>
      </c>
      <c r="AN676">
        <v>4.989239797807906E-2</v>
      </c>
      <c r="AO676">
        <v>1.1642577868185295</v>
      </c>
      <c r="AP676">
        <v>1.9472881672711089</v>
      </c>
      <c r="AQ676">
        <v>44.567741851848027</v>
      </c>
      <c r="AR676">
        <v>1.0150194215826729</v>
      </c>
      <c r="AS676">
        <v>2.0077494776229345</v>
      </c>
      <c r="AT676">
        <v>-0.99999999999999956</v>
      </c>
      <c r="AU676">
        <v>-0.99999999999999956</v>
      </c>
      <c r="AV676">
        <v>-0.22856063278824007</v>
      </c>
      <c r="AW676">
        <v>106.6137193063812</v>
      </c>
      <c r="AX676">
        <v>105.68747938302846</v>
      </c>
      <c r="AY676">
        <v>0.32155635177163078</v>
      </c>
      <c r="AZ676">
        <v>40.870343564345632</v>
      </c>
      <c r="BA676">
        <v>1485.8400262351377</v>
      </c>
    </row>
    <row r="677" spans="1:100" x14ac:dyDescent="0.25">
      <c r="A677">
        <v>1942</v>
      </c>
      <c r="B677" t="s">
        <v>1107</v>
      </c>
      <c r="C677">
        <v>3</v>
      </c>
      <c r="D677">
        <v>4.3297866471455055</v>
      </c>
      <c r="E677">
        <v>0</v>
      </c>
      <c r="F677">
        <v>-5.8323182168872043E-2</v>
      </c>
      <c r="G677">
        <v>-5.8323182168872043E-2</v>
      </c>
      <c r="H677">
        <v>0.11166052956711833</v>
      </c>
      <c r="I677">
        <v>0</v>
      </c>
      <c r="J677">
        <v>6.6996317740270985</v>
      </c>
      <c r="K677">
        <v>0.11166052956711833</v>
      </c>
      <c r="L677">
        <v>-1.0000000000000011</v>
      </c>
      <c r="M677">
        <v>-1.0000000000000011</v>
      </c>
      <c r="N677">
        <v>2.2332105913423681</v>
      </c>
      <c r="O677">
        <v>10.97109523900374</v>
      </c>
      <c r="P677">
        <v>-0.50392301045857235</v>
      </c>
      <c r="Q677">
        <v>0.35806850042879312</v>
      </c>
      <c r="R677">
        <v>7.8472721501958984E-2</v>
      </c>
      <c r="S677">
        <v>0.33333333333333359</v>
      </c>
      <c r="T677">
        <v>0.34998649783626867</v>
      </c>
      <c r="U677">
        <v>0.3172568655284328</v>
      </c>
      <c r="V677">
        <v>0</v>
      </c>
      <c r="W677">
        <v>35.556646685236672</v>
      </c>
      <c r="X677">
        <v>1.8265389803597489</v>
      </c>
      <c r="Y677">
        <v>-1.0000000000000011</v>
      </c>
      <c r="Z677">
        <v>-1.0000000000000011</v>
      </c>
      <c r="AA677">
        <v>43.277855244000776</v>
      </c>
      <c r="AB677">
        <v>8.053771388393953E-2</v>
      </c>
      <c r="AC677">
        <v>-4.9086321951280279E-2</v>
      </c>
      <c r="AD677">
        <v>0.12140332481258356</v>
      </c>
      <c r="AE677">
        <v>7.6427358372621441</v>
      </c>
      <c r="AF677">
        <v>-1.0000000000000011</v>
      </c>
      <c r="AG677">
        <v>-1.0000000000000011</v>
      </c>
      <c r="AH677">
        <v>-1.0000000000000011</v>
      </c>
      <c r="AI677">
        <v>0</v>
      </c>
      <c r="AJ677">
        <v>0</v>
      </c>
      <c r="AK677">
        <v>8.9723747431042708E-2</v>
      </c>
      <c r="AL677">
        <v>0.4916230247950118</v>
      </c>
      <c r="AM677">
        <v>0.20122379960384987</v>
      </c>
      <c r="AN677">
        <v>-0.25754378448503273</v>
      </c>
      <c r="AO677">
        <v>5.4792137272514605</v>
      </c>
      <c r="AP677">
        <v>-3.9804794881507588</v>
      </c>
      <c r="AQ677">
        <v>42.25627845926379</v>
      </c>
      <c r="AR677">
        <v>1.0005766966980356</v>
      </c>
      <c r="AS677">
        <v>1.938199509926867</v>
      </c>
      <c r="AT677">
        <v>-1.0000000000000011</v>
      </c>
      <c r="AU677">
        <v>-1.0000000000000011</v>
      </c>
      <c r="AV677">
        <v>2.0149539333086927E-2</v>
      </c>
      <c r="AW677">
        <v>50.268470994853729</v>
      </c>
      <c r="AX677">
        <v>50.268470994853729</v>
      </c>
      <c r="AY677">
        <v>-3.3768279246298438E-2</v>
      </c>
      <c r="AZ677">
        <v>-20.194373751757091</v>
      </c>
      <c r="BA677">
        <v>1438.3365372361209</v>
      </c>
      <c r="CU677" t="e">
        <v>#N/A</v>
      </c>
      <c r="CV677" t="e">
        <v>#N/A</v>
      </c>
    </row>
    <row r="678" spans="1:100" x14ac:dyDescent="0.25">
      <c r="A678">
        <v>1943</v>
      </c>
      <c r="B678" t="s">
        <v>1108</v>
      </c>
      <c r="C678">
        <v>3</v>
      </c>
      <c r="D678">
        <v>4.9378118652148482</v>
      </c>
      <c r="E678">
        <v>-1.6115073678617458E-2</v>
      </c>
      <c r="F678">
        <v>0.11744461532715145</v>
      </c>
      <c r="G678">
        <v>0.11744461532715145</v>
      </c>
      <c r="H678">
        <v>5.9490188721665505E-2</v>
      </c>
      <c r="I678">
        <v>0</v>
      </c>
      <c r="J678">
        <v>3.5694113232999292</v>
      </c>
      <c r="K678">
        <v>5.9490188721665505E-2</v>
      </c>
      <c r="L678">
        <v>-0.99999999999999789</v>
      </c>
      <c r="M678">
        <v>-0.99999999999999789</v>
      </c>
      <c r="N678">
        <v>1.1898037744333108</v>
      </c>
      <c r="O678">
        <v>8.6246678038419304</v>
      </c>
      <c r="P678">
        <v>-1.0377368699895409E-2</v>
      </c>
      <c r="Q678">
        <v>4.891460430881633</v>
      </c>
      <c r="R678">
        <v>1.5616763093047996</v>
      </c>
      <c r="S678">
        <v>0.33333333333333265</v>
      </c>
      <c r="T678">
        <v>0.37153055286757314</v>
      </c>
      <c r="U678">
        <v>0.25121120952188669</v>
      </c>
      <c r="V678">
        <v>0</v>
      </c>
      <c r="W678">
        <v>35.86339628004508</v>
      </c>
      <c r="X678">
        <v>1.6674803360909287</v>
      </c>
      <c r="Y678">
        <v>-0.99999999999999789</v>
      </c>
      <c r="Z678">
        <v>-0.99999999999999789</v>
      </c>
      <c r="AA678">
        <v>80.490787220074637</v>
      </c>
      <c r="AB678">
        <v>-0.10126650640721607</v>
      </c>
      <c r="AC678">
        <v>0.41678234160013611</v>
      </c>
      <c r="AD678">
        <v>0.54579845742157462</v>
      </c>
      <c r="AE678">
        <v>43.065714630724727</v>
      </c>
      <c r="AF678">
        <v>-0.99999999999999789</v>
      </c>
      <c r="AG678">
        <v>-0.99999999999999789</v>
      </c>
      <c r="AH678">
        <v>-0.99999999999999789</v>
      </c>
      <c r="AI678">
        <v>1.8162864570422398E-2</v>
      </c>
      <c r="AJ678">
        <v>0</v>
      </c>
      <c r="AK678">
        <v>0.20406840877705115</v>
      </c>
      <c r="AL678">
        <v>0.32545421321757578</v>
      </c>
      <c r="AM678">
        <v>-9.3792196696474942E-2</v>
      </c>
      <c r="AN678">
        <v>0.63560950781077763</v>
      </c>
      <c r="AO678">
        <v>-1.3244628735266173</v>
      </c>
      <c r="AP678">
        <v>17.517508761357313</v>
      </c>
      <c r="AQ678">
        <v>39.432807603345019</v>
      </c>
      <c r="AR678">
        <v>0.95607509572279237</v>
      </c>
      <c r="AS678">
        <v>1.7269705248125942</v>
      </c>
      <c r="AT678">
        <v>-0.99999999999999789</v>
      </c>
      <c r="AU678">
        <v>-0.99999999999999789</v>
      </c>
      <c r="AV678">
        <v>1.6791209246319507</v>
      </c>
      <c r="AW678">
        <v>106.63296378527384</v>
      </c>
      <c r="AX678">
        <v>106.99622107668227</v>
      </c>
      <c r="AY678">
        <v>0.40774763690714411</v>
      </c>
      <c r="AZ678">
        <v>60.340012899732393</v>
      </c>
      <c r="BA678">
        <v>1495.3115230001629</v>
      </c>
    </row>
    <row r="679" spans="1:100" x14ac:dyDescent="0.25">
      <c r="A679">
        <v>1944</v>
      </c>
      <c r="B679" t="s">
        <v>1109</v>
      </c>
      <c r="C679">
        <v>3</v>
      </c>
      <c r="D679">
        <v>3.998108510713184</v>
      </c>
      <c r="E679">
        <v>0</v>
      </c>
      <c r="F679">
        <v>0.24370907674293812</v>
      </c>
      <c r="G679">
        <v>0.24370907674293812</v>
      </c>
      <c r="H679">
        <v>0.41216944108312237</v>
      </c>
      <c r="I679">
        <v>0</v>
      </c>
      <c r="J679">
        <v>24.730166464987356</v>
      </c>
      <c r="K679">
        <v>0.41216944108312237</v>
      </c>
      <c r="L679">
        <v>-0.99999999999999944</v>
      </c>
      <c r="M679">
        <v>-0.99999999999999944</v>
      </c>
      <c r="N679">
        <v>8.243388821662446</v>
      </c>
      <c r="O679">
        <v>28.971984052443471</v>
      </c>
      <c r="P679">
        <v>0.1368242084984358</v>
      </c>
      <c r="Q679">
        <v>-0.78998374867287424</v>
      </c>
      <c r="R679">
        <v>-0.25239864792220995</v>
      </c>
      <c r="S679">
        <v>0.33333333333333298</v>
      </c>
      <c r="T679">
        <v>0.38020569346329885</v>
      </c>
      <c r="U679">
        <v>0.23508866498793593</v>
      </c>
      <c r="V679">
        <v>0</v>
      </c>
      <c r="W679">
        <v>21.458330028057816</v>
      </c>
      <c r="X679">
        <v>1.2772401239015871</v>
      </c>
      <c r="Y679">
        <v>-0.99999999999999944</v>
      </c>
      <c r="Z679">
        <v>-0.99999999999999944</v>
      </c>
      <c r="AA679">
        <v>28.15228209204281</v>
      </c>
      <c r="AB679">
        <v>0.11684450089910232</v>
      </c>
      <c r="AC679">
        <v>2.3955107934758125E-2</v>
      </c>
      <c r="AD679">
        <v>-1.8725945957163139E-3</v>
      </c>
      <c r="AE679">
        <v>6.9463507119072059</v>
      </c>
      <c r="AF679">
        <v>-0.99999999999999944</v>
      </c>
      <c r="AG679">
        <v>-0.99999999999999944</v>
      </c>
      <c r="AH679">
        <v>-0.99999999999999944</v>
      </c>
      <c r="AI679">
        <v>0</v>
      </c>
      <c r="AJ679">
        <v>0</v>
      </c>
      <c r="AK679">
        <v>0.24261544653609551</v>
      </c>
      <c r="AL679">
        <v>0.10156089351753214</v>
      </c>
      <c r="AM679">
        <v>0.13310409705192483</v>
      </c>
      <c r="AN679">
        <v>-2.6380459785957697E-2</v>
      </c>
      <c r="AO679">
        <v>4.5406796589785978</v>
      </c>
      <c r="AP679">
        <v>-0.15170702706128097</v>
      </c>
      <c r="AQ679">
        <v>46.18849649304515</v>
      </c>
      <c r="AR679">
        <v>0.94862769178456818</v>
      </c>
      <c r="AS679">
        <v>1.689409564984709</v>
      </c>
      <c r="AT679">
        <v>-0.99999999999999944</v>
      </c>
      <c r="AU679">
        <v>-0.99999999999999944</v>
      </c>
      <c r="AV679">
        <v>-8.689571179271896E-3</v>
      </c>
      <c r="AW679">
        <v>56.972559117424986</v>
      </c>
      <c r="AX679">
        <v>56.972559117424986</v>
      </c>
      <c r="AY679">
        <v>0.15442494493317241</v>
      </c>
      <c r="AZ679">
        <v>7.6831164355752453</v>
      </c>
      <c r="BA679">
        <v>1413.5232312949518</v>
      </c>
      <c r="CU679" t="e">
        <v>#N/A</v>
      </c>
      <c r="CV679" t="e">
        <v>#N/A</v>
      </c>
    </row>
    <row r="680" spans="1:100" x14ac:dyDescent="0.25">
      <c r="A680">
        <v>1954</v>
      </c>
      <c r="B680" t="s">
        <v>1110</v>
      </c>
      <c r="C680">
        <v>3</v>
      </c>
      <c r="D680">
        <v>2.9575712317016087</v>
      </c>
      <c r="E680">
        <v>0</v>
      </c>
      <c r="F680">
        <v>1.1561863882373802</v>
      </c>
      <c r="G680">
        <v>1.1561863882373802</v>
      </c>
      <c r="H680">
        <v>-1.2598647563275151E-2</v>
      </c>
      <c r="I680">
        <v>0</v>
      </c>
      <c r="J680">
        <v>-0.75591885379650869</v>
      </c>
      <c r="K680">
        <v>-1.2598647563275151E-2</v>
      </c>
      <c r="L680">
        <v>-0.99999999999999933</v>
      </c>
      <c r="M680">
        <v>-0.99999999999999933</v>
      </c>
      <c r="N680">
        <v>-0.25197295126550301</v>
      </c>
      <c r="O680">
        <v>3.357838766142482</v>
      </c>
      <c r="P680">
        <v>0</v>
      </c>
      <c r="Q680">
        <v>0.21567906375951074</v>
      </c>
      <c r="R680">
        <v>0.10797208085670154</v>
      </c>
      <c r="S680">
        <v>0.33333333333333287</v>
      </c>
      <c r="T680">
        <v>0.23260522867737266</v>
      </c>
      <c r="U680">
        <v>0.12961532857741362</v>
      </c>
      <c r="V680">
        <v>0</v>
      </c>
      <c r="W680">
        <v>28.326101526055787</v>
      </c>
      <c r="X680">
        <v>0.99627041922767534</v>
      </c>
      <c r="Y680">
        <v>-0.99999999999999933</v>
      </c>
      <c r="Z680">
        <v>-0.99999999999999933</v>
      </c>
      <c r="AA680">
        <v>37.545714194679917</v>
      </c>
      <c r="AB680">
        <v>9.3712123057052968E-2</v>
      </c>
      <c r="AC680">
        <v>8.295276261594145E-2</v>
      </c>
      <c r="AD680">
        <v>5.5679260823545042E-3</v>
      </c>
      <c r="AE680">
        <v>9.1116405877674502</v>
      </c>
      <c r="AF680">
        <v>-0.99999999999999933</v>
      </c>
      <c r="AG680">
        <v>-0.99999999999999933</v>
      </c>
      <c r="AH680">
        <v>-0.99999999999999933</v>
      </c>
      <c r="AI680">
        <v>6.4224752197829721E-2</v>
      </c>
      <c r="AJ680">
        <v>0</v>
      </c>
      <c r="AK680">
        <v>5.5923390350644246E-2</v>
      </c>
      <c r="AL680">
        <v>0.13951175283478409</v>
      </c>
      <c r="AM680">
        <v>8.281404308546525E-2</v>
      </c>
      <c r="AN680">
        <v>-5.5999253748806023E-2</v>
      </c>
      <c r="AO680">
        <v>2.3499680288898515</v>
      </c>
      <c r="AP680">
        <v>-0.70242257954622978</v>
      </c>
      <c r="AQ680">
        <v>27.570182672259271</v>
      </c>
      <c r="AR680">
        <v>0.69555389058811923</v>
      </c>
      <c r="AS680">
        <v>0.98367177166440001</v>
      </c>
      <c r="AT680">
        <v>-0.99999999999999933</v>
      </c>
      <c r="AU680">
        <v>-0.99999999999999933</v>
      </c>
      <c r="AV680">
        <v>1.2641584690940812</v>
      </c>
      <c r="AW680">
        <v>40.201130381276172</v>
      </c>
      <c r="AX680">
        <v>41.485625425232769</v>
      </c>
      <c r="AY680">
        <v>1.8963901942252694E-2</v>
      </c>
      <c r="AZ680">
        <v>-24.020162100071907</v>
      </c>
      <c r="BA680">
        <v>1403.0649106341739</v>
      </c>
    </row>
    <row r="681" spans="1:100" x14ac:dyDescent="0.25">
      <c r="A681">
        <v>1965</v>
      </c>
      <c r="B681" t="s">
        <v>634</v>
      </c>
      <c r="C681">
        <v>3</v>
      </c>
      <c r="D681">
        <v>3.3093574277817632</v>
      </c>
      <c r="E681">
        <v>-0.18459341473475313</v>
      </c>
      <c r="F681">
        <v>0.21018927810790144</v>
      </c>
      <c r="G681">
        <v>0.16737388790298224</v>
      </c>
      <c r="H681">
        <v>-7.2772060390245571E-2</v>
      </c>
      <c r="I681">
        <v>0</v>
      </c>
      <c r="J681">
        <v>-4.3663236234147353</v>
      </c>
      <c r="K681">
        <v>-7.2772060390245571E-2</v>
      </c>
      <c r="L681">
        <v>-1.0000000000000002</v>
      </c>
      <c r="M681">
        <v>-1.0000000000000002</v>
      </c>
      <c r="N681">
        <v>-1.4554412078049108</v>
      </c>
      <c r="O681">
        <v>-0.88959230772998743</v>
      </c>
      <c r="P681">
        <v>0.96526276041627723</v>
      </c>
      <c r="Q681">
        <v>-3.0754837005283227</v>
      </c>
      <c r="R681">
        <v>-0.95776112699652627</v>
      </c>
      <c r="S681">
        <v>0.33333333333333331</v>
      </c>
      <c r="T681">
        <v>0.33306245575032112</v>
      </c>
      <c r="U681">
        <v>0.13207961043990984</v>
      </c>
      <c r="V681">
        <v>-6.3740737771747699E-3</v>
      </c>
      <c r="W681">
        <v>34.594935445465396</v>
      </c>
      <c r="X681">
        <v>1.228970970987479</v>
      </c>
      <c r="Y681">
        <v>-1.0000000000000002</v>
      </c>
      <c r="Z681">
        <v>-1.0000000000000002</v>
      </c>
      <c r="AA681">
        <v>73.333737958548909</v>
      </c>
      <c r="AB681">
        <v>0.43218563866380438</v>
      </c>
      <c r="AC681">
        <v>0.31798313912967618</v>
      </c>
      <c r="AD681">
        <v>4.3762495008119955E-2</v>
      </c>
      <c r="AE681">
        <v>39.696563640080008</v>
      </c>
      <c r="AF681">
        <v>-1.0000000000000002</v>
      </c>
      <c r="AG681">
        <v>-1.0000000000000002</v>
      </c>
      <c r="AH681">
        <v>-1.0000000000000002</v>
      </c>
      <c r="AI681">
        <v>-3.4337523887432234E-2</v>
      </c>
      <c r="AJ681">
        <v>-6.3740737771747699E-3</v>
      </c>
      <c r="AK681">
        <v>-4.8290019044120364E-2</v>
      </c>
      <c r="AL681">
        <v>-2.541750481965328E-2</v>
      </c>
      <c r="AM681">
        <v>3.5909533413878612E-2</v>
      </c>
      <c r="AN681">
        <v>0.32502027268848843</v>
      </c>
      <c r="AO681">
        <v>0.65628824012636333</v>
      </c>
      <c r="AP681">
        <v>7.998419293113944</v>
      </c>
      <c r="AQ681">
        <v>30.228611822050667</v>
      </c>
      <c r="AR681">
        <v>0.79210132574638958</v>
      </c>
      <c r="AS681">
        <v>1.1561989105972332</v>
      </c>
      <c r="AT681">
        <v>-1.0000000000000002</v>
      </c>
      <c r="AU681">
        <v>-1.0000000000000002</v>
      </c>
      <c r="AV681">
        <v>-0.79038723909354425</v>
      </c>
      <c r="AW681">
        <v>80.442564943932823</v>
      </c>
      <c r="AX681">
        <v>79.118407088466697</v>
      </c>
      <c r="AY681">
        <v>0.27896534726686056</v>
      </c>
      <c r="AZ681">
        <v>29.601448070580442</v>
      </c>
      <c r="BA681">
        <v>1431.2045082489224</v>
      </c>
    </row>
    <row r="682" spans="1:100" x14ac:dyDescent="0.25">
      <c r="A682">
        <v>1967</v>
      </c>
      <c r="B682" t="s">
        <v>1111</v>
      </c>
      <c r="C682">
        <v>3</v>
      </c>
      <c r="D682">
        <v>4.1156480179117159</v>
      </c>
      <c r="E682">
        <v>-1.0861910285978852E-2</v>
      </c>
      <c r="F682">
        <v>-0.69295691038075158</v>
      </c>
      <c r="G682">
        <v>-0.69295691038075158</v>
      </c>
      <c r="H682">
        <v>-0.23914091327974218</v>
      </c>
      <c r="I682">
        <v>0</v>
      </c>
      <c r="J682">
        <v>-14.348454796784528</v>
      </c>
      <c r="K682">
        <v>-0.23914091327974218</v>
      </c>
      <c r="L682">
        <v>-1.0000000000000018</v>
      </c>
      <c r="M682">
        <v>-1.0000000000000018</v>
      </c>
      <c r="N682">
        <v>-4.7828182655948419</v>
      </c>
      <c r="O682">
        <v>-10.925763689253563</v>
      </c>
      <c r="P682">
        <v>-0.28236374601800096</v>
      </c>
      <c r="Q682">
        <v>-0.14365607156588717</v>
      </c>
      <c r="R682">
        <v>-7.2216472641468354E-2</v>
      </c>
      <c r="S682">
        <v>0.3333333333333337</v>
      </c>
      <c r="T682">
        <v>2.9511195983999917E-2</v>
      </c>
      <c r="U682">
        <v>-3.4278016977584119E-2</v>
      </c>
      <c r="V682">
        <v>-9.8925082465427961E-3</v>
      </c>
      <c r="W682">
        <v>22.312596694917964</v>
      </c>
      <c r="X682">
        <v>0.10169618785814886</v>
      </c>
      <c r="Y682">
        <v>-1.0000000000000018</v>
      </c>
      <c r="Z682">
        <v>-1.0000000000000018</v>
      </c>
      <c r="AA682">
        <v>67.144564412534962</v>
      </c>
      <c r="AB682">
        <v>0.41893484356819027</v>
      </c>
      <c r="AC682">
        <v>0.22813964556366853</v>
      </c>
      <c r="AD682">
        <v>0.25100919467331084</v>
      </c>
      <c r="AE682">
        <v>44.904184190258484</v>
      </c>
      <c r="AF682">
        <v>-1.0000000000000018</v>
      </c>
      <c r="AG682">
        <v>-1.0000000000000018</v>
      </c>
      <c r="AH682">
        <v>-1.0000000000000018</v>
      </c>
      <c r="AI682">
        <v>0</v>
      </c>
      <c r="AJ682">
        <v>-9.8925082465427961E-3</v>
      </c>
      <c r="AK682">
        <v>0.44259392505476614</v>
      </c>
      <c r="AL682">
        <v>-0.18052469035023919</v>
      </c>
      <c r="AM682">
        <v>-0.22824201383753762</v>
      </c>
      <c r="AN682">
        <v>4.9142188658584541E-3</v>
      </c>
      <c r="AO682">
        <v>-3.4930807206646111</v>
      </c>
      <c r="AP682">
        <v>-0.77976798010473392</v>
      </c>
      <c r="AQ682">
        <v>7.9641418981334295</v>
      </c>
      <c r="AR682">
        <v>0.31867400409320684</v>
      </c>
      <c r="AS682">
        <v>-0.1374447254215935</v>
      </c>
      <c r="AT682">
        <v>-1.0000000000000018</v>
      </c>
      <c r="AU682">
        <v>-1.0000000000000018</v>
      </c>
      <c r="AV682">
        <v>-0.76517338302221971</v>
      </c>
      <c r="AW682">
        <v>55.439032743176668</v>
      </c>
      <c r="AX682">
        <v>54.449781918522383</v>
      </c>
      <c r="AY682">
        <v>0.17646800946787625</v>
      </c>
      <c r="AZ682">
        <v>11.343329705287964</v>
      </c>
      <c r="BA682">
        <v>1449.8134740773203</v>
      </c>
    </row>
    <row r="683" spans="1:100" x14ac:dyDescent="0.25">
      <c r="A683">
        <v>1972</v>
      </c>
      <c r="B683" t="s">
        <v>1112</v>
      </c>
      <c r="C683">
        <v>3</v>
      </c>
      <c r="D683">
        <v>4.0912281125534236</v>
      </c>
      <c r="E683">
        <v>-5.3349071005912352E-2</v>
      </c>
      <c r="F683">
        <v>-0.72887656880931839</v>
      </c>
      <c r="G683">
        <v>-0.73732486254359297</v>
      </c>
      <c r="H683">
        <v>-2.1036401718316802E-2</v>
      </c>
      <c r="I683">
        <v>0</v>
      </c>
      <c r="J683">
        <v>-1.2621841030990071</v>
      </c>
      <c r="K683">
        <v>-2.1036401718316802E-2</v>
      </c>
      <c r="L683">
        <v>-0.99999999999999722</v>
      </c>
      <c r="M683">
        <v>-0.99999999999999722</v>
      </c>
      <c r="N683">
        <v>-0.42072803436633582</v>
      </c>
      <c r="O683">
        <v>2.0917191469108189</v>
      </c>
      <c r="P683">
        <v>-0.59269689002622405</v>
      </c>
      <c r="Q683">
        <v>0.19714071100820485</v>
      </c>
      <c r="R683">
        <v>-5.439676064591481E-2</v>
      </c>
      <c r="S683">
        <v>0.33333333333333237</v>
      </c>
      <c r="T683">
        <v>0.48567447226043498</v>
      </c>
      <c r="U683">
        <v>7.3348150615907229E-2</v>
      </c>
      <c r="V683">
        <v>0.10560380357406594</v>
      </c>
      <c r="W683">
        <v>40.759846460082301</v>
      </c>
      <c r="X683">
        <v>1.884540989134825</v>
      </c>
      <c r="Y683">
        <v>-0.99999999999999722</v>
      </c>
      <c r="Z683">
        <v>-0.99999999999999722</v>
      </c>
      <c r="AA683">
        <v>49.059317230961618</v>
      </c>
      <c r="AB683">
        <v>1.4740051057855395E-2</v>
      </c>
      <c r="AC683">
        <v>7.6842884984920617E-2</v>
      </c>
      <c r="AD683">
        <v>7.5494414587728625E-2</v>
      </c>
      <c r="AE683">
        <v>8.3538675315252373</v>
      </c>
      <c r="AF683">
        <v>-0.99999999999999722</v>
      </c>
      <c r="AG683">
        <v>-0.99999999999999722</v>
      </c>
      <c r="AH683">
        <v>-0.99999999999999722</v>
      </c>
      <c r="AI683">
        <v>0</v>
      </c>
      <c r="AJ683">
        <v>0.10560380357406594</v>
      </c>
      <c r="AK683">
        <v>-5.7143140758652584E-3</v>
      </c>
      <c r="AL683">
        <v>0.17775598362830716</v>
      </c>
      <c r="AM683">
        <v>-0.11920734506910434</v>
      </c>
      <c r="AN683">
        <v>2.4956490727793688E-2</v>
      </c>
      <c r="AO683">
        <v>-3.0087551971069333</v>
      </c>
      <c r="AP683">
        <v>1.5126921863363769</v>
      </c>
      <c r="AQ683">
        <v>39.497662356983312</v>
      </c>
      <c r="AR683">
        <v>0.99795975978374074</v>
      </c>
      <c r="AS683">
        <v>1.8635045874165093</v>
      </c>
      <c r="AT683">
        <v>-0.99999999999999722</v>
      </c>
      <c r="AU683">
        <v>-0.99999999999999722</v>
      </c>
      <c r="AV683">
        <v>-0.79172162318950756</v>
      </c>
      <c r="AW683">
        <v>52.663728564208803</v>
      </c>
      <c r="AX683">
        <v>63.224108921615411</v>
      </c>
      <c r="AY683">
        <v>0.32231322753584518</v>
      </c>
      <c r="AZ683">
        <v>4.9705951477543744</v>
      </c>
      <c r="BA683">
        <v>1444.5756625566596</v>
      </c>
    </row>
    <row r="684" spans="1:100" x14ac:dyDescent="0.25">
      <c r="A684">
        <v>1973</v>
      </c>
      <c r="B684" t="s">
        <v>1113</v>
      </c>
      <c r="C684">
        <v>2</v>
      </c>
      <c r="D684">
        <v>4.2969875791112981</v>
      </c>
      <c r="E684">
        <v>0.12551588813542081</v>
      </c>
      <c r="F684">
        <v>0.38948555002968166</v>
      </c>
      <c r="G684">
        <v>0.39892110997328434</v>
      </c>
      <c r="H684">
        <v>0.13475615620667042</v>
      </c>
      <c r="I684">
        <v>0</v>
      </c>
      <c r="J684">
        <v>8.0853693724002245</v>
      </c>
      <c r="K684">
        <v>0.13475615620667042</v>
      </c>
      <c r="L684">
        <v>-1</v>
      </c>
      <c r="M684">
        <v>-1</v>
      </c>
      <c r="N684">
        <v>2.6951231241334082</v>
      </c>
      <c r="O684">
        <v>12.243453586685987</v>
      </c>
      <c r="P684">
        <v>0.80344916512416664</v>
      </c>
      <c r="Q684">
        <v>2.1661283087321337</v>
      </c>
      <c r="R684">
        <v>0.71295383224137676</v>
      </c>
      <c r="S684">
        <v>0.34004446876048355</v>
      </c>
      <c r="T684">
        <v>0.32474986266797784</v>
      </c>
      <c r="U684">
        <v>0.12785914703851547</v>
      </c>
      <c r="V684">
        <v>7.2756509111769792E-3</v>
      </c>
      <c r="W684">
        <v>27.488544657447406</v>
      </c>
      <c r="X684">
        <v>1.03561615509703</v>
      </c>
      <c r="Y684">
        <v>-1</v>
      </c>
      <c r="Z684">
        <v>-1</v>
      </c>
      <c r="AA684">
        <v>48.942406669671307</v>
      </c>
      <c r="AB684">
        <v>0.17378024871378112</v>
      </c>
      <c r="AC684">
        <v>0.17401526308498586</v>
      </c>
      <c r="AD684">
        <v>0.16893975180741014</v>
      </c>
      <c r="AE684">
        <v>22.813360373548953</v>
      </c>
      <c r="AF684">
        <v>-1</v>
      </c>
      <c r="AG684">
        <v>-1</v>
      </c>
      <c r="AH684">
        <v>-1</v>
      </c>
      <c r="AI684">
        <v>3.7225143099990868E-3</v>
      </c>
      <c r="AJ684">
        <v>7.2756509111769792E-3</v>
      </c>
      <c r="AK684">
        <v>2.2547610463413928E-2</v>
      </c>
      <c r="AL684">
        <v>0.14928034652583339</v>
      </c>
      <c r="AM684">
        <v>1.7916140250043955E-2</v>
      </c>
      <c r="AN684">
        <v>0.16552471996500981</v>
      </c>
      <c r="AO684">
        <v>0.84323435563923788</v>
      </c>
      <c r="AP684">
        <v>4.6019269346833429</v>
      </c>
      <c r="AQ684">
        <v>32.886093700511978</v>
      </c>
      <c r="AR684">
        <v>0.76935108936425778</v>
      </c>
      <c r="AS684">
        <v>1.1294340119562665</v>
      </c>
      <c r="AT684">
        <v>-1</v>
      </c>
      <c r="AU684">
        <v>-1</v>
      </c>
      <c r="AV684">
        <v>0.9978347883320372</v>
      </c>
      <c r="AW684">
        <v>61.846221439859164</v>
      </c>
      <c r="AX684">
        <v>62.052191568109997</v>
      </c>
      <c r="AY684">
        <v>0.22075428435303912</v>
      </c>
      <c r="AZ684">
        <v>9.4757460717629804</v>
      </c>
      <c r="BA684">
        <v>1460.0199848785262</v>
      </c>
    </row>
    <row r="685" spans="1:100" x14ac:dyDescent="0.25">
      <c r="A685">
        <v>1977</v>
      </c>
      <c r="B685" t="s">
        <v>1114</v>
      </c>
      <c r="C685">
        <v>2</v>
      </c>
      <c r="D685">
        <v>3.2305593231829137</v>
      </c>
      <c r="E685">
        <v>-0.1113677726065706</v>
      </c>
      <c r="F685">
        <v>-0.20038064137716619</v>
      </c>
      <c r="G685">
        <v>-0.19362371912657372</v>
      </c>
      <c r="H685">
        <v>1.2170740227285259E-2</v>
      </c>
      <c r="I685">
        <v>0</v>
      </c>
      <c r="J685">
        <v>0.73024441363711556</v>
      </c>
      <c r="K685">
        <v>1.2170740227285259E-2</v>
      </c>
      <c r="L685">
        <v>-1</v>
      </c>
      <c r="M685">
        <v>-1</v>
      </c>
      <c r="N685">
        <v>0.24341480454570519</v>
      </c>
      <c r="O685">
        <v>4.6034018160044319</v>
      </c>
      <c r="P685">
        <v>-0.39623995703418297</v>
      </c>
      <c r="Q685">
        <v>-0.63785663053968356</v>
      </c>
      <c r="R685">
        <v>-0.20801054323160545</v>
      </c>
      <c r="S685">
        <v>0.3171297515389413</v>
      </c>
      <c r="T685">
        <v>0.2280034664929044</v>
      </c>
      <c r="U685">
        <v>8.0599124521691379E-3</v>
      </c>
      <c r="V685">
        <v>-8.5652271211341235E-3</v>
      </c>
      <c r="W685">
        <v>19.927514668777921</v>
      </c>
      <c r="X685">
        <v>0.4806343869071466</v>
      </c>
      <c r="Y685">
        <v>-1</v>
      </c>
      <c r="Z685">
        <v>-1</v>
      </c>
      <c r="AA685">
        <v>33.375463736773909</v>
      </c>
      <c r="AB685">
        <v>3.9403072373553824E-2</v>
      </c>
      <c r="AC685">
        <v>3.9587090927364441E-2</v>
      </c>
      <c r="AD685">
        <v>3.5665990070712167E-2</v>
      </c>
      <c r="AE685">
        <v>10.433663525007443</v>
      </c>
      <c r="AF685">
        <v>-1</v>
      </c>
      <c r="AG685">
        <v>-1</v>
      </c>
      <c r="AH685">
        <v>-1</v>
      </c>
      <c r="AI685">
        <v>-4.9637140040589669E-3</v>
      </c>
      <c r="AJ685">
        <v>-8.5652271211341235E-3</v>
      </c>
      <c r="AK685">
        <v>0.18443745726957983</v>
      </c>
      <c r="AL685">
        <v>-1.2609500280332489E-2</v>
      </c>
      <c r="AM685">
        <v>0.20647302854733379</v>
      </c>
      <c r="AN685">
        <v>-2.3032168332280042E-2</v>
      </c>
      <c r="AO685">
        <v>5.6446312537005419</v>
      </c>
      <c r="AP685">
        <v>-0.19946996337796108</v>
      </c>
      <c r="AQ685">
        <v>24.836843625145466</v>
      </c>
      <c r="AR685">
        <v>0.59217133957189683</v>
      </c>
      <c r="AS685">
        <v>0.55645693158775256</v>
      </c>
      <c r="AT685">
        <v>-1</v>
      </c>
      <c r="AU685">
        <v>-1</v>
      </c>
      <c r="AV685">
        <v>-0.22432202197518047</v>
      </c>
      <c r="AW685">
        <v>43.906458637788305</v>
      </c>
      <c r="AX685">
        <v>43.877406435770546</v>
      </c>
      <c r="AY685">
        <v>8.2570001216524011E-2</v>
      </c>
      <c r="AZ685">
        <v>-14.733106788105605</v>
      </c>
      <c r="BA685">
        <v>1394.2813981895786</v>
      </c>
    </row>
    <row r="686" spans="1:100" x14ac:dyDescent="0.25">
      <c r="A686">
        <v>1982</v>
      </c>
      <c r="B686" t="s">
        <v>697</v>
      </c>
      <c r="C686">
        <v>3</v>
      </c>
      <c r="D686">
        <v>4.7312668908370936</v>
      </c>
      <c r="E686">
        <v>0</v>
      </c>
      <c r="F686">
        <v>0.26379207811412364</v>
      </c>
      <c r="G686">
        <v>0.26379207811412364</v>
      </c>
      <c r="H686">
        <v>-2.3696319080152319E-2</v>
      </c>
      <c r="I686">
        <v>0</v>
      </c>
      <c r="J686">
        <v>-1.4217791448091401</v>
      </c>
      <c r="K686">
        <v>-2.3696319080152319E-2</v>
      </c>
      <c r="L686">
        <v>-1.0000000000000007</v>
      </c>
      <c r="M686">
        <v>-1.0000000000000007</v>
      </c>
      <c r="N686">
        <v>-0.4739263816030469</v>
      </c>
      <c r="O686">
        <v>3.5732798241420722</v>
      </c>
      <c r="P686">
        <v>-0.41826200986879142</v>
      </c>
      <c r="Q686">
        <v>4.424806621575037</v>
      </c>
      <c r="R686">
        <v>1.3629545776722001</v>
      </c>
      <c r="S686">
        <v>0.33333333333333343</v>
      </c>
      <c r="T686">
        <v>0.27933428979825303</v>
      </c>
      <c r="U686">
        <v>0.12150774356678527</v>
      </c>
      <c r="V686">
        <v>0.11043470862835623</v>
      </c>
      <c r="W686">
        <v>34.732255776275203</v>
      </c>
      <c r="X686">
        <v>1.7310041247139369</v>
      </c>
      <c r="Y686">
        <v>-1.0000000000000007</v>
      </c>
      <c r="Z686">
        <v>-1.0000000000000007</v>
      </c>
      <c r="AA686">
        <v>60.162614893423346</v>
      </c>
      <c r="AB686">
        <v>0.19636522612661694</v>
      </c>
      <c r="AC686">
        <v>-2.483956999277127E-2</v>
      </c>
      <c r="AD686">
        <v>0.30982243465567327</v>
      </c>
      <c r="AE686">
        <v>24.067404539475948</v>
      </c>
      <c r="AF686">
        <v>-1.0000000000000007</v>
      </c>
      <c r="AG686">
        <v>-1.0000000000000007</v>
      </c>
      <c r="AH686">
        <v>-1.0000000000000007</v>
      </c>
      <c r="AI686">
        <v>5.151031860871641E-2</v>
      </c>
      <c r="AJ686">
        <v>0.11043470862835623</v>
      </c>
      <c r="AK686">
        <v>0.22199360621445782</v>
      </c>
      <c r="AL686">
        <v>0.61103944600902693</v>
      </c>
      <c r="AM686">
        <v>-0.15656582513194051</v>
      </c>
      <c r="AN686">
        <v>0.30580225661977634</v>
      </c>
      <c r="AO686">
        <v>-2.8041775972262242</v>
      </c>
      <c r="AP686">
        <v>10.700253645539545</v>
      </c>
      <c r="AQ686">
        <v>33.310476631466067</v>
      </c>
      <c r="AR686">
        <v>0.84461007532672783</v>
      </c>
      <c r="AS686">
        <v>1.7073078056337843</v>
      </c>
      <c r="AT686">
        <v>-1.0000000000000007</v>
      </c>
      <c r="AU686">
        <v>-1.0000000000000007</v>
      </c>
      <c r="AV686">
        <v>1.6267466557863235</v>
      </c>
      <c r="AW686">
        <v>74.436148363104991</v>
      </c>
      <c r="AX686">
        <v>86.509825598114944</v>
      </c>
      <c r="AY686">
        <v>0.10656396309522306</v>
      </c>
      <c r="AZ686">
        <v>-1.6846305766770988</v>
      </c>
      <c r="BA686">
        <v>1432.0530287019822</v>
      </c>
    </row>
    <row r="687" spans="1:100" x14ac:dyDescent="0.25">
      <c r="A687">
        <v>1983</v>
      </c>
      <c r="B687" t="s">
        <v>1115</v>
      </c>
      <c r="C687">
        <v>3</v>
      </c>
      <c r="D687">
        <v>5.2995937615789499</v>
      </c>
      <c r="E687">
        <v>0</v>
      </c>
      <c r="F687">
        <v>0.22798294713360057</v>
      </c>
      <c r="G687">
        <v>0.22798294713360057</v>
      </c>
      <c r="H687">
        <v>-8.5833006603186615E-2</v>
      </c>
      <c r="I687">
        <v>0</v>
      </c>
      <c r="J687">
        <v>-5.1499803961911921</v>
      </c>
      <c r="K687">
        <v>-8.5833006603186615E-2</v>
      </c>
      <c r="L687">
        <v>-0.99999999999999956</v>
      </c>
      <c r="M687">
        <v>-0.99999999999999956</v>
      </c>
      <c r="N687">
        <v>-1.71666013206373</v>
      </c>
      <c r="O687">
        <v>0.37759631252135739</v>
      </c>
      <c r="P687">
        <v>-3.778415675105052E-3</v>
      </c>
      <c r="Q687">
        <v>-1.2509678724238791</v>
      </c>
      <c r="R687">
        <v>-0.44792086130630687</v>
      </c>
      <c r="S687">
        <v>0.33333333333333309</v>
      </c>
      <c r="T687">
        <v>0.35550908784800772</v>
      </c>
      <c r="U687">
        <v>0.1738217227122045</v>
      </c>
      <c r="V687">
        <v>0</v>
      </c>
      <c r="W687">
        <v>37.939886019869256</v>
      </c>
      <c r="X687">
        <v>1.4921380731480203</v>
      </c>
      <c r="Y687">
        <v>-0.99999999999999956</v>
      </c>
      <c r="Z687">
        <v>-0.99999999999999956</v>
      </c>
      <c r="AA687">
        <v>71.975790716416057</v>
      </c>
      <c r="AB687">
        <v>9.0476027178576723E-2</v>
      </c>
      <c r="AC687">
        <v>0.38161428591300139</v>
      </c>
      <c r="AD687">
        <v>0.21758619806548343</v>
      </c>
      <c r="AE687">
        <v>34.483825557853073</v>
      </c>
      <c r="AF687">
        <v>-0.99999999999999956</v>
      </c>
      <c r="AG687">
        <v>-0.99999999999999956</v>
      </c>
      <c r="AH687">
        <v>-0.99999999999999956</v>
      </c>
      <c r="AI687">
        <v>0</v>
      </c>
      <c r="AJ687">
        <v>0</v>
      </c>
      <c r="AK687">
        <v>0.1370493807929879</v>
      </c>
      <c r="AL687">
        <v>0.1935042483872591</v>
      </c>
      <c r="AM687">
        <v>-0.1661391651004423</v>
      </c>
      <c r="AN687">
        <v>-7.5930006470281298E-3</v>
      </c>
      <c r="AO687">
        <v>-3.4682322235461185</v>
      </c>
      <c r="AP687">
        <v>0.77769622576059283</v>
      </c>
      <c r="AQ687">
        <v>32.789905623678074</v>
      </c>
      <c r="AR687">
        <v>0.86266414389354562</v>
      </c>
      <c r="AS687">
        <v>1.4063050665448333</v>
      </c>
      <c r="AT687">
        <v>-0.99999999999999956</v>
      </c>
      <c r="AU687">
        <v>-0.99999999999999956</v>
      </c>
      <c r="AV687">
        <v>-0.21993791417270625</v>
      </c>
      <c r="AW687">
        <v>73.131083254698012</v>
      </c>
      <c r="AX687">
        <v>73.131083254698012</v>
      </c>
      <c r="AY687">
        <v>0.19096741043374812</v>
      </c>
      <c r="AZ687">
        <v>-2.3896512882297412</v>
      </c>
      <c r="BA687">
        <v>1512.257832316767</v>
      </c>
      <c r="CU687" t="e">
        <v>#N/A</v>
      </c>
      <c r="CV687" t="e">
        <v>#N/A</v>
      </c>
    </row>
    <row r="688" spans="1:100" x14ac:dyDescent="0.25">
      <c r="A688">
        <v>1984</v>
      </c>
      <c r="B688" t="s">
        <v>1116</v>
      </c>
      <c r="C688">
        <v>3</v>
      </c>
      <c r="D688">
        <v>4.4288716153106771</v>
      </c>
      <c r="E688">
        <v>0</v>
      </c>
      <c r="F688">
        <v>6.0507842434658921</v>
      </c>
      <c r="G688">
        <v>6.0507842434658921</v>
      </c>
      <c r="H688">
        <v>0.28280876004732525</v>
      </c>
      <c r="I688">
        <v>0</v>
      </c>
      <c r="J688">
        <v>16.968525602839506</v>
      </c>
      <c r="K688">
        <v>0.28280876004732525</v>
      </c>
      <c r="L688">
        <v>-0.999999999999999</v>
      </c>
      <c r="M688">
        <v>-0.999999999999999</v>
      </c>
      <c r="N688">
        <v>5.6561752009464996</v>
      </c>
      <c r="O688">
        <v>27.448181461616073</v>
      </c>
      <c r="P688">
        <v>-0.16840336956283547</v>
      </c>
      <c r="Q688">
        <v>15.317495118585802</v>
      </c>
      <c r="R688">
        <v>5.1293222580043878</v>
      </c>
      <c r="S688">
        <v>0.33333333333333354</v>
      </c>
      <c r="T688">
        <v>0.40226015100922735</v>
      </c>
      <c r="U688">
        <v>-0.21237139861824972</v>
      </c>
      <c r="V688">
        <v>-3.9387663003822959E-2</v>
      </c>
      <c r="W688">
        <v>8.0410265069265048</v>
      </c>
      <c r="X688">
        <v>-0.56410003052480773</v>
      </c>
      <c r="Y688">
        <v>-0.999999999999999</v>
      </c>
      <c r="Z688">
        <v>-0.999999999999999</v>
      </c>
      <c r="AA688">
        <v>29.65130991689394</v>
      </c>
      <c r="AB688">
        <v>0.43085318423888225</v>
      </c>
      <c r="AC688">
        <v>-0.10591434923279852</v>
      </c>
      <c r="AD688">
        <v>4.6803880331775811E-3</v>
      </c>
      <c r="AE688">
        <v>16.480961151963058</v>
      </c>
      <c r="AF688">
        <v>-0.999999999999999</v>
      </c>
      <c r="AG688">
        <v>-0.999999999999999</v>
      </c>
      <c r="AH688">
        <v>-0.999999999999999</v>
      </c>
      <c r="AI688">
        <v>9.0108589018913249E-2</v>
      </c>
      <c r="AJ688">
        <v>-3.9387663003822959E-2</v>
      </c>
      <c r="AK688">
        <v>0.13071597212846656</v>
      </c>
      <c r="AL688">
        <v>0.19075771267687297</v>
      </c>
      <c r="AM688">
        <v>-9.9098316092282437E-2</v>
      </c>
      <c r="AN688">
        <v>0.19497358468758608</v>
      </c>
      <c r="AO688">
        <v>-1.8238780416647296</v>
      </c>
      <c r="AP688">
        <v>5.8281281805740175</v>
      </c>
      <c r="AQ688">
        <v>25.009552109766005</v>
      </c>
      <c r="AR688">
        <v>0.48383442272048754</v>
      </c>
      <c r="AS688">
        <v>-0.28129127047748276</v>
      </c>
      <c r="AT688">
        <v>-0.999999999999999</v>
      </c>
      <c r="AU688">
        <v>-0.999999999999999</v>
      </c>
      <c r="AV688">
        <v>11.180106501470284</v>
      </c>
      <c r="AW688">
        <v>62.92761955908405</v>
      </c>
      <c r="AX688">
        <v>60.791025039079997</v>
      </c>
      <c r="AY688">
        <v>0.20156477963976374</v>
      </c>
      <c r="AZ688">
        <v>25.722829000868771</v>
      </c>
      <c r="BA688">
        <v>1500.0719914865927</v>
      </c>
    </row>
    <row r="689" spans="1:100" x14ac:dyDescent="0.25">
      <c r="A689">
        <v>1985</v>
      </c>
      <c r="B689" t="s">
        <v>1117</v>
      </c>
      <c r="C689">
        <v>3</v>
      </c>
      <c r="D689">
        <v>3.0351004847602376</v>
      </c>
      <c r="E689">
        <v>-1.2529778078621729E-2</v>
      </c>
      <c r="F689">
        <v>1.1614161410975392</v>
      </c>
      <c r="G689">
        <v>1.1614161410975392</v>
      </c>
      <c r="H689">
        <v>0.10452439667334101</v>
      </c>
      <c r="I689">
        <v>0</v>
      </c>
      <c r="J689">
        <v>6.2714638004004586</v>
      </c>
      <c r="K689">
        <v>0.10452439667334101</v>
      </c>
      <c r="L689">
        <v>-0.99999999999999822</v>
      </c>
      <c r="M689">
        <v>-0.99999999999999822</v>
      </c>
      <c r="N689">
        <v>2.0904879334668185</v>
      </c>
      <c r="O689">
        <v>10.467980426258249</v>
      </c>
      <c r="P689">
        <v>1.2300076388911496</v>
      </c>
      <c r="Q689">
        <v>5.3778388182093906</v>
      </c>
      <c r="R689">
        <v>1.7662403308742696</v>
      </c>
      <c r="S689">
        <v>0.3475142460522152</v>
      </c>
      <c r="T689">
        <v>0.27028033360071374</v>
      </c>
      <c r="U689">
        <v>6.707899809796887E-2</v>
      </c>
      <c r="V689">
        <v>4.1750139433228738E-3</v>
      </c>
      <c r="W689">
        <v>23.380967800835187</v>
      </c>
      <c r="X689">
        <v>0.75499786494063925</v>
      </c>
      <c r="Y689">
        <v>-0.99999999999999822</v>
      </c>
      <c r="Z689">
        <v>-0.99999999999999822</v>
      </c>
      <c r="AA689">
        <v>65.518302243591648</v>
      </c>
      <c r="AB689">
        <v>0.26630431013063599</v>
      </c>
      <c r="AC689">
        <v>0.31139890422786237</v>
      </c>
      <c r="AD689">
        <v>0.22971866787914624</v>
      </c>
      <c r="AE689">
        <v>40.37109411188225</v>
      </c>
      <c r="AF689">
        <v>-0.99999999999999822</v>
      </c>
      <c r="AG689">
        <v>-0.99999999999999822</v>
      </c>
      <c r="AH689">
        <v>-0.99999999999999822</v>
      </c>
      <c r="AI689">
        <v>6.5781700091540732E-2</v>
      </c>
      <c r="AJ689">
        <v>4.1750139433228738E-3</v>
      </c>
      <c r="AK689">
        <v>4.9639448974852542E-4</v>
      </c>
      <c r="AL689">
        <v>0.13688191903628408</v>
      </c>
      <c r="AM689">
        <v>5.0069958975638366E-2</v>
      </c>
      <c r="AN689">
        <v>-9.0906877665054453E-2</v>
      </c>
      <c r="AO689">
        <v>1.2542309468397015</v>
      </c>
      <c r="AP689">
        <v>-1.5882623464449412</v>
      </c>
      <c r="AQ689">
        <v>29.652431601235655</v>
      </c>
      <c r="AR689">
        <v>0.68904859169422072</v>
      </c>
      <c r="AS689">
        <v>0.85952226161398015</v>
      </c>
      <c r="AT689">
        <v>-0.99999999999999822</v>
      </c>
      <c r="AU689">
        <v>-0.99999999999999822</v>
      </c>
      <c r="AV689">
        <v>2.9276564719718081</v>
      </c>
      <c r="AW689">
        <v>74.398020323405049</v>
      </c>
      <c r="AX689">
        <v>76.13115571956817</v>
      </c>
      <c r="AY689">
        <v>0.14194802689155661</v>
      </c>
      <c r="AZ689">
        <v>5.236494546710194</v>
      </c>
      <c r="BA689">
        <v>1541.3449829689625</v>
      </c>
    </row>
    <row r="690" spans="1:100" x14ac:dyDescent="0.25">
      <c r="A690">
        <v>1986</v>
      </c>
      <c r="B690" t="s">
        <v>1118</v>
      </c>
      <c r="C690">
        <v>3</v>
      </c>
      <c r="D690">
        <v>6.0981513867627939</v>
      </c>
      <c r="E690">
        <v>0</v>
      </c>
      <c r="F690">
        <v>26.991304641029952</v>
      </c>
      <c r="G690">
        <v>26.991304641029952</v>
      </c>
      <c r="H690">
        <v>-3.2787821766620116E-2</v>
      </c>
      <c r="I690">
        <v>0</v>
      </c>
      <c r="J690">
        <v>-1.9672693059972015</v>
      </c>
      <c r="K690">
        <v>-3.2787821766620116E-2</v>
      </c>
      <c r="L690">
        <v>-0.99999999999999967</v>
      </c>
      <c r="M690">
        <v>-0.99999999999999967</v>
      </c>
      <c r="N690">
        <v>-0.65575643533240313</v>
      </c>
      <c r="O690">
        <v>31.122186721795547</v>
      </c>
      <c r="P690">
        <v>-0.13301792003599844</v>
      </c>
      <c r="Q690">
        <v>51.351098582334245</v>
      </c>
      <c r="R690">
        <v>16.702911540933968</v>
      </c>
      <c r="S690">
        <v>0.3333333333333332</v>
      </c>
      <c r="T690">
        <v>0.22949206229282698</v>
      </c>
      <c r="U690">
        <v>0.10155913906529621</v>
      </c>
      <c r="V690">
        <v>-1.3604083451392364E-2</v>
      </c>
      <c r="W690">
        <v>27.342730920267343</v>
      </c>
      <c r="X690">
        <v>0.81638400190510441</v>
      </c>
      <c r="Y690">
        <v>-0.99999999999999967</v>
      </c>
      <c r="Z690">
        <v>-0.99999999999999967</v>
      </c>
      <c r="AA690">
        <v>90.612976595728412</v>
      </c>
      <c r="AB690">
        <v>0.52285173847777056</v>
      </c>
      <c r="AC690">
        <v>8.269246495422429E-2</v>
      </c>
      <c r="AD690">
        <v>0.32580247925854611</v>
      </c>
      <c r="AE690">
        <v>46.567334134527066</v>
      </c>
      <c r="AF690">
        <v>-0.99999999999999967</v>
      </c>
      <c r="AG690">
        <v>-0.99999999999999967</v>
      </c>
      <c r="AH690">
        <v>-0.99999999999999967</v>
      </c>
      <c r="AI690">
        <v>0.77979494134483984</v>
      </c>
      <c r="AJ690">
        <v>-1.3604083451392364E-2</v>
      </c>
      <c r="AK690">
        <v>-8.5898933533283345E-2</v>
      </c>
      <c r="AL690">
        <v>-0.10062930161200558</v>
      </c>
      <c r="AM690">
        <v>0.19136581351651594</v>
      </c>
      <c r="AN690">
        <v>0.52114565004519986</v>
      </c>
      <c r="AO690">
        <v>4.3546506702464809</v>
      </c>
      <c r="AP690">
        <v>12.52549474306997</v>
      </c>
      <c r="AQ690">
        <v>25.375461614270144</v>
      </c>
      <c r="AR690">
        <v>0.65078045124006367</v>
      </c>
      <c r="AS690">
        <v>0.78359618013848387</v>
      </c>
      <c r="AT690">
        <v>-0.99999999999999967</v>
      </c>
      <c r="AU690">
        <v>-0.99999999999999967</v>
      </c>
      <c r="AV690">
        <v>43.69421618196391</v>
      </c>
      <c r="AW690">
        <v>134.26065806059393</v>
      </c>
      <c r="AX690">
        <v>148.49614854235153</v>
      </c>
      <c r="AY690">
        <v>0.44940070235314794</v>
      </c>
      <c r="AZ690">
        <v>80.968590124554112</v>
      </c>
      <c r="BA690">
        <v>1710.9403291560316</v>
      </c>
    </row>
    <row r="691" spans="1:100" x14ac:dyDescent="0.25">
      <c r="A691">
        <v>1987</v>
      </c>
      <c r="B691" t="s">
        <v>1119</v>
      </c>
      <c r="C691">
        <v>3</v>
      </c>
      <c r="D691">
        <v>5.5636721920729286</v>
      </c>
      <c r="E691">
        <v>0</v>
      </c>
      <c r="F691">
        <v>-0.46095284034985562</v>
      </c>
      <c r="G691">
        <v>-0.46095284034985562</v>
      </c>
      <c r="H691">
        <v>0.18690084845258148</v>
      </c>
      <c r="I691">
        <v>0</v>
      </c>
      <c r="J691">
        <v>11.21405090715488</v>
      </c>
      <c r="K691">
        <v>0.18690084845258148</v>
      </c>
      <c r="L691">
        <v>-1.0000000000000004</v>
      </c>
      <c r="M691">
        <v>-1.0000000000000004</v>
      </c>
      <c r="N691">
        <v>3.7380169690516256</v>
      </c>
      <c r="O691">
        <v>16.316770258877952</v>
      </c>
      <c r="P691">
        <v>-0.75951979263781788</v>
      </c>
      <c r="Q691">
        <v>7.6773903113284723</v>
      </c>
      <c r="R691">
        <v>2.4971394997048399</v>
      </c>
      <c r="S691">
        <v>0.3333333333333337</v>
      </c>
      <c r="T691">
        <v>0.34546751853176949</v>
      </c>
      <c r="U691">
        <v>0.56654292442289078</v>
      </c>
      <c r="V691">
        <v>0.10860091582378138</v>
      </c>
      <c r="W691">
        <v>46.681753746367789</v>
      </c>
      <c r="X691">
        <v>3.4218113812452082</v>
      </c>
      <c r="Y691">
        <v>-1.0000000000000004</v>
      </c>
      <c r="Z691">
        <v>-1.0000000000000004</v>
      </c>
      <c r="AA691">
        <v>65.18211029189608</v>
      </c>
      <c r="AB691">
        <v>0.10949503356531809</v>
      </c>
      <c r="AC691">
        <v>0.39843008530659169</v>
      </c>
      <c r="AD691">
        <v>-0.18786077795544004</v>
      </c>
      <c r="AE691">
        <v>16.003217045823487</v>
      </c>
      <c r="AF691">
        <v>-1.0000000000000004</v>
      </c>
      <c r="AG691">
        <v>-1.0000000000000004</v>
      </c>
      <c r="AH691">
        <v>-1.0000000000000004</v>
      </c>
      <c r="AI691">
        <v>2.4967886759740335E-2</v>
      </c>
      <c r="AJ691">
        <v>0.10860091582378138</v>
      </c>
      <c r="AK691">
        <v>4.9418625632244882E-2</v>
      </c>
      <c r="AL691">
        <v>9.5169031911122401E-2</v>
      </c>
      <c r="AM691">
        <v>-3.6544429038574765E-2</v>
      </c>
      <c r="AN691">
        <v>0.10772015769573816</v>
      </c>
      <c r="AO691">
        <v>-0.66651759780314368</v>
      </c>
      <c r="AP691">
        <v>3.1688491019490654</v>
      </c>
      <c r="AQ691">
        <v>57.895804653522696</v>
      </c>
      <c r="AR691">
        <v>1.3539446921117746</v>
      </c>
      <c r="AS691">
        <v>3.608712229697788</v>
      </c>
      <c r="AT691">
        <v>-1.0000000000000004</v>
      </c>
      <c r="AU691">
        <v>-1.0000000000000004</v>
      </c>
      <c r="AV691">
        <v>2.0361866593549842</v>
      </c>
      <c r="AW691">
        <v>84.667729652723096</v>
      </c>
      <c r="AX691">
        <v>96.027178970296049</v>
      </c>
      <c r="AY691">
        <v>0.41323957569036479</v>
      </c>
      <c r="AZ691">
        <v>26.107129146898085</v>
      </c>
      <c r="BA691">
        <v>1553.6131911365321</v>
      </c>
    </row>
    <row r="692" spans="1:100" x14ac:dyDescent="0.25">
      <c r="A692">
        <v>1989</v>
      </c>
      <c r="B692" t="s">
        <v>678</v>
      </c>
      <c r="C692">
        <v>3</v>
      </c>
      <c r="D692">
        <v>4.6210951814586156</v>
      </c>
      <c r="E692">
        <v>0.47806578147961681</v>
      </c>
      <c r="F692">
        <v>-0.33589905422719402</v>
      </c>
      <c r="G692">
        <v>-0.20706333638552626</v>
      </c>
      <c r="H692">
        <v>0.37661126534354838</v>
      </c>
      <c r="I692">
        <v>0</v>
      </c>
      <c r="J692">
        <v>22.596675920612896</v>
      </c>
      <c r="K692">
        <v>0.37661126534354838</v>
      </c>
      <c r="L692">
        <v>-1.0000000000000007</v>
      </c>
      <c r="M692">
        <v>-1.0000000000000007</v>
      </c>
      <c r="N692">
        <v>7.5322253068709717</v>
      </c>
      <c r="O692">
        <v>27.010707765685996</v>
      </c>
      <c r="P692">
        <v>-0.32408916168037905</v>
      </c>
      <c r="Q692">
        <v>1.9393198958715951</v>
      </c>
      <c r="R692">
        <v>0.48167283916986797</v>
      </c>
      <c r="S692">
        <v>0.33333333333333354</v>
      </c>
      <c r="T692">
        <v>0.36896526634340809</v>
      </c>
      <c r="U692">
        <v>0.18496479148088005</v>
      </c>
      <c r="V692">
        <v>-1.266518696817979E-2</v>
      </c>
      <c r="W692">
        <v>19.919477553835737</v>
      </c>
      <c r="X692">
        <v>1.0109878863792383</v>
      </c>
      <c r="Y692">
        <v>-1.0000000000000007</v>
      </c>
      <c r="Z692">
        <v>-1.0000000000000007</v>
      </c>
      <c r="AA692">
        <v>61.98534894595695</v>
      </c>
      <c r="AB692">
        <v>2.0868036351814383E-2</v>
      </c>
      <c r="AC692">
        <v>0.48418286753260137</v>
      </c>
      <c r="AD692">
        <v>0.32663306717461149</v>
      </c>
      <c r="AE692">
        <v>41.584198552951364</v>
      </c>
      <c r="AF692">
        <v>-1.0000000000000007</v>
      </c>
      <c r="AG692">
        <v>-1.0000000000000007</v>
      </c>
      <c r="AH692">
        <v>-1.0000000000000007</v>
      </c>
      <c r="AI692">
        <v>0</v>
      </c>
      <c r="AJ692">
        <v>-1.266518696817979E-2</v>
      </c>
      <c r="AK692">
        <v>0.1712352707302868</v>
      </c>
      <c r="AL692">
        <v>-7.6288068917938337E-2</v>
      </c>
      <c r="AM692">
        <v>2.4764572954723948E-2</v>
      </c>
      <c r="AN692">
        <v>-3.3993793126381316E-2</v>
      </c>
      <c r="AO692">
        <v>1.4752906775195325</v>
      </c>
      <c r="AP692">
        <v>-1.2312851727492249</v>
      </c>
      <c r="AQ692">
        <v>42.516153474448643</v>
      </c>
      <c r="AR692">
        <v>0.87459820418944167</v>
      </c>
      <c r="AS692">
        <v>1.3875991517227879</v>
      </c>
      <c r="AT692">
        <v>-1.0000000000000007</v>
      </c>
      <c r="AU692">
        <v>-1.0000000000000007</v>
      </c>
      <c r="AV692">
        <v>0.27460950278434193</v>
      </c>
      <c r="AW692">
        <v>87.764771538893754</v>
      </c>
      <c r="AX692">
        <v>86.498252842075772</v>
      </c>
      <c r="AY692">
        <v>0.25629645918053434</v>
      </c>
      <c r="AZ692">
        <v>1.1102765463090793</v>
      </c>
      <c r="BA692">
        <v>1480.8212731183494</v>
      </c>
    </row>
    <row r="693" spans="1:100" x14ac:dyDescent="0.25">
      <c r="A693">
        <v>1991</v>
      </c>
      <c r="B693" t="s">
        <v>858</v>
      </c>
      <c r="C693">
        <v>3</v>
      </c>
      <c r="D693">
        <v>1.1183521125579894</v>
      </c>
      <c r="E693">
        <v>0</v>
      </c>
      <c r="F693">
        <v>2.3459936708929265</v>
      </c>
      <c r="G693">
        <v>2.3459936708929265</v>
      </c>
      <c r="H693">
        <v>-5.1601644306500813E-2</v>
      </c>
      <c r="I693">
        <v>0</v>
      </c>
      <c r="J693">
        <v>-3.0960986583900469</v>
      </c>
      <c r="K693">
        <v>-5.1601644306500813E-2</v>
      </c>
      <c r="L693">
        <v>-0.99999999999999911</v>
      </c>
      <c r="M693">
        <v>-0.99999999999999911</v>
      </c>
      <c r="N693">
        <v>-1.0320328861300163</v>
      </c>
      <c r="O693">
        <v>0.36824712506086754</v>
      </c>
      <c r="P693">
        <v>-2.4236392519859153</v>
      </c>
      <c r="Q693">
        <v>17.510012655124473</v>
      </c>
      <c r="R693">
        <v>5.4733766895508422</v>
      </c>
      <c r="S693">
        <v>0.32464721498910237</v>
      </c>
      <c r="T693">
        <v>0.17762736295870352</v>
      </c>
      <c r="U693">
        <v>-5.0945579197422916E-2</v>
      </c>
      <c r="V693">
        <v>-2.4392483585906531E-2</v>
      </c>
      <c r="W693">
        <v>19.141526378839089</v>
      </c>
      <c r="X693">
        <v>4.8033033574546302E-2</v>
      </c>
      <c r="Y693">
        <v>-0.99999999999999911</v>
      </c>
      <c r="Z693">
        <v>-0.99999999999999911</v>
      </c>
      <c r="AA693">
        <v>75.981974548858204</v>
      </c>
      <c r="AB693">
        <v>0.15309766723980561</v>
      </c>
      <c r="AC693">
        <v>0.43938826288681987</v>
      </c>
      <c r="AD693">
        <v>0.43485549948274027</v>
      </c>
      <c r="AE693">
        <v>51.367071480468297</v>
      </c>
      <c r="AF693">
        <v>-0.99999999999999911</v>
      </c>
      <c r="AG693">
        <v>-0.99999999999999911</v>
      </c>
      <c r="AH693">
        <v>-0.99999999999999911</v>
      </c>
      <c r="AI693">
        <v>0</v>
      </c>
      <c r="AJ693">
        <v>-2.4392483585906531E-2</v>
      </c>
      <c r="AK693">
        <v>0.11067571968393322</v>
      </c>
      <c r="AL693">
        <v>0.36237229420803363</v>
      </c>
      <c r="AM693">
        <v>-4.3967208148349625E-2</v>
      </c>
      <c r="AN693">
        <v>-1.5544642807366824E-2</v>
      </c>
      <c r="AO693">
        <v>-0.5458016052890744</v>
      </c>
      <c r="AP693">
        <v>1.4232454008559985</v>
      </c>
      <c r="AQ693">
        <v>16.045427720449045</v>
      </c>
      <c r="AR693">
        <v>0.4269365151644765</v>
      </c>
      <c r="AS693">
        <v>-3.5686107319545801E-3</v>
      </c>
      <c r="AT693">
        <v>-0.99999999999999911</v>
      </c>
      <c r="AU693">
        <v>-0.99999999999999911</v>
      </c>
      <c r="AV693">
        <v>7.8193703604437701</v>
      </c>
      <c r="AW693">
        <v>77.77346707477507</v>
      </c>
      <c r="AX693">
        <v>75.334218716184424</v>
      </c>
      <c r="AY693">
        <v>0.28319944032364819</v>
      </c>
      <c r="AZ693">
        <v>39.961422123324894</v>
      </c>
      <c r="BA693">
        <v>1508.0870960131051</v>
      </c>
    </row>
    <row r="694" spans="1:100" x14ac:dyDescent="0.25">
      <c r="A694">
        <v>1994</v>
      </c>
      <c r="B694" t="s">
        <v>1120</v>
      </c>
      <c r="C694">
        <v>3</v>
      </c>
      <c r="D694">
        <v>3.4035917038046297</v>
      </c>
      <c r="E694">
        <v>0</v>
      </c>
      <c r="F694">
        <v>1.0157877377805538</v>
      </c>
      <c r="G694">
        <v>1.0157877377805538</v>
      </c>
      <c r="H694">
        <v>0.10710247174837371</v>
      </c>
      <c r="I694">
        <v>0</v>
      </c>
      <c r="J694">
        <v>6.4261483049024228</v>
      </c>
      <c r="K694">
        <v>0.10710247174837371</v>
      </c>
      <c r="L694">
        <v>-1</v>
      </c>
      <c r="M694">
        <v>-1</v>
      </c>
      <c r="N694">
        <v>2.142049434967475</v>
      </c>
      <c r="O694">
        <v>10.845527746487605</v>
      </c>
      <c r="P694">
        <v>0.3314265135812744</v>
      </c>
      <c r="Q694">
        <v>-1.1088369120382886</v>
      </c>
      <c r="R694">
        <v>-0.3448316917276506</v>
      </c>
      <c r="S694">
        <v>0.3333333333333332</v>
      </c>
      <c r="T694">
        <v>0.2364005309241454</v>
      </c>
      <c r="U694">
        <v>-0.16526285725711326</v>
      </c>
      <c r="V694">
        <v>9.4068824164530829E-2</v>
      </c>
      <c r="W694">
        <v>15.657494376660892</v>
      </c>
      <c r="X694">
        <v>0.26906010605864877</v>
      </c>
      <c r="Y694">
        <v>-1</v>
      </c>
      <c r="Z694">
        <v>-1</v>
      </c>
      <c r="AA694">
        <v>23.142028215394575</v>
      </c>
      <c r="AB694">
        <v>0.1586623071417059</v>
      </c>
      <c r="AC694">
        <v>-1.8240273356341617E-2</v>
      </c>
      <c r="AD694">
        <v>1.6165276823862307E-2</v>
      </c>
      <c r="AE694">
        <v>7.8293655304613345</v>
      </c>
      <c r="AF694">
        <v>-1</v>
      </c>
      <c r="AG694">
        <v>-1</v>
      </c>
      <c r="AH694">
        <v>-1</v>
      </c>
      <c r="AI694">
        <v>7.6628210288158301E-3</v>
      </c>
      <c r="AJ694">
        <v>9.4068824164530829E-2</v>
      </c>
      <c r="AK694">
        <v>-0.21557590969357587</v>
      </c>
      <c r="AL694">
        <v>5.3671373135174449E-2</v>
      </c>
      <c r="AM694">
        <v>0.44592213732930813</v>
      </c>
      <c r="AN694">
        <v>-0.11312572051098346</v>
      </c>
      <c r="AO694">
        <v>10.070173884764822</v>
      </c>
      <c r="AP694">
        <v>-2.5597861470987162</v>
      </c>
      <c r="AQ694">
        <v>22.083642681563315</v>
      </c>
      <c r="AR694">
        <v>0.49853983116489659</v>
      </c>
      <c r="AS694">
        <v>0.37616257780702245</v>
      </c>
      <c r="AT694">
        <v>-1</v>
      </c>
      <c r="AU694">
        <v>-1</v>
      </c>
      <c r="AV694">
        <v>0.67095604605290338</v>
      </c>
      <c r="AW694">
        <v>31.427769814783481</v>
      </c>
      <c r="AX694">
        <v>40.98790865181288</v>
      </c>
      <c r="AY694">
        <v>6.2156176386356024E-2</v>
      </c>
      <c r="AZ694">
        <v>-49.502683423239816</v>
      </c>
      <c r="BA694">
        <v>1342.8874475216116</v>
      </c>
    </row>
    <row r="695" spans="1:100" x14ac:dyDescent="0.25">
      <c r="A695">
        <v>1997</v>
      </c>
      <c r="B695" t="s">
        <v>1121</v>
      </c>
      <c r="C695">
        <v>3</v>
      </c>
      <c r="D695">
        <v>4.7199153254696391</v>
      </c>
      <c r="E695">
        <v>0</v>
      </c>
      <c r="F695">
        <v>0.89758033110270219</v>
      </c>
      <c r="G695">
        <v>0.89758033110270219</v>
      </c>
      <c r="H695">
        <v>0.37222309465040732</v>
      </c>
      <c r="I695">
        <v>0</v>
      </c>
      <c r="J695">
        <v>22.333385679024438</v>
      </c>
      <c r="K695">
        <v>0.37222309465040732</v>
      </c>
      <c r="L695">
        <v>-0.99999999999999845</v>
      </c>
      <c r="M695">
        <v>-0.99999999999999845</v>
      </c>
      <c r="N695">
        <v>7.4444618930081425</v>
      </c>
      <c r="O695">
        <v>27.950881335596787</v>
      </c>
      <c r="P695">
        <v>6.8276199113648156E-2</v>
      </c>
      <c r="Q695">
        <v>0.85313469848069345</v>
      </c>
      <c r="R695">
        <v>0.18680955064830845</v>
      </c>
      <c r="S695">
        <v>0.33333333333333254</v>
      </c>
      <c r="T695">
        <v>0.36563208118188334</v>
      </c>
      <c r="U695">
        <v>0.26490877369993132</v>
      </c>
      <c r="V695">
        <v>0.10677403857935748</v>
      </c>
      <c r="W695">
        <v>27.937005285763878</v>
      </c>
      <c r="X695">
        <v>2.0593203939892288</v>
      </c>
      <c r="Y695">
        <v>-0.99999999999999845</v>
      </c>
      <c r="Z695">
        <v>-0.99999999999999845</v>
      </c>
      <c r="AA695">
        <v>62.907553223716121</v>
      </c>
      <c r="AB695">
        <v>0.22725406070958398</v>
      </c>
      <c r="AC695">
        <v>0.12786819844155312</v>
      </c>
      <c r="AD695">
        <v>0.34055250859494191</v>
      </c>
      <c r="AE695">
        <v>34.783738387303927</v>
      </c>
      <c r="AF695">
        <v>-0.99999999999999845</v>
      </c>
      <c r="AG695">
        <v>-0.99999999999999845</v>
      </c>
      <c r="AH695">
        <v>-0.99999999999999845</v>
      </c>
      <c r="AI695">
        <v>-3.4649227882751175E-2</v>
      </c>
      <c r="AJ695">
        <v>0.10677403857935748</v>
      </c>
      <c r="AK695">
        <v>-0.27434057746921414</v>
      </c>
      <c r="AL695">
        <v>-5.0398162712680106E-2</v>
      </c>
      <c r="AM695">
        <v>-0.12158607010232865</v>
      </c>
      <c r="AN695">
        <v>-0.10927978616098129</v>
      </c>
      <c r="AO695">
        <v>-4.4113546399042827</v>
      </c>
      <c r="AP695">
        <v>-2.9839854675879263</v>
      </c>
      <c r="AQ695">
        <v>50.270390964788319</v>
      </c>
      <c r="AR695">
        <v>1.0706482267945048</v>
      </c>
      <c r="AS695">
        <v>2.4315434886396359</v>
      </c>
      <c r="AT695">
        <v>-0.99999999999999845</v>
      </c>
      <c r="AU695">
        <v>-0.99999999999999845</v>
      </c>
      <c r="AV695">
        <v>1.0843898817510103</v>
      </c>
      <c r="AW695">
        <v>87.874449091725012</v>
      </c>
      <c r="AX695">
        <v>97.858868392005732</v>
      </c>
      <c r="AY695">
        <v>0.47234455756310539</v>
      </c>
      <c r="AZ695">
        <v>32.067866552490756</v>
      </c>
      <c r="BA695">
        <v>1567.8900120829153</v>
      </c>
    </row>
    <row r="696" spans="1:100" x14ac:dyDescent="0.25">
      <c r="A696">
        <v>2001</v>
      </c>
      <c r="B696" t="s">
        <v>1122</v>
      </c>
      <c r="C696">
        <v>3</v>
      </c>
      <c r="D696">
        <v>6.6679916616256314</v>
      </c>
      <c r="E696">
        <v>0</v>
      </c>
      <c r="F696">
        <v>-0.23950012132794582</v>
      </c>
      <c r="G696">
        <v>-0.23950012132794582</v>
      </c>
      <c r="H696">
        <v>0.14564939210388891</v>
      </c>
      <c r="I696">
        <v>0</v>
      </c>
      <c r="J696">
        <v>8.7389635262333289</v>
      </c>
      <c r="K696">
        <v>0.14564939210388891</v>
      </c>
      <c r="L696">
        <v>-1.0000000000000011</v>
      </c>
      <c r="M696">
        <v>-1.0000000000000011</v>
      </c>
      <c r="N696">
        <v>2.9129878420777753</v>
      </c>
      <c r="O696">
        <v>15.16745506653101</v>
      </c>
      <c r="P696">
        <v>-0.29239042327469583</v>
      </c>
      <c r="Q696">
        <v>1.2351122118957614</v>
      </c>
      <c r="R696">
        <v>0.41562224302852668</v>
      </c>
      <c r="S696">
        <v>0.33333333333333381</v>
      </c>
      <c r="T696">
        <v>0.39965722276089366</v>
      </c>
      <c r="U696">
        <v>-0.13865638169059147</v>
      </c>
      <c r="V696">
        <v>2.177959899832093E-2</v>
      </c>
      <c r="W696">
        <v>18.818575251922709</v>
      </c>
      <c r="X696">
        <v>0.22971712064545785</v>
      </c>
      <c r="Y696">
        <v>-1.0000000000000011</v>
      </c>
      <c r="Z696">
        <v>-1.0000000000000011</v>
      </c>
      <c r="AA696">
        <v>39.530801377827828</v>
      </c>
      <c r="AB696">
        <v>0.35305746787026221</v>
      </c>
      <c r="AC696">
        <v>-0.13877843488120589</v>
      </c>
      <c r="AD696">
        <v>0.19165304466847605</v>
      </c>
      <c r="AE696">
        <v>20.29660388287661</v>
      </c>
      <c r="AF696">
        <v>-1.0000000000000011</v>
      </c>
      <c r="AG696">
        <v>-1.0000000000000011</v>
      </c>
      <c r="AH696">
        <v>-1.0000000000000011</v>
      </c>
      <c r="AI696">
        <v>-4.1807603039241636E-2</v>
      </c>
      <c r="AJ696">
        <v>2.177959899832093E-2</v>
      </c>
      <c r="AK696">
        <v>-6.7363378474920119E-2</v>
      </c>
      <c r="AL696">
        <v>0.55962691022249011</v>
      </c>
      <c r="AM696">
        <v>-0.13084229815435172</v>
      </c>
      <c r="AN696">
        <v>0.4425129820795155</v>
      </c>
      <c r="AO696">
        <v>-3.607874346233392</v>
      </c>
      <c r="AP696">
        <v>13.860959103100335</v>
      </c>
      <c r="AQ696">
        <v>27.557538778156051</v>
      </c>
      <c r="AR696">
        <v>0.61611377340195672</v>
      </c>
      <c r="AS696">
        <v>0.37536651274934646</v>
      </c>
      <c r="AT696">
        <v>-1.0000000000000011</v>
      </c>
      <c r="AU696">
        <v>-1.0000000000000011</v>
      </c>
      <c r="AV696">
        <v>0.17612212170058067</v>
      </c>
      <c r="AW696">
        <v>68.559215547459218</v>
      </c>
      <c r="AX696">
        <v>69.901023386506466</v>
      </c>
      <c r="AY696">
        <v>0.18058364952588118</v>
      </c>
      <c r="AZ696">
        <v>-0.11318254789775584</v>
      </c>
      <c r="BA696">
        <v>1442.1060234681029</v>
      </c>
    </row>
    <row r="697" spans="1:100" x14ac:dyDescent="0.25">
      <c r="A697">
        <v>2002</v>
      </c>
      <c r="B697" t="s">
        <v>1123</v>
      </c>
      <c r="C697">
        <v>2</v>
      </c>
      <c r="D697">
        <v>3.9996841148112905</v>
      </c>
      <c r="E697">
        <v>5.9476440490298349E-2</v>
      </c>
      <c r="F697">
        <v>0.22504011152614278</v>
      </c>
      <c r="G697">
        <v>0.23372890931175744</v>
      </c>
      <c r="H697">
        <v>0.10058126573398568</v>
      </c>
      <c r="I697">
        <v>0</v>
      </c>
      <c r="J697">
        <v>6.0348759440391406</v>
      </c>
      <c r="K697">
        <v>0.10058126573398568</v>
      </c>
      <c r="L697">
        <v>-1</v>
      </c>
      <c r="M697">
        <v>-1</v>
      </c>
      <c r="N697">
        <v>2.0116253146797138</v>
      </c>
      <c r="O697">
        <v>10.113527033982596</v>
      </c>
      <c r="P697">
        <v>0.46899466233137421</v>
      </c>
      <c r="Q697">
        <v>1.3844213053249201</v>
      </c>
      <c r="R697">
        <v>0.4562034153212553</v>
      </c>
      <c r="S697">
        <v>0.33365620515667571</v>
      </c>
      <c r="T697">
        <v>0.29777848547359681</v>
      </c>
      <c r="U697">
        <v>9.4461000219905764E-2</v>
      </c>
      <c r="V697">
        <v>2.8594626768732459E-3</v>
      </c>
      <c r="W697">
        <v>25.380648137628782</v>
      </c>
      <c r="X697">
        <v>0.88089594641073976</v>
      </c>
      <c r="Y697">
        <v>-1</v>
      </c>
      <c r="Z697">
        <v>-1</v>
      </c>
      <c r="AA697">
        <v>44.602587242735837</v>
      </c>
      <c r="AB697">
        <v>0.13631800047841039</v>
      </c>
      <c r="AC697">
        <v>0.13653879801590707</v>
      </c>
      <c r="AD697">
        <v>0.13178511824969336</v>
      </c>
      <c r="AE697">
        <v>19.362095143473837</v>
      </c>
      <c r="AF697">
        <v>-1</v>
      </c>
      <c r="AG697">
        <v>-1</v>
      </c>
      <c r="AH697">
        <v>-1</v>
      </c>
      <c r="AI697">
        <v>1.3009301526831182E-3</v>
      </c>
      <c r="AJ697">
        <v>2.8594626768732459E-3</v>
      </c>
      <c r="AK697">
        <v>6.7679959520098004E-2</v>
      </c>
      <c r="AL697">
        <v>0.10414799746914932</v>
      </c>
      <c r="AM697">
        <v>7.0482842038728052E-2</v>
      </c>
      <c r="AN697">
        <v>0.11295801817632571</v>
      </c>
      <c r="AO697">
        <v>2.1817884715279283</v>
      </c>
      <c r="AP697">
        <v>3.2633728187946525</v>
      </c>
      <c r="AQ697">
        <v>30.642089081241775</v>
      </c>
      <c r="AR697">
        <v>0.71995615527071199</v>
      </c>
      <c r="AS697">
        <v>0.9696969926011616</v>
      </c>
      <c r="AT697">
        <v>-1</v>
      </c>
      <c r="AU697">
        <v>-1</v>
      </c>
      <c r="AV697">
        <v>0.65711664662651215</v>
      </c>
      <c r="AW697">
        <v>56.844897065597408</v>
      </c>
      <c r="AX697">
        <v>56.985346655932744</v>
      </c>
      <c r="AY697">
        <v>0.18223067448062968</v>
      </c>
      <c r="AZ697">
        <v>2.7266977584262619</v>
      </c>
      <c r="BA697">
        <v>1427.6554504279768</v>
      </c>
    </row>
    <row r="698" spans="1:100" x14ac:dyDescent="0.25">
      <c r="A698">
        <v>2004</v>
      </c>
      <c r="B698" t="s">
        <v>1124</v>
      </c>
      <c r="C698">
        <v>3</v>
      </c>
      <c r="D698">
        <v>1.110942023743565</v>
      </c>
      <c r="E698">
        <v>3.1271346323367092E-3</v>
      </c>
      <c r="F698">
        <v>1.4825194996010254</v>
      </c>
      <c r="G698">
        <v>1.4825194996010254</v>
      </c>
      <c r="H698">
        <v>0.32065382497373718</v>
      </c>
      <c r="I698">
        <v>0</v>
      </c>
      <c r="J698">
        <v>19.23922949842423</v>
      </c>
      <c r="K698">
        <v>0.32065382497373718</v>
      </c>
      <c r="L698">
        <v>-0.99999999999999944</v>
      </c>
      <c r="M698">
        <v>-0.99999999999999944</v>
      </c>
      <c r="N698">
        <v>6.4130764994747427</v>
      </c>
      <c r="O698">
        <v>21.832691021768817</v>
      </c>
      <c r="P698">
        <v>-0.33889295634019156</v>
      </c>
      <c r="Q698">
        <v>-1.3598334046301199</v>
      </c>
      <c r="R698">
        <v>-0.39477703468417052</v>
      </c>
      <c r="S698">
        <v>0.32706750147171237</v>
      </c>
      <c r="T698">
        <v>4.629460733672694E-2</v>
      </c>
      <c r="U698">
        <v>0.12335629672375621</v>
      </c>
      <c r="V698">
        <v>0</v>
      </c>
      <c r="W698">
        <v>7.0425832223383305</v>
      </c>
      <c r="X698">
        <v>0.49366679850322359</v>
      </c>
      <c r="Y698">
        <v>-0.99999999999999944</v>
      </c>
      <c r="Z698">
        <v>-0.99999999999999944</v>
      </c>
      <c r="AA698">
        <v>10.044277257193366</v>
      </c>
      <c r="AB698">
        <v>-6.8446178827217471E-2</v>
      </c>
      <c r="AC698">
        <v>-5.1721322815399901E-2</v>
      </c>
      <c r="AD698">
        <v>0.18809692303340128</v>
      </c>
      <c r="AE698">
        <v>3.396471069539198</v>
      </c>
      <c r="AF698">
        <v>-0.99999999999999944</v>
      </c>
      <c r="AG698">
        <v>-0.99999999999999944</v>
      </c>
      <c r="AH698">
        <v>-0.99999999999999944</v>
      </c>
      <c r="AI698">
        <v>0</v>
      </c>
      <c r="AJ698">
        <v>0</v>
      </c>
      <c r="AK698">
        <v>1.4709701410206916E-2</v>
      </c>
      <c r="AL698">
        <v>0.30297940901074039</v>
      </c>
      <c r="AM698">
        <v>0.56246460970882828</v>
      </c>
      <c r="AN698">
        <v>-0.16412055679720036</v>
      </c>
      <c r="AO698">
        <v>14.135163749771746</v>
      </c>
      <c r="AP698">
        <v>-2.5881168748763086</v>
      </c>
      <c r="AQ698">
        <v>26.281812720762591</v>
      </c>
      <c r="AR698">
        <v>0.49671840553219587</v>
      </c>
      <c r="AS698">
        <v>0.81432062347696099</v>
      </c>
      <c r="AT698">
        <v>-0.99999999999999944</v>
      </c>
      <c r="AU698">
        <v>-0.99999999999999944</v>
      </c>
      <c r="AV698">
        <v>1.087742464916855</v>
      </c>
      <c r="AW698">
        <v>29.288851404085879</v>
      </c>
      <c r="AX698">
        <v>29.288851404085879</v>
      </c>
      <c r="AY698">
        <v>-5.665972881581384E-2</v>
      </c>
      <c r="AZ698">
        <v>-62.993456168105062</v>
      </c>
      <c r="BA698">
        <v>1368.0910248682887</v>
      </c>
    </row>
    <row r="699" spans="1:100" x14ac:dyDescent="0.25">
      <c r="A699">
        <v>2010</v>
      </c>
      <c r="B699" t="s">
        <v>1125</v>
      </c>
      <c r="C699">
        <v>2</v>
      </c>
      <c r="D699">
        <v>5.6390723464485113</v>
      </c>
      <c r="E699">
        <v>0.42363060044313028</v>
      </c>
      <c r="F699">
        <v>1.1318237484537017</v>
      </c>
      <c r="G699">
        <v>1.1446303357730514</v>
      </c>
      <c r="H699">
        <v>0.28902815581756292</v>
      </c>
      <c r="I699">
        <v>0</v>
      </c>
      <c r="J699">
        <v>17.341689349053773</v>
      </c>
      <c r="K699">
        <v>0.28902815581756292</v>
      </c>
      <c r="L699">
        <v>-1</v>
      </c>
      <c r="M699">
        <v>-1</v>
      </c>
      <c r="N699">
        <v>5.7805631163512583</v>
      </c>
      <c r="O699">
        <v>21.858349896961538</v>
      </c>
      <c r="P699">
        <v>2.3132408341260402</v>
      </c>
      <c r="Q699">
        <v>5.6949034081537109</v>
      </c>
      <c r="R699">
        <v>1.8719743783600669</v>
      </c>
      <c r="S699">
        <v>0.36888231393188609</v>
      </c>
      <c r="T699">
        <v>0.44650382396779609</v>
      </c>
      <c r="U699">
        <v>0.27862477705928446</v>
      </c>
      <c r="V699">
        <v>2.7211170239576223E-2</v>
      </c>
      <c r="W699">
        <v>37.003993180835579</v>
      </c>
      <c r="X699">
        <v>1.734052803879462</v>
      </c>
      <c r="Y699">
        <v>-1</v>
      </c>
      <c r="Z699">
        <v>-1</v>
      </c>
      <c r="AA699">
        <v>68.533182578043593</v>
      </c>
      <c r="AB699">
        <v>0.34289201074882286</v>
      </c>
      <c r="AC699">
        <v>0.34319120262971192</v>
      </c>
      <c r="AD699">
        <v>0.33666288228358066</v>
      </c>
      <c r="AE699">
        <v>38.393032491497593</v>
      </c>
      <c r="AF699">
        <v>-1</v>
      </c>
      <c r="AG699">
        <v>-1</v>
      </c>
      <c r="AH699">
        <v>-1</v>
      </c>
      <c r="AI699">
        <v>1.4654008895879016E-2</v>
      </c>
      <c r="AJ699">
        <v>2.7211170239576223E-2</v>
      </c>
      <c r="AK699">
        <v>-0.18118845539688599</v>
      </c>
      <c r="AL699">
        <v>0.35301641238613335</v>
      </c>
      <c r="AM699">
        <v>-0.21938001741786678</v>
      </c>
      <c r="AN699">
        <v>0.40282087763292057</v>
      </c>
      <c r="AO699">
        <v>-5.1992552380169847</v>
      </c>
      <c r="AP699">
        <v>10.644416528339566</v>
      </c>
      <c r="AQ699">
        <v>43.015960247636514</v>
      </c>
      <c r="AR699">
        <v>0.99232928030682321</v>
      </c>
      <c r="AS699">
        <v>1.8505175047473403</v>
      </c>
      <c r="AT699">
        <v>-1</v>
      </c>
      <c r="AU699">
        <v>-1</v>
      </c>
      <c r="AV699">
        <v>2.5359017227859022</v>
      </c>
      <c r="AW699">
        <v>84.423157349478302</v>
      </c>
      <c r="AX699">
        <v>84.924899732153307</v>
      </c>
      <c r="AY699">
        <v>0.39465723605369574</v>
      </c>
      <c r="AZ699">
        <v>39.942242507243222</v>
      </c>
      <c r="BA699">
        <v>1509.8923007246344</v>
      </c>
    </row>
    <row r="700" spans="1:100" x14ac:dyDescent="0.25">
      <c r="A700">
        <v>2013</v>
      </c>
      <c r="B700" t="s">
        <v>1126</v>
      </c>
      <c r="C700">
        <v>3</v>
      </c>
      <c r="D700">
        <v>4.1561956561441615</v>
      </c>
      <c r="E700">
        <v>-1.239609850077952E-2</v>
      </c>
      <c r="F700">
        <v>0.10198375846738872</v>
      </c>
      <c r="G700">
        <v>9.6157582820597234E-2</v>
      </c>
      <c r="H700">
        <v>-5.0564166907662397E-2</v>
      </c>
      <c r="I700">
        <v>0</v>
      </c>
      <c r="J700">
        <v>-3.0338500144597411</v>
      </c>
      <c r="K700">
        <v>-5.0564166907662397E-2</v>
      </c>
      <c r="L700">
        <v>-0.99999999999999845</v>
      </c>
      <c r="M700">
        <v>-0.99999999999999845</v>
      </c>
      <c r="N700">
        <v>-1.0112833381532476</v>
      </c>
      <c r="O700">
        <v>1.2185032245050169</v>
      </c>
      <c r="P700">
        <v>-0.66147317672803529</v>
      </c>
      <c r="Q700">
        <v>-1.0162496249958914</v>
      </c>
      <c r="R700">
        <v>-0.36763915196705227</v>
      </c>
      <c r="S700">
        <v>0.34034541300075288</v>
      </c>
      <c r="T700">
        <v>0.42073007351925057</v>
      </c>
      <c r="U700">
        <v>0.14877042095806109</v>
      </c>
      <c r="V700">
        <v>0</v>
      </c>
      <c r="W700">
        <v>38.416402975429094</v>
      </c>
      <c r="X700">
        <v>1.4941180774458289</v>
      </c>
      <c r="Y700">
        <v>-0.99999999999999845</v>
      </c>
      <c r="Z700">
        <v>-0.99999999999999845</v>
      </c>
      <c r="AA700">
        <v>31.466897348689237</v>
      </c>
      <c r="AB700">
        <v>5.2958442655915233E-2</v>
      </c>
      <c r="AC700">
        <v>-1.6165093715368204E-2</v>
      </c>
      <c r="AD700">
        <v>-0.1684306784360031</v>
      </c>
      <c r="AE700">
        <v>-6.5818664747728022</v>
      </c>
      <c r="AF700">
        <v>-0.99999999999999845</v>
      </c>
      <c r="AG700">
        <v>-0.99999999999999845</v>
      </c>
      <c r="AH700">
        <v>-0.99999999999999845</v>
      </c>
      <c r="AI700">
        <v>0</v>
      </c>
      <c r="AJ700">
        <v>0</v>
      </c>
      <c r="AK700">
        <v>0.60056556456641164</v>
      </c>
      <c r="AL700">
        <v>0.24091923345249777</v>
      </c>
      <c r="AM700">
        <v>-0.26164275731666514</v>
      </c>
      <c r="AN700">
        <v>0.30092541594471833</v>
      </c>
      <c r="AO700">
        <v>-3.5382411100845719</v>
      </c>
      <c r="AP700">
        <v>8.7277315658804469</v>
      </c>
      <c r="AQ700">
        <v>35.382552960969349</v>
      </c>
      <c r="AR700">
        <v>0.90984590747806482</v>
      </c>
      <c r="AS700">
        <v>1.4435539105381665</v>
      </c>
      <c r="AT700">
        <v>-0.99999999999999845</v>
      </c>
      <c r="AU700">
        <v>-0.99999999999999845</v>
      </c>
      <c r="AV700">
        <v>-0.27148156914645505</v>
      </c>
      <c r="AW700">
        <v>41.413132139074683</v>
      </c>
      <c r="AX700">
        <v>41.413132139074683</v>
      </c>
      <c r="AY700">
        <v>-2.8372482170836905E-2</v>
      </c>
      <c r="AZ700">
        <v>-8.0400687264398005</v>
      </c>
      <c r="BA700">
        <v>1481.7188490077526</v>
      </c>
      <c r="CU700" t="e">
        <v>#N/A</v>
      </c>
      <c r="CV700" t="e">
        <v>#N/A</v>
      </c>
    </row>
    <row r="701" spans="1:100" x14ac:dyDescent="0.25">
      <c r="A701">
        <v>2016</v>
      </c>
      <c r="B701" t="s">
        <v>1127</v>
      </c>
      <c r="C701">
        <v>3</v>
      </c>
      <c r="D701">
        <v>-0.48765173899662839</v>
      </c>
      <c r="E701">
        <v>0</v>
      </c>
      <c r="F701">
        <v>0.27471245116414628</v>
      </c>
      <c r="G701">
        <v>0.27471245116414628</v>
      </c>
      <c r="H701">
        <v>-7.409887227169204E-3</v>
      </c>
      <c r="I701">
        <v>0</v>
      </c>
      <c r="J701">
        <v>-0.4445932336301528</v>
      </c>
      <c r="K701">
        <v>-7.409887227169204E-3</v>
      </c>
      <c r="L701">
        <v>-1.0000000000000002</v>
      </c>
      <c r="M701">
        <v>-1.0000000000000002</v>
      </c>
      <c r="N701">
        <v>-0.14819774454338397</v>
      </c>
      <c r="O701">
        <v>-0.65753252146263608</v>
      </c>
      <c r="P701">
        <v>-3.4525529402052932E-2</v>
      </c>
      <c r="Q701">
        <v>0.41941543264978914</v>
      </c>
      <c r="R701">
        <v>0.16125308985947667</v>
      </c>
      <c r="S701">
        <v>0.33333333333333326</v>
      </c>
      <c r="T701">
        <v>0.26386290395038536</v>
      </c>
      <c r="U701">
        <v>6.5231833988995916E-2</v>
      </c>
      <c r="V701">
        <v>0</v>
      </c>
      <c r="W701">
        <v>26.793518339995355</v>
      </c>
      <c r="X701">
        <v>0.7960630310839234</v>
      </c>
      <c r="Y701">
        <v>-1.0000000000000002</v>
      </c>
      <c r="Z701">
        <v>-1.0000000000000002</v>
      </c>
      <c r="AA701">
        <v>38.393938486551221</v>
      </c>
      <c r="AB701">
        <v>-2.2858960732196981E-2</v>
      </c>
      <c r="AC701">
        <v>0.21638383144456066</v>
      </c>
      <c r="AD701">
        <v>3.5258470421564624E-2</v>
      </c>
      <c r="AE701">
        <v>11.439167056696414</v>
      </c>
      <c r="AF701">
        <v>-1.0000000000000002</v>
      </c>
      <c r="AG701">
        <v>-1.0000000000000002</v>
      </c>
      <c r="AH701">
        <v>-1.0000000000000002</v>
      </c>
      <c r="AI701">
        <v>0</v>
      </c>
      <c r="AJ701">
        <v>0</v>
      </c>
      <c r="AK701">
        <v>0.48707262126250533</v>
      </c>
      <c r="AL701">
        <v>-1.9738239664321498E-2</v>
      </c>
      <c r="AM701">
        <v>4.8299829898660732E-2</v>
      </c>
      <c r="AN701">
        <v>0.22864308640798883</v>
      </c>
      <c r="AO701">
        <v>3.6428588537790456</v>
      </c>
      <c r="AP701">
        <v>5.6173859618781119</v>
      </c>
      <c r="AQ701">
        <v>26.348925106365197</v>
      </c>
      <c r="AR701">
        <v>0.66242807127271441</v>
      </c>
      <c r="AS701">
        <v>0.78865314385675434</v>
      </c>
      <c r="AT701">
        <v>-1.0000000000000002</v>
      </c>
      <c r="AU701">
        <v>-1.0000000000000002</v>
      </c>
      <c r="AV701">
        <v>0.43596554102362306</v>
      </c>
      <c r="AW701">
        <v>43.353791926966721</v>
      </c>
      <c r="AX701">
        <v>43.353791926966721</v>
      </c>
      <c r="AY701">
        <v>4.9082373067048171E-2</v>
      </c>
      <c r="AZ701">
        <v>-18.60061919895853</v>
      </c>
      <c r="BA701">
        <v>1490.8064767727958</v>
      </c>
    </row>
    <row r="702" spans="1:100" x14ac:dyDescent="0.25">
      <c r="A702">
        <v>2022</v>
      </c>
      <c r="B702" t="s">
        <v>664</v>
      </c>
      <c r="C702">
        <v>3</v>
      </c>
      <c r="D702">
        <v>5.1016315394044041</v>
      </c>
      <c r="E702">
        <v>0.14895769328758801</v>
      </c>
      <c r="F702">
        <v>-1.3571460397441275</v>
      </c>
      <c r="G702">
        <v>-1.3108622572342712</v>
      </c>
      <c r="H702">
        <v>0.21894800043694632</v>
      </c>
      <c r="I702">
        <v>0</v>
      </c>
      <c r="J702">
        <v>13.136880026216771</v>
      </c>
      <c r="K702">
        <v>0.21894800043694632</v>
      </c>
      <c r="L702">
        <v>-0.99999999999999811</v>
      </c>
      <c r="M702">
        <v>-0.99999999999999811</v>
      </c>
      <c r="N702">
        <v>4.3789600087389235</v>
      </c>
      <c r="O702">
        <v>16.927649308386911</v>
      </c>
      <c r="P702">
        <v>-1.2566408640695609E-2</v>
      </c>
      <c r="Q702">
        <v>-3.0468890090268572</v>
      </c>
      <c r="R702">
        <v>-0.91725649040734791</v>
      </c>
      <c r="S702">
        <v>0.33333333333333304</v>
      </c>
      <c r="T702">
        <v>0.3823358975481651</v>
      </c>
      <c r="U702">
        <v>0.19466898993040499</v>
      </c>
      <c r="V702">
        <v>0</v>
      </c>
      <c r="W702">
        <v>27.655608814998256</v>
      </c>
      <c r="X702">
        <v>1.324399754381004</v>
      </c>
      <c r="Y702">
        <v>-0.99999999999999811</v>
      </c>
      <c r="Z702">
        <v>-0.99999999999999811</v>
      </c>
      <c r="AA702">
        <v>49.478172715802515</v>
      </c>
      <c r="AB702">
        <v>0.21773351590655629</v>
      </c>
      <c r="AC702">
        <v>0.27541094101247576</v>
      </c>
      <c r="AD702">
        <v>-3.8348049094800121E-2</v>
      </c>
      <c r="AE702">
        <v>22.739820391211598</v>
      </c>
      <c r="AF702">
        <v>-0.99999999999999811</v>
      </c>
      <c r="AG702">
        <v>-0.99999999999999811</v>
      </c>
      <c r="AH702">
        <v>-0.99999999999999811</v>
      </c>
      <c r="AI702">
        <v>-4.1719156178149377E-2</v>
      </c>
      <c r="AJ702">
        <v>0</v>
      </c>
      <c r="AK702">
        <v>3.1251337916285427E-2</v>
      </c>
      <c r="AL702">
        <v>-7.2606881062542247E-2</v>
      </c>
      <c r="AM702">
        <v>0.11476548677847516</v>
      </c>
      <c r="AN702">
        <v>8.0300489164717159E-2</v>
      </c>
      <c r="AO702">
        <v>3.0253938590433074</v>
      </c>
      <c r="AP702">
        <v>1.6444778238052169</v>
      </c>
      <c r="AQ702">
        <v>40.792488841215039</v>
      </c>
      <c r="AR702">
        <v>0.91033822081190274</v>
      </c>
      <c r="AS702">
        <v>1.5433477548179502</v>
      </c>
      <c r="AT702">
        <v>-0.99999999999999811</v>
      </c>
      <c r="AU702">
        <v>-0.99999999999999811</v>
      </c>
      <c r="AV702">
        <v>-2.2281187476416187</v>
      </c>
      <c r="AW702">
        <v>68.050299847994623</v>
      </c>
      <c r="AX702">
        <v>67.215916724431636</v>
      </c>
      <c r="AY702">
        <v>8.0729486181625246E-2</v>
      </c>
      <c r="AZ702">
        <v>1.9399846152493398</v>
      </c>
      <c r="BA702">
        <v>1503.0885842439895</v>
      </c>
    </row>
    <row r="703" spans="1:100" x14ac:dyDescent="0.25">
      <c r="A703">
        <v>2027</v>
      </c>
      <c r="B703" t="s">
        <v>1128</v>
      </c>
      <c r="C703">
        <v>2</v>
      </c>
      <c r="D703">
        <v>2.7362682325605245</v>
      </c>
      <c r="E703">
        <v>-0.22116370343255023</v>
      </c>
      <c r="F703">
        <v>-0.47378450277236328</v>
      </c>
      <c r="G703">
        <v>-0.46826913309626417</v>
      </c>
      <c r="H703">
        <v>-4.464778330864648E-2</v>
      </c>
      <c r="I703">
        <v>0</v>
      </c>
      <c r="J703">
        <v>-2.6788669985187878</v>
      </c>
      <c r="K703">
        <v>-4.464778330864648E-2</v>
      </c>
      <c r="L703">
        <v>-1</v>
      </c>
      <c r="M703">
        <v>-1</v>
      </c>
      <c r="N703">
        <v>-0.89295566617292943</v>
      </c>
      <c r="O703">
        <v>1.0622264006417446</v>
      </c>
      <c r="P703">
        <v>-0.95229765834033575</v>
      </c>
      <c r="Q703">
        <v>-1.9375078410328299</v>
      </c>
      <c r="R703">
        <v>-0.63487890783678913</v>
      </c>
      <c r="S703">
        <v>0.30650874585592947</v>
      </c>
      <c r="T703">
        <v>0.18316136725807863</v>
      </c>
      <c r="U703">
        <v>-4.7467211843559565E-2</v>
      </c>
      <c r="V703">
        <v>-1.5907497766608398E-2</v>
      </c>
      <c r="W703">
        <v>16.422965967492374</v>
      </c>
      <c r="X703">
        <v>0.22339950781506313</v>
      </c>
      <c r="Y703">
        <v>-1</v>
      </c>
      <c r="Z703">
        <v>-1</v>
      </c>
      <c r="AA703">
        <v>26.160162419331062</v>
      </c>
      <c r="AB703">
        <v>-2.2880949714874935E-2</v>
      </c>
      <c r="AC703">
        <v>-2.2720567798650393E-2</v>
      </c>
      <c r="AD703">
        <v>-2.6106597699697351E-2</v>
      </c>
      <c r="AE703">
        <v>4.6956555316679776</v>
      </c>
      <c r="AF703">
        <v>-1</v>
      </c>
      <c r="AG703">
        <v>-1</v>
      </c>
      <c r="AH703">
        <v>-1</v>
      </c>
      <c r="AI703">
        <v>-8.9897938110058313E-3</v>
      </c>
      <c r="AJ703">
        <v>-1.5907497766608398E-2</v>
      </c>
      <c r="AK703">
        <v>0.2594736432423988</v>
      </c>
      <c r="AL703">
        <v>-8.7645686253151459E-2</v>
      </c>
      <c r="AM703">
        <v>0.2938694281107474</v>
      </c>
      <c r="AN703">
        <v>-0.11042856789569365</v>
      </c>
      <c r="AO703">
        <v>7.8700858926416304</v>
      </c>
      <c r="AP703">
        <v>-2.4249246023190496</v>
      </c>
      <c r="AQ703">
        <v>21.106004183929038</v>
      </c>
      <c r="AR703">
        <v>0.51004826071102549</v>
      </c>
      <c r="AS703">
        <v>0.29088119840312432</v>
      </c>
      <c r="AT703">
        <v>-1</v>
      </c>
      <c r="AU703">
        <v>-1</v>
      </c>
      <c r="AV703">
        <v>-0.79079353032098243</v>
      </c>
      <c r="AW703">
        <v>35.591351764309081</v>
      </c>
      <c r="AX703">
        <v>35.453366360921905</v>
      </c>
      <c r="AY703">
        <v>1.8521379437500235E-2</v>
      </c>
      <c r="AZ703">
        <v>-25.953946273837474</v>
      </c>
      <c r="BA703">
        <v>1423.4221572628387</v>
      </c>
    </row>
    <row r="704" spans="1:100" x14ac:dyDescent="0.25">
      <c r="A704">
        <v>2028</v>
      </c>
      <c r="B704" t="s">
        <v>1129</v>
      </c>
      <c r="C704">
        <v>3</v>
      </c>
      <c r="D704">
        <v>4.4299044818311373</v>
      </c>
      <c r="E704">
        <v>1.4004776936734603E-2</v>
      </c>
      <c r="F704">
        <v>0.17488592686143595</v>
      </c>
      <c r="G704">
        <v>0.17916975122072065</v>
      </c>
      <c r="H704">
        <v>3.9973980755412877E-3</v>
      </c>
      <c r="I704">
        <v>0</v>
      </c>
      <c r="J704">
        <v>0.23984388453247818</v>
      </c>
      <c r="K704">
        <v>3.9973980755412877E-3</v>
      </c>
      <c r="L704">
        <v>-1.0000000000000007</v>
      </c>
      <c r="M704">
        <v>-1.0000000000000007</v>
      </c>
      <c r="N704">
        <v>7.9947961510826726E-2</v>
      </c>
      <c r="O704">
        <v>4.8489181175843337</v>
      </c>
      <c r="P704">
        <v>5.4539713193393013E-2</v>
      </c>
      <c r="Q704">
        <v>0.12011398037462076</v>
      </c>
      <c r="R704">
        <v>-1.4373899445198245E-2</v>
      </c>
      <c r="S704">
        <v>0.33333333333333381</v>
      </c>
      <c r="T704">
        <v>0.37823977330435932</v>
      </c>
      <c r="U704">
        <v>-0.11028868286263016</v>
      </c>
      <c r="V704">
        <v>0</v>
      </c>
      <c r="W704">
        <v>23.891481027980859</v>
      </c>
      <c r="X704">
        <v>0.28042166855736644</v>
      </c>
      <c r="Y704">
        <v>-1.0000000000000007</v>
      </c>
      <c r="Z704">
        <v>-1.0000000000000007</v>
      </c>
      <c r="AA704">
        <v>36.607823104550299</v>
      </c>
      <c r="AB704">
        <v>0.13468306626321561</v>
      </c>
      <c r="AC704">
        <v>-4.8223762675548579E-2</v>
      </c>
      <c r="AD704">
        <v>0.16815501593262569</v>
      </c>
      <c r="AE704">
        <v>12.730715976014642</v>
      </c>
      <c r="AF704">
        <v>-1.0000000000000007</v>
      </c>
      <c r="AG704">
        <v>-1.0000000000000007</v>
      </c>
      <c r="AH704">
        <v>-1.0000000000000007</v>
      </c>
      <c r="AI704">
        <v>0</v>
      </c>
      <c r="AJ704">
        <v>0</v>
      </c>
      <c r="AK704">
        <v>0.38047889776579641</v>
      </c>
      <c r="AL704">
        <v>5.6493149160166227E-2</v>
      </c>
      <c r="AM704">
        <v>0.34018074084515737</v>
      </c>
      <c r="AN704">
        <v>-2.3992206668220273E-2</v>
      </c>
      <c r="AO704">
        <v>10.406913009957915</v>
      </c>
      <c r="AP704">
        <v>-0.31733942090467593</v>
      </c>
      <c r="AQ704">
        <v>24.13132491251335</v>
      </c>
      <c r="AR704">
        <v>0.60128442377506275</v>
      </c>
      <c r="AS704">
        <v>0.28441906663290772</v>
      </c>
      <c r="AT704">
        <v>-1.0000000000000007</v>
      </c>
      <c r="AU704">
        <v>-1.0000000000000007</v>
      </c>
      <c r="AV704">
        <v>0.16479585177552239</v>
      </c>
      <c r="AW704">
        <v>41.13940180122998</v>
      </c>
      <c r="AX704">
        <v>41.13940180122998</v>
      </c>
      <c r="AY704">
        <v>-2.3667124446132327E-2</v>
      </c>
      <c r="AZ704">
        <v>-26.948691652872064</v>
      </c>
      <c r="BA704">
        <v>1417.806842583147</v>
      </c>
    </row>
    <row r="705" spans="1:100" x14ac:dyDescent="0.25">
      <c r="A705">
        <v>2035</v>
      </c>
      <c r="B705" t="s">
        <v>1130</v>
      </c>
      <c r="C705">
        <v>3</v>
      </c>
      <c r="D705">
        <v>5.1117503024043378</v>
      </c>
      <c r="E705">
        <v>2.29512700040889E-3</v>
      </c>
      <c r="F705">
        <v>-1.9268458432857016</v>
      </c>
      <c r="G705">
        <v>-1.9268458432857016</v>
      </c>
      <c r="H705">
        <v>0.24732432023048187</v>
      </c>
      <c r="I705">
        <v>0</v>
      </c>
      <c r="J705">
        <v>14.839459213828913</v>
      </c>
      <c r="K705">
        <v>0.24732432023048187</v>
      </c>
      <c r="L705">
        <v>-0.999999999999998</v>
      </c>
      <c r="M705">
        <v>-0.999999999999998</v>
      </c>
      <c r="N705">
        <v>4.9464864046096384</v>
      </c>
      <c r="O705">
        <v>18.024363672947562</v>
      </c>
      <c r="P705">
        <v>0.67480493283719067</v>
      </c>
      <c r="Q705">
        <v>-7.2233096188736896</v>
      </c>
      <c r="R705">
        <v>-2.2858316219815293</v>
      </c>
      <c r="S705">
        <v>0.33276829340679487</v>
      </c>
      <c r="T705">
        <v>0.32472887665625544</v>
      </c>
      <c r="U705">
        <v>0.22868996178778647</v>
      </c>
      <c r="V705">
        <v>0</v>
      </c>
      <c r="W705">
        <v>25.554512464814206</v>
      </c>
      <c r="X705">
        <v>1.3163282403066376</v>
      </c>
      <c r="Y705">
        <v>-0.999999999999998</v>
      </c>
      <c r="Z705">
        <v>-0.999999999999998</v>
      </c>
      <c r="AA705">
        <v>37.177952846905868</v>
      </c>
      <c r="AB705">
        <v>0.15994686092385282</v>
      </c>
      <c r="AC705">
        <v>3.4315146231033385E-2</v>
      </c>
      <c r="AD705">
        <v>8.3923432926577252E-2</v>
      </c>
      <c r="AE705">
        <v>13.909272004073193</v>
      </c>
      <c r="AF705">
        <v>-0.999999999999998</v>
      </c>
      <c r="AG705">
        <v>-0.999999999999998</v>
      </c>
      <c r="AH705">
        <v>-0.999999999999998</v>
      </c>
      <c r="AI705">
        <v>-0.10000428149073234</v>
      </c>
      <c r="AJ705">
        <v>0</v>
      </c>
      <c r="AK705">
        <v>-0.11498389959354638</v>
      </c>
      <c r="AL705">
        <v>-1.0004591606973721E-2</v>
      </c>
      <c r="AM705">
        <v>-5.3904613169593218E-2</v>
      </c>
      <c r="AN705">
        <v>0.86037839665047711</v>
      </c>
      <c r="AO705">
        <v>-1.9225348272075631</v>
      </c>
      <c r="AP705">
        <v>21.459436958227062</v>
      </c>
      <c r="AQ705">
        <v>40.393971678643126</v>
      </c>
      <c r="AR705">
        <v>0.88618713185083686</v>
      </c>
      <c r="AS705">
        <v>1.563652560537119</v>
      </c>
      <c r="AT705">
        <v>-0.999999999999998</v>
      </c>
      <c r="AU705">
        <v>-0.999999999999998</v>
      </c>
      <c r="AV705">
        <v>-4.2126774652672312</v>
      </c>
      <c r="AW705">
        <v>76.661753478080485</v>
      </c>
      <c r="AX705">
        <v>74.661667848265836</v>
      </c>
      <c r="AY705">
        <v>0.24298357399165052</v>
      </c>
      <c r="AZ705">
        <v>44.206881519016022</v>
      </c>
      <c r="BA705">
        <v>1484.7417619294442</v>
      </c>
    </row>
    <row r="706" spans="1:100" x14ac:dyDescent="0.25">
      <c r="A706">
        <v>2036</v>
      </c>
      <c r="B706" t="s">
        <v>1131</v>
      </c>
      <c r="C706">
        <v>2</v>
      </c>
      <c r="D706">
        <v>3.9737502299720622</v>
      </c>
      <c r="E706">
        <v>5.371579644900791E-2</v>
      </c>
      <c r="F706">
        <v>0.21069547859518017</v>
      </c>
      <c r="G706">
        <v>0.2193191360574113</v>
      </c>
      <c r="H706">
        <v>9.760017812372665E-2</v>
      </c>
      <c r="I706">
        <v>0</v>
      </c>
      <c r="J706">
        <v>5.8560106874235993</v>
      </c>
      <c r="K706">
        <v>9.760017812372665E-2</v>
      </c>
      <c r="L706">
        <v>-1</v>
      </c>
      <c r="M706">
        <v>-1</v>
      </c>
      <c r="N706">
        <v>1.9520035624745329</v>
      </c>
      <c r="O706">
        <v>9.9277327982380559</v>
      </c>
      <c r="P706">
        <v>0.43982007945252494</v>
      </c>
      <c r="Q706">
        <v>1.3162327308926907</v>
      </c>
      <c r="R706">
        <v>0.43380698694290598</v>
      </c>
      <c r="S706">
        <v>0.33309895469538747</v>
      </c>
      <c r="T706">
        <v>0.2954257628379513</v>
      </c>
      <c r="U706">
        <v>9.1547668229386356E-2</v>
      </c>
      <c r="V706">
        <v>2.4742370375876684E-3</v>
      </c>
      <c r="W706">
        <v>25.196775589333068</v>
      </c>
      <c r="X706">
        <v>0.86739964866722408</v>
      </c>
      <c r="Y706">
        <v>-1</v>
      </c>
      <c r="Z706">
        <v>-1</v>
      </c>
      <c r="AA706">
        <v>44.224023281141299</v>
      </c>
      <c r="AB706">
        <v>0.13305015550444702</v>
      </c>
      <c r="AC706">
        <v>0.13326971290258297</v>
      </c>
      <c r="AD706">
        <v>0.12854410661130486</v>
      </c>
      <c r="AE706">
        <v>19.061040074246385</v>
      </c>
      <c r="AF706">
        <v>-1</v>
      </c>
      <c r="AG706">
        <v>-1</v>
      </c>
      <c r="AH706">
        <v>-1</v>
      </c>
      <c r="AI706">
        <v>1.0896945224081903E-3</v>
      </c>
      <c r="AJ706">
        <v>2.4742370375876684E-3</v>
      </c>
      <c r="AK706">
        <v>7.1616870062717136E-2</v>
      </c>
      <c r="AL706">
        <v>0.10021108692653019</v>
      </c>
      <c r="AM706">
        <v>7.5068253761983741E-2</v>
      </c>
      <c r="AN706">
        <v>0.10837260645307002</v>
      </c>
      <c r="AO706">
        <v>2.2985510137144618</v>
      </c>
      <c r="AP706">
        <v>3.146610276608119</v>
      </c>
      <c r="AQ706">
        <v>30.446343775979795</v>
      </c>
      <c r="AR706">
        <v>0.71564741794927056</v>
      </c>
      <c r="AS706">
        <v>0.95576307671400407</v>
      </c>
      <c r="AT706">
        <v>-1</v>
      </c>
      <c r="AU706">
        <v>-1</v>
      </c>
      <c r="AV706">
        <v>0.62739568434162463</v>
      </c>
      <c r="AW706">
        <v>56.4086297968284</v>
      </c>
      <c r="AX706">
        <v>56.54336400779907</v>
      </c>
      <c r="AY706">
        <v>0.17887024656104694</v>
      </c>
      <c r="AZ706">
        <v>2.1379759211460874</v>
      </c>
      <c r="BA706">
        <v>1441.3310240556623</v>
      </c>
    </row>
    <row r="707" spans="1:100" x14ac:dyDescent="0.25">
      <c r="A707">
        <v>2039</v>
      </c>
      <c r="B707" t="s">
        <v>1132</v>
      </c>
      <c r="C707">
        <v>3</v>
      </c>
      <c r="D707">
        <v>3.1635031742323498</v>
      </c>
      <c r="E707">
        <v>0.21852603815328878</v>
      </c>
      <c r="F707">
        <v>-0.14829505854249528</v>
      </c>
      <c r="G707">
        <v>-8.5609454227742174E-2</v>
      </c>
      <c r="H707">
        <v>-9.4696559671410593E-2</v>
      </c>
      <c r="I707">
        <v>0</v>
      </c>
      <c r="J707">
        <v>-5.6817935802846362</v>
      </c>
      <c r="K707">
        <v>-9.4696559671410593E-2</v>
      </c>
      <c r="L707">
        <v>-0.99999999999999889</v>
      </c>
      <c r="M707">
        <v>-0.99999999999999889</v>
      </c>
      <c r="N707">
        <v>-1.8939311934282117</v>
      </c>
      <c r="O707">
        <v>-2.6038998602800296</v>
      </c>
      <c r="P707">
        <v>5.2701053595392278</v>
      </c>
      <c r="Q707">
        <v>-0.62363938455135282</v>
      </c>
      <c r="R707">
        <v>0.45639160772528986</v>
      </c>
      <c r="S707">
        <v>0.33333333333333293</v>
      </c>
      <c r="T707">
        <v>0.27798688990209031</v>
      </c>
      <c r="U707">
        <v>0.13023784889044715</v>
      </c>
      <c r="V707">
        <v>0</v>
      </c>
      <c r="W707">
        <v>33.450185271891243</v>
      </c>
      <c r="X707">
        <v>1.1716217350373803</v>
      </c>
      <c r="Y707">
        <v>-0.99999999999999889</v>
      </c>
      <c r="Z707">
        <v>-0.99999999999999889</v>
      </c>
      <c r="AA707">
        <v>32.347649912198975</v>
      </c>
      <c r="AB707">
        <v>-7.7749305269350144E-2</v>
      </c>
      <c r="AC707">
        <v>-0.12053931889268948</v>
      </c>
      <c r="AD707">
        <v>0.16711008481368894</v>
      </c>
      <c r="AE707">
        <v>-1.5589269674175286</v>
      </c>
      <c r="AF707">
        <v>-0.99999999999999889</v>
      </c>
      <c r="AG707">
        <v>-0.99999999999999889</v>
      </c>
      <c r="AH707">
        <v>-0.99999999999999889</v>
      </c>
      <c r="AI707">
        <v>4.9035740478517251E-3</v>
      </c>
      <c r="AJ707">
        <v>0</v>
      </c>
      <c r="AK707">
        <v>-0.106013986225624</v>
      </c>
      <c r="AL707">
        <v>-8.9889568403413514E-2</v>
      </c>
      <c r="AM707">
        <v>6.1187985682791796E-2</v>
      </c>
      <c r="AN707">
        <v>-8.35622538345316E-3</v>
      </c>
      <c r="AO707">
        <v>0.99962971094167508</v>
      </c>
      <c r="AP707">
        <v>-0.65835347660339694</v>
      </c>
      <c r="AQ707">
        <v>27.768391691606599</v>
      </c>
      <c r="AR707">
        <v>0.74155807212587044</v>
      </c>
      <c r="AS707">
        <v>1.0769251753659697</v>
      </c>
      <c r="AT707">
        <v>-0.99999999999999889</v>
      </c>
      <c r="AU707">
        <v>-0.99999999999999889</v>
      </c>
      <c r="AV707">
        <v>0.37078215349754734</v>
      </c>
      <c r="AW707">
        <v>29.085396575315542</v>
      </c>
      <c r="AX707">
        <v>29.183468056272595</v>
      </c>
      <c r="AY707">
        <v>5.570478854875769E-2</v>
      </c>
      <c r="AZ707">
        <v>-12.797366733509008</v>
      </c>
      <c r="BA707">
        <v>1454.1734945541082</v>
      </c>
    </row>
    <row r="708" spans="1:100" x14ac:dyDescent="0.25">
      <c r="A708">
        <v>2040</v>
      </c>
      <c r="B708" t="s">
        <v>1133</v>
      </c>
      <c r="C708">
        <v>3</v>
      </c>
      <c r="D708">
        <v>1.874478573492212</v>
      </c>
      <c r="E708">
        <v>0.33426833198986861</v>
      </c>
      <c r="F708">
        <v>-0.25144968017884173</v>
      </c>
      <c r="G708">
        <v>-0.15681254771523856</v>
      </c>
      <c r="H708">
        <v>-0.1626410089804988</v>
      </c>
      <c r="I708">
        <v>0</v>
      </c>
      <c r="J708">
        <v>-9.7584605388299295</v>
      </c>
      <c r="K708">
        <v>-0.1626410089804988</v>
      </c>
      <c r="L708">
        <v>-1</v>
      </c>
      <c r="M708">
        <v>-1</v>
      </c>
      <c r="N708">
        <v>-3.2528201796099765</v>
      </c>
      <c r="O708">
        <v>-8.0407945130529495</v>
      </c>
      <c r="P708">
        <v>7.6575712667112911E-2</v>
      </c>
      <c r="Q708">
        <v>1.0866665598156413</v>
      </c>
      <c r="R708">
        <v>0.23514635469949585</v>
      </c>
      <c r="S708">
        <v>0.33333333333333337</v>
      </c>
      <c r="T708">
        <v>0.15161131655841867</v>
      </c>
      <c r="U708">
        <v>6.8905845858821646E-2</v>
      </c>
      <c r="V708">
        <v>0</v>
      </c>
      <c r="W708">
        <v>28.659660189242899</v>
      </c>
      <c r="X708">
        <v>0.74148702553262225</v>
      </c>
      <c r="Y708">
        <v>-1</v>
      </c>
      <c r="Z708">
        <v>-1</v>
      </c>
      <c r="AA708">
        <v>49.503841772378955</v>
      </c>
      <c r="AB708">
        <v>0.12297034839514256</v>
      </c>
      <c r="AC708">
        <v>0.24545788862167031</v>
      </c>
      <c r="AD708">
        <v>4.3752467551919021E-2</v>
      </c>
      <c r="AE708">
        <v>20.609035228436593</v>
      </c>
      <c r="AF708">
        <v>-1</v>
      </c>
      <c r="AG708">
        <v>-1</v>
      </c>
      <c r="AH708">
        <v>-1</v>
      </c>
      <c r="AI708">
        <v>4.3867176426593407E-3</v>
      </c>
      <c r="AJ708">
        <v>0</v>
      </c>
      <c r="AK708">
        <v>0.19551418999023318</v>
      </c>
      <c r="AL708">
        <v>0.43681010542590187</v>
      </c>
      <c r="AM708">
        <v>0.13873181613846311</v>
      </c>
      <c r="AN708">
        <v>-0.12071246322027479</v>
      </c>
      <c r="AO708">
        <v>4.4458663534127449</v>
      </c>
      <c r="AP708">
        <v>-0.83376105337736139</v>
      </c>
      <c r="AQ708">
        <v>18.90119965041298</v>
      </c>
      <c r="AR708">
        <v>0.55385049575057399</v>
      </c>
      <c r="AS708">
        <v>0.57884601655212364</v>
      </c>
      <c r="AT708">
        <v>-1</v>
      </c>
      <c r="AU708">
        <v>-1</v>
      </c>
      <c r="AV708">
        <v>7.8333806984257348E-2</v>
      </c>
      <c r="AW708">
        <v>40.629286205948667</v>
      </c>
      <c r="AX708">
        <v>40.717020558801856</v>
      </c>
      <c r="AY708">
        <v>4.2226714379597796E-2</v>
      </c>
      <c r="AZ708">
        <v>-27.895815678879607</v>
      </c>
      <c r="BA708">
        <v>1443.5458660925026</v>
      </c>
    </row>
    <row r="709" spans="1:100" x14ac:dyDescent="0.25">
      <c r="A709">
        <v>2046</v>
      </c>
      <c r="B709" t="s">
        <v>1134</v>
      </c>
      <c r="C709">
        <v>3</v>
      </c>
      <c r="D709">
        <v>5.9774939977684909</v>
      </c>
      <c r="E709">
        <v>0</v>
      </c>
      <c r="F709">
        <v>0.92748599372472085</v>
      </c>
      <c r="G709">
        <v>0.92748599372472085</v>
      </c>
      <c r="H709">
        <v>0.49496166561911592</v>
      </c>
      <c r="I709">
        <v>0</v>
      </c>
      <c r="J709">
        <v>29.697699937146954</v>
      </c>
      <c r="K709">
        <v>0.49496166561911592</v>
      </c>
      <c r="L709">
        <v>-1.0000000000000007</v>
      </c>
      <c r="M709">
        <v>-1.0000000000000007</v>
      </c>
      <c r="N709">
        <v>9.8992333123823144</v>
      </c>
      <c r="O709">
        <v>36.602679928640157</v>
      </c>
      <c r="P709">
        <v>9.6145286742573818E-2</v>
      </c>
      <c r="Q709">
        <v>15.162166918708522</v>
      </c>
      <c r="R709">
        <v>4.7834157096699652</v>
      </c>
      <c r="S709">
        <v>0.33333333333333343</v>
      </c>
      <c r="T709">
        <v>0.26201670607931493</v>
      </c>
      <c r="U709">
        <v>0.57175053849905977</v>
      </c>
      <c r="V709">
        <v>0</v>
      </c>
      <c r="W709">
        <v>26.88555649170371</v>
      </c>
      <c r="X709">
        <v>2.316073900535752</v>
      </c>
      <c r="Y709">
        <v>-1.0000000000000007</v>
      </c>
      <c r="Z709">
        <v>-1.0000000000000007</v>
      </c>
      <c r="AA709">
        <v>75.360848737494337</v>
      </c>
      <c r="AB709">
        <v>0.20572882067490272</v>
      </c>
      <c r="AC709">
        <v>0.28587188254134399</v>
      </c>
      <c r="AD709">
        <v>0.382236827506168</v>
      </c>
      <c r="AE709">
        <v>43.691876536120745</v>
      </c>
      <c r="AF709">
        <v>-1.0000000000000007</v>
      </c>
      <c r="AG709">
        <v>-1.0000000000000007</v>
      </c>
      <c r="AH709">
        <v>-1.0000000000000007</v>
      </c>
      <c r="AI709">
        <v>0</v>
      </c>
      <c r="AJ709">
        <v>0</v>
      </c>
      <c r="AK709">
        <v>0.14922804955115662</v>
      </c>
      <c r="AL709">
        <v>0.11724566167724014</v>
      </c>
      <c r="AM709">
        <v>0.24799427199060292</v>
      </c>
      <c r="AN709">
        <v>-0.20651586709990707</v>
      </c>
      <c r="AO709">
        <v>6.9459970475208532</v>
      </c>
      <c r="AP709">
        <v>-4.5766683691114753</v>
      </c>
      <c r="AQ709">
        <v>56.583256428850625</v>
      </c>
      <c r="AR709">
        <v>1.1671005779117078</v>
      </c>
      <c r="AS709">
        <v>2.8110355661548696</v>
      </c>
      <c r="AT709">
        <v>-1.0000000000000007</v>
      </c>
      <c r="AU709">
        <v>-1.0000000000000007</v>
      </c>
      <c r="AV709">
        <v>5.7109017033946854</v>
      </c>
      <c r="AW709">
        <v>107.38686029702303</v>
      </c>
      <c r="AX709">
        <v>107.38686029702303</v>
      </c>
      <c r="AY709">
        <v>0.5464653952419003</v>
      </c>
      <c r="AZ709">
        <v>57.598006770800495</v>
      </c>
      <c r="BA709">
        <v>1610.2134630301252</v>
      </c>
      <c r="CU709" t="e">
        <v>#N/A</v>
      </c>
      <c r="CV709" t="e">
        <v>#N/A</v>
      </c>
    </row>
    <row r="710" spans="1:100" x14ac:dyDescent="0.25">
      <c r="A710">
        <v>2048</v>
      </c>
      <c r="B710" t="s">
        <v>1135</v>
      </c>
      <c r="C710">
        <v>3</v>
      </c>
      <c r="D710">
        <v>4.6747174907182663</v>
      </c>
      <c r="E710">
        <v>0</v>
      </c>
      <c r="F710">
        <v>0</v>
      </c>
      <c r="G710">
        <v>0</v>
      </c>
      <c r="H710">
        <v>2.6815895430657224E-2</v>
      </c>
      <c r="I710">
        <v>0</v>
      </c>
      <c r="J710">
        <v>1.6089537258394333</v>
      </c>
      <c r="K710">
        <v>2.6815895430657224E-2</v>
      </c>
      <c r="L710">
        <v>-1.0000000000000011</v>
      </c>
      <c r="M710">
        <v>-1.0000000000000011</v>
      </c>
      <c r="N710">
        <v>0.53631790861314499</v>
      </c>
      <c r="O710">
        <v>6.2836712165577033</v>
      </c>
      <c r="P710">
        <v>0.94721338560631285</v>
      </c>
      <c r="Q710">
        <v>6.941574703334287E-2</v>
      </c>
      <c r="R710">
        <v>4.5666519304334949E-2</v>
      </c>
      <c r="S710">
        <v>0.35184819961518965</v>
      </c>
      <c r="T710">
        <v>0.26418411163393485</v>
      </c>
      <c r="U710">
        <v>0.3323685707919003</v>
      </c>
      <c r="V710">
        <v>0</v>
      </c>
      <c r="W710">
        <v>36.863399464414684</v>
      </c>
      <c r="X710">
        <v>1.8455828658592082</v>
      </c>
      <c r="Y710">
        <v>-1.0000000000000011</v>
      </c>
      <c r="Z710">
        <v>-1.0000000000000011</v>
      </c>
      <c r="AA710">
        <v>63.737697237319878</v>
      </c>
      <c r="AB710">
        <v>0.15323957130133564</v>
      </c>
      <c r="AC710">
        <v>0.18651072254674275</v>
      </c>
      <c r="AD710">
        <v>0.19682233122393863</v>
      </c>
      <c r="AE710">
        <v>26.828631253600857</v>
      </c>
      <c r="AF710">
        <v>-1.0000000000000011</v>
      </c>
      <c r="AG710">
        <v>-1.0000000000000011</v>
      </c>
      <c r="AH710">
        <v>-1.0000000000000011</v>
      </c>
      <c r="AI710">
        <v>0</v>
      </c>
      <c r="AJ710">
        <v>0</v>
      </c>
      <c r="AK710">
        <v>-5.7241652794168991E-2</v>
      </c>
      <c r="AL710">
        <v>-6.2184721281831848E-2</v>
      </c>
      <c r="AM710">
        <v>0.14859427564683161</v>
      </c>
      <c r="AN710">
        <v>0.13526943734097055</v>
      </c>
      <c r="AO710">
        <v>3.4286486271999475</v>
      </c>
      <c r="AP710">
        <v>3.0708123271151027</v>
      </c>
      <c r="AQ710">
        <v>38.47235319025414</v>
      </c>
      <c r="AR710">
        <v>0.9484008820410248</v>
      </c>
      <c r="AS710">
        <v>1.8723987612898654</v>
      </c>
      <c r="AT710">
        <v>-1.0000000000000011</v>
      </c>
      <c r="AU710">
        <v>-1.0000000000000011</v>
      </c>
      <c r="AV710">
        <v>4.5666519304334949E-2</v>
      </c>
      <c r="AW710">
        <v>73.092180780992692</v>
      </c>
      <c r="AX710">
        <v>73.092180780992692</v>
      </c>
      <c r="AY710">
        <v>0.32360376648575756</v>
      </c>
      <c r="AZ710">
        <v>11.013343141244126</v>
      </c>
      <c r="BA710">
        <v>1425.4426841517941</v>
      </c>
    </row>
    <row r="711" spans="1:100" x14ac:dyDescent="0.25">
      <c r="A711">
        <v>2051</v>
      </c>
      <c r="B711" t="s">
        <v>1136</v>
      </c>
      <c r="C711">
        <v>3</v>
      </c>
      <c r="D711">
        <v>3.2164167282857616</v>
      </c>
      <c r="E711">
        <v>-0.16888155272367866</v>
      </c>
      <c r="F711">
        <v>-1.1061756728753688E-2</v>
      </c>
      <c r="G711">
        <v>-6.0065237720690542E-2</v>
      </c>
      <c r="H711">
        <v>-9.3608187850425378E-2</v>
      </c>
      <c r="I711">
        <v>0</v>
      </c>
      <c r="J711">
        <v>-5.6164912710255237</v>
      </c>
      <c r="K711">
        <v>-9.3608187850425378E-2</v>
      </c>
      <c r="L711">
        <v>-0.99999999999999922</v>
      </c>
      <c r="M711">
        <v>-0.99999999999999922</v>
      </c>
      <c r="N711">
        <v>-1.8721637570085075</v>
      </c>
      <c r="O711">
        <v>-2.4601397804604512</v>
      </c>
      <c r="P711">
        <v>6.124768439826124E-2</v>
      </c>
      <c r="Q711">
        <v>2.1030585222634559</v>
      </c>
      <c r="R711">
        <v>0.52996156497893621</v>
      </c>
      <c r="S711">
        <v>0.33333333333333282</v>
      </c>
      <c r="T711">
        <v>0.17619438720706801</v>
      </c>
      <c r="U711">
        <v>9.2585206736281622E-2</v>
      </c>
      <c r="V711">
        <v>-1.8712589124566737E-2</v>
      </c>
      <c r="W711">
        <v>27.080341040101658</v>
      </c>
      <c r="X711">
        <v>0.70406225446228743</v>
      </c>
      <c r="Y711">
        <v>-0.99999999999999922</v>
      </c>
      <c r="Z711">
        <v>-0.99999999999999922</v>
      </c>
      <c r="AA711">
        <v>74.034379829765086</v>
      </c>
      <c r="AB711">
        <v>0.15797125212910174</v>
      </c>
      <c r="AC711">
        <v>0.46286681451876543</v>
      </c>
      <c r="AD711">
        <v>0.30764347784582324</v>
      </c>
      <c r="AE711">
        <v>46.424077224684531</v>
      </c>
      <c r="AF711">
        <v>-0.99999999999999922</v>
      </c>
      <c r="AG711">
        <v>-0.99999999999999922</v>
      </c>
      <c r="AH711">
        <v>-0.99999999999999922</v>
      </c>
      <c r="AI711">
        <v>0</v>
      </c>
      <c r="AJ711">
        <v>-1.8712589124566737E-2</v>
      </c>
      <c r="AK711">
        <v>1.6785528754796272E-2</v>
      </c>
      <c r="AL711">
        <v>1.0015075102447202E-5</v>
      </c>
      <c r="AM711">
        <v>0.17516087756937909</v>
      </c>
      <c r="AN711">
        <v>0.14320422288826398</v>
      </c>
      <c r="AO711">
        <v>4.4629495830084593</v>
      </c>
      <c r="AP711">
        <v>3.580155647582111</v>
      </c>
      <c r="AQ711">
        <v>21.463849769076131</v>
      </c>
      <c r="AR711">
        <v>0.583400338152116</v>
      </c>
      <c r="AS711">
        <v>0.61045406661186197</v>
      </c>
      <c r="AT711">
        <v>-0.99999999999999922</v>
      </c>
      <c r="AU711">
        <v>-0.99999999999999922</v>
      </c>
      <c r="AV711">
        <v>0.46989632725824548</v>
      </c>
      <c r="AW711">
        <v>75.154395696886752</v>
      </c>
      <c r="AX711">
        <v>73.283136784430084</v>
      </c>
      <c r="AY711">
        <v>0.15966061678212345</v>
      </c>
      <c r="AZ711">
        <v>10.605609099590296</v>
      </c>
      <c r="BA711">
        <v>1490.3571510274837</v>
      </c>
    </row>
    <row r="712" spans="1:100" x14ac:dyDescent="0.25">
      <c r="A712">
        <v>2052</v>
      </c>
      <c r="B712" t="s">
        <v>1137</v>
      </c>
      <c r="C712">
        <v>3</v>
      </c>
      <c r="D712">
        <v>3.9181014418345459</v>
      </c>
      <c r="E712">
        <v>-0.13396300380282825</v>
      </c>
      <c r="F712">
        <v>-1.2949169992315244E-2</v>
      </c>
      <c r="G712">
        <v>-5.0316879726990199E-2</v>
      </c>
      <c r="H712">
        <v>0.50015219453710469</v>
      </c>
      <c r="I712">
        <v>0</v>
      </c>
      <c r="J712">
        <v>30.009131672226275</v>
      </c>
      <c r="K712">
        <v>0.50015219453710469</v>
      </c>
      <c r="L712">
        <v>-0.99999999999999956</v>
      </c>
      <c r="M712">
        <v>-0.99999999999999956</v>
      </c>
      <c r="N712">
        <v>10.003043890742088</v>
      </c>
      <c r="O712">
        <v>33.876916234333834</v>
      </c>
      <c r="P712">
        <v>-0.9331783716335269</v>
      </c>
      <c r="Q712">
        <v>3.5131740175846522</v>
      </c>
      <c r="R712">
        <v>0.77080327171685936</v>
      </c>
      <c r="S712">
        <v>0.33333333333333315</v>
      </c>
      <c r="T712">
        <v>0.39597569033419971</v>
      </c>
      <c r="U712">
        <v>0.1916212239748343</v>
      </c>
      <c r="V712">
        <v>1.8029096944025273E-2</v>
      </c>
      <c r="W712">
        <v>17.552286001971513</v>
      </c>
      <c r="X712">
        <v>1.1455046604289674</v>
      </c>
      <c r="Y712">
        <v>-0.99999999999999956</v>
      </c>
      <c r="Z712">
        <v>-0.99999999999999956</v>
      </c>
      <c r="AA712">
        <v>64.39416040119049</v>
      </c>
      <c r="AB712">
        <v>0.20459551902858436</v>
      </c>
      <c r="AC712">
        <v>0.28510927299391342</v>
      </c>
      <c r="AD712">
        <v>0.43171663052754444</v>
      </c>
      <c r="AE712">
        <v>46.071071127502123</v>
      </c>
      <c r="AF712">
        <v>-0.99999999999999956</v>
      </c>
      <c r="AG712">
        <v>-0.99999999999999956</v>
      </c>
      <c r="AH712">
        <v>-0.99999999999999956</v>
      </c>
      <c r="AI712">
        <v>0</v>
      </c>
      <c r="AJ712">
        <v>1.8029096944025273E-2</v>
      </c>
      <c r="AK712">
        <v>5.1427326781975743E-2</v>
      </c>
      <c r="AL712">
        <v>7.2561410036635021E-2</v>
      </c>
      <c r="AM712">
        <v>-9.2058745000602099E-2</v>
      </c>
      <c r="AN712">
        <v>5.140678685277749E-2</v>
      </c>
      <c r="AO712">
        <v>-2.0443319911051727</v>
      </c>
      <c r="AP712">
        <v>1.6479767215026135</v>
      </c>
      <c r="AQ712">
        <v>47.561417674197834</v>
      </c>
      <c r="AR712">
        <v>0.9389593445863933</v>
      </c>
      <c r="AS712">
        <v>1.6456568549660722</v>
      </c>
      <c r="AT712">
        <v>-0.99999999999999956</v>
      </c>
      <c r="AU712">
        <v>-0.99999999999999956</v>
      </c>
      <c r="AV712">
        <v>0.7204863919898693</v>
      </c>
      <c r="AW712">
        <v>99.919053357026925</v>
      </c>
      <c r="AX712">
        <v>101.72196305142946</v>
      </c>
      <c r="AY712">
        <v>0.42841196717647573</v>
      </c>
      <c r="AZ712">
        <v>64.807101740095817</v>
      </c>
      <c r="BA712">
        <v>1665.0363337617725</v>
      </c>
      <c r="CU712" t="e">
        <v>#N/A</v>
      </c>
      <c r="CV712" t="e">
        <v>#N/A</v>
      </c>
    </row>
    <row r="713" spans="1:100" x14ac:dyDescent="0.25">
      <c r="A713">
        <v>2053</v>
      </c>
      <c r="B713" t="s">
        <v>1138</v>
      </c>
      <c r="C713">
        <v>3</v>
      </c>
      <c r="D713">
        <v>4.0142276024714514</v>
      </c>
      <c r="E713">
        <v>-6.7257374227922398E-2</v>
      </c>
      <c r="F713">
        <v>0.21480373827266352</v>
      </c>
      <c r="G713">
        <v>0.18854181522032099</v>
      </c>
      <c r="H713">
        <v>-8.3794208113994351E-2</v>
      </c>
      <c r="I713">
        <v>0</v>
      </c>
      <c r="J713">
        <v>-5.0276524868396635</v>
      </c>
      <c r="K713">
        <v>-8.3794208113994351E-2</v>
      </c>
      <c r="L713">
        <v>-1.000000000000002</v>
      </c>
      <c r="M713">
        <v>-1.000000000000002</v>
      </c>
      <c r="N713">
        <v>-1.6758841622798877</v>
      </c>
      <c r="O713">
        <v>-0.82488306914788856</v>
      </c>
      <c r="P713">
        <v>0.29053798156781535</v>
      </c>
      <c r="Q713">
        <v>0.28928923715667715</v>
      </c>
      <c r="R713">
        <v>-3.6052137383764338E-2</v>
      </c>
      <c r="S713">
        <v>0.33333333333333393</v>
      </c>
      <c r="T713">
        <v>0.23544488482797424</v>
      </c>
      <c r="U713">
        <v>0.34754786024561307</v>
      </c>
      <c r="V713">
        <v>9.2600652211401208E-2</v>
      </c>
      <c r="W713">
        <v>43.708837549292689</v>
      </c>
      <c r="X713">
        <v>2.5004793320208023</v>
      </c>
      <c r="Y713">
        <v>-1.000000000000002</v>
      </c>
      <c r="Z713">
        <v>-1.000000000000002</v>
      </c>
      <c r="AA713">
        <v>93.253300928880279</v>
      </c>
      <c r="AB713">
        <v>0.17158718154441124</v>
      </c>
      <c r="AC713">
        <v>0.3746825479386599</v>
      </c>
      <c r="AD713">
        <v>0.44534058085635597</v>
      </c>
      <c r="AE713">
        <v>49.580515516971381</v>
      </c>
      <c r="AF713">
        <v>-1.000000000000002</v>
      </c>
      <c r="AG713">
        <v>-1.000000000000002</v>
      </c>
      <c r="AH713">
        <v>-1.000000000000002</v>
      </c>
      <c r="AI713">
        <v>0</v>
      </c>
      <c r="AJ713">
        <v>9.2600652211401208E-2</v>
      </c>
      <c r="AK713">
        <v>-4.9964488067907625E-2</v>
      </c>
      <c r="AL713">
        <v>0.4846734580387253</v>
      </c>
      <c r="AM713">
        <v>0.1426932296145148</v>
      </c>
      <c r="AN713">
        <v>3.0430143470323721E-2</v>
      </c>
      <c r="AO713">
        <v>3.3175083000233334</v>
      </c>
      <c r="AP713">
        <v>3.184120876951718</v>
      </c>
      <c r="AQ713">
        <v>38.681185062453025</v>
      </c>
      <c r="AR713">
        <v>1.0089267306183223</v>
      </c>
      <c r="AS713">
        <v>2.4166851239068077</v>
      </c>
      <c r="AT713">
        <v>-1.000000000000002</v>
      </c>
      <c r="AU713">
        <v>-1.000000000000002</v>
      </c>
      <c r="AV713">
        <v>0.1524896778365569</v>
      </c>
      <c r="AW713">
        <v>95.61253873668413</v>
      </c>
      <c r="AX713">
        <v>104.8726039578242</v>
      </c>
      <c r="AY713">
        <v>0.33475322855095074</v>
      </c>
      <c r="AZ713">
        <v>33.959043289102198</v>
      </c>
      <c r="BA713">
        <v>1586.2438039243123</v>
      </c>
    </row>
    <row r="714" spans="1:100" x14ac:dyDescent="0.25">
      <c r="A714">
        <v>2054</v>
      </c>
      <c r="B714" t="s">
        <v>1139</v>
      </c>
      <c r="C714">
        <v>3</v>
      </c>
      <c r="D714">
        <v>4.3936674857950981</v>
      </c>
      <c r="E714">
        <v>0</v>
      </c>
      <c r="F714">
        <v>-0.11052085739849245</v>
      </c>
      <c r="G714">
        <v>-0.11052085739849245</v>
      </c>
      <c r="H714">
        <v>0.39739792272176228</v>
      </c>
      <c r="I714">
        <v>0</v>
      </c>
      <c r="J714">
        <v>23.843875363305745</v>
      </c>
      <c r="K714">
        <v>0.39739792272176228</v>
      </c>
      <c r="L714">
        <v>-0.99999999999999944</v>
      </c>
      <c r="M714">
        <v>-0.99999999999999944</v>
      </c>
      <c r="N714">
        <v>7.9479584544352493</v>
      </c>
      <c r="O714">
        <v>28.12702199170235</v>
      </c>
      <c r="P714">
        <v>1.5914924130124395</v>
      </c>
      <c r="Q714">
        <v>-0.67717814399932741</v>
      </c>
      <c r="R714">
        <v>-0.11443228374950852</v>
      </c>
      <c r="S714">
        <v>0.33333333333333326</v>
      </c>
      <c r="T714">
        <v>0.33641268105815669</v>
      </c>
      <c r="U714">
        <v>0.48102545155572823</v>
      </c>
      <c r="V714">
        <v>0</v>
      </c>
      <c r="W714">
        <v>30.134941729018227</v>
      </c>
      <c r="X714">
        <v>2.1995292456174647</v>
      </c>
      <c r="Y714">
        <v>-0.99999999999999944</v>
      </c>
      <c r="Z714">
        <v>-0.99999999999999944</v>
      </c>
      <c r="AA714">
        <v>62.143604643207851</v>
      </c>
      <c r="AB714">
        <v>0.25588320077608684</v>
      </c>
      <c r="AC714">
        <v>0.18537515162720344</v>
      </c>
      <c r="AD714">
        <v>0.20120355155549285</v>
      </c>
      <c r="AE714">
        <v>32.123095197939165</v>
      </c>
      <c r="AF714">
        <v>-0.99999999999999944</v>
      </c>
      <c r="AG714">
        <v>-0.99999999999999944</v>
      </c>
      <c r="AH714">
        <v>-0.99999999999999944</v>
      </c>
      <c r="AI714">
        <v>0</v>
      </c>
      <c r="AJ714">
        <v>0</v>
      </c>
      <c r="AK714">
        <v>-7.0130989476442432E-2</v>
      </c>
      <c r="AL714">
        <v>0.22314728180099419</v>
      </c>
      <c r="AM714">
        <v>-9.1023668948772743E-2</v>
      </c>
      <c r="AN714">
        <v>0.26835048586095694</v>
      </c>
      <c r="AO714">
        <v>-2.6262466711015309</v>
      </c>
      <c r="AP714">
        <v>7.8244985555288959</v>
      </c>
      <c r="AQ714">
        <v>53.978817092323943</v>
      </c>
      <c r="AR714">
        <v>1.1507714659472181</v>
      </c>
      <c r="AS714">
        <v>2.5969271683392252</v>
      </c>
      <c r="AT714">
        <v>-0.99999999999999944</v>
      </c>
      <c r="AU714">
        <v>-0.99999999999999944</v>
      </c>
      <c r="AV714">
        <v>-0.22495314114800097</v>
      </c>
      <c r="AW714">
        <v>98.09512519043912</v>
      </c>
      <c r="AX714">
        <v>98.09512519043912</v>
      </c>
      <c r="AY714">
        <v>0.33800846839832382</v>
      </c>
      <c r="AZ714">
        <v>42.441278240423401</v>
      </c>
      <c r="BA714">
        <v>1603.2066896101585</v>
      </c>
    </row>
    <row r="715" spans="1:100" x14ac:dyDescent="0.25">
      <c r="A715">
        <v>2056</v>
      </c>
      <c r="B715" t="s">
        <v>1140</v>
      </c>
      <c r="C715">
        <v>2</v>
      </c>
      <c r="D715">
        <v>8.5411672204617481</v>
      </c>
      <c r="E715">
        <v>1.0682673622273098</v>
      </c>
      <c r="F715">
        <v>2.7370397026627042</v>
      </c>
      <c r="G715">
        <v>2.7571357261677605</v>
      </c>
      <c r="H715">
        <v>0.6226225681607076</v>
      </c>
      <c r="I715">
        <v>0</v>
      </c>
      <c r="J715">
        <v>37.357354089642449</v>
      </c>
      <c r="K715">
        <v>0.6226225681607076</v>
      </c>
      <c r="L715">
        <v>-1</v>
      </c>
      <c r="M715">
        <v>-1</v>
      </c>
      <c r="N715">
        <v>12.452451363214152</v>
      </c>
      <c r="O715">
        <v>42.649392292578312</v>
      </c>
      <c r="P715">
        <v>5.577981460108659</v>
      </c>
      <c r="Q715">
        <v>13.325449836227277</v>
      </c>
      <c r="R715">
        <v>4.3782151670403975</v>
      </c>
      <c r="S715">
        <v>0.43124064232239578</v>
      </c>
      <c r="T715">
        <v>0.7097819384195847</v>
      </c>
      <c r="U715">
        <v>0.60463709215973171</v>
      </c>
      <c r="V715">
        <v>7.031930309509403E-2</v>
      </c>
      <c r="W715">
        <v>57.579991847783546</v>
      </c>
      <c r="X715">
        <v>3.2443370031972485</v>
      </c>
      <c r="Y715">
        <v>-1</v>
      </c>
      <c r="Z715">
        <v>-1</v>
      </c>
      <c r="AA715">
        <v>110.89584976964881</v>
      </c>
      <c r="AB715">
        <v>0.70857560218915994</v>
      </c>
      <c r="AC715">
        <v>0.70901357011938271</v>
      </c>
      <c r="AD715">
        <v>0.69934372708155113</v>
      </c>
      <c r="AE715">
        <v>72.082176197384925</v>
      </c>
      <c r="AF715">
        <v>-1</v>
      </c>
      <c r="AG715">
        <v>-1</v>
      </c>
      <c r="AH715">
        <v>-1</v>
      </c>
      <c r="AI715">
        <v>3.8292034730810921E-2</v>
      </c>
      <c r="AJ715">
        <v>7.031930309509403E-2</v>
      </c>
      <c r="AK715">
        <v>-0.62174288740784056</v>
      </c>
      <c r="AL715">
        <v>0.79357084439708792</v>
      </c>
      <c r="AM715">
        <v>-0.73250406110805866</v>
      </c>
      <c r="AN715">
        <v>0.91594492132311234</v>
      </c>
      <c r="AO715">
        <v>-18.265403146707158</v>
      </c>
      <c r="AP715">
        <v>23.710564437029738</v>
      </c>
      <c r="AQ715">
        <v>64.92056306879482</v>
      </c>
      <c r="AR715">
        <v>1.4744924645556559</v>
      </c>
      <c r="AS715">
        <v>3.4097727463640837</v>
      </c>
      <c r="AT715">
        <v>-1</v>
      </c>
      <c r="AU715">
        <v>-1</v>
      </c>
      <c r="AV715">
        <v>5.8617841670251982</v>
      </c>
      <c r="AW715">
        <v>133.24303189751302</v>
      </c>
      <c r="AX715">
        <v>134.38434576205708</v>
      </c>
      <c r="AY715">
        <v>0.77070119168816165</v>
      </c>
      <c r="AZ715">
        <v>105.82233092369583</v>
      </c>
      <c r="BA715">
        <v>1807.5994233105516</v>
      </c>
    </row>
    <row r="716" spans="1:100" x14ac:dyDescent="0.25">
      <c r="A716">
        <v>2059</v>
      </c>
      <c r="B716" t="s">
        <v>1141</v>
      </c>
      <c r="C716">
        <v>3</v>
      </c>
      <c r="D716">
        <v>3.8294805957153071</v>
      </c>
      <c r="E716">
        <v>0</v>
      </c>
      <c r="F716">
        <v>-0.24684653180432381</v>
      </c>
      <c r="G716">
        <v>-0.24684653180432381</v>
      </c>
      <c r="H716">
        <v>0.1985080950031784</v>
      </c>
      <c r="I716">
        <v>0</v>
      </c>
      <c r="J716">
        <v>11.9104857001907</v>
      </c>
      <c r="K716">
        <v>0.1985080950031784</v>
      </c>
      <c r="L716">
        <v>-1.0000000000000013</v>
      </c>
      <c r="M716">
        <v>-1.0000000000000013</v>
      </c>
      <c r="N716">
        <v>3.9701619000635673</v>
      </c>
      <c r="O716">
        <v>15.493119764101676</v>
      </c>
      <c r="P716">
        <v>-1.3905213022070393</v>
      </c>
      <c r="Q716">
        <v>1.9810379018124245</v>
      </c>
      <c r="R716">
        <v>0.56623704442300038</v>
      </c>
      <c r="S716">
        <v>0.33866093200293002</v>
      </c>
      <c r="T716">
        <v>0.37844814641259544</v>
      </c>
      <c r="U716">
        <v>0.22866981423201571</v>
      </c>
      <c r="V716">
        <v>0</v>
      </c>
      <c r="W716">
        <v>29.890831905774519</v>
      </c>
      <c r="X716">
        <v>1.4765637766279651</v>
      </c>
      <c r="Y716">
        <v>-1.0000000000000013</v>
      </c>
      <c r="Z716">
        <v>-1.0000000000000013</v>
      </c>
      <c r="AA716">
        <v>61.189709344796462</v>
      </c>
      <c r="AB716">
        <v>0.3554747696250346</v>
      </c>
      <c r="AC716">
        <v>0.25107836537259126</v>
      </c>
      <c r="AD716">
        <v>8.0996728943525352E-3</v>
      </c>
      <c r="AE716">
        <v>30.732640394598924</v>
      </c>
      <c r="AF716">
        <v>-1.0000000000000013</v>
      </c>
      <c r="AG716">
        <v>-1.0000000000000013</v>
      </c>
      <c r="AH716">
        <v>-1.0000000000000013</v>
      </c>
      <c r="AI716">
        <v>0</v>
      </c>
      <c r="AJ716">
        <v>0</v>
      </c>
      <c r="AK716">
        <v>2.2250473043867978E-2</v>
      </c>
      <c r="AL716">
        <v>-0.22826790581309392</v>
      </c>
      <c r="AM716">
        <v>0.51908745894853536</v>
      </c>
      <c r="AN716">
        <v>-1.9608918894395606E-2</v>
      </c>
      <c r="AO716">
        <v>13.088438838932731</v>
      </c>
      <c r="AP716">
        <v>-1.6315625014253599</v>
      </c>
      <c r="AQ716">
        <v>41.801317605965224</v>
      </c>
      <c r="AR716">
        <v>0.94577889264754134</v>
      </c>
      <c r="AS716">
        <v>1.6750718716311435</v>
      </c>
      <c r="AT716">
        <v>-1.0000000000000013</v>
      </c>
      <c r="AU716">
        <v>-1.0000000000000013</v>
      </c>
      <c r="AV716">
        <v>0.3193905126186764</v>
      </c>
      <c r="AW716">
        <v>75.051266607472755</v>
      </c>
      <c r="AX716">
        <v>75.051266607472755</v>
      </c>
      <c r="AY716">
        <v>0.23764874298928992</v>
      </c>
      <c r="AZ716">
        <v>17.450049002519989</v>
      </c>
      <c r="BA716">
        <v>1480.8192495068538</v>
      </c>
      <c r="CU716" t="e">
        <v>#N/A</v>
      </c>
      <c r="CV716" t="e">
        <v>#N/A</v>
      </c>
    </row>
    <row r="717" spans="1:100" x14ac:dyDescent="0.25">
      <c r="A717">
        <v>2062</v>
      </c>
      <c r="B717" t="s">
        <v>1142</v>
      </c>
      <c r="C717">
        <v>2</v>
      </c>
      <c r="D717">
        <v>6.2659707968919669</v>
      </c>
      <c r="E717">
        <v>0.56288234947452553</v>
      </c>
      <c r="F717">
        <v>1.4785758148081489</v>
      </c>
      <c r="G717">
        <v>1.4929570357793287</v>
      </c>
      <c r="H717">
        <v>0.36108983169424175</v>
      </c>
      <c r="I717">
        <v>0</v>
      </c>
      <c r="J717">
        <v>21.665389901654503</v>
      </c>
      <c r="K717">
        <v>0.36108983169424175</v>
      </c>
      <c r="L717">
        <v>-1</v>
      </c>
      <c r="M717">
        <v>-1</v>
      </c>
      <c r="N717">
        <v>7.2217966338848338</v>
      </c>
      <c r="O717">
        <v>26.349544301950836</v>
      </c>
      <c r="P717">
        <v>3.0184765098632802</v>
      </c>
      <c r="Q717">
        <v>7.3432222741668935</v>
      </c>
      <c r="R717">
        <v>2.4133620776151115</v>
      </c>
      <c r="S717">
        <v>0.38235270037249025</v>
      </c>
      <c r="T717">
        <v>0.5033760659690576</v>
      </c>
      <c r="U717">
        <v>0.34904859986123404</v>
      </c>
      <c r="V717">
        <v>3.6523209597980569E-2</v>
      </c>
      <c r="W717">
        <v>41.448734734993835</v>
      </c>
      <c r="X717">
        <v>2.0602981078354476</v>
      </c>
      <c r="Y717">
        <v>-1</v>
      </c>
      <c r="Z717">
        <v>-1</v>
      </c>
      <c r="AA717">
        <v>77.684189547827458</v>
      </c>
      <c r="AB717">
        <v>0.42188545747564399</v>
      </c>
      <c r="AC717">
        <v>0.42221462718085062</v>
      </c>
      <c r="AD717">
        <v>0.41500768818406969</v>
      </c>
      <c r="AE717">
        <v>45.670421034202889</v>
      </c>
      <c r="AF717">
        <v>-1</v>
      </c>
      <c r="AG717">
        <v>-1</v>
      </c>
      <c r="AH717">
        <v>-1</v>
      </c>
      <c r="AI717">
        <v>1.9760196808670739E-2</v>
      </c>
      <c r="AJ717">
        <v>3.6523209597980569E-2</v>
      </c>
      <c r="AK717">
        <v>-0.27635518934371173</v>
      </c>
      <c r="AL717">
        <v>0.44818314633295908</v>
      </c>
      <c r="AM717">
        <v>-0.33022293670183311</v>
      </c>
      <c r="AN717">
        <v>0.51366379691688691</v>
      </c>
      <c r="AO717">
        <v>-8.0217501021823097</v>
      </c>
      <c r="AP717">
        <v>13.46691139250489</v>
      </c>
      <c r="AQ717">
        <v>47.74770133891721</v>
      </c>
      <c r="AR717">
        <v>1.0964841636544091</v>
      </c>
      <c r="AS717">
        <v>2.187341329346713</v>
      </c>
      <c r="AT717">
        <v>-1</v>
      </c>
      <c r="AU717">
        <v>-1</v>
      </c>
      <c r="AV717">
        <v>3.254344999510149</v>
      </c>
      <c r="AW717">
        <v>94.96902336476947</v>
      </c>
      <c r="AX717">
        <v>95.608923315800283</v>
      </c>
      <c r="AY717">
        <v>0.47588868551346941</v>
      </c>
      <c r="AZ717">
        <v>54.173384884142536</v>
      </c>
      <c r="BA717">
        <v>1552.8860569303147</v>
      </c>
    </row>
    <row r="718" spans="1:100" x14ac:dyDescent="0.25">
      <c r="A718">
        <v>2064</v>
      </c>
      <c r="B718" t="s">
        <v>1143</v>
      </c>
      <c r="C718">
        <v>3</v>
      </c>
      <c r="D718">
        <v>4.5732213121982497</v>
      </c>
      <c r="E718">
        <v>-7.2781322214740291E-2</v>
      </c>
      <c r="F718">
        <v>-0.2997713330892402</v>
      </c>
      <c r="G718">
        <v>-0.30173075113497155</v>
      </c>
      <c r="H718">
        <v>1.3910599494848189E-3</v>
      </c>
      <c r="I718">
        <v>0</v>
      </c>
      <c r="J718">
        <v>8.3463596969089976E-2</v>
      </c>
      <c r="K718">
        <v>1.3910599494848189E-3</v>
      </c>
      <c r="L718">
        <v>-0.99999999999999978</v>
      </c>
      <c r="M718">
        <v>-0.99999999999999978</v>
      </c>
      <c r="N718">
        <v>2.7821198989696878E-2</v>
      </c>
      <c r="O718">
        <v>4.3549541580323652</v>
      </c>
      <c r="P718">
        <v>-0.89973401683380416</v>
      </c>
      <c r="Q718">
        <v>4.5216275688343162</v>
      </c>
      <c r="R718">
        <v>1.3316133737226881</v>
      </c>
      <c r="S718">
        <v>0.33333333333333343</v>
      </c>
      <c r="T718">
        <v>0.2772047524327243</v>
      </c>
      <c r="U718">
        <v>0.16757087436147572</v>
      </c>
      <c r="V718">
        <v>0</v>
      </c>
      <c r="W718">
        <v>31.06871600712196</v>
      </c>
      <c r="X718">
        <v>1.2298011050629678</v>
      </c>
      <c r="Y718">
        <v>-0.99999999999999978</v>
      </c>
      <c r="Z718">
        <v>-0.99999999999999978</v>
      </c>
      <c r="AA718">
        <v>62.957747778535541</v>
      </c>
      <c r="AB718">
        <v>0.10485483311118812</v>
      </c>
      <c r="AC718">
        <v>9.5517473954205068E-2</v>
      </c>
      <c r="AD718">
        <v>0.41077606088842533</v>
      </c>
      <c r="AE718">
        <v>30.557418397690927</v>
      </c>
      <c r="AF718">
        <v>-0.99999999999999978</v>
      </c>
      <c r="AG718">
        <v>-0.99999999999999978</v>
      </c>
      <c r="AH718">
        <v>-0.99999999999999978</v>
      </c>
      <c r="AI718">
        <v>0</v>
      </c>
      <c r="AJ718">
        <v>0</v>
      </c>
      <c r="AK718">
        <v>0.52021456106217279</v>
      </c>
      <c r="AL718">
        <v>1.5748944458004108E-2</v>
      </c>
      <c r="AM718">
        <v>0.1498760838838685</v>
      </c>
      <c r="AN718">
        <v>7.7562880051762692E-2</v>
      </c>
      <c r="AO718">
        <v>6.347974902407576</v>
      </c>
      <c r="AP718">
        <v>2.0178167235840885</v>
      </c>
      <c r="AQ718">
        <v>31.152179604091021</v>
      </c>
      <c r="AR718">
        <v>0.77810896012753339</v>
      </c>
      <c r="AS718">
        <v>1.2311921650124522</v>
      </c>
      <c r="AT718">
        <v>-0.99999999999999978</v>
      </c>
      <c r="AU718">
        <v>-0.99999999999999978</v>
      </c>
      <c r="AV718">
        <v>1.0298826225877158</v>
      </c>
      <c r="AW718">
        <v>69.330518660152038</v>
      </c>
      <c r="AX718">
        <v>69.330518660152038</v>
      </c>
      <c r="AY718">
        <v>0.3415642038047973</v>
      </c>
      <c r="AZ718">
        <v>29.056546988943847</v>
      </c>
      <c r="BA718">
        <v>1542.4466337874551</v>
      </c>
      <c r="CU718" t="e">
        <v>#N/A</v>
      </c>
      <c r="CV718" t="e">
        <v>#N/A</v>
      </c>
    </row>
    <row r="719" spans="1:100" x14ac:dyDescent="0.25">
      <c r="A719">
        <v>2067</v>
      </c>
      <c r="B719" t="s">
        <v>1144</v>
      </c>
      <c r="C719">
        <v>3</v>
      </c>
      <c r="D719">
        <v>4.8659946334214537</v>
      </c>
      <c r="E719">
        <v>-0.1127032639289581</v>
      </c>
      <c r="F719">
        <v>1.2019986236019277E-2</v>
      </c>
      <c r="G719">
        <v>-1.3602962065618139E-2</v>
      </c>
      <c r="H719">
        <v>0.13382127708350386</v>
      </c>
      <c r="I719">
        <v>0</v>
      </c>
      <c r="J719">
        <v>8.0292766250102332</v>
      </c>
      <c r="K719">
        <v>0.13382127708350386</v>
      </c>
      <c r="L719">
        <v>-0.99999999999999944</v>
      </c>
      <c r="M719">
        <v>-0.99999999999999944</v>
      </c>
      <c r="N719">
        <v>2.6764255416700786</v>
      </c>
      <c r="O719">
        <v>12.881668296366072</v>
      </c>
      <c r="P719">
        <v>-8.5148288374321285E-2</v>
      </c>
      <c r="Q719">
        <v>2.6836090332637905</v>
      </c>
      <c r="R719">
        <v>0.92099954388073568</v>
      </c>
      <c r="S719">
        <v>0.33333333333333331</v>
      </c>
      <c r="T719">
        <v>0.34199133736091542</v>
      </c>
      <c r="U719">
        <v>0.17729551732856652</v>
      </c>
      <c r="V719">
        <v>-6.3221170077943142E-3</v>
      </c>
      <c r="W719">
        <v>28.499071757260669</v>
      </c>
      <c r="X719">
        <v>1.221410764905827</v>
      </c>
      <c r="Y719">
        <v>-0.99999999999999944</v>
      </c>
      <c r="Z719">
        <v>-0.99999999999999944</v>
      </c>
      <c r="AA719">
        <v>64.2289678750451</v>
      </c>
      <c r="AB719">
        <v>0.30120907215930975</v>
      </c>
      <c r="AC719">
        <v>0.1260978632407159</v>
      </c>
      <c r="AD719">
        <v>0.26887099607804815</v>
      </c>
      <c r="AE719">
        <v>34.808896573903674</v>
      </c>
      <c r="AF719">
        <v>-0.99999999999999944</v>
      </c>
      <c r="AG719">
        <v>-0.99999999999999944</v>
      </c>
      <c r="AH719">
        <v>-0.99999999999999944</v>
      </c>
      <c r="AI719">
        <v>5.551809187960987E-2</v>
      </c>
      <c r="AJ719">
        <v>-6.3221170077943142E-3</v>
      </c>
      <c r="AK719">
        <v>0.12908741684206257</v>
      </c>
      <c r="AL719">
        <v>-2.6904059645609338E-2</v>
      </c>
      <c r="AM719">
        <v>0.21193853046147179</v>
      </c>
      <c r="AN719">
        <v>0.3722699003629677</v>
      </c>
      <c r="AO719">
        <v>5.9439003457471067</v>
      </c>
      <c r="AP719">
        <v>9.1722272108461471</v>
      </c>
      <c r="AQ719">
        <v>36.528348382270906</v>
      </c>
      <c r="AR719">
        <v>0.84629807101502075</v>
      </c>
      <c r="AS719">
        <v>1.3552320419893309</v>
      </c>
      <c r="AT719">
        <v>-0.99999999999999944</v>
      </c>
      <c r="AU719">
        <v>-0.99999999999999944</v>
      </c>
      <c r="AV719">
        <v>0.90739658181511684</v>
      </c>
      <c r="AW719">
        <v>86.282863382257361</v>
      </c>
      <c r="AX719">
        <v>86.761013519070104</v>
      </c>
      <c r="AY719">
        <v>0.38912641756274102</v>
      </c>
      <c r="AZ719">
        <v>60.283496432342844</v>
      </c>
      <c r="BA719">
        <v>1635.7271577704028</v>
      </c>
      <c r="CU719" t="e">
        <v>#N/A</v>
      </c>
      <c r="CV719" t="e">
        <v>#N/A</v>
      </c>
    </row>
    <row r="720" spans="1:100" x14ac:dyDescent="0.25">
      <c r="A720">
        <v>2068</v>
      </c>
      <c r="B720" t="s">
        <v>1145</v>
      </c>
      <c r="C720">
        <v>3</v>
      </c>
      <c r="D720">
        <v>-0.43307172580614173</v>
      </c>
      <c r="E720">
        <v>-0.18172646676437382</v>
      </c>
      <c r="F720">
        <v>-0.25538837598459962</v>
      </c>
      <c r="G720">
        <v>-0.30512889858329362</v>
      </c>
      <c r="H720">
        <v>-0.10372353926823288</v>
      </c>
      <c r="I720">
        <v>0</v>
      </c>
      <c r="J720">
        <v>-6.22341235609397</v>
      </c>
      <c r="K720">
        <v>-0.10372353926823288</v>
      </c>
      <c r="L720">
        <v>-1.000000000000002</v>
      </c>
      <c r="M720">
        <v>-1.000000000000002</v>
      </c>
      <c r="N720">
        <v>-2.0744707853646571</v>
      </c>
      <c r="O720">
        <v>-6.9616129804834062</v>
      </c>
      <c r="P720">
        <v>0.62114108412766522</v>
      </c>
      <c r="Q720">
        <v>-4.8436805292085507</v>
      </c>
      <c r="R720">
        <v>-1.4886724251373595</v>
      </c>
      <c r="S720">
        <v>0.3333333333333337</v>
      </c>
      <c r="T720">
        <v>0.15326401565141351</v>
      </c>
      <c r="U720">
        <v>-5.6242868074796476E-2</v>
      </c>
      <c r="V720">
        <v>-5.8688681504114344E-3</v>
      </c>
      <c r="W720">
        <v>21.128366081110897</v>
      </c>
      <c r="X720">
        <v>0.15006688936940557</v>
      </c>
      <c r="Y720">
        <v>-1.000000000000002</v>
      </c>
      <c r="Z720">
        <v>-1.000000000000002</v>
      </c>
      <c r="AA720">
        <v>17.83164441659153</v>
      </c>
      <c r="AB720">
        <v>0.21893334791198824</v>
      </c>
      <c r="AC720">
        <v>-0.1223728136935418</v>
      </c>
      <c r="AD720">
        <v>-0.13272151900608636</v>
      </c>
      <c r="AE720">
        <v>-1.8080492393820025</v>
      </c>
      <c r="AF720">
        <v>-1.000000000000002</v>
      </c>
      <c r="AG720">
        <v>-1.000000000000002</v>
      </c>
      <c r="AH720">
        <v>-1.000000000000002</v>
      </c>
      <c r="AI720">
        <v>-1.2788902625281526E-2</v>
      </c>
      <c r="AJ720">
        <v>-5.8688681504114344E-3</v>
      </c>
      <c r="AK720">
        <v>0.45210314327717821</v>
      </c>
      <c r="AL720">
        <v>-4.2034134269318651E-2</v>
      </c>
      <c r="AM720">
        <v>4.2895424347952217E-2</v>
      </c>
      <c r="AN720">
        <v>-0.11906233064008134</v>
      </c>
      <c r="AO720">
        <v>3.3329013250846979</v>
      </c>
      <c r="AP720">
        <v>-3.1867289373486254</v>
      </c>
      <c r="AQ720">
        <v>14.904953725016913</v>
      </c>
      <c r="AR720">
        <v>0.42448561275953933</v>
      </c>
      <c r="AS720">
        <v>4.6343350101172721E-2</v>
      </c>
      <c r="AT720">
        <v>-1.000000000000002</v>
      </c>
      <c r="AU720">
        <v>-1.000000000000002</v>
      </c>
      <c r="AV720">
        <v>-1.7938013237206529</v>
      </c>
      <c r="AW720">
        <v>7.6833024987594927</v>
      </c>
      <c r="AX720">
        <v>6.8406376312127213</v>
      </c>
      <c r="AY720">
        <v>-0.2791826934095456</v>
      </c>
      <c r="AZ720">
        <v>-53.720143351766453</v>
      </c>
      <c r="BA720">
        <v>1357.088527950257</v>
      </c>
      <c r="CU720" t="e">
        <v>#N/A</v>
      </c>
      <c r="CV720" t="e">
        <v>#N/A</v>
      </c>
    </row>
    <row r="721" spans="1:100" x14ac:dyDescent="0.25">
      <c r="A721">
        <v>2070</v>
      </c>
      <c r="B721" t="s">
        <v>653</v>
      </c>
      <c r="C721">
        <v>3</v>
      </c>
      <c r="D721">
        <v>-1.6064169487690549</v>
      </c>
      <c r="E721">
        <v>0</v>
      </c>
      <c r="F721">
        <v>-0.40283214210370621</v>
      </c>
      <c r="G721">
        <v>-0.40283214210370621</v>
      </c>
      <c r="H721">
        <v>0.26201849690043305</v>
      </c>
      <c r="I721">
        <v>0</v>
      </c>
      <c r="J721">
        <v>15.721109814025981</v>
      </c>
      <c r="K721">
        <v>0.26201849690043305</v>
      </c>
      <c r="L721">
        <v>-0.99999999999999944</v>
      </c>
      <c r="M721">
        <v>-0.99999999999999944</v>
      </c>
      <c r="N721">
        <v>5.2403699380086568</v>
      </c>
      <c r="O721">
        <v>13.711860723153226</v>
      </c>
      <c r="P721">
        <v>2.1893459963193962</v>
      </c>
      <c r="Q721">
        <v>-0.14821305003034138</v>
      </c>
      <c r="R721">
        <v>0.21542381545096442</v>
      </c>
      <c r="S721">
        <v>0.33333333333333337</v>
      </c>
      <c r="T721">
        <v>0.4269824672907172</v>
      </c>
      <c r="U721">
        <v>5.3067538579552501E-2</v>
      </c>
      <c r="V721">
        <v>0</v>
      </c>
      <c r="W721">
        <v>22.054593692126794</v>
      </c>
      <c r="X721">
        <v>0.80421659199921125</v>
      </c>
      <c r="Y721">
        <v>-0.99999999999999944</v>
      </c>
      <c r="Z721">
        <v>-0.99999999999999944</v>
      </c>
      <c r="AA721">
        <v>16.807112146983346</v>
      </c>
      <c r="AB721">
        <v>0.1133218890486795</v>
      </c>
      <c r="AC721">
        <v>-0.17241473806315305</v>
      </c>
      <c r="AD721">
        <v>-5.016525819741454E-2</v>
      </c>
      <c r="AE721">
        <v>-5.4629053605944025</v>
      </c>
      <c r="AF721">
        <v>-0.99999999999999944</v>
      </c>
      <c r="AG721">
        <v>-0.99999999999999944</v>
      </c>
      <c r="AH721">
        <v>-0.99999999999999944</v>
      </c>
      <c r="AI721">
        <v>0</v>
      </c>
      <c r="AJ721">
        <v>0</v>
      </c>
      <c r="AK721">
        <v>0.10151563848599855</v>
      </c>
      <c r="AL721">
        <v>-9.2898929197629571E-2</v>
      </c>
      <c r="AM721">
        <v>-2.0606792450337915E-2</v>
      </c>
      <c r="AN721">
        <v>0.50122349774475561</v>
      </c>
      <c r="AO721">
        <v>-7.5916188284552467E-3</v>
      </c>
      <c r="AP721">
        <v>12.066092797630743</v>
      </c>
      <c r="AQ721">
        <v>37.775703506152766</v>
      </c>
      <c r="AR721">
        <v>0.81338333920360295</v>
      </c>
      <c r="AS721">
        <v>1.0662350888996439</v>
      </c>
      <c r="AT721">
        <v>-0.99999999999999944</v>
      </c>
      <c r="AU721">
        <v>-0.99999999999999944</v>
      </c>
      <c r="AV721">
        <v>-0.18740832665274182</v>
      </c>
      <c r="AW721">
        <v>42.585065667767275</v>
      </c>
      <c r="AX721">
        <v>42.585065667767275</v>
      </c>
      <c r="AY721">
        <v>0.11833396678394695</v>
      </c>
      <c r="AZ721">
        <v>2.4027351190502082</v>
      </c>
      <c r="BA721">
        <v>1444.7572461763843</v>
      </c>
    </row>
    <row r="722" spans="1:100" x14ac:dyDescent="0.25">
      <c r="A722">
        <v>2073</v>
      </c>
      <c r="B722" t="s">
        <v>1146</v>
      </c>
      <c r="C722">
        <v>3</v>
      </c>
      <c r="D722">
        <v>3.527502636705282</v>
      </c>
      <c r="E722">
        <v>0</v>
      </c>
      <c r="F722">
        <v>-1.1617623806568063</v>
      </c>
      <c r="G722">
        <v>-1.1617623806568063</v>
      </c>
      <c r="H722">
        <v>0.12360964021555781</v>
      </c>
      <c r="I722">
        <v>0</v>
      </c>
      <c r="J722">
        <v>7.41657841293347</v>
      </c>
      <c r="K722">
        <v>0.12360964021555781</v>
      </c>
      <c r="L722">
        <v>-1.0000000000000013</v>
      </c>
      <c r="M722">
        <v>-1.0000000000000013</v>
      </c>
      <c r="N722">
        <v>2.4721928043111556</v>
      </c>
      <c r="O722">
        <v>9.7823186689819437</v>
      </c>
      <c r="P722">
        <v>0.43223254555461577</v>
      </c>
      <c r="Q722">
        <v>-0.67494067589329976</v>
      </c>
      <c r="R722">
        <v>-0.25738568026684905</v>
      </c>
      <c r="S722">
        <v>0.3325921452107683</v>
      </c>
      <c r="T722">
        <v>0.168713574640867</v>
      </c>
      <c r="U722">
        <v>0.18766759140308287</v>
      </c>
      <c r="V722">
        <v>0</v>
      </c>
      <c r="W722">
        <v>22.614546841566419</v>
      </c>
      <c r="X722">
        <v>1.0625566986603439</v>
      </c>
      <c r="Y722">
        <v>-1.0000000000000013</v>
      </c>
      <c r="Z722">
        <v>-1.0000000000000013</v>
      </c>
      <c r="AA722">
        <v>70.807847090979422</v>
      </c>
      <c r="AB722">
        <v>-2.8632001856833837E-2</v>
      </c>
      <c r="AC722">
        <v>0.58047829926155392</v>
      </c>
      <c r="AD722">
        <v>0.4171674211888769</v>
      </c>
      <c r="AE722">
        <v>48.45068592967985</v>
      </c>
      <c r="AF722">
        <v>-1.0000000000000013</v>
      </c>
      <c r="AG722">
        <v>-1.0000000000000013</v>
      </c>
      <c r="AH722">
        <v>-1.0000000000000013</v>
      </c>
      <c r="AI722">
        <v>-3.9389674623896299E-3</v>
      </c>
      <c r="AJ722">
        <v>0</v>
      </c>
      <c r="AK722">
        <v>0.14097273553012196</v>
      </c>
      <c r="AL722">
        <v>-8.1004817313334129E-2</v>
      </c>
      <c r="AM722">
        <v>-3.2473374156996263E-2</v>
      </c>
      <c r="AN722">
        <v>1.0609855853328303</v>
      </c>
      <c r="AO722">
        <v>-0.10697067627429585</v>
      </c>
      <c r="AP722">
        <v>26.119615546754083</v>
      </c>
      <c r="AQ722">
        <v>30.031125254499873</v>
      </c>
      <c r="AR722">
        <v>0.68897331125471806</v>
      </c>
      <c r="AS722">
        <v>1.1861663388759023</v>
      </c>
      <c r="AT722">
        <v>-1.0000000000000013</v>
      </c>
      <c r="AU722">
        <v>-1.0000000000000013</v>
      </c>
      <c r="AV722">
        <v>-1.4191480609236555</v>
      </c>
      <c r="AW722">
        <v>106.70978130671547</v>
      </c>
      <c r="AX722">
        <v>106.63100195746766</v>
      </c>
      <c r="AY722">
        <v>0.24688101776679325</v>
      </c>
      <c r="AZ722">
        <v>66.193774591952305</v>
      </c>
      <c r="BA722">
        <v>1617.3148095852112</v>
      </c>
    </row>
    <row r="723" spans="1:100" x14ac:dyDescent="0.25">
      <c r="A723">
        <v>2075</v>
      </c>
      <c r="B723" t="s">
        <v>1147</v>
      </c>
      <c r="C723">
        <v>3</v>
      </c>
      <c r="D723">
        <v>3.3701799905037664</v>
      </c>
      <c r="E723">
        <v>0</v>
      </c>
      <c r="F723">
        <v>0.91391362684083299</v>
      </c>
      <c r="G723">
        <v>0.91391362684083299</v>
      </c>
      <c r="H723">
        <v>-3.0302161153883386E-2</v>
      </c>
      <c r="I723">
        <v>0</v>
      </c>
      <c r="J723">
        <v>-1.8181296692330018</v>
      </c>
      <c r="K723">
        <v>-3.0302161153883386E-2</v>
      </c>
      <c r="L723">
        <v>-0.99999999999999889</v>
      </c>
      <c r="M723">
        <v>-0.99999999999999889</v>
      </c>
      <c r="N723">
        <v>-0.60604322307766711</v>
      </c>
      <c r="O723">
        <v>2.4659639481115954</v>
      </c>
      <c r="P723">
        <v>-1.1729984579122825E-2</v>
      </c>
      <c r="Q723">
        <v>23.343268545243838</v>
      </c>
      <c r="R723">
        <v>7.4373271588361787</v>
      </c>
      <c r="S723">
        <v>0.33333333333333298</v>
      </c>
      <c r="T723">
        <v>0.22689699011009595</v>
      </c>
      <c r="U723">
        <v>-0.14278456050398894</v>
      </c>
      <c r="V723">
        <v>-2.1912605530493182E-2</v>
      </c>
      <c r="W723">
        <v>17.033412742513221</v>
      </c>
      <c r="X723">
        <v>-0.21552038029200568</v>
      </c>
      <c r="Y723">
        <v>-0.99999999999999889</v>
      </c>
      <c r="Z723">
        <v>-0.99999999999999889</v>
      </c>
      <c r="AA723">
        <v>76.82505601875593</v>
      </c>
      <c r="AB723">
        <v>0.37576410129729171</v>
      </c>
      <c r="AC723">
        <v>0.40739460576025432</v>
      </c>
      <c r="AD723">
        <v>0.26392761529058512</v>
      </c>
      <c r="AE723">
        <v>52.354316117406555</v>
      </c>
      <c r="AF723">
        <v>-0.99999999999999889</v>
      </c>
      <c r="AG723">
        <v>-0.99999999999999889</v>
      </c>
      <c r="AH723">
        <v>-0.99999999999999889</v>
      </c>
      <c r="AI723">
        <v>0</v>
      </c>
      <c r="AJ723">
        <v>-2.1912605530493182E-2</v>
      </c>
      <c r="AK723">
        <v>-2.3406404412679042E-2</v>
      </c>
      <c r="AL723">
        <v>0.12443056110095607</v>
      </c>
      <c r="AM723">
        <v>-9.6956878806199492E-2</v>
      </c>
      <c r="AN723">
        <v>0.59827779330756747</v>
      </c>
      <c r="AO723">
        <v>-2.5409539922183826</v>
      </c>
      <c r="AP723">
        <v>15.579097638193968</v>
      </c>
      <c r="AQ723">
        <v>15.215283073280196</v>
      </c>
      <c r="AR723">
        <v>0.39553315740894668</v>
      </c>
      <c r="AS723">
        <v>-0.24582254144588925</v>
      </c>
      <c r="AT723">
        <v>-0.99999999999999889</v>
      </c>
      <c r="AU723">
        <v>-0.99999999999999889</v>
      </c>
      <c r="AV723">
        <v>8.3512407856770103</v>
      </c>
      <c r="AW723">
        <v>94.870117605061481</v>
      </c>
      <c r="AX723">
        <v>92.678857052012162</v>
      </c>
      <c r="AY723">
        <v>0.50190496878291224</v>
      </c>
      <c r="AZ723">
        <v>70.209167169038849</v>
      </c>
      <c r="BA723">
        <v>1540.0134143785949</v>
      </c>
    </row>
    <row r="724" spans="1:100" x14ac:dyDescent="0.25">
      <c r="A724">
        <v>2077</v>
      </c>
      <c r="B724" t="s">
        <v>1148</v>
      </c>
      <c r="C724">
        <v>2</v>
      </c>
      <c r="D724">
        <v>4.1572420300306048</v>
      </c>
      <c r="E724">
        <v>9.447447765646097E-2</v>
      </c>
      <c r="F724">
        <v>0.31218904710597928</v>
      </c>
      <c r="G724">
        <v>0.32127359638091579</v>
      </c>
      <c r="H724">
        <v>0.11869247243789117</v>
      </c>
      <c r="I724">
        <v>0</v>
      </c>
      <c r="J724">
        <v>7.1215483462734692</v>
      </c>
      <c r="K724">
        <v>0.11869247243789117</v>
      </c>
      <c r="L724">
        <v>-1</v>
      </c>
      <c r="M724">
        <v>-1</v>
      </c>
      <c r="N724">
        <v>2.3738494487578232</v>
      </c>
      <c r="O724">
        <v>11.242295539941102</v>
      </c>
      <c r="P724">
        <v>0.64624101336134254</v>
      </c>
      <c r="Q724">
        <v>1.7986920440099352</v>
      </c>
      <c r="R724">
        <v>0.5922699778716437</v>
      </c>
      <c r="S724">
        <v>0.33704170723165899</v>
      </c>
      <c r="T724">
        <v>0.3120721432059273</v>
      </c>
      <c r="U724">
        <v>0.11216056654456427</v>
      </c>
      <c r="V724">
        <v>5.1998505127540551E-3</v>
      </c>
      <c r="W724">
        <v>26.497741683587382</v>
      </c>
      <c r="X724">
        <v>0.96289093284759497</v>
      </c>
      <c r="Y724">
        <v>-1</v>
      </c>
      <c r="Z724">
        <v>-1</v>
      </c>
      <c r="AA724">
        <v>46.902502929712966</v>
      </c>
      <c r="AB724">
        <v>0.15617136392740572</v>
      </c>
      <c r="AC724">
        <v>0.15639969576890164</v>
      </c>
      <c r="AD724">
        <v>0.15147545928851888</v>
      </c>
      <c r="AE724">
        <v>21.191115722833192</v>
      </c>
      <c r="AF724">
        <v>-1</v>
      </c>
      <c r="AG724">
        <v>-1</v>
      </c>
      <c r="AH724">
        <v>-1</v>
      </c>
      <c r="AI724">
        <v>2.584264513596635E-3</v>
      </c>
      <c r="AJ724">
        <v>5.1998505127540551E-3</v>
      </c>
      <c r="AK724">
        <v>4.3761775979707415E-2</v>
      </c>
      <c r="AL724">
        <v>0.12806618100953993</v>
      </c>
      <c r="AM724">
        <v>4.2624774648625775E-2</v>
      </c>
      <c r="AN724">
        <v>0.140816085566428</v>
      </c>
      <c r="AO724">
        <v>1.4724129638990067</v>
      </c>
      <c r="AP724">
        <v>3.9727483264235741</v>
      </c>
      <c r="AQ724">
        <v>31.8313140046283</v>
      </c>
      <c r="AR724">
        <v>0.74613332362796048</v>
      </c>
      <c r="AS724">
        <v>1.0543506706610342</v>
      </c>
      <c r="AT724">
        <v>-1</v>
      </c>
      <c r="AU724">
        <v>-1</v>
      </c>
      <c r="AV724">
        <v>0.83768245406140429</v>
      </c>
      <c r="AW724">
        <v>59.495381625538698</v>
      </c>
      <c r="AX724">
        <v>59.670554253435398</v>
      </c>
      <c r="AY724">
        <v>0.20264651347029625</v>
      </c>
      <c r="AZ724">
        <v>6.3034000496943072</v>
      </c>
      <c r="BA724">
        <v>1469.6962557017837</v>
      </c>
    </row>
    <row r="725" spans="1:100" x14ac:dyDescent="0.25">
      <c r="A725">
        <v>2078</v>
      </c>
      <c r="B725" t="s">
        <v>1149</v>
      </c>
      <c r="C725">
        <v>1</v>
      </c>
      <c r="D725">
        <v>3.6780808625294901</v>
      </c>
      <c r="E725">
        <v>2.1757476414710399E-2</v>
      </c>
      <c r="F725">
        <v>5.7515663270048999E-2</v>
      </c>
      <c r="G725">
        <v>6.3638324821297304E-2</v>
      </c>
      <c r="H725">
        <v>4.4731895715573101E-2</v>
      </c>
      <c r="I725">
        <v>0</v>
      </c>
      <c r="J725">
        <v>2.6839137429343798</v>
      </c>
      <c r="K725">
        <v>4.4731895715573101E-2</v>
      </c>
      <c r="L725">
        <v>-1</v>
      </c>
      <c r="M725">
        <v>-1</v>
      </c>
      <c r="N725">
        <v>0.894637914311463</v>
      </c>
      <c r="O725">
        <v>6.42563293028517</v>
      </c>
      <c r="P725">
        <v>8.4867148022695807E-2</v>
      </c>
      <c r="Q725">
        <v>0.153507344323627</v>
      </c>
      <c r="R725">
        <v>5.0277871893111802E-2</v>
      </c>
      <c r="S725">
        <v>0.32916601326620298</v>
      </c>
      <c r="T725">
        <v>0.23975694309620599</v>
      </c>
      <c r="U725">
        <v>4.00147922229208E-2</v>
      </c>
      <c r="V725">
        <v>-3.2092616958779002E-3</v>
      </c>
      <c r="W725">
        <v>22.4398636469551</v>
      </c>
      <c r="X725">
        <v>0.57887640222380699</v>
      </c>
      <c r="Y725">
        <v>-1</v>
      </c>
      <c r="Z725">
        <v>-1</v>
      </c>
      <c r="AA725">
        <v>33.0321732872819</v>
      </c>
      <c r="AB725">
        <v>0.100272451404467</v>
      </c>
      <c r="AC725">
        <v>4.1627991656747201E-2</v>
      </c>
      <c r="AD725">
        <v>6.8940192307458195E-2</v>
      </c>
      <c r="AE725">
        <v>10.542031768433599</v>
      </c>
      <c r="AF725">
        <v>-1</v>
      </c>
      <c r="AG725">
        <v>-1</v>
      </c>
      <c r="AH725">
        <v>-1</v>
      </c>
      <c r="AI725">
        <v>-6.4806894010443399E-4</v>
      </c>
      <c r="AJ725">
        <v>-3.2092616958779002E-3</v>
      </c>
      <c r="AK725">
        <v>0.108545496552842</v>
      </c>
      <c r="AL725">
        <v>6.3541779719447203E-2</v>
      </c>
      <c r="AM725">
        <v>0.14516971361987499</v>
      </c>
      <c r="AN725">
        <v>6.2411759814733403E-2</v>
      </c>
      <c r="AO725">
        <v>4.1719703232610899</v>
      </c>
      <c r="AP725">
        <v>1.87800289396557</v>
      </c>
      <c r="AQ725">
        <v>25.123777389889501</v>
      </c>
      <c r="AR725">
        <v>0.60572848688945202</v>
      </c>
      <c r="AS725">
        <v>0.62360829793938</v>
      </c>
      <c r="AT725">
        <v>-1</v>
      </c>
      <c r="AU725">
        <v>-1</v>
      </c>
      <c r="AV725">
        <v>0.113916196714409</v>
      </c>
      <c r="AW725">
        <v>41.335809111532598</v>
      </c>
      <c r="AX725">
        <v>41.001921563142801</v>
      </c>
      <c r="AY725">
        <v>9.6368259759583505E-2</v>
      </c>
      <c r="AZ725">
        <v>-14.145392237927799</v>
      </c>
      <c r="BA725">
        <v>1350</v>
      </c>
    </row>
    <row r="726" spans="1:100" x14ac:dyDescent="0.25">
      <c r="A726">
        <v>2079</v>
      </c>
      <c r="B726" t="s">
        <v>1150</v>
      </c>
      <c r="C726">
        <v>3</v>
      </c>
      <c r="D726">
        <v>4.1409399029059681</v>
      </c>
      <c r="E726">
        <v>0</v>
      </c>
      <c r="F726">
        <v>4.0992078635856459E-2</v>
      </c>
      <c r="G726">
        <v>4.0992078635856459E-2</v>
      </c>
      <c r="H726">
        <v>1.6604146157660066E-2</v>
      </c>
      <c r="I726">
        <v>0</v>
      </c>
      <c r="J726">
        <v>0.99624876945960361</v>
      </c>
      <c r="K726">
        <v>1.6604146157660066E-2</v>
      </c>
      <c r="L726">
        <v>-0.99999999999999944</v>
      </c>
      <c r="M726">
        <v>-0.99999999999999944</v>
      </c>
      <c r="N726">
        <v>0.33208292315320159</v>
      </c>
      <c r="O726">
        <v>5.1781807510014248</v>
      </c>
      <c r="P726">
        <v>-0.59319481078204184</v>
      </c>
      <c r="Q726">
        <v>0.63999927598728645</v>
      </c>
      <c r="R726">
        <v>-5.6550272024870452E-2</v>
      </c>
      <c r="S726">
        <v>0.33812052226539102</v>
      </c>
      <c r="T726">
        <v>0.13352180099702834</v>
      </c>
      <c r="U726">
        <v>-3.7070739758296986E-2</v>
      </c>
      <c r="V726">
        <v>-1.8339302855867299E-2</v>
      </c>
      <c r="W726">
        <v>15.985125379623803</v>
      </c>
      <c r="X726">
        <v>-1.9082610385482535E-2</v>
      </c>
      <c r="Y726">
        <v>-0.99999999999999944</v>
      </c>
      <c r="Z726">
        <v>-0.99999999999999944</v>
      </c>
      <c r="AA726">
        <v>19.102902755751277</v>
      </c>
      <c r="AB726">
        <v>9.541186485138059E-2</v>
      </c>
      <c r="AC726">
        <v>8.9596348435419707E-2</v>
      </c>
      <c r="AD726">
        <v>-0.12152166032375333</v>
      </c>
      <c r="AE726">
        <v>3.1743276481523521</v>
      </c>
      <c r="AF726">
        <v>-0.99999999999999944</v>
      </c>
      <c r="AG726">
        <v>-0.99999999999999944</v>
      </c>
      <c r="AH726">
        <v>-0.99999999999999944</v>
      </c>
      <c r="AI726">
        <v>0</v>
      </c>
      <c r="AJ726">
        <v>-1.8339302855867299E-2</v>
      </c>
      <c r="AK726">
        <v>0.33027067803785959</v>
      </c>
      <c r="AL726">
        <v>-2.596084007277381E-2</v>
      </c>
      <c r="AM726">
        <v>-4.171116319337892E-2</v>
      </c>
      <c r="AN726">
        <v>-0.21851735450250384</v>
      </c>
      <c r="AO726">
        <v>0.60857431035482512</v>
      </c>
      <c r="AP726">
        <v>-5.5927380629264674</v>
      </c>
      <c r="AQ726">
        <v>16.981374149083404</v>
      </c>
      <c r="AR726">
        <v>0.41623228064825502</v>
      </c>
      <c r="AS726">
        <v>-2.4784642278222746E-3</v>
      </c>
      <c r="AT726">
        <v>-0.99999999999999944</v>
      </c>
      <c r="AU726">
        <v>-0.99999999999999944</v>
      </c>
      <c r="AV726">
        <v>-1.5558193389013986E-2</v>
      </c>
      <c r="AW726">
        <v>18.688345443826236</v>
      </c>
      <c r="AX726">
        <v>16.854415158239505</v>
      </c>
      <c r="AY726">
        <v>-0.14377976460321246</v>
      </c>
      <c r="AZ726">
        <v>-44.929078857141441</v>
      </c>
      <c r="BA726">
        <v>1387.3149188258676</v>
      </c>
    </row>
    <row r="727" spans="1:100" x14ac:dyDescent="0.25">
      <c r="A727">
        <v>2080</v>
      </c>
      <c r="B727" t="s">
        <v>1151</v>
      </c>
      <c r="C727">
        <v>3</v>
      </c>
      <c r="D727">
        <v>5.938406747439263</v>
      </c>
      <c r="E727">
        <v>1.0331931180282344E-2</v>
      </c>
      <c r="F727">
        <v>-0.73364937306601363</v>
      </c>
      <c r="G727">
        <v>-0.73364937306601363</v>
      </c>
      <c r="H727">
        <v>4.3790323684230532E-2</v>
      </c>
      <c r="I727">
        <v>0</v>
      </c>
      <c r="J727">
        <v>2.6274194210538324</v>
      </c>
      <c r="K727">
        <v>4.3790323684230532E-2</v>
      </c>
      <c r="L727">
        <v>-1.0000000000000007</v>
      </c>
      <c r="M727">
        <v>-1.0000000000000007</v>
      </c>
      <c r="N727">
        <v>0.87580647368461073</v>
      </c>
      <c r="O727">
        <v>7.8321767954270829</v>
      </c>
      <c r="P727">
        <v>-0.72236312952266635</v>
      </c>
      <c r="Q727">
        <v>0.56672072629621562</v>
      </c>
      <c r="R727">
        <v>0.10412795392922422</v>
      </c>
      <c r="S727">
        <v>0.31481294338912641</v>
      </c>
      <c r="T727">
        <v>0.34914673337526619</v>
      </c>
      <c r="U727">
        <v>0.27687181230163976</v>
      </c>
      <c r="V727">
        <v>0</v>
      </c>
      <c r="W727">
        <v>35.881646615272075</v>
      </c>
      <c r="X727">
        <v>1.7237298407333967</v>
      </c>
      <c r="Y727">
        <v>-1.0000000000000007</v>
      </c>
      <c r="Z727">
        <v>-1.0000000000000007</v>
      </c>
      <c r="AA727">
        <v>78.114016521396721</v>
      </c>
      <c r="AB727">
        <v>0.60509918242695981</v>
      </c>
      <c r="AC727">
        <v>9.3406252639341592E-3</v>
      </c>
      <c r="AD727">
        <v>0.22812503135301374</v>
      </c>
      <c r="AE727">
        <v>42.12824195219541</v>
      </c>
      <c r="AF727">
        <v>-1.0000000000000007</v>
      </c>
      <c r="AG727">
        <v>-1.0000000000000007</v>
      </c>
      <c r="AH727">
        <v>-1.0000000000000007</v>
      </c>
      <c r="AI727">
        <v>0</v>
      </c>
      <c r="AJ727">
        <v>0</v>
      </c>
      <c r="AK727">
        <v>5.0965093909381455E-3</v>
      </c>
      <c r="AL727">
        <v>1.2441394639681266E-2</v>
      </c>
      <c r="AM727">
        <v>0.17256796201598246</v>
      </c>
      <c r="AN727">
        <v>-0.24996604747292867</v>
      </c>
      <c r="AO727">
        <v>4.3396815973542511</v>
      </c>
      <c r="AP727">
        <v>-6.1869442136248098</v>
      </c>
      <c r="AQ727">
        <v>38.509066036325898</v>
      </c>
      <c r="AR727">
        <v>0.94083148906603209</v>
      </c>
      <c r="AS727">
        <v>1.7675201644176264</v>
      </c>
      <c r="AT727">
        <v>-1.0000000000000007</v>
      </c>
      <c r="AU727">
        <v>-1.0000000000000007</v>
      </c>
      <c r="AV727">
        <v>-0.6295214191367895</v>
      </c>
      <c r="AW727">
        <v>79.759249103198982</v>
      </c>
      <c r="AX727">
        <v>79.759249103198982</v>
      </c>
      <c r="AY727">
        <v>0.40396197922491478</v>
      </c>
      <c r="AZ727">
        <v>54.462111093851419</v>
      </c>
      <c r="BA727">
        <v>1498.6791245334514</v>
      </c>
    </row>
    <row r="728" spans="1:100" x14ac:dyDescent="0.25">
      <c r="A728">
        <v>2081</v>
      </c>
      <c r="B728" t="s">
        <v>1152</v>
      </c>
      <c r="C728">
        <v>3</v>
      </c>
      <c r="D728">
        <v>6.1191307527682657</v>
      </c>
      <c r="E728">
        <v>-0.10340214351292662</v>
      </c>
      <c r="F728">
        <v>0.10457289184854608</v>
      </c>
      <c r="G728">
        <v>6.7757670151275831E-2</v>
      </c>
      <c r="H728">
        <v>9.2742077176144147E-2</v>
      </c>
      <c r="I728">
        <v>0</v>
      </c>
      <c r="J728">
        <v>5.5645246305686484</v>
      </c>
      <c r="K728">
        <v>9.2742077176144147E-2</v>
      </c>
      <c r="L728">
        <v>-1.0000000000000004</v>
      </c>
      <c r="M728">
        <v>-1.0000000000000004</v>
      </c>
      <c r="N728">
        <v>1.8548415435228827</v>
      </c>
      <c r="O728">
        <v>11.751413053488195</v>
      </c>
      <c r="P728">
        <v>-6.1764784998820071E-2</v>
      </c>
      <c r="Q728">
        <v>2.9810314921422441</v>
      </c>
      <c r="R728">
        <v>0.80161786763684006</v>
      </c>
      <c r="S728">
        <v>0.33333333333333337</v>
      </c>
      <c r="T728">
        <v>0.40464961565395074</v>
      </c>
      <c r="U728">
        <v>0.40102457925521606</v>
      </c>
      <c r="V728">
        <v>0</v>
      </c>
      <c r="W728">
        <v>41.850618042654247</v>
      </c>
      <c r="X728">
        <v>2.3206554711526217</v>
      </c>
      <c r="Y728">
        <v>-1.0000000000000004</v>
      </c>
      <c r="Z728">
        <v>-1.0000000000000004</v>
      </c>
      <c r="AA728">
        <v>70.074648120089321</v>
      </c>
      <c r="AB728">
        <v>0.17102039087669391</v>
      </c>
      <c r="AC728">
        <v>7.212614369671036E-3</v>
      </c>
      <c r="AD728">
        <v>0.37021523894959973</v>
      </c>
      <c r="AE728">
        <v>27.422412209798228</v>
      </c>
      <c r="AF728">
        <v>-1.0000000000000004</v>
      </c>
      <c r="AG728">
        <v>-1.0000000000000004</v>
      </c>
      <c r="AH728">
        <v>-1.0000000000000004</v>
      </c>
      <c r="AI728">
        <v>2.9252844829794067E-3</v>
      </c>
      <c r="AJ728">
        <v>0</v>
      </c>
      <c r="AK728">
        <v>3.6862761694374632E-3</v>
      </c>
      <c r="AL728">
        <v>-5.3146135128528657E-2</v>
      </c>
      <c r="AM728">
        <v>-5.0796369937917141E-2</v>
      </c>
      <c r="AN728">
        <v>0.37952857488308295</v>
      </c>
      <c r="AO728">
        <v>-1.251477867600741</v>
      </c>
      <c r="AP728">
        <v>9.2224836964344323</v>
      </c>
      <c r="AQ728">
        <v>47.415142673222896</v>
      </c>
      <c r="AR728">
        <v>1.1390075282424998</v>
      </c>
      <c r="AS728">
        <v>2.4133975483287657</v>
      </c>
      <c r="AT728">
        <v>-1.0000000000000004</v>
      </c>
      <c r="AU728">
        <v>-1.0000000000000004</v>
      </c>
      <c r="AV728">
        <v>0.86937553778811572</v>
      </c>
      <c r="AW728">
        <v>91.048544870012009</v>
      </c>
      <c r="AX728">
        <v>91.107050559671606</v>
      </c>
      <c r="AY728">
        <v>0.38923968320417501</v>
      </c>
      <c r="AZ728">
        <v>31.108863515972395</v>
      </c>
      <c r="BA728">
        <v>1511.6706473950264</v>
      </c>
    </row>
    <row r="729" spans="1:100" x14ac:dyDescent="0.25">
      <c r="A729">
        <v>2083</v>
      </c>
      <c r="B729" t="s">
        <v>1153</v>
      </c>
      <c r="C729">
        <v>2</v>
      </c>
      <c r="D729">
        <v>3.5475620294102259</v>
      </c>
      <c r="E729">
        <v>-4.0952570178469754E-2</v>
      </c>
      <c r="F729">
        <v>-2.5039095475248907E-2</v>
      </c>
      <c r="G729">
        <v>-1.748593082113209E-2</v>
      </c>
      <c r="H729">
        <v>4.8610049101032414E-2</v>
      </c>
      <c r="I729">
        <v>0</v>
      </c>
      <c r="J729">
        <v>2.9166029460619445</v>
      </c>
      <c r="K729">
        <v>4.8610049101032414E-2</v>
      </c>
      <c r="L729">
        <v>-1</v>
      </c>
      <c r="M729">
        <v>-1</v>
      </c>
      <c r="N729">
        <v>0.9722009820206482</v>
      </c>
      <c r="O729">
        <v>6.8744566887154033</v>
      </c>
      <c r="P729">
        <v>-3.9624595202280843E-2</v>
      </c>
      <c r="Q729">
        <v>0.19564605379793309</v>
      </c>
      <c r="R729">
        <v>6.5752082374863241E-2</v>
      </c>
      <c r="S729">
        <v>0.3239412996494504</v>
      </c>
      <c r="T729">
        <v>0.2567619593729894</v>
      </c>
      <c r="U729">
        <v>4.3671010861008275E-2</v>
      </c>
      <c r="V729">
        <v>-3.8564235261957882E-3</v>
      </c>
      <c r="W729">
        <v>22.175079804969371</v>
      </c>
      <c r="X729">
        <v>0.64560631206478836</v>
      </c>
      <c r="Y729">
        <v>-1</v>
      </c>
      <c r="Z729">
        <v>-1</v>
      </c>
      <c r="AA729">
        <v>38.002838349160399</v>
      </c>
      <c r="AB729">
        <v>7.9347558388651901E-2</v>
      </c>
      <c r="AC729">
        <v>7.9546735779477878E-2</v>
      </c>
      <c r="AD729">
        <v>7.5282478948201559E-2</v>
      </c>
      <c r="AE729">
        <v>14.11360859533473</v>
      </c>
      <c r="AF729">
        <v>-1</v>
      </c>
      <c r="AG729">
        <v>-1</v>
      </c>
      <c r="AH729">
        <v>-1</v>
      </c>
      <c r="AI729">
        <v>-2.3816763778451138E-3</v>
      </c>
      <c r="AJ729">
        <v>-3.8564235261957882E-3</v>
      </c>
      <c r="AK729">
        <v>0.1363146517615777</v>
      </c>
      <c r="AL729">
        <v>3.5513305227669628E-2</v>
      </c>
      <c r="AM729">
        <v>0.15042327223624832</v>
      </c>
      <c r="AN729">
        <v>3.3017587978805447E-2</v>
      </c>
      <c r="AO729">
        <v>4.217384927568812</v>
      </c>
      <c r="AP729">
        <v>1.227776362753769</v>
      </c>
      <c r="AQ729">
        <v>27.229535344261855</v>
      </c>
      <c r="AR729">
        <v>0.64483916777376726</v>
      </c>
      <c r="AS729">
        <v>0.72677807984438747</v>
      </c>
      <c r="AT729">
        <v>-1</v>
      </c>
      <c r="AU729">
        <v>-1</v>
      </c>
      <c r="AV729">
        <v>0.13897200568001433</v>
      </c>
      <c r="AW729">
        <v>49.239169324811243</v>
      </c>
      <c r="AX729">
        <v>49.279979032682711</v>
      </c>
      <c r="AY729">
        <v>0.12364617438508088</v>
      </c>
      <c r="AZ729">
        <v>-7.5368684771127405</v>
      </c>
      <c r="BA729">
        <v>1411.3856543996749</v>
      </c>
    </row>
    <row r="730" spans="1:100" x14ac:dyDescent="0.25">
      <c r="A730">
        <v>2084</v>
      </c>
      <c r="B730" t="s">
        <v>1154</v>
      </c>
      <c r="C730">
        <v>3</v>
      </c>
      <c r="D730">
        <v>4.9798990544090289</v>
      </c>
      <c r="E730">
        <v>0.11224657898120458</v>
      </c>
      <c r="F730">
        <v>0.14209613396280193</v>
      </c>
      <c r="G730">
        <v>0.19092636146372691</v>
      </c>
      <c r="H730">
        <v>0.36575549170002669</v>
      </c>
      <c r="I730">
        <v>0</v>
      </c>
      <c r="J730">
        <v>21.945329502001602</v>
      </c>
      <c r="K730">
        <v>0.36575549170002669</v>
      </c>
      <c r="L730">
        <v>-0.99999999999999933</v>
      </c>
      <c r="M730">
        <v>-0.99999999999999933</v>
      </c>
      <c r="N730">
        <v>7.3151098340005367</v>
      </c>
      <c r="O730">
        <v>27.116154917874351</v>
      </c>
      <c r="P730">
        <v>-0.58674577012654561</v>
      </c>
      <c r="Q730">
        <v>-4.3951793303257309</v>
      </c>
      <c r="R730">
        <v>-1.4426563205259284</v>
      </c>
      <c r="S730">
        <v>0.33333333333333331</v>
      </c>
      <c r="T730">
        <v>0.37886404978457111</v>
      </c>
      <c r="U730">
        <v>0.64565033851823095</v>
      </c>
      <c r="V730">
        <v>7.3633918512940585E-2</v>
      </c>
      <c r="W730">
        <v>42.629045937961962</v>
      </c>
      <c r="X730">
        <v>3.4033417644446486</v>
      </c>
      <c r="Y730">
        <v>-0.99999999999999933</v>
      </c>
      <c r="Z730">
        <v>-0.99999999999999933</v>
      </c>
      <c r="AA730">
        <v>96.330902721441191</v>
      </c>
      <c r="AB730">
        <v>0.26949098918966202</v>
      </c>
      <c r="AC730">
        <v>0.60277822842660056</v>
      </c>
      <c r="AD730">
        <v>0.23062104446383999</v>
      </c>
      <c r="AE730">
        <v>55.144513104005163</v>
      </c>
      <c r="AF730">
        <v>-0.99999999999999933</v>
      </c>
      <c r="AG730">
        <v>-0.99999999999999933</v>
      </c>
      <c r="AH730">
        <v>-0.99999999999999933</v>
      </c>
      <c r="AI730">
        <v>-5.5903269633993365E-3</v>
      </c>
      <c r="AJ730">
        <v>7.3633918512940585E-2</v>
      </c>
      <c r="AK730">
        <v>0.11094752475559398</v>
      </c>
      <c r="AL730">
        <v>7.6660523161220795E-2</v>
      </c>
      <c r="AM730">
        <v>9.1420463043174485E-2</v>
      </c>
      <c r="AN730">
        <v>0.82164258650698152</v>
      </c>
      <c r="AO730">
        <v>2.8402491998573334</v>
      </c>
      <c r="AP730">
        <v>20.924367278480641</v>
      </c>
      <c r="AQ730">
        <v>64.574375439963603</v>
      </c>
      <c r="AR730">
        <v>1.4314816401490753</v>
      </c>
      <c r="AS730">
        <v>3.7690972561446747</v>
      </c>
      <c r="AT730">
        <v>-0.99999999999999933</v>
      </c>
      <c r="AU730">
        <v>-0.99999999999999933</v>
      </c>
      <c r="AV730">
        <v>-1.2517299590622015</v>
      </c>
      <c r="AW730">
        <v>144.37142491779616</v>
      </c>
      <c r="AX730">
        <v>151.62301022982226</v>
      </c>
      <c r="AY730">
        <v>0.33910071026333172</v>
      </c>
      <c r="AZ730">
        <v>58.609337149499495</v>
      </c>
      <c r="BA730">
        <v>1616.4816869321096</v>
      </c>
      <c r="CU730" t="e">
        <v>#N/A</v>
      </c>
      <c r="CV730" t="e">
        <v>#N/A</v>
      </c>
    </row>
    <row r="731" spans="1:100" x14ac:dyDescent="0.25">
      <c r="A731">
        <v>2085</v>
      </c>
      <c r="B731" t="s">
        <v>1155</v>
      </c>
      <c r="C731">
        <v>3</v>
      </c>
      <c r="D731">
        <v>3.8435215298638492</v>
      </c>
      <c r="E731">
        <v>0</v>
      </c>
      <c r="F731">
        <v>-0.55592195113397147</v>
      </c>
      <c r="G731">
        <v>-0.55592195113397147</v>
      </c>
      <c r="H731">
        <v>2.6345985318621219E-2</v>
      </c>
      <c r="I731">
        <v>0</v>
      </c>
      <c r="J731">
        <v>1.5807591191172732</v>
      </c>
      <c r="K731">
        <v>2.6345985318621219E-2</v>
      </c>
      <c r="L731">
        <v>-0.99999999999999944</v>
      </c>
      <c r="M731">
        <v>-0.99999999999999944</v>
      </c>
      <c r="N731">
        <v>0.52691970637242436</v>
      </c>
      <c r="O731">
        <v>4.8683586978471487</v>
      </c>
      <c r="P731">
        <v>-1.8986335838533386</v>
      </c>
      <c r="Q731">
        <v>6.8355283683216408</v>
      </c>
      <c r="R731">
        <v>1.9466456337497959</v>
      </c>
      <c r="S731">
        <v>0.35852987810791981</v>
      </c>
      <c r="T731">
        <v>0.34856132962021624</v>
      </c>
      <c r="U731">
        <v>4.0729229497477301E-2</v>
      </c>
      <c r="V731">
        <v>0</v>
      </c>
      <c r="W731">
        <v>28.858978076279701</v>
      </c>
      <c r="X731">
        <v>0.85889013668630831</v>
      </c>
      <c r="Y731">
        <v>-0.99999999999999944</v>
      </c>
      <c r="Z731">
        <v>-0.99999999999999944</v>
      </c>
      <c r="AA731">
        <v>31.46772875939255</v>
      </c>
      <c r="AB731">
        <v>8.7165017115526808E-2</v>
      </c>
      <c r="AC731">
        <v>-5.2908770635564067E-2</v>
      </c>
      <c r="AD731">
        <v>-2.1014145492701374E-2</v>
      </c>
      <c r="AE731">
        <v>0.66210504936308467</v>
      </c>
      <c r="AF731">
        <v>-0.99999999999999944</v>
      </c>
      <c r="AG731">
        <v>-0.99999999999999944</v>
      </c>
      <c r="AH731">
        <v>-0.99999999999999944</v>
      </c>
      <c r="AI731">
        <v>-2.3443441319952022E-2</v>
      </c>
      <c r="AJ731">
        <v>0</v>
      </c>
      <c r="AK731">
        <v>7.7613972136176587E-2</v>
      </c>
      <c r="AL731">
        <v>-0.26875588637655234</v>
      </c>
      <c r="AM731">
        <v>3.4444522652356951E-2</v>
      </c>
      <c r="AN731">
        <v>-9.2319061766703889E-2</v>
      </c>
      <c r="AO731">
        <v>1.2491829269898074</v>
      </c>
      <c r="AP731">
        <v>-3.6517559760503588</v>
      </c>
      <c r="AQ731">
        <v>30.439737195396969</v>
      </c>
      <c r="AR731">
        <v>0.74782043722561375</v>
      </c>
      <c r="AS731">
        <v>0.88523612200492929</v>
      </c>
      <c r="AT731">
        <v>-0.99999999999999944</v>
      </c>
      <c r="AU731">
        <v>-0.99999999999999944</v>
      </c>
      <c r="AV731">
        <v>1.3907236826158247</v>
      </c>
      <c r="AW731">
        <v>32.684331481189346</v>
      </c>
      <c r="AX731">
        <v>32.215462654790315</v>
      </c>
      <c r="AY731">
        <v>9.4925874964927409E-2</v>
      </c>
      <c r="AZ731">
        <v>-48.922162880521078</v>
      </c>
      <c r="BA731">
        <v>1387.314413468622</v>
      </c>
    </row>
    <row r="732" spans="1:100" x14ac:dyDescent="0.25">
      <c r="A732">
        <v>2090</v>
      </c>
      <c r="B732" t="s">
        <v>1156</v>
      </c>
      <c r="C732">
        <v>2</v>
      </c>
      <c r="D732">
        <v>4.9260953906799259</v>
      </c>
      <c r="E732">
        <v>0.26525839831115189</v>
      </c>
      <c r="F732">
        <v>0.73745966524217599</v>
      </c>
      <c r="G732">
        <v>0.74847540827607772</v>
      </c>
      <c r="H732">
        <v>0.20707179708387519</v>
      </c>
      <c r="I732">
        <v>0</v>
      </c>
      <c r="J732">
        <v>12.424307825032511</v>
      </c>
      <c r="K732">
        <v>0.20707179708387519</v>
      </c>
      <c r="L732">
        <v>-1</v>
      </c>
      <c r="M732">
        <v>-1</v>
      </c>
      <c r="N732">
        <v>4.1414359416775035</v>
      </c>
      <c r="O732">
        <v>16.750476185726409</v>
      </c>
      <c r="P732">
        <v>1.5111702837348975</v>
      </c>
      <c r="Q732">
        <v>3.8202563000061618</v>
      </c>
      <c r="R732">
        <v>1.2562495294114486</v>
      </c>
      <c r="S732">
        <v>0.35356232851693631</v>
      </c>
      <c r="T732">
        <v>0.38182253796188825</v>
      </c>
      <c r="U732">
        <v>0.19853116260003317</v>
      </c>
      <c r="V732">
        <v>1.6620508436128025E-2</v>
      </c>
      <c r="W732">
        <v>31.9489506931405</v>
      </c>
      <c r="X732">
        <v>1.3630112364871763</v>
      </c>
      <c r="Y732">
        <v>-1</v>
      </c>
      <c r="Z732">
        <v>-1</v>
      </c>
      <c r="AA732">
        <v>58.125664283942982</v>
      </c>
      <c r="AB732">
        <v>0.25305208989223638</v>
      </c>
      <c r="AC732">
        <v>0.253317187737788</v>
      </c>
      <c r="AD732">
        <v>0.24756066617234534</v>
      </c>
      <c r="AE732">
        <v>30.116396418377825</v>
      </c>
      <c r="AF732">
        <v>-1</v>
      </c>
      <c r="AG732">
        <v>-1</v>
      </c>
      <c r="AH732">
        <v>-1</v>
      </c>
      <c r="AI732">
        <v>8.8466978217021774E-3</v>
      </c>
      <c r="AJ732">
        <v>1.6620508436128025E-2</v>
      </c>
      <c r="AK732">
        <v>-7.2954517010454176E-2</v>
      </c>
      <c r="AL732">
        <v>0.24478247399970149</v>
      </c>
      <c r="AM732">
        <v>-9.3317419713753749E-2</v>
      </c>
      <c r="AN732">
        <v>0.27675827992880753</v>
      </c>
      <c r="AO732">
        <v>-1.9892077502595296</v>
      </c>
      <c r="AP732">
        <v>7.4343690405821103</v>
      </c>
      <c r="AQ732">
        <v>37.634510737975113</v>
      </c>
      <c r="AR732">
        <v>0.87387304292888146</v>
      </c>
      <c r="AS732">
        <v>1.467444895581826</v>
      </c>
      <c r="AT732">
        <v>-1</v>
      </c>
      <c r="AU732">
        <v>-1</v>
      </c>
      <c r="AV732">
        <v>1.718810055118011</v>
      </c>
      <c r="AW732">
        <v>72.429253963360651</v>
      </c>
      <c r="AX732">
        <v>72.773868564920491</v>
      </c>
      <c r="AY732">
        <v>0.30227201559649042</v>
      </c>
      <c r="AZ732">
        <v>23.757042875925677</v>
      </c>
      <c r="BA732">
        <v>1515.8504783749715</v>
      </c>
    </row>
    <row r="733" spans="1:100" x14ac:dyDescent="0.25">
      <c r="A733">
        <v>2095</v>
      </c>
      <c r="B733" t="s">
        <v>1157</v>
      </c>
      <c r="C733">
        <v>3</v>
      </c>
      <c r="D733">
        <v>4.4025501299051113</v>
      </c>
      <c r="E733">
        <v>0</v>
      </c>
      <c r="F733">
        <v>-0.45703946182876942</v>
      </c>
      <c r="G733">
        <v>-0.45703946182876942</v>
      </c>
      <c r="H733">
        <v>4.6940147267523893E-2</v>
      </c>
      <c r="I733">
        <v>0</v>
      </c>
      <c r="J733">
        <v>2.8164088360514321</v>
      </c>
      <c r="K733">
        <v>4.6940147267523893E-2</v>
      </c>
      <c r="L733">
        <v>-1.0000000000000011</v>
      </c>
      <c r="M733">
        <v>-1.0000000000000011</v>
      </c>
      <c r="N733">
        <v>0.93880294535047748</v>
      </c>
      <c r="O733">
        <v>6.7619195041277713</v>
      </c>
      <c r="P733">
        <v>0.71045456771577675</v>
      </c>
      <c r="Q733">
        <v>-2.9228483874198465</v>
      </c>
      <c r="R733">
        <v>-1.0677060895153061</v>
      </c>
      <c r="S733">
        <v>0.33333333333333387</v>
      </c>
      <c r="T733">
        <v>0.38830409648388509</v>
      </c>
      <c r="U733">
        <v>-0.2018183096033295</v>
      </c>
      <c r="V733">
        <v>-3.8917282494202341E-3</v>
      </c>
      <c r="W733">
        <v>18.759489787877797</v>
      </c>
      <c r="X733">
        <v>-0.11166262602270088</v>
      </c>
      <c r="Y733">
        <v>-1.0000000000000011</v>
      </c>
      <c r="Z733">
        <v>-1.0000000000000011</v>
      </c>
      <c r="AA733">
        <v>44.608698654466835</v>
      </c>
      <c r="AB733">
        <v>0.23469806697876658</v>
      </c>
      <c r="AC733">
        <v>0.16995771501814341</v>
      </c>
      <c r="AD733">
        <v>0.13368251712517704</v>
      </c>
      <c r="AE733">
        <v>26.916914956104364</v>
      </c>
      <c r="AF733">
        <v>-1.0000000000000011</v>
      </c>
      <c r="AG733">
        <v>-1.0000000000000011</v>
      </c>
      <c r="AH733">
        <v>-1.0000000000000011</v>
      </c>
      <c r="AI733">
        <v>-3.7800651953805241E-2</v>
      </c>
      <c r="AJ733">
        <v>-3.8917282494202341E-3</v>
      </c>
      <c r="AK733">
        <v>-6.1256802909916981E-2</v>
      </c>
      <c r="AL733">
        <v>-4.6294841704478645E-2</v>
      </c>
      <c r="AM733">
        <v>0.27951963979078376</v>
      </c>
      <c r="AN733">
        <v>0.15418380199020312</v>
      </c>
      <c r="AO733">
        <v>6.6817069802200093</v>
      </c>
      <c r="AP733">
        <v>3.6231208412326854</v>
      </c>
      <c r="AQ733">
        <v>21.575898623929231</v>
      </c>
      <c r="AR733">
        <v>0.51592739196446902</v>
      </c>
      <c r="AS733">
        <v>-6.4722478755176865E-2</v>
      </c>
      <c r="AT733">
        <v>-1.0000000000000011</v>
      </c>
      <c r="AU733">
        <v>-1.0000000000000011</v>
      </c>
      <c r="AV733">
        <v>-1.5247455513440757</v>
      </c>
      <c r="AW733">
        <v>54.993738999827329</v>
      </c>
      <c r="AX733">
        <v>53.848553135809162</v>
      </c>
      <c r="AY733">
        <v>-5.010343437538807E-2</v>
      </c>
      <c r="AZ733">
        <v>-27.332183785039675</v>
      </c>
      <c r="BA733">
        <v>1412.435293610258</v>
      </c>
      <c r="CU733" t="e">
        <v>#N/A</v>
      </c>
      <c r="CV733" t="e">
        <v>#N/A</v>
      </c>
    </row>
    <row r="734" spans="1:100" x14ac:dyDescent="0.25">
      <c r="A734">
        <v>2096</v>
      </c>
      <c r="B734" t="s">
        <v>1158</v>
      </c>
      <c r="C734">
        <v>3</v>
      </c>
      <c r="D734">
        <v>2.78438266201118</v>
      </c>
      <c r="E734">
        <v>0</v>
      </c>
      <c r="F734">
        <v>0.36317736267161455</v>
      </c>
      <c r="G734">
        <v>0.36317736267161455</v>
      </c>
      <c r="H734">
        <v>0.42973168514251492</v>
      </c>
      <c r="I734">
        <v>0</v>
      </c>
      <c r="J734">
        <v>25.783901108550886</v>
      </c>
      <c r="K734">
        <v>0.42973168514251492</v>
      </c>
      <c r="L734">
        <v>-0.999999999999998</v>
      </c>
      <c r="M734">
        <v>-0.999999999999998</v>
      </c>
      <c r="N734">
        <v>8.5946337028502988</v>
      </c>
      <c r="O734">
        <v>28.931461133233679</v>
      </c>
      <c r="P734">
        <v>0</v>
      </c>
      <c r="Q734">
        <v>2.2774455986346269</v>
      </c>
      <c r="R734">
        <v>0.76655904313891543</v>
      </c>
      <c r="S734">
        <v>0.33333333333333259</v>
      </c>
      <c r="T734">
        <v>0.34547923925392543</v>
      </c>
      <c r="U734">
        <v>0.45017317450723637</v>
      </c>
      <c r="V734">
        <v>0</v>
      </c>
      <c r="W734">
        <v>27.970162478079196</v>
      </c>
      <c r="X734">
        <v>2.0619194913942822</v>
      </c>
      <c r="Y734">
        <v>-0.999999999999998</v>
      </c>
      <c r="Z734">
        <v>-0.999999999999998</v>
      </c>
      <c r="AA734">
        <v>44.143796077449679</v>
      </c>
      <c r="AB734">
        <v>8.6129705200140932E-2</v>
      </c>
      <c r="AC734">
        <v>0.14255013280286274</v>
      </c>
      <c r="AD734">
        <v>7.9461653121627673E-2</v>
      </c>
      <c r="AE734">
        <v>15.407074556231574</v>
      </c>
      <c r="AF734">
        <v>-0.999999999999998</v>
      </c>
      <c r="AG734">
        <v>-0.999999999999998</v>
      </c>
      <c r="AH734">
        <v>-0.999999999999998</v>
      </c>
      <c r="AI734">
        <v>4.3189392963924586E-2</v>
      </c>
      <c r="AJ734">
        <v>0</v>
      </c>
      <c r="AK734">
        <v>0.23142784890411655</v>
      </c>
      <c r="AL734">
        <v>0.15249803020693439</v>
      </c>
      <c r="AM734">
        <v>5.1304154554777756E-2</v>
      </c>
      <c r="AN734">
        <v>0.25265956459974476</v>
      </c>
      <c r="AO734">
        <v>2.4397431083900263</v>
      </c>
      <c r="AP734">
        <v>7.0789792660282913</v>
      </c>
      <c r="AQ734">
        <v>53.754063586630082</v>
      </c>
      <c r="AR734">
        <v>1.1289857470944942</v>
      </c>
      <c r="AS734">
        <v>2.4916511765367968</v>
      </c>
      <c r="AT734">
        <v>-0.999999999999998</v>
      </c>
      <c r="AU734">
        <v>-0.999999999999998</v>
      </c>
      <c r="AV734">
        <v>1.1297364058105297</v>
      </c>
      <c r="AW734">
        <v>80.154236476711631</v>
      </c>
      <c r="AX734">
        <v>81.01802433599012</v>
      </c>
      <c r="AY734">
        <v>0.19233752753576505</v>
      </c>
      <c r="AZ734">
        <v>-5.5416240108859682</v>
      </c>
      <c r="BA734">
        <v>1449.9646407801438</v>
      </c>
    </row>
    <row r="735" spans="1:100" x14ac:dyDescent="0.25">
      <c r="A735">
        <v>2102</v>
      </c>
      <c r="B735" t="s">
        <v>1159</v>
      </c>
      <c r="C735">
        <v>3</v>
      </c>
      <c r="D735">
        <v>5.3863802488573178</v>
      </c>
      <c r="E735">
        <v>-0.14947326590648236</v>
      </c>
      <c r="F735">
        <v>0.27194057281705342</v>
      </c>
      <c r="G735">
        <v>0.23086152461124709</v>
      </c>
      <c r="H735">
        <v>0.28369391640833036</v>
      </c>
      <c r="I735">
        <v>0</v>
      </c>
      <c r="J735">
        <v>17.021634984499819</v>
      </c>
      <c r="K735">
        <v>0.28369391640833036</v>
      </c>
      <c r="L735">
        <v>-1.0000000000000004</v>
      </c>
      <c r="M735">
        <v>-1.0000000000000004</v>
      </c>
      <c r="N735">
        <v>5.6738783281666088</v>
      </c>
      <c r="O735">
        <v>22.63887675796839</v>
      </c>
      <c r="P735">
        <v>16.106159370205951</v>
      </c>
      <c r="Q735">
        <v>6.3636751260394284</v>
      </c>
      <c r="R735">
        <v>3.794605576251957</v>
      </c>
      <c r="S735">
        <v>0.33333333333333365</v>
      </c>
      <c r="T735">
        <v>0.36078129027091937</v>
      </c>
      <c r="U735">
        <v>0.18060429191861313</v>
      </c>
      <c r="V735">
        <v>0</v>
      </c>
      <c r="W735">
        <v>23.640999964581436</v>
      </c>
      <c r="X735">
        <v>1.1505072305411645</v>
      </c>
      <c r="Y735">
        <v>-1.0000000000000004</v>
      </c>
      <c r="Z735">
        <v>-1.0000000000000004</v>
      </c>
      <c r="AA735">
        <v>50.414496541166912</v>
      </c>
      <c r="AB735">
        <v>0.38453324966053282</v>
      </c>
      <c r="AC735">
        <v>-2.8544336338671254E-2</v>
      </c>
      <c r="AD735">
        <v>0.10358890668480902</v>
      </c>
      <c r="AE735">
        <v>22.978891000333522</v>
      </c>
      <c r="AF735">
        <v>-1.0000000000000004</v>
      </c>
      <c r="AG735">
        <v>-1.0000000000000004</v>
      </c>
      <c r="AH735">
        <v>-1.0000000000000004</v>
      </c>
      <c r="AI735">
        <v>0</v>
      </c>
      <c r="AJ735">
        <v>0</v>
      </c>
      <c r="AK735">
        <v>5.9076909935237801E-2</v>
      </c>
      <c r="AL735">
        <v>-0.15568824615292914</v>
      </c>
      <c r="AM735">
        <v>-3.4007919285901599E-2</v>
      </c>
      <c r="AN735">
        <v>-0.1966549199021011</v>
      </c>
      <c r="AO735">
        <v>-0.55481343247135007</v>
      </c>
      <c r="AP735">
        <v>-5.6948142283171705</v>
      </c>
      <c r="AQ735">
        <v>40.662634949081266</v>
      </c>
      <c r="AR735">
        <v>0.87471891552286662</v>
      </c>
      <c r="AS735">
        <v>1.4342011469494951</v>
      </c>
      <c r="AT735">
        <v>-1.0000000000000004</v>
      </c>
      <c r="AU735">
        <v>-1.0000000000000004</v>
      </c>
      <c r="AV735">
        <v>4.0254671008632039</v>
      </c>
      <c r="AW735">
        <v>67.358559070818117</v>
      </c>
      <c r="AX735">
        <v>67.358559070818117</v>
      </c>
      <c r="AY735">
        <v>0.34672102748473188</v>
      </c>
      <c r="AZ735">
        <v>33.47595891188535</v>
      </c>
      <c r="BA735">
        <v>1539.9668182778319</v>
      </c>
    </row>
    <row r="736" spans="1:100" x14ac:dyDescent="0.25">
      <c r="A736">
        <v>2106</v>
      </c>
      <c r="B736" t="s">
        <v>1160</v>
      </c>
      <c r="C736">
        <v>3</v>
      </c>
      <c r="D736">
        <v>4.37792392422209</v>
      </c>
      <c r="E736">
        <v>9.626571451426388E-3</v>
      </c>
      <c r="F736">
        <v>-3.9572322666785946E-2</v>
      </c>
      <c r="G736">
        <v>-3.9572322666785946E-2</v>
      </c>
      <c r="H736">
        <v>-4.8934490844331692E-2</v>
      </c>
      <c r="I736">
        <v>0</v>
      </c>
      <c r="J736">
        <v>-2.9360694506599021</v>
      </c>
      <c r="K736">
        <v>-4.8934490844331692E-2</v>
      </c>
      <c r="L736">
        <v>-1.0000000000000002</v>
      </c>
      <c r="M736">
        <v>-1.0000000000000002</v>
      </c>
      <c r="N736">
        <v>-0.97868981688663426</v>
      </c>
      <c r="O736">
        <v>1.4022821508954046</v>
      </c>
      <c r="P736">
        <v>1.0279331839573722</v>
      </c>
      <c r="Q736">
        <v>0.26027599408537505</v>
      </c>
      <c r="R736">
        <v>0.13022605891729647</v>
      </c>
      <c r="S736">
        <v>0.36410286769874139</v>
      </c>
      <c r="T736">
        <v>0.44303657007712427</v>
      </c>
      <c r="U736">
        <v>-4.623622839924401E-2</v>
      </c>
      <c r="V736">
        <v>0</v>
      </c>
      <c r="W736">
        <v>32.39350800883814</v>
      </c>
      <c r="X736">
        <v>0.76273142829746865</v>
      </c>
      <c r="Y736">
        <v>-1.0000000000000002</v>
      </c>
      <c r="Z736">
        <v>-1.0000000000000002</v>
      </c>
      <c r="AA736">
        <v>60.595363595515451</v>
      </c>
      <c r="AB736">
        <v>0.36104650526344795</v>
      </c>
      <c r="AC736">
        <v>5.0198548586968088E-2</v>
      </c>
      <c r="AD736">
        <v>0.15018753670478424</v>
      </c>
      <c r="AE736">
        <v>28.071629527760024</v>
      </c>
      <c r="AF736">
        <v>-1.0000000000000002</v>
      </c>
      <c r="AG736">
        <v>-1.0000000000000002</v>
      </c>
      <c r="AH736">
        <v>-1.0000000000000002</v>
      </c>
      <c r="AI736">
        <v>0</v>
      </c>
      <c r="AJ736">
        <v>0</v>
      </c>
      <c r="AK736">
        <v>-1.9805446098446981E-3</v>
      </c>
      <c r="AL736">
        <v>0.16036050374707495</v>
      </c>
      <c r="AM736">
        <v>0.66364544385324764</v>
      </c>
      <c r="AN736">
        <v>2.7747761347554124E-2</v>
      </c>
      <c r="AO736">
        <v>16.581233373281972</v>
      </c>
      <c r="AP736">
        <v>1.4954965524242279</v>
      </c>
      <c r="AQ736">
        <v>29.457438558178247</v>
      </c>
      <c r="AR736">
        <v>0.76090320937662181</v>
      </c>
      <c r="AS736">
        <v>0.71379693745313677</v>
      </c>
      <c r="AT736">
        <v>-1.0000000000000002</v>
      </c>
      <c r="AU736">
        <v>-1.0000000000000002</v>
      </c>
      <c r="AV736">
        <v>9.0653736250510514E-2</v>
      </c>
      <c r="AW736">
        <v>63.493142298835068</v>
      </c>
      <c r="AX736">
        <v>63.493142298835068</v>
      </c>
      <c r="AY736">
        <v>0.22071072375007494</v>
      </c>
      <c r="AZ736">
        <v>-3.5797953839621663</v>
      </c>
      <c r="BA736">
        <v>1411.385190167792</v>
      </c>
      <c r="CU736" t="e">
        <v>#N/A</v>
      </c>
      <c r="CV736" t="e">
        <v>#N/A</v>
      </c>
    </row>
    <row r="737" spans="1:100" x14ac:dyDescent="0.25">
      <c r="A737">
        <v>2122</v>
      </c>
      <c r="B737" t="s">
        <v>1161</v>
      </c>
      <c r="C737">
        <v>3</v>
      </c>
      <c r="D737">
        <v>5.0355963306804385</v>
      </c>
      <c r="E737">
        <v>0</v>
      </c>
      <c r="F737">
        <v>2.555163121529807</v>
      </c>
      <c r="G737">
        <v>2.555163121529807</v>
      </c>
      <c r="H737">
        <v>0.30034698012291067</v>
      </c>
      <c r="I737">
        <v>0</v>
      </c>
      <c r="J737">
        <v>18.020818807374642</v>
      </c>
      <c r="K737">
        <v>0.30034698012291067</v>
      </c>
      <c r="L737">
        <v>-0.99999999999999956</v>
      </c>
      <c r="M737">
        <v>-0.99999999999999956</v>
      </c>
      <c r="N737">
        <v>6.0069396024582131</v>
      </c>
      <c r="O737">
        <v>25.611578259584903</v>
      </c>
      <c r="P737">
        <v>-0.56586302800699595</v>
      </c>
      <c r="Q737">
        <v>1.4462192392807089</v>
      </c>
      <c r="R737">
        <v>0.31582445163476081</v>
      </c>
      <c r="S737">
        <v>0.3503731823062558</v>
      </c>
      <c r="T737">
        <v>0.49648635150460896</v>
      </c>
      <c r="U737">
        <v>0.40572089750707585</v>
      </c>
      <c r="V737">
        <v>0</v>
      </c>
      <c r="W737">
        <v>38.089338047801213</v>
      </c>
      <c r="X737">
        <v>2.2855909747024339</v>
      </c>
      <c r="Y737">
        <v>-0.99999999999999956</v>
      </c>
      <c r="Z737">
        <v>-0.99999999999999956</v>
      </c>
      <c r="AA737">
        <v>70.136074516929241</v>
      </c>
      <c r="AB737">
        <v>0.12535651932795602</v>
      </c>
      <c r="AC737">
        <v>0.455460710692004</v>
      </c>
      <c r="AD737">
        <v>5.38010103299058E-2</v>
      </c>
      <c r="AE737">
        <v>31.730912017493289</v>
      </c>
      <c r="AF737">
        <v>-0.99999999999999956</v>
      </c>
      <c r="AG737">
        <v>-0.99999999999999956</v>
      </c>
      <c r="AH737">
        <v>-0.99999999999999956</v>
      </c>
      <c r="AI737">
        <v>-2.5243952333520257E-3</v>
      </c>
      <c r="AJ737">
        <v>0</v>
      </c>
      <c r="AK737">
        <v>-1.5817248297048163E-2</v>
      </c>
      <c r="AL737">
        <v>4.9812323514682552E-2</v>
      </c>
      <c r="AM737">
        <v>-4.0615413766428216E-2</v>
      </c>
      <c r="AN737">
        <v>0.18603946144636802</v>
      </c>
      <c r="AO737">
        <v>-1.0944715856459446</v>
      </c>
      <c r="AP737">
        <v>4.9000481537326106</v>
      </c>
      <c r="AQ737">
        <v>56.110156855175831</v>
      </c>
      <c r="AR737">
        <v>1.2525804313179412</v>
      </c>
      <c r="AS737">
        <v>2.5859379548253427</v>
      </c>
      <c r="AT737">
        <v>-0.99999999999999956</v>
      </c>
      <c r="AU737">
        <v>-0.99999999999999956</v>
      </c>
      <c r="AV737">
        <v>2.8709875731645687</v>
      </c>
      <c r="AW737">
        <v>100.64770093024674</v>
      </c>
      <c r="AX737">
        <v>100.59721302557969</v>
      </c>
      <c r="AY737">
        <v>0.53653161549250816</v>
      </c>
      <c r="AZ737">
        <v>74.640754223444887</v>
      </c>
      <c r="BA737">
        <v>1710.2650765667154</v>
      </c>
    </row>
    <row r="738" spans="1:100" x14ac:dyDescent="0.25">
      <c r="A738">
        <v>2129</v>
      </c>
      <c r="B738" t="s">
        <v>1162</v>
      </c>
      <c r="C738">
        <v>2</v>
      </c>
      <c r="D738">
        <v>2.0009620311796041</v>
      </c>
      <c r="E738">
        <v>-0.38449585801595004</v>
      </c>
      <c r="F738">
        <v>-0.8804994093919486</v>
      </c>
      <c r="G738">
        <v>-0.87683097024865719</v>
      </c>
      <c r="H738">
        <v>-0.12917087810420935</v>
      </c>
      <c r="I738">
        <v>0</v>
      </c>
      <c r="J738">
        <v>-7.7502526862525611</v>
      </c>
      <c r="K738">
        <v>-0.12917087810420935</v>
      </c>
      <c r="L738">
        <v>-1</v>
      </c>
      <c r="M738">
        <v>-1</v>
      </c>
      <c r="N738">
        <v>-2.583417562084187</v>
      </c>
      <c r="O738">
        <v>-4.2056173709609155</v>
      </c>
      <c r="P738">
        <v>-1.779487716694816</v>
      </c>
      <c r="Q738">
        <v>-3.870865760764965</v>
      </c>
      <c r="R738">
        <v>-1.2698872290919851</v>
      </c>
      <c r="S738">
        <v>0.29070896412450681</v>
      </c>
      <c r="T738">
        <v>0.11645437157100624</v>
      </c>
      <c r="U738">
        <v>-0.13006922432994256</v>
      </c>
      <c r="V738">
        <v>-2.6829841382060529E-2</v>
      </c>
      <c r="W738">
        <v>11.209608004976856</v>
      </c>
      <c r="X738">
        <v>-0.15926246080289352</v>
      </c>
      <c r="Y738">
        <v>-1</v>
      </c>
      <c r="Z738">
        <v>-1</v>
      </c>
      <c r="AA738">
        <v>15.42669806158337</v>
      </c>
      <c r="AB738">
        <v>-0.11553450661168511</v>
      </c>
      <c r="AC738">
        <v>-0.11540928649895363</v>
      </c>
      <c r="AD738">
        <v>-0.11799934617253803</v>
      </c>
      <c r="AE738">
        <v>-3.8401909384012711</v>
      </c>
      <c r="AF738">
        <v>-1</v>
      </c>
      <c r="AG738">
        <v>-1</v>
      </c>
      <c r="AH738">
        <v>-1</v>
      </c>
      <c r="AI738">
        <v>-1.4978980153763748E-2</v>
      </c>
      <c r="AJ738">
        <v>-2.6829841382060529E-2</v>
      </c>
      <c r="AK738">
        <v>0.37109728752923488</v>
      </c>
      <c r="AL738">
        <v>-0.19926933053998752</v>
      </c>
      <c r="AM738">
        <v>0.42388009550195122</v>
      </c>
      <c r="AN738">
        <v>-0.24043923528689742</v>
      </c>
      <c r="AO738">
        <v>11.180666698063087</v>
      </c>
      <c r="AP738">
        <v>-5.7355054077405061</v>
      </c>
      <c r="AQ738">
        <v>15.5560166775212</v>
      </c>
      <c r="AR738">
        <v>0.38788217212776138</v>
      </c>
      <c r="AS738">
        <v>-0.10418860409130215</v>
      </c>
      <c r="AT738">
        <v>-1</v>
      </c>
      <c r="AU738">
        <v>-1</v>
      </c>
      <c r="AV738">
        <v>-1.6334751422185305</v>
      </c>
      <c r="AW738">
        <v>23.2218193871106</v>
      </c>
      <c r="AX738">
        <v>22.921785223341466</v>
      </c>
      <c r="AY738">
        <v>-7.6757191585734075E-2</v>
      </c>
      <c r="AZ738">
        <v>-42.646039283585154</v>
      </c>
      <c r="BA738">
        <v>1378.9895741993737</v>
      </c>
    </row>
    <row r="739" spans="1:100" x14ac:dyDescent="0.25">
      <c r="A739">
        <v>2130</v>
      </c>
      <c r="B739" t="s">
        <v>1163</v>
      </c>
      <c r="C739">
        <v>2</v>
      </c>
      <c r="D739">
        <v>5.2169499149456895</v>
      </c>
      <c r="E739">
        <v>0.32986535528967309</v>
      </c>
      <c r="F739">
        <v>0.89833804550671592</v>
      </c>
      <c r="G739">
        <v>0.91008435235262264</v>
      </c>
      <c r="H739">
        <v>0.24050538499604618</v>
      </c>
      <c r="I739">
        <v>0</v>
      </c>
      <c r="J739">
        <v>14.43032309976277</v>
      </c>
      <c r="K739">
        <v>0.24050538499604618</v>
      </c>
      <c r="L739">
        <v>-1</v>
      </c>
      <c r="M739">
        <v>-1</v>
      </c>
      <c r="N739">
        <v>4.8101076999209234</v>
      </c>
      <c r="O739">
        <v>18.834201566007984</v>
      </c>
      <c r="P739">
        <v>1.8383699869989598</v>
      </c>
      <c r="Q739">
        <v>4.5850069534388096</v>
      </c>
      <c r="R739">
        <v>1.5074306602609102</v>
      </c>
      <c r="S739">
        <v>0.35981202148887853</v>
      </c>
      <c r="T739">
        <v>0.40820886716640792</v>
      </c>
      <c r="U739">
        <v>0.23120485554591322</v>
      </c>
      <c r="V739">
        <v>2.0940903191637245E-2</v>
      </c>
      <c r="W739">
        <v>34.011123903657271</v>
      </c>
      <c r="X739">
        <v>1.5143753411662264</v>
      </c>
      <c r="Y739">
        <v>-1</v>
      </c>
      <c r="Z739">
        <v>-1</v>
      </c>
      <c r="AA739">
        <v>62.371346781429459</v>
      </c>
      <c r="AB739">
        <v>0.28970172804589589</v>
      </c>
      <c r="AC739">
        <v>0.28998073434157079</v>
      </c>
      <c r="AD739">
        <v>0.28390936225344321</v>
      </c>
      <c r="AE739">
        <v>33.492798738384167</v>
      </c>
      <c r="AF739">
        <v>-1</v>
      </c>
      <c r="AG739">
        <v>-1</v>
      </c>
      <c r="AH739">
        <v>-1</v>
      </c>
      <c r="AI739">
        <v>1.1215754333384502E-2</v>
      </c>
      <c r="AJ739">
        <v>2.0940903191637245E-2</v>
      </c>
      <c r="AK739">
        <v>-0.11710788045943131</v>
      </c>
      <c r="AL739">
        <v>0.28893583744867862</v>
      </c>
      <c r="AM739">
        <v>-0.14474387408409251</v>
      </c>
      <c r="AN739">
        <v>0.3281847342991463</v>
      </c>
      <c r="AO739">
        <v>-3.2987267008625389</v>
      </c>
      <c r="AP739">
        <v>8.7438879911851188</v>
      </c>
      <c r="AQ739">
        <v>39.82983966737298</v>
      </c>
      <c r="AR739">
        <v>0.9221965298103515</v>
      </c>
      <c r="AS739">
        <v>1.6237169890858469</v>
      </c>
      <c r="AT739">
        <v>-1</v>
      </c>
      <c r="AU739">
        <v>-1</v>
      </c>
      <c r="AV739">
        <v>2.0521375299518558</v>
      </c>
      <c r="AW739">
        <v>77.322092413795872</v>
      </c>
      <c r="AX739">
        <v>77.730806318503483</v>
      </c>
      <c r="AY739">
        <v>0.3399599929257181</v>
      </c>
      <c r="AZ739">
        <v>30.359694617788197</v>
      </c>
      <c r="BA739">
        <v>1503.9437669540666</v>
      </c>
    </row>
    <row r="740" spans="1:100" x14ac:dyDescent="0.25">
      <c r="A740">
        <v>2135</v>
      </c>
      <c r="B740" t="s">
        <v>1164</v>
      </c>
      <c r="C740">
        <v>3</v>
      </c>
      <c r="D740">
        <v>5.0647444216909712</v>
      </c>
      <c r="E740">
        <v>0</v>
      </c>
      <c r="F740">
        <v>1.1882578690085199</v>
      </c>
      <c r="G740">
        <v>1.1882578690085199</v>
      </c>
      <c r="H740">
        <v>-3.4514507657896494E-2</v>
      </c>
      <c r="I740">
        <v>0</v>
      </c>
      <c r="J740">
        <v>-2.0708704594737859</v>
      </c>
      <c r="K740">
        <v>-3.4514507657896494E-2</v>
      </c>
      <c r="L740">
        <v>-1</v>
      </c>
      <c r="M740">
        <v>-1</v>
      </c>
      <c r="N740">
        <v>-0.69029015315792996</v>
      </c>
      <c r="O740">
        <v>4.1821318312256981</v>
      </c>
      <c r="P740">
        <v>0.28417961209310694</v>
      </c>
      <c r="Q740">
        <v>-5.4836095465461989</v>
      </c>
      <c r="R740">
        <v>-1.7451555323158412</v>
      </c>
      <c r="S740">
        <v>0.33539369798600982</v>
      </c>
      <c r="T740">
        <v>0.30773073260104689</v>
      </c>
      <c r="U740">
        <v>0.15521507762432321</v>
      </c>
      <c r="V740">
        <v>0</v>
      </c>
      <c r="W740">
        <v>33.314160634771049</v>
      </c>
      <c r="X740">
        <v>1.2728966480099595</v>
      </c>
      <c r="Y740">
        <v>-1</v>
      </c>
      <c r="Z740">
        <v>-1</v>
      </c>
      <c r="AA740">
        <v>67.093293041731897</v>
      </c>
      <c r="AB740">
        <v>0.30098275325605378</v>
      </c>
      <c r="AC740">
        <v>2.5571204469439432E-2</v>
      </c>
      <c r="AD740">
        <v>0.3839318010600406</v>
      </c>
      <c r="AE740">
        <v>35.524287939276682</v>
      </c>
      <c r="AF740">
        <v>-1</v>
      </c>
      <c r="AG740">
        <v>-1</v>
      </c>
      <c r="AH740">
        <v>-1</v>
      </c>
      <c r="AI740">
        <v>1.7776572840253269E-3</v>
      </c>
      <c r="AJ740">
        <v>0</v>
      </c>
      <c r="AK740">
        <v>7.0026215110757017E-2</v>
      </c>
      <c r="AL740">
        <v>-0.144174740523661</v>
      </c>
      <c r="AM740">
        <v>2.2839273118096626E-2</v>
      </c>
      <c r="AN740">
        <v>6.9801575797979909E-2</v>
      </c>
      <c r="AO740">
        <v>0.92111290350619912</v>
      </c>
      <c r="AP740">
        <v>1.0241656923311946</v>
      </c>
      <c r="AQ740">
        <v>31.243290175297272</v>
      </c>
      <c r="AR740">
        <v>0.79833950821138</v>
      </c>
      <c r="AS740">
        <v>1.238382140352063</v>
      </c>
      <c r="AT740">
        <v>-1</v>
      </c>
      <c r="AU740">
        <v>-1</v>
      </c>
      <c r="AV740">
        <v>-0.55689766330732149</v>
      </c>
      <c r="AW740">
        <v>72.29959056528881</v>
      </c>
      <c r="AX740">
        <v>72.335143710969305</v>
      </c>
      <c r="AY740">
        <v>0.15821045361656672</v>
      </c>
      <c r="AZ740">
        <v>-6.9197534752936569</v>
      </c>
      <c r="BA740">
        <v>1492.2722782741707</v>
      </c>
    </row>
    <row r="741" spans="1:100" x14ac:dyDescent="0.25">
      <c r="A741">
        <v>2136</v>
      </c>
      <c r="B741" t="s">
        <v>1165</v>
      </c>
      <c r="C741">
        <v>2</v>
      </c>
      <c r="D741">
        <v>3.2174616257876267</v>
      </c>
      <c r="E741">
        <v>-0.11427713897888733</v>
      </c>
      <c r="F741">
        <v>-0.20762528145099043</v>
      </c>
      <c r="G741">
        <v>-0.20090125779037782</v>
      </c>
      <c r="H741">
        <v>1.0665166200483425E-2</v>
      </c>
      <c r="I741">
        <v>0</v>
      </c>
      <c r="J741">
        <v>0.63990997202900513</v>
      </c>
      <c r="K741">
        <v>1.0665166200483425E-2</v>
      </c>
      <c r="L741">
        <v>-1</v>
      </c>
      <c r="M741">
        <v>-1</v>
      </c>
      <c r="N741">
        <v>0.21330332400966845</v>
      </c>
      <c r="O741">
        <v>4.5095679499000498</v>
      </c>
      <c r="P741">
        <v>-0.41097434258998228</v>
      </c>
      <c r="Q741">
        <v>-0.6722947148940337</v>
      </c>
      <c r="R741">
        <v>-0.21932167704180566</v>
      </c>
      <c r="S741">
        <v>0.31684831673036618</v>
      </c>
      <c r="T741">
        <v>0.22681524308064818</v>
      </c>
      <c r="U741">
        <v>6.5885578494790931E-3</v>
      </c>
      <c r="V741">
        <v>-8.7597821939104318E-3</v>
      </c>
      <c r="W741">
        <v>19.834651335274</v>
      </c>
      <c r="X741">
        <v>0.47381819161295469</v>
      </c>
      <c r="Y741">
        <v>-1</v>
      </c>
      <c r="Z741">
        <v>-1</v>
      </c>
      <c r="AA741">
        <v>33.184273090078889</v>
      </c>
      <c r="AB741">
        <v>3.775267387487076E-2</v>
      </c>
      <c r="AC741">
        <v>3.7936066106393912E-2</v>
      </c>
      <c r="AD741">
        <v>3.402914352969548E-2</v>
      </c>
      <c r="AE741">
        <v>10.281618113357666</v>
      </c>
      <c r="AF741">
        <v>-1</v>
      </c>
      <c r="AG741">
        <v>-1</v>
      </c>
      <c r="AH741">
        <v>-1</v>
      </c>
      <c r="AI741">
        <v>-5.0703968393378046E-3</v>
      </c>
      <c r="AJ741">
        <v>-8.7597821939104318E-3</v>
      </c>
      <c r="AK741">
        <v>0.18642576188646248</v>
      </c>
      <c r="AL741">
        <v>-1.4597804897215141E-2</v>
      </c>
      <c r="AM741">
        <v>0.20878885340567352</v>
      </c>
      <c r="AN741">
        <v>-2.5347993190619755E-2</v>
      </c>
      <c r="AO741">
        <v>5.70360122500042</v>
      </c>
      <c r="AP741">
        <v>-0.25843993467783921</v>
      </c>
      <c r="AQ741">
        <v>24.737984052398716</v>
      </c>
      <c r="AR741">
        <v>0.58999524686762694</v>
      </c>
      <c r="AS741">
        <v>0.54941972081301693</v>
      </c>
      <c r="AT741">
        <v>-1</v>
      </c>
      <c r="AU741">
        <v>-1</v>
      </c>
      <c r="AV741">
        <v>-0.23933235200160841</v>
      </c>
      <c r="AW741">
        <v>43.686125405600833</v>
      </c>
      <c r="AX741">
        <v>43.654186697767159</v>
      </c>
      <c r="AY741">
        <v>8.0872844454927234E-2</v>
      </c>
      <c r="AZ741">
        <v>-15.030435958898767</v>
      </c>
      <c r="BA741">
        <v>1400.2213129068095</v>
      </c>
    </row>
    <row r="742" spans="1:100" x14ac:dyDescent="0.25">
      <c r="A742">
        <v>2137</v>
      </c>
      <c r="B742" t="s">
        <v>1166</v>
      </c>
      <c r="C742">
        <v>3</v>
      </c>
      <c r="D742">
        <v>5.8116994798047275</v>
      </c>
      <c r="E742">
        <v>0</v>
      </c>
      <c r="F742">
        <v>2.4019587921395371</v>
      </c>
      <c r="G742">
        <v>2.4019587921395371</v>
      </c>
      <c r="H742">
        <v>0.66468049998106105</v>
      </c>
      <c r="I742">
        <v>-3.1961364662896801E-3</v>
      </c>
      <c r="J742">
        <v>39.68906181088628</v>
      </c>
      <c r="K742">
        <v>0.66148436351477136</v>
      </c>
      <c r="L742">
        <v>-1</v>
      </c>
      <c r="M742">
        <v>-1</v>
      </c>
      <c r="N742">
        <v>13.229687270295425</v>
      </c>
      <c r="O742">
        <v>47.90272008283052</v>
      </c>
      <c r="P742">
        <v>1.606649643795887</v>
      </c>
      <c r="Q742">
        <v>3.2949186690234007</v>
      </c>
      <c r="R742">
        <v>1.0342967382502766</v>
      </c>
      <c r="S742">
        <v>0.33333333333333331</v>
      </c>
      <c r="T742">
        <v>0.37915598053591665</v>
      </c>
      <c r="U742">
        <v>0.43486982294390397</v>
      </c>
      <c r="V742">
        <v>-2.8298070736113169E-2</v>
      </c>
      <c r="W742">
        <v>18.303068102490769</v>
      </c>
      <c r="X742">
        <v>1.6619272813261354</v>
      </c>
      <c r="Y742">
        <v>-1</v>
      </c>
      <c r="Z742">
        <v>-1</v>
      </c>
      <c r="AA742">
        <v>77.505886233768592</v>
      </c>
      <c r="AB742">
        <v>0.50019449881587963</v>
      </c>
      <c r="AC742">
        <v>0.17027046687531588</v>
      </c>
      <c r="AD742">
        <v>0.49290546216935477</v>
      </c>
      <c r="AE742">
        <v>58.168521393027483</v>
      </c>
      <c r="AF742">
        <v>-1</v>
      </c>
      <c r="AG742">
        <v>-1</v>
      </c>
      <c r="AH742">
        <v>-1</v>
      </c>
      <c r="AI742">
        <v>0</v>
      </c>
      <c r="AJ742">
        <v>-2.8298070736113169E-2</v>
      </c>
      <c r="AK742">
        <v>0.28131152333530801</v>
      </c>
      <c r="AL742">
        <v>0.26002672763277357</v>
      </c>
      <c r="AM742">
        <v>3.0209348850083851E-2</v>
      </c>
      <c r="AN742">
        <v>-6.7240803717544165E-2</v>
      </c>
      <c r="AO742">
        <v>2.161791337928638</v>
      </c>
      <c r="AP742">
        <v>-0.38088645477473687</v>
      </c>
      <c r="AQ742">
        <v>57.992129913377063</v>
      </c>
      <c r="AR742">
        <v>1.119061066077041</v>
      </c>
      <c r="AS742">
        <v>2.3234116448409052</v>
      </c>
      <c r="AT742">
        <v>-1</v>
      </c>
      <c r="AU742">
        <v>-1</v>
      </c>
      <c r="AV742">
        <v>3.4362555303898143</v>
      </c>
      <c r="AW742">
        <v>125.02771986182425</v>
      </c>
      <c r="AX742">
        <v>122.19791278821297</v>
      </c>
      <c r="AY742">
        <v>0.45313264460610347</v>
      </c>
      <c r="AZ742">
        <v>73.3356579847012</v>
      </c>
      <c r="BA742">
        <v>1677.2706138936621</v>
      </c>
      <c r="CU742" t="e">
        <v>#N/A</v>
      </c>
      <c r="CV742" t="e">
        <v>#N/A</v>
      </c>
    </row>
    <row r="743" spans="1:100" x14ac:dyDescent="0.25">
      <c r="A743">
        <v>2141</v>
      </c>
      <c r="B743" t="s">
        <v>1167</v>
      </c>
      <c r="C743">
        <v>2</v>
      </c>
      <c r="D743">
        <v>3.9136568506804528</v>
      </c>
      <c r="E743">
        <v>4.0367369497809988E-2</v>
      </c>
      <c r="F743">
        <v>0.17745643736155287</v>
      </c>
      <c r="G743">
        <v>0.18592915322037462</v>
      </c>
      <c r="H743">
        <v>9.0692473027657233E-2</v>
      </c>
      <c r="I743">
        <v>0</v>
      </c>
      <c r="J743">
        <v>5.4415483816594339</v>
      </c>
      <c r="K743">
        <v>9.0692473027657233E-2</v>
      </c>
      <c r="L743">
        <v>-1</v>
      </c>
      <c r="M743">
        <v>-1</v>
      </c>
      <c r="N743">
        <v>1.8138494605531446</v>
      </c>
      <c r="O743">
        <v>9.4972148273283157</v>
      </c>
      <c r="P743">
        <v>0.37221743197098522</v>
      </c>
      <c r="Q743">
        <v>1.1582277928699891</v>
      </c>
      <c r="R743">
        <v>0.38191051737573539</v>
      </c>
      <c r="S743">
        <v>0.33180770721980801</v>
      </c>
      <c r="T743">
        <v>0.28997409007128799</v>
      </c>
      <c r="U743">
        <v>8.4796964839054134E-2</v>
      </c>
      <c r="V743">
        <v>1.5816013758674272E-3</v>
      </c>
      <c r="W743">
        <v>24.770710506737526</v>
      </c>
      <c r="X743">
        <v>0.83612634949274833</v>
      </c>
      <c r="Y743">
        <v>-1</v>
      </c>
      <c r="Z743">
        <v>-1</v>
      </c>
      <c r="AA743">
        <v>43.346823900051135</v>
      </c>
      <c r="AB743">
        <v>0.12547798308585437</v>
      </c>
      <c r="AC743">
        <v>0.12569466686264735</v>
      </c>
      <c r="AD743">
        <v>0.12103411175779187</v>
      </c>
      <c r="AE743">
        <v>18.363442449559564</v>
      </c>
      <c r="AF743">
        <v>-1</v>
      </c>
      <c r="AG743">
        <v>-1</v>
      </c>
      <c r="AH743">
        <v>-1</v>
      </c>
      <c r="AI743">
        <v>6.0022435900203394E-4</v>
      </c>
      <c r="AJ743">
        <v>1.5816013758674272E-3</v>
      </c>
      <c r="AK743">
        <v>8.0739385256310067E-2</v>
      </c>
      <c r="AL743">
        <v>9.108857173293726E-2</v>
      </c>
      <c r="AM743">
        <v>8.5693460421226289E-2</v>
      </c>
      <c r="AN743">
        <v>9.7747399793827475E-2</v>
      </c>
      <c r="AO743">
        <v>2.5691103910760194</v>
      </c>
      <c r="AP743">
        <v>2.8760508992465614</v>
      </c>
      <c r="AQ743">
        <v>29.992767424168932</v>
      </c>
      <c r="AR743">
        <v>0.7056633146137905</v>
      </c>
      <c r="AS743">
        <v>0.92347573921654702</v>
      </c>
      <c r="AT743">
        <v>-1</v>
      </c>
      <c r="AU743">
        <v>-1</v>
      </c>
      <c r="AV743">
        <v>0.5585269795344</v>
      </c>
      <c r="AW743">
        <v>55.397721688877112</v>
      </c>
      <c r="AX743">
        <v>55.519212359125454</v>
      </c>
      <c r="AY743">
        <v>0.17108354314944921</v>
      </c>
      <c r="AZ743">
        <v>0.77380372387401408</v>
      </c>
      <c r="BA743">
        <v>1485.2945020809029</v>
      </c>
    </row>
    <row r="744" spans="1:100" x14ac:dyDescent="0.25">
      <c r="A744">
        <v>2143</v>
      </c>
      <c r="B744" t="s">
        <v>1168</v>
      </c>
      <c r="C744">
        <v>2</v>
      </c>
      <c r="D744">
        <v>3.9760282289280058</v>
      </c>
      <c r="E744">
        <v>5.4221803982895424E-2</v>
      </c>
      <c r="F744">
        <v>0.21195549262866176</v>
      </c>
      <c r="G744">
        <v>0.22058487193278342</v>
      </c>
      <c r="H744">
        <v>9.7862033009943838E-2</v>
      </c>
      <c r="I744">
        <v>0</v>
      </c>
      <c r="J744">
        <v>5.8717219805966296</v>
      </c>
      <c r="K744">
        <v>9.7862033009943838E-2</v>
      </c>
      <c r="L744">
        <v>-1</v>
      </c>
      <c r="M744">
        <v>-1</v>
      </c>
      <c r="N744">
        <v>1.9572406601988765</v>
      </c>
      <c r="O744">
        <v>9.94405272399041</v>
      </c>
      <c r="P744">
        <v>0.4423827371395665</v>
      </c>
      <c r="Q744">
        <v>1.3222223272191507</v>
      </c>
      <c r="R744">
        <v>0.43577426029123079</v>
      </c>
      <c r="S744">
        <v>0.33314790285633145</v>
      </c>
      <c r="T744">
        <v>0.2956324229562039</v>
      </c>
      <c r="U744">
        <v>9.1803571549458202E-2</v>
      </c>
      <c r="V744">
        <v>2.508074760301997E-3</v>
      </c>
      <c r="W744">
        <v>25.212926716541389</v>
      </c>
      <c r="X744">
        <v>0.86858514603329262</v>
      </c>
      <c r="Y744">
        <v>-1</v>
      </c>
      <c r="Z744">
        <v>-1</v>
      </c>
      <c r="AA744">
        <v>44.257275850689446</v>
      </c>
      <c r="AB744">
        <v>0.13333719878720321</v>
      </c>
      <c r="AC744">
        <v>0.13355686511757922</v>
      </c>
      <c r="AD744">
        <v>0.12882879288851393</v>
      </c>
      <c r="AE744">
        <v>19.087484362775967</v>
      </c>
      <c r="AF744">
        <v>-1</v>
      </c>
      <c r="AG744">
        <v>-1</v>
      </c>
      <c r="AH744">
        <v>-1</v>
      </c>
      <c r="AI744">
        <v>1.1082491874037114E-3</v>
      </c>
      <c r="AJ744">
        <v>2.508074760301997E-3</v>
      </c>
      <c r="AK744">
        <v>7.1271056924372245E-2</v>
      </c>
      <c r="AL744">
        <v>0.10055690006487508</v>
      </c>
      <c r="AM744">
        <v>7.4665477117339035E-2</v>
      </c>
      <c r="AN744">
        <v>0.10877538309771473</v>
      </c>
      <c r="AO744">
        <v>2.2882947427838576</v>
      </c>
      <c r="AP744">
        <v>3.1568665475387232</v>
      </c>
      <c r="AQ744">
        <v>30.463537790828781</v>
      </c>
      <c r="AR744">
        <v>0.7160258918717286</v>
      </c>
      <c r="AS744">
        <v>0.95698701389271523</v>
      </c>
      <c r="AT744">
        <v>-1</v>
      </c>
      <c r="AU744">
        <v>-1</v>
      </c>
      <c r="AV744">
        <v>0.63000633529015482</v>
      </c>
      <c r="AW744">
        <v>56.446950950366677</v>
      </c>
      <c r="AX744">
        <v>56.58218719288049</v>
      </c>
      <c r="AY744">
        <v>0.1791654222101943</v>
      </c>
      <c r="AZ744">
        <v>2.1896884871183349</v>
      </c>
      <c r="BA744">
        <v>1396.0895202199647</v>
      </c>
    </row>
    <row r="745" spans="1:100" x14ac:dyDescent="0.25">
      <c r="A745">
        <v>2144</v>
      </c>
      <c r="B745" t="s">
        <v>1169</v>
      </c>
      <c r="C745">
        <v>3</v>
      </c>
      <c r="D745">
        <v>4.4483332505132775</v>
      </c>
      <c r="E745">
        <v>3.8200514601173227E-2</v>
      </c>
      <c r="F745">
        <v>0.44716043316479648</v>
      </c>
      <c r="G745">
        <v>0.47614220947696295</v>
      </c>
      <c r="H745">
        <v>0.28485787011816344</v>
      </c>
      <c r="I745">
        <v>0</v>
      </c>
      <c r="J745">
        <v>17.091472207089804</v>
      </c>
      <c r="K745">
        <v>0.28485787011816344</v>
      </c>
      <c r="L745">
        <v>-0.99999999999999967</v>
      </c>
      <c r="M745">
        <v>-0.99999999999999967</v>
      </c>
      <c r="N745">
        <v>5.6971574023632705</v>
      </c>
      <c r="O745">
        <v>22.01594766708007</v>
      </c>
      <c r="P745">
        <v>6.9384263948790714</v>
      </c>
      <c r="Q745">
        <v>0.15732523791067887</v>
      </c>
      <c r="R745">
        <v>0.71980259121268841</v>
      </c>
      <c r="S745">
        <v>0.33333333333333304</v>
      </c>
      <c r="T745">
        <v>0.51667988001268561</v>
      </c>
      <c r="U745">
        <v>0.13174846646915073</v>
      </c>
      <c r="V745">
        <v>0</v>
      </c>
      <c r="W745">
        <v>27.87615238788025</v>
      </c>
      <c r="X745">
        <v>1.2528066532103956</v>
      </c>
      <c r="Y745">
        <v>-0.99999999999999967</v>
      </c>
      <c r="Z745">
        <v>-0.99999999999999967</v>
      </c>
      <c r="AA745">
        <v>88.615587358952482</v>
      </c>
      <c r="AB745">
        <v>1.7504284147340045E-2</v>
      </c>
      <c r="AC745">
        <v>0.50476644981003205</v>
      </c>
      <c r="AD745">
        <v>0.67812191363982099</v>
      </c>
      <c r="AE745">
        <v>60.019632379859644</v>
      </c>
      <c r="AF745">
        <v>-0.99999999999999967</v>
      </c>
      <c r="AG745">
        <v>-0.99999999999999967</v>
      </c>
      <c r="AH745">
        <v>-0.99999999999999967</v>
      </c>
      <c r="AI745">
        <v>0</v>
      </c>
      <c r="AJ745">
        <v>0</v>
      </c>
      <c r="AK745">
        <v>-5.1021026737102008E-2</v>
      </c>
      <c r="AL745">
        <v>8.1701332369302996E-4</v>
      </c>
      <c r="AM745">
        <v>0.4599497012589347</v>
      </c>
      <c r="AN745">
        <v>-6.9680755546073447E-2</v>
      </c>
      <c r="AO745">
        <v>11.243637397787857</v>
      </c>
      <c r="AP745">
        <v>-1.7379338220333698</v>
      </c>
      <c r="AQ745">
        <v>44.967624594970061</v>
      </c>
      <c r="AR745">
        <v>0.98176167981516926</v>
      </c>
      <c r="AS745">
        <v>1.5376645233285586</v>
      </c>
      <c r="AT745">
        <v>-0.99999999999999967</v>
      </c>
      <c r="AU745">
        <v>-0.99999999999999967</v>
      </c>
      <c r="AV745">
        <v>1.1959448006896509</v>
      </c>
      <c r="AW745">
        <v>108.89360120399922</v>
      </c>
      <c r="AX745">
        <v>108.89360120399922</v>
      </c>
      <c r="AY745">
        <v>0.31539999167894256</v>
      </c>
      <c r="AZ745">
        <v>49.604733806302178</v>
      </c>
      <c r="BA745">
        <v>1517.536491879142</v>
      </c>
    </row>
    <row r="746" spans="1:100" x14ac:dyDescent="0.25">
      <c r="A746">
        <v>2145</v>
      </c>
      <c r="B746" t="s">
        <v>1170</v>
      </c>
      <c r="C746">
        <v>3</v>
      </c>
      <c r="D746">
        <v>3.9464567119474898</v>
      </c>
      <c r="E746">
        <v>0.64838202835568859</v>
      </c>
      <c r="F746">
        <v>0.43136520119085858</v>
      </c>
      <c r="G746">
        <v>0.59333003269811813</v>
      </c>
      <c r="H746">
        <v>-5.7142390665067197E-2</v>
      </c>
      <c r="I746">
        <v>0</v>
      </c>
      <c r="J746">
        <v>-3.4285434399040349</v>
      </c>
      <c r="K746">
        <v>-5.7142390665067197E-2</v>
      </c>
      <c r="L746">
        <v>-1.000000000000002</v>
      </c>
      <c r="M746">
        <v>-1.000000000000002</v>
      </c>
      <c r="N746">
        <v>-1.1428478133013444</v>
      </c>
      <c r="O746">
        <v>1.1112433047415737</v>
      </c>
      <c r="P746">
        <v>-2.1356114497214</v>
      </c>
      <c r="Q746">
        <v>0.92852961555336144</v>
      </c>
      <c r="R746">
        <v>0.1700732595995369</v>
      </c>
      <c r="S746">
        <v>0.33333333333333376</v>
      </c>
      <c r="T746">
        <v>0.30414025114688853</v>
      </c>
      <c r="U746">
        <v>0.22066635742679072</v>
      </c>
      <c r="V746">
        <v>0</v>
      </c>
      <c r="W746">
        <v>36.611293302883226</v>
      </c>
      <c r="X746">
        <v>1.5507773432640053</v>
      </c>
      <c r="Y746">
        <v>-1.000000000000002</v>
      </c>
      <c r="Z746">
        <v>-1.000000000000002</v>
      </c>
      <c r="AA746">
        <v>81.695135483031166</v>
      </c>
      <c r="AB746">
        <v>0.12836944073955092</v>
      </c>
      <c r="AC746">
        <v>0.51624836265671203</v>
      </c>
      <c r="AD746">
        <v>0.25365757501470476</v>
      </c>
      <c r="AE746">
        <v>44.913768920548392</v>
      </c>
      <c r="AF746">
        <v>-1.000000000000002</v>
      </c>
      <c r="AG746">
        <v>-1.000000000000002</v>
      </c>
      <c r="AH746">
        <v>-1.000000000000002</v>
      </c>
      <c r="AI746">
        <v>-1.2816656125233885E-2</v>
      </c>
      <c r="AJ746">
        <v>0</v>
      </c>
      <c r="AK746">
        <v>-3.8868074163739365E-2</v>
      </c>
      <c r="AL746">
        <v>0.18240969128808041</v>
      </c>
      <c r="AM746">
        <v>-4.945895059808586E-2</v>
      </c>
      <c r="AN746">
        <v>0.42628181219319261</v>
      </c>
      <c r="AO746">
        <v>-1.4308141357708442</v>
      </c>
      <c r="AP746">
        <v>11.569093761270221</v>
      </c>
      <c r="AQ746">
        <v>33.182749862979179</v>
      </c>
      <c r="AR746">
        <v>0.85813994190701304</v>
      </c>
      <c r="AS746">
        <v>1.4936349525989379</v>
      </c>
      <c r="AT746">
        <v>-1.000000000000002</v>
      </c>
      <c r="AU746">
        <v>-1.000000000000002</v>
      </c>
      <c r="AV746">
        <v>0.76340329229765513</v>
      </c>
      <c r="AW746">
        <v>94.375472549042925</v>
      </c>
      <c r="AX746">
        <v>94.119139426538226</v>
      </c>
      <c r="AY746">
        <v>0.34393756848188417</v>
      </c>
      <c r="AZ746">
        <v>35.556619982652379</v>
      </c>
      <c r="BA746">
        <v>1475.7586748149058</v>
      </c>
    </row>
    <row r="747" spans="1:100" x14ac:dyDescent="0.25">
      <c r="A747">
        <v>2147</v>
      </c>
      <c r="B747" t="s">
        <v>1171</v>
      </c>
      <c r="C747">
        <v>3</v>
      </c>
      <c r="D747">
        <v>5.6183003276365238</v>
      </c>
      <c r="E747">
        <v>0</v>
      </c>
      <c r="F747">
        <v>-0.17958387956834365</v>
      </c>
      <c r="G747">
        <v>-0.17958387956834365</v>
      </c>
      <c r="H747">
        <v>0.30626670442405313</v>
      </c>
      <c r="I747">
        <v>0</v>
      </c>
      <c r="J747">
        <v>18.376002265443191</v>
      </c>
      <c r="K747">
        <v>0.30626670442405313</v>
      </c>
      <c r="L747">
        <v>-1.0000000000000016</v>
      </c>
      <c r="M747">
        <v>-1.0000000000000016</v>
      </c>
      <c r="N747">
        <v>6.1253340884810639</v>
      </c>
      <c r="O747">
        <v>23.814718713511382</v>
      </c>
      <c r="P747">
        <v>2.7513837908783843</v>
      </c>
      <c r="Q747">
        <v>-0.42108200383130856</v>
      </c>
      <c r="R747">
        <v>-2.1501149258142463E-2</v>
      </c>
      <c r="S747">
        <v>0.33333333333333393</v>
      </c>
      <c r="T747">
        <v>0.34234111237749476</v>
      </c>
      <c r="U747">
        <v>0.41088566395981707</v>
      </c>
      <c r="V747">
        <v>0</v>
      </c>
      <c r="W747">
        <v>31.211736209863702</v>
      </c>
      <c r="X747">
        <v>2.0219581761702048</v>
      </c>
      <c r="Y747">
        <v>-1.0000000000000016</v>
      </c>
      <c r="Z747">
        <v>-1.0000000000000016</v>
      </c>
      <c r="AA747">
        <v>79.296902435431349</v>
      </c>
      <c r="AB747">
        <v>0.31782735383662553</v>
      </c>
      <c r="AC747">
        <v>0.20883431574037006</v>
      </c>
      <c r="AD747">
        <v>0.43547167791952063</v>
      </c>
      <c r="AE747">
        <v>48.106667374825804</v>
      </c>
      <c r="AF747">
        <v>-1.0000000000000016</v>
      </c>
      <c r="AG747">
        <v>-1.0000000000000016</v>
      </c>
      <c r="AH747">
        <v>-1.0000000000000016</v>
      </c>
      <c r="AI747">
        <v>0</v>
      </c>
      <c r="AJ747">
        <v>0</v>
      </c>
      <c r="AK747">
        <v>0.11313490077107904</v>
      </c>
      <c r="AL747">
        <v>0.18282819155161889</v>
      </c>
      <c r="AM747">
        <v>5.4927357966999442E-2</v>
      </c>
      <c r="AN747">
        <v>-0.10823249509942411</v>
      </c>
      <c r="AO747">
        <v>1.938858453030381</v>
      </c>
      <c r="AP747">
        <v>-1.7916714197275088</v>
      </c>
      <c r="AQ747">
        <v>49.587738475306892</v>
      </c>
      <c r="AR747">
        <v>1.0865601096706456</v>
      </c>
      <c r="AS747">
        <v>2.328224880594258</v>
      </c>
      <c r="AT747">
        <v>-1.0000000000000016</v>
      </c>
      <c r="AU747">
        <v>-1.0000000000000016</v>
      </c>
      <c r="AV747">
        <v>-0.2010850288264861</v>
      </c>
      <c r="AW747">
        <v>101.31994972921527</v>
      </c>
      <c r="AX747">
        <v>101.31994972921527</v>
      </c>
      <c r="AY747">
        <v>0.33063536470709953</v>
      </c>
      <c r="AZ747">
        <v>38.272537585125882</v>
      </c>
      <c r="BA747">
        <v>1538.177674710927</v>
      </c>
      <c r="CU747" t="e">
        <v>#N/A</v>
      </c>
      <c r="CV747" t="e">
        <v>#N/A</v>
      </c>
    </row>
    <row r="748" spans="1:100" x14ac:dyDescent="0.25">
      <c r="A748">
        <v>2148</v>
      </c>
      <c r="B748" t="s">
        <v>1172</v>
      </c>
      <c r="C748">
        <v>3</v>
      </c>
      <c r="D748">
        <v>2.0281657210709838</v>
      </c>
      <c r="E748">
        <v>0</v>
      </c>
      <c r="F748">
        <v>0.1592586536617788</v>
      </c>
      <c r="G748">
        <v>0.1592586536617788</v>
      </c>
      <c r="H748">
        <v>-5.2322681989471306E-2</v>
      </c>
      <c r="I748">
        <v>0</v>
      </c>
      <c r="J748">
        <v>-3.1393609193682823</v>
      </c>
      <c r="K748">
        <v>-5.2322681989471306E-2</v>
      </c>
      <c r="L748">
        <v>-1</v>
      </c>
      <c r="M748">
        <v>-1</v>
      </c>
      <c r="N748">
        <v>-1.0464536397894237</v>
      </c>
      <c r="O748">
        <v>-0.9519365446355148</v>
      </c>
      <c r="P748">
        <v>-9.6791447809873268E-2</v>
      </c>
      <c r="Q748">
        <v>0.57500456086763663</v>
      </c>
      <c r="R748">
        <v>0.18222522387198103</v>
      </c>
      <c r="S748">
        <v>0.33333333333333348</v>
      </c>
      <c r="T748">
        <v>0.24748067287097003</v>
      </c>
      <c r="U748">
        <v>0.18289944136126113</v>
      </c>
      <c r="V748">
        <v>0</v>
      </c>
      <c r="W748">
        <v>32.64144518220143</v>
      </c>
      <c r="X748">
        <v>1.278881793176456</v>
      </c>
      <c r="Y748">
        <v>-1</v>
      </c>
      <c r="Z748">
        <v>-1</v>
      </c>
      <c r="AA748">
        <v>61.63979013010912</v>
      </c>
      <c r="AB748">
        <v>0.41775840824207211</v>
      </c>
      <c r="AC748">
        <v>5.7763623414487535E-2</v>
      </c>
      <c r="AD748">
        <v>0.10080036282415403</v>
      </c>
      <c r="AE748">
        <v>28.816119724035687</v>
      </c>
      <c r="AF748">
        <v>-1</v>
      </c>
      <c r="AG748">
        <v>-1</v>
      </c>
      <c r="AH748">
        <v>-1</v>
      </c>
      <c r="AI748">
        <v>0</v>
      </c>
      <c r="AJ748">
        <v>0</v>
      </c>
      <c r="AK748">
        <v>4.4846952770686059E-2</v>
      </c>
      <c r="AL748">
        <v>0.21876141277355424</v>
      </c>
      <c r="AM748">
        <v>0.48115551758475233</v>
      </c>
      <c r="AN748">
        <v>3.9771378212102887E-2</v>
      </c>
      <c r="AO748">
        <v>12.253122703472238</v>
      </c>
      <c r="AP748">
        <v>2.0880915191703431</v>
      </c>
      <c r="AQ748">
        <v>29.502084262833176</v>
      </c>
      <c r="AR748">
        <v>0.76371344756556481</v>
      </c>
      <c r="AS748">
        <v>1.2265591111869842</v>
      </c>
      <c r="AT748">
        <v>-1</v>
      </c>
      <c r="AU748">
        <v>-1</v>
      </c>
      <c r="AV748">
        <v>0.34148387753375986</v>
      </c>
      <c r="AW748">
        <v>62.775945104643938</v>
      </c>
      <c r="AX748">
        <v>62.775945104643938</v>
      </c>
      <c r="AY748">
        <v>3.4761003218870802E-2</v>
      </c>
      <c r="AZ748">
        <v>-3.1967342558376997</v>
      </c>
      <c r="BA748">
        <v>1475.1303053336451</v>
      </c>
      <c r="CU748" t="e">
        <v>#N/A</v>
      </c>
      <c r="CV748" t="e">
        <v>#N/A</v>
      </c>
    </row>
    <row r="749" spans="1:100" x14ac:dyDescent="0.25">
      <c r="A749">
        <v>2149</v>
      </c>
      <c r="B749" t="s">
        <v>1173</v>
      </c>
      <c r="C749">
        <v>3</v>
      </c>
      <c r="D749">
        <v>4.03344395115103</v>
      </c>
      <c r="E749">
        <v>0</v>
      </c>
      <c r="F749">
        <v>-0.13643808220062253</v>
      </c>
      <c r="G749">
        <v>-0.13643808220062253</v>
      </c>
      <c r="H749">
        <v>0.27022077849589637</v>
      </c>
      <c r="I749">
        <v>0</v>
      </c>
      <c r="J749">
        <v>16.213246709753779</v>
      </c>
      <c r="K749">
        <v>0.27022077849589637</v>
      </c>
      <c r="L749">
        <v>-1.0000000000000022</v>
      </c>
      <c r="M749">
        <v>-1.0000000000000022</v>
      </c>
      <c r="N749">
        <v>5.4044155699179255</v>
      </c>
      <c r="O749">
        <v>20.110252578704205</v>
      </c>
      <c r="P749">
        <v>0.24258451687775065</v>
      </c>
      <c r="Q749">
        <v>-0.61051776796991719</v>
      </c>
      <c r="R749">
        <v>-0.23522407476229162</v>
      </c>
      <c r="S749">
        <v>0.3333333333333337</v>
      </c>
      <c r="T749">
        <v>0.36749241074306616</v>
      </c>
      <c r="U749">
        <v>0.2156435787236213</v>
      </c>
      <c r="V749">
        <v>0</v>
      </c>
      <c r="W749">
        <v>25.849941772165014</v>
      </c>
      <c r="X749">
        <v>1.3273383578847209</v>
      </c>
      <c r="Y749">
        <v>-1.0000000000000022</v>
      </c>
      <c r="Z749">
        <v>-1.0000000000000022</v>
      </c>
      <c r="AA749">
        <v>63.231410129291405</v>
      </c>
      <c r="AB749">
        <v>0.2908451686425978</v>
      </c>
      <c r="AC749">
        <v>0.14489903498927367</v>
      </c>
      <c r="AD749">
        <v>0.3165896450059022</v>
      </c>
      <c r="AE749">
        <v>37.616692431888687</v>
      </c>
      <c r="AF749">
        <v>-1.0000000000000022</v>
      </c>
      <c r="AG749">
        <v>-1.0000000000000022</v>
      </c>
      <c r="AH749">
        <v>-1.0000000000000022</v>
      </c>
      <c r="AI749">
        <v>0</v>
      </c>
      <c r="AJ749">
        <v>0</v>
      </c>
      <c r="AK749">
        <v>-7.5723074633540333E-2</v>
      </c>
      <c r="AL749">
        <v>8.6251067774673756E-2</v>
      </c>
      <c r="AM749">
        <v>-8.6801632798816891E-2</v>
      </c>
      <c r="AN749">
        <v>-6.06752129995295E-2</v>
      </c>
      <c r="AO749">
        <v>-2.5486561931381249</v>
      </c>
      <c r="AP749">
        <v>-1.0856249861148686</v>
      </c>
      <c r="AQ749">
        <v>42.063188481918786</v>
      </c>
      <c r="AR749">
        <v>0.91646932280002069</v>
      </c>
      <c r="AS749">
        <v>1.5975591363806168</v>
      </c>
      <c r="AT749">
        <v>-1.0000000000000022</v>
      </c>
      <c r="AU749">
        <v>-1.0000000000000022</v>
      </c>
      <c r="AV749">
        <v>-0.3716621569629141</v>
      </c>
      <c r="AW749">
        <v>82.256037721880759</v>
      </c>
      <c r="AX749">
        <v>82.256037721880759</v>
      </c>
      <c r="AY749">
        <v>0.24897661561258269</v>
      </c>
      <c r="AZ749">
        <v>-0.99986209882689248</v>
      </c>
      <c r="BA749">
        <v>1431.8367266854032</v>
      </c>
      <c r="CU749" t="e">
        <v>#N/A</v>
      </c>
      <c r="CV749" t="e">
        <v>#N/A</v>
      </c>
    </row>
    <row r="750" spans="1:100" x14ac:dyDescent="0.25">
      <c r="A750">
        <v>2151</v>
      </c>
      <c r="B750" t="s">
        <v>1174</v>
      </c>
      <c r="C750">
        <v>2</v>
      </c>
      <c r="D750">
        <v>3.0224754544719148</v>
      </c>
      <c r="E750">
        <v>-0.15758904280229161</v>
      </c>
      <c r="F750">
        <v>-0.31547665317864093</v>
      </c>
      <c r="G750">
        <v>-0.30924239271137816</v>
      </c>
      <c r="H750">
        <v>-1.1748400570734396E-2</v>
      </c>
      <c r="I750">
        <v>0</v>
      </c>
      <c r="J750">
        <v>-0.70490403424406356</v>
      </c>
      <c r="K750">
        <v>-1.1748400570734396E-2</v>
      </c>
      <c r="L750">
        <v>-1</v>
      </c>
      <c r="M750">
        <v>-1</v>
      </c>
      <c r="N750">
        <v>-0.23496801141468771</v>
      </c>
      <c r="O750">
        <v>3.112657810715719</v>
      </c>
      <c r="P750">
        <v>-0.63032598429523823</v>
      </c>
      <c r="Q750">
        <v>-1.1849764491749439</v>
      </c>
      <c r="R750">
        <v>-0.38771117393797744</v>
      </c>
      <c r="S750">
        <v>0.31265858061546825</v>
      </c>
      <c r="T750">
        <v>0.20912609308494756</v>
      </c>
      <c r="U750">
        <v>-1.5315582395013058E-2</v>
      </c>
      <c r="V750">
        <v>-1.1656134705791864E-2</v>
      </c>
      <c r="W750">
        <v>18.452189570501567</v>
      </c>
      <c r="X750">
        <v>0.37234510185956726</v>
      </c>
      <c r="Y750">
        <v>-1</v>
      </c>
      <c r="Z750">
        <v>-1</v>
      </c>
      <c r="AA750">
        <v>30.338006981972615</v>
      </c>
      <c r="AB750">
        <v>1.3183096895698188E-2</v>
      </c>
      <c r="AC750">
        <v>1.3357165031454454E-2</v>
      </c>
      <c r="AD750">
        <v>9.6613153205128005E-3</v>
      </c>
      <c r="AE750">
        <v>8.0181093614774124</v>
      </c>
      <c r="AF750">
        <v>-1</v>
      </c>
      <c r="AG750">
        <v>-1</v>
      </c>
      <c r="AH750">
        <v>-1</v>
      </c>
      <c r="AI750">
        <v>-6.6585903185680199E-3</v>
      </c>
      <c r="AJ750">
        <v>-1.1656134705791864E-2</v>
      </c>
      <c r="AK750">
        <v>0.21602576660139872</v>
      </c>
      <c r="AL750">
        <v>-4.4197809612151404E-2</v>
      </c>
      <c r="AM750">
        <v>0.24326467071443952</v>
      </c>
      <c r="AN750">
        <v>-5.9823810499385746E-2</v>
      </c>
      <c r="AO750">
        <v>6.5814905653434241</v>
      </c>
      <c r="AP750">
        <v>-1.1363292750208429</v>
      </c>
      <c r="AQ750">
        <v>23.266255930573877</v>
      </c>
      <c r="AR750">
        <v>0.55759963013988678</v>
      </c>
      <c r="AS750">
        <v>0.44465636094175115</v>
      </c>
      <c r="AT750">
        <v>-1</v>
      </c>
      <c r="AU750">
        <v>-1</v>
      </c>
      <c r="AV750">
        <v>-0.46279199484628419</v>
      </c>
      <c r="AW750">
        <v>40.406011958079119</v>
      </c>
      <c r="AX750">
        <v>40.331101672834563</v>
      </c>
      <c r="AY750">
        <v>5.5607174537602014E-2</v>
      </c>
      <c r="AZ750">
        <v>-19.456792354511933</v>
      </c>
      <c r="BA750">
        <v>1376.0876004592033</v>
      </c>
    </row>
    <row r="751" spans="1:100" x14ac:dyDescent="0.25">
      <c r="A751">
        <v>2152</v>
      </c>
      <c r="B751" t="s">
        <v>1175</v>
      </c>
      <c r="C751">
        <v>3</v>
      </c>
      <c r="D751">
        <v>4.6227502673060918</v>
      </c>
      <c r="E751">
        <v>0</v>
      </c>
      <c r="F751">
        <v>0.25029342130125265</v>
      </c>
      <c r="G751">
        <v>0.25029342130125265</v>
      </c>
      <c r="H751">
        <v>9.9027116784488584E-2</v>
      </c>
      <c r="I751">
        <v>0</v>
      </c>
      <c r="J751">
        <v>5.9416270070693171</v>
      </c>
      <c r="K751">
        <v>9.9027116784488584E-2</v>
      </c>
      <c r="L751">
        <v>-1.0000000000000016</v>
      </c>
      <c r="M751">
        <v>-1.0000000000000016</v>
      </c>
      <c r="N751">
        <v>1.980542335689772</v>
      </c>
      <c r="O751">
        <v>10.814670695676659</v>
      </c>
      <c r="P751">
        <v>-0.14187098495406411</v>
      </c>
      <c r="Q751">
        <v>3.9573250748467417</v>
      </c>
      <c r="R751">
        <v>1.21041742229768</v>
      </c>
      <c r="S751">
        <v>0.3278628934161133</v>
      </c>
      <c r="T751">
        <v>0.14940037289787239</v>
      </c>
      <c r="U751">
        <v>-3.2642651042396643E-2</v>
      </c>
      <c r="V751">
        <v>0</v>
      </c>
      <c r="W751">
        <v>13.823739939484019</v>
      </c>
      <c r="X751">
        <v>6.3732584924449193E-2</v>
      </c>
      <c r="Y751">
        <v>-1.0000000000000016</v>
      </c>
      <c r="Z751">
        <v>-1.0000000000000016</v>
      </c>
      <c r="AA751">
        <v>61.961981238305412</v>
      </c>
      <c r="AB751">
        <v>0.30464201427283261</v>
      </c>
      <c r="AC751">
        <v>0.51182209749762864</v>
      </c>
      <c r="AD751">
        <v>0.1220923657600126</v>
      </c>
      <c r="AE751">
        <v>46.927823876523703</v>
      </c>
      <c r="AF751">
        <v>-1.0000000000000016</v>
      </c>
      <c r="AG751">
        <v>-1.0000000000000016</v>
      </c>
      <c r="AH751">
        <v>-1.0000000000000016</v>
      </c>
      <c r="AI751">
        <v>0</v>
      </c>
      <c r="AJ751">
        <v>0</v>
      </c>
      <c r="AK751">
        <v>4.5076902101537419E-2</v>
      </c>
      <c r="AL751">
        <v>0.10270047299067757</v>
      </c>
      <c r="AM751">
        <v>-0.20330828364862008</v>
      </c>
      <c r="AN751">
        <v>-0.27428709422778991</v>
      </c>
      <c r="AO751">
        <v>-4.8573225807078142</v>
      </c>
      <c r="AP751">
        <v>-6.3436749907413637</v>
      </c>
      <c r="AQ751">
        <v>19.765366946553335</v>
      </c>
      <c r="AR751">
        <v>0.44462061527158936</v>
      </c>
      <c r="AS751">
        <v>0.16275970170893767</v>
      </c>
      <c r="AT751">
        <v>-1.0000000000000016</v>
      </c>
      <c r="AU751">
        <v>-1.0000000000000016</v>
      </c>
      <c r="AV751">
        <v>1.4607108435989322</v>
      </c>
      <c r="AW751">
        <v>66.432976943240689</v>
      </c>
      <c r="AX751">
        <v>66.432976943240689</v>
      </c>
      <c r="AY751">
        <v>0.25288596370931771</v>
      </c>
      <c r="AZ751">
        <v>-5.197200960328046</v>
      </c>
      <c r="BA751">
        <v>1481.0525374597883</v>
      </c>
      <c r="CU751" t="e">
        <v>#N/A</v>
      </c>
      <c r="CV751" t="e">
        <v>#N/A</v>
      </c>
    </row>
    <row r="752" spans="1:100" x14ac:dyDescent="0.25">
      <c r="A752">
        <v>2158</v>
      </c>
      <c r="B752" t="s">
        <v>1176</v>
      </c>
      <c r="C752">
        <v>2</v>
      </c>
      <c r="D752">
        <v>6.0517993971991633</v>
      </c>
      <c r="E752">
        <v>0.51530886771104645</v>
      </c>
      <c r="F752">
        <v>1.3601126484931407</v>
      </c>
      <c r="G752">
        <v>1.3739559171165723</v>
      </c>
      <c r="H752">
        <v>0.33647093213275764</v>
      </c>
      <c r="I752">
        <v>0</v>
      </c>
      <c r="J752">
        <v>20.188255927965457</v>
      </c>
      <c r="K752">
        <v>0.33647093213275764</v>
      </c>
      <c r="L752">
        <v>-1</v>
      </c>
      <c r="M752">
        <v>-1</v>
      </c>
      <c r="N752">
        <v>6.7294186426551521</v>
      </c>
      <c r="O752">
        <v>24.815188312829108</v>
      </c>
      <c r="P752">
        <v>2.7775422537982006</v>
      </c>
      <c r="Q752">
        <v>6.7800963668937504</v>
      </c>
      <c r="R752">
        <v>2.2284042726565905</v>
      </c>
      <c r="S752">
        <v>0.37775072453996683</v>
      </c>
      <c r="T752">
        <v>0.48394643160888029</v>
      </c>
      <c r="U752">
        <v>0.32498925071059837</v>
      </c>
      <c r="V752">
        <v>3.3341876956349124E-2</v>
      </c>
      <c r="W752">
        <v>39.93024873578063</v>
      </c>
      <c r="X752">
        <v>1.9488408002890161</v>
      </c>
      <c r="Y752">
        <v>-1</v>
      </c>
      <c r="Z752">
        <v>-1</v>
      </c>
      <c r="AA752">
        <v>74.557871449687596</v>
      </c>
      <c r="AB752">
        <v>0.39489841190219477</v>
      </c>
      <c r="AC752">
        <v>0.39521734008807835</v>
      </c>
      <c r="AD752">
        <v>0.38824224199976426</v>
      </c>
      <c r="AE752">
        <v>43.18419939942769</v>
      </c>
      <c r="AF752">
        <v>-1</v>
      </c>
      <c r="AG752">
        <v>-1</v>
      </c>
      <c r="AH752">
        <v>-1</v>
      </c>
      <c r="AI752">
        <v>1.8015736582930045E-2</v>
      </c>
      <c r="AJ752">
        <v>3.3341876956349124E-2</v>
      </c>
      <c r="AK752">
        <v>-0.24384275834445418</v>
      </c>
      <c r="AL752">
        <v>0.41567071533370153</v>
      </c>
      <c r="AM752">
        <v>-0.29235494842990362</v>
      </c>
      <c r="AN752">
        <v>0.47579580864495741</v>
      </c>
      <c r="AO752">
        <v>-7.0574828029787025</v>
      </c>
      <c r="AP752">
        <v>12.502644093301283</v>
      </c>
      <c r="AQ752">
        <v>46.13116581903089</v>
      </c>
      <c r="AR752">
        <v>1.0609010526487692</v>
      </c>
      <c r="AS752">
        <v>2.0722700129105309</v>
      </c>
      <c r="AT752">
        <v>-1</v>
      </c>
      <c r="AU752">
        <v>-1</v>
      </c>
      <c r="AV752">
        <v>3.0088985447181935</v>
      </c>
      <c r="AW752">
        <v>91.366170488247008</v>
      </c>
      <c r="AX752">
        <v>91.958870769583314</v>
      </c>
      <c r="AY752">
        <v>0.44813705649354063</v>
      </c>
      <c r="AZ752">
        <v>49.311507047417827</v>
      </c>
      <c r="BA752">
        <v>1532.9956788499594</v>
      </c>
    </row>
    <row r="753" spans="1:100" x14ac:dyDescent="0.25">
      <c r="A753">
        <v>2161</v>
      </c>
      <c r="B753" t="s">
        <v>1011</v>
      </c>
      <c r="C753">
        <v>2</v>
      </c>
      <c r="D753">
        <v>4.2005062968824207</v>
      </c>
      <c r="E753">
        <v>0.10408468617654038</v>
      </c>
      <c r="F753">
        <v>0.33611951609910729</v>
      </c>
      <c r="G753">
        <v>0.34531273587794831</v>
      </c>
      <c r="H753">
        <v>0.12366567913941076</v>
      </c>
      <c r="I753">
        <v>0</v>
      </c>
      <c r="J753">
        <v>7.4199407483646453</v>
      </c>
      <c r="K753">
        <v>0.12366567913941076</v>
      </c>
      <c r="L753">
        <v>-1</v>
      </c>
      <c r="M753">
        <v>-1</v>
      </c>
      <c r="N753">
        <v>2.4733135827882151</v>
      </c>
      <c r="O753">
        <v>11.552247228421727</v>
      </c>
      <c r="P753">
        <v>0.69491158264881303</v>
      </c>
      <c r="Q753">
        <v>1.912447800186442</v>
      </c>
      <c r="R753">
        <v>0.62963287432527459</v>
      </c>
      <c r="S753">
        <v>0.33797134167747894</v>
      </c>
      <c r="T753">
        <v>0.3159970785007315</v>
      </c>
      <c r="U753">
        <v>0.11702073976763289</v>
      </c>
      <c r="V753">
        <v>5.8425041282664601E-3</v>
      </c>
      <c r="W753">
        <v>26.804487512278495</v>
      </c>
      <c r="X753">
        <v>0.98540616458810859</v>
      </c>
      <c r="Y753">
        <v>-1</v>
      </c>
      <c r="Z753">
        <v>-1</v>
      </c>
      <c r="AA753">
        <v>47.534043185113966</v>
      </c>
      <c r="AB753">
        <v>0.16162295430271498</v>
      </c>
      <c r="AC753">
        <v>0.16185335500973447</v>
      </c>
      <c r="AD753">
        <v>0.15688228488608535</v>
      </c>
      <c r="AE753">
        <v>21.693351578852972</v>
      </c>
      <c r="AF753">
        <v>-1</v>
      </c>
      <c r="AG753">
        <v>-1</v>
      </c>
      <c r="AH753">
        <v>-1</v>
      </c>
      <c r="AI753">
        <v>2.936658870766066E-3</v>
      </c>
      <c r="AJ753">
        <v>5.8425041282664601E-3</v>
      </c>
      <c r="AK753">
        <v>3.7194015332063998E-2</v>
      </c>
      <c r="AL753">
        <v>0.13463394165718334</v>
      </c>
      <c r="AM753">
        <v>3.4975150319289092E-2</v>
      </c>
      <c r="AN753">
        <v>0.14846570989576469</v>
      </c>
      <c r="AO753">
        <v>1.277623567139857</v>
      </c>
      <c r="AP753">
        <v>4.1675377231827238</v>
      </c>
      <c r="AQ753">
        <v>32.157866589184948</v>
      </c>
      <c r="AR753">
        <v>0.7533213852093571</v>
      </c>
      <c r="AS753">
        <v>1.0775959599406741</v>
      </c>
      <c r="AT753">
        <v>-1</v>
      </c>
      <c r="AU753">
        <v>-1</v>
      </c>
      <c r="AV753">
        <v>0.88726452213016871</v>
      </c>
      <c r="AW753">
        <v>60.223185564352548</v>
      </c>
      <c r="AX753">
        <v>60.407892887861777</v>
      </c>
      <c r="AY753">
        <v>0.20825255557121602</v>
      </c>
      <c r="AZ753">
        <v>7.285536695533537</v>
      </c>
      <c r="BA753">
        <v>1372.3427547368524</v>
      </c>
    </row>
    <row r="754" spans="1:100" x14ac:dyDescent="0.25">
      <c r="A754">
        <v>2164</v>
      </c>
      <c r="B754" t="s">
        <v>1177</v>
      </c>
      <c r="C754">
        <v>3</v>
      </c>
      <c r="D754">
        <v>4.1796007893387968</v>
      </c>
      <c r="E754">
        <v>0</v>
      </c>
      <c r="F754">
        <v>-4.1283807647494425E-2</v>
      </c>
      <c r="G754">
        <v>-4.1283807647494425E-2</v>
      </c>
      <c r="H754">
        <v>7.2175700800466647E-2</v>
      </c>
      <c r="I754">
        <v>0</v>
      </c>
      <c r="J754">
        <v>4.3305420480279979</v>
      </c>
      <c r="K754">
        <v>7.2175700800466647E-2</v>
      </c>
      <c r="L754">
        <v>-1.0000000000000002</v>
      </c>
      <c r="M754">
        <v>-1.0000000000000002</v>
      </c>
      <c r="N754">
        <v>1.443514016009332</v>
      </c>
      <c r="O754">
        <v>8.4688590297193027</v>
      </c>
      <c r="P754">
        <v>-0.63959106502936192</v>
      </c>
      <c r="Q754">
        <v>1.8777823949570149</v>
      </c>
      <c r="R754">
        <v>0.60917598174963228</v>
      </c>
      <c r="S754">
        <v>0.33333333333333337</v>
      </c>
      <c r="T754">
        <v>0.35600449876108448</v>
      </c>
      <c r="U754">
        <v>0.57518649651588627</v>
      </c>
      <c r="V754">
        <v>8.8058838642092102E-2</v>
      </c>
      <c r="W754">
        <v>51.216298658077164</v>
      </c>
      <c r="X754">
        <v>3.4689323146377999</v>
      </c>
      <c r="Y754">
        <v>-1.0000000000000002</v>
      </c>
      <c r="Z754">
        <v>-1.0000000000000002</v>
      </c>
      <c r="AA754">
        <v>81.453402353293555</v>
      </c>
      <c r="AB754">
        <v>2.9552959028120492E-3</v>
      </c>
      <c r="AC754">
        <v>0.18163556932899555</v>
      </c>
      <c r="AD754">
        <v>0.40796768903752811</v>
      </c>
      <c r="AE754">
        <v>29.627927713466786</v>
      </c>
      <c r="AF754">
        <v>-1.0000000000000002</v>
      </c>
      <c r="AG754">
        <v>-1.0000000000000002</v>
      </c>
      <c r="AH754">
        <v>-1.0000000000000002</v>
      </c>
      <c r="AI754">
        <v>1.3250036098422001E-2</v>
      </c>
      <c r="AJ754">
        <v>8.8058838642092102E-2</v>
      </c>
      <c r="AK754">
        <v>0.11526834211653336</v>
      </c>
      <c r="AL754">
        <v>0.48217006579114863</v>
      </c>
      <c r="AM754">
        <v>0.33803137094755642</v>
      </c>
      <c r="AN754">
        <v>0.42578931908570605</v>
      </c>
      <c r="AO754">
        <v>9.0271259842715796</v>
      </c>
      <c r="AP754">
        <v>13.055583306098399</v>
      </c>
      <c r="AQ754">
        <v>55.546840706105137</v>
      </c>
      <c r="AR754">
        <v>1.352583167252396</v>
      </c>
      <c r="AS754">
        <v>3.5411080154382666</v>
      </c>
      <c r="AT754">
        <v>-1.0000000000000002</v>
      </c>
      <c r="AU754">
        <v>-1.0000000000000002</v>
      </c>
      <c r="AV754">
        <v>0.5678921741021381</v>
      </c>
      <c r="AW754">
        <v>102.97784468911131</v>
      </c>
      <c r="AX754">
        <v>112.04872927528893</v>
      </c>
      <c r="AY754">
        <v>0.47754539300822763</v>
      </c>
      <c r="AZ754">
        <v>73.798653655895336</v>
      </c>
      <c r="BA754">
        <v>1630.676597971817</v>
      </c>
      <c r="CU754" t="e">
        <v>#N/A</v>
      </c>
      <c r="CV754" t="e">
        <v>#N/A</v>
      </c>
    </row>
    <row r="755" spans="1:100" x14ac:dyDescent="0.25">
      <c r="A755">
        <v>2165</v>
      </c>
      <c r="B755" t="s">
        <v>1178</v>
      </c>
      <c r="C755">
        <v>2</v>
      </c>
      <c r="D755">
        <v>2.9287974283775999</v>
      </c>
      <c r="E755">
        <v>-0.17839756285879249</v>
      </c>
      <c r="F755">
        <v>-0.36729214115317899</v>
      </c>
      <c r="G755">
        <v>-0.36129317967608088</v>
      </c>
      <c r="H755">
        <v>-2.2516644691293816E-2</v>
      </c>
      <c r="I755">
        <v>0</v>
      </c>
      <c r="J755">
        <v>-1.3509986814776287</v>
      </c>
      <c r="K755">
        <v>-2.2516644691293816E-2</v>
      </c>
      <c r="L755">
        <v>-1</v>
      </c>
      <c r="M755">
        <v>-1</v>
      </c>
      <c r="N755">
        <v>-0.45033289382587638</v>
      </c>
      <c r="O755">
        <v>2.4415343993121441</v>
      </c>
      <c r="P755">
        <v>-0.73571001577214101</v>
      </c>
      <c r="Q755">
        <v>-1.431286290318923</v>
      </c>
      <c r="R755">
        <v>-0.46861124791659298</v>
      </c>
      <c r="S755">
        <v>0.31064568807826259</v>
      </c>
      <c r="T755">
        <v>0.20062762037941184</v>
      </c>
      <c r="U755">
        <v>-2.5839080587480606E-2</v>
      </c>
      <c r="V755">
        <v>-1.3047641520636942E-2</v>
      </c>
      <c r="W755">
        <v>17.788007652364129</v>
      </c>
      <c r="X755">
        <v>0.32359395871107577</v>
      </c>
      <c r="Y755">
        <v>-1</v>
      </c>
      <c r="Z755">
        <v>-1</v>
      </c>
      <c r="AA755">
        <v>28.97056338867889</v>
      </c>
      <c r="AB755">
        <v>1.3790317260994889E-3</v>
      </c>
      <c r="AC755">
        <v>1.548620247323787E-3</v>
      </c>
      <c r="AD755">
        <v>-2.0458228392775668E-3</v>
      </c>
      <c r="AE755">
        <v>6.9306423350080237</v>
      </c>
      <c r="AF755">
        <v>-1</v>
      </c>
      <c r="AG755">
        <v>-1</v>
      </c>
      <c r="AH755">
        <v>-1</v>
      </c>
      <c r="AI755">
        <v>-7.4216127892705866E-3</v>
      </c>
      <c r="AJ755">
        <v>-1.3047641520636942E-2</v>
      </c>
      <c r="AK755">
        <v>0.23024662131825935</v>
      </c>
      <c r="AL755">
        <v>-5.8418664329012035E-2</v>
      </c>
      <c r="AM755">
        <v>0.25982803257585152</v>
      </c>
      <c r="AN755">
        <v>-7.6387172360797742E-2</v>
      </c>
      <c r="AO755">
        <v>7.0032586321639947</v>
      </c>
      <c r="AP755">
        <v>-1.5580973418414139</v>
      </c>
      <c r="AQ755">
        <v>22.559187401202045</v>
      </c>
      <c r="AR755">
        <v>0.54203566778971113</v>
      </c>
      <c r="AS755">
        <v>0.39432445948675976</v>
      </c>
      <c r="AT755">
        <v>-1</v>
      </c>
      <c r="AU755">
        <v>-1</v>
      </c>
      <c r="AV755">
        <v>-0.57014965058247336</v>
      </c>
      <c r="AW755">
        <v>38.8301332634217</v>
      </c>
      <c r="AX755">
        <v>38.734577962569901</v>
      </c>
      <c r="AY755">
        <v>4.3468682511040455E-2</v>
      </c>
      <c r="AZ755">
        <v>-21.583365368039146</v>
      </c>
      <c r="BA755">
        <v>1451.9356070988626</v>
      </c>
    </row>
    <row r="756" spans="1:100" x14ac:dyDescent="0.25">
      <c r="A756">
        <v>2167</v>
      </c>
      <c r="B756" t="s">
        <v>1179</v>
      </c>
      <c r="C756">
        <v>3</v>
      </c>
      <c r="D756">
        <v>4.9347393740911984</v>
      </c>
      <c r="E756">
        <v>0</v>
      </c>
      <c r="F756">
        <v>-9.7781530203909298E-3</v>
      </c>
      <c r="G756">
        <v>-9.7781530203909298E-3</v>
      </c>
      <c r="H756">
        <v>0.26054549717088821</v>
      </c>
      <c r="I756">
        <v>0</v>
      </c>
      <c r="J756">
        <v>15.6327298302533</v>
      </c>
      <c r="K756">
        <v>0.26054549717088821</v>
      </c>
      <c r="L756">
        <v>-0.999999999999998</v>
      </c>
      <c r="M756">
        <v>-0.999999999999998</v>
      </c>
      <c r="N756">
        <v>5.2109099434177644</v>
      </c>
      <c r="O756">
        <v>20.557691051324099</v>
      </c>
      <c r="P756">
        <v>0.89452293696514962</v>
      </c>
      <c r="Q756">
        <v>-1.0247243550578127</v>
      </c>
      <c r="R756">
        <v>-0.29115693265770326</v>
      </c>
      <c r="S756">
        <v>0.33333333333333259</v>
      </c>
      <c r="T756">
        <v>0.4256736093173486</v>
      </c>
      <c r="U756">
        <v>0.23290816382108923</v>
      </c>
      <c r="V756">
        <v>-2.1817087183034749E-2</v>
      </c>
      <c r="W756">
        <v>28.382100884713893</v>
      </c>
      <c r="X756">
        <v>1.391531853649957</v>
      </c>
      <c r="Y756">
        <v>-0.999999999999998</v>
      </c>
      <c r="Z756">
        <v>-0.999999999999998</v>
      </c>
      <c r="AA756">
        <v>31.15782445017766</v>
      </c>
      <c r="AB756">
        <v>-0.25588208595808354</v>
      </c>
      <c r="AC756">
        <v>2.4176126039029799E-2</v>
      </c>
      <c r="AD756">
        <v>0.29304356988148306</v>
      </c>
      <c r="AE756">
        <v>3.0668804981214768</v>
      </c>
      <c r="AF756">
        <v>-0.999999999999998</v>
      </c>
      <c r="AG756">
        <v>-0.999999999999998</v>
      </c>
      <c r="AH756">
        <v>-0.999999999999998</v>
      </c>
      <c r="AI756">
        <v>-3.7484141924096579E-3</v>
      </c>
      <c r="AJ756">
        <v>-2.1817087183034749E-2</v>
      </c>
      <c r="AK756">
        <v>0.24719508197441495</v>
      </c>
      <c r="AL756">
        <v>8.7648887443884133E-2</v>
      </c>
      <c r="AM756">
        <v>2.1509068778029616E-3</v>
      </c>
      <c r="AN756">
        <v>0.40423646935298885</v>
      </c>
      <c r="AO756">
        <v>1.2897480818171478</v>
      </c>
      <c r="AP756">
        <v>10.544156171044143</v>
      </c>
      <c r="AQ756">
        <v>44.014830714967196</v>
      </c>
      <c r="AR756">
        <v>0.97009801928873551</v>
      </c>
      <c r="AS756">
        <v>1.6520773508208444</v>
      </c>
      <c r="AT756">
        <v>-0.999999999999998</v>
      </c>
      <c r="AU756">
        <v>-0.999999999999998</v>
      </c>
      <c r="AV756">
        <v>-0.30093508567809418</v>
      </c>
      <c r="AW756">
        <v>62.259671672545899</v>
      </c>
      <c r="AX756">
        <v>60.002994670394216</v>
      </c>
      <c r="AY756">
        <v>5.2713403924735912E-2</v>
      </c>
      <c r="AZ756">
        <v>2.3070423620867593</v>
      </c>
      <c r="BA756">
        <v>1458.3216752275443</v>
      </c>
    </row>
    <row r="757" spans="1:100" x14ac:dyDescent="0.25">
      <c r="A757">
        <v>2168</v>
      </c>
      <c r="B757" t="s">
        <v>1180</v>
      </c>
      <c r="C757">
        <v>3</v>
      </c>
      <c r="D757">
        <v>5.0398527063122112</v>
      </c>
      <c r="E757">
        <v>-0.66303526120942446</v>
      </c>
      <c r="F757">
        <v>0.44569053940289066</v>
      </c>
      <c r="G757">
        <v>0.24879253857173156</v>
      </c>
      <c r="H757">
        <v>0.83472254887084762</v>
      </c>
      <c r="I757">
        <v>0</v>
      </c>
      <c r="J757">
        <v>50.083352932250826</v>
      </c>
      <c r="K757">
        <v>0.83472254887084762</v>
      </c>
      <c r="L757">
        <v>-1.0000000000000004</v>
      </c>
      <c r="M757">
        <v>-1.0000000000000004</v>
      </c>
      <c r="N757">
        <v>16.694450977416942</v>
      </c>
      <c r="O757">
        <v>55.371998177134756</v>
      </c>
      <c r="P757">
        <v>0.89193997081252774</v>
      </c>
      <c r="Q757">
        <v>-1.3751223688772667</v>
      </c>
      <c r="R757">
        <v>-0.31377517313360404</v>
      </c>
      <c r="S757">
        <v>0.33333333333333348</v>
      </c>
      <c r="T757">
        <v>0.3666888623020288</v>
      </c>
      <c r="U757">
        <v>0.75345259657999697</v>
      </c>
      <c r="V757">
        <v>0.16567661270541523</v>
      </c>
      <c r="W757">
        <v>31.377154241997069</v>
      </c>
      <c r="X757">
        <v>3.9021893266858001</v>
      </c>
      <c r="Y757">
        <v>-1.0000000000000004</v>
      </c>
      <c r="Z757">
        <v>-1.0000000000000004</v>
      </c>
      <c r="AA757">
        <v>58.735356752292141</v>
      </c>
      <c r="AB757">
        <v>0.13369607692733304</v>
      </c>
      <c r="AC757">
        <v>-1.6564886872995555E-2</v>
      </c>
      <c r="AD757">
        <v>0.43630836361423569</v>
      </c>
      <c r="AE757">
        <v>27.671977683428651</v>
      </c>
      <c r="AF757">
        <v>-1.0000000000000004</v>
      </c>
      <c r="AG757">
        <v>-1.0000000000000004</v>
      </c>
      <c r="AH757">
        <v>-1.0000000000000004</v>
      </c>
      <c r="AI757">
        <v>0</v>
      </c>
      <c r="AJ757">
        <v>0.16567661270541523</v>
      </c>
      <c r="AK757">
        <v>-6.3240055006703128E-2</v>
      </c>
      <c r="AL757">
        <v>0.16063880030549907</v>
      </c>
      <c r="AM757">
        <v>0.22184151255853035</v>
      </c>
      <c r="AN757">
        <v>0.11335299685496361</v>
      </c>
      <c r="AO757">
        <v>5.2298375389297433</v>
      </c>
      <c r="AP757">
        <v>3.6370189229015857</v>
      </c>
      <c r="AQ757">
        <v>81.460507174247951</v>
      </c>
      <c r="AR757">
        <v>1.6191514049207749</v>
      </c>
      <c r="AS757">
        <v>4.7369118755566477</v>
      </c>
      <c r="AT757">
        <v>-1.0000000000000004</v>
      </c>
      <c r="AU757">
        <v>-1.0000000000000004</v>
      </c>
      <c r="AV757">
        <v>-6.4982634561872366E-2</v>
      </c>
      <c r="AW757">
        <v>117.74437385232849</v>
      </c>
      <c r="AX757">
        <v>134.31203512286999</v>
      </c>
      <c r="AY757">
        <v>0.59527215001525713</v>
      </c>
      <c r="AZ757">
        <v>86.349533296730399</v>
      </c>
      <c r="BA757">
        <v>1678.159248044451</v>
      </c>
    </row>
    <row r="758" spans="1:100" x14ac:dyDescent="0.25">
      <c r="A758">
        <v>2169</v>
      </c>
      <c r="B758" t="s">
        <v>1181</v>
      </c>
      <c r="C758">
        <v>3</v>
      </c>
      <c r="D758">
        <v>5.3940814428709611</v>
      </c>
      <c r="E758">
        <v>-0.89450549601535312</v>
      </c>
      <c r="F758">
        <v>-0.70444777053046637</v>
      </c>
      <c r="G758">
        <v>-0.97309319842749309</v>
      </c>
      <c r="H758">
        <v>-8.6193515680317041E-3</v>
      </c>
      <c r="I758">
        <v>0</v>
      </c>
      <c r="J758">
        <v>-0.51716109408190258</v>
      </c>
      <c r="K758">
        <v>-8.6193515680317041E-3</v>
      </c>
      <c r="L758">
        <v>-1.0000000000000004</v>
      </c>
      <c r="M758">
        <v>-1.0000000000000004</v>
      </c>
      <c r="N758">
        <v>-0.17238703136063424</v>
      </c>
      <c r="O758">
        <v>3.9038271503615634</v>
      </c>
      <c r="P758">
        <v>-1.1902944316843158</v>
      </c>
      <c r="Q758">
        <v>-0.17756133866957508</v>
      </c>
      <c r="R758">
        <v>-0.1560714961002814</v>
      </c>
      <c r="S758">
        <v>0.33333333333333348</v>
      </c>
      <c r="T758">
        <v>0.40864954609382931</v>
      </c>
      <c r="U758">
        <v>0.600087976541402</v>
      </c>
      <c r="V758">
        <v>0</v>
      </c>
      <c r="W758">
        <v>54.027608301463864</v>
      </c>
      <c r="X758">
        <v>3.2262703499212977</v>
      </c>
      <c r="Y758">
        <v>-1.0000000000000004</v>
      </c>
      <c r="Z758">
        <v>-1.0000000000000004</v>
      </c>
      <c r="AA758">
        <v>108.59909552555918</v>
      </c>
      <c r="AB758">
        <v>0.27998690943836535</v>
      </c>
      <c r="AC758">
        <v>0.28756660309891879</v>
      </c>
      <c r="AD758">
        <v>0.52699766186662966</v>
      </c>
      <c r="AE758">
        <v>54.727558720195667</v>
      </c>
      <c r="AF758">
        <v>-1.0000000000000004</v>
      </c>
      <c r="AG758">
        <v>-1.0000000000000004</v>
      </c>
      <c r="AH758">
        <v>-1.0000000000000004</v>
      </c>
      <c r="AI758">
        <v>1.7645077410741356E-2</v>
      </c>
      <c r="AJ758">
        <v>0</v>
      </c>
      <c r="AK758">
        <v>9.7749744716642079E-2</v>
      </c>
      <c r="AL758">
        <v>-0.18339386869954954</v>
      </c>
      <c r="AM758">
        <v>-7.2517927211739525E-2</v>
      </c>
      <c r="AN758">
        <v>0.27724767200368117</v>
      </c>
      <c r="AO758">
        <v>-1.3241994567102782</v>
      </c>
      <c r="AP758">
        <v>6.0142224565942835</v>
      </c>
      <c r="AQ758">
        <v>53.510447207381922</v>
      </c>
      <c r="AR758">
        <v>1.3420708559685635</v>
      </c>
      <c r="AS758">
        <v>3.2176509983532648</v>
      </c>
      <c r="AT758">
        <v>-1.0000000000000004</v>
      </c>
      <c r="AU758">
        <v>-1.0000000000000004</v>
      </c>
      <c r="AV758">
        <v>-1.1291646945277745</v>
      </c>
      <c r="AW758">
        <v>118.51714513251507</v>
      </c>
      <c r="AX758">
        <v>118.87004668072989</v>
      </c>
      <c r="AY758">
        <v>0.40761290979415482</v>
      </c>
      <c r="AZ758">
        <v>42.563608572744826</v>
      </c>
      <c r="BA758">
        <v>1588.6125103572731</v>
      </c>
    </row>
    <row r="759" spans="1:100" x14ac:dyDescent="0.25">
      <c r="A759">
        <v>2170</v>
      </c>
      <c r="B759" t="s">
        <v>1182</v>
      </c>
      <c r="C759">
        <v>3</v>
      </c>
      <c r="D759">
        <v>4.0365360468973162</v>
      </c>
      <c r="E759">
        <v>0.35599881154442287</v>
      </c>
      <c r="F759">
        <v>-0.4513385868555318</v>
      </c>
      <c r="G759">
        <v>-0.3745049727154216</v>
      </c>
      <c r="H759">
        <v>0.16815186026399814</v>
      </c>
      <c r="I759">
        <v>0</v>
      </c>
      <c r="J759">
        <v>10.089111615839885</v>
      </c>
      <c r="K759">
        <v>0.16815186026399814</v>
      </c>
      <c r="L759">
        <v>-1.0000000000000011</v>
      </c>
      <c r="M759">
        <v>-1.0000000000000011</v>
      </c>
      <c r="N759">
        <v>3.3630372052799604</v>
      </c>
      <c r="O759">
        <v>13.751142690021789</v>
      </c>
      <c r="P759">
        <v>2.356952662397263</v>
      </c>
      <c r="Q759">
        <v>-3.5539269130534672</v>
      </c>
      <c r="R759">
        <v>-0.97911229776378161</v>
      </c>
      <c r="S759">
        <v>0.33333333333333359</v>
      </c>
      <c r="T759">
        <v>0.13023194855082756</v>
      </c>
      <c r="U759">
        <v>0.14283279861906661</v>
      </c>
      <c r="V759">
        <v>0</v>
      </c>
      <c r="W759">
        <v>17.529848809569181</v>
      </c>
      <c r="X759">
        <v>0.6558906389533814</v>
      </c>
      <c r="Y759">
        <v>-1.0000000000000011</v>
      </c>
      <c r="Z759">
        <v>-1.0000000000000011</v>
      </c>
      <c r="AA759">
        <v>39.029872786596059</v>
      </c>
      <c r="AB759">
        <v>0.16494732211394128</v>
      </c>
      <c r="AC759">
        <v>0.17137150441015875</v>
      </c>
      <c r="AD759">
        <v>0.11326389897171335</v>
      </c>
      <c r="AE759">
        <v>22.479136274790683</v>
      </c>
      <c r="AF759">
        <v>-1.0000000000000011</v>
      </c>
      <c r="AG759">
        <v>-1.0000000000000011</v>
      </c>
      <c r="AH759">
        <v>-1.0000000000000011</v>
      </c>
      <c r="AI759">
        <v>0</v>
      </c>
      <c r="AJ759">
        <v>0</v>
      </c>
      <c r="AK759">
        <v>0.15079671735264105</v>
      </c>
      <c r="AL759">
        <v>-0.23647013564151531</v>
      </c>
      <c r="AM759">
        <v>0.13396280679025652</v>
      </c>
      <c r="AN759">
        <v>3.8044276237961701E-2</v>
      </c>
      <c r="AO759">
        <v>4.1030537565196186</v>
      </c>
      <c r="AP759">
        <v>-0.2312437722585346</v>
      </c>
      <c r="AQ759">
        <v>27.618960425409071</v>
      </c>
      <c r="AR759">
        <v>0.60639808050322785</v>
      </c>
      <c r="AS759">
        <v>0.8240424992173796</v>
      </c>
      <c r="AT759">
        <v>-1.0000000000000011</v>
      </c>
      <c r="AU759">
        <v>-1.0000000000000011</v>
      </c>
      <c r="AV759">
        <v>-1.3536172704792029</v>
      </c>
      <c r="AW759">
        <v>52.549771704359308</v>
      </c>
      <c r="AX759">
        <v>52.549771704359308</v>
      </c>
      <c r="AY759">
        <v>-2.7055011655601386E-2</v>
      </c>
      <c r="AZ759">
        <v>-17.467155614998131</v>
      </c>
      <c r="BA759">
        <v>1520.7829496514353</v>
      </c>
      <c r="CU759" t="e">
        <v>#N/A</v>
      </c>
      <c r="CV759" t="e">
        <v>#N/A</v>
      </c>
    </row>
    <row r="760" spans="1:100" x14ac:dyDescent="0.25">
      <c r="A760">
        <v>2171</v>
      </c>
      <c r="B760" t="s">
        <v>1155</v>
      </c>
      <c r="C760">
        <v>3</v>
      </c>
      <c r="D760">
        <v>3.876801626741833</v>
      </c>
      <c r="E760">
        <v>0</v>
      </c>
      <c r="F760">
        <v>0.48612830652888067</v>
      </c>
      <c r="G760">
        <v>0.48612830652888067</v>
      </c>
      <c r="H760">
        <v>9.2837290991716434E-2</v>
      </c>
      <c r="I760">
        <v>0</v>
      </c>
      <c r="J760">
        <v>5.5702374595029891</v>
      </c>
      <c r="K760">
        <v>9.2837290991716434E-2</v>
      </c>
      <c r="L760">
        <v>-1.0000000000000002</v>
      </c>
      <c r="M760">
        <v>-1.0000000000000002</v>
      </c>
      <c r="N760">
        <v>1.8567458198343285</v>
      </c>
      <c r="O760">
        <v>9.9331673927737008</v>
      </c>
      <c r="P760">
        <v>-3.8286060230652487E-2</v>
      </c>
      <c r="Q760">
        <v>-0.63456168982998706</v>
      </c>
      <c r="R760">
        <v>-0.17052487650659015</v>
      </c>
      <c r="S760">
        <v>0.33333333333333359</v>
      </c>
      <c r="T760">
        <v>0.35188673049830133</v>
      </c>
      <c r="U760">
        <v>0.20301348361062663</v>
      </c>
      <c r="V760">
        <v>0</v>
      </c>
      <c r="W760">
        <v>31.815850258021776</v>
      </c>
      <c r="X760">
        <v>1.4229901044473929</v>
      </c>
      <c r="Y760">
        <v>-1.0000000000000002</v>
      </c>
      <c r="Z760">
        <v>-1.0000000000000002</v>
      </c>
      <c r="AA760">
        <v>21.140017626930032</v>
      </c>
      <c r="AB760">
        <v>-0.16079484736897889</v>
      </c>
      <c r="AC760">
        <v>-2.5435023068454063E-2</v>
      </c>
      <c r="AD760">
        <v>-2.3876284654270483E-2</v>
      </c>
      <c r="AE760">
        <v>-10.505307754585155</v>
      </c>
      <c r="AF760">
        <v>-1.0000000000000002</v>
      </c>
      <c r="AG760">
        <v>-1.0000000000000002</v>
      </c>
      <c r="AH760">
        <v>-1.0000000000000002</v>
      </c>
      <c r="AI760">
        <v>0</v>
      </c>
      <c r="AJ760">
        <v>0</v>
      </c>
      <c r="AK760">
        <v>0.24030790878231117</v>
      </c>
      <c r="AL760">
        <v>0.20521180755932608</v>
      </c>
      <c r="AM760">
        <v>0.36873317167856073</v>
      </c>
      <c r="AN760">
        <v>0.28878289045540606</v>
      </c>
      <c r="AO760">
        <v>10.419868835875574</v>
      </c>
      <c r="AP760">
        <v>8.2456312991817811</v>
      </c>
      <c r="AQ760">
        <v>37.386087717524767</v>
      </c>
      <c r="AR760">
        <v>0.88823354744226146</v>
      </c>
      <c r="AS760">
        <v>1.5158273954391099</v>
      </c>
      <c r="AT760">
        <v>-1.0000000000000002</v>
      </c>
      <c r="AU760">
        <v>-1.0000000000000002</v>
      </c>
      <c r="AV760">
        <v>0.3156034300222903</v>
      </c>
      <c r="AW760">
        <v>39.318816318885517</v>
      </c>
      <c r="AX760">
        <v>39.318816318885517</v>
      </c>
      <c r="AY760">
        <v>6.0450288426331572E-2</v>
      </c>
      <c r="AZ760">
        <v>-48.56219079721842</v>
      </c>
      <c r="BA760">
        <v>1374.9108117801438</v>
      </c>
      <c r="CU760" t="e">
        <v>#N/A</v>
      </c>
      <c r="CV760" t="e">
        <v>#N/A</v>
      </c>
    </row>
    <row r="761" spans="1:100" x14ac:dyDescent="0.25">
      <c r="A761">
        <v>2172</v>
      </c>
      <c r="B761" t="s">
        <v>1183</v>
      </c>
      <c r="C761">
        <v>3</v>
      </c>
      <c r="D761">
        <v>3.4662346238347421</v>
      </c>
      <c r="E761">
        <v>0</v>
      </c>
      <c r="F761">
        <v>0.11866231563472862</v>
      </c>
      <c r="G761">
        <v>0.11866231563472862</v>
      </c>
      <c r="H761">
        <v>0.10607577630314313</v>
      </c>
      <c r="I761">
        <v>0</v>
      </c>
      <c r="J761">
        <v>6.3645465781885839</v>
      </c>
      <c r="K761">
        <v>0.10607577630314313</v>
      </c>
      <c r="L761">
        <v>-1.0000000000000016</v>
      </c>
      <c r="M761">
        <v>-1.0000000000000016</v>
      </c>
      <c r="N761">
        <v>2.1215155260628626</v>
      </c>
      <c r="O761">
        <v>9.9494435176580538</v>
      </c>
      <c r="P761">
        <v>1.136613595851084E-2</v>
      </c>
      <c r="Q761">
        <v>-0.3012364816913084</v>
      </c>
      <c r="R761">
        <v>-7.5209649014549892E-2</v>
      </c>
      <c r="S761">
        <v>0.33333333333333393</v>
      </c>
      <c r="T761">
        <v>0.3149920840421816</v>
      </c>
      <c r="U761">
        <v>0.10839627147568101</v>
      </c>
      <c r="V761">
        <v>-1.2846609465846781E-2</v>
      </c>
      <c r="W761">
        <v>25.511972123288267</v>
      </c>
      <c r="X761">
        <v>0.88506346717969109</v>
      </c>
      <c r="Y761">
        <v>-1.0000000000000016</v>
      </c>
      <c r="Z761">
        <v>-1.0000000000000016</v>
      </c>
      <c r="AA761">
        <v>48.971834922177592</v>
      </c>
      <c r="AB761">
        <v>0.28134323972343439</v>
      </c>
      <c r="AC761">
        <v>-4.3356087475658701E-2</v>
      </c>
      <c r="AD761">
        <v>0.23271429671030183</v>
      </c>
      <c r="AE761">
        <v>23.53507244790389</v>
      </c>
      <c r="AF761">
        <v>-1.0000000000000016</v>
      </c>
      <c r="AG761">
        <v>-1.0000000000000016</v>
      </c>
      <c r="AH761">
        <v>-1.0000000000000016</v>
      </c>
      <c r="AI761">
        <v>0</v>
      </c>
      <c r="AJ761">
        <v>-1.2846609465846781E-2</v>
      </c>
      <c r="AK761">
        <v>-7.3901135655138311E-2</v>
      </c>
      <c r="AL761">
        <v>2.9375797026518088E-2</v>
      </c>
      <c r="AM761">
        <v>0.26439858054044363</v>
      </c>
      <c r="AN761">
        <v>0.13865451145110147</v>
      </c>
      <c r="AO761">
        <v>6.2404588352353985</v>
      </c>
      <c r="AP761">
        <v>3.6132417714101277</v>
      </c>
      <c r="AQ761">
        <v>31.876518701476851</v>
      </c>
      <c r="AR761">
        <v>0.74387507938535014</v>
      </c>
      <c r="AS761">
        <v>0.99113924348283367</v>
      </c>
      <c r="AT761">
        <v>-1.0000000000000016</v>
      </c>
      <c r="AU761">
        <v>-1.0000000000000016</v>
      </c>
      <c r="AV761">
        <v>4.345266662017877E-2</v>
      </c>
      <c r="AW761">
        <v>62.534520211245848</v>
      </c>
      <c r="AX761">
        <v>61.249859264661168</v>
      </c>
      <c r="AY761">
        <v>5.4515891308599497E-2</v>
      </c>
      <c r="AZ761">
        <v>-23.526877456486886</v>
      </c>
      <c r="BA761">
        <v>1428.9285813153713</v>
      </c>
    </row>
    <row r="762" spans="1:100" x14ac:dyDescent="0.25">
      <c r="A762">
        <v>2175</v>
      </c>
      <c r="B762" t="s">
        <v>1184</v>
      </c>
      <c r="C762">
        <v>3</v>
      </c>
      <c r="D762">
        <v>4.5531705033861662</v>
      </c>
      <c r="E762">
        <v>0</v>
      </c>
      <c r="F762">
        <v>-0.39644173053165893</v>
      </c>
      <c r="G762">
        <v>-0.39644173053165893</v>
      </c>
      <c r="H762">
        <v>6.0576000873598851E-2</v>
      </c>
      <c r="I762">
        <v>0</v>
      </c>
      <c r="J762">
        <v>3.6345600524159321</v>
      </c>
      <c r="K762">
        <v>6.0576000873598851E-2</v>
      </c>
      <c r="L762">
        <v>-0.99999999999999956</v>
      </c>
      <c r="M762">
        <v>-0.99999999999999956</v>
      </c>
      <c r="N762">
        <v>1.2115200174719774</v>
      </c>
      <c r="O762">
        <v>7.7912888252704366</v>
      </c>
      <c r="P762">
        <v>-9.279548048838325E-2</v>
      </c>
      <c r="Q762">
        <v>2.2422055786773569</v>
      </c>
      <c r="R762">
        <v>0.80022843718249659</v>
      </c>
      <c r="S762">
        <v>0.33333333333333315</v>
      </c>
      <c r="T762">
        <v>0.4464941609054745</v>
      </c>
      <c r="U762">
        <v>0.20215496046461592</v>
      </c>
      <c r="V762">
        <v>-1.2232395057548818E-2</v>
      </c>
      <c r="W762">
        <v>36.366962350891065</v>
      </c>
      <c r="X762">
        <v>1.536249689908757</v>
      </c>
      <c r="Y762">
        <v>-0.99999999999999956</v>
      </c>
      <c r="Z762">
        <v>-0.99999999999999956</v>
      </c>
      <c r="AA762">
        <v>57.912636556811179</v>
      </c>
      <c r="AB762">
        <v>4.8178346837071548E-2</v>
      </c>
      <c r="AC762">
        <v>0.29992455223968878</v>
      </c>
      <c r="AD762">
        <v>6.6806016297992127E-2</v>
      </c>
      <c r="AE762">
        <v>20.745445768737635</v>
      </c>
      <c r="AF762">
        <v>-0.99999999999999956</v>
      </c>
      <c r="AG762">
        <v>-0.99999999999999956</v>
      </c>
      <c r="AH762">
        <v>-0.99999999999999956</v>
      </c>
      <c r="AI762">
        <v>0</v>
      </c>
      <c r="AJ762">
        <v>-1.2232395057548818E-2</v>
      </c>
      <c r="AK762">
        <v>-0.25419603997057083</v>
      </c>
      <c r="AL762">
        <v>-0.11294044900636838</v>
      </c>
      <c r="AM762">
        <v>0.13050442339044677</v>
      </c>
      <c r="AN762">
        <v>0.5463406537871166</v>
      </c>
      <c r="AO762">
        <v>1.9916303849083163</v>
      </c>
      <c r="AP762">
        <v>13.093814099646076</v>
      </c>
      <c r="AQ762">
        <v>40.001522403306993</v>
      </c>
      <c r="AR762">
        <v>0.96975005964587468</v>
      </c>
      <c r="AS762">
        <v>1.5968256907823564</v>
      </c>
      <c r="AT762">
        <v>-0.99999999999999956</v>
      </c>
      <c r="AU762">
        <v>-0.99999999999999956</v>
      </c>
      <c r="AV762">
        <v>0.40378670665083782</v>
      </c>
      <c r="AW762">
        <v>78.797739481727604</v>
      </c>
      <c r="AX762">
        <v>77.574499975972728</v>
      </c>
      <c r="AY762">
        <v>9.6154785946974325E-2</v>
      </c>
      <c r="AZ762">
        <v>14.895905369223248</v>
      </c>
      <c r="BA762">
        <v>1487.855613397378</v>
      </c>
      <c r="CU762" t="e">
        <v>#N/A</v>
      </c>
      <c r="CV762" t="e">
        <v>#N/A</v>
      </c>
    </row>
    <row r="763" spans="1:100" x14ac:dyDescent="0.25">
      <c r="A763">
        <v>2177</v>
      </c>
      <c r="B763" t="s">
        <v>1185</v>
      </c>
      <c r="C763">
        <v>2</v>
      </c>
      <c r="D763">
        <v>3.4409642650570529</v>
      </c>
      <c r="E763">
        <v>-6.4630926886028173E-2</v>
      </c>
      <c r="F763">
        <v>-8.4000790199617897E-2</v>
      </c>
      <c r="G763">
        <v>-7.6715376130690183E-2</v>
      </c>
      <c r="H763">
        <v>3.6356687270957568E-2</v>
      </c>
      <c r="I763">
        <v>0</v>
      </c>
      <c r="J763">
        <v>2.1814012362574537</v>
      </c>
      <c r="K763">
        <v>3.6356687270957568E-2</v>
      </c>
      <c r="L763">
        <v>-1</v>
      </c>
      <c r="M763">
        <v>-1</v>
      </c>
      <c r="N763">
        <v>0.72713374541915132</v>
      </c>
      <c r="O763">
        <v>6.1107743371181433</v>
      </c>
      <c r="P763">
        <v>-0.15954281532630615</v>
      </c>
      <c r="Q763">
        <v>-8.4633959550114435E-2</v>
      </c>
      <c r="R763">
        <v>-2.6305440415426151E-2</v>
      </c>
      <c r="S763">
        <v>0.32165079617392583</v>
      </c>
      <c r="T763">
        <v>0.24709140771219235</v>
      </c>
      <c r="U763">
        <v>3.1696149441935571E-2</v>
      </c>
      <c r="V763">
        <v>-5.4398419833198708E-3</v>
      </c>
      <c r="W763">
        <v>21.419296292558773</v>
      </c>
      <c r="X763">
        <v>0.59013158564326229</v>
      </c>
      <c r="Y763">
        <v>-1</v>
      </c>
      <c r="Z763">
        <v>-1</v>
      </c>
      <c r="AA763">
        <v>36.446801827026349</v>
      </c>
      <c r="AB763">
        <v>6.5915518775738424E-2</v>
      </c>
      <c r="AC763">
        <v>6.610959873962044E-2</v>
      </c>
      <c r="AD763">
        <v>6.1960734171567028E-2</v>
      </c>
      <c r="AE763">
        <v>12.876162006604092</v>
      </c>
      <c r="AF763">
        <v>-1</v>
      </c>
      <c r="AG763">
        <v>-1</v>
      </c>
      <c r="AH763">
        <v>-1</v>
      </c>
      <c r="AI763">
        <v>-3.2499321782634384E-3</v>
      </c>
      <c r="AJ763">
        <v>-5.4398419833198708E-3</v>
      </c>
      <c r="AK763">
        <v>0.15249679589089998</v>
      </c>
      <c r="AL763">
        <v>1.9331161098347344E-2</v>
      </c>
      <c r="AM763">
        <v>0.16927099371600607</v>
      </c>
      <c r="AN763">
        <v>1.4169866499047695E-2</v>
      </c>
      <c r="AO763">
        <v>4.6973217374389025</v>
      </c>
      <c r="AP763">
        <v>0.74783955288367832</v>
      </c>
      <c r="AQ763">
        <v>26.424950452607131</v>
      </c>
      <c r="AR763">
        <v>0.62712867941083639</v>
      </c>
      <c r="AS763">
        <v>0.66950458258533374</v>
      </c>
      <c r="AT763">
        <v>-1</v>
      </c>
      <c r="AU763">
        <v>-1</v>
      </c>
      <c r="AV763">
        <v>1.6807966098806082E-2</v>
      </c>
      <c r="AW763">
        <v>47.445951077736417</v>
      </c>
      <c r="AX763">
        <v>47.463268483298343</v>
      </c>
      <c r="AY763">
        <v>0.10983358495938628</v>
      </c>
      <c r="AZ763">
        <v>-9.9567308336013554</v>
      </c>
      <c r="BA763">
        <v>1392.9801785968891</v>
      </c>
    </row>
    <row r="764" spans="1:100" x14ac:dyDescent="0.25">
      <c r="A764">
        <v>2180</v>
      </c>
      <c r="B764" t="s">
        <v>1186</v>
      </c>
      <c r="C764">
        <v>3</v>
      </c>
      <c r="D764">
        <v>4.7793134697284589</v>
      </c>
      <c r="E764">
        <v>0</v>
      </c>
      <c r="F764">
        <v>-6.7164192500632755E-2</v>
      </c>
      <c r="G764">
        <v>-6.7164192500632755E-2</v>
      </c>
      <c r="H764">
        <v>0.15724679997425869</v>
      </c>
      <c r="I764">
        <v>0</v>
      </c>
      <c r="J764">
        <v>9.4348079984555202</v>
      </c>
      <c r="K764">
        <v>0.15724679997425869</v>
      </c>
      <c r="L764">
        <v>-0.99999999999999767</v>
      </c>
      <c r="M764">
        <v>-0.99999999999999767</v>
      </c>
      <c r="N764">
        <v>3.1449359994851736</v>
      </c>
      <c r="O764">
        <v>14.14695727568335</v>
      </c>
      <c r="P764">
        <v>-0.47899972237604294</v>
      </c>
      <c r="Q764">
        <v>-2.3953230421594751E-3</v>
      </c>
      <c r="R764">
        <v>5.4347569517959382E-2</v>
      </c>
      <c r="S764">
        <v>0.33333333333333254</v>
      </c>
      <c r="T764">
        <v>0.21125976253232415</v>
      </c>
      <c r="U764">
        <v>0.19201742167653463</v>
      </c>
      <c r="V764">
        <v>0</v>
      </c>
      <c r="W764">
        <v>23.174548702717299</v>
      </c>
      <c r="X764">
        <v>1.0394366050343053</v>
      </c>
      <c r="Y764">
        <v>-0.99999999999999767</v>
      </c>
      <c r="Z764">
        <v>-0.99999999999999767</v>
      </c>
      <c r="AA764">
        <v>63.242184672817785</v>
      </c>
      <c r="AB764">
        <v>0.46366427192392373</v>
      </c>
      <c r="AC764">
        <v>0.25662373058149107</v>
      </c>
      <c r="AD764">
        <v>7.9977765506236143E-2</v>
      </c>
      <c r="AE764">
        <v>40.013288400582539</v>
      </c>
      <c r="AF764">
        <v>-0.99999999999999767</v>
      </c>
      <c r="AG764">
        <v>-0.99999999999999767</v>
      </c>
      <c r="AH764">
        <v>-0.99999999999999767</v>
      </c>
      <c r="AI764">
        <v>0</v>
      </c>
      <c r="AJ764">
        <v>0</v>
      </c>
      <c r="AK764">
        <v>0.18017698501881727</v>
      </c>
      <c r="AL764">
        <v>7.5157987615823763E-2</v>
      </c>
      <c r="AM764">
        <v>0.42855176574286025</v>
      </c>
      <c r="AN764">
        <v>-3.6604884306264407E-3</v>
      </c>
      <c r="AO764">
        <v>11.614679068665593</v>
      </c>
      <c r="AP764">
        <v>0.28427772731345818</v>
      </c>
      <c r="AQ764">
        <v>32.609356701172828</v>
      </c>
      <c r="AR764">
        <v>0.73661051754219153</v>
      </c>
      <c r="AS764">
        <v>1.1966834050085644</v>
      </c>
      <c r="AT764">
        <v>-0.99999999999999767</v>
      </c>
      <c r="AU764">
        <v>-0.99999999999999767</v>
      </c>
      <c r="AV764">
        <v>-1.2816622982673418E-2</v>
      </c>
      <c r="AW764">
        <v>77.673419675814614</v>
      </c>
      <c r="AX764">
        <v>77.673419675814614</v>
      </c>
      <c r="AY764">
        <v>0.33387975684034232</v>
      </c>
      <c r="AZ764">
        <v>17.137310912300119</v>
      </c>
      <c r="BA764">
        <v>1443.9867233491927</v>
      </c>
      <c r="CU764" t="e">
        <v>#N/A</v>
      </c>
      <c r="CV764" t="e">
        <v>#N/A</v>
      </c>
    </row>
    <row r="765" spans="1:100" x14ac:dyDescent="0.25">
      <c r="A765">
        <v>2181</v>
      </c>
      <c r="B765" t="s">
        <v>1187</v>
      </c>
      <c r="C765">
        <v>2</v>
      </c>
      <c r="D765">
        <v>4.8939154856174412</v>
      </c>
      <c r="E765">
        <v>0.25811033779122972</v>
      </c>
      <c r="F765">
        <v>0.71966021372397038</v>
      </c>
      <c r="G765">
        <v>0.73059512777928981</v>
      </c>
      <c r="H765">
        <v>0.20337273244794457</v>
      </c>
      <c r="I765">
        <v>0</v>
      </c>
      <c r="J765">
        <v>12.202363946876673</v>
      </c>
      <c r="K765">
        <v>0.20337273244794457</v>
      </c>
      <c r="L765">
        <v>-1</v>
      </c>
      <c r="M765">
        <v>-1</v>
      </c>
      <c r="N765">
        <v>4.0674546489588916</v>
      </c>
      <c r="O765">
        <v>16.519934525482263</v>
      </c>
      <c r="P765">
        <v>1.4749691779962439</v>
      </c>
      <c r="Q765">
        <v>3.7356449174393589</v>
      </c>
      <c r="R765">
        <v>1.228459055927744</v>
      </c>
      <c r="S765">
        <v>0.35287086763278996</v>
      </c>
      <c r="T765">
        <v>0.37890317622635256</v>
      </c>
      <c r="U765">
        <v>0.19491617211744242</v>
      </c>
      <c r="V765">
        <v>1.6142503517979637E-2</v>
      </c>
      <c r="W765">
        <v>31.720793547212132</v>
      </c>
      <c r="X765">
        <v>1.3462644365852803</v>
      </c>
      <c r="Y765">
        <v>-1</v>
      </c>
      <c r="Z765">
        <v>-1</v>
      </c>
      <c r="AA765">
        <v>57.655925468500911</v>
      </c>
      <c r="AB765">
        <v>0.24899720410582332</v>
      </c>
      <c r="AC765">
        <v>0.24926076313190607</v>
      </c>
      <c r="AD765">
        <v>0.24353907636903172</v>
      </c>
      <c r="AE765">
        <v>29.742834045969005</v>
      </c>
      <c r="AF765">
        <v>-1</v>
      </c>
      <c r="AG765">
        <v>-1</v>
      </c>
      <c r="AH765">
        <v>-1</v>
      </c>
      <c r="AI765">
        <v>8.5845873600339274E-3</v>
      </c>
      <c r="AJ765">
        <v>1.6142503517979637E-2</v>
      </c>
      <c r="AK765">
        <v>-6.8069425236261263E-2</v>
      </c>
      <c r="AL765">
        <v>0.2398973822255086</v>
      </c>
      <c r="AM765">
        <v>-8.7627639149001138E-2</v>
      </c>
      <c r="AN765">
        <v>0.27106849936405492</v>
      </c>
      <c r="AO765">
        <v>-1.8443236518797343</v>
      </c>
      <c r="AP765">
        <v>7.2894849422023151</v>
      </c>
      <c r="AQ765">
        <v>37.391621352955958</v>
      </c>
      <c r="AR765">
        <v>0.86852657213197881</v>
      </c>
      <c r="AS765">
        <v>1.4501550798377871</v>
      </c>
      <c r="AT765">
        <v>-1</v>
      </c>
      <c r="AU765">
        <v>-1</v>
      </c>
      <c r="AV765">
        <v>1.6819309777787508</v>
      </c>
      <c r="AW765">
        <v>71.887914346180722</v>
      </c>
      <c r="AX765">
        <v>72.225437053622457</v>
      </c>
      <c r="AY765">
        <v>0.29810224881870617</v>
      </c>
      <c r="AZ765">
        <v>23.026530924116937</v>
      </c>
      <c r="BA765">
        <v>1533.073146657392</v>
      </c>
    </row>
    <row r="766" spans="1:100" x14ac:dyDescent="0.25">
      <c r="A766">
        <v>2183</v>
      </c>
      <c r="B766" t="s">
        <v>1188</v>
      </c>
      <c r="C766">
        <v>3</v>
      </c>
      <c r="D766">
        <v>4.2627738739359238</v>
      </c>
      <c r="E766">
        <v>0</v>
      </c>
      <c r="F766">
        <v>-0.99344120545485215</v>
      </c>
      <c r="G766">
        <v>-0.99344120545485215</v>
      </c>
      <c r="H766">
        <v>9.4562762240823356E-2</v>
      </c>
      <c r="I766">
        <v>0</v>
      </c>
      <c r="J766">
        <v>5.673765734449403</v>
      </c>
      <c r="K766">
        <v>9.4562762240823356E-2</v>
      </c>
      <c r="L766">
        <v>-0.99999999999999845</v>
      </c>
      <c r="M766">
        <v>-0.99999999999999845</v>
      </c>
      <c r="N766">
        <v>1.8912552448164663</v>
      </c>
      <c r="O766">
        <v>8.9430984029304739</v>
      </c>
      <c r="P766">
        <v>3.7149804176273435</v>
      </c>
      <c r="Q766">
        <v>-0.85029154420844877</v>
      </c>
      <c r="R766">
        <v>0.20461473935820138</v>
      </c>
      <c r="S766">
        <v>0.33333333333333326</v>
      </c>
      <c r="T766">
        <v>0.39988225518990317</v>
      </c>
      <c r="U766">
        <v>-9.8439305828944113E-2</v>
      </c>
      <c r="V766">
        <v>-1.5258236513222358E-2</v>
      </c>
      <c r="W766">
        <v>20.998211357609851</v>
      </c>
      <c r="X766">
        <v>0.21989510574387242</v>
      </c>
      <c r="Y766">
        <v>-0.99999999999999845</v>
      </c>
      <c r="Z766">
        <v>-0.99999999999999845</v>
      </c>
      <c r="AA766">
        <v>67.533083069117041</v>
      </c>
      <c r="AB766">
        <v>0.30894705094054498</v>
      </c>
      <c r="AC766">
        <v>9.7397129945101992E-3</v>
      </c>
      <c r="AD766">
        <v>0.60791837550792438</v>
      </c>
      <c r="AE766">
        <v>46.330256972148966</v>
      </c>
      <c r="AF766">
        <v>-0.99999999999999845</v>
      </c>
      <c r="AG766">
        <v>-0.99999999999999845</v>
      </c>
      <c r="AH766">
        <v>-0.99999999999999845</v>
      </c>
      <c r="AI766">
        <v>-8.7770794107564012E-3</v>
      </c>
      <c r="AJ766">
        <v>-1.5258236513222358E-2</v>
      </c>
      <c r="AK766">
        <v>0.19863445105835734</v>
      </c>
      <c r="AL766">
        <v>5.2281674643190883E-2</v>
      </c>
      <c r="AM766">
        <v>-0.18524656473823367</v>
      </c>
      <c r="AN766">
        <v>7.96905992079536E-2</v>
      </c>
      <c r="AO766">
        <v>-3.6379918631640553</v>
      </c>
      <c r="AP766">
        <v>2.2536733534147948</v>
      </c>
      <c r="AQ766">
        <v>26.671977092059247</v>
      </c>
      <c r="AR766">
        <v>0.61951804618106943</v>
      </c>
      <c r="AS766">
        <v>0.31445786798469577</v>
      </c>
      <c r="AT766">
        <v>-0.99999999999999845</v>
      </c>
      <c r="AU766">
        <v>-0.99999999999999845</v>
      </c>
      <c r="AV766">
        <v>-0.78882646609665075</v>
      </c>
      <c r="AW766">
        <v>78.729854825462283</v>
      </c>
      <c r="AX766">
        <v>77.028489585924916</v>
      </c>
      <c r="AY766">
        <v>0.21715466852441326</v>
      </c>
      <c r="AZ766">
        <v>9.3227251483301679</v>
      </c>
      <c r="BA766">
        <v>1463.7341054327362</v>
      </c>
    </row>
    <row r="767" spans="1:100" x14ac:dyDescent="0.25">
      <c r="A767">
        <v>2186</v>
      </c>
      <c r="B767" t="s">
        <v>1189</v>
      </c>
      <c r="C767">
        <v>3</v>
      </c>
      <c r="D767">
        <v>5.4528759542142264</v>
      </c>
      <c r="E767">
        <v>-3.7525826556201021E-2</v>
      </c>
      <c r="F767">
        <v>-7.1583455138294061E-2</v>
      </c>
      <c r="G767">
        <v>-8.882700707183934E-2</v>
      </c>
      <c r="H767">
        <v>3.5383120431549306E-3</v>
      </c>
      <c r="I767">
        <v>0</v>
      </c>
      <c r="J767">
        <v>0.21229872258929663</v>
      </c>
      <c r="K767">
        <v>3.5383120431549306E-3</v>
      </c>
      <c r="L767">
        <v>-0.99999999999999933</v>
      </c>
      <c r="M767">
        <v>-0.99999999999999933</v>
      </c>
      <c r="N767">
        <v>7.0766240863099031E-2</v>
      </c>
      <c r="O767">
        <v>5.5763476697316925</v>
      </c>
      <c r="P767">
        <v>0.24749377587536781</v>
      </c>
      <c r="Q767">
        <v>0.74617050259897133</v>
      </c>
      <c r="R767">
        <v>0.23905648428469181</v>
      </c>
      <c r="S767">
        <v>0.33333333333333315</v>
      </c>
      <c r="T767">
        <v>0.2327222615801596</v>
      </c>
      <c r="U767">
        <v>0.50463416952252571</v>
      </c>
      <c r="V767">
        <v>-5.148314838900327E-3</v>
      </c>
      <c r="W767">
        <v>42.480125502158536</v>
      </c>
      <c r="X767">
        <v>2.4495530001738652</v>
      </c>
      <c r="Y767">
        <v>-0.99999999999999933</v>
      </c>
      <c r="Z767">
        <v>-0.99999999999999933</v>
      </c>
      <c r="AA767">
        <v>43.311274405280948</v>
      </c>
      <c r="AB767">
        <v>-0.16190953259613319</v>
      </c>
      <c r="AC767">
        <v>-6.3316554142493153E-2</v>
      </c>
      <c r="AD767">
        <v>0.23706793511538068</v>
      </c>
      <c r="AE767">
        <v>0.59209241883771424</v>
      </c>
      <c r="AF767">
        <v>-0.99999999999999933</v>
      </c>
      <c r="AG767">
        <v>-0.99999999999999933</v>
      </c>
      <c r="AH767">
        <v>-0.99999999999999933</v>
      </c>
      <c r="AI767">
        <v>1.9972700777512471E-3</v>
      </c>
      <c r="AJ767">
        <v>-5.148314838900327E-3</v>
      </c>
      <c r="AK767">
        <v>0.4814988629166016</v>
      </c>
      <c r="AL767">
        <v>0.11450437509633725</v>
      </c>
      <c r="AM767">
        <v>0.58647692175778643</v>
      </c>
      <c r="AN767">
        <v>-5.790079603109391E-2</v>
      </c>
      <c r="AO767">
        <v>17.069417358527659</v>
      </c>
      <c r="AP767">
        <v>-0.87499802529566162</v>
      </c>
      <c r="AQ767">
        <v>42.692424224747832</v>
      </c>
      <c r="AR767">
        <v>1.0655414495971185</v>
      </c>
      <c r="AS767">
        <v>2.4530913122170208</v>
      </c>
      <c r="AT767">
        <v>-0.99999999999999933</v>
      </c>
      <c r="AU767">
        <v>-0.99999999999999933</v>
      </c>
      <c r="AV767">
        <v>0.15022947721285251</v>
      </c>
      <c r="AW767">
        <v>48.012624049716941</v>
      </c>
      <c r="AX767">
        <v>47.537737967381929</v>
      </c>
      <c r="AY767">
        <v>4.0089072218812638E-2</v>
      </c>
      <c r="AZ767">
        <v>-29.606307363727037</v>
      </c>
      <c r="BA767">
        <v>1394.2188249422084</v>
      </c>
      <c r="CU767" t="e">
        <v>#N/A</v>
      </c>
      <c r="CV767" t="e">
        <v>#N/A</v>
      </c>
    </row>
    <row r="768" spans="1:100" x14ac:dyDescent="0.25">
      <c r="A768">
        <v>2187</v>
      </c>
      <c r="B768" t="s">
        <v>1190</v>
      </c>
      <c r="C768">
        <v>3</v>
      </c>
      <c r="D768">
        <v>2.1073715730663802</v>
      </c>
      <c r="E768">
        <v>0</v>
      </c>
      <c r="F768">
        <v>0.16848361078957447</v>
      </c>
      <c r="G768">
        <v>0.16848361078957447</v>
      </c>
      <c r="H768">
        <v>-0.19079428437532148</v>
      </c>
      <c r="I768">
        <v>0</v>
      </c>
      <c r="J768">
        <v>-11.447657062519289</v>
      </c>
      <c r="K768">
        <v>-0.19079428437532148</v>
      </c>
      <c r="L768">
        <v>-1.0000000000000016</v>
      </c>
      <c r="M768">
        <v>-1.0000000000000016</v>
      </c>
      <c r="N768">
        <v>-3.8158856875064298</v>
      </c>
      <c r="O768">
        <v>-9.1718018786633255</v>
      </c>
      <c r="P768">
        <v>0.14710457299738616</v>
      </c>
      <c r="Q768">
        <v>-2.656486683497842</v>
      </c>
      <c r="R768">
        <v>-0.7886994721689834</v>
      </c>
      <c r="S768">
        <v>0.33333333333333398</v>
      </c>
      <c r="T768">
        <v>0.19987714619545238</v>
      </c>
      <c r="U768">
        <v>0.10833784560614948</v>
      </c>
      <c r="V768">
        <v>0</v>
      </c>
      <c r="W768">
        <v>33.293704380410304</v>
      </c>
      <c r="X768">
        <v>1.0331245703038539</v>
      </c>
      <c r="Y768">
        <v>-1.0000000000000016</v>
      </c>
      <c r="Z768">
        <v>-1.0000000000000016</v>
      </c>
      <c r="AA768">
        <v>22.878824818773801</v>
      </c>
      <c r="AB768">
        <v>-0.15073169643165024</v>
      </c>
      <c r="AC768">
        <v>4.5525949470077882E-2</v>
      </c>
      <c r="AD768">
        <v>-8.7317854827777763E-2</v>
      </c>
      <c r="AE768">
        <v>-9.6261800894675105</v>
      </c>
      <c r="AF768">
        <v>-1.0000000000000016</v>
      </c>
      <c r="AG768">
        <v>-1.0000000000000016</v>
      </c>
      <c r="AH768">
        <v>-1.0000000000000016</v>
      </c>
      <c r="AI768">
        <v>0</v>
      </c>
      <c r="AJ768">
        <v>0</v>
      </c>
      <c r="AK768">
        <v>3.4687051542820438E-2</v>
      </c>
      <c r="AL768">
        <v>6.3916363485324978E-2</v>
      </c>
      <c r="AM768">
        <v>0.16340021057964241</v>
      </c>
      <c r="AN768">
        <v>0.10956598009147306</v>
      </c>
      <c r="AO768">
        <v>4.2584405222051629</v>
      </c>
      <c r="AP768">
        <v>3.0587313197134498</v>
      </c>
      <c r="AQ768">
        <v>21.846047317891028</v>
      </c>
      <c r="AR768">
        <v>0.64154832513493609</v>
      </c>
      <c r="AS768">
        <v>0.84233028592853298</v>
      </c>
      <c r="AT768">
        <v>-1.0000000000000016</v>
      </c>
      <c r="AU768">
        <v>-1.0000000000000016</v>
      </c>
      <c r="AV768">
        <v>-0.62021586137940898</v>
      </c>
      <c r="AW768">
        <v>16.765754259823922</v>
      </c>
      <c r="AX768">
        <v>16.765754259823922</v>
      </c>
      <c r="AY768">
        <v>-0.19498883039882886</v>
      </c>
      <c r="AZ768">
        <v>-48.443038279135457</v>
      </c>
      <c r="BA768">
        <v>1388.3627539717131</v>
      </c>
      <c r="CU768" t="e">
        <v>#N/A</v>
      </c>
      <c r="CV768" t="e">
        <v>#N/A</v>
      </c>
    </row>
    <row r="769" spans="1:100" x14ac:dyDescent="0.25">
      <c r="A769">
        <v>2190</v>
      </c>
      <c r="B769" t="s">
        <v>1191</v>
      </c>
      <c r="C769">
        <v>2</v>
      </c>
      <c r="D769">
        <v>3.0068511970328036</v>
      </c>
      <c r="E769">
        <v>-0.16105962910566168</v>
      </c>
      <c r="F769">
        <v>-0.3241187921860561</v>
      </c>
      <c r="G769">
        <v>-0.3179237764824886</v>
      </c>
      <c r="H769">
        <v>-1.354440146146009E-2</v>
      </c>
      <c r="I769">
        <v>0</v>
      </c>
      <c r="J769">
        <v>-0.81266408768760545</v>
      </c>
      <c r="K769">
        <v>-1.354440146146009E-2</v>
      </c>
      <c r="L769">
        <v>-1</v>
      </c>
      <c r="M769">
        <v>-1</v>
      </c>
      <c r="N769">
        <v>-0.27088802922920197</v>
      </c>
      <c r="O769">
        <v>3.0007232899922913</v>
      </c>
      <c r="P769">
        <v>-0.64790264881748993</v>
      </c>
      <c r="Q769">
        <v>-1.2260576773804306</v>
      </c>
      <c r="R769">
        <v>-0.40120423773729813</v>
      </c>
      <c r="S769">
        <v>0.3123228567268489</v>
      </c>
      <c r="T769">
        <v>0.20770866008676647</v>
      </c>
      <c r="U769">
        <v>-1.7070762897573963E-2</v>
      </c>
      <c r="V769">
        <v>-1.1888219663277282E-2</v>
      </c>
      <c r="W769">
        <v>18.341412799170644</v>
      </c>
      <c r="X769">
        <v>0.36421405509481042</v>
      </c>
      <c r="Y769">
        <v>-1</v>
      </c>
      <c r="Z769">
        <v>-1</v>
      </c>
      <c r="AA769">
        <v>30.109935452011321</v>
      </c>
      <c r="AB769">
        <v>1.1214334735272516E-2</v>
      </c>
      <c r="AC769">
        <v>1.1387655730492288E-2</v>
      </c>
      <c r="AD769">
        <v>7.7087193050966868E-3</v>
      </c>
      <c r="AE769">
        <v>7.8367342248899288</v>
      </c>
      <c r="AF769">
        <v>-1</v>
      </c>
      <c r="AG769">
        <v>-1</v>
      </c>
      <c r="AH769">
        <v>-1</v>
      </c>
      <c r="AI769">
        <v>-6.78585238856596E-3</v>
      </c>
      <c r="AJ769">
        <v>-1.1888219663277282E-2</v>
      </c>
      <c r="AK769">
        <v>0.21839761733698881</v>
      </c>
      <c r="AL769">
        <v>-4.6569660347741501E-2</v>
      </c>
      <c r="AM769">
        <v>0.24602722070155503</v>
      </c>
      <c r="AN769">
        <v>-6.258636048650125E-2</v>
      </c>
      <c r="AO769">
        <v>6.6518359081132017</v>
      </c>
      <c r="AP769">
        <v>-1.2066746177906209</v>
      </c>
      <c r="AQ769">
        <v>23.148326238941852</v>
      </c>
      <c r="AR769">
        <v>0.55500376679102681</v>
      </c>
      <c r="AS769">
        <v>0.43626166457036297</v>
      </c>
      <c r="AT769">
        <v>-1</v>
      </c>
      <c r="AU769">
        <v>-1</v>
      </c>
      <c r="AV769">
        <v>-0.48069783382705944</v>
      </c>
      <c r="AW769">
        <v>40.143176206252448</v>
      </c>
      <c r="AX769">
        <v>40.064822605087073</v>
      </c>
      <c r="AY769">
        <v>5.3582634394595041E-2</v>
      </c>
      <c r="AZ769">
        <v>-19.811476645072919</v>
      </c>
      <c r="BA769">
        <v>1468.936606969625</v>
      </c>
    </row>
    <row r="770" spans="1:100" x14ac:dyDescent="0.25">
      <c r="A770">
        <v>2191</v>
      </c>
      <c r="B770" t="s">
        <v>1192</v>
      </c>
      <c r="C770">
        <v>3</v>
      </c>
      <c r="D770">
        <v>5.550442449080264</v>
      </c>
      <c r="E770">
        <v>0</v>
      </c>
      <c r="F770">
        <v>0.8370765906483445</v>
      </c>
      <c r="G770">
        <v>0.8370765906483445</v>
      </c>
      <c r="H770">
        <v>0.10737906648107209</v>
      </c>
      <c r="I770">
        <v>0</v>
      </c>
      <c r="J770">
        <v>6.4427439888643212</v>
      </c>
      <c r="K770">
        <v>0.10737906648107209</v>
      </c>
      <c r="L770">
        <v>-0.99999999999999944</v>
      </c>
      <c r="M770">
        <v>-0.99999999999999944</v>
      </c>
      <c r="N770">
        <v>2.1475813296214405</v>
      </c>
      <c r="O770">
        <v>12.830263028592924</v>
      </c>
      <c r="P770">
        <v>-3.4251389066253399E-2</v>
      </c>
      <c r="Q770">
        <v>2.833052320470459</v>
      </c>
      <c r="R770">
        <v>0.92021851427793466</v>
      </c>
      <c r="S770">
        <v>0.33333333333333315</v>
      </c>
      <c r="T770">
        <v>0.19492392129652461</v>
      </c>
      <c r="U770">
        <v>0.17077826619834446</v>
      </c>
      <c r="V770">
        <v>-2.2499925512866987E-3</v>
      </c>
      <c r="W770">
        <v>23.576258471833732</v>
      </c>
      <c r="X770">
        <v>0.94121482329812411</v>
      </c>
      <c r="Y770">
        <v>-0.99999999999999944</v>
      </c>
      <c r="Z770">
        <v>-0.99999999999999944</v>
      </c>
      <c r="AA770">
        <v>52.938660293316914</v>
      </c>
      <c r="AB770">
        <v>9.5168077899967229E-3</v>
      </c>
      <c r="AC770">
        <v>0.28849530907722887</v>
      </c>
      <c r="AD770">
        <v>0.27083154927687914</v>
      </c>
      <c r="AE770">
        <v>28.442183307205241</v>
      </c>
      <c r="AF770">
        <v>-0.99999999999999944</v>
      </c>
      <c r="AG770">
        <v>-0.99999999999999944</v>
      </c>
      <c r="AH770">
        <v>-0.99999999999999944</v>
      </c>
      <c r="AI770">
        <v>4.9170419193742605E-2</v>
      </c>
      <c r="AJ770">
        <v>-2.2499925512866987E-3</v>
      </c>
      <c r="AK770">
        <v>-6.7457132628455027E-2</v>
      </c>
      <c r="AL770">
        <v>5.7043488397705618E-3</v>
      </c>
      <c r="AM770">
        <v>-1.3967428351361583E-2</v>
      </c>
      <c r="AN770">
        <v>0.29617140293015676</v>
      </c>
      <c r="AO770">
        <v>-0.68647137192631513</v>
      </c>
      <c r="AP770">
        <v>7.4328068174527715</v>
      </c>
      <c r="AQ770">
        <v>30.019002460698061</v>
      </c>
      <c r="AR770">
        <v>0.69678552827691609</v>
      </c>
      <c r="AS770">
        <v>1.0485938897791964</v>
      </c>
      <c r="AT770">
        <v>-0.99999999999999944</v>
      </c>
      <c r="AU770">
        <v>-0.99999999999999944</v>
      </c>
      <c r="AV770">
        <v>1.7572951049262788</v>
      </c>
      <c r="AW770">
        <v>73.201730139362581</v>
      </c>
      <c r="AX770">
        <v>73.960139268108748</v>
      </c>
      <c r="AY770">
        <v>-0.17576141883325791</v>
      </c>
      <c r="AZ770">
        <v>-26.798364015690545</v>
      </c>
      <c r="BA770">
        <v>1379.1230277499758</v>
      </c>
    </row>
    <row r="771" spans="1:100" x14ac:dyDescent="0.25">
      <c r="A771">
        <v>2194</v>
      </c>
      <c r="B771" t="s">
        <v>1193</v>
      </c>
      <c r="C771">
        <v>2</v>
      </c>
      <c r="D771">
        <v>4.7700099326676169</v>
      </c>
      <c r="E771">
        <v>0.23058743523698044</v>
      </c>
      <c r="F771">
        <v>0.6511251798795743</v>
      </c>
      <c r="G771">
        <v>0.66174886991896997</v>
      </c>
      <c r="H771">
        <v>0.1891298486289229</v>
      </c>
      <c r="I771">
        <v>0</v>
      </c>
      <c r="J771">
        <v>11.347790917735374</v>
      </c>
      <c r="K771">
        <v>0.1891298486289229</v>
      </c>
      <c r="L771">
        <v>-1</v>
      </c>
      <c r="M771">
        <v>-1</v>
      </c>
      <c r="N771">
        <v>3.7825969725784576</v>
      </c>
      <c r="O771">
        <v>15.632256583765052</v>
      </c>
      <c r="P771">
        <v>1.3355803881526058</v>
      </c>
      <c r="Q771">
        <v>3.4098571277478751</v>
      </c>
      <c r="R771">
        <v>1.1214545766712114</v>
      </c>
      <c r="S771">
        <v>0.35020846564537045</v>
      </c>
      <c r="T771">
        <v>0.36766246158161586</v>
      </c>
      <c r="U771">
        <v>0.18099700753992043</v>
      </c>
      <c r="V771">
        <v>1.430199269046455E-2</v>
      </c>
      <c r="W771">
        <v>30.842296942861836</v>
      </c>
      <c r="X771">
        <v>1.2817825340453157</v>
      </c>
      <c r="Y771">
        <v>-1</v>
      </c>
      <c r="Z771">
        <v>-1</v>
      </c>
      <c r="AA771">
        <v>55.847242454790006</v>
      </c>
      <c r="AB771">
        <v>0.23338426601485249</v>
      </c>
      <c r="AC771">
        <v>0.23364189996822904</v>
      </c>
      <c r="AD771">
        <v>0.22805434117949674</v>
      </c>
      <c r="AE771">
        <v>28.304468947480149</v>
      </c>
      <c r="AF771">
        <v>-1</v>
      </c>
      <c r="AG771">
        <v>-1</v>
      </c>
      <c r="AH771">
        <v>-1</v>
      </c>
      <c r="AI771">
        <v>7.5753568596991193E-3</v>
      </c>
      <c r="AJ771">
        <v>1.430199269046455E-2</v>
      </c>
      <c r="AK771">
        <v>-4.9259860810365805E-2</v>
      </c>
      <c r="AL771">
        <v>0.22108781779961312</v>
      </c>
      <c r="AM771">
        <v>-6.5719699841227538E-2</v>
      </c>
      <c r="AN771">
        <v>0.24916056005628129</v>
      </c>
      <c r="AO771">
        <v>-1.286461710132941</v>
      </c>
      <c r="AP771">
        <v>6.7316230004555218</v>
      </c>
      <c r="AQ771">
        <v>36.456399713923659</v>
      </c>
      <c r="AR771">
        <v>0.84794051325038788</v>
      </c>
      <c r="AS771">
        <v>1.383582348314623</v>
      </c>
      <c r="AT771">
        <v>-1</v>
      </c>
      <c r="AU771">
        <v>-1</v>
      </c>
      <c r="AV771">
        <v>1.5399317251045246</v>
      </c>
      <c r="AW771">
        <v>69.803539502001286</v>
      </c>
      <c r="AX771">
        <v>70.113755570083455</v>
      </c>
      <c r="AY771">
        <v>0.28204697279256652</v>
      </c>
      <c r="AZ771">
        <v>20.213766649344773</v>
      </c>
      <c r="BA771">
        <v>1522.0916913380415</v>
      </c>
    </row>
    <row r="772" spans="1:100" x14ac:dyDescent="0.25">
      <c r="A772">
        <v>2197</v>
      </c>
      <c r="B772" t="s">
        <v>1194</v>
      </c>
      <c r="C772">
        <v>3</v>
      </c>
      <c r="D772">
        <v>3.7517018769094337</v>
      </c>
      <c r="E772">
        <v>0</v>
      </c>
      <c r="F772">
        <v>0.2387021838623726</v>
      </c>
      <c r="G772">
        <v>0.2387021838623726</v>
      </c>
      <c r="H772">
        <v>2.9600327744580719E-2</v>
      </c>
      <c r="I772">
        <v>0</v>
      </c>
      <c r="J772">
        <v>1.7760196646748416</v>
      </c>
      <c r="K772">
        <v>2.9600327744580719E-2</v>
      </c>
      <c r="L772">
        <v>-1.0000000000000007</v>
      </c>
      <c r="M772">
        <v>-1.0000000000000007</v>
      </c>
      <c r="N772">
        <v>0.59200655489161425</v>
      </c>
      <c r="O772">
        <v>5.7664237254466482</v>
      </c>
      <c r="P772">
        <v>-4.3997578993790566E-2</v>
      </c>
      <c r="Q772">
        <v>1.7460326881751338</v>
      </c>
      <c r="R772">
        <v>0.61001067429060862</v>
      </c>
      <c r="S772">
        <v>0.33333333333333354</v>
      </c>
      <c r="T772">
        <v>0.35685668661625652</v>
      </c>
      <c r="U772">
        <v>0.31453897190497415</v>
      </c>
      <c r="V772">
        <v>0</v>
      </c>
      <c r="W772">
        <v>39.005146564399318</v>
      </c>
      <c r="X772">
        <v>1.9422689331078282</v>
      </c>
      <c r="Y772">
        <v>-1.0000000000000007</v>
      </c>
      <c r="Z772">
        <v>-1.0000000000000007</v>
      </c>
      <c r="AA772">
        <v>53.525132441069076</v>
      </c>
      <c r="AB772">
        <v>2.1363500567882762E-2</v>
      </c>
      <c r="AC772">
        <v>4.8240937449182612E-2</v>
      </c>
      <c r="AD772">
        <v>0.20859506603051722</v>
      </c>
      <c r="AE772">
        <v>13.909975202379133</v>
      </c>
      <c r="AF772">
        <v>-1.0000000000000007</v>
      </c>
      <c r="AG772">
        <v>-1.0000000000000007</v>
      </c>
      <c r="AH772">
        <v>-1.0000000000000007</v>
      </c>
      <c r="AI772">
        <v>0</v>
      </c>
      <c r="AJ772">
        <v>0</v>
      </c>
      <c r="AK772">
        <v>0.29352207160025695</v>
      </c>
      <c r="AL772">
        <v>0.27100581398670093</v>
      </c>
      <c r="AM772">
        <v>0.15641649314522049</v>
      </c>
      <c r="AN772">
        <v>3.5124708845878067E-2</v>
      </c>
      <c r="AO772">
        <v>5.3780226866317991</v>
      </c>
      <c r="AP772">
        <v>2.2331467910804546</v>
      </c>
      <c r="AQ772">
        <v>40.781166229074174</v>
      </c>
      <c r="AR772">
        <v>1.0047289918545643</v>
      </c>
      <c r="AS772">
        <v>1.9718692608524102</v>
      </c>
      <c r="AT772">
        <v>-1.0000000000000007</v>
      </c>
      <c r="AU772">
        <v>-1.0000000000000007</v>
      </c>
      <c r="AV772">
        <v>0.84871285815298103</v>
      </c>
      <c r="AW772">
        <v>61.524702957596169</v>
      </c>
      <c r="AX772">
        <v>61.524702957596169</v>
      </c>
      <c r="AY772">
        <v>0.1523767011377184</v>
      </c>
      <c r="AZ772">
        <v>-30.885108385403857</v>
      </c>
      <c r="BA772">
        <v>1420.8362408979635</v>
      </c>
    </row>
    <row r="773" spans="1:100" x14ac:dyDescent="0.25">
      <c r="A773">
        <v>2198</v>
      </c>
      <c r="B773" t="s">
        <v>869</v>
      </c>
      <c r="C773">
        <v>3</v>
      </c>
      <c r="D773">
        <v>5.369878468773873</v>
      </c>
      <c r="E773">
        <v>0</v>
      </c>
      <c r="F773">
        <v>-0.12424753904031166</v>
      </c>
      <c r="G773">
        <v>-0.12424753904031166</v>
      </c>
      <c r="H773">
        <v>0.14747800017447407</v>
      </c>
      <c r="I773">
        <v>0</v>
      </c>
      <c r="J773">
        <v>8.848680010468442</v>
      </c>
      <c r="K773">
        <v>0.14747800017447407</v>
      </c>
      <c r="L773">
        <v>-0.99999999999999989</v>
      </c>
      <c r="M773">
        <v>-0.99999999999999989</v>
      </c>
      <c r="N773">
        <v>2.9495600034894816</v>
      </c>
      <c r="O773">
        <v>14.094310940202007</v>
      </c>
      <c r="P773">
        <v>-0.38944719171559838</v>
      </c>
      <c r="Q773">
        <v>3.405119101798296</v>
      </c>
      <c r="R773">
        <v>1.1757698310782112</v>
      </c>
      <c r="S773">
        <v>0.33333333333333331</v>
      </c>
      <c r="T773">
        <v>0.27735852184011039</v>
      </c>
      <c r="U773">
        <v>8.2639931367616021E-2</v>
      </c>
      <c r="V773">
        <v>0</v>
      </c>
      <c r="W773">
        <v>21.834151454663441</v>
      </c>
      <c r="X773">
        <v>0.73779876897621177</v>
      </c>
      <c r="Y773">
        <v>-0.99999999999999989</v>
      </c>
      <c r="Z773">
        <v>-0.99999999999999989</v>
      </c>
      <c r="AA773">
        <v>19.52643596671399</v>
      </c>
      <c r="AB773">
        <v>-3.2562851211453865E-2</v>
      </c>
      <c r="AC773">
        <v>-2.1853479199395356E-2</v>
      </c>
      <c r="AD773">
        <v>-1.525337596970408E-2</v>
      </c>
      <c r="AE773">
        <v>-3.4834853190276647</v>
      </c>
      <c r="AF773">
        <v>-0.99999999999999989</v>
      </c>
      <c r="AG773">
        <v>-0.99999999999999989</v>
      </c>
      <c r="AH773">
        <v>-0.99999999999999989</v>
      </c>
      <c r="AI773">
        <v>0</v>
      </c>
      <c r="AJ773">
        <v>0</v>
      </c>
      <c r="AK773">
        <v>0.52436794652322039</v>
      </c>
      <c r="AL773">
        <v>0.1428148973245647</v>
      </c>
      <c r="AM773">
        <v>0.26639835013835417</v>
      </c>
      <c r="AN773">
        <v>7.7310093770459914E-2</v>
      </c>
      <c r="AO773">
        <v>9.2817984860749547</v>
      </c>
      <c r="AP773">
        <v>2.6468268308843212</v>
      </c>
      <c r="AQ773">
        <v>30.682831465131873</v>
      </c>
      <c r="AR773">
        <v>0.69333178654105987</v>
      </c>
      <c r="AS773">
        <v>0.88527676915068654</v>
      </c>
      <c r="AT773">
        <v>-0.99999999999999989</v>
      </c>
      <c r="AU773">
        <v>-0.99999999999999989</v>
      </c>
      <c r="AV773">
        <v>1.0515222920378995</v>
      </c>
      <c r="AW773">
        <v>36.267573737800305</v>
      </c>
      <c r="AX773">
        <v>36.267573737800305</v>
      </c>
      <c r="AY773">
        <v>-1.8989506052280756E-2</v>
      </c>
      <c r="AZ773">
        <v>-48.712495492874254</v>
      </c>
      <c r="BA773">
        <v>1301.8881983913179</v>
      </c>
    </row>
    <row r="774" spans="1:100" x14ac:dyDescent="0.25">
      <c r="A774">
        <v>2199</v>
      </c>
      <c r="B774" t="s">
        <v>1195</v>
      </c>
      <c r="C774">
        <v>3</v>
      </c>
      <c r="D774">
        <v>3.9170260951058125</v>
      </c>
      <c r="E774">
        <v>-3.0907417298962341E-2</v>
      </c>
      <c r="F774">
        <v>7.5238891939883538E-4</v>
      </c>
      <c r="G774">
        <v>7.5238891939883538E-4</v>
      </c>
      <c r="H774">
        <v>0.33069986302144772</v>
      </c>
      <c r="I774">
        <v>0</v>
      </c>
      <c r="J774">
        <v>19.841991781286879</v>
      </c>
      <c r="K774">
        <v>0.33069986302144772</v>
      </c>
      <c r="L774">
        <v>-1</v>
      </c>
      <c r="M774">
        <v>-1</v>
      </c>
      <c r="N774">
        <v>6.6139972604289561</v>
      </c>
      <c r="O774">
        <v>23.759770265312071</v>
      </c>
      <c r="P774">
        <v>0.26309679744051351</v>
      </c>
      <c r="Q774">
        <v>-4.2269099784474774E-2</v>
      </c>
      <c r="R774">
        <v>-1.1538820103434242E-2</v>
      </c>
      <c r="S774">
        <v>0.33333333333333304</v>
      </c>
      <c r="T774">
        <v>0.32752732600815193</v>
      </c>
      <c r="U774">
        <v>9.837438770933514E-2</v>
      </c>
      <c r="V774">
        <v>-2.4231024963308066E-2</v>
      </c>
      <c r="W774">
        <v>16.172166362642582</v>
      </c>
      <c r="X774">
        <v>0.57246619005234889</v>
      </c>
      <c r="Y774">
        <v>-1</v>
      </c>
      <c r="Z774">
        <v>-1</v>
      </c>
      <c r="AA774">
        <v>58.235733112810124</v>
      </c>
      <c r="AB774">
        <v>0.37538399524391686</v>
      </c>
      <c r="AC774">
        <v>0.13277198938238019</v>
      </c>
      <c r="AD774">
        <v>0.33334612677912256</v>
      </c>
      <c r="AE774">
        <v>42.075105570270999</v>
      </c>
      <c r="AF774">
        <v>-1</v>
      </c>
      <c r="AG774">
        <v>-1</v>
      </c>
      <c r="AH774">
        <v>-1</v>
      </c>
      <c r="AI774">
        <v>0</v>
      </c>
      <c r="AJ774">
        <v>-2.4231024963308066E-2</v>
      </c>
      <c r="AK774">
        <v>1.4854135865028026E-3</v>
      </c>
      <c r="AL774">
        <v>5.7951954397136247E-2</v>
      </c>
      <c r="AM774">
        <v>0.11284117102630241</v>
      </c>
      <c r="AN774">
        <v>0.39353545445170746</v>
      </c>
      <c r="AO774">
        <v>2.8284563435900747</v>
      </c>
      <c r="AP774">
        <v>10.128146133278369</v>
      </c>
      <c r="AQ774">
        <v>36.014158143929457</v>
      </c>
      <c r="AR774">
        <v>0.73500402208751203</v>
      </c>
      <c r="AS774">
        <v>0.9031660530737966</v>
      </c>
      <c r="AT774">
        <v>-1</v>
      </c>
      <c r="AU774">
        <v>-1</v>
      </c>
      <c r="AV774">
        <v>-1.0786431184035432E-2</v>
      </c>
      <c r="AW774">
        <v>92.123649511400629</v>
      </c>
      <c r="AX774">
        <v>89.700547015069787</v>
      </c>
      <c r="AY774">
        <v>0.4121791282212417</v>
      </c>
      <c r="AZ774">
        <v>41.600315978130475</v>
      </c>
      <c r="BA774">
        <v>1570.8665228741982</v>
      </c>
      <c r="CU774" t="e">
        <v>#N/A</v>
      </c>
      <c r="CV774" t="e">
        <v>#N/A</v>
      </c>
    </row>
    <row r="775" spans="1:100" x14ac:dyDescent="0.25">
      <c r="A775">
        <v>2200</v>
      </c>
      <c r="B775" t="s">
        <v>1196</v>
      </c>
      <c r="C775">
        <v>3</v>
      </c>
      <c r="D775">
        <v>4.7634473748060788</v>
      </c>
      <c r="E775">
        <v>-6.6881071656926319E-2</v>
      </c>
      <c r="F775">
        <v>-1.3239989905476788E-2</v>
      </c>
      <c r="G775">
        <v>-6.7733197301872036E-2</v>
      </c>
      <c r="H775">
        <v>0.54719539081286994</v>
      </c>
      <c r="I775">
        <v>0</v>
      </c>
      <c r="J775">
        <v>32.831723448772209</v>
      </c>
      <c r="K775">
        <v>0.54719539081286994</v>
      </c>
      <c r="L775">
        <v>-1.0000000000000011</v>
      </c>
      <c r="M775">
        <v>-1.0000000000000011</v>
      </c>
      <c r="N775">
        <v>10.943907816257401</v>
      </c>
      <c r="O775">
        <v>37.527437626276395</v>
      </c>
      <c r="P775">
        <v>-1.2954524826263021</v>
      </c>
      <c r="Q775">
        <v>-1.1463726781344135</v>
      </c>
      <c r="R775">
        <v>-0.57257797415355527</v>
      </c>
      <c r="S775">
        <v>0.33172936038476664</v>
      </c>
      <c r="T775">
        <v>0.37668440345712462</v>
      </c>
      <c r="U775">
        <v>0.30201987816019416</v>
      </c>
      <c r="V775">
        <v>0</v>
      </c>
      <c r="W775">
        <v>18.529530047568603</v>
      </c>
      <c r="X775">
        <v>1.4126489557935895</v>
      </c>
      <c r="Y775">
        <v>-1.0000000000000011</v>
      </c>
      <c r="Z775">
        <v>-1.0000000000000011</v>
      </c>
      <c r="AA775">
        <v>57.526635070257718</v>
      </c>
      <c r="AB775">
        <v>0.31008027940814864</v>
      </c>
      <c r="AC775">
        <v>0.33136649912086025</v>
      </c>
      <c r="AD775">
        <v>0.1499468814078446</v>
      </c>
      <c r="AE775">
        <v>39.569682996842658</v>
      </c>
      <c r="AF775">
        <v>-1.0000000000000011</v>
      </c>
      <c r="AG775">
        <v>-1.0000000000000011</v>
      </c>
      <c r="AH775">
        <v>-1.0000000000000011</v>
      </c>
      <c r="AI775">
        <v>0</v>
      </c>
      <c r="AJ775">
        <v>0</v>
      </c>
      <c r="AK775">
        <v>0.12435098097126887</v>
      </c>
      <c r="AL775">
        <v>-0.17157871142165693</v>
      </c>
      <c r="AM775">
        <v>0.30614757894023759</v>
      </c>
      <c r="AN775">
        <v>6.5730889046550806E-2</v>
      </c>
      <c r="AO775">
        <v>8.275444378362284</v>
      </c>
      <c r="AP775">
        <v>0.7853786690554847</v>
      </c>
      <c r="AQ775">
        <v>51.361253496340808</v>
      </c>
      <c r="AR775">
        <v>1.0104336420020856</v>
      </c>
      <c r="AS775">
        <v>1.9598443466064601</v>
      </c>
      <c r="AT775">
        <v>-1.0000000000000011</v>
      </c>
      <c r="AU775">
        <v>-1.0000000000000011</v>
      </c>
      <c r="AV775">
        <v>-0.64031117145542726</v>
      </c>
      <c r="AW775">
        <v>95.839451365589653</v>
      </c>
      <c r="AX775">
        <v>95.839451365589653</v>
      </c>
      <c r="AY775">
        <v>0.32622852799006774</v>
      </c>
      <c r="AZ775">
        <v>37.114648104134019</v>
      </c>
      <c r="BA775">
        <v>1603.0228841957771</v>
      </c>
      <c r="CU775" t="e">
        <v>#N/A</v>
      </c>
      <c r="CV775" t="e">
        <v>#N/A</v>
      </c>
    </row>
    <row r="776" spans="1:100" x14ac:dyDescent="0.25">
      <c r="A776">
        <v>2202</v>
      </c>
      <c r="B776" t="s">
        <v>1197</v>
      </c>
      <c r="C776">
        <v>3</v>
      </c>
      <c r="D776">
        <v>3.0594794444578794</v>
      </c>
      <c r="E776">
        <v>0</v>
      </c>
      <c r="F776">
        <v>5.8719489636652529E-2</v>
      </c>
      <c r="G776">
        <v>5.8719489636652529E-2</v>
      </c>
      <c r="H776">
        <v>0.12440443966414208</v>
      </c>
      <c r="I776">
        <v>0</v>
      </c>
      <c r="J776">
        <v>7.4642663798485271</v>
      </c>
      <c r="K776">
        <v>0.12440443966414208</v>
      </c>
      <c r="L776">
        <v>-0.99999999999999833</v>
      </c>
      <c r="M776">
        <v>-0.99999999999999833</v>
      </c>
      <c r="N776">
        <v>2.4880887932828433</v>
      </c>
      <c r="O776">
        <v>10.582465313943054</v>
      </c>
      <c r="P776">
        <v>-0.8525333413784596</v>
      </c>
      <c r="Q776">
        <v>2.4047010349573923</v>
      </c>
      <c r="R776">
        <v>0.67076031194099328</v>
      </c>
      <c r="S776">
        <v>0.33333333333333315</v>
      </c>
      <c r="T776">
        <v>0.42034131463301161</v>
      </c>
      <c r="U776">
        <v>-1.5063266860190034E-2</v>
      </c>
      <c r="V776">
        <v>9.0646723544214897E-3</v>
      </c>
      <c r="W776">
        <v>24.930864551857354</v>
      </c>
      <c r="X776">
        <v>0.73531599509111545</v>
      </c>
      <c r="Y776">
        <v>-0.99999999999999833</v>
      </c>
      <c r="Z776">
        <v>-0.99999999999999833</v>
      </c>
      <c r="AA776">
        <v>79.594577870832623</v>
      </c>
      <c r="AB776">
        <v>0.63769626098095478</v>
      </c>
      <c r="AC776">
        <v>0.35361050802626354</v>
      </c>
      <c r="AD776">
        <v>8.8552291133467312E-2</v>
      </c>
      <c r="AE776">
        <v>53.992953007034259</v>
      </c>
      <c r="AF776">
        <v>-0.99999999999999833</v>
      </c>
      <c r="AG776">
        <v>-0.99999999999999833</v>
      </c>
      <c r="AH776">
        <v>-0.99999999999999833</v>
      </c>
      <c r="AI776">
        <v>0</v>
      </c>
      <c r="AJ776">
        <v>9.0646723544214897E-3</v>
      </c>
      <c r="AK776">
        <v>0.36237153074894146</v>
      </c>
      <c r="AL776">
        <v>0.21114090342852065</v>
      </c>
      <c r="AM776">
        <v>0.33752967770285164</v>
      </c>
      <c r="AN776">
        <v>4.4170380964681726E-2</v>
      </c>
      <c r="AO776">
        <v>10.250099596315998</v>
      </c>
      <c r="AP776">
        <v>2.1599640412596472</v>
      </c>
      <c r="AQ776">
        <v>32.395130931705872</v>
      </c>
      <c r="AR776">
        <v>0.7476760534605762</v>
      </c>
      <c r="AS776">
        <v>0.85972043475525783</v>
      </c>
      <c r="AT776">
        <v>-0.99999999999999833</v>
      </c>
      <c r="AU776">
        <v>-0.99999999999999833</v>
      </c>
      <c r="AV776">
        <v>0.72947980157764625</v>
      </c>
      <c r="AW776">
        <v>92.337007226035311</v>
      </c>
      <c r="AX776">
        <v>93.243474461477462</v>
      </c>
      <c r="AY776">
        <v>0.41341414997676368</v>
      </c>
      <c r="AZ776">
        <v>-2.8565247315670028</v>
      </c>
      <c r="BA776">
        <v>1473.1161367043851</v>
      </c>
      <c r="CU776" t="e">
        <v>#N/A</v>
      </c>
      <c r="CV776" t="e">
        <v>#N/A</v>
      </c>
    </row>
    <row r="777" spans="1:100" x14ac:dyDescent="0.25">
      <c r="A777">
        <v>2204</v>
      </c>
      <c r="B777" t="s">
        <v>674</v>
      </c>
      <c r="C777">
        <v>2</v>
      </c>
      <c r="D777">
        <v>3.5967424280444362</v>
      </c>
      <c r="E777">
        <v>-3.0028222665677833E-2</v>
      </c>
      <c r="F777">
        <v>2.1637231606636276E-3</v>
      </c>
      <c r="G777">
        <v>9.8404183652948118E-3</v>
      </c>
      <c r="H777">
        <v>5.4263312310340664E-2</v>
      </c>
      <c r="I777">
        <v>0</v>
      </c>
      <c r="J777">
        <v>3.2557987386204394</v>
      </c>
      <c r="K777">
        <v>5.4263312310340664E-2</v>
      </c>
      <c r="L777">
        <v>-1</v>
      </c>
      <c r="M777">
        <v>-1</v>
      </c>
      <c r="N777">
        <v>1.0852662462068132</v>
      </c>
      <c r="O777">
        <v>7.2267924314897947</v>
      </c>
      <c r="P777">
        <v>1.5701385647232668E-2</v>
      </c>
      <c r="Q777">
        <v>0.32495723465900317</v>
      </c>
      <c r="R777">
        <v>0.10822413322486418</v>
      </c>
      <c r="S777">
        <v>0.32499805608972737</v>
      </c>
      <c r="T777">
        <v>0.2612236062806581</v>
      </c>
      <c r="U777">
        <v>4.91957839343743E-2</v>
      </c>
      <c r="V777">
        <v>-3.1258908419630762E-3</v>
      </c>
      <c r="W777">
        <v>22.523771305650087</v>
      </c>
      <c r="X777">
        <v>0.67120036815113648</v>
      </c>
      <c r="Y777">
        <v>-1</v>
      </c>
      <c r="Z777">
        <v>-1</v>
      </c>
      <c r="AA777">
        <v>38.720737987227857</v>
      </c>
      <c r="AB777">
        <v>8.5544621400639287E-2</v>
      </c>
      <c r="AC777">
        <v>8.5746150562073534E-2</v>
      </c>
      <c r="AD777">
        <v>8.1428655864702715E-2</v>
      </c>
      <c r="AE777">
        <v>14.684522224636428</v>
      </c>
      <c r="AF777">
        <v>-1</v>
      </c>
      <c r="AG777">
        <v>-1</v>
      </c>
      <c r="AH777">
        <v>-1</v>
      </c>
      <c r="AI777">
        <v>-1.9810941832733384E-3</v>
      </c>
      <c r="AJ777">
        <v>-3.1258908419630762E-3</v>
      </c>
      <c r="AK777">
        <v>0.12884878881533821</v>
      </c>
      <c r="AL777">
        <v>4.2979168173909128E-2</v>
      </c>
      <c r="AM777">
        <v>0.14172760716910873</v>
      </c>
      <c r="AN777">
        <v>4.1713253045945038E-2</v>
      </c>
      <c r="AO777">
        <v>3.9959592365905197</v>
      </c>
      <c r="AP777">
        <v>1.4492020537320611</v>
      </c>
      <c r="AQ777">
        <v>27.600742057148842</v>
      </c>
      <c r="AR777">
        <v>0.65301015412587982</v>
      </c>
      <c r="AS777">
        <v>0.75320202450652329</v>
      </c>
      <c r="AT777">
        <v>-1</v>
      </c>
      <c r="AU777">
        <v>-1</v>
      </c>
      <c r="AV777">
        <v>0.19533412736076317</v>
      </c>
      <c r="AW777">
        <v>50.066496133815335</v>
      </c>
      <c r="AX777">
        <v>50.118144350349993</v>
      </c>
      <c r="AY777">
        <v>0.13001880947971289</v>
      </c>
      <c r="AZ777">
        <v>-6.4204304724869115</v>
      </c>
      <c r="BA777">
        <v>1427.3599665395873</v>
      </c>
    </row>
    <row r="778" spans="1:100" x14ac:dyDescent="0.25">
      <c r="A778">
        <v>2207</v>
      </c>
      <c r="B778" t="s">
        <v>1198</v>
      </c>
      <c r="C778">
        <v>2</v>
      </c>
      <c r="D778">
        <v>1.8210815605300597</v>
      </c>
      <c r="E778">
        <v>-0.4244523615562294</v>
      </c>
      <c r="F778">
        <v>-0.97999546788502301</v>
      </c>
      <c r="G778">
        <v>-0.97677884967411965</v>
      </c>
      <c r="H778">
        <v>-0.14984805183676919</v>
      </c>
      <c r="I778">
        <v>0</v>
      </c>
      <c r="J778">
        <v>-8.9908831102061519</v>
      </c>
      <c r="K778">
        <v>-0.14984805183676919</v>
      </c>
      <c r="L778">
        <v>-1</v>
      </c>
      <c r="M778">
        <v>-1</v>
      </c>
      <c r="N778">
        <v>-2.9969610367353834</v>
      </c>
      <c r="O778">
        <v>-5.494308007820198</v>
      </c>
      <c r="P778">
        <v>-1.981846049500914</v>
      </c>
      <c r="Q778">
        <v>-4.3438297203811294</v>
      </c>
      <c r="R778">
        <v>-1.4252314863269218</v>
      </c>
      <c r="S778">
        <v>0.2868438094873354</v>
      </c>
      <c r="T778">
        <v>0.10013561109098745</v>
      </c>
      <c r="U778">
        <v>-0.15027643712747585</v>
      </c>
      <c r="V778">
        <v>-2.9501811653022202E-2</v>
      </c>
      <c r="W778">
        <v>9.9342464179255412</v>
      </c>
      <c r="X778">
        <v>-0.25287436681620967</v>
      </c>
      <c r="Y778">
        <v>-1</v>
      </c>
      <c r="Z778">
        <v>-1</v>
      </c>
      <c r="AA778">
        <v>12.80093396936465</v>
      </c>
      <c r="AB778">
        <v>-0.13820066309268908</v>
      </c>
      <c r="AC778">
        <v>-0.13808404473219271</v>
      </c>
      <c r="AD778">
        <v>-0.14047938348696792</v>
      </c>
      <c r="AE778">
        <v>-5.9283442513268731</v>
      </c>
      <c r="AF778">
        <v>-1</v>
      </c>
      <c r="AG778">
        <v>-1</v>
      </c>
      <c r="AH778">
        <v>-1</v>
      </c>
      <c r="AI778">
        <v>-1.6444135290657538E-2</v>
      </c>
      <c r="AJ778">
        <v>-2.9501811653022202E-2</v>
      </c>
      <c r="AK778">
        <v>0.39840416136250972</v>
      </c>
      <c r="AL778">
        <v>-0.22657620437326237</v>
      </c>
      <c r="AM778">
        <v>0.4556850496773287</v>
      </c>
      <c r="AN778">
        <v>-0.27224418946227491</v>
      </c>
      <c r="AO778">
        <v>11.990545402042711</v>
      </c>
      <c r="AP778">
        <v>-6.5453841117201303</v>
      </c>
      <c r="AQ778">
        <v>14.19830425393924</v>
      </c>
      <c r="AR778">
        <v>0.35799626409312024</v>
      </c>
      <c r="AS778">
        <v>-0.20083588093822324</v>
      </c>
      <c r="AT778">
        <v>-1</v>
      </c>
      <c r="AU778">
        <v>-1</v>
      </c>
      <c r="AV778">
        <v>-1.8396232267460015</v>
      </c>
      <c r="AW778">
        <v>20.195818380255801</v>
      </c>
      <c r="AX778">
        <v>19.856141674058847</v>
      </c>
      <c r="AY778">
        <v>-0.10006551424952839</v>
      </c>
      <c r="AZ778">
        <v>-46.729483080306132</v>
      </c>
      <c r="BA778">
        <v>1415.879107853262</v>
      </c>
    </row>
    <row r="779" spans="1:100" x14ac:dyDescent="0.25">
      <c r="A779">
        <v>2212</v>
      </c>
      <c r="B779" t="s">
        <v>1199</v>
      </c>
      <c r="C779">
        <v>3</v>
      </c>
      <c r="D779">
        <v>5.2560380502184669</v>
      </c>
      <c r="E779">
        <v>-1.0996386607349822E-2</v>
      </c>
      <c r="F779">
        <v>-0.42470618578040253</v>
      </c>
      <c r="G779">
        <v>-0.42470618578040253</v>
      </c>
      <c r="H779">
        <v>9.504008666878877E-2</v>
      </c>
      <c r="I779">
        <v>0</v>
      </c>
      <c r="J779">
        <v>5.702405200127326</v>
      </c>
      <c r="K779">
        <v>9.504008666878877E-2</v>
      </c>
      <c r="L779">
        <v>-1.0000000000000022</v>
      </c>
      <c r="M779">
        <v>-1.0000000000000022</v>
      </c>
      <c r="N779">
        <v>1.9008017333757756</v>
      </c>
      <c r="O779">
        <v>10.53373706456539</v>
      </c>
      <c r="P779">
        <v>-3.6711168406927037E-3</v>
      </c>
      <c r="Q779">
        <v>6.111885747810728</v>
      </c>
      <c r="R779">
        <v>1.9804304810893003</v>
      </c>
      <c r="S779">
        <v>0.33333333333333393</v>
      </c>
      <c r="T779">
        <v>0.33280645476684889</v>
      </c>
      <c r="U779">
        <v>8.1711053389381505E-2</v>
      </c>
      <c r="V779">
        <v>0</v>
      </c>
      <c r="W779">
        <v>26.112430192831027</v>
      </c>
      <c r="X779">
        <v>0.8901681149581756</v>
      </c>
      <c r="Y779">
        <v>-1.0000000000000022</v>
      </c>
      <c r="Z779">
        <v>-1.0000000000000022</v>
      </c>
      <c r="AA779">
        <v>85.16990911056169</v>
      </c>
      <c r="AB779">
        <v>0.61160590686835481</v>
      </c>
      <c r="AC779">
        <v>0.36595404335205794</v>
      </c>
      <c r="AD779">
        <v>0.16398101851241456</v>
      </c>
      <c r="AE779">
        <v>57.077048436641348</v>
      </c>
      <c r="AF779">
        <v>-1.0000000000000022</v>
      </c>
      <c r="AG779">
        <v>-1.0000000000000022</v>
      </c>
      <c r="AH779">
        <v>-1.0000000000000022</v>
      </c>
      <c r="AI779">
        <v>2.9501888815919385E-2</v>
      </c>
      <c r="AJ779">
        <v>0</v>
      </c>
      <c r="AK779">
        <v>-0.27134773424408626</v>
      </c>
      <c r="AL779">
        <v>0.8417037270737302</v>
      </c>
      <c r="AM779">
        <v>0.28319173803109382</v>
      </c>
      <c r="AN779">
        <v>0.11346719840890929</v>
      </c>
      <c r="AO779">
        <v>5.7230547795569153</v>
      </c>
      <c r="AP779">
        <v>7.0451985955913816</v>
      </c>
      <c r="AQ779">
        <v>31.814835392958365</v>
      </c>
      <c r="AR779">
        <v>0.74785084148956416</v>
      </c>
      <c r="AS779">
        <v>0.98520820162696432</v>
      </c>
      <c r="AT779">
        <v>-1.0000000000000022</v>
      </c>
      <c r="AU779">
        <v>-1.0000000000000022</v>
      </c>
      <c r="AV779">
        <v>1.5557242953088986</v>
      </c>
      <c r="AW779">
        <v>102.74884477071845</v>
      </c>
      <c r="AX779">
        <v>103.33888254703683</v>
      </c>
      <c r="AY779">
        <v>0.46790907427391493</v>
      </c>
      <c r="AZ779">
        <v>47.715196708068866</v>
      </c>
      <c r="BA779">
        <v>1510.0638181763948</v>
      </c>
    </row>
    <row r="780" spans="1:100" x14ac:dyDescent="0.25">
      <c r="A780">
        <v>2220</v>
      </c>
      <c r="B780" t="s">
        <v>1200</v>
      </c>
      <c r="C780">
        <v>3</v>
      </c>
      <c r="D780">
        <v>3.3705712488337878</v>
      </c>
      <c r="E780">
        <v>-0.14205992450623439</v>
      </c>
      <c r="F780">
        <v>1.9644235589224497</v>
      </c>
      <c r="G780">
        <v>1.9212008286213815</v>
      </c>
      <c r="H780">
        <v>0.27128181660356471</v>
      </c>
      <c r="I780">
        <v>0</v>
      </c>
      <c r="J780">
        <v>16.276908996213884</v>
      </c>
      <c r="K780">
        <v>0.27128181660356471</v>
      </c>
      <c r="L780">
        <v>-0.99999999999999856</v>
      </c>
      <c r="M780">
        <v>-0.99999999999999856</v>
      </c>
      <c r="N780">
        <v>5.4256363320712939</v>
      </c>
      <c r="O780">
        <v>21.568681073669048</v>
      </c>
      <c r="P780">
        <v>1.5275174897134058</v>
      </c>
      <c r="Q780">
        <v>7.836140906389276</v>
      </c>
      <c r="R780">
        <v>2.590660418016796</v>
      </c>
      <c r="S780">
        <v>0.33333333333333287</v>
      </c>
      <c r="T780">
        <v>0.17931439405634284</v>
      </c>
      <c r="U780">
        <v>0.24722396764065682</v>
      </c>
      <c r="V780">
        <v>0</v>
      </c>
      <c r="W780">
        <v>19.543595137070714</v>
      </c>
      <c r="X780">
        <v>1.0762428420717483</v>
      </c>
      <c r="Y780">
        <v>-0.99999999999999856</v>
      </c>
      <c r="Z780">
        <v>-0.99999999999999856</v>
      </c>
      <c r="AA780">
        <v>20.853857077461857</v>
      </c>
      <c r="AB780">
        <v>-7.4079504630077356E-2</v>
      </c>
      <c r="AC780">
        <v>0.12500782930116744</v>
      </c>
      <c r="AD780">
        <v>-7.6536294223602835E-2</v>
      </c>
      <c r="AE780">
        <v>-1.2803984776256372</v>
      </c>
      <c r="AF780">
        <v>-0.99999999999999856</v>
      </c>
      <c r="AG780">
        <v>-0.99999999999999856</v>
      </c>
      <c r="AH780">
        <v>-0.99999999999999856</v>
      </c>
      <c r="AI780">
        <v>1.4628523928745647E-2</v>
      </c>
      <c r="AJ780">
        <v>0</v>
      </c>
      <c r="AK780">
        <v>0.14438652770799804</v>
      </c>
      <c r="AL780">
        <v>0.17132384396284137</v>
      </c>
      <c r="AM780">
        <v>0.1496420550041567</v>
      </c>
      <c r="AN780">
        <v>0.3284042964166437</v>
      </c>
      <c r="AO780">
        <v>4.4629840136439087</v>
      </c>
      <c r="AP780">
        <v>9.0667266302303009</v>
      </c>
      <c r="AQ780">
        <v>35.820504133284594</v>
      </c>
      <c r="AR780">
        <v>0.75987169503033247</v>
      </c>
      <c r="AS780">
        <v>1.3475246586753125</v>
      </c>
      <c r="AT780">
        <v>-0.99999999999999856</v>
      </c>
      <c r="AU780">
        <v>-0.99999999999999856</v>
      </c>
      <c r="AV780">
        <v>4.5118612466381771</v>
      </c>
      <c r="AW780">
        <v>51.4892647813612</v>
      </c>
      <c r="AX780">
        <v>51.781835259936102</v>
      </c>
      <c r="AY780">
        <v>0.12464602853742653</v>
      </c>
      <c r="AZ780">
        <v>-11.25684866596391</v>
      </c>
      <c r="BA780">
        <v>1413.4197284793822</v>
      </c>
    </row>
    <row r="781" spans="1:100" x14ac:dyDescent="0.25">
      <c r="A781">
        <v>2221</v>
      </c>
      <c r="B781" t="s">
        <v>1201</v>
      </c>
      <c r="C781">
        <v>2</v>
      </c>
      <c r="D781">
        <v>3.6897819253001662</v>
      </c>
      <c r="E781">
        <v>-9.3615377939936378E-3</v>
      </c>
      <c r="F781">
        <v>5.3626026031538279E-2</v>
      </c>
      <c r="G781">
        <v>6.1536416379656581E-2</v>
      </c>
      <c r="H781">
        <v>6.4958157847490802E-2</v>
      </c>
      <c r="I781">
        <v>0</v>
      </c>
      <c r="J781">
        <v>3.8974894708494476</v>
      </c>
      <c r="K781">
        <v>6.4958157847490802E-2</v>
      </c>
      <c r="L781">
        <v>-1</v>
      </c>
      <c r="M781">
        <v>-1</v>
      </c>
      <c r="N781">
        <v>1.2991631569498159</v>
      </c>
      <c r="O781">
        <v>7.8933413266455643</v>
      </c>
      <c r="P781">
        <v>0.12036709772704854</v>
      </c>
      <c r="Q781">
        <v>0.56958817688340613</v>
      </c>
      <c r="R781">
        <v>0.18857277553446697</v>
      </c>
      <c r="S781">
        <v>0.32699722833427136</v>
      </c>
      <c r="T781">
        <v>0.26966415163510993</v>
      </c>
      <c r="U781">
        <v>5.9647551782396696E-2</v>
      </c>
      <c r="V781">
        <v>-1.7438688259273994E-3</v>
      </c>
      <c r="W781">
        <v>23.183426022196294</v>
      </c>
      <c r="X781">
        <v>0.71961921340531765</v>
      </c>
      <c r="Y781">
        <v>-1</v>
      </c>
      <c r="Z781">
        <v>-1</v>
      </c>
      <c r="AA781">
        <v>40.078860801616855</v>
      </c>
      <c r="AB781">
        <v>9.7268227615907144E-2</v>
      </c>
      <c r="AC781">
        <v>9.7474205857892404E-2</v>
      </c>
      <c r="AD781">
        <v>9.3055995744747086E-2</v>
      </c>
      <c r="AE781">
        <v>15.764576850499596</v>
      </c>
      <c r="AF781">
        <v>-1</v>
      </c>
      <c r="AG781">
        <v>-1</v>
      </c>
      <c r="AH781">
        <v>-1</v>
      </c>
      <c r="AI781">
        <v>-1.2232726318508326E-3</v>
      </c>
      <c r="AJ781">
        <v>-1.7438688259273994E-3</v>
      </c>
      <c r="AK781">
        <v>0.11472486639118944</v>
      </c>
      <c r="AL781">
        <v>5.710309059805789E-2</v>
      </c>
      <c r="AM781">
        <v>0.12527714461453934</v>
      </c>
      <c r="AN781">
        <v>5.8163715600514414E-2</v>
      </c>
      <c r="AO781">
        <v>3.577066028315623</v>
      </c>
      <c r="AP781">
        <v>1.8680952620069577</v>
      </c>
      <c r="AQ781">
        <v>28.302991060899952</v>
      </c>
      <c r="AR781">
        <v>0.66846802928338522</v>
      </c>
      <c r="AS781">
        <v>0.8031908532910097</v>
      </c>
      <c r="AT781">
        <v>-1</v>
      </c>
      <c r="AU781">
        <v>-1</v>
      </c>
      <c r="AV781">
        <v>0.30196001106792342</v>
      </c>
      <c r="AW781">
        <v>51.631633312723508</v>
      </c>
      <c r="AX781">
        <v>51.703785824160796</v>
      </c>
      <c r="AY781">
        <v>0.14207456302918389</v>
      </c>
      <c r="AZ781">
        <v>-4.3083526213057404</v>
      </c>
      <c r="BA781">
        <v>1411.4581248537343</v>
      </c>
    </row>
    <row r="782" spans="1:100" x14ac:dyDescent="0.25">
      <c r="A782">
        <v>2224</v>
      </c>
      <c r="B782" t="s">
        <v>1202</v>
      </c>
      <c r="C782">
        <v>3</v>
      </c>
      <c r="D782">
        <v>4.2248106277287567</v>
      </c>
      <c r="E782">
        <v>0</v>
      </c>
      <c r="F782">
        <v>1.882513475343035</v>
      </c>
      <c r="G782">
        <v>1.882513475343035</v>
      </c>
      <c r="H782">
        <v>-1.1179505741537654E-2</v>
      </c>
      <c r="I782">
        <v>0</v>
      </c>
      <c r="J782">
        <v>-0.67077034449225914</v>
      </c>
      <c r="K782">
        <v>-1.1179505741537654E-2</v>
      </c>
      <c r="L782">
        <v>-0.99999999999999922</v>
      </c>
      <c r="M782">
        <v>-0.99999999999999922</v>
      </c>
      <c r="N782">
        <v>-0.22359011483075286</v>
      </c>
      <c r="O782">
        <v>5.4365537585795334</v>
      </c>
      <c r="P782">
        <v>-5.0423578149381337E-2</v>
      </c>
      <c r="Q782">
        <v>-4.8569755812676141E-2</v>
      </c>
      <c r="R782">
        <v>5.9893008376188453E-3</v>
      </c>
      <c r="S782">
        <v>0.32921182982197261</v>
      </c>
      <c r="T782">
        <v>0.40567778268651322</v>
      </c>
      <c r="U782">
        <v>-0.10953351051264659</v>
      </c>
      <c r="V782">
        <v>0</v>
      </c>
      <c r="W782">
        <v>25.461424309495094</v>
      </c>
      <c r="X782">
        <v>0.37622899981071994</v>
      </c>
      <c r="Y782">
        <v>-0.99999999999999922</v>
      </c>
      <c r="Z782">
        <v>-0.99999999999999922</v>
      </c>
      <c r="AA782">
        <v>19.167753017489776</v>
      </c>
      <c r="AB782">
        <v>1.8176321758275413E-2</v>
      </c>
      <c r="AC782">
        <v>4.7650255292961581E-3</v>
      </c>
      <c r="AD782">
        <v>-0.1489345591444303</v>
      </c>
      <c r="AE782">
        <v>-6.2996605928429403</v>
      </c>
      <c r="AF782">
        <v>-0.99999999999999922</v>
      </c>
      <c r="AG782">
        <v>-0.99999999999999922</v>
      </c>
      <c r="AH782">
        <v>-0.99999999999999922</v>
      </c>
      <c r="AI782">
        <v>0</v>
      </c>
      <c r="AJ782">
        <v>0</v>
      </c>
      <c r="AK782">
        <v>0.31295433975981712</v>
      </c>
      <c r="AL782">
        <v>2.1178704953739254E-2</v>
      </c>
      <c r="AM782">
        <v>0.13706536114106893</v>
      </c>
      <c r="AN782">
        <v>3.327982310992765E-2</v>
      </c>
      <c r="AO782">
        <v>4.9914057273258097</v>
      </c>
      <c r="AP782">
        <v>0.93788910251688828</v>
      </c>
      <c r="AQ782">
        <v>24.790653965002836</v>
      </c>
      <c r="AR782">
        <v>0.62535610199583958</v>
      </c>
      <c r="AS782">
        <v>0.36504949406918241</v>
      </c>
      <c r="AT782">
        <v>-0.99999999999999922</v>
      </c>
      <c r="AU782">
        <v>-0.99999999999999922</v>
      </c>
      <c r="AV782">
        <v>1.8885027761806539</v>
      </c>
      <c r="AW782">
        <v>25.542195878586199</v>
      </c>
      <c r="AX782">
        <v>25.542195878586199</v>
      </c>
      <c r="AY782">
        <v>0.16957462669647969</v>
      </c>
      <c r="AZ782">
        <v>-15.420437633748071</v>
      </c>
      <c r="BA782">
        <v>1360.1884241667331</v>
      </c>
      <c r="CU782" t="e">
        <v>#N/A</v>
      </c>
      <c r="CV782" t="e">
        <v>#N/A</v>
      </c>
    </row>
    <row r="783" spans="1:100" x14ac:dyDescent="0.25">
      <c r="A783">
        <v>2225</v>
      </c>
      <c r="B783" t="s">
        <v>1203</v>
      </c>
      <c r="C783">
        <v>2</v>
      </c>
      <c r="D783">
        <v>4.7676105181908488</v>
      </c>
      <c r="E783">
        <v>0.23005445790659326</v>
      </c>
      <c r="F783">
        <v>0.64979800810674326</v>
      </c>
      <c r="G783">
        <v>0.66041567133465584</v>
      </c>
      <c r="H783">
        <v>0.18885403708688389</v>
      </c>
      <c r="I783">
        <v>0</v>
      </c>
      <c r="J783">
        <v>11.331242225213032</v>
      </c>
      <c r="K783">
        <v>0.18885403708688389</v>
      </c>
      <c r="L783">
        <v>-1</v>
      </c>
      <c r="M783">
        <v>-1</v>
      </c>
      <c r="N783">
        <v>3.7770807417376777</v>
      </c>
      <c r="O783">
        <v>15.615066819034118</v>
      </c>
      <c r="P783">
        <v>1.3328811428622396</v>
      </c>
      <c r="Q783">
        <v>3.4035482907318562</v>
      </c>
      <c r="R783">
        <v>1.1193824492282134</v>
      </c>
      <c r="S783">
        <v>0.3501569085866309</v>
      </c>
      <c r="T783">
        <v>0.36744478664449076</v>
      </c>
      <c r="U783">
        <v>0.1807274647777381</v>
      </c>
      <c r="V783">
        <v>1.4266351444216478E-2</v>
      </c>
      <c r="W783">
        <v>30.825284973502214</v>
      </c>
      <c r="X783">
        <v>1.2805338506186206</v>
      </c>
      <c r="Y783">
        <v>-1</v>
      </c>
      <c r="Z783">
        <v>-1</v>
      </c>
      <c r="AA783">
        <v>55.812217549903465</v>
      </c>
      <c r="AB783">
        <v>0.23308192355490215</v>
      </c>
      <c r="AC783">
        <v>0.2333394427700374</v>
      </c>
      <c r="AD783">
        <v>0.22775448135160237</v>
      </c>
      <c r="AE783">
        <v>28.276615199540458</v>
      </c>
      <c r="AF783">
        <v>-1</v>
      </c>
      <c r="AG783">
        <v>-1</v>
      </c>
      <c r="AH783">
        <v>-1</v>
      </c>
      <c r="AI783">
        <v>7.5558132459122547E-3</v>
      </c>
      <c r="AJ783">
        <v>1.4266351444216478E-2</v>
      </c>
      <c r="AK783">
        <v>-4.8895616108568837E-2</v>
      </c>
      <c r="AL783">
        <v>0.22072357309781615</v>
      </c>
      <c r="AM783">
        <v>-6.5295455523843984E-2</v>
      </c>
      <c r="AN783">
        <v>0.24873631573889776</v>
      </c>
      <c r="AO783">
        <v>-1.2756587881718295</v>
      </c>
      <c r="AP783">
        <v>6.7208200784944108</v>
      </c>
      <c r="AQ783">
        <v>36.438289271846948</v>
      </c>
      <c r="AR783">
        <v>0.84754186697082945</v>
      </c>
      <c r="AS783">
        <v>1.3822931762640422</v>
      </c>
      <c r="AT783">
        <v>-1</v>
      </c>
      <c r="AU783">
        <v>-1</v>
      </c>
      <c r="AV783">
        <v>1.5371819285502508</v>
      </c>
      <c r="AW783">
        <v>69.763175861655313</v>
      </c>
      <c r="AX783">
        <v>70.072863140314965</v>
      </c>
      <c r="AY783">
        <v>0.28173606451760624</v>
      </c>
      <c r="AZ783">
        <v>20.159297845001863</v>
      </c>
      <c r="BA783">
        <v>1461.3345380489409</v>
      </c>
    </row>
    <row r="784" spans="1:100" x14ac:dyDescent="0.25">
      <c r="A784">
        <v>2227</v>
      </c>
      <c r="B784" t="s">
        <v>1204</v>
      </c>
      <c r="C784">
        <v>3</v>
      </c>
      <c r="D784">
        <v>5.4065749279892055</v>
      </c>
      <c r="E784">
        <v>-2.3312011423216213E-3</v>
      </c>
      <c r="F784">
        <v>0.66338432729594821</v>
      </c>
      <c r="G784">
        <v>0.62147231417985815</v>
      </c>
      <c r="H784">
        <v>5.023151876230831E-3</v>
      </c>
      <c r="I784">
        <v>0</v>
      </c>
      <c r="J784">
        <v>0.30138911257384993</v>
      </c>
      <c r="K784">
        <v>5.023151876230831E-3</v>
      </c>
      <c r="L784">
        <v>-0.99999999999999967</v>
      </c>
      <c r="M784">
        <v>-0.99999999999999967</v>
      </c>
      <c r="N784">
        <v>0.10046303752461661</v>
      </c>
      <c r="O784">
        <v>6.32943635474291</v>
      </c>
      <c r="P784">
        <v>-0.7330571773954796</v>
      </c>
      <c r="Q784">
        <v>-5.9771395916606682</v>
      </c>
      <c r="R784">
        <v>-2.0840845831431349</v>
      </c>
      <c r="S784">
        <v>0.33333333333333337</v>
      </c>
      <c r="T784">
        <v>0.29035686175009612</v>
      </c>
      <c r="U784">
        <v>4.4679356697804345E-2</v>
      </c>
      <c r="V784">
        <v>1.5226374536632187E-2</v>
      </c>
      <c r="W784">
        <v>27.142910977665395</v>
      </c>
      <c r="X784">
        <v>0.85607085749568013</v>
      </c>
      <c r="Y784">
        <v>-0.99999999999999967</v>
      </c>
      <c r="Z784">
        <v>-0.99999999999999967</v>
      </c>
      <c r="AA784">
        <v>46.896948086482006</v>
      </c>
      <c r="AB784">
        <v>-0.17548225870283937</v>
      </c>
      <c r="AC784">
        <v>0.18356331106888871</v>
      </c>
      <c r="AD784">
        <v>0.42868138147314527</v>
      </c>
      <c r="AE784">
        <v>21.838121691959735</v>
      </c>
      <c r="AF784">
        <v>-0.99999999999999967</v>
      </c>
      <c r="AG784">
        <v>-0.99999999999999967</v>
      </c>
      <c r="AH784">
        <v>-0.99999999999999967</v>
      </c>
      <c r="AI784">
        <v>0</v>
      </c>
      <c r="AJ784">
        <v>1.5226374536632187E-2</v>
      </c>
      <c r="AK784">
        <v>0.15593591697184864</v>
      </c>
      <c r="AL784">
        <v>5.8460013581220369E-2</v>
      </c>
      <c r="AM784">
        <v>-0.12063239247513158</v>
      </c>
      <c r="AN784">
        <v>0.18403532919963728</v>
      </c>
      <c r="AO784">
        <v>-2.2361302270190451</v>
      </c>
      <c r="AP784">
        <v>4.8931832978970329</v>
      </c>
      <c r="AQ784">
        <v>27.444300090239246</v>
      </c>
      <c r="AR784">
        <v>0.68359592631786581</v>
      </c>
      <c r="AS784">
        <v>0.86109400937191061</v>
      </c>
      <c r="AT784">
        <v>-0.99999999999999967</v>
      </c>
      <c r="AU784">
        <v>-0.99999999999999967</v>
      </c>
      <c r="AV784">
        <v>-1.4626122689632783</v>
      </c>
      <c r="AW784">
        <v>58.119567739121948</v>
      </c>
      <c r="AX784">
        <v>59.642205192785156</v>
      </c>
      <c r="AY784">
        <v>0.36636077394033956</v>
      </c>
      <c r="AZ784">
        <v>14.730801733444832</v>
      </c>
      <c r="BA784">
        <v>1478.3007061792764</v>
      </c>
      <c r="CU784" t="e">
        <v>#N/A</v>
      </c>
      <c r="CV784" t="e">
        <v>#N/A</v>
      </c>
    </row>
    <row r="785" spans="1:100" x14ac:dyDescent="0.25">
      <c r="A785">
        <v>2228</v>
      </c>
      <c r="B785" t="s">
        <v>1205</v>
      </c>
      <c r="C785">
        <v>3</v>
      </c>
      <c r="D785">
        <v>5.0983572336704679</v>
      </c>
      <c r="E785">
        <v>4.166201552447288E-3</v>
      </c>
      <c r="F785">
        <v>-0.38309653427429546</v>
      </c>
      <c r="G785">
        <v>-0.38309653427429546</v>
      </c>
      <c r="H785">
        <v>-1.0712297179804077E-2</v>
      </c>
      <c r="I785">
        <v>0</v>
      </c>
      <c r="J785">
        <v>-0.64273783078824354</v>
      </c>
      <c r="K785">
        <v>-1.0712297179804077E-2</v>
      </c>
      <c r="L785">
        <v>-1.0000000000000002</v>
      </c>
      <c r="M785">
        <v>-1.0000000000000002</v>
      </c>
      <c r="N785">
        <v>-0.21424594359608087</v>
      </c>
      <c r="O785">
        <v>4.072522868607928</v>
      </c>
      <c r="P785">
        <v>-0.24948890492779888</v>
      </c>
      <c r="Q785">
        <v>-1.5035450802463901</v>
      </c>
      <c r="R785">
        <v>-0.49810746305949838</v>
      </c>
      <c r="S785">
        <v>0.33333333333333354</v>
      </c>
      <c r="T785">
        <v>0.365743831107115</v>
      </c>
      <c r="U785">
        <v>0.21623515850094913</v>
      </c>
      <c r="V785">
        <v>-4.6616489055198718E-3</v>
      </c>
      <c r="W785">
        <v>36.854518848627279</v>
      </c>
      <c r="X785">
        <v>1.5544216243705506</v>
      </c>
      <c r="Y785">
        <v>-1.0000000000000002</v>
      </c>
      <c r="Z785">
        <v>-1.0000000000000002</v>
      </c>
      <c r="AA785">
        <v>72.816232486577988</v>
      </c>
      <c r="AB785">
        <v>0.12895620274535083</v>
      </c>
      <c r="AC785">
        <v>0.58293243155334595</v>
      </c>
      <c r="AD785">
        <v>1.7307787721506648E-2</v>
      </c>
      <c r="AE785">
        <v>36.459821101010164</v>
      </c>
      <c r="AF785">
        <v>-1.0000000000000002</v>
      </c>
      <c r="AG785">
        <v>-1.0000000000000002</v>
      </c>
      <c r="AH785">
        <v>-1.0000000000000002</v>
      </c>
      <c r="AI785">
        <v>-4.6197460877935113E-3</v>
      </c>
      <c r="AJ785">
        <v>-4.6616489055198718E-3</v>
      </c>
      <c r="AK785">
        <v>0.2656968480564702</v>
      </c>
      <c r="AL785">
        <v>0.15158126244861733</v>
      </c>
      <c r="AM785">
        <v>-4.4963916025142277E-2</v>
      </c>
      <c r="AN785">
        <v>0.14740315318964622</v>
      </c>
      <c r="AO785">
        <v>0.2043863396537936</v>
      </c>
      <c r="AP785">
        <v>4.4429851419842423</v>
      </c>
      <c r="AQ785">
        <v>36.21178101783903</v>
      </c>
      <c r="AR785">
        <v>0.91065067403587752</v>
      </c>
      <c r="AS785">
        <v>1.5437093271907463</v>
      </c>
      <c r="AT785">
        <v>-1.0000000000000002</v>
      </c>
      <c r="AU785">
        <v>-1.0000000000000002</v>
      </c>
      <c r="AV785">
        <v>-0.88120399733379384</v>
      </c>
      <c r="AW785">
        <v>81.331740497170159</v>
      </c>
      <c r="AX785">
        <v>80.773180684862297</v>
      </c>
      <c r="AY785">
        <v>-6.2186235867941198E-3</v>
      </c>
      <c r="AZ785">
        <v>-20.342078832074531</v>
      </c>
      <c r="BA785">
        <v>1454.3204905249474</v>
      </c>
    </row>
    <row r="786" spans="1:100" x14ac:dyDescent="0.25">
      <c r="A786">
        <v>2230</v>
      </c>
      <c r="B786" t="s">
        <v>1206</v>
      </c>
      <c r="C786">
        <v>3</v>
      </c>
      <c r="D786">
        <v>3.6163329700416487</v>
      </c>
      <c r="E786">
        <v>0</v>
      </c>
      <c r="F786">
        <v>0.5476213112527536</v>
      </c>
      <c r="G786">
        <v>0.5476213112527536</v>
      </c>
      <c r="H786">
        <v>0.18078913453381121</v>
      </c>
      <c r="I786">
        <v>0</v>
      </c>
      <c r="J786">
        <v>10.847348072028669</v>
      </c>
      <c r="K786">
        <v>0.18078913453381121</v>
      </c>
      <c r="L786">
        <v>-0.99999999999999989</v>
      </c>
      <c r="M786">
        <v>-0.99999999999999989</v>
      </c>
      <c r="N786">
        <v>3.6157826906762223</v>
      </c>
      <c r="O786">
        <v>15.011302353323074</v>
      </c>
      <c r="P786">
        <v>0</v>
      </c>
      <c r="Q786">
        <v>-0.61773262177924537</v>
      </c>
      <c r="R786">
        <v>-0.15439915205386495</v>
      </c>
      <c r="S786">
        <v>0.33333333333333343</v>
      </c>
      <c r="T786">
        <v>0.34837429819806648</v>
      </c>
      <c r="U786">
        <v>0.39401005467457567</v>
      </c>
      <c r="V786">
        <v>0</v>
      </c>
      <c r="W786">
        <v>35.797142066886572</v>
      </c>
      <c r="X786">
        <v>2.0919996805606242</v>
      </c>
      <c r="Y786">
        <v>-0.99999999999999989</v>
      </c>
      <c r="Z786">
        <v>-0.99999999999999989</v>
      </c>
      <c r="AA786">
        <v>55.054085549552518</v>
      </c>
      <c r="AB786">
        <v>0.21579818552448193</v>
      </c>
      <c r="AC786">
        <v>0.37370662981473024</v>
      </c>
      <c r="AD786">
        <v>-0.20127796264481587</v>
      </c>
      <c r="AE786">
        <v>19.411342634719819</v>
      </c>
      <c r="AF786">
        <v>-0.99999999999999989</v>
      </c>
      <c r="AG786">
        <v>-0.99999999999999989</v>
      </c>
      <c r="AH786">
        <v>-0.99999999999999989</v>
      </c>
      <c r="AI786">
        <v>6.9105180368687711E-3</v>
      </c>
      <c r="AJ786">
        <v>0</v>
      </c>
      <c r="AK786">
        <v>0.44236973642869964</v>
      </c>
      <c r="AL786">
        <v>6.6715193677571283E-2</v>
      </c>
      <c r="AM786">
        <v>9.9433196706854021E-2</v>
      </c>
      <c r="AN786">
        <v>0.37611444583128989</v>
      </c>
      <c r="AO786">
        <v>4.69767859981485</v>
      </c>
      <c r="AP786">
        <v>9.7364371141701032</v>
      </c>
      <c r="AQ786">
        <v>46.644490138915238</v>
      </c>
      <c r="AR786">
        <v>1.0757176862059754</v>
      </c>
      <c r="AS786">
        <v>2.2727888150944353</v>
      </c>
      <c r="AT786">
        <v>-0.99999999999999989</v>
      </c>
      <c r="AU786">
        <v>-0.99999999999999989</v>
      </c>
      <c r="AV786">
        <v>0.39322215919888859</v>
      </c>
      <c r="AW786">
        <v>79.801825017045687</v>
      </c>
      <c r="AX786">
        <v>79.940035377783062</v>
      </c>
      <c r="AY786">
        <v>0.13253437465256684</v>
      </c>
      <c r="AZ786">
        <v>24.195972365192901</v>
      </c>
      <c r="BA786">
        <v>1596.5612979922626</v>
      </c>
      <c r="CU786" t="e">
        <v>#N/A</v>
      </c>
      <c r="CV786" t="e">
        <v>#N/A</v>
      </c>
    </row>
    <row r="787" spans="1:100" x14ac:dyDescent="0.25">
      <c r="A787">
        <v>2231</v>
      </c>
      <c r="B787" t="s">
        <v>1207</v>
      </c>
      <c r="C787">
        <v>3</v>
      </c>
      <c r="D787">
        <v>3.6175203767592445</v>
      </c>
      <c r="E787">
        <v>-1.0095928470459254E-2</v>
      </c>
      <c r="F787">
        <v>-0.33365976145809539</v>
      </c>
      <c r="G787">
        <v>-0.33365976145809539</v>
      </c>
      <c r="H787">
        <v>0.24269897037506533</v>
      </c>
      <c r="I787">
        <v>0</v>
      </c>
      <c r="J787">
        <v>14.561938222503915</v>
      </c>
      <c r="K787">
        <v>0.24269897037506533</v>
      </c>
      <c r="L787">
        <v>-0.99999999999999978</v>
      </c>
      <c r="M787">
        <v>-0.99999999999999978</v>
      </c>
      <c r="N787">
        <v>4.8539794075013072</v>
      </c>
      <c r="O787">
        <v>17.84579883780507</v>
      </c>
      <c r="P787">
        <v>-1.7909667933056626E-2</v>
      </c>
      <c r="Q787">
        <v>1.8850242196317479E-2</v>
      </c>
      <c r="R787">
        <v>7.9703425103921532E-2</v>
      </c>
      <c r="S787">
        <v>0.33333333333333326</v>
      </c>
      <c r="T787">
        <v>0.25152850585222503</v>
      </c>
      <c r="U787">
        <v>0.13224624271134913</v>
      </c>
      <c r="V787">
        <v>0</v>
      </c>
      <c r="W787">
        <v>18.976364460873683</v>
      </c>
      <c r="X787">
        <v>0.77172050774815781</v>
      </c>
      <c r="Y787">
        <v>-0.99999999999999978</v>
      </c>
      <c r="Z787">
        <v>-0.99999999999999978</v>
      </c>
      <c r="AA787">
        <v>37.184059314079811</v>
      </c>
      <c r="AB787">
        <v>8.7924996573914241E-2</v>
      </c>
      <c r="AC787">
        <v>0.30865501465441064</v>
      </c>
      <c r="AD787">
        <v>-3.4020182666280201E-2</v>
      </c>
      <c r="AE787">
        <v>18.127991428102234</v>
      </c>
      <c r="AF787">
        <v>-0.99999999999999978</v>
      </c>
      <c r="AG787">
        <v>-0.99999999999999978</v>
      </c>
      <c r="AH787">
        <v>-0.99999999999999978</v>
      </c>
      <c r="AI787">
        <v>2.3448329608824862E-2</v>
      </c>
      <c r="AJ787">
        <v>0</v>
      </c>
      <c r="AK787">
        <v>0.17286363814467864</v>
      </c>
      <c r="AL787">
        <v>0.30555714882336998</v>
      </c>
      <c r="AM787">
        <v>-7.8165694727882318E-2</v>
      </c>
      <c r="AN787">
        <v>0.13438903764656346</v>
      </c>
      <c r="AO787">
        <v>-1.0898241774736652</v>
      </c>
      <c r="AP787">
        <v>4.8875116852809368</v>
      </c>
      <c r="AQ787">
        <v>33.538302683377609</v>
      </c>
      <c r="AR787">
        <v>0.71710808189690711</v>
      </c>
      <c r="AS787">
        <v>1.0144194781232232</v>
      </c>
      <c r="AT787">
        <v>-0.99999999999999978</v>
      </c>
      <c r="AU787">
        <v>-0.99999999999999978</v>
      </c>
      <c r="AV787">
        <v>-0.25395633635417353</v>
      </c>
      <c r="AW787">
        <v>59.91736983716585</v>
      </c>
      <c r="AX787">
        <v>60.386336429342343</v>
      </c>
      <c r="AY787">
        <v>-0.17230615594666249</v>
      </c>
      <c r="AZ787">
        <v>-79.614331713921203</v>
      </c>
      <c r="BA787">
        <v>1352.2839936331161</v>
      </c>
    </row>
    <row r="788" spans="1:100" x14ac:dyDescent="0.25">
      <c r="A788">
        <v>2232</v>
      </c>
      <c r="B788" t="s">
        <v>1208</v>
      </c>
      <c r="C788">
        <v>2</v>
      </c>
      <c r="D788">
        <v>3.9822853177574551</v>
      </c>
      <c r="E788">
        <v>5.5611679109766894E-2</v>
      </c>
      <c r="F788">
        <v>0.21541643351859396</v>
      </c>
      <c r="G788">
        <v>0.22406152927986489</v>
      </c>
      <c r="H788">
        <v>9.8581282366582715E-2</v>
      </c>
      <c r="I788">
        <v>0</v>
      </c>
      <c r="J788">
        <v>5.9148769419949625</v>
      </c>
      <c r="K788">
        <v>9.8581282366582715E-2</v>
      </c>
      <c r="L788">
        <v>-1</v>
      </c>
      <c r="M788">
        <v>-1</v>
      </c>
      <c r="N788">
        <v>1.971625647331654</v>
      </c>
      <c r="O788">
        <v>9.9888794456428016</v>
      </c>
      <c r="P788">
        <v>0.44942171173850382</v>
      </c>
      <c r="Q788">
        <v>1.3386742383007717</v>
      </c>
      <c r="R788">
        <v>0.44117786421306815</v>
      </c>
      <c r="S788">
        <v>0.33328235111420518</v>
      </c>
      <c r="T788">
        <v>0.29620006620030526</v>
      </c>
      <c r="U788">
        <v>9.2506473454335283E-2</v>
      </c>
      <c r="V788">
        <v>2.60101845382628E-3</v>
      </c>
      <c r="W788">
        <v>25.257289791148828</v>
      </c>
      <c r="X788">
        <v>0.87184140842411406</v>
      </c>
      <c r="Y788">
        <v>-1</v>
      </c>
      <c r="Z788">
        <v>-1</v>
      </c>
      <c r="AA788">
        <v>44.348612275988224</v>
      </c>
      <c r="AB788">
        <v>0.13412563431892999</v>
      </c>
      <c r="AC788">
        <v>0.13434559985870673</v>
      </c>
      <c r="AD788">
        <v>0.12961075432022359</v>
      </c>
      <c r="AE788">
        <v>19.160120156541151</v>
      </c>
      <c r="AF788">
        <v>-1</v>
      </c>
      <c r="AG788">
        <v>-1</v>
      </c>
      <c r="AH788">
        <v>-1</v>
      </c>
      <c r="AI788">
        <v>1.1592141743606863E-3</v>
      </c>
      <c r="AJ788">
        <v>2.60101845382628E-3</v>
      </c>
      <c r="AK788">
        <v>7.03211954157138E-2</v>
      </c>
      <c r="AL788">
        <v>0.10150676157353353</v>
      </c>
      <c r="AM788">
        <v>7.3559151217849797E-2</v>
      </c>
      <c r="AN788">
        <v>0.10988170899720397</v>
      </c>
      <c r="AO788">
        <v>2.2601233522288897</v>
      </c>
      <c r="AP788">
        <v>3.1850379380936911</v>
      </c>
      <c r="AQ788">
        <v>30.510765414864469</v>
      </c>
      <c r="AR788">
        <v>0.71706546432028984</v>
      </c>
      <c r="AS788">
        <v>0.96034886075786907</v>
      </c>
      <c r="AT788">
        <v>-1</v>
      </c>
      <c r="AU788">
        <v>-1</v>
      </c>
      <c r="AV788">
        <v>0.63717713527889996</v>
      </c>
      <c r="AW788">
        <v>56.552209498054061</v>
      </c>
      <c r="AX788">
        <v>56.688824694650549</v>
      </c>
      <c r="AY788">
        <v>0.17997619530216027</v>
      </c>
      <c r="AZ788">
        <v>2.3317298686751253</v>
      </c>
      <c r="BA788">
        <v>1481.4343316647532</v>
      </c>
    </row>
    <row r="789" spans="1:100" x14ac:dyDescent="0.25">
      <c r="A789">
        <v>2234</v>
      </c>
      <c r="B789" t="s">
        <v>1209</v>
      </c>
      <c r="C789">
        <v>3</v>
      </c>
      <c r="D789">
        <v>3.9887429894781841</v>
      </c>
      <c r="E789">
        <v>0</v>
      </c>
      <c r="F789">
        <v>-0.66258350484288675</v>
      </c>
      <c r="G789">
        <v>-0.66258350484288675</v>
      </c>
      <c r="H789">
        <v>6.6125539411858707E-4</v>
      </c>
      <c r="I789">
        <v>0</v>
      </c>
      <c r="J789">
        <v>3.96753236471169E-2</v>
      </c>
      <c r="K789">
        <v>6.6125539411858707E-4</v>
      </c>
      <c r="L789">
        <v>-1.0000000000000007</v>
      </c>
      <c r="M789">
        <v>-1.0000000000000007</v>
      </c>
      <c r="N789">
        <v>1.3225107882371856E-2</v>
      </c>
      <c r="O789">
        <v>3.3658348082824174</v>
      </c>
      <c r="P789">
        <v>-0.17118593139704322</v>
      </c>
      <c r="Q789">
        <v>0.86144098765343669</v>
      </c>
      <c r="R789">
        <v>0.12466007617676705</v>
      </c>
      <c r="S789">
        <v>0.33333333333333376</v>
      </c>
      <c r="T789">
        <v>0.16512611009284178</v>
      </c>
      <c r="U789">
        <v>-0.14240429700175219</v>
      </c>
      <c r="V789">
        <v>5.0903675033396236E-3</v>
      </c>
      <c r="W789">
        <v>14.419370341345777</v>
      </c>
      <c r="X789">
        <v>-0.20445844738560892</v>
      </c>
      <c r="Y789">
        <v>-1.0000000000000007</v>
      </c>
      <c r="Z789">
        <v>-1.0000000000000007</v>
      </c>
      <c r="AA789">
        <v>-5.9233178643437974</v>
      </c>
      <c r="AB789">
        <v>-0.13500962001085792</v>
      </c>
      <c r="AC789">
        <v>-0.20024679209419552</v>
      </c>
      <c r="AD789">
        <v>-7.409055353227291E-2</v>
      </c>
      <c r="AE789">
        <v>-20.467348281866318</v>
      </c>
      <c r="AF789">
        <v>-1.0000000000000007</v>
      </c>
      <c r="AG789">
        <v>-1.0000000000000007</v>
      </c>
      <c r="AH789">
        <v>-1.0000000000000007</v>
      </c>
      <c r="AI789">
        <v>-3.1796605554022576E-2</v>
      </c>
      <c r="AJ789">
        <v>5.0903675033396236E-3</v>
      </c>
      <c r="AK789">
        <v>0.35436916830679704</v>
      </c>
      <c r="AL789">
        <v>0.16304733939630872</v>
      </c>
      <c r="AM789">
        <v>0.23657096652357579</v>
      </c>
      <c r="AN789">
        <v>-5.5539580832354926E-2</v>
      </c>
      <c r="AO789">
        <v>7.6861200046233789</v>
      </c>
      <c r="AP789">
        <v>-0.57325282382732956</v>
      </c>
      <c r="AQ789">
        <v>14.459045664992896</v>
      </c>
      <c r="AR789">
        <v>0.36114551392776295</v>
      </c>
      <c r="AS789">
        <v>-0.2037971919914901</v>
      </c>
      <c r="AT789">
        <v>-1.0000000000000007</v>
      </c>
      <c r="AU789">
        <v>-1.0000000000000007</v>
      </c>
      <c r="AV789">
        <v>-0.53792342866611964</v>
      </c>
      <c r="AW789">
        <v>-3.1307358798886948</v>
      </c>
      <c r="AX789">
        <v>-3.2576312406351851</v>
      </c>
      <c r="AY789">
        <v>-0.27843142789641684</v>
      </c>
      <c r="AZ789">
        <v>-114.11765376524446</v>
      </c>
      <c r="BA789">
        <v>1233.7607792496906</v>
      </c>
      <c r="CU789" t="e">
        <v>#N/A</v>
      </c>
      <c r="CV789" t="e">
        <v>#N/A</v>
      </c>
    </row>
    <row r="790" spans="1:100" x14ac:dyDescent="0.25">
      <c r="A790">
        <v>2239</v>
      </c>
      <c r="B790" t="s">
        <v>1210</v>
      </c>
      <c r="C790">
        <v>2</v>
      </c>
      <c r="D790">
        <v>3.3958196652717652</v>
      </c>
      <c r="E790">
        <v>-7.4658810150018962E-2</v>
      </c>
      <c r="F790">
        <v>-0.10897131493009024</v>
      </c>
      <c r="G790">
        <v>-0.101799294355707</v>
      </c>
      <c r="H790">
        <v>3.1167337201566662E-2</v>
      </c>
      <c r="I790">
        <v>0</v>
      </c>
      <c r="J790">
        <v>1.8700402320939995</v>
      </c>
      <c r="K790">
        <v>3.1167337201566662E-2</v>
      </c>
      <c r="L790">
        <v>-1</v>
      </c>
      <c r="M790">
        <v>-1</v>
      </c>
      <c r="N790">
        <v>0.62334674403133317</v>
      </c>
      <c r="O790">
        <v>5.7873516618383718</v>
      </c>
      <c r="P790">
        <v>-0.21032868393539822</v>
      </c>
      <c r="Q790">
        <v>-0.20333371941084888</v>
      </c>
      <c r="R790">
        <v>-6.5292186983802403E-2</v>
      </c>
      <c r="S790">
        <v>0.32068075835618348</v>
      </c>
      <c r="T790">
        <v>0.24299588856994084</v>
      </c>
      <c r="U790">
        <v>2.6624745463356421E-2</v>
      </c>
      <c r="V790">
        <v>-6.1104263335007309E-3</v>
      </c>
      <c r="W790">
        <v>21.099218808766025</v>
      </c>
      <c r="X790">
        <v>0.56663780659738305</v>
      </c>
      <c r="Y790">
        <v>-1</v>
      </c>
      <c r="Z790">
        <v>-1</v>
      </c>
      <c r="AA790">
        <v>35.787813841027912</v>
      </c>
      <c r="AB790">
        <v>6.0226993727351096E-2</v>
      </c>
      <c r="AC790">
        <v>6.0418914909567141E-2</v>
      </c>
      <c r="AD790">
        <v>5.6318919448414106E-2</v>
      </c>
      <c r="AE790">
        <v>12.352098192105792</v>
      </c>
      <c r="AF790">
        <v>-1</v>
      </c>
      <c r="AG790">
        <v>-1</v>
      </c>
      <c r="AH790">
        <v>-1</v>
      </c>
      <c r="AI790">
        <v>-3.6176421472199636E-3</v>
      </c>
      <c r="AJ790">
        <v>-6.1104263335007309E-3</v>
      </c>
      <c r="AK790">
        <v>0.15935000172330127</v>
      </c>
      <c r="AL790">
        <v>1.247795526594607E-2</v>
      </c>
      <c r="AM790">
        <v>0.17725308272351267</v>
      </c>
      <c r="AN790">
        <v>6.187777491541091E-3</v>
      </c>
      <c r="AO790">
        <v>4.9005769870708633</v>
      </c>
      <c r="AP790">
        <v>0.54458430325171747</v>
      </c>
      <c r="AQ790">
        <v>26.084205380255518</v>
      </c>
      <c r="AR790">
        <v>0.61962821339264162</v>
      </c>
      <c r="AS790">
        <v>0.64524901655397349</v>
      </c>
      <c r="AT790">
        <v>-1</v>
      </c>
      <c r="AU790">
        <v>-1</v>
      </c>
      <c r="AV790">
        <v>-3.492901645906088E-2</v>
      </c>
      <c r="AW790">
        <v>46.686515637574118</v>
      </c>
      <c r="AX790">
        <v>46.69388395468907</v>
      </c>
      <c r="AY790">
        <v>0.10398389547100705</v>
      </c>
      <c r="AZ790">
        <v>-10.981552679369367</v>
      </c>
      <c r="BA790">
        <v>1424.7233847325965</v>
      </c>
    </row>
    <row r="791" spans="1:100" x14ac:dyDescent="0.25">
      <c r="A791">
        <v>2240</v>
      </c>
      <c r="B791" t="s">
        <v>1211</v>
      </c>
      <c r="C791">
        <v>2</v>
      </c>
      <c r="D791">
        <v>5.0701768247827861</v>
      </c>
      <c r="E791">
        <v>0.29726293060435255</v>
      </c>
      <c r="F791">
        <v>0.81715444669065118</v>
      </c>
      <c r="G791">
        <v>0.82853209120091131</v>
      </c>
      <c r="H791">
        <v>0.22363388875410156</v>
      </c>
      <c r="I791">
        <v>0</v>
      </c>
      <c r="J791">
        <v>13.418033325246093</v>
      </c>
      <c r="K791">
        <v>0.22363388875410156</v>
      </c>
      <c r="L791">
        <v>-1</v>
      </c>
      <c r="M791">
        <v>-1</v>
      </c>
      <c r="N791">
        <v>4.4726777750820306</v>
      </c>
      <c r="O791">
        <v>17.78269716226233</v>
      </c>
      <c r="P791">
        <v>1.673256132677168</v>
      </c>
      <c r="Q791">
        <v>4.1990930093742938</v>
      </c>
      <c r="R791">
        <v>1.3806778416191701</v>
      </c>
      <c r="S791">
        <v>0.35665825672494045</v>
      </c>
      <c r="T791">
        <v>0.39489360901397053</v>
      </c>
      <c r="U791">
        <v>0.21471682293646085</v>
      </c>
      <c r="V791">
        <v>1.8760714691594269E-2</v>
      </c>
      <c r="W791">
        <v>32.970495309954735</v>
      </c>
      <c r="X791">
        <v>1.4379929041401285</v>
      </c>
      <c r="Y791">
        <v>-1</v>
      </c>
      <c r="Z791">
        <v>-1</v>
      </c>
      <c r="AA791">
        <v>60.228860115355644</v>
      </c>
      <c r="AB791">
        <v>0.27120732553060373</v>
      </c>
      <c r="AC791">
        <v>0.2714793132447072</v>
      </c>
      <c r="AD791">
        <v>0.26556682327907899</v>
      </c>
      <c r="AE791">
        <v>31.788974452371988</v>
      </c>
      <c r="AF791">
        <v>-1</v>
      </c>
      <c r="AG791">
        <v>-1</v>
      </c>
      <c r="AH791">
        <v>-1</v>
      </c>
      <c r="AI791">
        <v>1.0020264093485587E-2</v>
      </c>
      <c r="AJ791">
        <v>1.8760714691594269E-2</v>
      </c>
      <c r="AK791">
        <v>-9.4826894420614607E-2</v>
      </c>
      <c r="AL791">
        <v>0.26665485140986195</v>
      </c>
      <c r="AM791">
        <v>-0.11879268888898352</v>
      </c>
      <c r="AN791">
        <v>0.30223354910403727</v>
      </c>
      <c r="AO791">
        <v>-2.6379078826162594</v>
      </c>
      <c r="AP791">
        <v>8.0830691729388402</v>
      </c>
      <c r="AQ791">
        <v>38.722017082508103</v>
      </c>
      <c r="AR791">
        <v>0.89781118626121992</v>
      </c>
      <c r="AS791">
        <v>1.5448578476380301</v>
      </c>
      <c r="AT791">
        <v>-1</v>
      </c>
      <c r="AU791">
        <v>-1</v>
      </c>
      <c r="AV791">
        <v>1.8839314357160388</v>
      </c>
      <c r="AW791">
        <v>74.853033282427305</v>
      </c>
      <c r="AX791">
        <v>75.229400938356292</v>
      </c>
      <c r="AY791">
        <v>0.32094161626967621</v>
      </c>
      <c r="AZ791">
        <v>27.027817275089049</v>
      </c>
      <c r="BA791">
        <v>1476.8295168721602</v>
      </c>
    </row>
    <row r="792" spans="1:100" x14ac:dyDescent="0.25">
      <c r="A792">
        <v>2246</v>
      </c>
      <c r="B792" t="s">
        <v>1212</v>
      </c>
      <c r="C792">
        <v>3</v>
      </c>
      <c r="D792">
        <v>2.887078705823054</v>
      </c>
      <c r="E792">
        <v>0</v>
      </c>
      <c r="F792">
        <v>0.20439764983477535</v>
      </c>
      <c r="G792">
        <v>0.20439764983477535</v>
      </c>
      <c r="H792">
        <v>0.19626839236933591</v>
      </c>
      <c r="I792">
        <v>0</v>
      </c>
      <c r="J792">
        <v>11.776103542160149</v>
      </c>
      <c r="K792">
        <v>0.19626839236933591</v>
      </c>
      <c r="L792">
        <v>-0.99999999999999978</v>
      </c>
      <c r="M792">
        <v>-0.99999999999999978</v>
      </c>
      <c r="N792">
        <v>3.9253678473867182</v>
      </c>
      <c r="O792">
        <v>14.867579897817995</v>
      </c>
      <c r="P792">
        <v>-0.20559090043330064</v>
      </c>
      <c r="Q792">
        <v>0.15380851799614573</v>
      </c>
      <c r="R792">
        <v>3.7088537003737099E-2</v>
      </c>
      <c r="S792">
        <v>0.33333333333333343</v>
      </c>
      <c r="T792">
        <v>0.27267857225372305</v>
      </c>
      <c r="U792">
        <v>-9.3587434239230521E-3</v>
      </c>
      <c r="V792">
        <v>-2.3815945381634437E-2</v>
      </c>
      <c r="W792">
        <v>15.062752976486522</v>
      </c>
      <c r="X792">
        <v>0.16964591008957813</v>
      </c>
      <c r="Y792">
        <v>-0.99999999999999978</v>
      </c>
      <c r="Z792">
        <v>-0.99999999999999978</v>
      </c>
      <c r="AA792">
        <v>14.168918915705541</v>
      </c>
      <c r="AB792">
        <v>6.2982155117338706E-2</v>
      </c>
      <c r="AC792">
        <v>-1.0816738879773573E-2</v>
      </c>
      <c r="AD792">
        <v>-7.0783868193259644E-2</v>
      </c>
      <c r="AE792">
        <v>-0.93092259778472108</v>
      </c>
      <c r="AF792">
        <v>-0.99999999999999978</v>
      </c>
      <c r="AG792">
        <v>-0.99999999999999978</v>
      </c>
      <c r="AH792">
        <v>-0.99999999999999978</v>
      </c>
      <c r="AI792">
        <v>0</v>
      </c>
      <c r="AJ792">
        <v>-2.3815945381634437E-2</v>
      </c>
      <c r="AK792">
        <v>-0.14290323163468616</v>
      </c>
      <c r="AL792">
        <v>0.23370134141473958</v>
      </c>
      <c r="AM792">
        <v>-7.1389954765983296E-2</v>
      </c>
      <c r="AN792">
        <v>0.44716446046589797</v>
      </c>
      <c r="AO792">
        <v>-2.499265027323013</v>
      </c>
      <c r="AP792">
        <v>12.347618218721147</v>
      </c>
      <c r="AQ792">
        <v>26.838856518646672</v>
      </c>
      <c r="AR792">
        <v>0.57283721678149879</v>
      </c>
      <c r="AS792">
        <v>0.36591430245891376</v>
      </c>
      <c r="AT792">
        <v>-0.99999999999999978</v>
      </c>
      <c r="AU792">
        <v>-0.99999999999999978</v>
      </c>
      <c r="AV792">
        <v>0.24148618683851253</v>
      </c>
      <c r="AW792">
        <v>41.384117032244674</v>
      </c>
      <c r="AX792">
        <v>39.002522494081234</v>
      </c>
      <c r="AY792">
        <v>0.10156031465296246</v>
      </c>
      <c r="AZ792">
        <v>-16.386395052039454</v>
      </c>
      <c r="BA792">
        <v>1362.1165645826513</v>
      </c>
    </row>
    <row r="793" spans="1:100" x14ac:dyDescent="0.25">
      <c r="A793">
        <v>2252</v>
      </c>
      <c r="B793" t="s">
        <v>1213</v>
      </c>
      <c r="C793">
        <v>3</v>
      </c>
      <c r="D793">
        <v>5.1844804336292469</v>
      </c>
      <c r="E793">
        <v>-0.10929381888702916</v>
      </c>
      <c r="F793">
        <v>0.30423161320168046</v>
      </c>
      <c r="G793">
        <v>0.27815347760677256</v>
      </c>
      <c r="H793">
        <v>0.45764538366944507</v>
      </c>
      <c r="I793">
        <v>0</v>
      </c>
      <c r="J793">
        <v>27.458723020166698</v>
      </c>
      <c r="K793">
        <v>0.45764538366944507</v>
      </c>
      <c r="L793">
        <v>-1.0000000000000022</v>
      </c>
      <c r="M793">
        <v>-1.0000000000000022</v>
      </c>
      <c r="N793">
        <v>9.1529076733889028</v>
      </c>
      <c r="O793">
        <v>32.92135693140272</v>
      </c>
      <c r="P793">
        <v>-0.40645791019454502</v>
      </c>
      <c r="Q793">
        <v>1.888504773701249</v>
      </c>
      <c r="R793">
        <v>0.48246173467218051</v>
      </c>
      <c r="S793">
        <v>0.33333333333333409</v>
      </c>
      <c r="T793">
        <v>0.35186319690143181</v>
      </c>
      <c r="U793">
        <v>0.61870074469870895</v>
      </c>
      <c r="V793">
        <v>0.10529067051141079</v>
      </c>
      <c r="W793">
        <v>38.061702471017647</v>
      </c>
      <c r="X793">
        <v>3.3526280119967211</v>
      </c>
      <c r="Y793">
        <v>-1.0000000000000022</v>
      </c>
      <c r="Z793">
        <v>-1.0000000000000022</v>
      </c>
      <c r="AA793">
        <v>96.139211674967868</v>
      </c>
      <c r="AB793">
        <v>0.29058235849756753</v>
      </c>
      <c r="AC793">
        <v>0.49609287659904483</v>
      </c>
      <c r="AD793">
        <v>0.36522571428894901</v>
      </c>
      <c r="AE793">
        <v>57.595047469278072</v>
      </c>
      <c r="AF793">
        <v>-1.0000000000000022</v>
      </c>
      <c r="AG793">
        <v>-1.0000000000000022</v>
      </c>
      <c r="AH793">
        <v>-1.0000000000000022</v>
      </c>
      <c r="AI793">
        <v>0</v>
      </c>
      <c r="AJ793">
        <v>0.10529067051141079</v>
      </c>
      <c r="AK793">
        <v>-8.2908697890200583E-2</v>
      </c>
      <c r="AL793">
        <v>0.27251993443543621</v>
      </c>
      <c r="AM793">
        <v>-4.2826465463135344E-2</v>
      </c>
      <c r="AN793">
        <v>0.33992246193986586</v>
      </c>
      <c r="AO793">
        <v>-1.4852051260293861</v>
      </c>
      <c r="AP793">
        <v>9.8606612206738316</v>
      </c>
      <c r="AQ793">
        <v>65.520425491184355</v>
      </c>
      <c r="AR793">
        <v>1.4091879454448868</v>
      </c>
      <c r="AS793">
        <v>3.8102733956661647</v>
      </c>
      <c r="AT793">
        <v>-1.0000000000000022</v>
      </c>
      <c r="AU793">
        <v>-1.0000000000000022</v>
      </c>
      <c r="AV793">
        <v>0.76061521227895357</v>
      </c>
      <c r="AW793">
        <v>138.92122982704439</v>
      </c>
      <c r="AX793">
        <v>149.45029687818547</v>
      </c>
      <c r="AY793">
        <v>0.53445784454348544</v>
      </c>
      <c r="AZ793">
        <v>60.148466523788585</v>
      </c>
      <c r="BA793">
        <v>1587.2452525951405</v>
      </c>
    </row>
    <row r="794" spans="1:100" x14ac:dyDescent="0.25">
      <c r="A794">
        <v>2259</v>
      </c>
      <c r="B794" t="s">
        <v>1214</v>
      </c>
      <c r="C794">
        <v>2</v>
      </c>
      <c r="D794">
        <v>3.2270247112482306</v>
      </c>
      <c r="E794">
        <v>-0.11215290916848697</v>
      </c>
      <c r="F794">
        <v>-0.2023357171813023</v>
      </c>
      <c r="G794">
        <v>-0.19558767311328407</v>
      </c>
      <c r="H794">
        <v>1.1764438282517664E-2</v>
      </c>
      <c r="I794">
        <v>0</v>
      </c>
      <c r="J794">
        <v>0.70586629695105874</v>
      </c>
      <c r="K794">
        <v>1.1764438282517664E-2</v>
      </c>
      <c r="L794">
        <v>-1</v>
      </c>
      <c r="M794">
        <v>-1</v>
      </c>
      <c r="N794">
        <v>0.23528876565035306</v>
      </c>
      <c r="O794">
        <v>4.5780793266385258</v>
      </c>
      <c r="P794">
        <v>-0.40021625404761757</v>
      </c>
      <c r="Q794">
        <v>-0.64715026897801797</v>
      </c>
      <c r="R794">
        <v>-0.2110630239351769</v>
      </c>
      <c r="S794">
        <v>0.31705380209506556</v>
      </c>
      <c r="T794">
        <v>0.22768280641600097</v>
      </c>
      <c r="U794">
        <v>7.6628451370630013E-3</v>
      </c>
      <c r="V794">
        <v>-8.6177307529889668E-3</v>
      </c>
      <c r="W794">
        <v>19.902454092327623</v>
      </c>
      <c r="X794">
        <v>0.47879493341323315</v>
      </c>
      <c r="Y794">
        <v>-1</v>
      </c>
      <c r="Z794">
        <v>-1</v>
      </c>
      <c r="AA794">
        <v>33.323868046232825</v>
      </c>
      <c r="AB794">
        <v>3.8957687352479245E-2</v>
      </c>
      <c r="AC794">
        <v>3.9141536883738393E-2</v>
      </c>
      <c r="AD794">
        <v>3.5224262250583699E-2</v>
      </c>
      <c r="AE794">
        <v>10.392631768782529</v>
      </c>
      <c r="AF794">
        <v>-1</v>
      </c>
      <c r="AG794">
        <v>-1</v>
      </c>
      <c r="AH794">
        <v>-1</v>
      </c>
      <c r="AI794">
        <v>-4.9925039822835441E-3</v>
      </c>
      <c r="AJ794">
        <v>-8.6177307529889668E-3</v>
      </c>
      <c r="AK794">
        <v>0.18497403137237958</v>
      </c>
      <c r="AL794">
        <v>-1.3146074383132256E-2</v>
      </c>
      <c r="AM794">
        <v>0.20709798894578285</v>
      </c>
      <c r="AN794">
        <v>-2.3657128730729074E-2</v>
      </c>
      <c r="AO794">
        <v>5.6605451932315827</v>
      </c>
      <c r="AP794">
        <v>-0.21538390290900189</v>
      </c>
      <c r="AQ794">
        <v>24.810164872755443</v>
      </c>
      <c r="AR794">
        <v>0.59158408801069817</v>
      </c>
      <c r="AS794">
        <v>0.55455783372035095</v>
      </c>
      <c r="AT794">
        <v>-1</v>
      </c>
      <c r="AU794">
        <v>-1</v>
      </c>
      <c r="AV794">
        <v>-0.22837278678167516</v>
      </c>
      <c r="AW794">
        <v>43.846998379347966</v>
      </c>
      <c r="AX794">
        <v>43.817167210035535</v>
      </c>
      <c r="AY794">
        <v>8.2111997770305548E-2</v>
      </c>
      <c r="AZ794">
        <v>-14.813345566258556</v>
      </c>
      <c r="BA794">
        <v>1400.2942879271795</v>
      </c>
    </row>
    <row r="795" spans="1:100" x14ac:dyDescent="0.25">
      <c r="A795">
        <v>2261</v>
      </c>
      <c r="B795" t="s">
        <v>1215</v>
      </c>
      <c r="C795">
        <v>2</v>
      </c>
      <c r="D795">
        <v>3.5733169733459613</v>
      </c>
      <c r="E795">
        <v>-3.5231673936471163E-2</v>
      </c>
      <c r="F795">
        <v>-1.079343890640283E-2</v>
      </c>
      <c r="G795">
        <v>-3.1755833898448327E-3</v>
      </c>
      <c r="H795">
        <v>5.1570567540352448E-2</v>
      </c>
      <c r="I795">
        <v>0</v>
      </c>
      <c r="J795">
        <v>3.0942340524211467</v>
      </c>
      <c r="K795">
        <v>5.1570567540352448E-2</v>
      </c>
      <c r="L795">
        <v>-1</v>
      </c>
      <c r="M795">
        <v>-1</v>
      </c>
      <c r="N795">
        <v>1.031411350807049</v>
      </c>
      <c r="O795">
        <v>7.0589689650229381</v>
      </c>
      <c r="P795">
        <v>-1.065131368077632E-2</v>
      </c>
      <c r="Q795">
        <v>0.26336413469660935</v>
      </c>
      <c r="R795">
        <v>8.7993977903472853E-2</v>
      </c>
      <c r="S795">
        <v>0.32449470514490991</v>
      </c>
      <c r="T795">
        <v>0.25909844848570929</v>
      </c>
      <c r="U795">
        <v>4.6564241186783317E-2</v>
      </c>
      <c r="V795">
        <v>-3.4738559007160704E-3</v>
      </c>
      <c r="W795">
        <v>22.357683653256448</v>
      </c>
      <c r="X795">
        <v>0.65900948686405558</v>
      </c>
      <c r="Y795">
        <v>-1</v>
      </c>
      <c r="Z795">
        <v>-1</v>
      </c>
      <c r="AA795">
        <v>38.37879026177972</v>
      </c>
      <c r="AB795">
        <v>8.2592855597953735E-2</v>
      </c>
      <c r="AC795">
        <v>8.2793264571317637E-2</v>
      </c>
      <c r="AD795">
        <v>7.8501127968941445E-2</v>
      </c>
      <c r="AE795">
        <v>14.412586418271374</v>
      </c>
      <c r="AF795">
        <v>-1</v>
      </c>
      <c r="AG795">
        <v>-1</v>
      </c>
      <c r="AH795">
        <v>-1</v>
      </c>
      <c r="AI795">
        <v>-2.1718982497826592E-3</v>
      </c>
      <c r="AJ795">
        <v>-3.4738559007160704E-3</v>
      </c>
      <c r="AK795">
        <v>0.13240490546117806</v>
      </c>
      <c r="AL795">
        <v>3.9423051528069256E-2</v>
      </c>
      <c r="AM795">
        <v>0.14586949934079385</v>
      </c>
      <c r="AN795">
        <v>3.7571360874259926E-2</v>
      </c>
      <c r="AO795">
        <v>4.1014280338581033</v>
      </c>
      <c r="AP795">
        <v>1.3437332564644775</v>
      </c>
      <c r="AQ795">
        <v>27.423930028820649</v>
      </c>
      <c r="AR795">
        <v>0.64911817528982119</v>
      </c>
      <c r="AS795">
        <v>0.74061585327107315</v>
      </c>
      <c r="AT795">
        <v>-1</v>
      </c>
      <c r="AU795">
        <v>-1</v>
      </c>
      <c r="AV795">
        <v>0.168487896650793</v>
      </c>
      <c r="AW795">
        <v>49.672426398242308</v>
      </c>
      <c r="AX795">
        <v>49.718912050000355</v>
      </c>
      <c r="AY795">
        <v>0.12698341572803698</v>
      </c>
      <c r="AZ795">
        <v>-6.9522087546341753</v>
      </c>
      <c r="BA795">
        <v>1406.596141115049</v>
      </c>
    </row>
    <row r="796" spans="1:100" x14ac:dyDescent="0.25">
      <c r="A796">
        <v>2262</v>
      </c>
      <c r="B796" t="s">
        <v>1216</v>
      </c>
      <c r="C796">
        <v>3</v>
      </c>
      <c r="D796">
        <v>4.0309650668844244</v>
      </c>
      <c r="E796">
        <v>0</v>
      </c>
      <c r="F796">
        <v>0.2821567986111625</v>
      </c>
      <c r="G796">
        <v>0.2821567986111625</v>
      </c>
      <c r="H796">
        <v>7.8733154740886976E-2</v>
      </c>
      <c r="I796">
        <v>0</v>
      </c>
      <c r="J796">
        <v>4.7239892844532196</v>
      </c>
      <c r="K796">
        <v>7.8733154740886976E-2</v>
      </c>
      <c r="L796">
        <v>-1.0000000000000009</v>
      </c>
      <c r="M796">
        <v>-1.0000000000000009</v>
      </c>
      <c r="N796">
        <v>1.5746630948177398</v>
      </c>
      <c r="O796">
        <v>9.0371111499488119</v>
      </c>
      <c r="P796">
        <v>-0.58002603429615185</v>
      </c>
      <c r="Q796">
        <v>1.0984573200372878</v>
      </c>
      <c r="R796">
        <v>0.31519688291212256</v>
      </c>
      <c r="S796">
        <v>0.34751661102323156</v>
      </c>
      <c r="T796">
        <v>0.24913661899400744</v>
      </c>
      <c r="U796">
        <v>0.15099998166046061</v>
      </c>
      <c r="V796">
        <v>-1.2372996817722496E-3</v>
      </c>
      <c r="W796">
        <v>26.707310290201622</v>
      </c>
      <c r="X796">
        <v>1.0302994894882354</v>
      </c>
      <c r="Y796">
        <v>-1.0000000000000009</v>
      </c>
      <c r="Z796">
        <v>-1.0000000000000009</v>
      </c>
      <c r="AA796">
        <v>53.688961056067974</v>
      </c>
      <c r="AB796">
        <v>-6.4836542837007419E-2</v>
      </c>
      <c r="AC796">
        <v>0.30986186457018394</v>
      </c>
      <c r="AD796">
        <v>0.28830375592590879</v>
      </c>
      <c r="AE796">
        <v>26.666453882954269</v>
      </c>
      <c r="AF796">
        <v>-1.0000000000000009</v>
      </c>
      <c r="AG796">
        <v>-1.0000000000000009</v>
      </c>
      <c r="AH796">
        <v>-1.0000000000000009</v>
      </c>
      <c r="AI796">
        <v>0</v>
      </c>
      <c r="AJ796">
        <v>-1.2372996817722496E-3</v>
      </c>
      <c r="AK796">
        <v>8.7079098316647632E-2</v>
      </c>
      <c r="AL796">
        <v>0.29030844468458733</v>
      </c>
      <c r="AM796">
        <v>-0.14414364692011661</v>
      </c>
      <c r="AN796">
        <v>0.3746735879596782</v>
      </c>
      <c r="AO796">
        <v>-3.1681956814196761</v>
      </c>
      <c r="AP796">
        <v>10.818381922414893</v>
      </c>
      <c r="AQ796">
        <v>31.431299574654837</v>
      </c>
      <c r="AR796">
        <v>0.74641591199592772</v>
      </c>
      <c r="AS796">
        <v>1.1090326442291223</v>
      </c>
      <c r="AT796">
        <v>-1.0000000000000009</v>
      </c>
      <c r="AU796">
        <v>-1.0000000000000009</v>
      </c>
      <c r="AV796">
        <v>0.59735368152328516</v>
      </c>
      <c r="AW796">
        <v>73.544454128431653</v>
      </c>
      <c r="AX796">
        <v>73.420724160254423</v>
      </c>
      <c r="AY796">
        <v>4.0925154038129415E-2</v>
      </c>
      <c r="AZ796">
        <v>-8.530073437669861</v>
      </c>
      <c r="BA796">
        <v>1448.4939068937269</v>
      </c>
    </row>
    <row r="797" spans="1:100" x14ac:dyDescent="0.25">
      <c r="A797">
        <v>2264</v>
      </c>
      <c r="B797" t="s">
        <v>1217</v>
      </c>
      <c r="C797">
        <v>3</v>
      </c>
      <c r="D797">
        <v>4.180351404467455</v>
      </c>
      <c r="E797">
        <v>5.2650453336390984E-2</v>
      </c>
      <c r="F797">
        <v>-0.13754758182291571</v>
      </c>
      <c r="G797">
        <v>-0.11614320083387357</v>
      </c>
      <c r="H797">
        <v>5.1094735637516576E-2</v>
      </c>
      <c r="I797">
        <v>0</v>
      </c>
      <c r="J797">
        <v>3.0656841382509938</v>
      </c>
      <c r="K797">
        <v>5.1094735637516576E-2</v>
      </c>
      <c r="L797">
        <v>-1.0000000000000013</v>
      </c>
      <c r="M797">
        <v>-1.0000000000000013</v>
      </c>
      <c r="N797">
        <v>1.0218947127503319</v>
      </c>
      <c r="O797">
        <v>7.1298923418845757</v>
      </c>
      <c r="P797">
        <v>3.3969915396129298</v>
      </c>
      <c r="Q797">
        <v>1.5842042128292277</v>
      </c>
      <c r="R797">
        <v>0.70239524517945584</v>
      </c>
      <c r="S797">
        <v>0.33333333333333387</v>
      </c>
      <c r="T797">
        <v>0.20815555401573554</v>
      </c>
      <c r="U797">
        <v>3.0575575592224201E-2</v>
      </c>
      <c r="V797">
        <v>-7.8304924179170201E-3</v>
      </c>
      <c r="W797">
        <v>20.525569395434413</v>
      </c>
      <c r="X797">
        <v>0.56090641203642655</v>
      </c>
      <c r="Y797">
        <v>-1.0000000000000013</v>
      </c>
      <c r="Z797">
        <v>-1.0000000000000013</v>
      </c>
      <c r="AA797">
        <v>73.991075802000296</v>
      </c>
      <c r="AB797">
        <v>0.39294778667085106</v>
      </c>
      <c r="AC797">
        <v>0.37368696258567796</v>
      </c>
      <c r="AD797">
        <v>0.28862747397119981</v>
      </c>
      <c r="AE797">
        <v>52.763111161386433</v>
      </c>
      <c r="AF797">
        <v>-1.0000000000000013</v>
      </c>
      <c r="AG797">
        <v>-1.0000000000000013</v>
      </c>
      <c r="AH797">
        <v>-1.0000000000000013</v>
      </c>
      <c r="AI797">
        <v>0</v>
      </c>
      <c r="AJ797">
        <v>-7.8304924179170201E-3</v>
      </c>
      <c r="AK797">
        <v>-0.1058096315522377</v>
      </c>
      <c r="AL797">
        <v>8.2798345567414861E-2</v>
      </c>
      <c r="AM797">
        <v>0.13124573389913372</v>
      </c>
      <c r="AN797">
        <v>0.12592820484863745</v>
      </c>
      <c r="AO797">
        <v>2.7520951897171537</v>
      </c>
      <c r="AP797">
        <v>3.5621968490530107</v>
      </c>
      <c r="AQ797">
        <v>23.591253533685407</v>
      </c>
      <c r="AR797">
        <v>0.56423397052337676</v>
      </c>
      <c r="AS797">
        <v>0.61200114767394331</v>
      </c>
      <c r="AT797">
        <v>-1.0000000000000013</v>
      </c>
      <c r="AU797">
        <v>-1.0000000000000013</v>
      </c>
      <c r="AV797">
        <v>0.5862520443455822</v>
      </c>
      <c r="AW797">
        <v>84.683164992937918</v>
      </c>
      <c r="AX797">
        <v>83.900115751146217</v>
      </c>
      <c r="AY797">
        <v>0.37268787541049975</v>
      </c>
      <c r="AZ797">
        <v>43.104868776672767</v>
      </c>
      <c r="BA797">
        <v>1485.6392620360075</v>
      </c>
      <c r="CU797" t="e">
        <v>#N/A</v>
      </c>
      <c r="CV797" t="e">
        <v>#N/A</v>
      </c>
    </row>
    <row r="798" spans="1:100" x14ac:dyDescent="0.25">
      <c r="A798">
        <v>2265</v>
      </c>
      <c r="B798" t="s">
        <v>1218</v>
      </c>
      <c r="C798">
        <v>2</v>
      </c>
      <c r="D798">
        <v>4.4357801572345137</v>
      </c>
      <c r="E798">
        <v>0.15634561700548369</v>
      </c>
      <c r="F798">
        <v>0.46625494262403577</v>
      </c>
      <c r="G798">
        <v>0.47603911957886658</v>
      </c>
      <c r="H798">
        <v>0.15071029642145128</v>
      </c>
      <c r="I798">
        <v>0</v>
      </c>
      <c r="J798">
        <v>9.0426177852870779</v>
      </c>
      <c r="K798">
        <v>0.15071029642145128</v>
      </c>
      <c r="L798">
        <v>-1</v>
      </c>
      <c r="M798">
        <v>-1</v>
      </c>
      <c r="N798">
        <v>3.0142059284290257</v>
      </c>
      <c r="O798">
        <v>13.237784406741586</v>
      </c>
      <c r="P798">
        <v>0.95958526268637923</v>
      </c>
      <c r="Q798">
        <v>2.5310589044630269</v>
      </c>
      <c r="R798">
        <v>0.83281470363235011</v>
      </c>
      <c r="S798">
        <v>0.34302675346877237</v>
      </c>
      <c r="T798">
        <v>0.33734112858260695</v>
      </c>
      <c r="U798">
        <v>0.14345067373803261</v>
      </c>
      <c r="V798">
        <v>9.337295742526527E-3</v>
      </c>
      <c r="W798">
        <v>28.472591019273043</v>
      </c>
      <c r="X798">
        <v>1.1078454400866689</v>
      </c>
      <c r="Y798">
        <v>-1</v>
      </c>
      <c r="Z798">
        <v>-1</v>
      </c>
      <c r="AA798">
        <v>50.968399633701409</v>
      </c>
      <c r="AB798">
        <v>0.19126905271114125</v>
      </c>
      <c r="AC798">
        <v>0.19151070404168224</v>
      </c>
      <c r="AD798">
        <v>0.18628494955961378</v>
      </c>
      <c r="AE798">
        <v>24.424542403320963</v>
      </c>
      <c r="AF798">
        <v>-1</v>
      </c>
      <c r="AG798">
        <v>-1</v>
      </c>
      <c r="AH798">
        <v>-1</v>
      </c>
      <c r="AI798">
        <v>4.8530020058876969E-3</v>
      </c>
      <c r="AJ798">
        <v>9.337295742526527E-3</v>
      </c>
      <c r="AK798">
        <v>1.4781113336861801E-3</v>
      </c>
      <c r="AL798">
        <v>0.17034984565556116</v>
      </c>
      <c r="AM798">
        <v>-6.623997826932751E-3</v>
      </c>
      <c r="AN798">
        <v>0.19006485804198653</v>
      </c>
      <c r="AO798">
        <v>0.21834632367819262</v>
      </c>
      <c r="AP798">
        <v>5.2268149666443886</v>
      </c>
      <c r="AQ798">
        <v>33.933680506007903</v>
      </c>
      <c r="AR798">
        <v>0.79241052550372881</v>
      </c>
      <c r="AS798">
        <v>1.2040053352007243</v>
      </c>
      <c r="AT798">
        <v>-1</v>
      </c>
      <c r="AU798">
        <v>-1</v>
      </c>
      <c r="AV798">
        <v>1.1568949910511739</v>
      </c>
      <c r="AW798">
        <v>64.18103010267987</v>
      </c>
      <c r="AX798">
        <v>64.417587712979469</v>
      </c>
      <c r="AY798">
        <v>0.23873857237804924</v>
      </c>
      <c r="AZ798">
        <v>12.626458820743611</v>
      </c>
      <c r="BA798">
        <v>1457.347892293858</v>
      </c>
    </row>
    <row r="799" spans="1:100" x14ac:dyDescent="0.25">
      <c r="A799">
        <v>2283</v>
      </c>
      <c r="B799" t="s">
        <v>1219</v>
      </c>
      <c r="C799">
        <v>3</v>
      </c>
      <c r="D799">
        <v>3.4608395384424204</v>
      </c>
      <c r="E799">
        <v>5.3040425655310502E-2</v>
      </c>
      <c r="F799">
        <v>5.7158805757052122E-3</v>
      </c>
      <c r="G799">
        <v>-3.2709296002682693E-2</v>
      </c>
      <c r="H799">
        <v>5.9313307346398204E-2</v>
      </c>
      <c r="I799">
        <v>0</v>
      </c>
      <c r="J799">
        <v>3.5587984407838915</v>
      </c>
      <c r="K799">
        <v>5.9313307346398204E-2</v>
      </c>
      <c r="L799">
        <v>-0.99999999999999978</v>
      </c>
      <c r="M799">
        <v>-0.99999999999999978</v>
      </c>
      <c r="N799">
        <v>1.1862661469279638</v>
      </c>
      <c r="O799">
        <v>6.9869286832236259</v>
      </c>
      <c r="P799">
        <v>0.41476427216786843</v>
      </c>
      <c r="Q799">
        <v>-3.709370827148021</v>
      </c>
      <c r="R799">
        <v>-1.2791233813101077</v>
      </c>
      <c r="S799">
        <v>0.25169842311723017</v>
      </c>
      <c r="T799">
        <v>0.18679375739359175</v>
      </c>
      <c r="U799">
        <v>-1.9891548769432894E-2</v>
      </c>
      <c r="V799">
        <v>0</v>
      </c>
      <c r="W799">
        <v>14.371492975799629</v>
      </c>
      <c r="X799">
        <v>0.14632621191814932</v>
      </c>
      <c r="Y799">
        <v>-0.99999999999999978</v>
      </c>
      <c r="Z799">
        <v>-0.99999999999999978</v>
      </c>
      <c r="AA799">
        <v>10.123597324666711</v>
      </c>
      <c r="AB799">
        <v>5.3247190572140377E-2</v>
      </c>
      <c r="AC799">
        <v>-4.8831739653708496E-2</v>
      </c>
      <c r="AD799">
        <v>-6.3790896314888157E-2</v>
      </c>
      <c r="AE799">
        <v>-2.9687722698228152</v>
      </c>
      <c r="AF799">
        <v>-0.99999999999999978</v>
      </c>
      <c r="AG799">
        <v>-0.99999999999999978</v>
      </c>
      <c r="AH799">
        <v>-0.99999999999999978</v>
      </c>
      <c r="AI799">
        <v>0</v>
      </c>
      <c r="AJ799">
        <v>0</v>
      </c>
      <c r="AK799">
        <v>-0.19650694492463538</v>
      </c>
      <c r="AL799">
        <v>0.48283479774379789</v>
      </c>
      <c r="AM799">
        <v>-5.9970193993704693E-2</v>
      </c>
      <c r="AN799">
        <v>0.24343190092108286</v>
      </c>
      <c r="AO799">
        <v>-2.4817895744657945</v>
      </c>
      <c r="AP799">
        <v>8.4999715117460628</v>
      </c>
      <c r="AQ799">
        <v>17.930291416583525</v>
      </c>
      <c r="AR799">
        <v>0.41860063174138906</v>
      </c>
      <c r="AS799">
        <v>0.20563951926454738</v>
      </c>
      <c r="AT799">
        <v>-0.99999999999999978</v>
      </c>
      <c r="AU799">
        <v>-0.99999999999999978</v>
      </c>
      <c r="AV799">
        <v>-1.3118326773127906</v>
      </c>
      <c r="AW799">
        <v>25.6104975196364</v>
      </c>
      <c r="AX799">
        <v>25.6104975196364</v>
      </c>
      <c r="AY799">
        <v>9.5843576648845769E-2</v>
      </c>
      <c r="AZ799">
        <v>-12.335017453096743</v>
      </c>
      <c r="BA799">
        <v>1429.7698728418591</v>
      </c>
      <c r="CU799" t="e">
        <v>#N/A</v>
      </c>
      <c r="CV799" t="e">
        <v>#N/A</v>
      </c>
    </row>
    <row r="800" spans="1:100" x14ac:dyDescent="0.25">
      <c r="A800">
        <v>2333</v>
      </c>
      <c r="B800" t="s">
        <v>1220</v>
      </c>
      <c r="C800">
        <v>3</v>
      </c>
      <c r="D800">
        <v>5.0859305051638799</v>
      </c>
      <c r="E800">
        <v>-2.6378133067067808E-3</v>
      </c>
      <c r="F800">
        <v>-0.26668939200652675</v>
      </c>
      <c r="G800">
        <v>-0.26668939200652675</v>
      </c>
      <c r="H800">
        <v>0.22850602761048178</v>
      </c>
      <c r="I800">
        <v>0</v>
      </c>
      <c r="J800">
        <v>13.71036165662891</v>
      </c>
      <c r="K800">
        <v>0.22850602761048178</v>
      </c>
      <c r="L800">
        <v>-1.0000000000000009</v>
      </c>
      <c r="M800">
        <v>-1.0000000000000009</v>
      </c>
      <c r="N800">
        <v>4.5701205522096346</v>
      </c>
      <c r="O800">
        <v>18.529602769786255</v>
      </c>
      <c r="P800">
        <v>-4.1985918498325003E-2</v>
      </c>
      <c r="Q800">
        <v>4.8292740694408787</v>
      </c>
      <c r="R800">
        <v>1.5766953820185006</v>
      </c>
      <c r="S800">
        <v>0.33109633867664945</v>
      </c>
      <c r="T800">
        <v>0.47659345557834309</v>
      </c>
      <c r="U800">
        <v>-1.836569485887804E-2</v>
      </c>
      <c r="V800">
        <v>0</v>
      </c>
      <c r="W800">
        <v>22.432722871425312</v>
      </c>
      <c r="X800">
        <v>0.6239792249721815</v>
      </c>
      <c r="Y800">
        <v>-1.0000000000000009</v>
      </c>
      <c r="Z800">
        <v>-1.0000000000000009</v>
      </c>
      <c r="AA800">
        <v>53.556423566165897</v>
      </c>
      <c r="AB800">
        <v>0.28674752963726108</v>
      </c>
      <c r="AC800">
        <v>0.31243747752714723</v>
      </c>
      <c r="AD800">
        <v>-8.2449009099664315E-3</v>
      </c>
      <c r="AE800">
        <v>29.547005312722092</v>
      </c>
      <c r="AF800">
        <v>-1.0000000000000009</v>
      </c>
      <c r="AG800">
        <v>-1.0000000000000009</v>
      </c>
      <c r="AH800">
        <v>-1.0000000000000009</v>
      </c>
      <c r="AI800">
        <v>0</v>
      </c>
      <c r="AJ800">
        <v>0</v>
      </c>
      <c r="AK800">
        <v>-0.16920570200613136</v>
      </c>
      <c r="AL800">
        <v>-6.654408148233007E-2</v>
      </c>
      <c r="AM800">
        <v>0.20378284895524093</v>
      </c>
      <c r="AN800">
        <v>0.18603450422851583</v>
      </c>
      <c r="AO800">
        <v>4.2485427138503651</v>
      </c>
      <c r="AP800">
        <v>4.3181421983012473</v>
      </c>
      <c r="AQ800">
        <v>36.143084528054246</v>
      </c>
      <c r="AR800">
        <v>0.78932409939611403</v>
      </c>
      <c r="AS800">
        <v>0.85248525258266439</v>
      </c>
      <c r="AT800">
        <v>-1.0000000000000009</v>
      </c>
      <c r="AU800">
        <v>-1.0000000000000009</v>
      </c>
      <c r="AV800">
        <v>1.310005990011974</v>
      </c>
      <c r="AW800">
        <v>76.404168534253415</v>
      </c>
      <c r="AX800">
        <v>76.404168534253415</v>
      </c>
      <c r="AY800">
        <v>9.6949252032017527E-2</v>
      </c>
      <c r="AZ800">
        <v>9.9350099300130665</v>
      </c>
      <c r="BA800">
        <v>1438.2494179513433</v>
      </c>
    </row>
    <row r="801" spans="1:100" x14ac:dyDescent="0.25">
      <c r="A801">
        <v>2335</v>
      </c>
      <c r="B801" t="s">
        <v>1221</v>
      </c>
      <c r="C801">
        <v>3</v>
      </c>
      <c r="D801">
        <v>2.2929819803914908</v>
      </c>
      <c r="E801">
        <v>0</v>
      </c>
      <c r="F801">
        <v>-8.5783732768993537E-2</v>
      </c>
      <c r="G801">
        <v>-8.5783732768993537E-2</v>
      </c>
      <c r="H801">
        <v>0.25201141900813329</v>
      </c>
      <c r="I801">
        <v>0</v>
      </c>
      <c r="J801">
        <v>15.120685140487996</v>
      </c>
      <c r="K801">
        <v>0.25201141900813329</v>
      </c>
      <c r="L801">
        <v>-1.0000000000000024</v>
      </c>
      <c r="M801">
        <v>-1.0000000000000024</v>
      </c>
      <c r="N801">
        <v>5.0402283801626657</v>
      </c>
      <c r="O801">
        <v>17.327883388110497</v>
      </c>
      <c r="P801">
        <v>-9.6956425320384829E-2</v>
      </c>
      <c r="Q801">
        <v>2.354969715157444</v>
      </c>
      <c r="R801">
        <v>0.76078609739609571</v>
      </c>
      <c r="S801">
        <v>0.33333333333333409</v>
      </c>
      <c r="T801">
        <v>0.44740957435451606</v>
      </c>
      <c r="U801">
        <v>-0.1335732154162001</v>
      </c>
      <c r="V801">
        <v>5.7959407602859283E-3</v>
      </c>
      <c r="W801">
        <v>16.038168560952116</v>
      </c>
      <c r="X801">
        <v>0.14329051259781447</v>
      </c>
      <c r="Y801">
        <v>-1.0000000000000024</v>
      </c>
      <c r="Z801">
        <v>-1.0000000000000024</v>
      </c>
      <c r="AA801">
        <v>6.8426143225134295</v>
      </c>
      <c r="AB801">
        <v>-0.26873185276423678</v>
      </c>
      <c r="AC801">
        <v>-0.215487487520791</v>
      </c>
      <c r="AD801">
        <v>0.28509253356833236</v>
      </c>
      <c r="AE801">
        <v>-9.9563403358347671</v>
      </c>
      <c r="AF801">
        <v>-1.0000000000000024</v>
      </c>
      <c r="AG801">
        <v>-1.0000000000000024</v>
      </c>
      <c r="AH801">
        <v>-1.0000000000000024</v>
      </c>
      <c r="AI801">
        <v>-9.7447555448014672E-2</v>
      </c>
      <c r="AJ801">
        <v>5.7959407602859283E-3</v>
      </c>
      <c r="AK801">
        <v>-5.1952643722734129E-2</v>
      </c>
      <c r="AL801">
        <v>0.48640952548765731</v>
      </c>
      <c r="AM801">
        <v>9.8690548520624533E-2</v>
      </c>
      <c r="AN801">
        <v>-6.2611921122080028E-2</v>
      </c>
      <c r="AO801">
        <v>2.2075004944019456</v>
      </c>
      <c r="AP801">
        <v>0.8667495993862846</v>
      </c>
      <c r="AQ801">
        <v>31.158853701440076</v>
      </c>
      <c r="AR801">
        <v>0.652965633031936</v>
      </c>
      <c r="AS801">
        <v>0.39530193160594784</v>
      </c>
      <c r="AT801">
        <v>-1.0000000000000024</v>
      </c>
      <c r="AU801">
        <v>-1.0000000000000024</v>
      </c>
      <c r="AV801">
        <v>0.67500236462710184</v>
      </c>
      <c r="AW801">
        <v>25.037247310010219</v>
      </c>
      <c r="AX801">
        <v>23.667890277078516</v>
      </c>
      <c r="AY801">
        <v>-6.7655278319760648E-2</v>
      </c>
      <c r="AZ801">
        <v>-39.803142260564819</v>
      </c>
      <c r="BA801">
        <v>1394.4189365295749</v>
      </c>
    </row>
    <row r="802" spans="1:100" x14ac:dyDescent="0.25">
      <c r="A802">
        <v>2337</v>
      </c>
      <c r="B802" t="s">
        <v>1222</v>
      </c>
      <c r="C802">
        <v>3</v>
      </c>
      <c r="D802">
        <v>5.5520398831041238</v>
      </c>
      <c r="E802">
        <v>-4.739583866315257E-2</v>
      </c>
      <c r="F802">
        <v>9.6214193172724531</v>
      </c>
      <c r="G802">
        <v>9.6107960216983592</v>
      </c>
      <c r="H802">
        <v>1.1706227569238486E-2</v>
      </c>
      <c r="I802">
        <v>0</v>
      </c>
      <c r="J802">
        <v>0.7023736541543063</v>
      </c>
      <c r="K802">
        <v>1.1706227569238486E-2</v>
      </c>
      <c r="L802">
        <v>-0.99999999999999845</v>
      </c>
      <c r="M802">
        <v>-0.99999999999999845</v>
      </c>
      <c r="N802">
        <v>0.23412455138476873</v>
      </c>
      <c r="O802">
        <v>15.865209558956778</v>
      </c>
      <c r="P802">
        <v>0.84124030037390796</v>
      </c>
      <c r="Q802">
        <v>18.804049532104987</v>
      </c>
      <c r="R802">
        <v>6.0248789828878229</v>
      </c>
      <c r="S802">
        <v>0.3333333333333327</v>
      </c>
      <c r="T802">
        <v>0.22543971323841869</v>
      </c>
      <c r="U802">
        <v>0.52392212073842126</v>
      </c>
      <c r="V802">
        <v>0</v>
      </c>
      <c r="W802">
        <v>42.839557589637366</v>
      </c>
      <c r="X802">
        <v>2.5207700375854944</v>
      </c>
      <c r="Y802">
        <v>-0.99999999999999845</v>
      </c>
      <c r="Z802">
        <v>-0.99999999999999845</v>
      </c>
      <c r="AA802">
        <v>77.331352046376168</v>
      </c>
      <c r="AB802">
        <v>0.14445202152555678</v>
      </c>
      <c r="AC802">
        <v>0.31603119079850406</v>
      </c>
      <c r="AD802">
        <v>0.10885509715295874</v>
      </c>
      <c r="AE802">
        <v>28.466915473850982</v>
      </c>
      <c r="AF802">
        <v>-0.99999999999999845</v>
      </c>
      <c r="AG802">
        <v>-0.99999999999999845</v>
      </c>
      <c r="AH802">
        <v>-0.99999999999999845</v>
      </c>
      <c r="AI802">
        <v>0.16554969432314465</v>
      </c>
      <c r="AJ802">
        <v>0</v>
      </c>
      <c r="AK802">
        <v>-0.17239366857054306</v>
      </c>
      <c r="AL802">
        <v>-1.5455932084368795E-2</v>
      </c>
      <c r="AM802">
        <v>0.20239991858734727</v>
      </c>
      <c r="AN802">
        <v>5.1290103613871318E-3</v>
      </c>
      <c r="AO802">
        <v>4.1980296218309672</v>
      </c>
      <c r="AP802">
        <v>5.0945598612833543E-2</v>
      </c>
      <c r="AQ802">
        <v>43.541931243791666</v>
      </c>
      <c r="AR802">
        <v>1.082695167310173</v>
      </c>
      <c r="AS802">
        <v>2.5324762651547341</v>
      </c>
      <c r="AT802">
        <v>-0.99999999999999845</v>
      </c>
      <c r="AU802">
        <v>-0.99999999999999845</v>
      </c>
      <c r="AV802">
        <v>15.635675004586183</v>
      </c>
      <c r="AW802">
        <v>93.247507203945773</v>
      </c>
      <c r="AX802">
        <v>96.558501090408669</v>
      </c>
      <c r="AY802">
        <v>0.38355915496280291</v>
      </c>
      <c r="AZ802">
        <v>50.245036068266174</v>
      </c>
      <c r="BA802">
        <v>1571.2589350247349</v>
      </c>
    </row>
    <row r="803" spans="1:100" x14ac:dyDescent="0.25">
      <c r="A803">
        <v>2338</v>
      </c>
      <c r="B803" t="s">
        <v>1223</v>
      </c>
      <c r="C803">
        <v>3</v>
      </c>
      <c r="D803">
        <v>4.6613131447296494</v>
      </c>
      <c r="E803">
        <v>0.43306710600104137</v>
      </c>
      <c r="F803">
        <v>-0.25385826641144765</v>
      </c>
      <c r="G803">
        <v>-0.12361237666074439</v>
      </c>
      <c r="H803">
        <v>-5.4621103326799848E-2</v>
      </c>
      <c r="I803">
        <v>0</v>
      </c>
      <c r="J803">
        <v>-3.2772661996079897</v>
      </c>
      <c r="K803">
        <v>-5.4621103326799848E-2</v>
      </c>
      <c r="L803">
        <v>-0.99999999999999889</v>
      </c>
      <c r="M803">
        <v>-0.99999999999999889</v>
      </c>
      <c r="N803">
        <v>-1.0924220665359967</v>
      </c>
      <c r="O803">
        <v>1.2604345684609131</v>
      </c>
      <c r="P803">
        <v>-1.2477895303449922</v>
      </c>
      <c r="Q803">
        <v>-1.3060602406658188</v>
      </c>
      <c r="R803">
        <v>-0.66450120928563039</v>
      </c>
      <c r="S803">
        <v>0.33333333333333304</v>
      </c>
      <c r="T803">
        <v>0.16385367703788314</v>
      </c>
      <c r="U803">
        <v>-2.0397960130825333E-3</v>
      </c>
      <c r="V803">
        <v>0</v>
      </c>
      <c r="W803">
        <v>21.990732707397335</v>
      </c>
      <c r="X803">
        <v>0.37416927335023531</v>
      </c>
      <c r="Y803">
        <v>-0.99999999999999889</v>
      </c>
      <c r="Z803">
        <v>-0.99999999999999889</v>
      </c>
      <c r="AA803">
        <v>61.270792488322307</v>
      </c>
      <c r="AB803">
        <v>0.22624557350579391</v>
      </c>
      <c r="AC803">
        <v>0.33404475780889958</v>
      </c>
      <c r="AD803">
        <v>0.23860088848951891</v>
      </c>
      <c r="AE803">
        <v>39.944560990210611</v>
      </c>
      <c r="AF803">
        <v>-0.99999999999999889</v>
      </c>
      <c r="AG803">
        <v>-0.99999999999999889</v>
      </c>
      <c r="AH803">
        <v>-0.99999999999999889</v>
      </c>
      <c r="AI803">
        <v>-4.0801650690784314E-2</v>
      </c>
      <c r="AJ803">
        <v>0</v>
      </c>
      <c r="AK803">
        <v>0.42175051452455214</v>
      </c>
      <c r="AL803">
        <v>-2.0400684158274611E-2</v>
      </c>
      <c r="AM803">
        <v>6.6324825698256887E-2</v>
      </c>
      <c r="AN803">
        <v>-0.13029434859764391</v>
      </c>
      <c r="AO803">
        <v>3.7668732150791806</v>
      </c>
      <c r="AP803">
        <v>-3.359362135732471</v>
      </c>
      <c r="AQ803">
        <v>18.713466507789349</v>
      </c>
      <c r="AR803">
        <v>0.49514721435813336</v>
      </c>
      <c r="AS803">
        <v>0.31954817002343572</v>
      </c>
      <c r="AT803">
        <v>-0.99999999999999889</v>
      </c>
      <c r="AU803">
        <v>-0.99999999999999889</v>
      </c>
      <c r="AV803">
        <v>-0.78811358594637504</v>
      </c>
      <c r="AW803">
        <v>59.171864921050791</v>
      </c>
      <c r="AX803">
        <v>58.355831907235107</v>
      </c>
      <c r="AY803">
        <v>-7.3259901100841657E-2</v>
      </c>
      <c r="AZ803">
        <v>-24.826151718483402</v>
      </c>
      <c r="BA803">
        <v>1499.4081914047761</v>
      </c>
    </row>
    <row r="804" spans="1:100" x14ac:dyDescent="0.25">
      <c r="A804">
        <v>2340</v>
      </c>
      <c r="B804" t="s">
        <v>1224</v>
      </c>
      <c r="C804">
        <v>3</v>
      </c>
      <c r="D804">
        <v>5.1132376813591023</v>
      </c>
      <c r="E804">
        <v>-4.3496513762306815E-3</v>
      </c>
      <c r="F804">
        <v>-0.17287849195728569</v>
      </c>
      <c r="G804">
        <v>-0.17287849195728569</v>
      </c>
      <c r="H804">
        <v>0.16595412477494559</v>
      </c>
      <c r="I804">
        <v>0</v>
      </c>
      <c r="J804">
        <v>9.9572474864967351</v>
      </c>
      <c r="K804">
        <v>0.16595412477494559</v>
      </c>
      <c r="L804">
        <v>-0.99999999999999978</v>
      </c>
      <c r="M804">
        <v>-0.99999999999999978</v>
      </c>
      <c r="N804">
        <v>3.3190824954989115</v>
      </c>
      <c r="O804">
        <v>14.897606675898556</v>
      </c>
      <c r="P804">
        <v>0.3894120029176612</v>
      </c>
      <c r="Q804">
        <v>-0.75788861065149649</v>
      </c>
      <c r="R804">
        <v>-0.2189808498457132</v>
      </c>
      <c r="S804">
        <v>0.33333333333333326</v>
      </c>
      <c r="T804">
        <v>0.31722771513279246</v>
      </c>
      <c r="U804">
        <v>0.13686539743111237</v>
      </c>
      <c r="V804">
        <v>-2.7416241946989137E-2</v>
      </c>
      <c r="W804">
        <v>23.76224316701213</v>
      </c>
      <c r="X804">
        <v>0.83397359604960608</v>
      </c>
      <c r="Y804">
        <v>-0.99999999999999978</v>
      </c>
      <c r="Z804">
        <v>-0.99999999999999978</v>
      </c>
      <c r="AA804">
        <v>61.261302777179843</v>
      </c>
      <c r="AB804">
        <v>-1.2693839887017479E-3</v>
      </c>
      <c r="AC804">
        <v>0.59962574462021589</v>
      </c>
      <c r="AD804">
        <v>0.15600444856875456</v>
      </c>
      <c r="AE804">
        <v>37.718040460013434</v>
      </c>
      <c r="AF804">
        <v>-0.99999999999999978</v>
      </c>
      <c r="AG804">
        <v>-0.99999999999999978</v>
      </c>
      <c r="AH804">
        <v>-0.99999999999999978</v>
      </c>
      <c r="AI804">
        <v>-1.1999323235571267E-3</v>
      </c>
      <c r="AJ804">
        <v>-2.7416241946989137E-2</v>
      </c>
      <c r="AK804">
        <v>0.1143115098597122</v>
      </c>
      <c r="AL804">
        <v>0.17194745025882316</v>
      </c>
      <c r="AM804">
        <v>7.7883155277967075E-2</v>
      </c>
      <c r="AN804">
        <v>9.9151925726377842E-3</v>
      </c>
      <c r="AO804">
        <v>2.5186364312477374</v>
      </c>
      <c r="AP804">
        <v>1.1076170656100597</v>
      </c>
      <c r="AQ804">
        <v>33.719490653508849</v>
      </c>
      <c r="AR804">
        <v>0.76001020395024854</v>
      </c>
      <c r="AS804">
        <v>0.99992772082455161</v>
      </c>
      <c r="AT804">
        <v>-0.99999999999999978</v>
      </c>
      <c r="AU804">
        <v>-0.99999999999999978</v>
      </c>
      <c r="AV804">
        <v>-0.39185934180299897</v>
      </c>
      <c r="AW804">
        <v>77.266526518688465</v>
      </c>
      <c r="AX804">
        <v>74.500903677518423</v>
      </c>
      <c r="AY804">
        <v>0.20908371465492406</v>
      </c>
      <c r="AZ804">
        <v>11.513920937298607</v>
      </c>
      <c r="BA804">
        <v>1505.8247194926432</v>
      </c>
    </row>
    <row r="805" spans="1:100" x14ac:dyDescent="0.25">
      <c r="A805">
        <v>2341</v>
      </c>
      <c r="B805" t="s">
        <v>819</v>
      </c>
      <c r="C805">
        <v>3</v>
      </c>
      <c r="D805">
        <v>5.4748204050263061</v>
      </c>
      <c r="E805">
        <v>0</v>
      </c>
      <c r="F805">
        <v>0.39579918085763521</v>
      </c>
      <c r="G805">
        <v>0.39579918085763521</v>
      </c>
      <c r="H805">
        <v>0.16052802746060441</v>
      </c>
      <c r="I805">
        <v>0</v>
      </c>
      <c r="J805">
        <v>9.6316816476362668</v>
      </c>
      <c r="K805">
        <v>0.16052802746060441</v>
      </c>
      <c r="L805">
        <v>-0.99999999999999667</v>
      </c>
      <c r="M805">
        <v>-0.99999999999999667</v>
      </c>
      <c r="N805">
        <v>3.2105605492120866</v>
      </c>
      <c r="O805">
        <v>15.502301233520205</v>
      </c>
      <c r="P805">
        <v>0.55211111303509397</v>
      </c>
      <c r="Q805">
        <v>-1.370888209174973</v>
      </c>
      <c r="R805">
        <v>-0.4395065278770916</v>
      </c>
      <c r="S805">
        <v>0.35408418363820082</v>
      </c>
      <c r="T805">
        <v>0.34946004881213677</v>
      </c>
      <c r="U805">
        <v>0.14447901738813704</v>
      </c>
      <c r="V805">
        <v>0</v>
      </c>
      <c r="W805">
        <v>27.499808895114803</v>
      </c>
      <c r="X805">
        <v>1.1299071395144735</v>
      </c>
      <c r="Y805">
        <v>-0.99999999999999667</v>
      </c>
      <c r="Z805">
        <v>-0.99999999999999667</v>
      </c>
      <c r="AA805">
        <v>62.207667015775236</v>
      </c>
      <c r="AB805">
        <v>-8.7756929364989529E-3</v>
      </c>
      <c r="AC805">
        <v>0.36891640169578138</v>
      </c>
      <c r="AD805">
        <v>0.34280658421146748</v>
      </c>
      <c r="AE805">
        <v>35.147364648537504</v>
      </c>
      <c r="AF805">
        <v>-0.99999999999999667</v>
      </c>
      <c r="AG805">
        <v>-0.99999999999999667</v>
      </c>
      <c r="AH805">
        <v>-0.99999999999999667</v>
      </c>
      <c r="AI805">
        <v>-1.0852606493870012E-2</v>
      </c>
      <c r="AJ805">
        <v>0</v>
      </c>
      <c r="AK805">
        <v>0.15186733586428436</v>
      </c>
      <c r="AL805">
        <v>-0.14021724679565256</v>
      </c>
      <c r="AM805">
        <v>5.5597825316458307E-3</v>
      </c>
      <c r="AN805">
        <v>0.28600747588941478</v>
      </c>
      <c r="AO805">
        <v>0.89833124261256492</v>
      </c>
      <c r="AP805">
        <v>6.4491006632571111</v>
      </c>
      <c r="AQ805">
        <v>37.131490542751081</v>
      </c>
      <c r="AR805">
        <v>0.84802324983847477</v>
      </c>
      <c r="AS805">
        <v>1.2904351669750782</v>
      </c>
      <c r="AT805">
        <v>-0.99999999999999667</v>
      </c>
      <c r="AU805">
        <v>-0.99999999999999667</v>
      </c>
      <c r="AV805">
        <v>-4.3707347019456187E-2</v>
      </c>
      <c r="AW805">
        <v>84.159068912552556</v>
      </c>
      <c r="AX805">
        <v>83.942016782675168</v>
      </c>
      <c r="AY805">
        <v>1.479226002631389E-2</v>
      </c>
      <c r="AZ805">
        <v>10.911149409669203</v>
      </c>
      <c r="BA805">
        <v>1492.9351520355456</v>
      </c>
      <c r="CU805" t="e">
        <v>#N/A</v>
      </c>
      <c r="CV805" t="e">
        <v>#N/A</v>
      </c>
    </row>
    <row r="806" spans="1:100" x14ac:dyDescent="0.25">
      <c r="A806">
        <v>2342</v>
      </c>
      <c r="B806" t="s">
        <v>719</v>
      </c>
      <c r="C806">
        <v>3</v>
      </c>
      <c r="D806">
        <v>5.3803148656288888</v>
      </c>
      <c r="E806">
        <v>0</v>
      </c>
      <c r="F806">
        <v>-0.27536939861030996</v>
      </c>
      <c r="G806">
        <v>-0.27536939861030996</v>
      </c>
      <c r="H806">
        <v>9.3258602622573711E-2</v>
      </c>
      <c r="I806">
        <v>0</v>
      </c>
      <c r="J806">
        <v>5.5955161573544228</v>
      </c>
      <c r="K806">
        <v>9.3258602622573711E-2</v>
      </c>
      <c r="L806">
        <v>-0.99999999999999878</v>
      </c>
      <c r="M806">
        <v>-0.99999999999999878</v>
      </c>
      <c r="N806">
        <v>1.8651720524514748</v>
      </c>
      <c r="O806">
        <v>10.700461624373004</v>
      </c>
      <c r="P806">
        <v>0.49377975718523354</v>
      </c>
      <c r="Q806">
        <v>-1.0491546979998976</v>
      </c>
      <c r="R806">
        <v>-0.21935306662156101</v>
      </c>
      <c r="S806">
        <v>0.34965956693815414</v>
      </c>
      <c r="T806">
        <v>0.37134149127977001</v>
      </c>
      <c r="U806">
        <v>0.14854709835568922</v>
      </c>
      <c r="V806">
        <v>-1.2916719433953412E-2</v>
      </c>
      <c r="W806">
        <v>30.534913380683442</v>
      </c>
      <c r="X806">
        <v>1.1824386903608246</v>
      </c>
      <c r="Y806">
        <v>-0.99999999999999878</v>
      </c>
      <c r="Z806">
        <v>-0.99999999999999878</v>
      </c>
      <c r="AA806">
        <v>55.593899009607803</v>
      </c>
      <c r="AB806">
        <v>0.40950748277381721</v>
      </c>
      <c r="AC806">
        <v>0.24163661557337271</v>
      </c>
      <c r="AD806">
        <v>-0.14557732443627155</v>
      </c>
      <c r="AE806">
        <v>25.278338695545919</v>
      </c>
      <c r="AF806">
        <v>-0.99999999999999878</v>
      </c>
      <c r="AG806">
        <v>-0.99999999999999878</v>
      </c>
      <c r="AH806">
        <v>-0.99999999999999878</v>
      </c>
      <c r="AI806">
        <v>0</v>
      </c>
      <c r="AJ806">
        <v>-1.2916719433953412E-2</v>
      </c>
      <c r="AK806">
        <v>2.880273131746287E-2</v>
      </c>
      <c r="AL806">
        <v>0.33672470945766791</v>
      </c>
      <c r="AM806">
        <v>8.7660302958502259E-2</v>
      </c>
      <c r="AN806">
        <v>0.32530561058966001</v>
      </c>
      <c r="AO806">
        <v>2.3355212305498716</v>
      </c>
      <c r="AP806">
        <v>9.8162638120298382</v>
      </c>
      <c r="AQ806">
        <v>36.130429538037852</v>
      </c>
      <c r="AR806">
        <v>0.85663143713965995</v>
      </c>
      <c r="AS806">
        <v>1.2756972929833976</v>
      </c>
      <c r="AT806">
        <v>-0.99999999999999878</v>
      </c>
      <c r="AU806">
        <v>-0.99999999999999878</v>
      </c>
      <c r="AV806">
        <v>-0.49472246523187097</v>
      </c>
      <c r="AW806">
        <v>76.110624446010647</v>
      </c>
      <c r="AX806">
        <v>74.818952502615289</v>
      </c>
      <c r="AY806">
        <v>0.42195162438809325</v>
      </c>
      <c r="AZ806">
        <v>39.690314526975612</v>
      </c>
      <c r="BA806">
        <v>1498.9655307714927</v>
      </c>
    </row>
    <row r="807" spans="1:100" x14ac:dyDescent="0.25">
      <c r="A807">
        <v>2344</v>
      </c>
      <c r="B807" t="s">
        <v>1225</v>
      </c>
      <c r="C807">
        <v>2</v>
      </c>
      <c r="D807">
        <v>3.2831827594412095</v>
      </c>
      <c r="E807">
        <v>-9.967862975763514E-2</v>
      </c>
      <c r="F807">
        <v>-0.17127339881128031</v>
      </c>
      <c r="G807">
        <v>-0.16438429784251007</v>
      </c>
      <c r="H807">
        <v>1.8219778958326813E-2</v>
      </c>
      <c r="I807">
        <v>0</v>
      </c>
      <c r="J807">
        <v>1.0931867374996083</v>
      </c>
      <c r="K807">
        <v>1.8219778958326813E-2</v>
      </c>
      <c r="L807">
        <v>-1</v>
      </c>
      <c r="M807">
        <v>-1</v>
      </c>
      <c r="N807">
        <v>0.36439557916653609</v>
      </c>
      <c r="O807">
        <v>4.9804039960662676</v>
      </c>
      <c r="P807">
        <v>-0.33704069660694363</v>
      </c>
      <c r="Q807">
        <v>-0.4994925897327025</v>
      </c>
      <c r="R807">
        <v>-0.16256509498935762</v>
      </c>
      <c r="S807">
        <v>0.31826048973382809</v>
      </c>
      <c r="T807">
        <v>0.23277746585388975</v>
      </c>
      <c r="U807">
        <v>1.3971465667306948E-2</v>
      </c>
      <c r="V807">
        <v>-7.7835510629701652E-3</v>
      </c>
      <c r="W807">
        <v>20.300617479439506</v>
      </c>
      <c r="X807">
        <v>0.50802024014247005</v>
      </c>
      <c r="Y807">
        <v>-1</v>
      </c>
      <c r="Z807">
        <v>-1</v>
      </c>
      <c r="AA807">
        <v>34.143622330295713</v>
      </c>
      <c r="AB807">
        <v>4.6033981423833747E-2</v>
      </c>
      <c r="AC807">
        <v>4.6220516391787703E-2</v>
      </c>
      <c r="AD807">
        <v>4.2242450574892065E-2</v>
      </c>
      <c r="AE807">
        <v>11.044545864616046</v>
      </c>
      <c r="AF807">
        <v>-1</v>
      </c>
      <c r="AG807">
        <v>-1</v>
      </c>
      <c r="AH807">
        <v>-1</v>
      </c>
      <c r="AI807">
        <v>-4.5350877186349087E-3</v>
      </c>
      <c r="AJ807">
        <v>-7.7835510629701652E-3</v>
      </c>
      <c r="AK807">
        <v>0.17644892171933491</v>
      </c>
      <c r="AL807">
        <v>-4.6209647300875789E-3</v>
      </c>
      <c r="AM807">
        <v>0.19716859448229962</v>
      </c>
      <c r="AN807">
        <v>-1.3727734267245842E-2</v>
      </c>
      <c r="AO807">
        <v>5.4077039196662895</v>
      </c>
      <c r="AP807">
        <v>3.7457370656291733E-2</v>
      </c>
      <c r="AQ807">
        <v>25.234037900440981</v>
      </c>
      <c r="AR807">
        <v>0.60091436304077728</v>
      </c>
      <c r="AS807">
        <v>0.58473077251293326</v>
      </c>
      <c r="AT807">
        <v>-1</v>
      </c>
      <c r="AU807">
        <v>-1</v>
      </c>
      <c r="AV807">
        <v>-0.16401408222647662</v>
      </c>
      <c r="AW807">
        <v>44.791705215845148</v>
      </c>
      <c r="AX807">
        <v>44.774250308392126</v>
      </c>
      <c r="AY807">
        <v>8.9388773857916839E-2</v>
      </c>
      <c r="AZ807">
        <v>-13.538508822161129</v>
      </c>
      <c r="BA807">
        <v>1443.8451646598969</v>
      </c>
    </row>
    <row r="808" spans="1:100" x14ac:dyDescent="0.25">
      <c r="A808">
        <v>2345</v>
      </c>
      <c r="B808" t="s">
        <v>1226</v>
      </c>
      <c r="C808">
        <v>3</v>
      </c>
      <c r="D808">
        <v>5.8612567058661895</v>
      </c>
      <c r="E808">
        <v>0</v>
      </c>
      <c r="F808">
        <v>0.69569111664398031</v>
      </c>
      <c r="G808">
        <v>0.69569111664398031</v>
      </c>
      <c r="H808">
        <v>0.12763298556132469</v>
      </c>
      <c r="I808">
        <v>0</v>
      </c>
      <c r="J808">
        <v>7.6579791336794809</v>
      </c>
      <c r="K808">
        <v>0.12763298556132469</v>
      </c>
      <c r="L808">
        <v>-0.999999999999999</v>
      </c>
      <c r="M808">
        <v>-0.999999999999999</v>
      </c>
      <c r="N808">
        <v>2.552659711226493</v>
      </c>
      <c r="O808">
        <v>14.214926956189649</v>
      </c>
      <c r="P808">
        <v>0.13381451547620976</v>
      </c>
      <c r="Q808">
        <v>-2.4670507044182339</v>
      </c>
      <c r="R808">
        <v>-0.71072837477431883</v>
      </c>
      <c r="S808">
        <v>0.33333333333333287</v>
      </c>
      <c r="T808">
        <v>0.35686466435502323</v>
      </c>
      <c r="U808">
        <v>0.15826546519717494</v>
      </c>
      <c r="V808">
        <v>-1.7852735305414511E-2</v>
      </c>
      <c r="W808">
        <v>28.119109680751713</v>
      </c>
      <c r="X808">
        <v>1.112041792104935</v>
      </c>
      <c r="Y808">
        <v>-0.999999999999999</v>
      </c>
      <c r="Z808">
        <v>-0.999999999999999</v>
      </c>
      <c r="AA808">
        <v>65.354270655282278</v>
      </c>
      <c r="AB808">
        <v>8.8789913455012776E-2</v>
      </c>
      <c r="AC808">
        <v>0.24953562448248284</v>
      </c>
      <c r="AD808">
        <v>0.42059224904860254</v>
      </c>
      <c r="AE808">
        <v>37.945889349304949</v>
      </c>
      <c r="AF808">
        <v>-0.999999999999999</v>
      </c>
      <c r="AG808">
        <v>-0.999999999999999</v>
      </c>
      <c r="AH808">
        <v>-0.999999999999999</v>
      </c>
      <c r="AI808">
        <v>4.2052575042147822E-2</v>
      </c>
      <c r="AJ808">
        <v>-1.7852735305414511E-2</v>
      </c>
      <c r="AK808">
        <v>0.17547397828761771</v>
      </c>
      <c r="AL808">
        <v>-0.23062522443075217</v>
      </c>
      <c r="AM808">
        <v>-0.1352462663322602</v>
      </c>
      <c r="AN808">
        <v>0.17529439187508311</v>
      </c>
      <c r="AO808">
        <v>-2.5037867668684148</v>
      </c>
      <c r="AP808">
        <v>3.2292336747233179</v>
      </c>
      <c r="AQ808">
        <v>35.777088814431167</v>
      </c>
      <c r="AR808">
        <v>0.83061072758011689</v>
      </c>
      <c r="AS808">
        <v>1.2396747776662598</v>
      </c>
      <c r="AT808">
        <v>-0.999999999999999</v>
      </c>
      <c r="AU808">
        <v>-0.999999999999999</v>
      </c>
      <c r="AV808">
        <v>-1.5037258130341563E-2</v>
      </c>
      <c r="AW808">
        <v>82.798431286195225</v>
      </c>
      <c r="AX808">
        <v>81.854209256496745</v>
      </c>
      <c r="AY808">
        <v>0.35572925958511015</v>
      </c>
      <c r="AZ808">
        <v>37.948226545062901</v>
      </c>
      <c r="BA808">
        <v>1504.8386813665375</v>
      </c>
    </row>
    <row r="809" spans="1:100" x14ac:dyDescent="0.25">
      <c r="A809">
        <v>2346</v>
      </c>
      <c r="B809" t="s">
        <v>1227</v>
      </c>
      <c r="C809">
        <v>3</v>
      </c>
      <c r="D809">
        <v>3.0349945931811568</v>
      </c>
      <c r="E809">
        <v>0</v>
      </c>
      <c r="F809">
        <v>-0.11766344928118566</v>
      </c>
      <c r="G809">
        <v>-0.11766344928118566</v>
      </c>
      <c r="H809">
        <v>-0.26744653340473939</v>
      </c>
      <c r="I809">
        <v>0</v>
      </c>
      <c r="J809">
        <v>-16.046792004284374</v>
      </c>
      <c r="K809">
        <v>-0.26744653340473939</v>
      </c>
      <c r="L809">
        <v>-0.99999999999999856</v>
      </c>
      <c r="M809">
        <v>-0.99999999999999856</v>
      </c>
      <c r="N809">
        <v>-5.3489306680947895</v>
      </c>
      <c r="O809">
        <v>-13.129460860384386</v>
      </c>
      <c r="P809">
        <v>0.2113666898982712</v>
      </c>
      <c r="Q809">
        <v>2.1539882279082287</v>
      </c>
      <c r="R809">
        <v>0.61902400225838283</v>
      </c>
      <c r="S809">
        <v>0.33333333333333315</v>
      </c>
      <c r="T809">
        <v>0.39673516806811437</v>
      </c>
      <c r="U809">
        <v>-0.20494342268563523</v>
      </c>
      <c r="V809">
        <v>-2.7497650664842541E-2</v>
      </c>
      <c r="W809">
        <v>30.602958458228382</v>
      </c>
      <c r="X809">
        <v>7.6157274809372094E-2</v>
      </c>
      <c r="Y809">
        <v>-0.99999999999999856</v>
      </c>
      <c r="Z809">
        <v>-0.99999999999999856</v>
      </c>
      <c r="AA809">
        <v>35.594819958320691</v>
      </c>
      <c r="AB809">
        <v>0.29738317199544428</v>
      </c>
      <c r="AC809">
        <v>-0.19162424023419655</v>
      </c>
      <c r="AD809">
        <v>-1.8302181804568322E-2</v>
      </c>
      <c r="AE809">
        <v>4.3728374978339666</v>
      </c>
      <c r="AF809">
        <v>-0.99999999999999856</v>
      </c>
      <c r="AG809">
        <v>-0.99999999999999856</v>
      </c>
      <c r="AH809">
        <v>-0.99999999999999856</v>
      </c>
      <c r="AI809">
        <v>-1.0869494230757087E-2</v>
      </c>
      <c r="AJ809">
        <v>-2.7497650664842541E-2</v>
      </c>
      <c r="AK809">
        <v>0.32769112869489325</v>
      </c>
      <c r="AL809">
        <v>0.27442605655461089</v>
      </c>
      <c r="AM809">
        <v>-0.12889220541912269</v>
      </c>
      <c r="AN809">
        <v>-0.31888197134128454</v>
      </c>
      <c r="AO809">
        <v>-1.5838494920036006</v>
      </c>
      <c r="AP809">
        <v>-6.5999190007590558</v>
      </c>
      <c r="AQ809">
        <v>14.556166453944007</v>
      </c>
      <c r="AR809">
        <v>0.49762742805096966</v>
      </c>
      <c r="AS809">
        <v>-0.19128925859536727</v>
      </c>
      <c r="AT809">
        <v>-0.99999999999999856</v>
      </c>
      <c r="AU809">
        <v>-0.99999999999999856</v>
      </c>
      <c r="AV809">
        <v>0.50136055297719717</v>
      </c>
      <c r="AW809">
        <v>15.865440097177265</v>
      </c>
      <c r="AX809">
        <v>12.898285146077868</v>
      </c>
      <c r="AY809">
        <v>-4.3026260190378612E-2</v>
      </c>
      <c r="AZ809">
        <v>-36.202808852478078</v>
      </c>
      <c r="BA809">
        <v>1418.6472984412087</v>
      </c>
    </row>
    <row r="810" spans="1:100" x14ac:dyDescent="0.25">
      <c r="A810">
        <v>2347</v>
      </c>
      <c r="B810" t="s">
        <v>1228</v>
      </c>
      <c r="C810">
        <v>2</v>
      </c>
      <c r="D810">
        <v>3.0506438288870195</v>
      </c>
      <c r="E810">
        <v>-0.1513320558821615</v>
      </c>
      <c r="F810">
        <v>-0.29989607226099146</v>
      </c>
      <c r="G810">
        <v>-0.29359105891463</v>
      </c>
      <c r="H810">
        <v>-8.5104594566060565E-3</v>
      </c>
      <c r="I810">
        <v>0</v>
      </c>
      <c r="J810">
        <v>-0.51062756739636406</v>
      </c>
      <c r="K810">
        <v>-8.5104594566060565E-3</v>
      </c>
      <c r="L810">
        <v>-1</v>
      </c>
      <c r="M810">
        <v>-1</v>
      </c>
      <c r="N810">
        <v>-0.17020918913212113</v>
      </c>
      <c r="O810">
        <v>3.3144602644963461</v>
      </c>
      <c r="P810">
        <v>-0.59863769004119516</v>
      </c>
      <c r="Q810">
        <v>-1.1109126786543817</v>
      </c>
      <c r="R810">
        <v>-0.36338504678682465</v>
      </c>
      <c r="S810">
        <v>0.31326384433642129</v>
      </c>
      <c r="T810">
        <v>0.21168152866687434</v>
      </c>
      <c r="U810">
        <v>-1.2151234792901325E-2</v>
      </c>
      <c r="V810">
        <v>-1.1237717638354267E-2</v>
      </c>
      <c r="W810">
        <v>18.651904762311879</v>
      </c>
      <c r="X810">
        <v>0.38700425417761997</v>
      </c>
      <c r="Y810">
        <v>-1</v>
      </c>
      <c r="Z810">
        <v>-1</v>
      </c>
      <c r="AA810">
        <v>30.749188394875716</v>
      </c>
      <c r="AB810">
        <v>1.6732502676118796E-2</v>
      </c>
      <c r="AC810">
        <v>1.6907917802889194E-2</v>
      </c>
      <c r="AD810">
        <v>1.3181575778203516E-2</v>
      </c>
      <c r="AE810">
        <v>8.3451036379668633</v>
      </c>
      <c r="AF810">
        <v>-1</v>
      </c>
      <c r="AG810">
        <v>-1</v>
      </c>
      <c r="AH810">
        <v>-1</v>
      </c>
      <c r="AI810">
        <v>-6.4291544141409874E-3</v>
      </c>
      <c r="AJ810">
        <v>-1.1237717638354267E-2</v>
      </c>
      <c r="AK810">
        <v>0.21174964789065609</v>
      </c>
      <c r="AL810">
        <v>-3.9921690901408749E-2</v>
      </c>
      <c r="AM810">
        <v>0.23828417530972862</v>
      </c>
      <c r="AN810">
        <v>-5.4843315094674869E-2</v>
      </c>
      <c r="AO810">
        <v>6.4546676452001712</v>
      </c>
      <c r="AP810">
        <v>-1.0095063548775904</v>
      </c>
      <c r="AQ810">
        <v>23.47886684802031</v>
      </c>
      <c r="AR810">
        <v>0.56227961259832326</v>
      </c>
      <c r="AS810">
        <v>0.45979083702241663</v>
      </c>
      <c r="AT810">
        <v>-1</v>
      </c>
      <c r="AU810">
        <v>-1</v>
      </c>
      <c r="AV810">
        <v>-0.43051024458758158</v>
      </c>
      <c r="AW810">
        <v>40.879868453082601</v>
      </c>
      <c r="AX810">
        <v>40.81116599003154</v>
      </c>
      <c r="AY810">
        <v>5.9257140303263039E-2</v>
      </c>
      <c r="AZ810">
        <v>-18.817345652189417</v>
      </c>
      <c r="BA810">
        <v>1363.335954923876</v>
      </c>
    </row>
    <row r="811" spans="1:100" x14ac:dyDescent="0.25">
      <c r="A811">
        <v>2352</v>
      </c>
      <c r="B811" t="s">
        <v>1229</v>
      </c>
      <c r="C811">
        <v>3</v>
      </c>
      <c r="D811">
        <v>5.5063227049579941</v>
      </c>
      <c r="E811">
        <v>0</v>
      </c>
      <c r="F811">
        <v>0.31201503991301649</v>
      </c>
      <c r="G811">
        <v>0.31201503991301649</v>
      </c>
      <c r="H811">
        <v>0.10659080183104952</v>
      </c>
      <c r="I811">
        <v>0</v>
      </c>
      <c r="J811">
        <v>6.3954481098629721</v>
      </c>
      <c r="K811">
        <v>0.10659080183104952</v>
      </c>
      <c r="L811">
        <v>-0.99999999999999867</v>
      </c>
      <c r="M811">
        <v>-0.99999999999999867</v>
      </c>
      <c r="N811">
        <v>2.1318160366209895</v>
      </c>
      <c r="O811">
        <v>12.213785854733981</v>
      </c>
      <c r="P811">
        <v>7.6635587712732905E-2</v>
      </c>
      <c r="Q811">
        <v>1.4187453378787716</v>
      </c>
      <c r="R811">
        <v>0.42136375388520664</v>
      </c>
      <c r="S811">
        <v>0.35243153063389904</v>
      </c>
      <c r="T811">
        <v>0.1998120150925588</v>
      </c>
      <c r="U811">
        <v>0.14827725896538166</v>
      </c>
      <c r="V811">
        <v>0</v>
      </c>
      <c r="W811">
        <v>23.757200114431608</v>
      </c>
      <c r="X811">
        <v>0.87635521834458652</v>
      </c>
      <c r="Y811">
        <v>-0.99999999999999867</v>
      </c>
      <c r="Z811">
        <v>-0.99999999999999867</v>
      </c>
      <c r="AA811">
        <v>61.550894424333229</v>
      </c>
      <c r="AB811">
        <v>0.37265195150449126</v>
      </c>
      <c r="AC811">
        <v>0.18314498369838061</v>
      </c>
      <c r="AD811">
        <v>0.19164967591745627</v>
      </c>
      <c r="AE811">
        <v>37.372330556016415</v>
      </c>
      <c r="AF811">
        <v>-0.99999999999999867</v>
      </c>
      <c r="AG811">
        <v>-0.99999999999999867</v>
      </c>
      <c r="AH811">
        <v>-0.99999999999999867</v>
      </c>
      <c r="AI811">
        <v>6.5445195882030422E-3</v>
      </c>
      <c r="AJ811">
        <v>0</v>
      </c>
      <c r="AK811">
        <v>0.25747862790991616</v>
      </c>
      <c r="AL811">
        <v>-0.16604499182259103</v>
      </c>
      <c r="AM811">
        <v>-0.14233290977745536</v>
      </c>
      <c r="AN811">
        <v>-2.1394008353906924E-2</v>
      </c>
      <c r="AO811">
        <v>-2.2709296048868031</v>
      </c>
      <c r="AP811">
        <v>-1.3650751679606301</v>
      </c>
      <c r="AQ811">
        <v>30.152648224294573</v>
      </c>
      <c r="AR811">
        <v>0.70052080469183942</v>
      </c>
      <c r="AS811">
        <v>0.98294602017563559</v>
      </c>
      <c r="AT811">
        <v>-0.99999999999999867</v>
      </c>
      <c r="AU811">
        <v>-0.99999999999999867</v>
      </c>
      <c r="AV811">
        <v>0.73337879379822324</v>
      </c>
      <c r="AW811">
        <v>72.399605111106553</v>
      </c>
      <c r="AX811">
        <v>72.530495502870622</v>
      </c>
      <c r="AY811">
        <v>0.20549298011045405</v>
      </c>
      <c r="AZ811">
        <v>23.387004383042544</v>
      </c>
      <c r="BA811">
        <v>1543.3302633116293</v>
      </c>
      <c r="CU811" t="e">
        <v>#N/A</v>
      </c>
      <c r="CV811" t="e">
        <v>#N/A</v>
      </c>
    </row>
    <row r="812" spans="1:100" x14ac:dyDescent="0.25">
      <c r="A812">
        <v>2353</v>
      </c>
      <c r="B812" t="s">
        <v>1230</v>
      </c>
      <c r="C812">
        <v>3</v>
      </c>
      <c r="D812">
        <v>3.2461528703693343</v>
      </c>
      <c r="E812">
        <v>0</v>
      </c>
      <c r="F812">
        <v>1.0899235995397343</v>
      </c>
      <c r="G812">
        <v>1.0899235995397343</v>
      </c>
      <c r="H812">
        <v>-0.13916340955315676</v>
      </c>
      <c r="I812">
        <v>0</v>
      </c>
      <c r="J812">
        <v>-8.3498045731894095</v>
      </c>
      <c r="K812">
        <v>-0.13916340955315676</v>
      </c>
      <c r="L812">
        <v>-0.99999999999999833</v>
      </c>
      <c r="M812">
        <v>-0.99999999999999833</v>
      </c>
      <c r="N812">
        <v>-2.7832681910631361</v>
      </c>
      <c r="O812">
        <v>-4.0137281032803376</v>
      </c>
      <c r="P812">
        <v>0.54308105238304494</v>
      </c>
      <c r="Q812">
        <v>7.9466068646702217</v>
      </c>
      <c r="R812">
        <v>2.5935629508822635</v>
      </c>
      <c r="S812">
        <v>0.33333333333333293</v>
      </c>
      <c r="T812">
        <v>0.2514544878741769</v>
      </c>
      <c r="U812">
        <v>0.29376767867040621</v>
      </c>
      <c r="V812">
        <v>-1.5276047228476803E-2</v>
      </c>
      <c r="W812">
        <v>40.097714488103847</v>
      </c>
      <c r="X812">
        <v>1.7254868166122759</v>
      </c>
      <c r="Y812">
        <v>-0.99999999999999833</v>
      </c>
      <c r="Z812">
        <v>-0.99999999999999833</v>
      </c>
      <c r="AA812">
        <v>58.589486109482358</v>
      </c>
      <c r="AB812">
        <v>0.25330134781064889</v>
      </c>
      <c r="AC812">
        <v>1.0415297970179566E-2</v>
      </c>
      <c r="AD812">
        <v>5.4247527629096855E-2</v>
      </c>
      <c r="AE812">
        <v>15.898208670496272</v>
      </c>
      <c r="AF812">
        <v>-0.99999999999999833</v>
      </c>
      <c r="AG812">
        <v>-0.99999999999999833</v>
      </c>
      <c r="AH812">
        <v>-0.99999999999999833</v>
      </c>
      <c r="AI812">
        <v>0.15666718190719228</v>
      </c>
      <c r="AJ812">
        <v>-1.5276047228476803E-2</v>
      </c>
      <c r="AK812">
        <v>0.48890871932901514</v>
      </c>
      <c r="AL812">
        <v>-0.23825931875654655</v>
      </c>
      <c r="AM812">
        <v>-0.13269873195300488</v>
      </c>
      <c r="AN812">
        <v>9.5795494625918014E-3</v>
      </c>
      <c r="AO812">
        <v>-0.87292470218004536</v>
      </c>
      <c r="AP812">
        <v>-0.95180785721794003</v>
      </c>
      <c r="AQ812">
        <v>31.747909914914427</v>
      </c>
      <c r="AR812">
        <v>0.86327945264943928</v>
      </c>
      <c r="AS812">
        <v>1.5863234070591192</v>
      </c>
      <c r="AT812">
        <v>-0.99999999999999833</v>
      </c>
      <c r="AU812">
        <v>-0.99999999999999833</v>
      </c>
      <c r="AV812">
        <v>3.683486550421998</v>
      </c>
      <c r="AW812">
        <v>53.623950148984086</v>
      </c>
      <c r="AX812">
        <v>55.229689064280258</v>
      </c>
      <c r="AY812">
        <v>9.8193789067182624E-2</v>
      </c>
      <c r="AZ812">
        <v>-24.181006896183547</v>
      </c>
      <c r="BA812">
        <v>1340.9953021822416</v>
      </c>
    </row>
    <row r="813" spans="1:100" x14ac:dyDescent="0.25">
      <c r="A813">
        <v>2354</v>
      </c>
      <c r="B813" t="s">
        <v>1231</v>
      </c>
      <c r="C813">
        <v>2</v>
      </c>
      <c r="D813">
        <v>4.6734633101589722</v>
      </c>
      <c r="E813">
        <v>0.2091417193672212</v>
      </c>
      <c r="F813">
        <v>0.59772300472547413</v>
      </c>
      <c r="G813">
        <v>0.60810419047942266</v>
      </c>
      <c r="H813">
        <v>0.17803186072787675</v>
      </c>
      <c r="I813">
        <v>0</v>
      </c>
      <c r="J813">
        <v>10.681911643672606</v>
      </c>
      <c r="K813">
        <v>0.17803186072787675</v>
      </c>
      <c r="L813">
        <v>-1</v>
      </c>
      <c r="M813">
        <v>-1</v>
      </c>
      <c r="N813">
        <v>3.5606372145575351</v>
      </c>
      <c r="O813">
        <v>14.940582117948917</v>
      </c>
      <c r="P813">
        <v>1.226969300476654</v>
      </c>
      <c r="Q813">
        <v>3.1560048184651182</v>
      </c>
      <c r="R813">
        <v>1.0380771910773778</v>
      </c>
      <c r="S813">
        <v>0.34813393457290309</v>
      </c>
      <c r="T813">
        <v>0.3589037497426697</v>
      </c>
      <c r="U813">
        <v>0.17015126014516146</v>
      </c>
      <c r="V813">
        <v>1.2867875333681257E-2</v>
      </c>
      <c r="W813">
        <v>30.157776531821977</v>
      </c>
      <c r="X813">
        <v>1.2315385396886926</v>
      </c>
      <c r="Y813">
        <v>-1</v>
      </c>
      <c r="Z813">
        <v>-1</v>
      </c>
      <c r="AA813">
        <v>54.437925180420081</v>
      </c>
      <c r="AB813">
        <v>0.22121873828640415</v>
      </c>
      <c r="AC813">
        <v>0.22147175545107115</v>
      </c>
      <c r="AD813">
        <v>0.21598870854723068</v>
      </c>
      <c r="AE813">
        <v>27.183701646198266</v>
      </c>
      <c r="AF813">
        <v>-1</v>
      </c>
      <c r="AG813">
        <v>-1</v>
      </c>
      <c r="AH813">
        <v>-1</v>
      </c>
      <c r="AI813">
        <v>6.7889692134610715E-3</v>
      </c>
      <c r="AJ813">
        <v>1.2867875333681257E-2</v>
      </c>
      <c r="AK813">
        <v>-3.460353691732472E-2</v>
      </c>
      <c r="AL813">
        <v>0.20643149390657206</v>
      </c>
      <c r="AM813">
        <v>-4.8649136852444777E-2</v>
      </c>
      <c r="AN813">
        <v>0.23208999706749855</v>
      </c>
      <c r="AO813">
        <v>-0.85177831605149645</v>
      </c>
      <c r="AP813">
        <v>6.2969396063740772</v>
      </c>
      <c r="AQ813">
        <v>35.72767942338001</v>
      </c>
      <c r="AR813">
        <v>0.83189995325557842</v>
      </c>
      <c r="AS813">
        <v>1.3317091898748306</v>
      </c>
      <c r="AT813">
        <v>-1</v>
      </c>
      <c r="AU813">
        <v>-1</v>
      </c>
      <c r="AV813">
        <v>1.4292865771021588</v>
      </c>
      <c r="AW813">
        <v>68.179404453518032</v>
      </c>
      <c r="AX813">
        <v>68.468343316991806</v>
      </c>
      <c r="AY813">
        <v>0.26953677743114057</v>
      </c>
      <c r="AZ813">
        <v>18.022073991694462</v>
      </c>
      <c r="BA813">
        <v>1502.2948650059266</v>
      </c>
    </row>
    <row r="814" spans="1:100" x14ac:dyDescent="0.25">
      <c r="A814">
        <v>2357</v>
      </c>
      <c r="B814" t="s">
        <v>1232</v>
      </c>
      <c r="C814">
        <v>3</v>
      </c>
      <c r="D814">
        <v>6.1336334245891511</v>
      </c>
      <c r="E814">
        <v>0</v>
      </c>
      <c r="F814">
        <v>-0.22583591174106432</v>
      </c>
      <c r="G814">
        <v>-0.22583591174106432</v>
      </c>
      <c r="H814">
        <v>9.6838413605139756E-2</v>
      </c>
      <c r="I814">
        <v>0</v>
      </c>
      <c r="J814">
        <v>5.8103048163083857</v>
      </c>
      <c r="K814">
        <v>9.6838413605139756E-2</v>
      </c>
      <c r="L814">
        <v>-1.0000000000000007</v>
      </c>
      <c r="M814">
        <v>-1.0000000000000007</v>
      </c>
      <c r="N814">
        <v>1.9367682721027948</v>
      </c>
      <c r="O814">
        <v>11.718102329156464</v>
      </c>
      <c r="P814">
        <v>7.5044257699291461E-2</v>
      </c>
      <c r="Q814">
        <v>11.714481689042008</v>
      </c>
      <c r="R814">
        <v>3.8621529930351857</v>
      </c>
      <c r="S814">
        <v>0.33333333333333359</v>
      </c>
      <c r="T814">
        <v>0.33464457357205113</v>
      </c>
      <c r="U814">
        <v>-0.10626550976164201</v>
      </c>
      <c r="V814">
        <v>2.4624715843575264E-2</v>
      </c>
      <c r="W814">
        <v>19.579947975287109</v>
      </c>
      <c r="X814">
        <v>0.29513698955384604</v>
      </c>
      <c r="Y814">
        <v>-1.0000000000000007</v>
      </c>
      <c r="Z814">
        <v>-1.0000000000000007</v>
      </c>
      <c r="AA814">
        <v>32.347589471235565</v>
      </c>
      <c r="AB814">
        <v>0.19036298290102463</v>
      </c>
      <c r="AC814">
        <v>2.2890145151601843E-2</v>
      </c>
      <c r="AD814">
        <v>-3.5143357994360927E-2</v>
      </c>
      <c r="AE814">
        <v>8.9054885029132844</v>
      </c>
      <c r="AF814">
        <v>-1.0000000000000007</v>
      </c>
      <c r="AG814">
        <v>-1.0000000000000007</v>
      </c>
      <c r="AH814">
        <v>-1.0000000000000007</v>
      </c>
      <c r="AI814">
        <v>1.6639969277955358E-4</v>
      </c>
      <c r="AJ814">
        <v>2.4624715843575264E-2</v>
      </c>
      <c r="AK814">
        <v>2.4642596225688082E-2</v>
      </c>
      <c r="AL814">
        <v>-8.8631272663606736E-2</v>
      </c>
      <c r="AM814">
        <v>-0.21528470700805424</v>
      </c>
      <c r="AN814">
        <v>-8.9050737043257742E-4</v>
      </c>
      <c r="AO814">
        <v>-5.2589046940729185</v>
      </c>
      <c r="AP814">
        <v>-0.46541904757884833</v>
      </c>
      <c r="AQ814">
        <v>25.390252791595504</v>
      </c>
      <c r="AR814">
        <v>0.58633711298731794</v>
      </c>
      <c r="AS814">
        <v>0.39197540315898594</v>
      </c>
      <c r="AT814">
        <v>-1.0000000000000007</v>
      </c>
      <c r="AU814">
        <v>-1.0000000000000007</v>
      </c>
      <c r="AV814">
        <v>3.6363170812941217</v>
      </c>
      <c r="AW814">
        <v>43.600272752813218</v>
      </c>
      <c r="AX814">
        <v>46.066072331026312</v>
      </c>
      <c r="AY814">
        <v>0.1277886730926501</v>
      </c>
      <c r="AZ814">
        <v>-9.9353200536302353</v>
      </c>
      <c r="BA814">
        <v>1411.7152457885109</v>
      </c>
    </row>
    <row r="815" spans="1:100" x14ac:dyDescent="0.25">
      <c r="A815">
        <v>2358</v>
      </c>
      <c r="B815" t="s">
        <v>1233</v>
      </c>
      <c r="C815">
        <v>3</v>
      </c>
      <c r="D815">
        <v>0.91787396333816629</v>
      </c>
      <c r="E815">
        <v>0.23062198100814085</v>
      </c>
      <c r="F815">
        <v>-0.36258790927328249</v>
      </c>
      <c r="G815">
        <v>-0.26418490132407518</v>
      </c>
      <c r="H815">
        <v>5.2912842650172418E-2</v>
      </c>
      <c r="I815">
        <v>0</v>
      </c>
      <c r="J815">
        <v>3.1747705590103457</v>
      </c>
      <c r="K815">
        <v>5.2912842650172418E-2</v>
      </c>
      <c r="L815">
        <v>-0.999999999999998</v>
      </c>
      <c r="M815">
        <v>-0.999999999999998</v>
      </c>
      <c r="N815">
        <v>1.058256853003448</v>
      </c>
      <c r="O815">
        <v>3.8284596210244364</v>
      </c>
      <c r="P815">
        <v>2.0424545564870527</v>
      </c>
      <c r="Q815">
        <v>-1.5741102206623345</v>
      </c>
      <c r="R815">
        <v>-0.31466140445013302</v>
      </c>
      <c r="S815">
        <v>0.33333333333333287</v>
      </c>
      <c r="T815">
        <v>0.15371286768938155</v>
      </c>
      <c r="U815">
        <v>0.10987469932464096</v>
      </c>
      <c r="V815">
        <v>0</v>
      </c>
      <c r="W815">
        <v>21.760322307887314</v>
      </c>
      <c r="X815">
        <v>0.6940116900271549</v>
      </c>
      <c r="Y815">
        <v>-0.999999999999998</v>
      </c>
      <c r="Z815">
        <v>-0.999999999999998</v>
      </c>
      <c r="AA815">
        <v>6.3144846887992294</v>
      </c>
      <c r="AB815">
        <v>-0.1143119922452526</v>
      </c>
      <c r="AC815">
        <v>-0.15977838065322103</v>
      </c>
      <c r="AD815">
        <v>-2.8533151394285326E-2</v>
      </c>
      <c r="AE815">
        <v>-15.131176214637955</v>
      </c>
      <c r="AF815">
        <v>-0.999999999999998</v>
      </c>
      <c r="AG815">
        <v>-0.999999999999998</v>
      </c>
      <c r="AH815">
        <v>-0.999999999999998</v>
      </c>
      <c r="AI815">
        <v>-2.8848637291705678E-3</v>
      </c>
      <c r="AJ815">
        <v>0</v>
      </c>
      <c r="AK815">
        <v>0.19697873509038066</v>
      </c>
      <c r="AL815">
        <v>-0.17110127538543551</v>
      </c>
      <c r="AM815">
        <v>-9.0063313419070257E-2</v>
      </c>
      <c r="AN815">
        <v>-6.373406144319306E-2</v>
      </c>
      <c r="AO815">
        <v>-1.2666891600248533</v>
      </c>
      <c r="AP815">
        <v>-2.4488579130070063</v>
      </c>
      <c r="AQ815">
        <v>24.935092866897655</v>
      </c>
      <c r="AR815">
        <v>0.59692090034735523</v>
      </c>
      <c r="AS815">
        <v>0.74692453267732739</v>
      </c>
      <c r="AT815">
        <v>-0.999999999999998</v>
      </c>
      <c r="AU815">
        <v>-0.999999999999998</v>
      </c>
      <c r="AV815">
        <v>-0.57884630577420815</v>
      </c>
      <c r="AW815">
        <v>7.6940863968166671</v>
      </c>
      <c r="AX815">
        <v>7.6363891222332416</v>
      </c>
      <c r="AY815">
        <v>-0.1815064036215856</v>
      </c>
      <c r="AZ815">
        <v>-88.661131858742849</v>
      </c>
      <c r="BA815">
        <v>1375.4715599980973</v>
      </c>
    </row>
    <row r="816" spans="1:100" x14ac:dyDescent="0.25">
      <c r="A816">
        <v>2359</v>
      </c>
      <c r="B816" t="s">
        <v>1234</v>
      </c>
      <c r="C816">
        <v>3</v>
      </c>
      <c r="D816">
        <v>3.7842143085772317</v>
      </c>
      <c r="E816">
        <v>0</v>
      </c>
      <c r="F816">
        <v>-1.9648620053574567E-2</v>
      </c>
      <c r="G816">
        <v>-1.9648620053574567E-2</v>
      </c>
      <c r="H816">
        <v>0.55257728086301128</v>
      </c>
      <c r="I816">
        <v>0</v>
      </c>
      <c r="J816">
        <v>33.154636851780687</v>
      </c>
      <c r="K816">
        <v>0.55257728086301128</v>
      </c>
      <c r="L816">
        <v>-1.0000000000000013</v>
      </c>
      <c r="M816">
        <v>-1.0000000000000013</v>
      </c>
      <c r="N816">
        <v>11.051545617260226</v>
      </c>
      <c r="O816">
        <v>36.91920254030434</v>
      </c>
      <c r="P816">
        <v>-0.10734175784828448</v>
      </c>
      <c r="Q816">
        <v>-9.643437559992743E-2</v>
      </c>
      <c r="R816">
        <v>7.4141605246508466E-3</v>
      </c>
      <c r="S816">
        <v>0.33333333333333365</v>
      </c>
      <c r="T816">
        <v>0.54885566839712718</v>
      </c>
      <c r="U816">
        <v>5.4884341533643112E-2</v>
      </c>
      <c r="V816">
        <v>0</v>
      </c>
      <c r="W816">
        <v>15.379842496043723</v>
      </c>
      <c r="X816">
        <v>0.76467142206581562</v>
      </c>
      <c r="Y816">
        <v>-1.0000000000000013</v>
      </c>
      <c r="Z816">
        <v>-1.0000000000000013</v>
      </c>
      <c r="AA816">
        <v>73.984536092781013</v>
      </c>
      <c r="AB816">
        <v>0.3507549073247232</v>
      </c>
      <c r="AC816">
        <v>0.33006045651248123</v>
      </c>
      <c r="AD816">
        <v>0.49113022488704788</v>
      </c>
      <c r="AE816">
        <v>58.597279436212638</v>
      </c>
      <c r="AF816">
        <v>-1.0000000000000013</v>
      </c>
      <c r="AG816">
        <v>-1.0000000000000013</v>
      </c>
      <c r="AH816">
        <v>-1.0000000000000013</v>
      </c>
      <c r="AI816">
        <v>0</v>
      </c>
      <c r="AJ816">
        <v>0</v>
      </c>
      <c r="AK816">
        <v>-3.1426405031423743E-2</v>
      </c>
      <c r="AL816">
        <v>0.91257481557007081</v>
      </c>
      <c r="AM816">
        <v>-0.30159951388790979</v>
      </c>
      <c r="AN816">
        <v>-0.38705106423740465</v>
      </c>
      <c r="AO816">
        <v>-7.6971198723548611</v>
      </c>
      <c r="AP816">
        <v>-5.1134025280847615</v>
      </c>
      <c r="AQ816">
        <v>48.534479347824401</v>
      </c>
      <c r="AR816">
        <v>0.93707334326410463</v>
      </c>
      <c r="AS816">
        <v>1.3172487029288287</v>
      </c>
      <c r="AT816">
        <v>-1.0000000000000013</v>
      </c>
      <c r="AU816">
        <v>-1.0000000000000013</v>
      </c>
      <c r="AV816">
        <v>-1.223445952892372E-2</v>
      </c>
      <c r="AW816">
        <v>105.79033610500061</v>
      </c>
      <c r="AX816">
        <v>105.79033610500061</v>
      </c>
      <c r="AY816">
        <v>0.53402062643048609</v>
      </c>
      <c r="AZ816">
        <v>54.341427672093445</v>
      </c>
      <c r="BA816">
        <v>1519.1404174150166</v>
      </c>
    </row>
    <row r="817" spans="1:100" x14ac:dyDescent="0.25">
      <c r="A817">
        <v>2363</v>
      </c>
      <c r="B817" t="s">
        <v>1235</v>
      </c>
      <c r="C817">
        <v>3</v>
      </c>
      <c r="D817">
        <v>4.8703485057693046</v>
      </c>
      <c r="E817">
        <v>-2.7816187656770699E-2</v>
      </c>
      <c r="F817">
        <v>6.4150767897990804E-2</v>
      </c>
      <c r="G817">
        <v>5.9806483837012266E-2</v>
      </c>
      <c r="H817">
        <v>8.1440582761431971E-2</v>
      </c>
      <c r="I817">
        <v>0</v>
      </c>
      <c r="J817">
        <v>4.8864349656859192</v>
      </c>
      <c r="K817">
        <v>8.1440582761431971E-2</v>
      </c>
      <c r="L817">
        <v>-1</v>
      </c>
      <c r="M817">
        <v>-1</v>
      </c>
      <c r="N817">
        <v>1.6288116552286398</v>
      </c>
      <c r="O817">
        <v>9.8165899552922369</v>
      </c>
      <c r="P817">
        <v>-0.66137324096637906</v>
      </c>
      <c r="Q817">
        <v>0.21314287584045163</v>
      </c>
      <c r="R817">
        <v>2.3156432993673717E-2</v>
      </c>
      <c r="S817">
        <v>0.33333333333333343</v>
      </c>
      <c r="T817">
        <v>0.37409181989822765</v>
      </c>
      <c r="U817">
        <v>0.43732451415846535</v>
      </c>
      <c r="V817">
        <v>0</v>
      </c>
      <c r="W817">
        <v>42.532363385143775</v>
      </c>
      <c r="X817">
        <v>2.3971927029797659</v>
      </c>
      <c r="Y817">
        <v>-1</v>
      </c>
      <c r="Z817">
        <v>-1</v>
      </c>
      <c r="AA817">
        <v>92.756979517347133</v>
      </c>
      <c r="AB817">
        <v>0.47942569982121996</v>
      </c>
      <c r="AC817">
        <v>0.22731279034807175</v>
      </c>
      <c r="AD817">
        <v>0.29729070381490208</v>
      </c>
      <c r="AE817">
        <v>50.201459699209714</v>
      </c>
      <c r="AF817">
        <v>-1</v>
      </c>
      <c r="AG817">
        <v>-1</v>
      </c>
      <c r="AH817">
        <v>-1</v>
      </c>
      <c r="AI817">
        <v>0</v>
      </c>
      <c r="AJ817">
        <v>0</v>
      </c>
      <c r="AK817">
        <v>-2.4401381580830713E-2</v>
      </c>
      <c r="AL817">
        <v>-6.6673753268187252E-2</v>
      </c>
      <c r="AM817">
        <v>3.1003775848197211E-2</v>
      </c>
      <c r="AN817">
        <v>3.177418477010531E-2</v>
      </c>
      <c r="AO817">
        <v>0.6530874883007769</v>
      </c>
      <c r="AP817">
        <v>0.46098585291169647</v>
      </c>
      <c r="AQ817">
        <v>47.418798350829697</v>
      </c>
      <c r="AR817">
        <v>1.1447496673900264</v>
      </c>
      <c r="AS817">
        <v>2.4786332857411972</v>
      </c>
      <c r="AT817">
        <v>-1</v>
      </c>
      <c r="AU817">
        <v>-1</v>
      </c>
      <c r="AV817">
        <v>8.2962916830685976E-2</v>
      </c>
      <c r="AW817">
        <v>103.03455532555107</v>
      </c>
      <c r="AX817">
        <v>103.03455532555107</v>
      </c>
      <c r="AY817">
        <v>0.34229554552144204</v>
      </c>
      <c r="AZ817">
        <v>51.365167153962545</v>
      </c>
      <c r="BA817">
        <v>1635.3570582359473</v>
      </c>
      <c r="CU817" t="e">
        <v>#N/A</v>
      </c>
      <c r="CV817" t="e">
        <v>#N/A</v>
      </c>
    </row>
    <row r="818" spans="1:100" x14ac:dyDescent="0.25">
      <c r="A818">
        <v>2367</v>
      </c>
      <c r="B818" t="s">
        <v>1236</v>
      </c>
      <c r="C818">
        <v>3</v>
      </c>
      <c r="D818">
        <v>1.6147275627388613</v>
      </c>
      <c r="E818">
        <v>0</v>
      </c>
      <c r="F818">
        <v>-1.7725845828383233</v>
      </c>
      <c r="G818">
        <v>-1.7725845828383233</v>
      </c>
      <c r="H818">
        <v>-0.20605733410644264</v>
      </c>
      <c r="I818">
        <v>0</v>
      </c>
      <c r="J818">
        <v>-12.363440046386554</v>
      </c>
      <c r="K818">
        <v>-0.20605733410644264</v>
      </c>
      <c r="L818">
        <v>-0.99999999999999822</v>
      </c>
      <c r="M818">
        <v>-0.99999999999999822</v>
      </c>
      <c r="N818">
        <v>-4.1211466821288507</v>
      </c>
      <c r="O818">
        <v>-12.521297066486017</v>
      </c>
      <c r="P818">
        <v>-4.8090747200256967</v>
      </c>
      <c r="Q818">
        <v>8.7907912862233371</v>
      </c>
      <c r="R818">
        <v>2.3858372368460592</v>
      </c>
      <c r="S818">
        <v>0.22154456408267234</v>
      </c>
      <c r="T818">
        <v>0.11420601285510208</v>
      </c>
      <c r="U818">
        <v>-2.857896169102378E-2</v>
      </c>
      <c r="V818">
        <v>0</v>
      </c>
      <c r="W818">
        <v>20.529157974127731</v>
      </c>
      <c r="X818">
        <v>0.20836474380189113</v>
      </c>
      <c r="Y818">
        <v>-0.99999999999999822</v>
      </c>
      <c r="Z818">
        <v>-0.99999999999999822</v>
      </c>
      <c r="AA818">
        <v>16.801014608913455</v>
      </c>
      <c r="AB818">
        <v>-0.19582264205416772</v>
      </c>
      <c r="AC818">
        <v>6.5639431915549967E-2</v>
      </c>
      <c r="AD818">
        <v>7.9035980974111984E-3</v>
      </c>
      <c r="AE818">
        <v>-6.113980602060332</v>
      </c>
      <c r="AF818">
        <v>-0.99999999999999822</v>
      </c>
      <c r="AG818">
        <v>-0.99999999999999822</v>
      </c>
      <c r="AH818">
        <v>-0.99999999999999822</v>
      </c>
      <c r="AI818">
        <v>-1.0813201753816656E-2</v>
      </c>
      <c r="AJ818">
        <v>0</v>
      </c>
      <c r="AK818">
        <v>8.189631216345214E-2</v>
      </c>
      <c r="AL818">
        <v>0.2435333764779497</v>
      </c>
      <c r="AM818">
        <v>8.1662023716445445E-2</v>
      </c>
      <c r="AN818">
        <v>-2.0180958481127262E-2</v>
      </c>
      <c r="AO818">
        <v>2.4510321537283963</v>
      </c>
      <c r="AP818">
        <v>0.71314292036156757</v>
      </c>
      <c r="AQ818">
        <v>8.1657179277411789</v>
      </c>
      <c r="AR818">
        <v>0.30717161524675074</v>
      </c>
      <c r="AS818">
        <v>2.3074096954487991E-3</v>
      </c>
      <c r="AT818">
        <v>-0.99999999999999822</v>
      </c>
      <c r="AU818">
        <v>-0.99999999999999822</v>
      </c>
      <c r="AV818">
        <v>0.61325265400773588</v>
      </c>
      <c r="AW818">
        <v>4.992860462789011</v>
      </c>
      <c r="AX818">
        <v>4.7765964277126756</v>
      </c>
      <c r="AY818">
        <v>-0.16959111287107359</v>
      </c>
      <c r="AZ818">
        <v>-35.459995032392492</v>
      </c>
      <c r="BA818">
        <v>1386.1343751699555</v>
      </c>
    </row>
    <row r="819" spans="1:100" x14ac:dyDescent="0.25">
      <c r="A819">
        <v>2370</v>
      </c>
      <c r="B819" t="s">
        <v>1237</v>
      </c>
      <c r="C819">
        <v>3</v>
      </c>
      <c r="D819">
        <v>5.9979354833230527</v>
      </c>
      <c r="E819">
        <v>0</v>
      </c>
      <c r="F819">
        <v>-0.10013620969634542</v>
      </c>
      <c r="G819">
        <v>-0.10013620969634542</v>
      </c>
      <c r="H819">
        <v>0.15068357928466206</v>
      </c>
      <c r="I819">
        <v>0</v>
      </c>
      <c r="J819">
        <v>9.0410147570797292</v>
      </c>
      <c r="K819">
        <v>0.15068357928466206</v>
      </c>
      <c r="L819">
        <v>-1.0000000000000007</v>
      </c>
      <c r="M819">
        <v>-1.0000000000000007</v>
      </c>
      <c r="N819">
        <v>3.013671585693241</v>
      </c>
      <c r="O819">
        <v>14.938814030706425</v>
      </c>
      <c r="P819">
        <v>4.4236913101126607</v>
      </c>
      <c r="Q819">
        <v>2.3604946967996958</v>
      </c>
      <c r="R819">
        <v>1.2038540929983019</v>
      </c>
      <c r="S819">
        <v>0.34149599586830448</v>
      </c>
      <c r="T819">
        <v>0.28551178157713569</v>
      </c>
      <c r="U819">
        <v>8.4831345407926612E-2</v>
      </c>
      <c r="V819">
        <v>-1.6578372593814297E-2</v>
      </c>
      <c r="W819">
        <v>21.783086838995629</v>
      </c>
      <c r="X819">
        <v>0.6683577924734011</v>
      </c>
      <c r="Y819">
        <v>-1.0000000000000007</v>
      </c>
      <c r="Z819">
        <v>-1.0000000000000007</v>
      </c>
      <c r="AA819">
        <v>50.673981731091878</v>
      </c>
      <c r="AB819">
        <v>0.17722213113270738</v>
      </c>
      <c r="AC819">
        <v>0.20311387198654002</v>
      </c>
      <c r="AD819">
        <v>0.17340481286271187</v>
      </c>
      <c r="AE819">
        <v>27.687040799097975</v>
      </c>
      <c r="AF819">
        <v>-1.0000000000000007</v>
      </c>
      <c r="AG819">
        <v>-1.0000000000000007</v>
      </c>
      <c r="AH819">
        <v>-1.0000000000000007</v>
      </c>
      <c r="AI819">
        <v>0</v>
      </c>
      <c r="AJ819">
        <v>-1.6578372593814297E-2</v>
      </c>
      <c r="AK819">
        <v>0.40426794778601072</v>
      </c>
      <c r="AL819">
        <v>-4.4993370651438769E-2</v>
      </c>
      <c r="AM819">
        <v>-6.0532388979445259E-3</v>
      </c>
      <c r="AN819">
        <v>-0.22936316785296618</v>
      </c>
      <c r="AO819">
        <v>1.8700087664814407</v>
      </c>
      <c r="AP819">
        <v>-5.9590460495813469</v>
      </c>
      <c r="AQ819">
        <v>30.824101596075362</v>
      </c>
      <c r="AR819">
        <v>0.69526075025955258</v>
      </c>
      <c r="AS819">
        <v>0.8190413717580638</v>
      </c>
      <c r="AT819">
        <v>-1.0000000000000007</v>
      </c>
      <c r="AU819">
        <v>-1.0000000000000007</v>
      </c>
      <c r="AV819">
        <v>1.1037178833019563</v>
      </c>
      <c r="AW819">
        <v>59.653749712216992</v>
      </c>
      <c r="AX819">
        <v>57.995912452835555</v>
      </c>
      <c r="AY819">
        <v>0.14849509437811334</v>
      </c>
      <c r="AZ819">
        <v>3.1835313816468447</v>
      </c>
      <c r="BA819">
        <v>1482.3114938472227</v>
      </c>
    </row>
    <row r="820" spans="1:100" x14ac:dyDescent="0.25">
      <c r="A820">
        <v>2373</v>
      </c>
      <c r="B820" t="s">
        <v>1238</v>
      </c>
      <c r="C820">
        <v>2</v>
      </c>
      <c r="D820">
        <v>4.0958385640975576</v>
      </c>
      <c r="E820">
        <v>8.0835043675218723E-2</v>
      </c>
      <c r="F820">
        <v>0.27822536657917663</v>
      </c>
      <c r="G820">
        <v>0.28715568359571658</v>
      </c>
      <c r="H820">
        <v>0.11163417351141923</v>
      </c>
      <c r="I820">
        <v>0</v>
      </c>
      <c r="J820">
        <v>6.6980504106851528</v>
      </c>
      <c r="K820">
        <v>0.11163417351141923</v>
      </c>
      <c r="L820">
        <v>-1</v>
      </c>
      <c r="M820">
        <v>-1</v>
      </c>
      <c r="N820">
        <v>2.2326834702283844</v>
      </c>
      <c r="O820">
        <v>10.802391912088176</v>
      </c>
      <c r="P820">
        <v>0.57716457082225325</v>
      </c>
      <c r="Q820">
        <v>1.6372424643141414</v>
      </c>
      <c r="R820">
        <v>0.53924212124787529</v>
      </c>
      <c r="S820">
        <v>0.33572230946583981</v>
      </c>
      <c r="T820">
        <v>0.30650161934868975</v>
      </c>
      <c r="U820">
        <v>0.10526269209418784</v>
      </c>
      <c r="V820">
        <v>4.2877546364498359E-3</v>
      </c>
      <c r="W820">
        <v>26.062388020790962</v>
      </c>
      <c r="X820">
        <v>0.93093584922423067</v>
      </c>
      <c r="Y820">
        <v>-1</v>
      </c>
      <c r="Z820">
        <v>-1</v>
      </c>
      <c r="AA820">
        <v>46.006179858050047</v>
      </c>
      <c r="AB820">
        <v>0.14843411172715981</v>
      </c>
      <c r="AC820">
        <v>0.14865950729993002</v>
      </c>
      <c r="AD820">
        <v>0.14380174017701214</v>
      </c>
      <c r="AE820">
        <v>20.478309878206428</v>
      </c>
      <c r="AF820">
        <v>-1</v>
      </c>
      <c r="AG820">
        <v>-1</v>
      </c>
      <c r="AH820">
        <v>-1</v>
      </c>
      <c r="AI820">
        <v>2.0841234854459736E-3</v>
      </c>
      <c r="AJ820">
        <v>4.2877546364498359E-3</v>
      </c>
      <c r="AK820">
        <v>5.3083169742492602E-2</v>
      </c>
      <c r="AL820">
        <v>0.11874478724675472</v>
      </c>
      <c r="AM820">
        <v>5.3481619825636581E-2</v>
      </c>
      <c r="AN820">
        <v>0.1299592403894172</v>
      </c>
      <c r="AO820">
        <v>1.7488707651830597</v>
      </c>
      <c r="AP820">
        <v>3.6962905251395211</v>
      </c>
      <c r="AQ820">
        <v>31.367849303611845</v>
      </c>
      <c r="AR820">
        <v>0.73593155837097191</v>
      </c>
      <c r="AS820">
        <v>1.0213594418191119</v>
      </c>
      <c r="AT820">
        <v>-1</v>
      </c>
      <c r="AU820">
        <v>-1</v>
      </c>
      <c r="AV820">
        <v>0.76731235307302514</v>
      </c>
      <c r="AW820">
        <v>58.462434863353607</v>
      </c>
      <c r="AX820">
        <v>58.624075230106698</v>
      </c>
      <c r="AY820">
        <v>0.19469005331942657</v>
      </c>
      <c r="AZ820">
        <v>4.9094877413927804</v>
      </c>
      <c r="BA820">
        <v>1507.4138390751625</v>
      </c>
    </row>
    <row r="821" spans="1:100" x14ac:dyDescent="0.25">
      <c r="A821">
        <v>2374</v>
      </c>
      <c r="B821" t="s">
        <v>1239</v>
      </c>
      <c r="C821">
        <v>2</v>
      </c>
      <c r="D821">
        <v>5.2717576265200936</v>
      </c>
      <c r="E821">
        <v>0.34203968702034687</v>
      </c>
      <c r="F821">
        <v>0.92865346138809124</v>
      </c>
      <c r="G821">
        <v>0.94053743338050422</v>
      </c>
      <c r="H821">
        <v>0.24680550512590671</v>
      </c>
      <c r="I821">
        <v>0</v>
      </c>
      <c r="J821">
        <v>14.808330307554403</v>
      </c>
      <c r="K821">
        <v>0.24680550512590671</v>
      </c>
      <c r="L821">
        <v>-1</v>
      </c>
      <c r="M821">
        <v>-1</v>
      </c>
      <c r="N821">
        <v>4.9361101025181338</v>
      </c>
      <c r="O821">
        <v>19.226852221627102</v>
      </c>
      <c r="P821">
        <v>1.9000264697681299</v>
      </c>
      <c r="Q821">
        <v>4.7291141607978222</v>
      </c>
      <c r="R821">
        <v>1.5547624423856086</v>
      </c>
      <c r="S821">
        <v>0.36098969397205366</v>
      </c>
      <c r="T821">
        <v>0.41318102403486068</v>
      </c>
      <c r="U821">
        <v>0.23736178345882455</v>
      </c>
      <c r="V821">
        <v>2.1755024788147646E-2</v>
      </c>
      <c r="W821">
        <v>34.399713336205316</v>
      </c>
      <c r="X821">
        <v>1.5428979168865444</v>
      </c>
      <c r="Y821">
        <v>-1</v>
      </c>
      <c r="Z821">
        <v>-1</v>
      </c>
      <c r="AA821">
        <v>63.171389835069945</v>
      </c>
      <c r="AB821">
        <v>0.29660787056612242</v>
      </c>
      <c r="AC821">
        <v>0.29688949772638495</v>
      </c>
      <c r="AD821">
        <v>0.29075879619622808</v>
      </c>
      <c r="AE821">
        <v>34.129037369986023</v>
      </c>
      <c r="AF821">
        <v>-1</v>
      </c>
      <c r="AG821">
        <v>-1</v>
      </c>
      <c r="AH821">
        <v>-1</v>
      </c>
      <c r="AI821">
        <v>1.1662171889802181E-2</v>
      </c>
      <c r="AJ821">
        <v>2.1755024788147646E-2</v>
      </c>
      <c r="AK821">
        <v>-0.1254280013688801</v>
      </c>
      <c r="AL821">
        <v>0.29725595835812746</v>
      </c>
      <c r="AM821">
        <v>-0.15443451336687142</v>
      </c>
      <c r="AN821">
        <v>0.33787537358192521</v>
      </c>
      <c r="AO821">
        <v>-3.545488332393103</v>
      </c>
      <c r="AP821">
        <v>8.9906496227156829</v>
      </c>
      <c r="AQ821">
        <v>40.243520544702022</v>
      </c>
      <c r="AR821">
        <v>0.93130245566092928</v>
      </c>
      <c r="AS821">
        <v>1.6531644107806547</v>
      </c>
      <c r="AT821">
        <v>-1</v>
      </c>
      <c r="AU821">
        <v>-1</v>
      </c>
      <c r="AV821">
        <v>2.1149487107187217</v>
      </c>
      <c r="AW821">
        <v>78.24408349936887</v>
      </c>
      <c r="AX821">
        <v>78.664876075116268</v>
      </c>
      <c r="AY821">
        <v>0.34706179681375243</v>
      </c>
      <c r="AZ821">
        <v>31.603877541219628</v>
      </c>
      <c r="BA821">
        <v>1526.0908605007551</v>
      </c>
    </row>
    <row r="822" spans="1:100" x14ac:dyDescent="0.25">
      <c r="A822">
        <v>2375</v>
      </c>
      <c r="B822" t="s">
        <v>1240</v>
      </c>
      <c r="C822">
        <v>3</v>
      </c>
      <c r="D822">
        <v>6.3695664130923229</v>
      </c>
      <c r="E822">
        <v>-3.1139512179323946E-3</v>
      </c>
      <c r="F822">
        <v>0.79951702175944639</v>
      </c>
      <c r="G822">
        <v>0.79951702175944639</v>
      </c>
      <c r="H822">
        <v>-6.4246768014395911E-2</v>
      </c>
      <c r="I822">
        <v>0</v>
      </c>
      <c r="J822">
        <v>-3.8548060808637543</v>
      </c>
      <c r="K822">
        <v>-6.4246768014395911E-2</v>
      </c>
      <c r="L822">
        <v>-1.0000000000000007</v>
      </c>
      <c r="M822">
        <v>-1.0000000000000007</v>
      </c>
      <c r="N822">
        <v>-1.2849353602879168</v>
      </c>
      <c r="O822">
        <v>3.3142773539880195</v>
      </c>
      <c r="P822">
        <v>-1.4362141945443982</v>
      </c>
      <c r="Q822">
        <v>-0.83687067428080619</v>
      </c>
      <c r="R822">
        <v>-0.42681164366814478</v>
      </c>
      <c r="S822">
        <v>0.33333333333333337</v>
      </c>
      <c r="T822">
        <v>0.241256291765195</v>
      </c>
      <c r="U822">
        <v>6.5165374687340488E-2</v>
      </c>
      <c r="V822">
        <v>0</v>
      </c>
      <c r="W822">
        <v>28.160070712010594</v>
      </c>
      <c r="X822">
        <v>0.80742085029414778</v>
      </c>
      <c r="Y822">
        <v>-1.0000000000000007</v>
      </c>
      <c r="Z822">
        <v>-1.0000000000000007</v>
      </c>
      <c r="AA822">
        <v>54.797903686590011</v>
      </c>
      <c r="AB822">
        <v>0.29178290062295376</v>
      </c>
      <c r="AC822">
        <v>-0.11133054918402285</v>
      </c>
      <c r="AD822">
        <v>0.36084054092602014</v>
      </c>
      <c r="AE822">
        <v>27.064644618247559</v>
      </c>
      <c r="AF822">
        <v>-1.0000000000000007</v>
      </c>
      <c r="AG822">
        <v>-1.0000000000000007</v>
      </c>
      <c r="AH822">
        <v>-1.0000000000000007</v>
      </c>
      <c r="AI822">
        <v>0</v>
      </c>
      <c r="AJ822">
        <v>0</v>
      </c>
      <c r="AK822">
        <v>3.068950000501397E-2</v>
      </c>
      <c r="AL822">
        <v>0.58854203135075833</v>
      </c>
      <c r="AM822">
        <v>0.75398908049788793</v>
      </c>
      <c r="AN822">
        <v>0.16087087409776479</v>
      </c>
      <c r="AO822">
        <v>19.003174512472249</v>
      </c>
      <c r="AP822">
        <v>6.9644820091979112</v>
      </c>
      <c r="AQ822">
        <v>24.30526463114683</v>
      </c>
      <c r="AR822">
        <v>0.63975499978586892</v>
      </c>
      <c r="AS822">
        <v>0.74317408227975168</v>
      </c>
      <c r="AT822">
        <v>-1.0000000000000007</v>
      </c>
      <c r="AU822">
        <v>-1.0000000000000007</v>
      </c>
      <c r="AV822">
        <v>0.37270537809130133</v>
      </c>
      <c r="AW822">
        <v>65.076663049775902</v>
      </c>
      <c r="AX822">
        <v>65.076663049775902</v>
      </c>
      <c r="AY822">
        <v>0.12271572420695476</v>
      </c>
      <c r="AZ822">
        <v>-17.102287116892036</v>
      </c>
      <c r="BA822">
        <v>1448.0267882999954</v>
      </c>
    </row>
    <row r="823" spans="1:100" x14ac:dyDescent="0.25">
      <c r="A823">
        <v>2377</v>
      </c>
      <c r="B823" t="s">
        <v>1241</v>
      </c>
      <c r="C823">
        <v>3</v>
      </c>
      <c r="D823">
        <v>3.7906198605418964</v>
      </c>
      <c r="E823">
        <v>1.6858242916652966</v>
      </c>
      <c r="F823">
        <v>-0.13380886831864608</v>
      </c>
      <c r="G823">
        <v>0.29145963803070862</v>
      </c>
      <c r="H823">
        <v>-2.7111976267280381E-2</v>
      </c>
      <c r="I823">
        <v>0</v>
      </c>
      <c r="J823">
        <v>-1.6267185760368224</v>
      </c>
      <c r="K823">
        <v>-2.7111976267280381E-2</v>
      </c>
      <c r="L823">
        <v>-1.0000000000000004</v>
      </c>
      <c r="M823">
        <v>-1.0000000000000004</v>
      </c>
      <c r="N823">
        <v>-0.54223952534560771</v>
      </c>
      <c r="O823">
        <v>2.4553609225357809</v>
      </c>
      <c r="P823">
        <v>2.1735683590141153</v>
      </c>
      <c r="Q823">
        <v>-0.51563977099327829</v>
      </c>
      <c r="R823">
        <v>-5.3612050626931182E-2</v>
      </c>
      <c r="S823">
        <v>0.33333333333333348</v>
      </c>
      <c r="T823">
        <v>0.39018643746497061</v>
      </c>
      <c r="U823">
        <v>0.2318179599596655</v>
      </c>
      <c r="V823">
        <v>8.4257448871170121E-2</v>
      </c>
      <c r="W823">
        <v>42.668286235856783</v>
      </c>
      <c r="X823">
        <v>2.240301384262906</v>
      </c>
      <c r="Y823">
        <v>-1.0000000000000004</v>
      </c>
      <c r="Z823">
        <v>-1.0000000000000004</v>
      </c>
      <c r="AA823">
        <v>60.043397073546025</v>
      </c>
      <c r="AB823">
        <v>-1.4672245772124722E-2</v>
      </c>
      <c r="AC823">
        <v>0.17128484109128225</v>
      </c>
      <c r="AD823">
        <v>0.19196186244716515</v>
      </c>
      <c r="AE823">
        <v>17.428722888316145</v>
      </c>
      <c r="AF823">
        <v>-1.0000000000000004</v>
      </c>
      <c r="AG823">
        <v>-1.0000000000000004</v>
      </c>
      <c r="AH823">
        <v>-1.0000000000000004</v>
      </c>
      <c r="AI823">
        <v>-3.8105498982050675E-3</v>
      </c>
      <c r="AJ823">
        <v>8.4257448871170121E-2</v>
      </c>
      <c r="AK823">
        <v>-4.7065420365987133E-2</v>
      </c>
      <c r="AL823">
        <v>6.2071873165002407E-2</v>
      </c>
      <c r="AM823">
        <v>0.13065502222874986</v>
      </c>
      <c r="AN823">
        <v>3.4849549259947502E-2</v>
      </c>
      <c r="AO823">
        <v>3.0310484538888112</v>
      </c>
      <c r="AP823">
        <v>1.1815980973236988</v>
      </c>
      <c r="AQ823">
        <v>41.041567659819947</v>
      </c>
      <c r="AR823">
        <v>1.0395951796291398</v>
      </c>
      <c r="AS823">
        <v>2.2131894079956251</v>
      </c>
      <c r="AT823">
        <v>-1.0000000000000004</v>
      </c>
      <c r="AU823">
        <v>-1.0000000000000004</v>
      </c>
      <c r="AV823">
        <v>0.23784758740377748</v>
      </c>
      <c r="AW823">
        <v>63.680356093405493</v>
      </c>
      <c r="AX823">
        <v>72.029889982558402</v>
      </c>
      <c r="AY823">
        <v>0.26478425833273778</v>
      </c>
      <c r="AZ823">
        <v>16.798326800684745</v>
      </c>
      <c r="BA823">
        <v>1510.1330043106491</v>
      </c>
      <c r="CU823" t="e">
        <v>#N/A</v>
      </c>
      <c r="CV823" t="e">
        <v>#N/A</v>
      </c>
    </row>
    <row r="824" spans="1:100" x14ac:dyDescent="0.25">
      <c r="A824">
        <v>2383</v>
      </c>
      <c r="B824" t="s">
        <v>1242</v>
      </c>
      <c r="C824">
        <v>3</v>
      </c>
      <c r="D824">
        <v>4.4464903601942112</v>
      </c>
      <c r="E824">
        <v>4.9726206139166354E-2</v>
      </c>
      <c r="F824">
        <v>1.0873381753753861</v>
      </c>
      <c r="G824">
        <v>1.1035950345280496</v>
      </c>
      <c r="H824">
        <v>-0.13787216346744333</v>
      </c>
      <c r="I824">
        <v>0</v>
      </c>
      <c r="J824">
        <v>-8.2723298080466012</v>
      </c>
      <c r="K824">
        <v>-0.13787216346744333</v>
      </c>
      <c r="L824">
        <v>-1.0000000000000016</v>
      </c>
      <c r="M824">
        <v>-1.0000000000000016</v>
      </c>
      <c r="N824">
        <v>-2.7574432693488675</v>
      </c>
      <c r="O824">
        <v>-2.7222444133243293</v>
      </c>
      <c r="P824">
        <v>0.21763325776095682</v>
      </c>
      <c r="Q824">
        <v>0.8289120594481737</v>
      </c>
      <c r="R824">
        <v>0.18066062682755368</v>
      </c>
      <c r="S824">
        <v>0.3333333333333337</v>
      </c>
      <c r="T824">
        <v>0.39256710342352957</v>
      </c>
      <c r="U824">
        <v>0.28878452912263347</v>
      </c>
      <c r="V824">
        <v>0.12512755654120059</v>
      </c>
      <c r="W824">
        <v>51.107387435525631</v>
      </c>
      <c r="X824">
        <v>2.7947630103222862</v>
      </c>
      <c r="Y824">
        <v>-1.0000000000000016</v>
      </c>
      <c r="Z824">
        <v>-1.0000000000000016</v>
      </c>
      <c r="AA824">
        <v>77.891265310454628</v>
      </c>
      <c r="AB824">
        <v>0.16047399045195176</v>
      </c>
      <c r="AC824">
        <v>7.2758597686165535E-2</v>
      </c>
      <c r="AD824">
        <v>0.29883175682391083</v>
      </c>
      <c r="AE824">
        <v>26.603217248101423</v>
      </c>
      <c r="AF824">
        <v>-1.0000000000000016</v>
      </c>
      <c r="AG824">
        <v>-1.0000000000000016</v>
      </c>
      <c r="AH824">
        <v>-1.0000000000000016</v>
      </c>
      <c r="AI824">
        <v>0</v>
      </c>
      <c r="AJ824">
        <v>0.12512755654120059</v>
      </c>
      <c r="AK824">
        <v>-0.10192770607592919</v>
      </c>
      <c r="AL824">
        <v>0.33368448122527056</v>
      </c>
      <c r="AM824">
        <v>0.14631420091858416</v>
      </c>
      <c r="AN824">
        <v>-0.15921790838121697</v>
      </c>
      <c r="AO824">
        <v>3.1482164925849592</v>
      </c>
      <c r="AP824">
        <v>-2.312025303404071</v>
      </c>
      <c r="AQ824">
        <v>42.835057627479031</v>
      </c>
      <c r="AR824">
        <v>1.1398125224206974</v>
      </c>
      <c r="AS824">
        <v>2.6568908468548407</v>
      </c>
      <c r="AT824">
        <v>-1.0000000000000016</v>
      </c>
      <c r="AU824">
        <v>-1.0000000000000016</v>
      </c>
      <c r="AV824">
        <v>1.2842556613556033</v>
      </c>
      <c r="AW824">
        <v>72.856995593726239</v>
      </c>
      <c r="AX824">
        <v>85.36975124784631</v>
      </c>
      <c r="AY824">
        <v>0.21052286394701925</v>
      </c>
      <c r="AZ824">
        <v>14.025828810291429</v>
      </c>
      <c r="BA824">
        <v>1491.9038284466344</v>
      </c>
      <c r="CU824" t="e">
        <v>#N/A</v>
      </c>
      <c r="CV824" t="e">
        <v>#N/A</v>
      </c>
    </row>
    <row r="825" spans="1:100" x14ac:dyDescent="0.25">
      <c r="A825">
        <v>2386</v>
      </c>
      <c r="B825" t="s">
        <v>1243</v>
      </c>
      <c r="C825">
        <v>3</v>
      </c>
      <c r="D825">
        <v>6.2807723472919008</v>
      </c>
      <c r="E825">
        <v>-0.11073340221139875</v>
      </c>
      <c r="F825">
        <v>-2.1256486519027607E-2</v>
      </c>
      <c r="G825">
        <v>-3.1420299921267283E-2</v>
      </c>
      <c r="H825">
        <v>0.17854858446569707</v>
      </c>
      <c r="I825">
        <v>0</v>
      </c>
      <c r="J825">
        <v>10.712915067941825</v>
      </c>
      <c r="K825">
        <v>0.17854858446569707</v>
      </c>
      <c r="L825">
        <v>-1.0000000000000004</v>
      </c>
      <c r="M825">
        <v>-1.0000000000000004</v>
      </c>
      <c r="N825">
        <v>3.5709716893139425</v>
      </c>
      <c r="O825">
        <v>16.962267115312461</v>
      </c>
      <c r="P825">
        <v>1.1220210015210776</v>
      </c>
      <c r="Q825">
        <v>6.6420639933772563</v>
      </c>
      <c r="R825">
        <v>2.2471480527947367</v>
      </c>
      <c r="S825">
        <v>0.33035668743219887</v>
      </c>
      <c r="T825">
        <v>0.21552171729427469</v>
      </c>
      <c r="U825">
        <v>-3.0550447358278467E-2</v>
      </c>
      <c r="V825">
        <v>0</v>
      </c>
      <c r="W825">
        <v>13.471174916099923</v>
      </c>
      <c r="X825">
        <v>0.12731641478860367</v>
      </c>
      <c r="Y825">
        <v>-1.0000000000000004</v>
      </c>
      <c r="Z825">
        <v>-1.0000000000000004</v>
      </c>
      <c r="AA825">
        <v>44.617984307975775</v>
      </c>
      <c r="AB825">
        <v>8.1516567832440129E-2</v>
      </c>
      <c r="AC825">
        <v>0.2534765578554013</v>
      </c>
      <c r="AD825">
        <v>0.24300010109378067</v>
      </c>
      <c r="AE825">
        <v>28.89966133908111</v>
      </c>
      <c r="AF825">
        <v>-1.0000000000000004</v>
      </c>
      <c r="AG825">
        <v>-1.0000000000000004</v>
      </c>
      <c r="AH825">
        <v>-1.0000000000000004</v>
      </c>
      <c r="AI825">
        <v>0</v>
      </c>
      <c r="AJ825">
        <v>0</v>
      </c>
      <c r="AK825">
        <v>-5.0672386109236953E-3</v>
      </c>
      <c r="AL825">
        <v>-0.20175165755982377</v>
      </c>
      <c r="AM825">
        <v>0.19721183433263229</v>
      </c>
      <c r="AN825">
        <v>0.22419421827492214</v>
      </c>
      <c r="AO825">
        <v>4.9049596652611891</v>
      </c>
      <c r="AP825">
        <v>4.596097169073933</v>
      </c>
      <c r="AQ825">
        <v>24.184089984041744</v>
      </c>
      <c r="AR825">
        <v>0.51532795736819492</v>
      </c>
      <c r="AS825">
        <v>0.30586499925430088</v>
      </c>
      <c r="AT825">
        <v>-1.0000000000000004</v>
      </c>
      <c r="AU825">
        <v>-1.0000000000000004</v>
      </c>
      <c r="AV825">
        <v>2.2157277528734691</v>
      </c>
      <c r="AW825">
        <v>66.17634859236216</v>
      </c>
      <c r="AX825">
        <v>66.17634859236216</v>
      </c>
      <c r="AY825">
        <v>0.1452107576695989</v>
      </c>
      <c r="AZ825">
        <v>-1.8894913455528033</v>
      </c>
      <c r="BA825">
        <v>1478.7007564312455</v>
      </c>
      <c r="CU825" t="e">
        <v>#N/A</v>
      </c>
      <c r="CV825" t="e">
        <v>#N/A</v>
      </c>
    </row>
    <row r="826" spans="1:100" x14ac:dyDescent="0.25">
      <c r="A826">
        <v>2388</v>
      </c>
      <c r="B826" t="s">
        <v>1244</v>
      </c>
      <c r="C826">
        <v>2</v>
      </c>
      <c r="D826">
        <v>2.896675598660905</v>
      </c>
      <c r="E826">
        <v>-0.1855327232136702</v>
      </c>
      <c r="F826">
        <v>-0.38505946985126482</v>
      </c>
      <c r="G826">
        <v>-0.37914119148001024</v>
      </c>
      <c r="H826">
        <v>-2.6209033594110406E-2</v>
      </c>
      <c r="I826">
        <v>0</v>
      </c>
      <c r="J826">
        <v>-1.5725420156466248</v>
      </c>
      <c r="K826">
        <v>-2.6209033594110406E-2</v>
      </c>
      <c r="L826">
        <v>-1</v>
      </c>
      <c r="M826">
        <v>-1</v>
      </c>
      <c r="N826">
        <v>-0.5241806718822084</v>
      </c>
      <c r="O826">
        <v>2.2114087995446088</v>
      </c>
      <c r="P826">
        <v>-0.77184578907026502</v>
      </c>
      <c r="Q826">
        <v>-1.5157449740107352</v>
      </c>
      <c r="R826">
        <v>-0.49635156769866012</v>
      </c>
      <c r="S826">
        <v>0.30995547507939958</v>
      </c>
      <c r="T826">
        <v>0.1977135272405966</v>
      </c>
      <c r="U826">
        <v>-2.9447547066290256E-2</v>
      </c>
      <c r="V826">
        <v>-1.3524783779282233E-2</v>
      </c>
      <c r="W826">
        <v>17.560262263559299</v>
      </c>
      <c r="X826">
        <v>0.30687738190005887</v>
      </c>
      <c r="Y826">
        <v>-1</v>
      </c>
      <c r="Z826">
        <v>-1</v>
      </c>
      <c r="AA826">
        <v>28.501672314834707</v>
      </c>
      <c r="AB826">
        <v>-2.6685361737714547E-3</v>
      </c>
      <c r="AC826">
        <v>-2.5004836948955E-3</v>
      </c>
      <c r="AD826">
        <v>-6.0601548455903043E-3</v>
      </c>
      <c r="AE826">
        <v>6.5577541337600458</v>
      </c>
      <c r="AF826">
        <v>-1</v>
      </c>
      <c r="AG826">
        <v>-1</v>
      </c>
      <c r="AH826">
        <v>-1</v>
      </c>
      <c r="AI826">
        <v>-7.6832502179803204E-3</v>
      </c>
      <c r="AJ826">
        <v>-1.3524783779282233E-2</v>
      </c>
      <c r="AK826">
        <v>0.23512289692616928</v>
      </c>
      <c r="AL826">
        <v>-6.3294939936921937E-2</v>
      </c>
      <c r="AM826">
        <v>0.26550754474568106</v>
      </c>
      <c r="AN826">
        <v>-8.2066684530627307E-2</v>
      </c>
      <c r="AO826">
        <v>7.147881256990761</v>
      </c>
      <c r="AP826">
        <v>-1.7027199666681803</v>
      </c>
      <c r="AQ826">
        <v>22.316736360702439</v>
      </c>
      <c r="AR826">
        <v>0.53669884581370086</v>
      </c>
      <c r="AS826">
        <v>0.37706584681886501</v>
      </c>
      <c r="AT826">
        <v>-1</v>
      </c>
      <c r="AU826">
        <v>-1</v>
      </c>
      <c r="AV826">
        <v>-0.60696217194014401</v>
      </c>
      <c r="AW826">
        <v>38.289770606409803</v>
      </c>
      <c r="AX826">
        <v>38.187136210240965</v>
      </c>
      <c r="AY826">
        <v>3.9306440946491411E-2</v>
      </c>
      <c r="AZ826">
        <v>-22.312558958773714</v>
      </c>
      <c r="BA826">
        <v>1472.8717029415288</v>
      </c>
    </row>
    <row r="827" spans="1:100" x14ac:dyDescent="0.25">
      <c r="A827">
        <v>2393</v>
      </c>
      <c r="B827" t="s">
        <v>1245</v>
      </c>
      <c r="C827">
        <v>3</v>
      </c>
      <c r="D827">
        <v>4.9867846375237912</v>
      </c>
      <c r="E827">
        <v>0</v>
      </c>
      <c r="F827">
        <v>0.50444264862866683</v>
      </c>
      <c r="G827">
        <v>0.50444264862866683</v>
      </c>
      <c r="H827">
        <v>0.27368865895806249</v>
      </c>
      <c r="I827">
        <v>0</v>
      </c>
      <c r="J827">
        <v>16.421319537483758</v>
      </c>
      <c r="K827">
        <v>0.27368865895806249</v>
      </c>
      <c r="L827">
        <v>-0.99999999999999933</v>
      </c>
      <c r="M827">
        <v>-0.99999999999999933</v>
      </c>
      <c r="N827">
        <v>5.4737731791612516</v>
      </c>
      <c r="O827">
        <v>21.912546823636227</v>
      </c>
      <c r="P827">
        <v>0.52138205869636134</v>
      </c>
      <c r="Q827">
        <v>-0.11648534919191239</v>
      </c>
      <c r="R827">
        <v>-2.6847706851203666E-2</v>
      </c>
      <c r="S827">
        <v>0.33333333333333315</v>
      </c>
      <c r="T827">
        <v>0.44870993570529383</v>
      </c>
      <c r="U827">
        <v>0.11534000205276554</v>
      </c>
      <c r="V827">
        <v>0</v>
      </c>
      <c r="W827">
        <v>24.947784485333187</v>
      </c>
      <c r="X827">
        <v>1.100379136345085</v>
      </c>
      <c r="Y827">
        <v>-0.99999999999999933</v>
      </c>
      <c r="Z827">
        <v>-0.99999999999999933</v>
      </c>
      <c r="AA827">
        <v>71.65832271326623</v>
      </c>
      <c r="AB827">
        <v>0.22520689599621702</v>
      </c>
      <c r="AC827">
        <v>0.2317040665279084</v>
      </c>
      <c r="AD827">
        <v>0.47783675617155924</v>
      </c>
      <c r="AE827">
        <v>46.737385934784228</v>
      </c>
      <c r="AF827">
        <v>-0.99999999999999933</v>
      </c>
      <c r="AG827">
        <v>-0.99999999999999933</v>
      </c>
      <c r="AH827">
        <v>-0.99999999999999933</v>
      </c>
      <c r="AI827">
        <v>0</v>
      </c>
      <c r="AJ827">
        <v>0</v>
      </c>
      <c r="AK827">
        <v>0.1415236460077999</v>
      </c>
      <c r="AL827">
        <v>-8.805952547334274E-2</v>
      </c>
      <c r="AM827">
        <v>-0.21452402070165805</v>
      </c>
      <c r="AN827">
        <v>4.0382520087229971E-3</v>
      </c>
      <c r="AO827">
        <v>-4.6554822875024522</v>
      </c>
      <c r="AP827">
        <v>-0.33934132714863841</v>
      </c>
      <c r="AQ827">
        <v>41.369104022816956</v>
      </c>
      <c r="AR827">
        <v>0.8973832710913926</v>
      </c>
      <c r="AS827">
        <v>1.3740677953031468</v>
      </c>
      <c r="AT827">
        <v>-0.99999999999999933</v>
      </c>
      <c r="AU827">
        <v>-0.99999999999999933</v>
      </c>
      <c r="AV827">
        <v>0.4775949417774632</v>
      </c>
      <c r="AW827">
        <v>93.23152820975379</v>
      </c>
      <c r="AX827">
        <v>93.23152820975379</v>
      </c>
      <c r="AY827">
        <v>0.55584212910216113</v>
      </c>
      <c r="AZ827">
        <v>50.733668901263449</v>
      </c>
      <c r="BA827">
        <v>1525.6737263261625</v>
      </c>
      <c r="CU827" t="e">
        <v>#N/A</v>
      </c>
      <c r="CV827" t="e">
        <v>#N/A</v>
      </c>
    </row>
    <row r="828" spans="1:100" x14ac:dyDescent="0.25">
      <c r="A828">
        <v>2395</v>
      </c>
      <c r="B828" t="s">
        <v>1246</v>
      </c>
      <c r="C828">
        <v>3</v>
      </c>
      <c r="D828">
        <v>3.2479962295211386</v>
      </c>
      <c r="E828">
        <v>0</v>
      </c>
      <c r="F828">
        <v>0.11807561219243512</v>
      </c>
      <c r="G828">
        <v>0.11807561219243512</v>
      </c>
      <c r="H828">
        <v>0.25211502389163643</v>
      </c>
      <c r="I828">
        <v>0</v>
      </c>
      <c r="J828">
        <v>15.126901433498185</v>
      </c>
      <c r="K828">
        <v>0.25211502389163643</v>
      </c>
      <c r="L828">
        <v>-0.99999999999999856</v>
      </c>
      <c r="M828">
        <v>-0.99999999999999856</v>
      </c>
      <c r="N828">
        <v>5.0423004778327289</v>
      </c>
      <c r="O828">
        <v>18.49297327521176</v>
      </c>
      <c r="P828">
        <v>-1.4089192974291391E-2</v>
      </c>
      <c r="Q828">
        <v>3.2628777081888329</v>
      </c>
      <c r="R828">
        <v>0.78329563082896958</v>
      </c>
      <c r="S828">
        <v>0.32375442029131962</v>
      </c>
      <c r="T828">
        <v>0.33201999197939297</v>
      </c>
      <c r="U828">
        <v>5.550722776539372E-3</v>
      </c>
      <c r="V828">
        <v>0</v>
      </c>
      <c r="W828">
        <v>16.368404446224616</v>
      </c>
      <c r="X828">
        <v>0.40633743241699033</v>
      </c>
      <c r="Y828">
        <v>-0.99999999999999856</v>
      </c>
      <c r="Z828">
        <v>-0.99999999999999856</v>
      </c>
      <c r="AA828">
        <v>16.996373450081641</v>
      </c>
      <c r="AB828">
        <v>2.3553176132078822E-2</v>
      </c>
      <c r="AC828">
        <v>0.15273469502567538</v>
      </c>
      <c r="AD828">
        <v>-0.17939440369719312</v>
      </c>
      <c r="AE828">
        <v>-0.15532662697194244</v>
      </c>
      <c r="AF828">
        <v>-0.99999999999999856</v>
      </c>
      <c r="AG828">
        <v>-0.99999999999999856</v>
      </c>
      <c r="AH828">
        <v>-0.99999999999999856</v>
      </c>
      <c r="AI828">
        <v>-2.3340579898945531E-3</v>
      </c>
      <c r="AJ828">
        <v>0</v>
      </c>
      <c r="AK828">
        <v>-6.3676035831607011E-2</v>
      </c>
      <c r="AL828">
        <v>7.2312973337078923E-3</v>
      </c>
      <c r="AM828">
        <v>6.5679764988380615E-2</v>
      </c>
      <c r="AN828">
        <v>3.502419132636566E-2</v>
      </c>
      <c r="AO828">
        <v>1.323613945551479</v>
      </c>
      <c r="AP828">
        <v>0.91176126982768202</v>
      </c>
      <c r="AQ828">
        <v>31.495305879722785</v>
      </c>
      <c r="AR828">
        <v>0.66132513504725199</v>
      </c>
      <c r="AS828">
        <v>0.6584524563086267</v>
      </c>
      <c r="AT828">
        <v>-0.99999999999999856</v>
      </c>
      <c r="AU828">
        <v>-0.99999999999999856</v>
      </c>
      <c r="AV828">
        <v>0.90137124302140481</v>
      </c>
      <c r="AW828">
        <v>36.40110799512108</v>
      </c>
      <c r="AX828">
        <v>36.354426835323181</v>
      </c>
      <c r="AY828">
        <v>-7.9993303290648243E-2</v>
      </c>
      <c r="AZ828">
        <v>-20.807519811349838</v>
      </c>
      <c r="BA828">
        <v>1413.2760647846292</v>
      </c>
      <c r="CU828" t="e">
        <v>#N/A</v>
      </c>
      <c r="CV828" t="e">
        <v>#N/A</v>
      </c>
    </row>
    <row r="829" spans="1:100" x14ac:dyDescent="0.25">
      <c r="A829">
        <v>2398</v>
      </c>
      <c r="B829" t="s">
        <v>1247</v>
      </c>
      <c r="C829">
        <v>2</v>
      </c>
      <c r="D829">
        <v>2.583572142991911</v>
      </c>
      <c r="E829">
        <v>-0.25508179260256308</v>
      </c>
      <c r="F829">
        <v>-0.55824424987288068</v>
      </c>
      <c r="G829">
        <v>-0.55311241982902581</v>
      </c>
      <c r="H829">
        <v>-6.2200125488382371E-2</v>
      </c>
      <c r="I829">
        <v>0</v>
      </c>
      <c r="J829">
        <v>-3.7320075293029413</v>
      </c>
      <c r="K829">
        <v>-6.2200125488382371E-2</v>
      </c>
      <c r="L829">
        <v>-1</v>
      </c>
      <c r="M829">
        <v>-1</v>
      </c>
      <c r="N829">
        <v>-1.2440025097676477</v>
      </c>
      <c r="O829">
        <v>-3.1711258079836213E-2</v>
      </c>
      <c r="P829">
        <v>-1.1240746500256398</v>
      </c>
      <c r="Q829">
        <v>-2.3389952669856982</v>
      </c>
      <c r="R829">
        <v>-0.76674681173464765</v>
      </c>
      <c r="S829">
        <v>0.30322771153050826</v>
      </c>
      <c r="T829">
        <v>0.1693087744618299</v>
      </c>
      <c r="U829">
        <v>-6.4620615790760089E-2</v>
      </c>
      <c r="V829">
        <v>-1.8175667348031884E-2</v>
      </c>
      <c r="W829">
        <v>15.340343010005412</v>
      </c>
      <c r="X829">
        <v>0.14393467245143499</v>
      </c>
      <c r="Y829">
        <v>-1</v>
      </c>
      <c r="Z829">
        <v>-1</v>
      </c>
      <c r="AA829">
        <v>23.931216122027752</v>
      </c>
      <c r="AB829">
        <v>-4.2121690233853357E-2</v>
      </c>
      <c r="AC829">
        <v>-4.1968610132689654E-2</v>
      </c>
      <c r="AD829">
        <v>-4.5189346254195087E-2</v>
      </c>
      <c r="AE829">
        <v>2.9230737491536516</v>
      </c>
      <c r="AF829">
        <v>-1</v>
      </c>
      <c r="AG829">
        <v>-1</v>
      </c>
      <c r="AH829">
        <v>-1</v>
      </c>
      <c r="AI829">
        <v>-1.0233527826194857E-2</v>
      </c>
      <c r="AJ829">
        <v>-1.8175667348031884E-2</v>
      </c>
      <c r="AK829">
        <v>0.28265377412391168</v>
      </c>
      <c r="AL829">
        <v>-0.11082581713466437</v>
      </c>
      <c r="AM829">
        <v>0.32086786831913927</v>
      </c>
      <c r="AN829">
        <v>-0.13742700810408554</v>
      </c>
      <c r="AO829">
        <v>8.5575719253167328</v>
      </c>
      <c r="AP829">
        <v>-3.112410634994152</v>
      </c>
      <c r="AQ829">
        <v>19.953475634881595</v>
      </c>
      <c r="AR829">
        <v>0.48467885138260669</v>
      </c>
      <c r="AS829">
        <v>0.20883971169425286</v>
      </c>
      <c r="AT829">
        <v>-1</v>
      </c>
      <c r="AU829">
        <v>-1</v>
      </c>
      <c r="AV829">
        <v>-0.96578754865848471</v>
      </c>
      <c r="AW829">
        <v>33.022654233615874</v>
      </c>
      <c r="AX829">
        <v>32.851017254894103</v>
      </c>
      <c r="AY829">
        <v>-1.2644800964063396E-3</v>
      </c>
      <c r="AZ829">
        <v>-29.42028087637086</v>
      </c>
      <c r="BA829">
        <v>1366.6079144976015</v>
      </c>
    </row>
    <row r="830" spans="1:100" x14ac:dyDescent="0.25">
      <c r="A830">
        <v>2399</v>
      </c>
      <c r="B830" t="s">
        <v>1248</v>
      </c>
      <c r="C830">
        <v>3</v>
      </c>
      <c r="D830">
        <v>5.0864926452888186</v>
      </c>
      <c r="E830">
        <v>5.6696812709282965E-3</v>
      </c>
      <c r="F830">
        <v>-0.11986628256893085</v>
      </c>
      <c r="G830">
        <v>-0.11986628256893085</v>
      </c>
      <c r="H830">
        <v>-0.13176246880030509</v>
      </c>
      <c r="I830">
        <v>0</v>
      </c>
      <c r="J830">
        <v>-7.9057481280183071</v>
      </c>
      <c r="K830">
        <v>-0.13176246880030509</v>
      </c>
      <c r="L830">
        <v>-0.99999999999999989</v>
      </c>
      <c r="M830">
        <v>-0.99999999999999989</v>
      </c>
      <c r="N830">
        <v>-2.6352493760061027</v>
      </c>
      <c r="O830">
        <v>-2.9391217652984185</v>
      </c>
      <c r="P830">
        <v>-0.19734840451552871</v>
      </c>
      <c r="Q830">
        <v>-0.25386041341294147</v>
      </c>
      <c r="R830">
        <v>-3.4363464915806288E-2</v>
      </c>
      <c r="S830">
        <v>0.33333333333333365</v>
      </c>
      <c r="T830">
        <v>0.36892430241906982</v>
      </c>
      <c r="U830">
        <v>0.16476907807846639</v>
      </c>
      <c r="V830">
        <v>-4.6595192103942792E-4</v>
      </c>
      <c r="W830">
        <v>39.932929228405385</v>
      </c>
      <c r="X830">
        <v>1.5190563773396235</v>
      </c>
      <c r="Y830">
        <v>-0.99999999999999989</v>
      </c>
      <c r="Z830">
        <v>-0.99999999999999989</v>
      </c>
      <c r="AA830">
        <v>62.132139697591057</v>
      </c>
      <c r="AB830">
        <v>0.27648867033219832</v>
      </c>
      <c r="AC830">
        <v>0.13783300357985964</v>
      </c>
      <c r="AD830">
        <v>3.0349804769971844E-2</v>
      </c>
      <c r="AE830">
        <v>22.233573934101475</v>
      </c>
      <c r="AF830">
        <v>-0.99999999999999989</v>
      </c>
      <c r="AG830">
        <v>-0.99999999999999989</v>
      </c>
      <c r="AH830">
        <v>-0.99999999999999989</v>
      </c>
      <c r="AI830">
        <v>1.0888490630578864E-3</v>
      </c>
      <c r="AJ830">
        <v>-4.6595192103942792E-4</v>
      </c>
      <c r="AK830">
        <v>3.9706336220926078E-2</v>
      </c>
      <c r="AL830">
        <v>2.2683052286409894E-2</v>
      </c>
      <c r="AM830">
        <v>9.1265160725169187E-2</v>
      </c>
      <c r="AN830">
        <v>2.5729762967514287E-2</v>
      </c>
      <c r="AO830">
        <v>2.4801606992338598</v>
      </c>
      <c r="AP830">
        <v>0.75665933561990717</v>
      </c>
      <c r="AQ830">
        <v>32.027181100387104</v>
      </c>
      <c r="AR830">
        <v>0.86656076190983011</v>
      </c>
      <c r="AS830">
        <v>1.3872939085393177</v>
      </c>
      <c r="AT830">
        <v>-0.99999999999999989</v>
      </c>
      <c r="AU830">
        <v>-0.99999999999999989</v>
      </c>
      <c r="AV830">
        <v>-0.15422974748473706</v>
      </c>
      <c r="AW830">
        <v>59.949677267912591</v>
      </c>
      <c r="AX830">
        <v>59.924859057069796</v>
      </c>
      <c r="AY830">
        <v>0.29153312556163508</v>
      </c>
      <c r="AZ830">
        <v>0.4214886324725618</v>
      </c>
      <c r="BA830">
        <v>1497.0840394062304</v>
      </c>
    </row>
    <row r="831" spans="1:100" x14ac:dyDescent="0.25">
      <c r="A831">
        <v>2403</v>
      </c>
      <c r="B831" t="s">
        <v>1249</v>
      </c>
      <c r="C831">
        <v>3</v>
      </c>
      <c r="D831">
        <v>3.9217888152236928</v>
      </c>
      <c r="E831">
        <v>0</v>
      </c>
      <c r="F831">
        <v>0.31075079210071221</v>
      </c>
      <c r="G831">
        <v>0.31075079210071221</v>
      </c>
      <c r="H831">
        <v>0.3094876891915796</v>
      </c>
      <c r="I831">
        <v>0</v>
      </c>
      <c r="J831">
        <v>18.569261351494767</v>
      </c>
      <c r="K831">
        <v>0.3094876891915796</v>
      </c>
      <c r="L831">
        <v>-0.99999999999999767</v>
      </c>
      <c r="M831">
        <v>-0.99999999999999767</v>
      </c>
      <c r="N831">
        <v>6.1897537838315904</v>
      </c>
      <c r="O831">
        <v>22.801800958819175</v>
      </c>
      <c r="P831">
        <v>-1.0451318434965797</v>
      </c>
      <c r="Q831">
        <v>-0.25900640330314512</v>
      </c>
      <c r="R831">
        <v>-0.12432243808624532</v>
      </c>
      <c r="S831">
        <v>0.32060182474076621</v>
      </c>
      <c r="T831">
        <v>0.33999761049775473</v>
      </c>
      <c r="U831">
        <v>0.42374246459331066</v>
      </c>
      <c r="V831">
        <v>0</v>
      </c>
      <c r="W831">
        <v>30.994168425610066</v>
      </c>
      <c r="X831">
        <v>2.1498496001997474</v>
      </c>
      <c r="Y831">
        <v>-0.99999999999999767</v>
      </c>
      <c r="Z831">
        <v>-0.99999999999999767</v>
      </c>
      <c r="AA831">
        <v>55.413267580934487</v>
      </c>
      <c r="AB831">
        <v>0.26999075014464102</v>
      </c>
      <c r="AC831">
        <v>-1.1225449648709925E-2</v>
      </c>
      <c r="AD831">
        <v>0.23210313137228264</v>
      </c>
      <c r="AE831">
        <v>24.54342159341067</v>
      </c>
      <c r="AF831">
        <v>-0.99999999999999767</v>
      </c>
      <c r="AG831">
        <v>-0.99999999999999767</v>
      </c>
      <c r="AH831">
        <v>-0.99999999999999767</v>
      </c>
      <c r="AI831">
        <v>-4.2494324843195454E-3</v>
      </c>
      <c r="AJ831">
        <v>0</v>
      </c>
      <c r="AK831">
        <v>0.11177773306521593</v>
      </c>
      <c r="AL831">
        <v>2.6588902307180487E-2</v>
      </c>
      <c r="AM831">
        <v>0.26737611041663945</v>
      </c>
      <c r="AN831">
        <v>0.62980524679121352</v>
      </c>
      <c r="AO831">
        <v>7.2432914257420649</v>
      </c>
      <c r="AP831">
        <v>15.878075681316242</v>
      </c>
      <c r="AQ831">
        <v>49.563429777104879</v>
      </c>
      <c r="AR831">
        <v>1.0843418998318315</v>
      </c>
      <c r="AS831">
        <v>2.4593372893913275</v>
      </c>
      <c r="AT831">
        <v>-0.99999999999999767</v>
      </c>
      <c r="AU831">
        <v>-0.99999999999999767</v>
      </c>
      <c r="AV831">
        <v>0.18642835401446672</v>
      </c>
      <c r="AW831">
        <v>94.093144221069963</v>
      </c>
      <c r="AX831">
        <v>94.008155571383554</v>
      </c>
      <c r="AY831">
        <v>0.54092103054390173</v>
      </c>
      <c r="AZ831">
        <v>40.693956579641664</v>
      </c>
      <c r="BA831">
        <v>1546.0788459999321</v>
      </c>
    </row>
    <row r="832" spans="1:100" x14ac:dyDescent="0.25">
      <c r="A832">
        <v>2404</v>
      </c>
      <c r="B832" t="s">
        <v>1250</v>
      </c>
      <c r="C832">
        <v>3</v>
      </c>
      <c r="D832">
        <v>3.3741807905173143E-2</v>
      </c>
      <c r="E832">
        <v>-6.2026055362851627E-2</v>
      </c>
      <c r="F832">
        <v>-5.5858553704399627E-2</v>
      </c>
      <c r="G832">
        <v>-7.0197106815395982E-2</v>
      </c>
      <c r="H832">
        <v>5.2100525086079388E-2</v>
      </c>
      <c r="I832">
        <v>0</v>
      </c>
      <c r="J832">
        <v>3.1260315051647627</v>
      </c>
      <c r="K832">
        <v>5.2100525086079388E-2</v>
      </c>
      <c r="L832">
        <v>-1.0000000000000036</v>
      </c>
      <c r="M832">
        <v>-1.0000000000000036</v>
      </c>
      <c r="N832">
        <v>1.0420105017215875</v>
      </c>
      <c r="O832">
        <v>3.0895762062545424</v>
      </c>
      <c r="P832">
        <v>0.40157480099990345</v>
      </c>
      <c r="Q832">
        <v>-0.67825120615116974</v>
      </c>
      <c r="R832">
        <v>-0.14729515033226859</v>
      </c>
      <c r="S832">
        <v>0.33333333333333448</v>
      </c>
      <c r="T832">
        <v>0.38366413464871124</v>
      </c>
      <c r="U832">
        <v>1.6806128878084785E-2</v>
      </c>
      <c r="V832">
        <v>0</v>
      </c>
      <c r="W832">
        <v>27.268122870962038</v>
      </c>
      <c r="X832">
        <v>0.78499198544439175</v>
      </c>
      <c r="Y832">
        <v>-1.0000000000000036</v>
      </c>
      <c r="Z832">
        <v>-1.0000000000000036</v>
      </c>
      <c r="AA832">
        <v>38.204164203803394</v>
      </c>
      <c r="AB832">
        <v>5.1414082358237537E-2</v>
      </c>
      <c r="AC832">
        <v>0.32470670901272164</v>
      </c>
      <c r="AD832">
        <v>-0.15445406170748599</v>
      </c>
      <c r="AE832">
        <v>11.083336483173658</v>
      </c>
      <c r="AF832">
        <v>-1.0000000000000036</v>
      </c>
      <c r="AG832">
        <v>-1.0000000000000036</v>
      </c>
      <c r="AH832">
        <v>-1.0000000000000036</v>
      </c>
      <c r="AI832">
        <v>0</v>
      </c>
      <c r="AJ832">
        <v>0</v>
      </c>
      <c r="AK832">
        <v>-8.055385270896076E-2</v>
      </c>
      <c r="AL832">
        <v>5.6772154499292168E-2</v>
      </c>
      <c r="AM832">
        <v>0.53543824232496851</v>
      </c>
      <c r="AN832">
        <v>-0.19089479190072317</v>
      </c>
      <c r="AO832">
        <v>12.983186794579405</v>
      </c>
      <c r="AP832">
        <v>-4.4885090250216191</v>
      </c>
      <c r="AQ832">
        <v>30.394154376126814</v>
      </c>
      <c r="AR832">
        <v>0.73380359686012997</v>
      </c>
      <c r="AS832">
        <v>0.83709251053047107</v>
      </c>
      <c r="AT832">
        <v>-1.0000000000000036</v>
      </c>
      <c r="AU832">
        <v>-1.0000000000000036</v>
      </c>
      <c r="AV832">
        <v>-0.21749225714766457</v>
      </c>
      <c r="AW832">
        <v>36.805231385036329</v>
      </c>
      <c r="AX832">
        <v>36.805231385036329</v>
      </c>
      <c r="AY832">
        <v>2.4469114239113646E-2</v>
      </c>
      <c r="AZ832">
        <v>-34.582072289985888</v>
      </c>
      <c r="BA832">
        <v>1340.1214469644071</v>
      </c>
    </row>
    <row r="833" spans="1:100" x14ac:dyDescent="0.25">
      <c r="A833">
        <v>2405</v>
      </c>
      <c r="B833" t="s">
        <v>1251</v>
      </c>
      <c r="C833">
        <v>3</v>
      </c>
      <c r="D833">
        <v>5.6665728174726553</v>
      </c>
      <c r="E833">
        <v>0</v>
      </c>
      <c r="F833">
        <v>-0.50951218025946554</v>
      </c>
      <c r="G833">
        <v>-0.50951218025946554</v>
      </c>
      <c r="H833">
        <v>0.10126251346580471</v>
      </c>
      <c r="I833">
        <v>0</v>
      </c>
      <c r="J833">
        <v>6.0757508079482818</v>
      </c>
      <c r="K833">
        <v>0.10126251346580471</v>
      </c>
      <c r="L833">
        <v>-0.99999999999999867</v>
      </c>
      <c r="M833">
        <v>-0.99999999999999867</v>
      </c>
      <c r="N833">
        <v>2.0252502693160941</v>
      </c>
      <c r="O833">
        <v>11.232811445161468</v>
      </c>
      <c r="P833">
        <v>1.6605495150809191</v>
      </c>
      <c r="Q833">
        <v>-2.6011021216230987</v>
      </c>
      <c r="R833">
        <v>-0.74206346762246989</v>
      </c>
      <c r="S833">
        <v>0.33333333333333287</v>
      </c>
      <c r="T833">
        <v>0.40257283717683551</v>
      </c>
      <c r="U833">
        <v>4.6764394903104342E-2</v>
      </c>
      <c r="V833">
        <v>0</v>
      </c>
      <c r="W833">
        <v>27.256322077898734</v>
      </c>
      <c r="X833">
        <v>0.89094074050028338</v>
      </c>
      <c r="Y833">
        <v>-0.99999999999999867</v>
      </c>
      <c r="Z833">
        <v>-0.99999999999999867</v>
      </c>
      <c r="AA833">
        <v>34.385637066240371</v>
      </c>
      <c r="AB833">
        <v>-2.9097919657296183E-2</v>
      </c>
      <c r="AC833">
        <v>3.2879874620160447E-2</v>
      </c>
      <c r="AD833">
        <v>0.15364561415641786</v>
      </c>
      <c r="AE833">
        <v>7.8713784559641056</v>
      </c>
      <c r="AF833">
        <v>-0.99999999999999867</v>
      </c>
      <c r="AG833">
        <v>-0.99999999999999867</v>
      </c>
      <c r="AH833">
        <v>-0.99999999999999867</v>
      </c>
      <c r="AI833">
        <v>0</v>
      </c>
      <c r="AJ833">
        <v>0</v>
      </c>
      <c r="AK833">
        <v>0.10438859224856611</v>
      </c>
      <c r="AL833">
        <v>-5.2442193208973573E-2</v>
      </c>
      <c r="AM833">
        <v>0.14341183030096794</v>
      </c>
      <c r="AN833">
        <v>6.0425800031611868E-2</v>
      </c>
      <c r="AO833">
        <v>4.1072387187670287</v>
      </c>
      <c r="AP833">
        <v>1.2484340347454312</v>
      </c>
      <c r="AQ833">
        <v>33.332072885847012</v>
      </c>
      <c r="AR833">
        <v>0.78267056541327285</v>
      </c>
      <c r="AS833">
        <v>0.9922032539660891</v>
      </c>
      <c r="AT833">
        <v>-0.99999999999999867</v>
      </c>
      <c r="AU833">
        <v>-0.99999999999999867</v>
      </c>
      <c r="AV833">
        <v>-1.2515756478819355</v>
      </c>
      <c r="AW833">
        <v>46.866882546147295</v>
      </c>
      <c r="AX833">
        <v>46.866882546147295</v>
      </c>
      <c r="AY833">
        <v>0.11680442940941521</v>
      </c>
      <c r="AZ833">
        <v>-13.841159876449927</v>
      </c>
      <c r="BA833">
        <v>1427.027858626748</v>
      </c>
    </row>
    <row r="834" spans="1:100" x14ac:dyDescent="0.25">
      <c r="A834">
        <v>2408</v>
      </c>
      <c r="B834" t="s">
        <v>1252</v>
      </c>
      <c r="C834">
        <v>3</v>
      </c>
      <c r="D834">
        <v>1.1361726056971726</v>
      </c>
      <c r="E834">
        <v>6.7225947324889047E-3</v>
      </c>
      <c r="F834">
        <v>0.35467631433622238</v>
      </c>
      <c r="G834">
        <v>0.35467631433622238</v>
      </c>
      <c r="H834">
        <v>6.0873987400275102E-2</v>
      </c>
      <c r="I834">
        <v>0</v>
      </c>
      <c r="J834">
        <v>3.6524392440165063</v>
      </c>
      <c r="K834">
        <v>6.0873987400275102E-2</v>
      </c>
      <c r="L834">
        <v>-0.99999999999999956</v>
      </c>
      <c r="M834">
        <v>-0.99999999999999956</v>
      </c>
      <c r="N834">
        <v>1.2174797480055024</v>
      </c>
      <c r="O834">
        <v>5.1432881640498991</v>
      </c>
      <c r="P834">
        <v>0.77508004005474151</v>
      </c>
      <c r="Q834">
        <v>5.3777786218777424</v>
      </c>
      <c r="R834">
        <v>1.8536809419882476</v>
      </c>
      <c r="S834">
        <v>0.33415900185762903</v>
      </c>
      <c r="T834">
        <v>0.24837382415119902</v>
      </c>
      <c r="U834">
        <v>-7.2932550146958638E-2</v>
      </c>
      <c r="V834">
        <v>2.5789276951897686E-3</v>
      </c>
      <c r="W834">
        <v>18.052208646271367</v>
      </c>
      <c r="X834">
        <v>0.15906963495637633</v>
      </c>
      <c r="Y834">
        <v>-0.99999999999999956</v>
      </c>
      <c r="Z834">
        <v>-0.99999999999999956</v>
      </c>
      <c r="AA834">
        <v>29.587208623818768</v>
      </c>
      <c r="AB834">
        <v>-1.5185128093070798E-2</v>
      </c>
      <c r="AC834">
        <v>0.36065896104378925</v>
      </c>
      <c r="AD834">
        <v>-0.15184745223953561</v>
      </c>
      <c r="AE834">
        <v>9.6813190355591345</v>
      </c>
      <c r="AF834">
        <v>-0.99999999999999956</v>
      </c>
      <c r="AG834">
        <v>-0.99999999999999956</v>
      </c>
      <c r="AH834">
        <v>-0.99999999999999956</v>
      </c>
      <c r="AI834">
        <v>8.6270476035552213E-2</v>
      </c>
      <c r="AJ834">
        <v>2.5789276951897686E-3</v>
      </c>
      <c r="AK834">
        <v>-6.283010335820817E-2</v>
      </c>
      <c r="AL834">
        <v>-1.6524627165939804E-2</v>
      </c>
      <c r="AM834">
        <v>-9.3475884910211526E-2</v>
      </c>
      <c r="AN834">
        <v>-9.5659018244859992E-2</v>
      </c>
      <c r="AO834">
        <v>-2.6510476395463289</v>
      </c>
      <c r="AP834">
        <v>-2.4740985919511993</v>
      </c>
      <c r="AQ834">
        <v>21.704647890287877</v>
      </c>
      <c r="AR834">
        <v>0.51217920355705893</v>
      </c>
      <c r="AS834">
        <v>0.2199436223566516</v>
      </c>
      <c r="AT834">
        <v>-0.99999999999999956</v>
      </c>
      <c r="AU834">
        <v>-0.99999999999999956</v>
      </c>
      <c r="AV834">
        <v>2.20835725632447</v>
      </c>
      <c r="AW834">
        <v>32.256398195917434</v>
      </c>
      <c r="AX834">
        <v>34.239700486147477</v>
      </c>
      <c r="AY834">
        <v>-8.7643161416291415E-2</v>
      </c>
      <c r="AZ834">
        <v>-34.369882805658939</v>
      </c>
      <c r="BA834">
        <v>1354.8096633064827</v>
      </c>
    </row>
    <row r="835" spans="1:100" x14ac:dyDescent="0.25">
      <c r="A835">
        <v>2410</v>
      </c>
      <c r="B835" t="s">
        <v>1253</v>
      </c>
      <c r="C835">
        <v>3</v>
      </c>
      <c r="D835">
        <v>4.0731688622149029</v>
      </c>
      <c r="E835">
        <v>0</v>
      </c>
      <c r="F835">
        <v>4.9863572416458113E-2</v>
      </c>
      <c r="G835">
        <v>4.9863572416458113E-2</v>
      </c>
      <c r="H835">
        <v>0.1299059695003541</v>
      </c>
      <c r="I835">
        <v>0</v>
      </c>
      <c r="J835">
        <v>7.794358170021245</v>
      </c>
      <c r="K835">
        <v>0.1299059695003541</v>
      </c>
      <c r="L835">
        <v>-0.99999999999999856</v>
      </c>
      <c r="M835">
        <v>-0.99999999999999856</v>
      </c>
      <c r="N835">
        <v>2.5981193900070814</v>
      </c>
      <c r="O835">
        <v>11.917390604652597</v>
      </c>
      <c r="P835">
        <v>0.67977074432545181</v>
      </c>
      <c r="Q835">
        <v>-4.3412622617459986</v>
      </c>
      <c r="R835">
        <v>-1.4056944428243274</v>
      </c>
      <c r="S835">
        <v>0.33333333333333304</v>
      </c>
      <c r="T835">
        <v>0.38373469519877135</v>
      </c>
      <c r="U835">
        <v>0.43221278598556362</v>
      </c>
      <c r="V835">
        <v>7.3651234897261067E-2</v>
      </c>
      <c r="W835">
        <v>43.721043196583025</v>
      </c>
      <c r="X835">
        <v>2.8083219742230088</v>
      </c>
      <c r="Y835">
        <v>-0.99999999999999856</v>
      </c>
      <c r="Z835">
        <v>-0.99999999999999856</v>
      </c>
      <c r="AA835">
        <v>67.74746962161943</v>
      </c>
      <c r="AB835">
        <v>0.23561649084683675</v>
      </c>
      <c r="AC835">
        <v>0.26994643529589196</v>
      </c>
      <c r="AD835">
        <v>3.07949121448663E-3</v>
      </c>
      <c r="AE835">
        <v>25.432120867860775</v>
      </c>
      <c r="AF835">
        <v>-0.99999999999999856</v>
      </c>
      <c r="AG835">
        <v>-0.99999999999999856</v>
      </c>
      <c r="AH835">
        <v>-0.99999999999999856</v>
      </c>
      <c r="AI835">
        <v>2.9394252674868554E-3</v>
      </c>
      <c r="AJ835">
        <v>7.3651234897261067E-2</v>
      </c>
      <c r="AK835">
        <v>-4.8951660701949291E-2</v>
      </c>
      <c r="AL835">
        <v>0.15115853660807521</v>
      </c>
      <c r="AM835">
        <v>-0.10409881968083232</v>
      </c>
      <c r="AN835">
        <v>0.25218611151713827</v>
      </c>
      <c r="AO835">
        <v>-2.8472287955305542</v>
      </c>
      <c r="AP835">
        <v>7.060445470968836</v>
      </c>
      <c r="AQ835">
        <v>51.515401366604252</v>
      </c>
      <c r="AR835">
        <v>1.2229320494149292</v>
      </c>
      <c r="AS835">
        <v>2.938227943723362</v>
      </c>
      <c r="AT835">
        <v>-0.99999999999999856</v>
      </c>
      <c r="AU835">
        <v>-0.99999999999999856</v>
      </c>
      <c r="AV835">
        <v>-1.3558308704078694</v>
      </c>
      <c r="AW835">
        <v>86.72530569724087</v>
      </c>
      <c r="AX835">
        <v>94.149217692316739</v>
      </c>
      <c r="AY835">
        <v>0.25413370268418201</v>
      </c>
      <c r="AZ835">
        <v>37.951263429799312</v>
      </c>
      <c r="BA835">
        <v>1522.7177708351287</v>
      </c>
    </row>
    <row r="836" spans="1:100" x14ac:dyDescent="0.25">
      <c r="A836">
        <v>2411</v>
      </c>
      <c r="B836" t="s">
        <v>1254</v>
      </c>
      <c r="C836">
        <v>3</v>
      </c>
      <c r="D836">
        <v>-0.20034326156050519</v>
      </c>
      <c r="E836">
        <v>0</v>
      </c>
      <c r="F836">
        <v>-0.10617792717047</v>
      </c>
      <c r="G836">
        <v>-0.10617792717047</v>
      </c>
      <c r="H836">
        <v>8.8875208404750522E-2</v>
      </c>
      <c r="I836">
        <v>0</v>
      </c>
      <c r="J836">
        <v>5.3325125042850292</v>
      </c>
      <c r="K836">
        <v>8.8875208404750522E-2</v>
      </c>
      <c r="L836">
        <v>-1</v>
      </c>
      <c r="M836">
        <v>-1</v>
      </c>
      <c r="N836">
        <v>1.7775041680950101</v>
      </c>
      <c r="O836">
        <v>5.0259913155540543</v>
      </c>
      <c r="P836">
        <v>-0.33484601461728636</v>
      </c>
      <c r="Q836">
        <v>2.6762646820223939</v>
      </c>
      <c r="R836">
        <v>0.74485531955642748</v>
      </c>
      <c r="S836">
        <v>0.33333333333333315</v>
      </c>
      <c r="T836">
        <v>0.20278949944273311</v>
      </c>
      <c r="U836">
        <v>5.6783744931203958E-2</v>
      </c>
      <c r="V836">
        <v>7.2410416987866467E-4</v>
      </c>
      <c r="W836">
        <v>20.190218938895946</v>
      </c>
      <c r="X836">
        <v>0.54818339522480342</v>
      </c>
      <c r="Y836">
        <v>-1</v>
      </c>
      <c r="Z836">
        <v>-1</v>
      </c>
      <c r="AA836">
        <v>-6.6344596368505631</v>
      </c>
      <c r="AB836">
        <v>-0.12176693448444961</v>
      </c>
      <c r="AC836">
        <v>-0.26488059090174604</v>
      </c>
      <c r="AD836">
        <v>-0.1647431525198628</v>
      </c>
      <c r="AE836">
        <v>-27.569533895302921</v>
      </c>
      <c r="AF836">
        <v>-1</v>
      </c>
      <c r="AG836">
        <v>-1</v>
      </c>
      <c r="AH836">
        <v>-1</v>
      </c>
      <c r="AI836">
        <v>0</v>
      </c>
      <c r="AJ836">
        <v>7.2410416987866467E-4</v>
      </c>
      <c r="AK836">
        <v>3.203753643411477E-2</v>
      </c>
      <c r="AL836">
        <v>2.6422199149623196E-2</v>
      </c>
      <c r="AM836">
        <v>-4.914306355264083E-2</v>
      </c>
      <c r="AN836">
        <v>0.14653273061871677</v>
      </c>
      <c r="AO836">
        <v>-1.0683889066454473</v>
      </c>
      <c r="AP836">
        <v>3.7954292612160359</v>
      </c>
      <c r="AQ836">
        <v>25.522731443180966</v>
      </c>
      <c r="AR836">
        <v>0.59363068187714918</v>
      </c>
      <c r="AS836">
        <v>0.6370586036295538</v>
      </c>
      <c r="AT836">
        <v>-1</v>
      </c>
      <c r="AU836">
        <v>-1</v>
      </c>
      <c r="AV836">
        <v>0.638677392385957</v>
      </c>
      <c r="AW836">
        <v>2.1869609399195222</v>
      </c>
      <c r="AX836">
        <v>2.2593713569073883</v>
      </c>
      <c r="AY836">
        <v>-0.17942897542093367</v>
      </c>
      <c r="AZ836">
        <v>-63.809161410232484</v>
      </c>
      <c r="BA836">
        <v>1319.9040318708032</v>
      </c>
    </row>
    <row r="837" spans="1:100" x14ac:dyDescent="0.25">
      <c r="A837">
        <v>2412</v>
      </c>
      <c r="B837" t="s">
        <v>1255</v>
      </c>
      <c r="C837">
        <v>2</v>
      </c>
      <c r="D837">
        <v>4.9529172595116426</v>
      </c>
      <c r="E837">
        <v>0.27121628853159369</v>
      </c>
      <c r="F837">
        <v>0.7522954627055557</v>
      </c>
      <c r="G837">
        <v>0.7633785764870441</v>
      </c>
      <c r="H837">
        <v>0.21015495802771017</v>
      </c>
      <c r="I837">
        <v>0</v>
      </c>
      <c r="J837">
        <v>12.60929748166261</v>
      </c>
      <c r="K837">
        <v>0.21015495802771017</v>
      </c>
      <c r="L837">
        <v>-1</v>
      </c>
      <c r="M837">
        <v>-1</v>
      </c>
      <c r="N837">
        <v>4.2030991605542036</v>
      </c>
      <c r="O837">
        <v>16.942632071808358</v>
      </c>
      <c r="P837">
        <v>1.54134381307875</v>
      </c>
      <c r="Q837">
        <v>3.8907796716715009</v>
      </c>
      <c r="R837">
        <v>1.2794128182124527</v>
      </c>
      <c r="S837">
        <v>0.35413865940109601</v>
      </c>
      <c r="T837">
        <v>0.38425581852598029</v>
      </c>
      <c r="U837">
        <v>0.20154424795139395</v>
      </c>
      <c r="V837">
        <v>1.7018924316802516E-2</v>
      </c>
      <c r="W837">
        <v>32.139119092619204</v>
      </c>
      <c r="X837">
        <v>1.3769696515119398</v>
      </c>
      <c r="Y837">
        <v>-1</v>
      </c>
      <c r="Z837">
        <v>-1</v>
      </c>
      <c r="AA837">
        <v>58.517190389084959</v>
      </c>
      <c r="AB837">
        <v>0.25643182685788568</v>
      </c>
      <c r="AC837">
        <v>0.25669820730554149</v>
      </c>
      <c r="AD837">
        <v>0.25091265102096438</v>
      </c>
      <c r="AE837">
        <v>30.427759703439069</v>
      </c>
      <c r="AF837">
        <v>-1</v>
      </c>
      <c r="AG837">
        <v>-1</v>
      </c>
      <c r="AH837">
        <v>-1</v>
      </c>
      <c r="AI837">
        <v>9.065166223291168E-3</v>
      </c>
      <c r="AJ837">
        <v>1.7018924316802516E-2</v>
      </c>
      <c r="AK837">
        <v>-7.7026228550431661E-2</v>
      </c>
      <c r="AL837">
        <v>0.24885418553967897</v>
      </c>
      <c r="AM837">
        <v>-9.8059837309228806E-2</v>
      </c>
      <c r="AN837">
        <v>0.28150069752428258</v>
      </c>
      <c r="AO837">
        <v>-2.1099682768987069</v>
      </c>
      <c r="AP837">
        <v>7.5551295672212877</v>
      </c>
      <c r="AQ837">
        <v>37.836958421178345</v>
      </c>
      <c r="AR837">
        <v>0.87832931270807069</v>
      </c>
      <c r="AS837">
        <v>1.481855912926678</v>
      </c>
      <c r="AT837">
        <v>-1</v>
      </c>
      <c r="AU837">
        <v>-1</v>
      </c>
      <c r="AV837">
        <v>1.7495486720625819</v>
      </c>
      <c r="AW837">
        <v>72.880459154215586</v>
      </c>
      <c r="AX837">
        <v>73.230984831443152</v>
      </c>
      <c r="AY837">
        <v>0.30574750557557567</v>
      </c>
      <c r="AZ837">
        <v>24.365922725427083</v>
      </c>
      <c r="BA837">
        <v>1487.3607484631025</v>
      </c>
    </row>
    <row r="838" spans="1:100" x14ac:dyDescent="0.25">
      <c r="A838">
        <v>2415</v>
      </c>
      <c r="B838" t="s">
        <v>1256</v>
      </c>
      <c r="C838">
        <v>3</v>
      </c>
      <c r="D838">
        <v>2.383648644855314</v>
      </c>
      <c r="E838">
        <v>6.1996917210736288E-2</v>
      </c>
      <c r="F838">
        <v>-6.0378074731388592E-2</v>
      </c>
      <c r="G838">
        <v>-4.0021130894553024E-2</v>
      </c>
      <c r="H838">
        <v>0.50475069363828373</v>
      </c>
      <c r="I838">
        <v>0</v>
      </c>
      <c r="J838">
        <v>30.285041618297036</v>
      </c>
      <c r="K838">
        <v>0.50475069363828373</v>
      </c>
      <c r="L838">
        <v>-1.0000000000000009</v>
      </c>
      <c r="M838">
        <v>-1.0000000000000009</v>
      </c>
      <c r="N838">
        <v>10.095013872765678</v>
      </c>
      <c r="O838">
        <v>32.628669132257784</v>
      </c>
      <c r="P838">
        <v>4.2338011807601383E-2</v>
      </c>
      <c r="Q838">
        <v>3.3192374639561964E-3</v>
      </c>
      <c r="R838">
        <v>-3.0374316974914679E-2</v>
      </c>
      <c r="S838">
        <v>0.33333333333333337</v>
      </c>
      <c r="T838">
        <v>0.44958476725944285</v>
      </c>
      <c r="U838">
        <v>0.68822005624570337</v>
      </c>
      <c r="V838">
        <v>8.484418303840173E-2</v>
      </c>
      <c r="W838">
        <v>42.049265849543886</v>
      </c>
      <c r="X838">
        <v>3.6294549822116933</v>
      </c>
      <c r="Y838">
        <v>-1.0000000000000009</v>
      </c>
      <c r="Z838">
        <v>-1.0000000000000009</v>
      </c>
      <c r="AA838">
        <v>53.534169582030444</v>
      </c>
      <c r="AB838">
        <v>-5.5955034581152877E-2</v>
      </c>
      <c r="AC838">
        <v>1.4416534723848698E-2</v>
      </c>
      <c r="AD838">
        <v>0.27184406084653367</v>
      </c>
      <c r="AE838">
        <v>11.515278049461472</v>
      </c>
      <c r="AF838">
        <v>-1.0000000000000009</v>
      </c>
      <c r="AG838">
        <v>-1.0000000000000009</v>
      </c>
      <c r="AH838">
        <v>-1.0000000000000009</v>
      </c>
      <c r="AI838">
        <v>0</v>
      </c>
      <c r="AJ838">
        <v>8.484418303840173E-2</v>
      </c>
      <c r="AK838">
        <v>9.2165714492360357E-2</v>
      </c>
      <c r="AL838">
        <v>0.25155363783050866</v>
      </c>
      <c r="AM838">
        <v>3.1582287849762601E-2</v>
      </c>
      <c r="AN838">
        <v>-2.350950757432102E-2</v>
      </c>
      <c r="AO838">
        <v>1.2503857687058675</v>
      </c>
      <c r="AP838">
        <v>0.67003049979451745</v>
      </c>
      <c r="AQ838">
        <v>72.334307467840944</v>
      </c>
      <c r="AR838">
        <v>1.5559823398768826</v>
      </c>
      <c r="AS838">
        <v>4.1342056758499748</v>
      </c>
      <c r="AT838">
        <v>-1.0000000000000009</v>
      </c>
      <c r="AU838">
        <v>-1.0000000000000009</v>
      </c>
      <c r="AV838">
        <v>-7.0395447869467664E-2</v>
      </c>
      <c r="AW838">
        <v>86.832869214082777</v>
      </c>
      <c r="AX838">
        <v>95.317287517922964</v>
      </c>
      <c r="AY838">
        <v>0.14328084850007924</v>
      </c>
      <c r="AZ838">
        <v>22.241907810788835</v>
      </c>
      <c r="BA838">
        <v>1554.6977058025157</v>
      </c>
    </row>
    <row r="839" spans="1:100" x14ac:dyDescent="0.25">
      <c r="A839">
        <v>2421</v>
      </c>
      <c r="B839" t="s">
        <v>1257</v>
      </c>
      <c r="C839">
        <v>3</v>
      </c>
      <c r="D839">
        <v>3.7696583228836</v>
      </c>
      <c r="E839">
        <v>0.34122264347211645</v>
      </c>
      <c r="F839">
        <v>-0.45942484382690768</v>
      </c>
      <c r="G839">
        <v>-0.33118300250023314</v>
      </c>
      <c r="H839">
        <v>0.13262111885282932</v>
      </c>
      <c r="I839">
        <v>0</v>
      </c>
      <c r="J839">
        <v>7.957267131169762</v>
      </c>
      <c r="K839">
        <v>0.13262111885282932</v>
      </c>
      <c r="L839">
        <v>-0.99999999999999933</v>
      </c>
      <c r="M839">
        <v>-0.99999999999999933</v>
      </c>
      <c r="N839">
        <v>2.6524223770565865</v>
      </c>
      <c r="O839">
        <v>11.395742451553124</v>
      </c>
      <c r="P839">
        <v>-0.33934202508334471</v>
      </c>
      <c r="Q839">
        <v>-0.37708084885020021</v>
      </c>
      <c r="R839">
        <v>-0.186850318402147</v>
      </c>
      <c r="S839">
        <v>0.33333333333333315</v>
      </c>
      <c r="T839">
        <v>0.29700549309528773</v>
      </c>
      <c r="U839">
        <v>-4.0730409359742058E-2</v>
      </c>
      <c r="V839">
        <v>-1.4567174312866169E-2</v>
      </c>
      <c r="W839">
        <v>17.696804956127323</v>
      </c>
      <c r="X839">
        <v>0.21106518402158111</v>
      </c>
      <c r="Y839">
        <v>-0.99999999999999933</v>
      </c>
      <c r="Z839">
        <v>-0.99999999999999933</v>
      </c>
      <c r="AA839">
        <v>40.264844101433134</v>
      </c>
      <c r="AB839">
        <v>7.226044229633205E-2</v>
      </c>
      <c r="AC839">
        <v>0.34771495836902</v>
      </c>
      <c r="AD839">
        <v>3.5122388608807231E-2</v>
      </c>
      <c r="AE839">
        <v>22.754889463707965</v>
      </c>
      <c r="AF839">
        <v>-0.99999999999999933</v>
      </c>
      <c r="AG839">
        <v>-0.99999999999999933</v>
      </c>
      <c r="AH839">
        <v>-0.99999999999999933</v>
      </c>
      <c r="AI839">
        <v>-8.7002086220405589E-3</v>
      </c>
      <c r="AJ839">
        <v>-1.4567174312866169E-2</v>
      </c>
      <c r="AK839">
        <v>-0.12215103615148221</v>
      </c>
      <c r="AL839">
        <v>-0.15446735821012533</v>
      </c>
      <c r="AM839">
        <v>0.22033948773072351</v>
      </c>
      <c r="AN839">
        <v>6.789720732472998E-2</v>
      </c>
      <c r="AO839">
        <v>4.8977320125106791</v>
      </c>
      <c r="AP839">
        <v>0.92509339206762387</v>
      </c>
      <c r="AQ839">
        <v>25.654072087297092</v>
      </c>
      <c r="AR839">
        <v>0.57504124275601232</v>
      </c>
      <c r="AS839">
        <v>0.3436863028744101</v>
      </c>
      <c r="AT839">
        <v>-0.99999999999999933</v>
      </c>
      <c r="AU839">
        <v>-0.99999999999999933</v>
      </c>
      <c r="AV839">
        <v>-0.5180333209023803</v>
      </c>
      <c r="AW839">
        <v>52.58567994505389</v>
      </c>
      <c r="AX839">
        <v>50.95495834132646</v>
      </c>
      <c r="AY839">
        <v>-2.98237202326836E-2</v>
      </c>
      <c r="AZ839">
        <v>-7.6478894413056615</v>
      </c>
      <c r="BA839">
        <v>1400.4223215041068</v>
      </c>
      <c r="CU839" t="e">
        <v>#N/A</v>
      </c>
      <c r="CV839" t="e">
        <v>#N/A</v>
      </c>
    </row>
    <row r="840" spans="1:100" x14ac:dyDescent="0.25">
      <c r="A840">
        <v>2423</v>
      </c>
      <c r="B840" t="s">
        <v>1258</v>
      </c>
      <c r="C840">
        <v>3</v>
      </c>
      <c r="D840">
        <v>5.3914304956733474</v>
      </c>
      <c r="E840">
        <v>0.27828985541514883</v>
      </c>
      <c r="F840">
        <v>-0.18973732962161671</v>
      </c>
      <c r="G840">
        <v>-9.971800008081004E-2</v>
      </c>
      <c r="H840">
        <v>0.2519086305936365</v>
      </c>
      <c r="I840">
        <v>0</v>
      </c>
      <c r="J840">
        <v>15.114517835618187</v>
      </c>
      <c r="K840">
        <v>0.2519086305936365</v>
      </c>
      <c r="L840">
        <v>-0.99999999999999911</v>
      </c>
      <c r="M840">
        <v>-0.99999999999999911</v>
      </c>
      <c r="N840">
        <v>5.0381726118727297</v>
      </c>
      <c r="O840">
        <v>20.406230331210722</v>
      </c>
      <c r="P840">
        <v>-1.1282899069940548</v>
      </c>
      <c r="Q840">
        <v>-0.4478841846924595</v>
      </c>
      <c r="R840">
        <v>-0.34061885147240889</v>
      </c>
      <c r="S840">
        <v>0.33333333333333282</v>
      </c>
      <c r="T840">
        <v>0.23592581308687172</v>
      </c>
      <c r="U840">
        <v>7.7837973259154425E-2</v>
      </c>
      <c r="V840">
        <v>-3.7917166637978228E-4</v>
      </c>
      <c r="W840">
        <v>15.792372696773713</v>
      </c>
      <c r="X840">
        <v>0.61291858832982637</v>
      </c>
      <c r="Y840">
        <v>-0.99999999999999911</v>
      </c>
      <c r="Z840">
        <v>-0.99999999999999911</v>
      </c>
      <c r="AA840">
        <v>22.142280930675796</v>
      </c>
      <c r="AB840">
        <v>2.4745075326859108E-2</v>
      </c>
      <c r="AC840">
        <v>-7.4145556956796366E-2</v>
      </c>
      <c r="AD840">
        <v>0.18321102333742684</v>
      </c>
      <c r="AE840">
        <v>6.6905270853744803</v>
      </c>
      <c r="AF840">
        <v>-0.99999999999999911</v>
      </c>
      <c r="AG840">
        <v>-0.99999999999999911</v>
      </c>
      <c r="AH840">
        <v>-0.99999999999999911</v>
      </c>
      <c r="AI840">
        <v>-1.4145432133947956E-2</v>
      </c>
      <c r="AJ840">
        <v>-3.7917166637978228E-4</v>
      </c>
      <c r="AK840">
        <v>-0.13226631864108873</v>
      </c>
      <c r="AL840">
        <v>0.11257209265858162</v>
      </c>
      <c r="AM840">
        <v>0.18266842127358235</v>
      </c>
      <c r="AN840">
        <v>-0.11990661755981412</v>
      </c>
      <c r="AO840">
        <v>3.9053789386341169</v>
      </c>
      <c r="AP840">
        <v>-2.4348049757024448</v>
      </c>
      <c r="AQ840">
        <v>30.906890532391895</v>
      </c>
      <c r="AR840">
        <v>0.64671794801297933</v>
      </c>
      <c r="AS840">
        <v>0.8648272189234627</v>
      </c>
      <c r="AT840">
        <v>-0.99999999999999911</v>
      </c>
      <c r="AU840">
        <v>-0.99999999999999911</v>
      </c>
      <c r="AV840">
        <v>-0.4403368515532185</v>
      </c>
      <c r="AW840">
        <v>40.113706286184041</v>
      </c>
      <c r="AX840">
        <v>39.792880476867083</v>
      </c>
      <c r="AY840">
        <v>1.3724942779821999E-2</v>
      </c>
      <c r="AZ840">
        <v>-34.322198211362938</v>
      </c>
      <c r="BA840">
        <v>1346.0948117638598</v>
      </c>
    </row>
    <row r="841" spans="1:100" x14ac:dyDescent="0.25">
      <c r="A841">
        <v>2424</v>
      </c>
      <c r="B841" t="s">
        <v>1259</v>
      </c>
      <c r="C841">
        <v>2</v>
      </c>
      <c r="D841">
        <v>2.0148774174037483</v>
      </c>
      <c r="E841">
        <v>-0.38140485999419899</v>
      </c>
      <c r="F841">
        <v>-0.87280248667036708</v>
      </c>
      <c r="G841">
        <v>-0.86909909507917749</v>
      </c>
      <c r="H841">
        <v>-0.12757131113913911</v>
      </c>
      <c r="I841">
        <v>0</v>
      </c>
      <c r="J841">
        <v>-7.6542786683483444</v>
      </c>
      <c r="K841">
        <v>-0.12757131113913911</v>
      </c>
      <c r="L841">
        <v>-1</v>
      </c>
      <c r="M841">
        <v>-1</v>
      </c>
      <c r="N841">
        <v>-2.5514262227827817</v>
      </c>
      <c r="O841">
        <v>-4.1059254596012131</v>
      </c>
      <c r="P841">
        <v>-1.7638334639207227</v>
      </c>
      <c r="Q841">
        <v>-3.8342777079074528</v>
      </c>
      <c r="R841">
        <v>-1.2578699415603189</v>
      </c>
      <c r="S841">
        <v>0.29100796889916669</v>
      </c>
      <c r="T841">
        <v>0.11771677573282985</v>
      </c>
      <c r="U841">
        <v>-0.12850601310653528</v>
      </c>
      <c r="V841">
        <v>-2.6623140242322554E-2</v>
      </c>
      <c r="W841">
        <v>11.308268793416936</v>
      </c>
      <c r="X841">
        <v>-0.15202073065481359</v>
      </c>
      <c r="Y841">
        <v>-1</v>
      </c>
      <c r="Z841">
        <v>-1</v>
      </c>
      <c r="AA841">
        <v>15.629824734227565</v>
      </c>
      <c r="AB841">
        <v>-0.1137810737875929</v>
      </c>
      <c r="AC841">
        <v>-0.11365518825129362</v>
      </c>
      <c r="AD841">
        <v>-0.11626031135439523</v>
      </c>
      <c r="AE841">
        <v>-3.6786533365723386</v>
      </c>
      <c r="AF841">
        <v>-1</v>
      </c>
      <c r="AG841">
        <v>-1</v>
      </c>
      <c r="AH841">
        <v>-1</v>
      </c>
      <c r="AI841">
        <v>-1.4865637112495592E-2</v>
      </c>
      <c r="AJ841">
        <v>-2.6623140242322554E-2</v>
      </c>
      <c r="AK841">
        <v>0.3689848531188073</v>
      </c>
      <c r="AL841">
        <v>-0.19715689612955994</v>
      </c>
      <c r="AM841">
        <v>0.4214196937718831</v>
      </c>
      <c r="AN841">
        <v>-0.23797883355682931</v>
      </c>
      <c r="AO841">
        <v>11.118015233343815</v>
      </c>
      <c r="AP841">
        <v>-5.6728539430212344</v>
      </c>
      <c r="AQ841">
        <v>15.661048050227974</v>
      </c>
      <c r="AR841">
        <v>0.39019411822985672</v>
      </c>
      <c r="AS841">
        <v>-9.6712060473307271E-2</v>
      </c>
      <c r="AT841">
        <v>-1</v>
      </c>
      <c r="AU841">
        <v>-1</v>
      </c>
      <c r="AV841">
        <v>-1.6175277177693461</v>
      </c>
      <c r="AW841">
        <v>23.455908015926077</v>
      </c>
      <c r="AX841">
        <v>23.158940562438488</v>
      </c>
      <c r="AY841">
        <v>-7.4954081381872123E-2</v>
      </c>
      <c r="AZ841">
        <v>-42.330147862183075</v>
      </c>
      <c r="BA841">
        <v>1391.5875527760095</v>
      </c>
    </row>
    <row r="842" spans="1:100" x14ac:dyDescent="0.25">
      <c r="A842">
        <v>2425</v>
      </c>
      <c r="B842" t="s">
        <v>1260</v>
      </c>
      <c r="C842">
        <v>3</v>
      </c>
      <c r="D842">
        <v>1.8452100345628391</v>
      </c>
      <c r="E842">
        <v>-0.59324229822487884</v>
      </c>
      <c r="F842">
        <v>-0.4084186197518892</v>
      </c>
      <c r="G842">
        <v>-0.58401849264628991</v>
      </c>
      <c r="H842">
        <v>0.22081179512106272</v>
      </c>
      <c r="I842">
        <v>0</v>
      </c>
      <c r="J842">
        <v>13.248707707263764</v>
      </c>
      <c r="K842">
        <v>0.22081179512106272</v>
      </c>
      <c r="L842">
        <v>-0.99999999999999956</v>
      </c>
      <c r="M842">
        <v>-0.99999999999999956</v>
      </c>
      <c r="N842">
        <v>4.4162359024212554</v>
      </c>
      <c r="O842">
        <v>14.509899249180313</v>
      </c>
      <c r="P842">
        <v>1.8951308498278165</v>
      </c>
      <c r="Q842">
        <v>1.9389471449180762</v>
      </c>
      <c r="R842">
        <v>0.70414999133244727</v>
      </c>
      <c r="S842">
        <v>0.3333333333333332</v>
      </c>
      <c r="T842">
        <v>0.29453352407501804</v>
      </c>
      <c r="U842">
        <v>1.6426096679259445E-2</v>
      </c>
      <c r="V842">
        <v>-5.1971078450550913E-3</v>
      </c>
      <c r="W842">
        <v>16.731362044859722</v>
      </c>
      <c r="X842">
        <v>0.41626854337954522</v>
      </c>
      <c r="Y842">
        <v>-0.99999999999999956</v>
      </c>
      <c r="Z842">
        <v>-0.99999999999999956</v>
      </c>
      <c r="AA842">
        <v>25.663360141977279</v>
      </c>
      <c r="AB842">
        <v>4.8972135127259023E-2</v>
      </c>
      <c r="AC842">
        <v>-8.049999342092877E-2</v>
      </c>
      <c r="AD842">
        <v>0.19608482040937228</v>
      </c>
      <c r="AE842">
        <v>8.2278481057851138</v>
      </c>
      <c r="AF842">
        <v>-0.99999999999999956</v>
      </c>
      <c r="AG842">
        <v>-0.99999999999999956</v>
      </c>
      <c r="AH842">
        <v>-0.99999999999999956</v>
      </c>
      <c r="AI842">
        <v>0</v>
      </c>
      <c r="AJ842">
        <v>-5.1971078450550913E-3</v>
      </c>
      <c r="AK842">
        <v>-0.18234484747252167</v>
      </c>
      <c r="AL842">
        <v>8.83453280583818E-3</v>
      </c>
      <c r="AM842">
        <v>0.58146395626803915</v>
      </c>
      <c r="AN842">
        <v>0.8100118514151663</v>
      </c>
      <c r="AO842">
        <v>13.62487466933837</v>
      </c>
      <c r="AP842">
        <v>20.294468949408358</v>
      </c>
      <c r="AQ842">
        <v>29.980069752123473</v>
      </c>
      <c r="AR842">
        <v>0.63909584624255567</v>
      </c>
      <c r="AS842">
        <v>0.63708033850060786</v>
      </c>
      <c r="AT842">
        <v>-0.99999999999999956</v>
      </c>
      <c r="AU842">
        <v>-0.99999999999999956</v>
      </c>
      <c r="AV842">
        <v>0.12013149868615747</v>
      </c>
      <c r="AW842">
        <v>60.467728340565941</v>
      </c>
      <c r="AX842">
        <v>59.948017556060435</v>
      </c>
      <c r="AY842">
        <v>1.2772810504672298E-2</v>
      </c>
      <c r="AZ842">
        <v>-4.2949046555512709</v>
      </c>
      <c r="BA842">
        <v>1350.6551636575134</v>
      </c>
    </row>
    <row r="843" spans="1:100" x14ac:dyDescent="0.25">
      <c r="A843">
        <v>2429</v>
      </c>
      <c r="B843" t="s">
        <v>1261</v>
      </c>
      <c r="C843">
        <v>3</v>
      </c>
      <c r="D843">
        <v>4.1287216477317843</v>
      </c>
      <c r="E843">
        <v>1.2502433080602157E-2</v>
      </c>
      <c r="F843">
        <v>0.15061453942969319</v>
      </c>
      <c r="G843">
        <v>0.15061453942969319</v>
      </c>
      <c r="H843">
        <v>0.49969517345586378</v>
      </c>
      <c r="I843">
        <v>0</v>
      </c>
      <c r="J843">
        <v>29.981710407351819</v>
      </c>
      <c r="K843">
        <v>0.49969517345586378</v>
      </c>
      <c r="L843">
        <v>-1.0000000000000011</v>
      </c>
      <c r="M843">
        <v>-1.0000000000000011</v>
      </c>
      <c r="N843">
        <v>9.9939034691172708</v>
      </c>
      <c r="O843">
        <v>34.261046594513303</v>
      </c>
      <c r="P843">
        <v>4.978445065585365E-2</v>
      </c>
      <c r="Q843">
        <v>2.6396235030118702</v>
      </c>
      <c r="R843">
        <v>0.83761187548112359</v>
      </c>
      <c r="S843">
        <v>0.33333333333333387</v>
      </c>
      <c r="T843">
        <v>0.46864569498311043</v>
      </c>
      <c r="U843">
        <v>-0.21342552980110818</v>
      </c>
      <c r="V843">
        <v>-6.2670550147782304E-3</v>
      </c>
      <c r="W843">
        <v>3.3036508017877599</v>
      </c>
      <c r="X843">
        <v>-0.45370823278274491</v>
      </c>
      <c r="Y843">
        <v>-1.0000000000000011</v>
      </c>
      <c r="Z843">
        <v>-1.0000000000000011</v>
      </c>
      <c r="AA843">
        <v>39.616480459389201</v>
      </c>
      <c r="AB843">
        <v>2.8379518026490054E-3</v>
      </c>
      <c r="AC843">
        <v>0.32603113555547725</v>
      </c>
      <c r="AD843">
        <v>0.38063526828427968</v>
      </c>
      <c r="AE843">
        <v>35.475217782120275</v>
      </c>
      <c r="AF843">
        <v>-1.0000000000000011</v>
      </c>
      <c r="AG843">
        <v>-1.0000000000000011</v>
      </c>
      <c r="AH843">
        <v>-1.0000000000000011</v>
      </c>
      <c r="AI843">
        <v>0</v>
      </c>
      <c r="AJ843">
        <v>-6.2670550147782304E-3</v>
      </c>
      <c r="AK843">
        <v>4.984428386026659E-2</v>
      </c>
      <c r="AL843">
        <v>-0.22618648822962745</v>
      </c>
      <c r="AM843">
        <v>-5.8604661808897632E-2</v>
      </c>
      <c r="AN843">
        <v>-6.5645968592802945E-2</v>
      </c>
      <c r="AO843">
        <v>-1.2158951259211084</v>
      </c>
      <c r="AP843">
        <v>-2.7720816559682109</v>
      </c>
      <c r="AQ843">
        <v>33.285361209139587</v>
      </c>
      <c r="AR843">
        <v>0.58228644350055758</v>
      </c>
      <c r="AS843">
        <v>4.598694067311862E-2</v>
      </c>
      <c r="AT843">
        <v>-1.0000000000000011</v>
      </c>
      <c r="AU843">
        <v>-1.0000000000000011</v>
      </c>
      <c r="AV843">
        <v>0.9882264149108162</v>
      </c>
      <c r="AW843">
        <v>71.10544539793429</v>
      </c>
      <c r="AX843">
        <v>70.47873989645646</v>
      </c>
      <c r="AY843">
        <v>0.18155939291072207</v>
      </c>
      <c r="AZ843">
        <v>7.8203171979090342</v>
      </c>
      <c r="BA843">
        <v>1414.0415287293406</v>
      </c>
    </row>
    <row r="844" spans="1:100" x14ac:dyDescent="0.25">
      <c r="A844">
        <v>2437</v>
      </c>
      <c r="B844" t="s">
        <v>1236</v>
      </c>
      <c r="C844">
        <v>3</v>
      </c>
      <c r="D844">
        <v>4.6022307487522518</v>
      </c>
      <c r="E844">
        <v>5.3771045678761408E-4</v>
      </c>
      <c r="F844">
        <v>1.0988745061252458</v>
      </c>
      <c r="G844">
        <v>1.0988745061252458</v>
      </c>
      <c r="H844">
        <v>-4.5810915317295461E-2</v>
      </c>
      <c r="I844">
        <v>0</v>
      </c>
      <c r="J844">
        <v>-2.748654919037727</v>
      </c>
      <c r="K844">
        <v>-4.5810915317295461E-2</v>
      </c>
      <c r="L844">
        <v>-1.0000000000000031</v>
      </c>
      <c r="M844">
        <v>-1.0000000000000031</v>
      </c>
      <c r="N844">
        <v>-0.91621830634590851</v>
      </c>
      <c r="O844">
        <v>2.9524503358397691</v>
      </c>
      <c r="P844">
        <v>0.42946888230215219</v>
      </c>
      <c r="Q844">
        <v>1.4815829511820673</v>
      </c>
      <c r="R844">
        <v>0.38024547026867245</v>
      </c>
      <c r="S844">
        <v>0.33152777552893381</v>
      </c>
      <c r="T844">
        <v>3.4721251743128095E-2</v>
      </c>
      <c r="U844">
        <v>-0.14811506616000442</v>
      </c>
      <c r="V844">
        <v>0</v>
      </c>
      <c r="W844">
        <v>10.557795057174111</v>
      </c>
      <c r="X844">
        <v>-0.479012403640867</v>
      </c>
      <c r="Y844">
        <v>-1.0000000000000031</v>
      </c>
      <c r="Z844">
        <v>-1.0000000000000031</v>
      </c>
      <c r="AA844">
        <v>0.64889913884923156</v>
      </c>
      <c r="AB844">
        <v>-0.24415498718966228</v>
      </c>
      <c r="AC844">
        <v>-0.15081372879174398</v>
      </c>
      <c r="AD844">
        <v>0.18918588820953505</v>
      </c>
      <c r="AE844">
        <v>-10.289141388593546</v>
      </c>
      <c r="AF844">
        <v>-1.0000000000000031</v>
      </c>
      <c r="AG844">
        <v>-1.0000000000000031</v>
      </c>
      <c r="AH844">
        <v>-1.0000000000000031</v>
      </c>
      <c r="AI844">
        <v>6.7597234419963195E-2</v>
      </c>
      <c r="AJ844">
        <v>0</v>
      </c>
      <c r="AK844">
        <v>-0.12266985235491761</v>
      </c>
      <c r="AL844">
        <v>-0.10018655283049516</v>
      </c>
      <c r="AM844">
        <v>4.1033721023537729E-2</v>
      </c>
      <c r="AN844">
        <v>2.6537201937757517E-2</v>
      </c>
      <c r="AO844">
        <v>0.41249376381385516</v>
      </c>
      <c r="AP844">
        <v>0.16249728429146237</v>
      </c>
      <c r="AQ844">
        <v>7.8091401381363923</v>
      </c>
      <c r="AR844">
        <v>0.21813396111205741</v>
      </c>
      <c r="AS844">
        <v>-0.52482331895816237</v>
      </c>
      <c r="AT844">
        <v>-1.0000000000000031</v>
      </c>
      <c r="AU844">
        <v>-1.0000000000000031</v>
      </c>
      <c r="AV844">
        <v>1.479119976393918</v>
      </c>
      <c r="AW844">
        <v>3.7638467589804678</v>
      </c>
      <c r="AX844">
        <v>5.1157914473797339</v>
      </c>
      <c r="AY844">
        <v>9.8049858192571115E-2</v>
      </c>
      <c r="AZ844">
        <v>-25.007027955282759</v>
      </c>
      <c r="BA844">
        <v>1384.387402180939</v>
      </c>
    </row>
    <row r="845" spans="1:100" x14ac:dyDescent="0.25">
      <c r="A845">
        <v>2438</v>
      </c>
      <c r="B845" s="13" t="s">
        <v>1262</v>
      </c>
      <c r="C845">
        <v>2</v>
      </c>
      <c r="D845">
        <v>5.8106180079543339</v>
      </c>
      <c r="E845">
        <v>0.46173570883275145</v>
      </c>
      <c r="F845">
        <v>1.2267096307831395</v>
      </c>
      <c r="G845">
        <v>1.239947103792574</v>
      </c>
      <c r="H845">
        <v>0.30874724724096408</v>
      </c>
      <c r="I845">
        <v>0</v>
      </c>
      <c r="J845">
        <v>18.524834834457845</v>
      </c>
      <c r="K845">
        <v>0.30874724724096408</v>
      </c>
      <c r="L845">
        <v>-1</v>
      </c>
      <c r="M845">
        <v>-1</v>
      </c>
      <c r="N845">
        <v>6.1749449448192815</v>
      </c>
      <c r="O845">
        <v>23.087328712605665</v>
      </c>
      <c r="P845">
        <v>2.5062228401052731</v>
      </c>
      <c r="Q845">
        <v>6.145952457713074</v>
      </c>
      <c r="R845">
        <v>2.0201207183839185</v>
      </c>
      <c r="S845">
        <v>0.37256837560751777</v>
      </c>
      <c r="T845">
        <v>0.46206645036849031</v>
      </c>
      <c r="U845">
        <v>0.2978956833117779</v>
      </c>
      <c r="V845">
        <v>2.9759334061923739E-2</v>
      </c>
      <c r="W845">
        <v>38.220260551716997</v>
      </c>
      <c r="X845">
        <v>1.8233271774892683</v>
      </c>
      <c r="Y845">
        <v>-1</v>
      </c>
      <c r="Z845">
        <v>-1</v>
      </c>
      <c r="AA845">
        <v>71.037281197150904</v>
      </c>
      <c r="AB845">
        <v>0.36450792487939981</v>
      </c>
      <c r="AC845">
        <v>0.36481531994806105</v>
      </c>
      <c r="AD845">
        <v>0.35810130112835153</v>
      </c>
      <c r="AE845">
        <v>40.384430668842228</v>
      </c>
      <c r="AF845">
        <v>-1</v>
      </c>
      <c r="AG845">
        <v>-1</v>
      </c>
      <c r="AH845">
        <v>-1</v>
      </c>
      <c r="AI845">
        <v>1.6051275682315104E-2</v>
      </c>
      <c r="AJ845">
        <v>2.9759334061923739E-2</v>
      </c>
      <c r="AK845">
        <v>-0.20723005801483557</v>
      </c>
      <c r="AL845">
        <v>0.37905801500408293</v>
      </c>
      <c r="AM845">
        <v>-0.24971128063658088</v>
      </c>
      <c r="AN845">
        <v>0.43315214085163467</v>
      </c>
      <c r="AO845">
        <v>-5.9716079982248349</v>
      </c>
      <c r="AP845">
        <v>11.416769288547416</v>
      </c>
      <c r="AQ845">
        <v>44.310762707275458</v>
      </c>
      <c r="AR845">
        <v>1.0208304168948694</v>
      </c>
      <c r="AS845">
        <v>1.9426866044810334</v>
      </c>
      <c r="AT845">
        <v>-1</v>
      </c>
      <c r="AU845">
        <v>-1</v>
      </c>
      <c r="AV845">
        <v>2.7324978813389977</v>
      </c>
      <c r="AW845">
        <v>87.308947800013271</v>
      </c>
      <c r="AX845">
        <v>87.848495877436548</v>
      </c>
      <c r="AY845">
        <v>0.41688556142728117</v>
      </c>
      <c r="AZ845">
        <v>43.836478856530441</v>
      </c>
      <c r="BA845">
        <v>1516.3541905771513</v>
      </c>
    </row>
    <row r="846" spans="1:100" x14ac:dyDescent="0.25">
      <c r="A846">
        <v>2439</v>
      </c>
      <c r="B846" t="s">
        <v>1233</v>
      </c>
      <c r="C846">
        <v>2</v>
      </c>
      <c r="D846">
        <v>6.7475101461084215</v>
      </c>
      <c r="E846">
        <v>0.66984576046780109</v>
      </c>
      <c r="F846">
        <v>1.7449263924075449</v>
      </c>
      <c r="G846">
        <v>1.7605171363300423</v>
      </c>
      <c r="H846">
        <v>0.41644254867823882</v>
      </c>
      <c r="I846">
        <v>0</v>
      </c>
      <c r="J846">
        <v>24.986552920694326</v>
      </c>
      <c r="K846">
        <v>0.41644254867823882</v>
      </c>
      <c r="L846">
        <v>-1</v>
      </c>
      <c r="M846">
        <v>-1</v>
      </c>
      <c r="N846">
        <v>8.3288509735647747</v>
      </c>
      <c r="O846">
        <v>29.799364331739199</v>
      </c>
      <c r="P846">
        <v>3.5601890122606146</v>
      </c>
      <c r="Q846">
        <v>8.6093450305395116</v>
      </c>
      <c r="R846">
        <v>2.8292180750077573</v>
      </c>
      <c r="S846">
        <v>0.39269970492436657</v>
      </c>
      <c r="T846">
        <v>0.54706132692702547</v>
      </c>
      <c r="U846">
        <v>0.40314323317448764</v>
      </c>
      <c r="V846">
        <v>4.3676064050487289E-2</v>
      </c>
      <c r="W846">
        <v>44.862872948145707</v>
      </c>
      <c r="X846">
        <v>2.3108968311865103</v>
      </c>
      <c r="Y846">
        <v>-1</v>
      </c>
      <c r="Z846">
        <v>-1</v>
      </c>
      <c r="AA846">
        <v>84.713350232126231</v>
      </c>
      <c r="AB846">
        <v>0.48256267386099372</v>
      </c>
      <c r="AC846">
        <v>0.48291487042486081</v>
      </c>
      <c r="AD846">
        <v>0.47518666425447503</v>
      </c>
      <c r="AE846">
        <v>51.26039966689958</v>
      </c>
      <c r="AF846">
        <v>-1</v>
      </c>
      <c r="AG846">
        <v>-1</v>
      </c>
      <c r="AH846">
        <v>-1</v>
      </c>
      <c r="AI846">
        <v>2.3682411647076095E-2</v>
      </c>
      <c r="AJ846">
        <v>4.3676064050487289E-2</v>
      </c>
      <c r="AK846">
        <v>-0.34945558877745264</v>
      </c>
      <c r="AL846">
        <v>0.5212835457667</v>
      </c>
      <c r="AM846">
        <v>-0.41536468043958913</v>
      </c>
      <c r="AN846">
        <v>0.59880554065464286</v>
      </c>
      <c r="AO846">
        <v>-10.189792372976763</v>
      </c>
      <c r="AP846">
        <v>15.634953663299344</v>
      </c>
      <c r="AQ846">
        <v>51.382292434403695</v>
      </c>
      <c r="AR846">
        <v>1.1764886280288764</v>
      </c>
      <c r="AS846">
        <v>2.4460657291014836</v>
      </c>
      <c r="AT846">
        <v>-1</v>
      </c>
      <c r="AU846">
        <v>-1</v>
      </c>
      <c r="AV846">
        <v>3.8062026531349198</v>
      </c>
      <c r="AW846">
        <v>103.06961677720329</v>
      </c>
      <c r="AX846">
        <v>103.81563966649998</v>
      </c>
      <c r="AY846">
        <v>0.5382849783757323</v>
      </c>
      <c r="AZ846">
        <v>65.104748702207829</v>
      </c>
      <c r="BA846">
        <v>1556.2356758820847</v>
      </c>
    </row>
    <row r="847" spans="1:100" x14ac:dyDescent="0.25">
      <c r="A847">
        <v>2441</v>
      </c>
      <c r="B847" t="s">
        <v>1263</v>
      </c>
      <c r="C847">
        <v>2</v>
      </c>
      <c r="D847">
        <v>2.1779215962425571</v>
      </c>
      <c r="E847">
        <v>-0.34518816962491972</v>
      </c>
      <c r="F847">
        <v>-0.78261897149429971</v>
      </c>
      <c r="G847">
        <v>-0.77850604810325774</v>
      </c>
      <c r="H847">
        <v>-0.10882946106637172</v>
      </c>
      <c r="I847">
        <v>0</v>
      </c>
      <c r="J847">
        <v>-6.5297676639823008</v>
      </c>
      <c r="K847">
        <v>-0.10882946106637172</v>
      </c>
      <c r="L847">
        <v>-1</v>
      </c>
      <c r="M847">
        <v>-1</v>
      </c>
      <c r="N847">
        <v>-2.176589221327434</v>
      </c>
      <c r="O847">
        <v>-2.9378525392599055</v>
      </c>
      <c r="P847">
        <v>-1.5804152858137706</v>
      </c>
      <c r="Q847">
        <v>-3.4055818070266541</v>
      </c>
      <c r="R847">
        <v>-1.1170654575230243</v>
      </c>
      <c r="S847">
        <v>0.29451135624092217</v>
      </c>
      <c r="T847">
        <v>0.13250814742829078</v>
      </c>
      <c r="U847">
        <v>-0.11019013698447547</v>
      </c>
      <c r="V847">
        <v>-2.4201258660972814E-2</v>
      </c>
      <c r="W847">
        <v>12.464260224462633</v>
      </c>
      <c r="X847">
        <v>-6.7170628304275337E-2</v>
      </c>
      <c r="Y847">
        <v>-1</v>
      </c>
      <c r="Z847">
        <v>-1</v>
      </c>
      <c r="AA847">
        <v>18.009824901529296</v>
      </c>
      <c r="AB847">
        <v>-9.3236403999190906E-2</v>
      </c>
      <c r="AC847">
        <v>-9.3102721809788125E-2</v>
      </c>
      <c r="AD847">
        <v>-9.588434051686133E-2</v>
      </c>
      <c r="AE847">
        <v>-1.7859451344751704</v>
      </c>
      <c r="AF847">
        <v>-1</v>
      </c>
      <c r="AG847">
        <v>-1</v>
      </c>
      <c r="AH847">
        <v>-1</v>
      </c>
      <c r="AI847">
        <v>-1.3537616258960454E-2</v>
      </c>
      <c r="AJ847">
        <v>-2.4201258660972814E-2</v>
      </c>
      <c r="AK847">
        <v>0.34423382370063671</v>
      </c>
      <c r="AL847">
        <v>-0.17240586671138936</v>
      </c>
      <c r="AM847">
        <v>0.39259159132248866</v>
      </c>
      <c r="AN847">
        <v>-0.20915073110743487</v>
      </c>
      <c r="AO847">
        <v>10.383938833762578</v>
      </c>
      <c r="AP847">
        <v>-4.9387775434399961</v>
      </c>
      <c r="AQ847">
        <v>16.891682517676372</v>
      </c>
      <c r="AR847">
        <v>0.4172827917071103</v>
      </c>
      <c r="AS847">
        <v>-9.1106892204286805E-3</v>
      </c>
      <c r="AT847">
        <v>-1</v>
      </c>
      <c r="AU847">
        <v>-1</v>
      </c>
      <c r="AV847">
        <v>-1.4306744977415948</v>
      </c>
      <c r="AW847">
        <v>26.198684080200827</v>
      </c>
      <c r="AX847">
        <v>25.937648741822162</v>
      </c>
      <c r="AY847">
        <v>-5.3827350308145339E-2</v>
      </c>
      <c r="AZ847">
        <v>-38.628902594885993</v>
      </c>
      <c r="BA847">
        <v>1303.1591443947852</v>
      </c>
    </row>
    <row r="848" spans="1:100" x14ac:dyDescent="0.25">
      <c r="A848">
        <v>2443</v>
      </c>
      <c r="B848" t="s">
        <v>1264</v>
      </c>
      <c r="C848">
        <v>3</v>
      </c>
      <c r="D848">
        <v>4.2142787284654721</v>
      </c>
      <c r="E848">
        <v>9.1794206755907881E-2</v>
      </c>
      <c r="F848">
        <v>1.9308440157609148</v>
      </c>
      <c r="G848">
        <v>1.9308440157609148</v>
      </c>
      <c r="H848">
        <v>0.18347672578094099</v>
      </c>
      <c r="I848">
        <v>0</v>
      </c>
      <c r="J848">
        <v>11.008603546856461</v>
      </c>
      <c r="K848">
        <v>0.18347672578094099</v>
      </c>
      <c r="L848">
        <v>-1.0000000000000011</v>
      </c>
      <c r="M848">
        <v>-1.0000000000000011</v>
      </c>
      <c r="N848">
        <v>3.669534515618821</v>
      </c>
      <c r="O848">
        <v>17.153726291082855</v>
      </c>
      <c r="P848">
        <v>-0.15897670324954385</v>
      </c>
      <c r="Q848">
        <v>14.048498547451041</v>
      </c>
      <c r="R848">
        <v>4.4012669095407073</v>
      </c>
      <c r="S848">
        <v>0.33333333333333354</v>
      </c>
      <c r="T848">
        <v>0.18817355365485006</v>
      </c>
      <c r="U848">
        <v>-8.2295560876222987E-2</v>
      </c>
      <c r="V848">
        <v>-5.6073112191005669E-3</v>
      </c>
      <c r="W848">
        <v>10.005091564476754</v>
      </c>
      <c r="X848">
        <v>-0.16995572929073627</v>
      </c>
      <c r="Y848">
        <v>-1.0000000000000011</v>
      </c>
      <c r="Z848">
        <v>-1.0000000000000011</v>
      </c>
      <c r="AA848">
        <v>24.612216066135201</v>
      </c>
      <c r="AB848">
        <v>-5.5533644297715724E-3</v>
      </c>
      <c r="AC848">
        <v>0.10384898765885452</v>
      </c>
      <c r="AD848">
        <v>0.10582152861327176</v>
      </c>
      <c r="AE848">
        <v>10.205857592117736</v>
      </c>
      <c r="AF848">
        <v>-1.0000000000000011</v>
      </c>
      <c r="AG848">
        <v>-1.0000000000000011</v>
      </c>
      <c r="AH848">
        <v>-1.0000000000000011</v>
      </c>
      <c r="AI848">
        <v>0</v>
      </c>
      <c r="AJ848">
        <v>-5.6073112191005669E-3</v>
      </c>
      <c r="AK848">
        <v>2.5752051990488488E-2</v>
      </c>
      <c r="AL848">
        <v>0.43928885817357349</v>
      </c>
      <c r="AM848">
        <v>0.41478606570348886</v>
      </c>
      <c r="AN848">
        <v>0.30941754222127221</v>
      </c>
      <c r="AO848">
        <v>10.498411902539662</v>
      </c>
      <c r="AP848">
        <v>9.9318828463996756</v>
      </c>
      <c r="AQ848">
        <v>21.013695111333234</v>
      </c>
      <c r="AR848">
        <v>0.4336040148928601</v>
      </c>
      <c r="AS848">
        <v>1.3520996490204988E-2</v>
      </c>
      <c r="AT848">
        <v>-1.0000000000000011</v>
      </c>
      <c r="AU848">
        <v>-1.0000000000000011</v>
      </c>
      <c r="AV848">
        <v>6.3321109253016221</v>
      </c>
      <c r="AW848">
        <v>51.697825203617711</v>
      </c>
      <c r="AX848">
        <v>51.137094081707659</v>
      </c>
      <c r="AY848">
        <v>0.1249004085305353</v>
      </c>
      <c r="AZ848">
        <v>-20.739036671932674</v>
      </c>
      <c r="BA848">
        <v>1431.7327449470101</v>
      </c>
    </row>
    <row r="849" spans="1:100" x14ac:dyDescent="0.25">
      <c r="A849">
        <v>2444</v>
      </c>
      <c r="B849" t="s">
        <v>1265</v>
      </c>
      <c r="C849">
        <v>2</v>
      </c>
      <c r="D849">
        <v>4.3117213956303324</v>
      </c>
      <c r="E849">
        <v>0.1287886825070321</v>
      </c>
      <c r="F849">
        <v>0.39763516552107159</v>
      </c>
      <c r="G849">
        <v>0.40710773363289421</v>
      </c>
      <c r="H849">
        <v>0.13644980134117352</v>
      </c>
      <c r="I849">
        <v>0</v>
      </c>
      <c r="J849">
        <v>8.1869880804704103</v>
      </c>
      <c r="K849">
        <v>0.13644980134117352</v>
      </c>
      <c r="L849">
        <v>-1</v>
      </c>
      <c r="M849">
        <v>-1</v>
      </c>
      <c r="N849">
        <v>2.7289960268234701</v>
      </c>
      <c r="O849">
        <v>12.349008855274729</v>
      </c>
      <c r="P849">
        <v>0.82002411923617513</v>
      </c>
      <c r="Q849">
        <v>2.2048682796469143</v>
      </c>
      <c r="R849">
        <v>0.72567791382244184</v>
      </c>
      <c r="S849">
        <v>0.34036105943336842</v>
      </c>
      <c r="T849">
        <v>0.32608651484518442</v>
      </c>
      <c r="U849">
        <v>0.12951429817662868</v>
      </c>
      <c r="V849">
        <v>7.4945091317192378E-3</v>
      </c>
      <c r="W849">
        <v>27.59300815785512</v>
      </c>
      <c r="X849">
        <v>1.0432838059666147</v>
      </c>
      <c r="Y849">
        <v>-1</v>
      </c>
      <c r="Z849">
        <v>-1</v>
      </c>
      <c r="AA849">
        <v>49.15748019164576</v>
      </c>
      <c r="AB849">
        <v>0.17563680929301972</v>
      </c>
      <c r="AC849">
        <v>0.17587252822452895</v>
      </c>
      <c r="AD849">
        <v>0.1707810675652344</v>
      </c>
      <c r="AE849">
        <v>22.984398772910271</v>
      </c>
      <c r="AF849">
        <v>-1</v>
      </c>
      <c r="AG849">
        <v>-1</v>
      </c>
      <c r="AH849">
        <v>-1</v>
      </c>
      <c r="AI849">
        <v>3.842523596615707E-3</v>
      </c>
      <c r="AJ849">
        <v>7.4945091317192378E-3</v>
      </c>
      <c r="AK849">
        <v>2.031093370069996E-2</v>
      </c>
      <c r="AL849">
        <v>0.15151702328854738</v>
      </c>
      <c r="AM849">
        <v>1.5311030548450635E-2</v>
      </c>
      <c r="AN849">
        <v>0.16812982966660311</v>
      </c>
      <c r="AO849">
        <v>0.7768980591862622</v>
      </c>
      <c r="AP849">
        <v>4.6682632311363186</v>
      </c>
      <c r="AQ849">
        <v>32.997302469659815</v>
      </c>
      <c r="AR849">
        <v>0.77179901205368096</v>
      </c>
      <c r="AS849">
        <v>1.1373502867969141</v>
      </c>
      <c r="AT849">
        <v>-1</v>
      </c>
      <c r="AU849">
        <v>-1</v>
      </c>
      <c r="AV849">
        <v>1.0147201569449296</v>
      </c>
      <c r="AW849">
        <v>62.094077938457474</v>
      </c>
      <c r="AX849">
        <v>62.303295144861764</v>
      </c>
      <c r="AY849">
        <v>0.22266344407590791</v>
      </c>
      <c r="AZ849">
        <v>9.8102165757005206</v>
      </c>
      <c r="BA849">
        <v>1459.6241970726489</v>
      </c>
    </row>
    <row r="850" spans="1:100" x14ac:dyDescent="0.25">
      <c r="A850">
        <v>2445</v>
      </c>
      <c r="B850" t="s">
        <v>1266</v>
      </c>
      <c r="C850">
        <v>2</v>
      </c>
      <c r="D850">
        <v>4.4254783507626518</v>
      </c>
      <c r="E850">
        <v>0.15405729651533889</v>
      </c>
      <c r="F850">
        <v>0.46055677463721911</v>
      </c>
      <c r="G850">
        <v>0.47031507567684583</v>
      </c>
      <c r="H850">
        <v>0.14952610871386568</v>
      </c>
      <c r="I850">
        <v>0</v>
      </c>
      <c r="J850">
        <v>8.9715665228319388</v>
      </c>
      <c r="K850">
        <v>0.14952610871386568</v>
      </c>
      <c r="L850">
        <v>-1</v>
      </c>
      <c r="M850">
        <v>-1</v>
      </c>
      <c r="N850">
        <v>2.9905221742773134</v>
      </c>
      <c r="O850">
        <v>13.163980722022023</v>
      </c>
      <c r="P850">
        <v>0.94799614256116782</v>
      </c>
      <c r="Q850">
        <v>2.503972121987212</v>
      </c>
      <c r="R850">
        <v>0.82391809318447462</v>
      </c>
      <c r="S850">
        <v>0.34280539494712642</v>
      </c>
      <c r="T850">
        <v>0.33640654845993562</v>
      </c>
      <c r="U850">
        <v>0.14229340082883779</v>
      </c>
      <c r="V850">
        <v>9.1842712339146662E-3</v>
      </c>
      <c r="W850">
        <v>28.399550693083061</v>
      </c>
      <c r="X850">
        <v>1.1024842592106736</v>
      </c>
      <c r="Y850">
        <v>-1</v>
      </c>
      <c r="Z850">
        <v>-1</v>
      </c>
      <c r="AA850">
        <v>50.818021366282359</v>
      </c>
      <c r="AB850">
        <v>0.18997095538748471</v>
      </c>
      <c r="AC850">
        <v>0.1902121140931925</v>
      </c>
      <c r="AD850">
        <v>0.18499751133434533</v>
      </c>
      <c r="AE850">
        <v>24.304953260399227</v>
      </c>
      <c r="AF850">
        <v>-1</v>
      </c>
      <c r="AG850">
        <v>-1</v>
      </c>
      <c r="AH850">
        <v>-1</v>
      </c>
      <c r="AI850">
        <v>4.7690921483193264E-3</v>
      </c>
      <c r="AJ850">
        <v>9.1842712339146662E-3</v>
      </c>
      <c r="AK850">
        <v>3.0419838795281845E-3</v>
      </c>
      <c r="AL850">
        <v>0.16878597310971916</v>
      </c>
      <c r="AM850">
        <v>-4.8025189216460429E-3</v>
      </c>
      <c r="AN850">
        <v>0.18824337913669981</v>
      </c>
      <c r="AO850">
        <v>0.26472831080527559</v>
      </c>
      <c r="AP850">
        <v>5.1804329795173052</v>
      </c>
      <c r="AQ850">
        <v>33.855923923641413</v>
      </c>
      <c r="AR850">
        <v>0.79069895092480424</v>
      </c>
      <c r="AS850">
        <v>1.1984703177610088</v>
      </c>
      <c r="AT850">
        <v>-1</v>
      </c>
      <c r="AU850">
        <v>-1</v>
      </c>
      <c r="AV850">
        <v>1.1450888307510674</v>
      </c>
      <c r="AW850">
        <v>64.007730151641766</v>
      </c>
      <c r="AX850">
        <v>64.242017422094747</v>
      </c>
      <c r="AY850">
        <v>0.23740369801175995</v>
      </c>
      <c r="AZ850">
        <v>12.392598815926835</v>
      </c>
      <c r="BA850">
        <v>1461.0596744191366</v>
      </c>
    </row>
    <row r="851" spans="1:100" x14ac:dyDescent="0.25">
      <c r="A851">
        <v>2449</v>
      </c>
      <c r="B851" t="s">
        <v>1267</v>
      </c>
      <c r="C851">
        <v>2</v>
      </c>
      <c r="D851">
        <v>4.2483349725526347</v>
      </c>
      <c r="E851">
        <v>0.11470877806290786</v>
      </c>
      <c r="F851">
        <v>0.36257466542658084</v>
      </c>
      <c r="G851">
        <v>0.37188802051948994</v>
      </c>
      <c r="H851">
        <v>0.12916356244302987</v>
      </c>
      <c r="I851">
        <v>0</v>
      </c>
      <c r="J851">
        <v>7.7498137465817916</v>
      </c>
      <c r="K851">
        <v>0.12916356244302987</v>
      </c>
      <c r="L851">
        <v>-1</v>
      </c>
      <c r="M851">
        <v>-1</v>
      </c>
      <c r="N851">
        <v>2.5832712488605969</v>
      </c>
      <c r="O851">
        <v>11.894899025401227</v>
      </c>
      <c r="P851">
        <v>0.74871692924368882</v>
      </c>
      <c r="Q851">
        <v>2.0382048640105301</v>
      </c>
      <c r="R851">
        <v>0.67093758111023516</v>
      </c>
      <c r="S851">
        <v>0.33899905317327916</v>
      </c>
      <c r="T851">
        <v>0.32033609706967531</v>
      </c>
      <c r="U851">
        <v>0.12239366448593204</v>
      </c>
      <c r="V851">
        <v>6.5529581260173487E-3</v>
      </c>
      <c r="W851">
        <v>27.143595229136594</v>
      </c>
      <c r="X851">
        <v>1.0102967681951256</v>
      </c>
      <c r="Y851">
        <v>-1</v>
      </c>
      <c r="Z851">
        <v>-1</v>
      </c>
      <c r="AA851">
        <v>48.232211355898336</v>
      </c>
      <c r="AB851">
        <v>0.16764969107467043</v>
      </c>
      <c r="AC851">
        <v>0.16788237891389701</v>
      </c>
      <c r="AD851">
        <v>0.16285953416658638</v>
      </c>
      <c r="AE851">
        <v>22.248573650448407</v>
      </c>
      <c r="AF851">
        <v>-1</v>
      </c>
      <c r="AG851">
        <v>-1</v>
      </c>
      <c r="AH851">
        <v>-1</v>
      </c>
      <c r="AI851">
        <v>3.3262310661022086E-3</v>
      </c>
      <c r="AJ851">
        <v>6.5529581260173487E-3</v>
      </c>
      <c r="AK851">
        <v>2.9933351584504081E-2</v>
      </c>
      <c r="AL851">
        <v>0.14189460540474325</v>
      </c>
      <c r="AM851">
        <v>2.6518485554808652E-2</v>
      </c>
      <c r="AN851">
        <v>0.15692237466024511</v>
      </c>
      <c r="AO851">
        <v>1.0622837599613342</v>
      </c>
      <c r="AP851">
        <v>4.3828775303612471</v>
      </c>
      <c r="AQ851">
        <v>32.518870687775717</v>
      </c>
      <c r="AR851">
        <v>0.76126779205017281</v>
      </c>
      <c r="AS851">
        <v>1.1032936426409086</v>
      </c>
      <c r="AT851">
        <v>-1</v>
      </c>
      <c r="AU851">
        <v>-1</v>
      </c>
      <c r="AV851">
        <v>0.94207753123169502</v>
      </c>
      <c r="AW851">
        <v>61.027773300931088</v>
      </c>
      <c r="AX851">
        <v>61.223021236757354</v>
      </c>
      <c r="AY851">
        <v>0.21445003882816871</v>
      </c>
      <c r="AZ851">
        <v>8.3712894082414344</v>
      </c>
      <c r="BA851">
        <v>1454.1466956293941</v>
      </c>
    </row>
    <row r="852" spans="1:100" x14ac:dyDescent="0.25">
      <c r="A852">
        <v>2450</v>
      </c>
      <c r="B852" t="s">
        <v>1268</v>
      </c>
      <c r="C852">
        <v>2</v>
      </c>
      <c r="D852">
        <v>3.8126373720396445</v>
      </c>
      <c r="E852">
        <v>1.7928106684157466E-2</v>
      </c>
      <c r="F852">
        <v>0.121580221786334</v>
      </c>
      <c r="G852">
        <v>0.1297991985101401</v>
      </c>
      <c r="H852">
        <v>7.9080332461835878E-2</v>
      </c>
      <c r="I852">
        <v>0</v>
      </c>
      <c r="J852">
        <v>4.7448199477101527</v>
      </c>
      <c r="K852">
        <v>7.9080332461835878E-2</v>
      </c>
      <c r="L852">
        <v>-1</v>
      </c>
      <c r="M852">
        <v>-1</v>
      </c>
      <c r="N852">
        <v>1.5816066492367176</v>
      </c>
      <c r="O852">
        <v>8.7734961501715993</v>
      </c>
      <c r="P852">
        <v>0.25857456009679491</v>
      </c>
      <c r="Q852">
        <v>0.89261489757463053</v>
      </c>
      <c r="R852">
        <v>0.29467038608716034</v>
      </c>
      <c r="S852">
        <v>0.32963706632197604</v>
      </c>
      <c r="T852">
        <v>0.28080960062002636</v>
      </c>
      <c r="U852">
        <v>7.3448750693185405E-2</v>
      </c>
      <c r="V852">
        <v>8.1043573557877235E-5</v>
      </c>
      <c r="W852">
        <v>24.054477320682295</v>
      </c>
      <c r="X852">
        <v>0.78355462836098844</v>
      </c>
      <c r="Y852">
        <v>-1</v>
      </c>
      <c r="Z852">
        <v>-1</v>
      </c>
      <c r="AA852">
        <v>41.872215129727891</v>
      </c>
      <c r="AB852">
        <v>0.11274884521872591</v>
      </c>
      <c r="AC852">
        <v>0.11296069831810825</v>
      </c>
      <c r="AD852">
        <v>0.10840949697259936</v>
      </c>
      <c r="AE852">
        <v>17.190751727592325</v>
      </c>
      <c r="AF852">
        <v>-1</v>
      </c>
      <c r="AG852">
        <v>-1</v>
      </c>
      <c r="AH852">
        <v>-1</v>
      </c>
      <c r="AI852">
        <v>-2.2259541416430996E-4</v>
      </c>
      <c r="AJ852">
        <v>8.1043573557877235E-5</v>
      </c>
      <c r="AK852">
        <v>9.6074714033173858E-2</v>
      </c>
      <c r="AL852">
        <v>7.5753242956073469E-2</v>
      </c>
      <c r="AM852">
        <v>0.10355487626803646</v>
      </c>
      <c r="AN852">
        <v>7.9885983947017306E-2</v>
      </c>
      <c r="AO852">
        <v>3.0239319964614637</v>
      </c>
      <c r="AP852">
        <v>2.4212292938611171</v>
      </c>
      <c r="AQ852">
        <v>29.230286646355015</v>
      </c>
      <c r="AR852">
        <v>0.68887962021125282</v>
      </c>
      <c r="AS852">
        <v>0.869199377342048</v>
      </c>
      <c r="AT852">
        <v>-1</v>
      </c>
      <c r="AU852">
        <v>-1</v>
      </c>
      <c r="AV852">
        <v>0.44275581245568418</v>
      </c>
      <c r="AW852">
        <v>53.698342968245512</v>
      </c>
      <c r="AX852">
        <v>53.797570693808453</v>
      </c>
      <c r="AY852">
        <v>0.15799376972943394</v>
      </c>
      <c r="AZ852">
        <v>-1.5194266747025587</v>
      </c>
      <c r="BA852">
        <v>1410.9983462681812</v>
      </c>
    </row>
    <row r="853" spans="1:100" x14ac:dyDescent="0.25">
      <c r="A853">
        <v>2451</v>
      </c>
      <c r="B853" t="s">
        <v>1269</v>
      </c>
      <c r="C853">
        <v>3</v>
      </c>
      <c r="D853">
        <v>5.1839005206179145</v>
      </c>
      <c r="E853">
        <v>0</v>
      </c>
      <c r="F853">
        <v>2.7454126673546155</v>
      </c>
      <c r="G853">
        <v>2.7454126673546155</v>
      </c>
      <c r="H853">
        <v>3.0766557860274886E-2</v>
      </c>
      <c r="I853">
        <v>0</v>
      </c>
      <c r="J853">
        <v>1.8459934716164919</v>
      </c>
      <c r="K853">
        <v>3.0766557860274886E-2</v>
      </c>
      <c r="L853">
        <v>-1.0000000000000013</v>
      </c>
      <c r="M853">
        <v>-1.0000000000000013</v>
      </c>
      <c r="N853">
        <v>0.61533115720549614</v>
      </c>
      <c r="O853">
        <v>9.7753066595890186</v>
      </c>
      <c r="P853">
        <v>-4.4958986937255916E-3</v>
      </c>
      <c r="Q853">
        <v>1.4248917007617601E-2</v>
      </c>
      <c r="R853">
        <v>-5.696540880261404E-2</v>
      </c>
      <c r="S853">
        <v>0.33333333333333398</v>
      </c>
      <c r="T853">
        <v>0.39153457241597917</v>
      </c>
      <c r="U853">
        <v>0.23287822552162371</v>
      </c>
      <c r="V853">
        <v>-3.5488003706135182E-2</v>
      </c>
      <c r="W853">
        <v>35.659662788181038</v>
      </c>
      <c r="X853">
        <v>1.4593219270644033</v>
      </c>
      <c r="Y853">
        <v>-1.0000000000000013</v>
      </c>
      <c r="Z853">
        <v>-1.0000000000000013</v>
      </c>
      <c r="AA853">
        <v>66.399571329385424</v>
      </c>
      <c r="AB853">
        <v>0.41945512039687527</v>
      </c>
      <c r="AC853">
        <v>-5.7938352176675E-2</v>
      </c>
      <c r="AD853">
        <v>0.25442071077993916</v>
      </c>
      <c r="AE853">
        <v>30.796873950006955</v>
      </c>
      <c r="AF853">
        <v>-1.0000000000000013</v>
      </c>
      <c r="AG853">
        <v>-1.0000000000000013</v>
      </c>
      <c r="AH853">
        <v>-1.0000000000000013</v>
      </c>
      <c r="AI853">
        <v>0</v>
      </c>
      <c r="AJ853">
        <v>-3.5488003706135182E-2</v>
      </c>
      <c r="AK853">
        <v>8.0501964460034641E-3</v>
      </c>
      <c r="AL853">
        <v>9.8166962687484781E-3</v>
      </c>
      <c r="AM853">
        <v>-0.12681644335611375</v>
      </c>
      <c r="AN853">
        <v>-5.2440164116484424E-2</v>
      </c>
      <c r="AO853">
        <v>-3.1301601016728262</v>
      </c>
      <c r="AP853">
        <v>-1.2619206215683678</v>
      </c>
      <c r="AQ853">
        <v>37.505656259797526</v>
      </c>
      <c r="AR853">
        <v>0.92225812756480152</v>
      </c>
      <c r="AS853">
        <v>1.4900884849246789</v>
      </c>
      <c r="AT853">
        <v>-1.0000000000000013</v>
      </c>
      <c r="AU853">
        <v>-1.0000000000000013</v>
      </c>
      <c r="AV853">
        <v>2.6884472585520021</v>
      </c>
      <c r="AW853">
        <v>74.912957367406023</v>
      </c>
      <c r="AX853">
        <v>71.364156996792502</v>
      </c>
      <c r="AY853">
        <v>0.17542342881100942</v>
      </c>
      <c r="AZ853">
        <v>11.866717184190884</v>
      </c>
      <c r="BA853">
        <v>1548.6432157990641</v>
      </c>
    </row>
    <row r="854" spans="1:100" x14ac:dyDescent="0.25">
      <c r="A854">
        <v>2457</v>
      </c>
      <c r="B854" t="s">
        <v>1270</v>
      </c>
      <c r="C854">
        <v>3</v>
      </c>
      <c r="D854">
        <v>5.268861706474393</v>
      </c>
      <c r="E854">
        <v>0</v>
      </c>
      <c r="F854">
        <v>-0.16242122575503862</v>
      </c>
      <c r="G854">
        <v>-0.16242122575503862</v>
      </c>
      <c r="H854">
        <v>0.3641479306295699</v>
      </c>
      <c r="I854">
        <v>0</v>
      </c>
      <c r="J854">
        <v>21.848875837774191</v>
      </c>
      <c r="K854">
        <v>0.3641479306295699</v>
      </c>
      <c r="L854">
        <v>-0.99999999999999822</v>
      </c>
      <c r="M854">
        <v>-0.99999999999999822</v>
      </c>
      <c r="N854">
        <v>7.2829586125913952</v>
      </c>
      <c r="O854">
        <v>26.955316318493555</v>
      </c>
      <c r="P854">
        <v>-0.12690199977019315</v>
      </c>
      <c r="Q854">
        <v>-2.159812666217853</v>
      </c>
      <c r="R854">
        <v>-0.65008284134895022</v>
      </c>
      <c r="S854">
        <v>0.33333333333333298</v>
      </c>
      <c r="T854">
        <v>0.3772890925838272</v>
      </c>
      <c r="U854">
        <v>0.15489994817839675</v>
      </c>
      <c r="V854">
        <v>-1.604050905513078E-2</v>
      </c>
      <c r="W854">
        <v>19.413357376434227</v>
      </c>
      <c r="X854">
        <v>0.9137869929208865</v>
      </c>
      <c r="Y854">
        <v>-0.99999999999999822</v>
      </c>
      <c r="Z854">
        <v>-0.99999999999999822</v>
      </c>
      <c r="AA854">
        <v>67.377733884961316</v>
      </c>
      <c r="AB854">
        <v>0.34846990538957923</v>
      </c>
      <c r="AC854">
        <v>0.18507567883108877</v>
      </c>
      <c r="AD854">
        <v>0.43874360277685281</v>
      </c>
      <c r="AE854">
        <v>48.614459349876029</v>
      </c>
      <c r="AF854">
        <v>-0.99999999999999822</v>
      </c>
      <c r="AG854">
        <v>-0.99999999999999822</v>
      </c>
      <c r="AH854">
        <v>-0.99999999999999822</v>
      </c>
      <c r="AI854">
        <v>-1.0649614834472923E-3</v>
      </c>
      <c r="AJ854">
        <v>-1.604050905513078E-2</v>
      </c>
      <c r="AK854">
        <v>-0.15912430955829421</v>
      </c>
      <c r="AL854">
        <v>-4.6829171446689445E-2</v>
      </c>
      <c r="AM854">
        <v>-0.24779160745997134</v>
      </c>
      <c r="AN854">
        <v>0.1747523149300349</v>
      </c>
      <c r="AO854">
        <v>-6.9904117342907535</v>
      </c>
      <c r="AP854">
        <v>4.134662016017427</v>
      </c>
      <c r="AQ854">
        <v>41.262233214208393</v>
      </c>
      <c r="AR854">
        <v>0.849481865040426</v>
      </c>
      <c r="AS854">
        <v>1.2779349235504567</v>
      </c>
      <c r="AT854">
        <v>-0.99999999999999822</v>
      </c>
      <c r="AU854">
        <v>-0.99999999999999822</v>
      </c>
      <c r="AV854">
        <v>-0.81250406710398893</v>
      </c>
      <c r="AW854">
        <v>98.46771221947229</v>
      </c>
      <c r="AX854">
        <v>96.842362084290258</v>
      </c>
      <c r="AY854">
        <v>3.625538320187574E-2</v>
      </c>
      <c r="AZ854">
        <v>-4.4616402196829625</v>
      </c>
      <c r="BA854">
        <v>1502.4359232848433</v>
      </c>
    </row>
    <row r="855" spans="1:100" x14ac:dyDescent="0.25">
      <c r="A855">
        <v>2458</v>
      </c>
      <c r="B855" t="s">
        <v>917</v>
      </c>
      <c r="C855">
        <v>3</v>
      </c>
      <c r="D855">
        <v>0.98483508468561742</v>
      </c>
      <c r="E855">
        <v>0</v>
      </c>
      <c r="F855">
        <v>0.16543345132627371</v>
      </c>
      <c r="G855">
        <v>0.16543345132627371</v>
      </c>
      <c r="H855">
        <v>0.15319123376691346</v>
      </c>
      <c r="I855">
        <v>0</v>
      </c>
      <c r="J855">
        <v>9.1914740260148076</v>
      </c>
      <c r="K855">
        <v>0.15319123376691346</v>
      </c>
      <c r="L855">
        <v>-0.99999999999999989</v>
      </c>
      <c r="M855">
        <v>-0.99999999999999989</v>
      </c>
      <c r="N855">
        <v>3.0638246753382696</v>
      </c>
      <c r="O855">
        <v>10.341742562026699</v>
      </c>
      <c r="P855">
        <v>-5.9076297427482487E-2</v>
      </c>
      <c r="Q855">
        <v>0.11435723050404863</v>
      </c>
      <c r="R855">
        <v>3.1840985952184819E-2</v>
      </c>
      <c r="S855">
        <v>0.33333333333333348</v>
      </c>
      <c r="T855">
        <v>0.41960492697372992</v>
      </c>
      <c r="U855">
        <v>0.20715068611350546</v>
      </c>
      <c r="V855">
        <v>0</v>
      </c>
      <c r="W855">
        <v>32.275908506146195</v>
      </c>
      <c r="X855">
        <v>1.5034508431685645</v>
      </c>
      <c r="Y855">
        <v>-0.99999999999999989</v>
      </c>
      <c r="Z855">
        <v>-0.99999999999999989</v>
      </c>
      <c r="AA855">
        <v>41.14909242577302</v>
      </c>
      <c r="AB855">
        <v>9.3412138040233628E-2</v>
      </c>
      <c r="AC855">
        <v>0.10404703818241405</v>
      </c>
      <c r="AD855">
        <v>-2.0632317549155031E-2</v>
      </c>
      <c r="AE855">
        <v>8.8413429336746283</v>
      </c>
      <c r="AF855">
        <v>-0.99999999999999989</v>
      </c>
      <c r="AG855">
        <v>-0.99999999999999989</v>
      </c>
      <c r="AH855">
        <v>-0.99999999999999989</v>
      </c>
      <c r="AI855">
        <v>0</v>
      </c>
      <c r="AJ855">
        <v>0</v>
      </c>
      <c r="AK855">
        <v>0.10594140700550922</v>
      </c>
      <c r="AL855">
        <v>0.2894329785780172</v>
      </c>
      <c r="AM855">
        <v>-0.19710513506781616</v>
      </c>
      <c r="AN855">
        <v>1.0171786674422438</v>
      </c>
      <c r="AO855">
        <v>-4.3979213416678595</v>
      </c>
      <c r="AP855">
        <v>26.876631578946178</v>
      </c>
      <c r="AQ855">
        <v>41.467382532161011</v>
      </c>
      <c r="AR855">
        <v>0.96008894642056886</v>
      </c>
      <c r="AS855">
        <v>1.6566420769354775</v>
      </c>
      <c r="AT855">
        <v>-0.99999999999999989</v>
      </c>
      <c r="AU855">
        <v>-0.99999999999999989</v>
      </c>
      <c r="AV855">
        <v>0.19727443727845848</v>
      </c>
      <c r="AW855">
        <v>78.367466566745918</v>
      </c>
      <c r="AX855">
        <v>78.367466566745918</v>
      </c>
      <c r="AY855">
        <v>0.35294318173356903</v>
      </c>
      <c r="AZ855">
        <v>24.840246637516415</v>
      </c>
      <c r="BA855">
        <v>1474.3054417989536</v>
      </c>
      <c r="CU855" t="e">
        <v>#N/A</v>
      </c>
      <c r="CV855" t="e">
        <v>#N/A</v>
      </c>
    </row>
    <row r="856" spans="1:100" x14ac:dyDescent="0.25">
      <c r="A856">
        <v>2461</v>
      </c>
      <c r="B856" t="s">
        <v>1271</v>
      </c>
      <c r="C856">
        <v>2</v>
      </c>
      <c r="D856">
        <v>3.3170484980887682</v>
      </c>
      <c r="E856">
        <v>-9.2156098260585351E-2</v>
      </c>
      <c r="F856">
        <v>-0.15254147365441686</v>
      </c>
      <c r="G856">
        <v>-0.14556730925682365</v>
      </c>
      <c r="H856">
        <v>2.2112629355417995E-2</v>
      </c>
      <c r="I856">
        <v>0</v>
      </c>
      <c r="J856">
        <v>1.3267577613250792</v>
      </c>
      <c r="K856">
        <v>2.2112629355417995E-2</v>
      </c>
      <c r="L856">
        <v>-1</v>
      </c>
      <c r="M856">
        <v>-1</v>
      </c>
      <c r="N856">
        <v>0.4422525871083598</v>
      </c>
      <c r="O856">
        <v>5.2230232206426761</v>
      </c>
      <c r="P856">
        <v>-0.2989430955320696</v>
      </c>
      <c r="Q856">
        <v>-0.41044860520098947</v>
      </c>
      <c r="R856">
        <v>-0.13331874046893299</v>
      </c>
      <c r="S856">
        <v>0.3189881747143164</v>
      </c>
      <c r="T856">
        <v>0.23584976645146338</v>
      </c>
      <c r="U856">
        <v>1.7775837453336579E-2</v>
      </c>
      <c r="V856">
        <v>-7.2805045313278881E-3</v>
      </c>
      <c r="W856">
        <v>20.540727270303702</v>
      </c>
      <c r="X856">
        <v>0.52564436760833178</v>
      </c>
      <c r="Y856">
        <v>-1</v>
      </c>
      <c r="Z856">
        <v>-1</v>
      </c>
      <c r="AA856">
        <v>34.637969716513467</v>
      </c>
      <c r="AB856">
        <v>5.0301293649327339E-2</v>
      </c>
      <c r="AC856">
        <v>5.0489448052076238E-2</v>
      </c>
      <c r="AD856">
        <v>4.6474722514857472E-2</v>
      </c>
      <c r="AE856">
        <v>11.437678338064744</v>
      </c>
      <c r="AF856">
        <v>-1</v>
      </c>
      <c r="AG856">
        <v>-1</v>
      </c>
      <c r="AH856">
        <v>-1</v>
      </c>
      <c r="AI856">
        <v>-4.2592458734084584E-3</v>
      </c>
      <c r="AJ856">
        <v>-7.2805045313278881E-3</v>
      </c>
      <c r="AK856">
        <v>0.17130791086262423</v>
      </c>
      <c r="AL856">
        <v>5.2004612662309713E-4</v>
      </c>
      <c r="AM856">
        <v>0.19118073898074611</v>
      </c>
      <c r="AN856">
        <v>-7.7398787656923623E-3</v>
      </c>
      <c r="AO856">
        <v>5.2552296659234656</v>
      </c>
      <c r="AP856">
        <v>0.18993162439911471</v>
      </c>
      <c r="AQ856">
        <v>25.489651719603991</v>
      </c>
      <c r="AR856">
        <v>0.60654092354004341</v>
      </c>
      <c r="AS856">
        <v>0.6029263632120081</v>
      </c>
      <c r="AT856">
        <v>-1</v>
      </c>
      <c r="AU856">
        <v>-1</v>
      </c>
      <c r="AV856">
        <v>-0.12520299212818764</v>
      </c>
      <c r="AW856">
        <v>45.361404410401107</v>
      </c>
      <c r="AX856">
        <v>45.351412925610582</v>
      </c>
      <c r="AY856">
        <v>9.3776985434163448E-2</v>
      </c>
      <c r="AZ856">
        <v>-12.769726975513811</v>
      </c>
      <c r="BA856">
        <v>1418.1135941645964</v>
      </c>
    </row>
    <row r="857" spans="1:100" x14ac:dyDescent="0.25">
      <c r="A857">
        <v>2465</v>
      </c>
      <c r="B857" t="s">
        <v>1272</v>
      </c>
      <c r="C857">
        <v>3</v>
      </c>
      <c r="D857">
        <v>4.2864906026201606</v>
      </c>
      <c r="E857">
        <v>-0.12995399519781184</v>
      </c>
      <c r="F857">
        <v>-1.152217763881318</v>
      </c>
      <c r="G857">
        <v>-1.1760255170682368</v>
      </c>
      <c r="H857">
        <v>-0.11279056519126526</v>
      </c>
      <c r="I857">
        <v>0</v>
      </c>
      <c r="J857">
        <v>-6.7674339114759166</v>
      </c>
      <c r="K857">
        <v>-0.11279056519126526</v>
      </c>
      <c r="L857">
        <v>-0.99999999999999722</v>
      </c>
      <c r="M857">
        <v>-0.99999999999999722</v>
      </c>
      <c r="N857">
        <v>-2.2558113038253058</v>
      </c>
      <c r="O857">
        <v>-3.6569688259239803</v>
      </c>
      <c r="P857">
        <v>8.9316054198050256</v>
      </c>
      <c r="Q857">
        <v>0.84311984000459583</v>
      </c>
      <c r="R857">
        <v>1.2473297206220997</v>
      </c>
      <c r="S857">
        <v>0.33333333333333259</v>
      </c>
      <c r="T857">
        <v>-0.15314071869372192</v>
      </c>
      <c r="U857">
        <v>-0.10972638986205045</v>
      </c>
      <c r="V857">
        <v>0</v>
      </c>
      <c r="W857">
        <v>7.3302715987530149</v>
      </c>
      <c r="X857">
        <v>-0.52120101716417677</v>
      </c>
      <c r="Y857">
        <v>-0.99999999999999722</v>
      </c>
      <c r="Z857">
        <v>-0.99999999999999722</v>
      </c>
      <c r="AA857">
        <v>21.932712536994508</v>
      </c>
      <c r="AB857">
        <v>-0.17470288284869528</v>
      </c>
      <c r="AC857">
        <v>0.36737551525274625</v>
      </c>
      <c r="AD857">
        <v>7.4429591948336926E-2</v>
      </c>
      <c r="AE857">
        <v>13.355111217619383</v>
      </c>
      <c r="AF857">
        <v>-0.99999999999999722</v>
      </c>
      <c r="AG857">
        <v>-0.99999999999999722</v>
      </c>
      <c r="AH857">
        <v>-0.99999999999999722</v>
      </c>
      <c r="AI857">
        <v>0</v>
      </c>
      <c r="AJ857">
        <v>0</v>
      </c>
      <c r="AK857">
        <v>0.19777738389896177</v>
      </c>
      <c r="AL857">
        <v>-0.14505672431959626</v>
      </c>
      <c r="AM857">
        <v>0.651801466222246</v>
      </c>
      <c r="AN857">
        <v>1.3917356545804435E-2</v>
      </c>
      <c r="AO857">
        <v>17.283923575050952</v>
      </c>
      <c r="AP857">
        <v>-0.37734970795287026</v>
      </c>
      <c r="AQ857">
        <v>0.56283768727710903</v>
      </c>
      <c r="AR857">
        <v>7.0466224777560094E-2</v>
      </c>
      <c r="AS857">
        <v>-0.63399158235544195</v>
      </c>
      <c r="AT857">
        <v>-0.99999999999999722</v>
      </c>
      <c r="AU857">
        <v>-0.99999999999999722</v>
      </c>
      <c r="AV857">
        <v>7.1304203553862508E-2</v>
      </c>
      <c r="AW857">
        <v>17.898394003117655</v>
      </c>
      <c r="AX857">
        <v>17.898394003117655</v>
      </c>
      <c r="AY857">
        <v>-0.3156355981609919</v>
      </c>
      <c r="AZ857">
        <v>-59.04714116398857</v>
      </c>
      <c r="BA857">
        <v>1382.3074685835188</v>
      </c>
    </row>
    <row r="858" spans="1:100" x14ac:dyDescent="0.25">
      <c r="A858">
        <v>2468</v>
      </c>
      <c r="B858" t="s">
        <v>1273</v>
      </c>
      <c r="C858">
        <v>3</v>
      </c>
      <c r="D858">
        <v>4.2988930131730685</v>
      </c>
      <c r="E858">
        <v>0</v>
      </c>
      <c r="F858">
        <v>-9.5519280957457181E-3</v>
      </c>
      <c r="G858">
        <v>-9.5519280957457181E-3</v>
      </c>
      <c r="H858">
        <v>0.34348715725565521</v>
      </c>
      <c r="I858">
        <v>0</v>
      </c>
      <c r="J858">
        <v>20.609229435339294</v>
      </c>
      <c r="K858">
        <v>0.34348715725565521</v>
      </c>
      <c r="L858">
        <v>-1.0000000000000016</v>
      </c>
      <c r="M858">
        <v>-1.0000000000000016</v>
      </c>
      <c r="N858">
        <v>6.8697431451130981</v>
      </c>
      <c r="O858">
        <v>24.898570520416637</v>
      </c>
      <c r="P858">
        <v>1.1188166984024097</v>
      </c>
      <c r="Q858">
        <v>0.1775235072213166</v>
      </c>
      <c r="R858">
        <v>5.6402721208263285E-2</v>
      </c>
      <c r="S858">
        <v>0.33333333333333409</v>
      </c>
      <c r="T858">
        <v>0.50074806222265456</v>
      </c>
      <c r="U858">
        <v>0.13146380805911215</v>
      </c>
      <c r="V858">
        <v>0</v>
      </c>
      <c r="W858">
        <v>24.882321854377814</v>
      </c>
      <c r="X858">
        <v>1.1838641994261017</v>
      </c>
      <c r="Y858">
        <v>-1.0000000000000016</v>
      </c>
      <c r="Z858">
        <v>-1.0000000000000016</v>
      </c>
      <c r="AA858">
        <v>90.050634010894441</v>
      </c>
      <c r="AB858">
        <v>0.43530743249033876</v>
      </c>
      <c r="AC858">
        <v>0.57921799815609742</v>
      </c>
      <c r="AD858">
        <v>0.28771275805973057</v>
      </c>
      <c r="AE858">
        <v>65.11190943530832</v>
      </c>
      <c r="AF858">
        <v>-1.0000000000000016</v>
      </c>
      <c r="AG858">
        <v>-1.0000000000000016</v>
      </c>
      <c r="AH858">
        <v>-1.0000000000000016</v>
      </c>
      <c r="AI858">
        <v>0</v>
      </c>
      <c r="AJ858">
        <v>0</v>
      </c>
      <c r="AK858">
        <v>-0.29706803694622236</v>
      </c>
      <c r="AL858">
        <v>-0.27843130474620498</v>
      </c>
      <c r="AM858">
        <v>0.23078061799289659</v>
      </c>
      <c r="AN858">
        <v>0.12304781895497813</v>
      </c>
      <c r="AO858">
        <v>4.2841752650913012</v>
      </c>
      <c r="AP858">
        <v>1.6840389501434267</v>
      </c>
      <c r="AQ858">
        <v>45.491551289717144</v>
      </c>
      <c r="AR858">
        <v>0.96554520361510099</v>
      </c>
      <c r="AS858">
        <v>1.5273513566817576</v>
      </c>
      <c r="AT858">
        <v>-1.0000000000000016</v>
      </c>
      <c r="AU858">
        <v>-1.0000000000000016</v>
      </c>
      <c r="AV858">
        <v>4.6850793112517566E-2</v>
      </c>
      <c r="AW858">
        <v>116.63324348145453</v>
      </c>
      <c r="AX858">
        <v>116.63324348145453</v>
      </c>
      <c r="AY858">
        <v>0.27796807372830246</v>
      </c>
      <c r="AZ858">
        <v>74.453555931079606</v>
      </c>
      <c r="BA858">
        <v>1638.8749345002873</v>
      </c>
      <c r="CU858" t="e">
        <v>#N/A</v>
      </c>
      <c r="CV858" t="e">
        <v>#N/A</v>
      </c>
    </row>
    <row r="859" spans="1:100" x14ac:dyDescent="0.25">
      <c r="A859">
        <v>2470</v>
      </c>
      <c r="B859" t="s">
        <v>1274</v>
      </c>
      <c r="C859">
        <v>2</v>
      </c>
      <c r="D859">
        <v>3.3043307587637734</v>
      </c>
      <c r="E859">
        <v>-9.4981065276340593E-2</v>
      </c>
      <c r="F859">
        <v>-0.15957595011097789</v>
      </c>
      <c r="G859">
        <v>-0.1526337299306692</v>
      </c>
      <c r="H859">
        <v>2.0650731326361527E-2</v>
      </c>
      <c r="I859">
        <v>0</v>
      </c>
      <c r="J859">
        <v>1.2390438795816912</v>
      </c>
      <c r="K859">
        <v>2.0650731326361527E-2</v>
      </c>
      <c r="L859">
        <v>-1</v>
      </c>
      <c r="M859">
        <v>-1</v>
      </c>
      <c r="N859">
        <v>0.41301462652723031</v>
      </c>
      <c r="O859">
        <v>5.1319114310695433</v>
      </c>
      <c r="P859">
        <v>-0.31325004346018787</v>
      </c>
      <c r="Q859">
        <v>-0.44388765684898335</v>
      </c>
      <c r="R859">
        <v>-0.14430174358213849</v>
      </c>
      <c r="S859">
        <v>0.31871490419779597</v>
      </c>
      <c r="T859">
        <v>0.23469601284417912</v>
      </c>
      <c r="U859">
        <v>1.6347166158916807E-2</v>
      </c>
      <c r="V859">
        <v>-7.4694156525158609E-3</v>
      </c>
      <c r="W859">
        <v>20.450557858634603</v>
      </c>
      <c r="X859">
        <v>0.51902590694890471</v>
      </c>
      <c r="Y859">
        <v>-1</v>
      </c>
      <c r="Z859">
        <v>-1</v>
      </c>
      <c r="AA859">
        <v>34.452325420981083</v>
      </c>
      <c r="AB859">
        <v>4.8698772438525328E-2</v>
      </c>
      <c r="AC859">
        <v>4.8886318688303163E-2</v>
      </c>
      <c r="AD859">
        <v>4.4885360125773738E-2</v>
      </c>
      <c r="AE859">
        <v>11.290043692633162</v>
      </c>
      <c r="AF859">
        <v>-1</v>
      </c>
      <c r="AG859">
        <v>-1</v>
      </c>
      <c r="AH859">
        <v>-1</v>
      </c>
      <c r="AI859">
        <v>-4.3628338895750091E-3</v>
      </c>
      <c r="AJ859">
        <v>-7.4694156525158609E-3</v>
      </c>
      <c r="AK859">
        <v>0.1732385356933136</v>
      </c>
      <c r="AL859">
        <v>-1.410578704066287E-3</v>
      </c>
      <c r="AM859">
        <v>0.19342938284400296</v>
      </c>
      <c r="AN859">
        <v>-9.9885226289491841E-3</v>
      </c>
      <c r="AO859">
        <v>5.3124889459602862</v>
      </c>
      <c r="AP859">
        <v>0.13267234436229502</v>
      </c>
      <c r="AQ859">
        <v>25.393660016785606</v>
      </c>
      <c r="AR859">
        <v>0.60442795826647666</v>
      </c>
      <c r="AS859">
        <v>0.59609329862766858</v>
      </c>
      <c r="AT859">
        <v>-1</v>
      </c>
      <c r="AU859">
        <v>-1</v>
      </c>
      <c r="AV859">
        <v>-0.1397778795070137</v>
      </c>
      <c r="AW859">
        <v>45.147462942139512</v>
      </c>
      <c r="AX859">
        <v>45.134668687715589</v>
      </c>
      <c r="AY859">
        <v>9.2129062395766903E-2</v>
      </c>
      <c r="AZ859">
        <v>-13.058430766244605</v>
      </c>
      <c r="BA859">
        <v>1458.768585571682</v>
      </c>
    </row>
    <row r="860" spans="1:100" x14ac:dyDescent="0.25">
      <c r="A860">
        <v>2471</v>
      </c>
      <c r="B860" t="s">
        <v>1275</v>
      </c>
      <c r="C860">
        <v>3</v>
      </c>
      <c r="D860">
        <v>3.5760460952754332</v>
      </c>
      <c r="E860">
        <v>0</v>
      </c>
      <c r="F860">
        <v>0.16468258470574565</v>
      </c>
      <c r="G860">
        <v>0.16468258470574565</v>
      </c>
      <c r="H860">
        <v>0.10627035215098214</v>
      </c>
      <c r="I860">
        <v>0</v>
      </c>
      <c r="J860">
        <v>6.3762211290589281</v>
      </c>
      <c r="K860">
        <v>0.10627035215098214</v>
      </c>
      <c r="L860">
        <v>-0.99999999999999911</v>
      </c>
      <c r="M860">
        <v>-0.99999999999999911</v>
      </c>
      <c r="N860">
        <v>2.1254070430196426</v>
      </c>
      <c r="O860">
        <v>10.116949809040113</v>
      </c>
      <c r="P860">
        <v>3.9753431032890717E-2</v>
      </c>
      <c r="Q860">
        <v>16.89224372165139</v>
      </c>
      <c r="R860">
        <v>5.488759251071575</v>
      </c>
      <c r="S860">
        <v>0.33333333333333326</v>
      </c>
      <c r="T860">
        <v>0.39523186036499908</v>
      </c>
      <c r="U860">
        <v>0.1118205479449154</v>
      </c>
      <c r="V860">
        <v>-1.8045471663101671E-4</v>
      </c>
      <c r="W860">
        <v>29.357397391025387</v>
      </c>
      <c r="X860">
        <v>1.1303928320588925</v>
      </c>
      <c r="Y860">
        <v>-0.99999999999999911</v>
      </c>
      <c r="Z860">
        <v>-0.99999999999999911</v>
      </c>
      <c r="AA860">
        <v>57.82523487002495</v>
      </c>
      <c r="AB860">
        <v>0.25646014441183818</v>
      </c>
      <c r="AC860">
        <v>-7.8245058316166169E-2</v>
      </c>
      <c r="AD860">
        <v>0.28136647846288815</v>
      </c>
      <c r="AE860">
        <v>22.979078227928021</v>
      </c>
      <c r="AF860">
        <v>-0.99999999999999911</v>
      </c>
      <c r="AG860">
        <v>-0.99999999999999911</v>
      </c>
      <c r="AH860">
        <v>-0.99999999999999911</v>
      </c>
      <c r="AI860">
        <v>0</v>
      </c>
      <c r="AJ860">
        <v>-1.8045471663101671E-4</v>
      </c>
      <c r="AK860">
        <v>1.8732883498009001E-2</v>
      </c>
      <c r="AL860">
        <v>0.2107236738496869</v>
      </c>
      <c r="AM860">
        <v>-4.8808935957112297E-2</v>
      </c>
      <c r="AN860">
        <v>6.5502313719227226E-2</v>
      </c>
      <c r="AO860">
        <v>-1.1265589814377628</v>
      </c>
      <c r="AP860">
        <v>2.6911762122291174</v>
      </c>
      <c r="AQ860">
        <v>35.73361852008432</v>
      </c>
      <c r="AR860">
        <v>0.84020528692661622</v>
      </c>
      <c r="AS860">
        <v>1.2366631842098741</v>
      </c>
      <c r="AT860">
        <v>-0.99999999999999911</v>
      </c>
      <c r="AU860">
        <v>-0.99999999999999911</v>
      </c>
      <c r="AV860">
        <v>5.6534418357773202</v>
      </c>
      <c r="AW860">
        <v>70.633360891294203</v>
      </c>
      <c r="AX860">
        <v>70.615315419631102</v>
      </c>
      <c r="AY860">
        <v>0.47885827817863963</v>
      </c>
      <c r="AZ860">
        <v>37.571223763751618</v>
      </c>
      <c r="BA860">
        <v>1558.1047927844456</v>
      </c>
    </row>
    <row r="861" spans="1:100" x14ac:dyDescent="0.25">
      <c r="A861">
        <v>2472</v>
      </c>
      <c r="B861" t="s">
        <v>1276</v>
      </c>
      <c r="C861">
        <v>2</v>
      </c>
      <c r="D861">
        <v>3.9411939495440822</v>
      </c>
      <c r="E861">
        <v>4.6484132391861339E-2</v>
      </c>
      <c r="F861">
        <v>0.19268784513679249</v>
      </c>
      <c r="G861">
        <v>0.20122972824672769</v>
      </c>
      <c r="H861">
        <v>9.3857849320246906E-2</v>
      </c>
      <c r="I861">
        <v>0</v>
      </c>
      <c r="J861">
        <v>5.6314709592148136</v>
      </c>
      <c r="K861">
        <v>9.3857849320246906E-2</v>
      </c>
      <c r="L861">
        <v>-1</v>
      </c>
      <c r="M861">
        <v>-1</v>
      </c>
      <c r="N861">
        <v>1.877156986404938</v>
      </c>
      <c r="O861">
        <v>9.694494728496494</v>
      </c>
      <c r="P861">
        <v>0.40319556648574961</v>
      </c>
      <c r="Q861">
        <v>1.2306317357096666</v>
      </c>
      <c r="R861">
        <v>0.40569147677576767</v>
      </c>
      <c r="S861">
        <v>0.33239940650201844</v>
      </c>
      <c r="T861">
        <v>0.29247225632050611</v>
      </c>
      <c r="U861">
        <v>8.7890396908443039E-2</v>
      </c>
      <c r="V861">
        <v>1.9906413858610653E-3</v>
      </c>
      <c r="W861">
        <v>24.965949923127145</v>
      </c>
      <c r="X861">
        <v>0.85045697861214675</v>
      </c>
      <c r="Y861">
        <v>-1</v>
      </c>
      <c r="Z861">
        <v>-1</v>
      </c>
      <c r="AA861">
        <v>43.748790412251708</v>
      </c>
      <c r="AB861">
        <v>0.12894784387520003</v>
      </c>
      <c r="AC861">
        <v>0.12916584445587309</v>
      </c>
      <c r="AD861">
        <v>0.12447548039414361</v>
      </c>
      <c r="AE861">
        <v>18.68310852566449</v>
      </c>
      <c r="AF861">
        <v>-1</v>
      </c>
      <c r="AG861">
        <v>-1</v>
      </c>
      <c r="AH861">
        <v>-1</v>
      </c>
      <c r="AI861">
        <v>8.2451842332991647E-4</v>
      </c>
      <c r="AJ861">
        <v>1.9906413858610653E-3</v>
      </c>
      <c r="AK861">
        <v>7.6559097748231733E-2</v>
      </c>
      <c r="AL861">
        <v>9.5268859241015594E-2</v>
      </c>
      <c r="AM861">
        <v>8.0824581858044753E-2</v>
      </c>
      <c r="AN861">
        <v>0.10261627835700901</v>
      </c>
      <c r="AO861">
        <v>2.4451296728885259</v>
      </c>
      <c r="AP861">
        <v>3.0000316174340549</v>
      </c>
      <c r="AQ861">
        <v>30.200613562782806</v>
      </c>
      <c r="AR861">
        <v>0.71023841496352558</v>
      </c>
      <c r="AS861">
        <v>0.93827103971706294</v>
      </c>
      <c r="AT861">
        <v>-1</v>
      </c>
      <c r="AU861">
        <v>-1</v>
      </c>
      <c r="AV861">
        <v>0.59008527023534318</v>
      </c>
      <c r="AW861">
        <v>55.860958685012989</v>
      </c>
      <c r="AX861">
        <v>55.988518055249152</v>
      </c>
      <c r="AY861">
        <v>0.17465171029522436</v>
      </c>
      <c r="AZ861">
        <v>1.3989199198031139</v>
      </c>
      <c r="BA861">
        <v>1389.6912006451259</v>
      </c>
    </row>
    <row r="862" spans="1:100" x14ac:dyDescent="0.25">
      <c r="A862">
        <v>2473</v>
      </c>
      <c r="B862" t="s">
        <v>1277</v>
      </c>
      <c r="C862">
        <v>2</v>
      </c>
      <c r="D862">
        <v>3.1812869941416455</v>
      </c>
      <c r="E862">
        <v>-0.12231254044415815</v>
      </c>
      <c r="F862">
        <v>-0.22763430885244898</v>
      </c>
      <c r="G862">
        <v>-0.22100114806171905</v>
      </c>
      <c r="H862">
        <v>6.5069096618256134E-3</v>
      </c>
      <c r="I862">
        <v>0</v>
      </c>
      <c r="J862">
        <v>0.39041457970953619</v>
      </c>
      <c r="K862">
        <v>6.5069096618256134E-3</v>
      </c>
      <c r="L862">
        <v>-1</v>
      </c>
      <c r="M862">
        <v>-1</v>
      </c>
      <c r="N862">
        <v>0.13013819323651221</v>
      </c>
      <c r="O862">
        <v>4.2504074700232</v>
      </c>
      <c r="P862">
        <v>-0.45166935591367591</v>
      </c>
      <c r="Q862">
        <v>-0.76740952618598879</v>
      </c>
      <c r="R862">
        <v>-0.25056198491680987</v>
      </c>
      <c r="S862">
        <v>0.31607101975782909</v>
      </c>
      <c r="T862">
        <v>0.22353347965656983</v>
      </c>
      <c r="U862">
        <v>2.5248122026996223E-3</v>
      </c>
      <c r="V862">
        <v>-9.2971253527982384E-3</v>
      </c>
      <c r="W862">
        <v>19.578171376885962</v>
      </c>
      <c r="X862">
        <v>0.45499248915908735</v>
      </c>
      <c r="Y862">
        <v>-1</v>
      </c>
      <c r="Z862">
        <v>-1</v>
      </c>
      <c r="AA862">
        <v>32.656222165582946</v>
      </c>
      <c r="AB862">
        <v>3.3194425508220909E-2</v>
      </c>
      <c r="AC862">
        <v>3.3376087895378576E-2</v>
      </c>
      <c r="AD862">
        <v>2.950832441964453E-2</v>
      </c>
      <c r="AE862">
        <v>9.8616827160204661</v>
      </c>
      <c r="AF862">
        <v>-1</v>
      </c>
      <c r="AG862">
        <v>-1</v>
      </c>
      <c r="AH862">
        <v>-1</v>
      </c>
      <c r="AI862">
        <v>-5.3650449864655232E-3</v>
      </c>
      <c r="AJ862">
        <v>-9.2971253527982384E-3</v>
      </c>
      <c r="AK862">
        <v>0.19191727577207229</v>
      </c>
      <c r="AL862">
        <v>-2.008931878282498E-2</v>
      </c>
      <c r="AM862">
        <v>0.21518494797701332</v>
      </c>
      <c r="AN862">
        <v>-3.1744087761959569E-2</v>
      </c>
      <c r="AO862">
        <v>5.8664708444126692</v>
      </c>
      <c r="AP862">
        <v>-0.42130955409008841</v>
      </c>
      <c r="AQ862">
        <v>24.46494303451113</v>
      </c>
      <c r="AR862">
        <v>0.58398507961236601</v>
      </c>
      <c r="AS862">
        <v>0.52998359399558126</v>
      </c>
      <c r="AT862">
        <v>-1</v>
      </c>
      <c r="AU862">
        <v>-1</v>
      </c>
      <c r="AV862">
        <v>-0.28078949849103907</v>
      </c>
      <c r="AW862">
        <v>43.077585349039566</v>
      </c>
      <c r="AX862">
        <v>43.037674378487999</v>
      </c>
      <c r="AY862">
        <v>7.6185454080620496E-2</v>
      </c>
      <c r="AZ862">
        <v>-15.851631693266405</v>
      </c>
      <c r="BA862">
        <v>1437.7581724256613</v>
      </c>
    </row>
    <row r="863" spans="1:100" x14ac:dyDescent="0.25">
      <c r="A863">
        <v>2474</v>
      </c>
      <c r="B863" t="s">
        <v>1278</v>
      </c>
      <c r="C863">
        <v>3</v>
      </c>
      <c r="D863">
        <v>3.3705664388257026</v>
      </c>
      <c r="E863">
        <v>0</v>
      </c>
      <c r="F863">
        <v>0.34380221254349447</v>
      </c>
      <c r="G863">
        <v>0.34380221254349447</v>
      </c>
      <c r="H863">
        <v>0.21446901440196356</v>
      </c>
      <c r="I863">
        <v>0</v>
      </c>
      <c r="J863">
        <v>12.868140864117812</v>
      </c>
      <c r="K863">
        <v>0.21446901440196356</v>
      </c>
      <c r="L863">
        <v>-0.99999999999999811</v>
      </c>
      <c r="M863">
        <v>-0.99999999999999811</v>
      </c>
      <c r="N863">
        <v>4.2893802880392693</v>
      </c>
      <c r="O863">
        <v>16.582509515487004</v>
      </c>
      <c r="P863">
        <v>-1.1218675278975785</v>
      </c>
      <c r="Q863">
        <v>0.47661710877382107</v>
      </c>
      <c r="R863">
        <v>9.7657444377837396E-2</v>
      </c>
      <c r="S863">
        <v>0.33333333333333287</v>
      </c>
      <c r="T863">
        <v>0.36355097219169169</v>
      </c>
      <c r="U863">
        <v>0.51373417728396986</v>
      </c>
      <c r="V863">
        <v>0</v>
      </c>
      <c r="W863">
        <v>39.845978736281225</v>
      </c>
      <c r="X863">
        <v>2.5675696391173006</v>
      </c>
      <c r="Y863">
        <v>-0.99999999999999811</v>
      </c>
      <c r="Z863">
        <v>-0.99999999999999811</v>
      </c>
      <c r="AA863">
        <v>68.53600388939519</v>
      </c>
      <c r="AB863">
        <v>0.14024675267757825</v>
      </c>
      <c r="AC863">
        <v>0.22951210487102414</v>
      </c>
      <c r="AD863">
        <v>0.20208849662612038</v>
      </c>
      <c r="AE863">
        <v>28.592367708736138</v>
      </c>
      <c r="AF863">
        <v>-0.99999999999999811</v>
      </c>
      <c r="AG863">
        <v>-0.99999999999999811</v>
      </c>
      <c r="AH863">
        <v>-0.99999999999999811</v>
      </c>
      <c r="AI863">
        <v>0</v>
      </c>
      <c r="AJ863">
        <v>0</v>
      </c>
      <c r="AK863">
        <v>-0.2543885038432227</v>
      </c>
      <c r="AL863">
        <v>8.6405564067125965E-3</v>
      </c>
      <c r="AM863">
        <v>0.11828677252244038</v>
      </c>
      <c r="AN863">
        <v>0.19283351424834819</v>
      </c>
      <c r="AO863">
        <v>1.6852267938448962</v>
      </c>
      <c r="AP863">
        <v>4.8640406382422672</v>
      </c>
      <c r="AQ863">
        <v>52.714119600399073</v>
      </c>
      <c r="AR863">
        <v>1.2106184828089936</v>
      </c>
      <c r="AS863">
        <v>2.7820386535192627</v>
      </c>
      <c r="AT863">
        <v>-0.99999999999999811</v>
      </c>
      <c r="AU863">
        <v>-0.99999999999999811</v>
      </c>
      <c r="AV863">
        <v>0.44145965692133188</v>
      </c>
      <c r="AW863">
        <v>89.982554043124523</v>
      </c>
      <c r="AX863">
        <v>89.982554043124523</v>
      </c>
      <c r="AY863">
        <v>0.48977567284098966</v>
      </c>
      <c r="AZ863">
        <v>37.314200969784885</v>
      </c>
      <c r="BA863">
        <v>1596.3004472211637</v>
      </c>
    </row>
    <row r="864" spans="1:100" x14ac:dyDescent="0.25">
      <c r="A864">
        <v>2477</v>
      </c>
      <c r="B864" t="s">
        <v>1279</v>
      </c>
      <c r="C864">
        <v>2</v>
      </c>
      <c r="D864">
        <v>2.1451311970062719</v>
      </c>
      <c r="E864">
        <v>-0.35247183804340182</v>
      </c>
      <c r="F864">
        <v>-0.80075610149314702</v>
      </c>
      <c r="G864">
        <v>-0.79672554051033573</v>
      </c>
      <c r="H864">
        <v>-0.11259870171445523</v>
      </c>
      <c r="I864">
        <v>0</v>
      </c>
      <c r="J864">
        <v>-6.7559221028673138</v>
      </c>
      <c r="K864">
        <v>-0.11259870171445523</v>
      </c>
      <c r="L864">
        <v>-1</v>
      </c>
      <c r="M864">
        <v>-1</v>
      </c>
      <c r="N864">
        <v>-2.2519740342891046</v>
      </c>
      <c r="O864">
        <v>-3.172767871213896</v>
      </c>
      <c r="P864">
        <v>-1.6173031730732412</v>
      </c>
      <c r="Q864">
        <v>-3.4917983763083917</v>
      </c>
      <c r="R864">
        <v>-1.1453831520198428</v>
      </c>
      <c r="S864">
        <v>0.29380677745476952</v>
      </c>
      <c r="T864">
        <v>0.12953340164711233</v>
      </c>
      <c r="U864">
        <v>-0.1138737084844334</v>
      </c>
      <c r="V864">
        <v>-2.4688331947005156E-2</v>
      </c>
      <c r="W864">
        <v>12.231774644126842</v>
      </c>
      <c r="X864">
        <v>-8.4235136532222699E-2</v>
      </c>
      <c r="Y864">
        <v>-1</v>
      </c>
      <c r="Z864">
        <v>-1</v>
      </c>
      <c r="AA864">
        <v>17.531174536799604</v>
      </c>
      <c r="AB864">
        <v>-9.7368216182472558E-2</v>
      </c>
      <c r="AC864">
        <v>-9.7236102005922448E-2</v>
      </c>
      <c r="AD864">
        <v>-9.9982225049434423E-2</v>
      </c>
      <c r="AE864">
        <v>-2.1665944653900411</v>
      </c>
      <c r="AF864">
        <v>-1</v>
      </c>
      <c r="AG864">
        <v>-1</v>
      </c>
      <c r="AH864">
        <v>-1</v>
      </c>
      <c r="AI864">
        <v>-1.3804699293090613E-2</v>
      </c>
      <c r="AJ864">
        <v>-2.4688331947005156E-2</v>
      </c>
      <c r="AK864">
        <v>0.34921159194670953</v>
      </c>
      <c r="AL864">
        <v>-0.17738363495746218</v>
      </c>
      <c r="AM864">
        <v>0.398389314340093</v>
      </c>
      <c r="AN864">
        <v>-0.21494845412503921</v>
      </c>
      <c r="AO864">
        <v>10.531571569770898</v>
      </c>
      <c r="AP864">
        <v>-5.0864102794483177</v>
      </c>
      <c r="AQ864">
        <v>16.644185208732516</v>
      </c>
      <c r="AR864">
        <v>0.41183489148505664</v>
      </c>
      <c r="AS864">
        <v>-2.6728514999218134E-2</v>
      </c>
      <c r="AT864">
        <v>-1</v>
      </c>
      <c r="AU864">
        <v>-1</v>
      </c>
      <c r="AV864">
        <v>-1.4682532185946267</v>
      </c>
      <c r="AW864">
        <v>25.647074554464801</v>
      </c>
      <c r="AX864">
        <v>25.378812779618318</v>
      </c>
      <c r="AY864">
        <v>-5.8076222922910731E-2</v>
      </c>
      <c r="AZ864">
        <v>-39.37327329766385</v>
      </c>
      <c r="BA864">
        <v>1394.8833183006393</v>
      </c>
    </row>
    <row r="865" spans="1:100" x14ac:dyDescent="0.25">
      <c r="A865">
        <v>2478</v>
      </c>
      <c r="B865" t="s">
        <v>1280</v>
      </c>
      <c r="C865">
        <v>3</v>
      </c>
      <c r="D865">
        <v>3.133708001852558</v>
      </c>
      <c r="E865">
        <v>1.3067117777041583E-3</v>
      </c>
      <c r="F865">
        <v>0.19097352139660975</v>
      </c>
      <c r="G865">
        <v>0.19097352139660975</v>
      </c>
      <c r="H865">
        <v>-7.4104039060612581E-2</v>
      </c>
      <c r="I865">
        <v>0</v>
      </c>
      <c r="J865">
        <v>-4.4462423436367553</v>
      </c>
      <c r="K865">
        <v>-7.4104039060612581E-2</v>
      </c>
      <c r="L865">
        <v>-0.999999999999999</v>
      </c>
      <c r="M865">
        <v>-0.999999999999999</v>
      </c>
      <c r="N865">
        <v>-1.4820807812122521</v>
      </c>
      <c r="O865">
        <v>-1.1215608203875855</v>
      </c>
      <c r="P865">
        <v>-8.4182338582747887E-2</v>
      </c>
      <c r="Q865">
        <v>5.7933553611326936</v>
      </c>
      <c r="R865">
        <v>1.7831824251316686</v>
      </c>
      <c r="S865">
        <v>0.33333333333333298</v>
      </c>
      <c r="T865">
        <v>0.15929767889287844</v>
      </c>
      <c r="U865">
        <v>-2.1909491566671987E-2</v>
      </c>
      <c r="V865">
        <v>0</v>
      </c>
      <c r="W865">
        <v>21.793022388806076</v>
      </c>
      <c r="X865">
        <v>0.30506143057968166</v>
      </c>
      <c r="Y865">
        <v>-0.999999999999999</v>
      </c>
      <c r="Z865">
        <v>-0.999999999999999</v>
      </c>
      <c r="AA865">
        <v>54.699109424944261</v>
      </c>
      <c r="AB865">
        <v>0.22116501190398477</v>
      </c>
      <c r="AC865">
        <v>9.1252918442894182E-2</v>
      </c>
      <c r="AD865">
        <v>0.31004016187325106</v>
      </c>
      <c r="AE865">
        <v>31.122904611006511</v>
      </c>
      <c r="AF865">
        <v>-0.999999999999999</v>
      </c>
      <c r="AG865">
        <v>-0.999999999999999</v>
      </c>
      <c r="AH865">
        <v>-0.999999999999999</v>
      </c>
      <c r="AI865">
        <v>0</v>
      </c>
      <c r="AJ865">
        <v>0</v>
      </c>
      <c r="AK865">
        <v>-0.10615341838221315</v>
      </c>
      <c r="AL865">
        <v>0.23540464503297412</v>
      </c>
      <c r="AM865">
        <v>-0.16337865079637737</v>
      </c>
      <c r="AN865">
        <v>-0.1537197823561976</v>
      </c>
      <c r="AO865">
        <v>-4.6152333618205006</v>
      </c>
      <c r="AP865">
        <v>-2.6659713337400688</v>
      </c>
      <c r="AQ865">
        <v>17.346780045169329</v>
      </c>
      <c r="AR865">
        <v>0.47072152065953954</v>
      </c>
      <c r="AS865">
        <v>0.23095739151906899</v>
      </c>
      <c r="AT865">
        <v>-0.999999999999999</v>
      </c>
      <c r="AU865">
        <v>-0.999999999999999</v>
      </c>
      <c r="AV865">
        <v>1.9741559465282787</v>
      </c>
      <c r="AW865">
        <v>50.911577270816601</v>
      </c>
      <c r="AX865">
        <v>50.911577270816601</v>
      </c>
      <c r="AY865">
        <v>3.6269066902661481E-3</v>
      </c>
      <c r="AZ865">
        <v>6.4441856386791851</v>
      </c>
      <c r="BA865">
        <v>1433.0076817538038</v>
      </c>
    </row>
    <row r="866" spans="1:100" x14ac:dyDescent="0.25">
      <c r="A866">
        <v>2480</v>
      </c>
      <c r="B866" t="s">
        <v>1281</v>
      </c>
      <c r="C866">
        <v>2</v>
      </c>
      <c r="D866">
        <v>3.7402918676586512</v>
      </c>
      <c r="E866">
        <v>1.858138713291678E-3</v>
      </c>
      <c r="F866">
        <v>8.1564246124217338E-2</v>
      </c>
      <c r="G866">
        <v>8.9601506549831331E-2</v>
      </c>
      <c r="H866">
        <v>7.07642514695314E-2</v>
      </c>
      <c r="I866">
        <v>0</v>
      </c>
      <c r="J866">
        <v>4.2458550881718837</v>
      </c>
      <c r="K866">
        <v>7.07642514695314E-2</v>
      </c>
      <c r="L866">
        <v>-1</v>
      </c>
      <c r="M866">
        <v>-1</v>
      </c>
      <c r="N866">
        <v>1.4152850293906278</v>
      </c>
      <c r="O866">
        <v>8.255202119819149</v>
      </c>
      <c r="P866">
        <v>0.17718876207386167</v>
      </c>
      <c r="Q866">
        <v>0.70239515838389566</v>
      </c>
      <c r="R866">
        <v>0.23219301652185745</v>
      </c>
      <c r="S866">
        <v>0.32808255314593765</v>
      </c>
      <c r="T866">
        <v>0.27424641478036016</v>
      </c>
      <c r="U866">
        <v>6.5321681663997794E-2</v>
      </c>
      <c r="V866">
        <v>-9.935869088158935E-4</v>
      </c>
      <c r="W866">
        <v>23.541544054774118</v>
      </c>
      <c r="X866">
        <v>0.74590517963459546</v>
      </c>
      <c r="Y866">
        <v>-1</v>
      </c>
      <c r="Z866">
        <v>-1</v>
      </c>
      <c r="AA866">
        <v>40.816168150580495</v>
      </c>
      <c r="AB866">
        <v>0.10363282213364344</v>
      </c>
      <c r="AC866">
        <v>0.10384121572404317</v>
      </c>
      <c r="AD866">
        <v>9.9368328511435483E-2</v>
      </c>
      <c r="AE866">
        <v>16.350924568463046</v>
      </c>
      <c r="AF866">
        <v>-1</v>
      </c>
      <c r="AG866">
        <v>-1</v>
      </c>
      <c r="AH866">
        <v>-1</v>
      </c>
      <c r="AI866">
        <v>-8.1186109149009229E-4</v>
      </c>
      <c r="AJ866">
        <v>-9.935869088158935E-4</v>
      </c>
      <c r="AK866">
        <v>0.10705717118042735</v>
      </c>
      <c r="AL866">
        <v>6.4770785808819981E-2</v>
      </c>
      <c r="AM866">
        <v>0.1163464007916459</v>
      </c>
      <c r="AN866">
        <v>6.709445942340786E-2</v>
      </c>
      <c r="AO866">
        <v>3.3496543114813191</v>
      </c>
      <c r="AP866">
        <v>2.0955069788412617</v>
      </c>
      <c r="AQ866">
        <v>28.684232982309712</v>
      </c>
      <c r="AR866">
        <v>0.67685991021804037</v>
      </c>
      <c r="AS866">
        <v>0.83032914331779817</v>
      </c>
      <c r="AT866">
        <v>-1</v>
      </c>
      <c r="AU866">
        <v>-1</v>
      </c>
      <c r="AV866">
        <v>0.35984582729463943</v>
      </c>
      <c r="AW866">
        <v>52.481326088604291</v>
      </c>
      <c r="AX866">
        <v>52.564610117130364</v>
      </c>
      <c r="AY866">
        <v>0.14861947604820155</v>
      </c>
      <c r="AZ866">
        <v>-3.1617328128756754</v>
      </c>
      <c r="BA866">
        <v>1454.1165177875066</v>
      </c>
    </row>
    <row r="867" spans="1:100" x14ac:dyDescent="0.25">
      <c r="A867">
        <v>2481</v>
      </c>
      <c r="B867" t="s">
        <v>1282</v>
      </c>
      <c r="C867">
        <v>3</v>
      </c>
      <c r="D867">
        <v>5.2000651087742629</v>
      </c>
      <c r="E867">
        <v>-0.85549721418190894</v>
      </c>
      <c r="F867">
        <v>19.420639130123782</v>
      </c>
      <c r="G867">
        <v>19.160857048910657</v>
      </c>
      <c r="H867">
        <v>0.22011900888394378</v>
      </c>
      <c r="I867">
        <v>0</v>
      </c>
      <c r="J867">
        <v>13.207140533036634</v>
      </c>
      <c r="K867">
        <v>0.22011900888394378</v>
      </c>
      <c r="L867">
        <v>-1</v>
      </c>
      <c r="M867">
        <v>-1</v>
      </c>
      <c r="N867">
        <v>4.4023801776788769</v>
      </c>
      <c r="O867">
        <v>37.56806269072154</v>
      </c>
      <c r="P867">
        <v>-1.0665087419856873</v>
      </c>
      <c r="Q867">
        <v>21.236496091726536</v>
      </c>
      <c r="R867">
        <v>6.7245796524762147</v>
      </c>
      <c r="S867">
        <v>0.33333333333333326</v>
      </c>
      <c r="T867">
        <v>0.33978780916821838</v>
      </c>
      <c r="U867">
        <v>0.53754687128930601</v>
      </c>
      <c r="V867">
        <v>0</v>
      </c>
      <c r="W867">
        <v>39.62196019627654</v>
      </c>
      <c r="X867">
        <v>2.6096440946097186</v>
      </c>
      <c r="Y867">
        <v>-1</v>
      </c>
      <c r="Z867">
        <v>-1</v>
      </c>
      <c r="AA867">
        <v>98.177574862046839</v>
      </c>
      <c r="AB867">
        <v>0.43822207123053047</v>
      </c>
      <c r="AC867">
        <v>0.15440039251578586</v>
      </c>
      <c r="AD867">
        <v>0.44399823651956494</v>
      </c>
      <c r="AE867">
        <v>51.83103501329407</v>
      </c>
      <c r="AF867">
        <v>-1</v>
      </c>
      <c r="AG867">
        <v>-1</v>
      </c>
      <c r="AH867">
        <v>-1</v>
      </c>
      <c r="AI867">
        <v>0.49620049506369474</v>
      </c>
      <c r="AJ867">
        <v>0</v>
      </c>
      <c r="AK867">
        <v>-8.3782148233846557E-3</v>
      </c>
      <c r="AL867">
        <v>0.55161600033462188</v>
      </c>
      <c r="AM867">
        <v>-0.20699310785248107</v>
      </c>
      <c r="AN867">
        <v>-4.6977277111801254E-2</v>
      </c>
      <c r="AO867">
        <v>-5.2167187704289493</v>
      </c>
      <c r="AP867">
        <v>1.5836480738780774</v>
      </c>
      <c r="AQ867">
        <v>52.829100729313183</v>
      </c>
      <c r="AR867">
        <v>1.2106680137908576</v>
      </c>
      <c r="AS867">
        <v>2.8297631034936628</v>
      </c>
      <c r="AT867">
        <v>-1</v>
      </c>
      <c r="AU867">
        <v>-1</v>
      </c>
      <c r="AV867">
        <v>25.885436701386872</v>
      </c>
      <c r="AW867">
        <v>137.32928562664651</v>
      </c>
      <c r="AX867">
        <v>147.25329552792041</v>
      </c>
      <c r="AY867">
        <v>0.63465681024596188</v>
      </c>
      <c r="AZ867">
        <v>87.560118918491781</v>
      </c>
      <c r="BA867">
        <v>1780.7677403967091</v>
      </c>
      <c r="CU867" t="e">
        <v>#N/A</v>
      </c>
      <c r="CV867" t="e">
        <v>#N/A</v>
      </c>
    </row>
    <row r="868" spans="1:100" x14ac:dyDescent="0.25">
      <c r="A868">
        <v>2484</v>
      </c>
      <c r="B868" t="s">
        <v>1283</v>
      </c>
      <c r="C868">
        <v>3</v>
      </c>
      <c r="D868">
        <v>1.5860414666824165</v>
      </c>
      <c r="E868">
        <v>0</v>
      </c>
      <c r="F868">
        <v>0.64899284173574501</v>
      </c>
      <c r="G868">
        <v>0.64899284173574501</v>
      </c>
      <c r="H868">
        <v>9.8985580233295872E-2</v>
      </c>
      <c r="I868">
        <v>0</v>
      </c>
      <c r="J868">
        <v>5.9391348139977467</v>
      </c>
      <c r="K868">
        <v>9.8985580233295872E-2</v>
      </c>
      <c r="L868">
        <v>-1.0000000000000009</v>
      </c>
      <c r="M868">
        <v>-1.0000000000000009</v>
      </c>
      <c r="N868">
        <v>1.9797116046659147</v>
      </c>
      <c r="O868">
        <v>8.1741691224159059</v>
      </c>
      <c r="P868">
        <v>3.977438006773665</v>
      </c>
      <c r="Q868">
        <v>4.1648028112991327</v>
      </c>
      <c r="R868">
        <v>1.7875937362359517</v>
      </c>
      <c r="S868">
        <v>0.33888303144033399</v>
      </c>
      <c r="T868">
        <v>1.9409455123971391E-2</v>
      </c>
      <c r="U868">
        <v>-5.6282220165705818E-2</v>
      </c>
      <c r="V868">
        <v>0</v>
      </c>
      <c r="W868">
        <v>8.1209874466121406</v>
      </c>
      <c r="X868">
        <v>-0.18772304131197234</v>
      </c>
      <c r="Y868">
        <v>-1.0000000000000009</v>
      </c>
      <c r="Z868">
        <v>-1.0000000000000009</v>
      </c>
      <c r="AA868">
        <v>35.40159921556593</v>
      </c>
      <c r="AB868">
        <v>0.2356874031949793</v>
      </c>
      <c r="AC868">
        <v>0.11113590454898058</v>
      </c>
      <c r="AD868">
        <v>0.16303705291039711</v>
      </c>
      <c r="AE868">
        <v>25.493018032717849</v>
      </c>
      <c r="AF868">
        <v>-1.0000000000000009</v>
      </c>
      <c r="AG868">
        <v>-1.0000000000000009</v>
      </c>
      <c r="AH868">
        <v>-1.0000000000000009</v>
      </c>
      <c r="AI868">
        <v>1.2035903361949898E-2</v>
      </c>
      <c r="AJ868">
        <v>0</v>
      </c>
      <c r="AK868">
        <v>-9.2042189309456166E-2</v>
      </c>
      <c r="AL868">
        <v>-3.6714944091350656E-2</v>
      </c>
      <c r="AM868">
        <v>2.0567882531918307E-2</v>
      </c>
      <c r="AN868">
        <v>-0.12769028598253399</v>
      </c>
      <c r="AO868">
        <v>5.3986116750676438E-2</v>
      </c>
      <c r="AP868">
        <v>-3.3758318700201029</v>
      </c>
      <c r="AQ868">
        <v>14.060122260609909</v>
      </c>
      <c r="AR868">
        <v>0.30201026639859951</v>
      </c>
      <c r="AS868">
        <v>-8.8737461078676486E-2</v>
      </c>
      <c r="AT868">
        <v>-1.0000000000000009</v>
      </c>
      <c r="AU868">
        <v>-1.0000000000000009</v>
      </c>
      <c r="AV868">
        <v>2.4365865779716955</v>
      </c>
      <c r="AW868">
        <v>40.199936467961791</v>
      </c>
      <c r="AX868">
        <v>40.440654535200785</v>
      </c>
      <c r="AY868">
        <v>0.29618380439978265</v>
      </c>
      <c r="AZ868">
        <v>-17.257348194578459</v>
      </c>
      <c r="BA868">
        <v>1423.5486972590265</v>
      </c>
    </row>
    <row r="869" spans="1:100" x14ac:dyDescent="0.25">
      <c r="A869">
        <v>2485</v>
      </c>
      <c r="B869" t="s">
        <v>1284</v>
      </c>
      <c r="C869">
        <v>3</v>
      </c>
      <c r="D869">
        <v>4.6936771504505552</v>
      </c>
      <c r="E869">
        <v>-0.14626817993588859</v>
      </c>
      <c r="F869">
        <v>1.0965208144798562</v>
      </c>
      <c r="G869">
        <v>1.0537619897920867</v>
      </c>
      <c r="H869">
        <v>0.41911352858609169</v>
      </c>
      <c r="I869">
        <v>0</v>
      </c>
      <c r="J869">
        <v>25.146811715165505</v>
      </c>
      <c r="K869">
        <v>0.41911352858609169</v>
      </c>
      <c r="L869">
        <v>-0.99999999999999789</v>
      </c>
      <c r="M869">
        <v>-0.99999999999999789</v>
      </c>
      <c r="N869">
        <v>8.3822705717218327</v>
      </c>
      <c r="O869">
        <v>30.894250855408149</v>
      </c>
      <c r="P869">
        <v>-13.876906422271009</v>
      </c>
      <c r="Q869">
        <v>2.625340012224076</v>
      </c>
      <c r="R869">
        <v>-1.0363766805141925</v>
      </c>
      <c r="S869">
        <v>0.33333333333333287</v>
      </c>
      <c r="T869">
        <v>0.21201955463776617</v>
      </c>
      <c r="U869">
        <v>0.20030663462182874</v>
      </c>
      <c r="V869">
        <v>0</v>
      </c>
      <c r="W869">
        <v>13.061839760273433</v>
      </c>
      <c r="X869">
        <v>0.83122089334150273</v>
      </c>
      <c r="Y869">
        <v>-0.99999999999999789</v>
      </c>
      <c r="Z869">
        <v>-0.99999999999999789</v>
      </c>
      <c r="AA869">
        <v>32.497458582725045</v>
      </c>
      <c r="AB869">
        <v>2.329881814631209E-2</v>
      </c>
      <c r="AC869">
        <v>0.35437707579639077</v>
      </c>
      <c r="AD869">
        <v>3.1764016116613315E-2</v>
      </c>
      <c r="AE869">
        <v>20.471995502965814</v>
      </c>
      <c r="AF869">
        <v>-0.99999999999999789</v>
      </c>
      <c r="AG869">
        <v>-0.99999999999999789</v>
      </c>
      <c r="AH869">
        <v>-0.99999999999999789</v>
      </c>
      <c r="AI869">
        <v>0</v>
      </c>
      <c r="AJ869">
        <v>0</v>
      </c>
      <c r="AK869">
        <v>2.49283810982526E-2</v>
      </c>
      <c r="AL869">
        <v>-0.12309416932042543</v>
      </c>
      <c r="AM869">
        <v>-8.0890264837535863E-2</v>
      </c>
      <c r="AN869">
        <v>1.2341210268936035E-2</v>
      </c>
      <c r="AO869">
        <v>-1.8976147154471343</v>
      </c>
      <c r="AP869">
        <v>-0.30694058987872619</v>
      </c>
      <c r="AQ869">
        <v>38.208651475438906</v>
      </c>
      <c r="AR869">
        <v>0.74565952259292734</v>
      </c>
      <c r="AS869">
        <v>1.2503344219275943</v>
      </c>
      <c r="AT869">
        <v>-0.99999999999999789</v>
      </c>
      <c r="AU869">
        <v>-0.99999999999999789</v>
      </c>
      <c r="AV869">
        <v>1.7385309277894549E-2</v>
      </c>
      <c r="AW869">
        <v>63.084768848254427</v>
      </c>
      <c r="AX869">
        <v>63.084768848254427</v>
      </c>
      <c r="AY869">
        <v>4.7665813332410163E-2</v>
      </c>
      <c r="AZ869">
        <v>-10.58615802401016</v>
      </c>
      <c r="BA869">
        <v>1520.7458633219985</v>
      </c>
    </row>
    <row r="870" spans="1:100" x14ac:dyDescent="0.25">
      <c r="A870">
        <v>2486</v>
      </c>
      <c r="B870" t="s">
        <v>1285</v>
      </c>
      <c r="C870">
        <v>3</v>
      </c>
      <c r="D870">
        <v>5.4584233497232315</v>
      </c>
      <c r="E870">
        <v>-9.1945287701237664E-4</v>
      </c>
      <c r="F870">
        <v>0.86528484043305887</v>
      </c>
      <c r="G870">
        <v>0.86528484043305887</v>
      </c>
      <c r="H870">
        <v>0.56173442825184627</v>
      </c>
      <c r="I870">
        <v>0</v>
      </c>
      <c r="J870">
        <v>33.704065695110778</v>
      </c>
      <c r="K870">
        <v>0.56173442825184627</v>
      </c>
      <c r="L870">
        <v>-0.99999999999999822</v>
      </c>
      <c r="M870">
        <v>-0.99999999999999822</v>
      </c>
      <c r="N870">
        <v>11.234688565036924</v>
      </c>
      <c r="O870">
        <v>40.027773885267059</v>
      </c>
      <c r="P870">
        <v>1.1605895839934903</v>
      </c>
      <c r="Q870">
        <v>-1.6787562063938735</v>
      </c>
      <c r="R870">
        <v>-0.41029760727379622</v>
      </c>
      <c r="S870">
        <v>0.3333333333333327</v>
      </c>
      <c r="T870">
        <v>0.37073016506858092</v>
      </c>
      <c r="U870">
        <v>9.0301009197393228E-2</v>
      </c>
      <c r="V870">
        <v>0</v>
      </c>
      <c r="W870">
        <v>9.3052031738984482</v>
      </c>
      <c r="X870">
        <v>0.54092993867488903</v>
      </c>
      <c r="Y870">
        <v>-0.99999999999999822</v>
      </c>
      <c r="Z870">
        <v>-0.99999999999999822</v>
      </c>
      <c r="AA870">
        <v>49.603994414265713</v>
      </c>
      <c r="AB870">
        <v>0.158919434931547</v>
      </c>
      <c r="AC870">
        <v>0.21963548955976914</v>
      </c>
      <c r="AD870">
        <v>0.4356268524615059</v>
      </c>
      <c r="AE870">
        <v>40.709088847641127</v>
      </c>
      <c r="AF870">
        <v>-0.99999999999999822</v>
      </c>
      <c r="AG870">
        <v>-0.99999999999999822</v>
      </c>
      <c r="AH870">
        <v>-0.99999999999999822</v>
      </c>
      <c r="AI870">
        <v>0</v>
      </c>
      <c r="AJ870">
        <v>0</v>
      </c>
      <c r="AK870">
        <v>4.9614920329397863E-2</v>
      </c>
      <c r="AL870">
        <v>0.22598657157228025</v>
      </c>
      <c r="AM870">
        <v>0.20405350006117984</v>
      </c>
      <c r="AN870">
        <v>7.9888190462887435E-2</v>
      </c>
      <c r="AO870">
        <v>5.3494121031764852</v>
      </c>
      <c r="AP870">
        <v>3.1271376194335887</v>
      </c>
      <c r="AQ870">
        <v>43.00926886900919</v>
      </c>
      <c r="AR870">
        <v>0.79436450759930732</v>
      </c>
      <c r="AS870">
        <v>1.1026643669267344</v>
      </c>
      <c r="AT870">
        <v>-0.99999999999999822</v>
      </c>
      <c r="AU870">
        <v>-0.99999999999999822</v>
      </c>
      <c r="AV870">
        <v>0.45498723315926265</v>
      </c>
      <c r="AW870">
        <v>92.75890591896642</v>
      </c>
      <c r="AX870">
        <v>92.75890591896642</v>
      </c>
      <c r="AY870">
        <v>0.17633718494246503</v>
      </c>
      <c r="AZ870">
        <v>24.046404528683674</v>
      </c>
      <c r="BA870">
        <v>1555.3010196992964</v>
      </c>
    </row>
    <row r="871" spans="1:100" x14ac:dyDescent="0.25">
      <c r="A871">
        <v>2487</v>
      </c>
      <c r="B871" t="s">
        <v>1286</v>
      </c>
      <c r="C871">
        <v>2</v>
      </c>
      <c r="D871">
        <v>4.6908082033104685</v>
      </c>
      <c r="E871">
        <v>0.21299450717743207</v>
      </c>
      <c r="F871">
        <v>0.60731686723498302</v>
      </c>
      <c r="G871">
        <v>0.61774161961830254</v>
      </c>
      <c r="H871">
        <v>0.18002564786758757</v>
      </c>
      <c r="I871">
        <v>0</v>
      </c>
      <c r="J871">
        <v>10.801538872055254</v>
      </c>
      <c r="K871">
        <v>0.18002564786758757</v>
      </c>
      <c r="L871">
        <v>-1</v>
      </c>
      <c r="M871">
        <v>-1</v>
      </c>
      <c r="N871">
        <v>3.6005129573517514</v>
      </c>
      <c r="O871">
        <v>15.064843530657843</v>
      </c>
      <c r="P871">
        <v>1.2464816113359858</v>
      </c>
      <c r="Q871">
        <v>3.2016101546888267</v>
      </c>
      <c r="R871">
        <v>1.0530561909304976</v>
      </c>
      <c r="S871">
        <v>0.34850663036335588</v>
      </c>
      <c r="T871">
        <v>0.36047727885268765</v>
      </c>
      <c r="U871">
        <v>0.17209973151393854</v>
      </c>
      <c r="V871">
        <v>1.3125518860443535E-2</v>
      </c>
      <c r="W871">
        <v>30.280752696922338</v>
      </c>
      <c r="X871">
        <v>1.2405650254525216</v>
      </c>
      <c r="Y871">
        <v>-1</v>
      </c>
      <c r="Z871">
        <v>-1</v>
      </c>
      <c r="AA871">
        <v>54.691113297262973</v>
      </c>
      <c r="AB871">
        <v>0.22340431218944376</v>
      </c>
      <c r="AC871">
        <v>0.22365815877418566</v>
      </c>
      <c r="AD871">
        <v>0.21815633599368156</v>
      </c>
      <c r="AE871">
        <v>27.385050886423478</v>
      </c>
      <c r="AF871">
        <v>-1</v>
      </c>
      <c r="AG871">
        <v>-1</v>
      </c>
      <c r="AH871">
        <v>-1</v>
      </c>
      <c r="AI871">
        <v>6.930246135897533E-3</v>
      </c>
      <c r="AJ871">
        <v>1.3125518860443535E-2</v>
      </c>
      <c r="AK871">
        <v>-3.7236589895389999E-2</v>
      </c>
      <c r="AL871">
        <v>0.20906454688463733</v>
      </c>
      <c r="AM871">
        <v>-5.1715915196242621E-2</v>
      </c>
      <c r="AN871">
        <v>0.23515677541129637</v>
      </c>
      <c r="AO871">
        <v>-0.92987050435562502</v>
      </c>
      <c r="AP871">
        <v>6.3750317946782058</v>
      </c>
      <c r="AQ871">
        <v>35.858596230704634</v>
      </c>
      <c r="AR871">
        <v>0.83478168844186351</v>
      </c>
      <c r="AS871">
        <v>1.3410283599005692</v>
      </c>
      <c r="AT871">
        <v>-1</v>
      </c>
      <c r="AU871">
        <v>-1</v>
      </c>
      <c r="AV871">
        <v>1.4491643130598386</v>
      </c>
      <c r="AW871">
        <v>68.471185234114685</v>
      </c>
      <c r="AX871">
        <v>68.763946611840197</v>
      </c>
      <c r="AY871">
        <v>0.27178427191836468</v>
      </c>
      <c r="AZ871">
        <v>18.415818215781236</v>
      </c>
      <c r="BA871">
        <v>1462.0510431618782</v>
      </c>
    </row>
    <row r="872" spans="1:100" x14ac:dyDescent="0.25">
      <c r="A872">
        <v>2489</v>
      </c>
      <c r="B872" t="s">
        <v>1287</v>
      </c>
      <c r="C872">
        <v>3</v>
      </c>
      <c r="D872">
        <v>4.5632467414379718</v>
      </c>
      <c r="E872">
        <v>-1.7958017441856964E-2</v>
      </c>
      <c r="F872">
        <v>-0.66728161047676782</v>
      </c>
      <c r="G872">
        <v>-0.66728161047676782</v>
      </c>
      <c r="H872">
        <v>-5.298553648472917E-3</v>
      </c>
      <c r="I872">
        <v>0</v>
      </c>
      <c r="J872">
        <v>-0.31791321890837421</v>
      </c>
      <c r="K872">
        <v>-5.298553648472917E-3</v>
      </c>
      <c r="L872">
        <v>-0.99999999999999889</v>
      </c>
      <c r="M872">
        <v>-0.99999999999999889</v>
      </c>
      <c r="N872">
        <v>-0.10597107296945812</v>
      </c>
      <c r="O872">
        <v>3.5780519120528287</v>
      </c>
      <c r="P872">
        <v>3.2586964832204593E-2</v>
      </c>
      <c r="Q872">
        <v>0.40288900314645415</v>
      </c>
      <c r="R872">
        <v>4.5571432361255146E-2</v>
      </c>
      <c r="S872">
        <v>0.33333333333333315</v>
      </c>
      <c r="T872">
        <v>0.41595011964832962</v>
      </c>
      <c r="U872">
        <v>2.2139800988162022E-2</v>
      </c>
      <c r="V872">
        <v>1.3097948386327626E-3</v>
      </c>
      <c r="W872">
        <v>31.121264098277219</v>
      </c>
      <c r="X872">
        <v>0.93361676592957688</v>
      </c>
      <c r="Y872">
        <v>-0.99999999999999889</v>
      </c>
      <c r="Z872">
        <v>-0.99999999999999889</v>
      </c>
      <c r="AA872">
        <v>36.145072787069402</v>
      </c>
      <c r="AB872">
        <v>-0.13626924312905375</v>
      </c>
      <c r="AC872">
        <v>0.16873733255211068</v>
      </c>
      <c r="AD872">
        <v>6.7096655705561919E-2</v>
      </c>
      <c r="AE872">
        <v>4.9782372564309405</v>
      </c>
      <c r="AF872">
        <v>-0.99999999999999889</v>
      </c>
      <c r="AG872">
        <v>-0.99999999999999889</v>
      </c>
      <c r="AH872">
        <v>-0.99999999999999889</v>
      </c>
      <c r="AI872">
        <v>0</v>
      </c>
      <c r="AJ872">
        <v>1.3097948386327626E-3</v>
      </c>
      <c r="AK872">
        <v>4.3651496663277237E-2</v>
      </c>
      <c r="AL872">
        <v>-0.1118749502300514</v>
      </c>
      <c r="AM872">
        <v>-0.18151473855902595</v>
      </c>
      <c r="AN872">
        <v>-0.11275586758370471</v>
      </c>
      <c r="AO872">
        <v>-4.3196109806592613</v>
      </c>
      <c r="AP872">
        <v>-3.3782714407428727</v>
      </c>
      <c r="AQ872">
        <v>30.803350879368846</v>
      </c>
      <c r="AR872">
        <v>0.77273304880845706</v>
      </c>
      <c r="AS872">
        <v>0.928318212281104</v>
      </c>
      <c r="AT872">
        <v>-0.99999999999999889</v>
      </c>
      <c r="AU872">
        <v>-0.99999999999999889</v>
      </c>
      <c r="AV872">
        <v>-0.62171017811551277</v>
      </c>
      <c r="AW872">
        <v>36.344853258379366</v>
      </c>
      <c r="AX872">
        <v>36.475832742242638</v>
      </c>
      <c r="AY872">
        <v>9.8731202684945146E-2</v>
      </c>
      <c r="AZ872">
        <v>-7.9921278250429326</v>
      </c>
      <c r="BA872">
        <v>1411.166165477664</v>
      </c>
    </row>
    <row r="873" spans="1:100" x14ac:dyDescent="0.25">
      <c r="A873">
        <v>2491</v>
      </c>
      <c r="B873" t="s">
        <v>1288</v>
      </c>
      <c r="C873">
        <v>3</v>
      </c>
      <c r="D873">
        <v>3.0137968602715115</v>
      </c>
      <c r="E873">
        <v>0</v>
      </c>
      <c r="F873">
        <v>-3.8764199919108476E-2</v>
      </c>
      <c r="G873">
        <v>-3.8764199919108476E-2</v>
      </c>
      <c r="H873">
        <v>5.1619248129224346E-2</v>
      </c>
      <c r="I873">
        <v>0</v>
      </c>
      <c r="J873">
        <v>3.097154887753462</v>
      </c>
      <c r="K873">
        <v>5.1619248129224346E-2</v>
      </c>
      <c r="L873">
        <v>-0.99999999999999911</v>
      </c>
      <c r="M873">
        <v>-0.99999999999999911</v>
      </c>
      <c r="N873">
        <v>1.0323849625844868</v>
      </c>
      <c r="O873">
        <v>6.0721875481058669</v>
      </c>
      <c r="P873">
        <v>-0.49722572337639298</v>
      </c>
      <c r="Q873">
        <v>-0.71984244101289818</v>
      </c>
      <c r="R873">
        <v>-0.2741377519825639</v>
      </c>
      <c r="S873">
        <v>0.33333333333333309</v>
      </c>
      <c r="T873">
        <v>0.38739294381530431</v>
      </c>
      <c r="U873">
        <v>0.41882472776996466</v>
      </c>
      <c r="V873">
        <v>2.065687666427872E-2</v>
      </c>
      <c r="W873">
        <v>44.343545338146221</v>
      </c>
      <c r="X873">
        <v>2.5361261081465698</v>
      </c>
      <c r="Y873">
        <v>-0.99999999999999911</v>
      </c>
      <c r="Z873">
        <v>-0.99999999999999911</v>
      </c>
      <c r="AA873">
        <v>73.308567496166631</v>
      </c>
      <c r="AB873">
        <v>-8.7288122342261756E-2</v>
      </c>
      <c r="AC873">
        <v>0.44992892725191236</v>
      </c>
      <c r="AD873">
        <v>0.22214239329040833</v>
      </c>
      <c r="AE873">
        <v>29.239159910002954</v>
      </c>
      <c r="AF873">
        <v>-0.99999999999999911</v>
      </c>
      <c r="AG873">
        <v>-0.99999999999999911</v>
      </c>
      <c r="AH873">
        <v>-0.99999999999999911</v>
      </c>
      <c r="AI873">
        <v>0</v>
      </c>
      <c r="AJ873">
        <v>2.065687666427872E-2</v>
      </c>
      <c r="AK873">
        <v>3.342845773462555E-2</v>
      </c>
      <c r="AL873">
        <v>3.3194661371383632E-2</v>
      </c>
      <c r="AM873">
        <v>1.4926602623351874E-2</v>
      </c>
      <c r="AN873">
        <v>0.27939888175392424</v>
      </c>
      <c r="AO873">
        <v>0.54030735425692489</v>
      </c>
      <c r="AP873">
        <v>7.1509453507050225</v>
      </c>
      <c r="AQ873">
        <v>47.440700225899683</v>
      </c>
      <c r="AR873">
        <v>1.1602078815828809</v>
      </c>
      <c r="AS873">
        <v>2.5877453562757942</v>
      </c>
      <c r="AT873">
        <v>-0.99999999999999911</v>
      </c>
      <c r="AU873">
        <v>-0.99999999999999911</v>
      </c>
      <c r="AV873">
        <v>-0.31290195190167241</v>
      </c>
      <c r="AW873">
        <v>86.53170039497752</v>
      </c>
      <c r="AX873">
        <v>88.597388061405397</v>
      </c>
      <c r="AY873">
        <v>0.1451815175471611</v>
      </c>
      <c r="AZ873">
        <v>21.752568561651575</v>
      </c>
      <c r="BA873">
        <v>1524.0580239153358</v>
      </c>
      <c r="CU873" t="e">
        <v>#N/A</v>
      </c>
      <c r="CV873" t="e">
        <v>#N/A</v>
      </c>
    </row>
    <row r="874" spans="1:100" x14ac:dyDescent="0.25">
      <c r="A874">
        <v>2493</v>
      </c>
      <c r="B874" t="s">
        <v>1289</v>
      </c>
      <c r="C874">
        <v>3</v>
      </c>
      <c r="D874">
        <v>1.8820893556715879</v>
      </c>
      <c r="E874">
        <v>0</v>
      </c>
      <c r="F874">
        <v>-1.2089157208932053</v>
      </c>
      <c r="G874">
        <v>-1.2089157208932053</v>
      </c>
      <c r="H874">
        <v>1.5081548770513532E-2</v>
      </c>
      <c r="I874">
        <v>0</v>
      </c>
      <c r="J874">
        <v>0.90489292623081141</v>
      </c>
      <c r="K874">
        <v>1.5081548770513532E-2</v>
      </c>
      <c r="L874">
        <v>-0.99999999999999722</v>
      </c>
      <c r="M874">
        <v>-0.99999999999999722</v>
      </c>
      <c r="N874">
        <v>0.30163097541027051</v>
      </c>
      <c r="O874">
        <v>1.578066561009192</v>
      </c>
      <c r="P874">
        <v>1.1798098712011291</v>
      </c>
      <c r="Q874">
        <v>-1.6481665646136423</v>
      </c>
      <c r="R874">
        <v>-0.38033909414309253</v>
      </c>
      <c r="S874">
        <v>0.35221542547349388</v>
      </c>
      <c r="T874">
        <v>0.34584599162920932</v>
      </c>
      <c r="U874">
        <v>4.7115974740691222E-2</v>
      </c>
      <c r="V874">
        <v>0</v>
      </c>
      <c r="W874">
        <v>29.20383372291526</v>
      </c>
      <c r="X874">
        <v>0.88395642559083232</v>
      </c>
      <c r="Y874">
        <v>-0.99999999999999722</v>
      </c>
      <c r="Z874">
        <v>-0.99999999999999722</v>
      </c>
      <c r="AA874">
        <v>48.232122511058023</v>
      </c>
      <c r="AB874">
        <v>0.1570493031494542</v>
      </c>
      <c r="AC874">
        <v>0.21874564412691336</v>
      </c>
      <c r="AD874">
        <v>1.2377610369349635E-2</v>
      </c>
      <c r="AE874">
        <v>19.408627882285863</v>
      </c>
      <c r="AF874">
        <v>-0.99999999999999722</v>
      </c>
      <c r="AG874">
        <v>-0.99999999999999722</v>
      </c>
      <c r="AH874">
        <v>-0.99999999999999722</v>
      </c>
      <c r="AI874">
        <v>-2.6119215911840847E-2</v>
      </c>
      <c r="AJ874">
        <v>0</v>
      </c>
      <c r="AK874">
        <v>-0.30919060949640026</v>
      </c>
      <c r="AL874">
        <v>0.29017378257862381</v>
      </c>
      <c r="AM874">
        <v>0.15760729729640999</v>
      </c>
      <c r="AN874">
        <v>-1.5488554989034783E-2</v>
      </c>
      <c r="AO874">
        <v>2.3942293849282481</v>
      </c>
      <c r="AP874">
        <v>1.0636550381672496</v>
      </c>
      <c r="AQ874">
        <v>30.10872664914606</v>
      </c>
      <c r="AR874">
        <v>0.74517739184339515</v>
      </c>
      <c r="AS874">
        <v>0.89903797436134592</v>
      </c>
      <c r="AT874">
        <v>-0.99999999999999722</v>
      </c>
      <c r="AU874">
        <v>-0.99999999999999722</v>
      </c>
      <c r="AV874">
        <v>-1.5892548150362973</v>
      </c>
      <c r="AW874">
        <v>50.873844110234486</v>
      </c>
      <c r="AX874">
        <v>50.351459791997641</v>
      </c>
      <c r="AY874">
        <v>9.9746007633997907E-2</v>
      </c>
      <c r="AZ874">
        <v>13.305728579127216</v>
      </c>
      <c r="BA874">
        <v>1466.4734615417915</v>
      </c>
    </row>
    <row r="875" spans="1:100" x14ac:dyDescent="0.25">
      <c r="A875">
        <v>2495</v>
      </c>
      <c r="B875" t="s">
        <v>1290</v>
      </c>
      <c r="C875">
        <v>3</v>
      </c>
      <c r="D875">
        <v>4.2694591723455444</v>
      </c>
      <c r="E875">
        <v>0</v>
      </c>
      <c r="F875">
        <v>1.1921645856542069</v>
      </c>
      <c r="G875">
        <v>1.1921645856542069</v>
      </c>
      <c r="H875">
        <v>0.33484687921830625</v>
      </c>
      <c r="I875">
        <v>0</v>
      </c>
      <c r="J875">
        <v>20.090812753098369</v>
      </c>
      <c r="K875">
        <v>0.33484687921830625</v>
      </c>
      <c r="L875">
        <v>-0.99999999999999878</v>
      </c>
      <c r="M875">
        <v>-0.99999999999999878</v>
      </c>
      <c r="N875">
        <v>6.6969375843661254</v>
      </c>
      <c r="O875">
        <v>25.552436511098112</v>
      </c>
      <c r="P875">
        <v>-0.14608630814333476</v>
      </c>
      <c r="Q875">
        <v>2.6429156985761493</v>
      </c>
      <c r="R875">
        <v>0.87723958678847647</v>
      </c>
      <c r="S875">
        <v>0.33333333333333304</v>
      </c>
      <c r="T875">
        <v>0.32239246702823304</v>
      </c>
      <c r="U875">
        <v>3.1106257129882006E-2</v>
      </c>
      <c r="V875">
        <v>-9.4841365443327809E-3</v>
      </c>
      <c r="W875">
        <v>13.700041669152363</v>
      </c>
      <c r="X875">
        <v>0.37601959503538612</v>
      </c>
      <c r="Y875">
        <v>-0.99999999999999878</v>
      </c>
      <c r="Z875">
        <v>-0.99999999999999878</v>
      </c>
      <c r="AA875">
        <v>39.597288712051807</v>
      </c>
      <c r="AB875">
        <v>0.24503118094641677</v>
      </c>
      <c r="AC875">
        <v>9.6128642276956569E-2</v>
      </c>
      <c r="AD875">
        <v>0.15924032589884587</v>
      </c>
      <c r="AE875">
        <v>25.020007456110967</v>
      </c>
      <c r="AF875">
        <v>-0.99999999999999878</v>
      </c>
      <c r="AG875">
        <v>-0.99999999999999878</v>
      </c>
      <c r="AH875">
        <v>-0.99999999999999878</v>
      </c>
      <c r="AI875">
        <v>6.8830676850931152E-2</v>
      </c>
      <c r="AJ875">
        <v>-9.4841365443327809E-3</v>
      </c>
      <c r="AK875">
        <v>-0.10474113382143374</v>
      </c>
      <c r="AL875">
        <v>7.1557875276368407E-2</v>
      </c>
      <c r="AM875">
        <v>-5.2198376672588115E-2</v>
      </c>
      <c r="AN875">
        <v>5.6130707562905675E-2</v>
      </c>
      <c r="AO875">
        <v>-1.8286650859218714</v>
      </c>
      <c r="AP875">
        <v>1.7610570654544866</v>
      </c>
      <c r="AQ875">
        <v>33.790854422250725</v>
      </c>
      <c r="AR875">
        <v>0.67734792094711516</v>
      </c>
      <c r="AS875">
        <v>0.71086647425369209</v>
      </c>
      <c r="AT875">
        <v>-0.99999999999999878</v>
      </c>
      <c r="AU875">
        <v>-0.99999999999999878</v>
      </c>
      <c r="AV875">
        <v>2.0694041724426828</v>
      </c>
      <c r="AW875">
        <v>66.910782288604409</v>
      </c>
      <c r="AX875">
        <v>67.338982171189741</v>
      </c>
      <c r="AY875">
        <v>0.18046649873497905</v>
      </c>
      <c r="AZ875">
        <v>-2.6903145133761828</v>
      </c>
      <c r="BA875">
        <v>1443.4441070193616</v>
      </c>
    </row>
    <row r="876" spans="1:100" x14ac:dyDescent="0.25">
      <c r="A876">
        <v>2496</v>
      </c>
      <c r="B876" t="s">
        <v>1291</v>
      </c>
      <c r="C876">
        <v>2</v>
      </c>
      <c r="D876">
        <v>3.2902979346722665</v>
      </c>
      <c r="E876">
        <v>-9.8098149546065522E-2</v>
      </c>
      <c r="F876">
        <v>-0.16733783043956443</v>
      </c>
      <c r="G876">
        <v>-0.16043085768573945</v>
      </c>
      <c r="H876">
        <v>1.903766493482506E-2</v>
      </c>
      <c r="I876">
        <v>0</v>
      </c>
      <c r="J876">
        <v>1.1422598960895032</v>
      </c>
      <c r="K876">
        <v>1.903766493482506E-2</v>
      </c>
      <c r="L876">
        <v>-1</v>
      </c>
      <c r="M876">
        <v>-1</v>
      </c>
      <c r="N876">
        <v>0.38075329869650143</v>
      </c>
      <c r="O876">
        <v>5.0313781772364976</v>
      </c>
      <c r="P876">
        <v>-0.32903640913659865</v>
      </c>
      <c r="Q876">
        <v>-0.48078449185808725</v>
      </c>
      <c r="R876">
        <v>-0.15642045011838451</v>
      </c>
      <c r="S876">
        <v>0.31841337599457276</v>
      </c>
      <c r="T876">
        <v>0.2334229547162977</v>
      </c>
      <c r="U876">
        <v>1.4770762330621898E-2</v>
      </c>
      <c r="V876">
        <v>-7.6778612311534222E-3</v>
      </c>
      <c r="W876">
        <v>20.351064429806389</v>
      </c>
      <c r="X876">
        <v>0.51172306075769769</v>
      </c>
      <c r="Y876">
        <v>-1</v>
      </c>
      <c r="Z876">
        <v>-1</v>
      </c>
      <c r="AA876">
        <v>34.247484475886559</v>
      </c>
      <c r="AB876">
        <v>4.6930541648490393E-2</v>
      </c>
      <c r="AC876">
        <v>4.7117416858907718E-2</v>
      </c>
      <c r="AD876">
        <v>4.3131648852588869E-2</v>
      </c>
      <c r="AE876">
        <v>11.1271428062247</v>
      </c>
      <c r="AF876">
        <v>-1</v>
      </c>
      <c r="AG876">
        <v>-1</v>
      </c>
      <c r="AH876">
        <v>-1</v>
      </c>
      <c r="AI876">
        <v>-4.477133481012344E-3</v>
      </c>
      <c r="AJ876">
        <v>-7.6778612311534222E-3</v>
      </c>
      <c r="AK876">
        <v>0.17536879783687825</v>
      </c>
      <c r="AL876">
        <v>-3.5408408476309411E-3</v>
      </c>
      <c r="AM876">
        <v>0.19591054895152915</v>
      </c>
      <c r="AN876">
        <v>-1.2469688736475387E-2</v>
      </c>
      <c r="AO876">
        <v>5.3756691530576166</v>
      </c>
      <c r="AP876">
        <v>6.9492137264963727E-2</v>
      </c>
      <c r="AQ876">
        <v>25.287742239618463</v>
      </c>
      <c r="AR876">
        <v>0.60209650066715703</v>
      </c>
      <c r="AS876">
        <v>0.58855365727572706</v>
      </c>
      <c r="AT876">
        <v>-1</v>
      </c>
      <c r="AU876">
        <v>-1</v>
      </c>
      <c r="AV876">
        <v>-0.15585989105906883</v>
      </c>
      <c r="AW876">
        <v>44.911398739746765</v>
      </c>
      <c r="AX876">
        <v>44.895511893767903</v>
      </c>
      <c r="AY876">
        <v>9.0310734977409449E-2</v>
      </c>
      <c r="AZ876">
        <v>-13.376988129809552</v>
      </c>
      <c r="BA876">
        <v>1411.9605752223265</v>
      </c>
    </row>
    <row r="877" spans="1:100" x14ac:dyDescent="0.25">
      <c r="A877">
        <v>2498</v>
      </c>
      <c r="B877" t="s">
        <v>1292</v>
      </c>
      <c r="C877">
        <v>2</v>
      </c>
      <c r="D877">
        <v>4.425368080788731</v>
      </c>
      <c r="E877">
        <v>0.15403280245777162</v>
      </c>
      <c r="F877">
        <v>0.46049578175825023</v>
      </c>
      <c r="G877">
        <v>0.47025380582349374</v>
      </c>
      <c r="H877">
        <v>0.1495134332333091</v>
      </c>
      <c r="I877">
        <v>0</v>
      </c>
      <c r="J877">
        <v>8.9708059939985443</v>
      </c>
      <c r="K877">
        <v>0.1495134332333091</v>
      </c>
      <c r="L877">
        <v>-1</v>
      </c>
      <c r="M877">
        <v>-1</v>
      </c>
      <c r="N877">
        <v>2.9902686646661816</v>
      </c>
      <c r="O877">
        <v>13.163190731411012</v>
      </c>
      <c r="P877">
        <v>0.94787209325219934</v>
      </c>
      <c r="Q877">
        <v>2.5036821865467296</v>
      </c>
      <c r="R877">
        <v>0.82382286435206131</v>
      </c>
      <c r="S877">
        <v>0.3428030255375985</v>
      </c>
      <c r="T877">
        <v>0.33639654476533754</v>
      </c>
      <c r="U877">
        <v>0.14228101344281344</v>
      </c>
      <c r="V877">
        <v>9.1826332679307565E-3</v>
      </c>
      <c r="W877">
        <v>28.398768873420067</v>
      </c>
      <c r="X877">
        <v>1.1024268734233371</v>
      </c>
      <c r="Y877">
        <v>-1</v>
      </c>
      <c r="Z877">
        <v>-1</v>
      </c>
      <c r="AA877">
        <v>50.816411725519671</v>
      </c>
      <c r="AB877">
        <v>0.18995706062461801</v>
      </c>
      <c r="AC877">
        <v>0.19019821405729651</v>
      </c>
      <c r="AD877">
        <v>0.18498373066588569</v>
      </c>
      <c r="AE877">
        <v>24.303673184743843</v>
      </c>
      <c r="AF877">
        <v>-1</v>
      </c>
      <c r="AG877">
        <v>-1</v>
      </c>
      <c r="AH877">
        <v>-1</v>
      </c>
      <c r="AI877">
        <v>4.7681939817860132E-3</v>
      </c>
      <c r="AJ877">
        <v>9.1826332679307565E-3</v>
      </c>
      <c r="AK877">
        <v>3.0587234858598655E-3</v>
      </c>
      <c r="AL877">
        <v>0.16876923350338746</v>
      </c>
      <c r="AM877">
        <v>-4.7830219109100819E-3</v>
      </c>
      <c r="AN877">
        <v>0.18822388212596386</v>
      </c>
      <c r="AO877">
        <v>0.26522478106268421</v>
      </c>
      <c r="AP877">
        <v>5.1799365092598961</v>
      </c>
      <c r="AQ877">
        <v>33.855091621429843</v>
      </c>
      <c r="AR877">
        <v>0.79068063032397606</v>
      </c>
      <c r="AS877">
        <v>1.198411071236587</v>
      </c>
      <c r="AT877">
        <v>-1</v>
      </c>
      <c r="AU877">
        <v>-1</v>
      </c>
      <c r="AV877">
        <v>1.1449624582559188</v>
      </c>
      <c r="AW877">
        <v>64.005875158429305</v>
      </c>
      <c r="AX877">
        <v>64.240138127288546</v>
      </c>
      <c r="AY877">
        <v>0.23738940958943722</v>
      </c>
      <c r="AZ877">
        <v>12.390095591205762</v>
      </c>
      <c r="BA877">
        <v>1506.8003262421389</v>
      </c>
    </row>
    <row r="878" spans="1:100" x14ac:dyDescent="0.25">
      <c r="A878">
        <v>2499</v>
      </c>
      <c r="B878" t="s">
        <v>1293</v>
      </c>
      <c r="C878">
        <v>3</v>
      </c>
      <c r="D878">
        <v>2.1125543632242789</v>
      </c>
      <c r="E878">
        <v>0</v>
      </c>
      <c r="F878">
        <v>-5.9878221760112128E-2</v>
      </c>
      <c r="G878">
        <v>-5.9878221760112128E-2</v>
      </c>
      <c r="H878">
        <v>-6.99172807274476E-2</v>
      </c>
      <c r="I878">
        <v>0</v>
      </c>
      <c r="J878">
        <v>-4.1950368436468581</v>
      </c>
      <c r="K878">
        <v>-6.99172807274476E-2</v>
      </c>
      <c r="L878">
        <v>-0.99999999999999978</v>
      </c>
      <c r="M878">
        <v>-0.99999999999999978</v>
      </c>
      <c r="N878">
        <v>-1.3983456145489526</v>
      </c>
      <c r="O878">
        <v>-2.1423607021826983</v>
      </c>
      <c r="P878">
        <v>2.6513314833378021</v>
      </c>
      <c r="Q878">
        <v>-0.46298232108570647</v>
      </c>
      <c r="R878">
        <v>1.8199930115919236E-2</v>
      </c>
      <c r="S878">
        <v>0.33333333333333293</v>
      </c>
      <c r="T878">
        <v>0.29125691702482059</v>
      </c>
      <c r="U878">
        <v>6.5243386818211915E-2</v>
      </c>
      <c r="V878">
        <v>2.5461295140563167E-2</v>
      </c>
      <c r="W878">
        <v>31.408488521775038</v>
      </c>
      <c r="X878">
        <v>1.051594014859125</v>
      </c>
      <c r="Y878">
        <v>-0.99999999999999978</v>
      </c>
      <c r="Z878">
        <v>-0.99999999999999978</v>
      </c>
      <c r="AA878">
        <v>43.47547885996137</v>
      </c>
      <c r="AB878">
        <v>0.3418773001091886</v>
      </c>
      <c r="AC878">
        <v>-0.12184773625300156</v>
      </c>
      <c r="AD878">
        <v>2.0946244305220952E-2</v>
      </c>
      <c r="AE878">
        <v>12.048790408070394</v>
      </c>
      <c r="AF878">
        <v>-0.99999999999999978</v>
      </c>
      <c r="AG878">
        <v>-0.99999999999999978</v>
      </c>
      <c r="AH878">
        <v>-0.99999999999999978</v>
      </c>
      <c r="AI878">
        <v>0</v>
      </c>
      <c r="AJ878">
        <v>2.5461295140563167E-2</v>
      </c>
      <c r="AK878">
        <v>-3.3264646154625134E-2</v>
      </c>
      <c r="AL878">
        <v>-2.8589440172924613E-2</v>
      </c>
      <c r="AM878">
        <v>-0.1371754236348246</v>
      </c>
      <c r="AN878">
        <v>-8.7336230500187795E-2</v>
      </c>
      <c r="AO878">
        <v>-3.5957088216437412</v>
      </c>
      <c r="AP878">
        <v>-2.3263529633693181</v>
      </c>
      <c r="AQ878">
        <v>27.213451678128212</v>
      </c>
      <c r="AR878">
        <v>0.71529493231692853</v>
      </c>
      <c r="AS878">
        <v>0.98167673413167744</v>
      </c>
      <c r="AT878">
        <v>-0.99999999999999978</v>
      </c>
      <c r="AU878">
        <v>-0.99999999999999978</v>
      </c>
      <c r="AV878">
        <v>-4.1678291644192948E-2</v>
      </c>
      <c r="AW878">
        <v>39.006765194409354</v>
      </c>
      <c r="AX878">
        <v>41.552894708465672</v>
      </c>
      <c r="AY878">
        <v>0.16954714788221481</v>
      </c>
      <c r="AZ878">
        <v>-26.126276177962104</v>
      </c>
      <c r="BA878">
        <v>1470.8865710694477</v>
      </c>
      <c r="CU878" t="e">
        <v>#N/A</v>
      </c>
      <c r="CV878" t="e">
        <v>#N/A</v>
      </c>
    </row>
    <row r="879" spans="1:100" x14ac:dyDescent="0.25">
      <c r="A879">
        <v>2500</v>
      </c>
      <c r="B879" t="s">
        <v>1294</v>
      </c>
      <c r="C879">
        <v>2</v>
      </c>
      <c r="D879">
        <v>2.2575005871601102</v>
      </c>
      <c r="E879">
        <v>-0.32751144117937331</v>
      </c>
      <c r="F879">
        <v>-0.73860198673457689</v>
      </c>
      <c r="G879">
        <v>-0.73428917808781491</v>
      </c>
      <c r="H879">
        <v>-9.968189426980785E-2</v>
      </c>
      <c r="I879">
        <v>0</v>
      </c>
      <c r="J879">
        <v>-5.9809136561884708</v>
      </c>
      <c r="K879">
        <v>-9.968189426980785E-2</v>
      </c>
      <c r="L879">
        <v>-1</v>
      </c>
      <c r="M879">
        <v>-1</v>
      </c>
      <c r="N879">
        <v>-1.9936378853961569</v>
      </c>
      <c r="O879">
        <v>-2.3677367278222015</v>
      </c>
      <c r="P879">
        <v>-1.4908921048352104</v>
      </c>
      <c r="Q879">
        <v>-3.1963428912582277</v>
      </c>
      <c r="R879">
        <v>-1.0483412697835011</v>
      </c>
      <c r="S879">
        <v>0.29622129787413964</v>
      </c>
      <c r="T879">
        <v>0.1397275553347512</v>
      </c>
      <c r="U879">
        <v>-0.10125048056776018</v>
      </c>
      <c r="V879">
        <v>-2.3019180933707487E-2</v>
      </c>
      <c r="W879">
        <v>13.028479273846189</v>
      </c>
      <c r="X879">
        <v>-2.5756788372078065E-2</v>
      </c>
      <c r="Y879">
        <v>-1</v>
      </c>
      <c r="Z879">
        <v>-1</v>
      </c>
      <c r="AA879">
        <v>19.171461048531672</v>
      </c>
      <c r="AB879">
        <v>-8.3208912664393106E-2</v>
      </c>
      <c r="AC879">
        <v>-8.3071425065984417E-2</v>
      </c>
      <c r="AD879">
        <v>-8.5939188167573718E-2</v>
      </c>
      <c r="AE879">
        <v>-0.86214760979826721</v>
      </c>
      <c r="AF879">
        <v>-1</v>
      </c>
      <c r="AG879">
        <v>-1</v>
      </c>
      <c r="AH879">
        <v>-1</v>
      </c>
      <c r="AI879">
        <v>-1.2889432679549895E-2</v>
      </c>
      <c r="AJ879">
        <v>-2.3019180933707487E-2</v>
      </c>
      <c r="AK879">
        <v>0.33215328234493474</v>
      </c>
      <c r="AL879">
        <v>-0.16032532535568739</v>
      </c>
      <c r="AM879">
        <v>0.37852110245665366</v>
      </c>
      <c r="AN879">
        <v>-0.19508024224159987</v>
      </c>
      <c r="AO879">
        <v>10.025649077261557</v>
      </c>
      <c r="AP879">
        <v>-4.580487786938976</v>
      </c>
      <c r="AQ879">
        <v>17.492333517947429</v>
      </c>
      <c r="AR879">
        <v>0.43050429593969086</v>
      </c>
      <c r="AS879">
        <v>3.3645996586735616E-2</v>
      </c>
      <c r="AT879">
        <v>-1</v>
      </c>
      <c r="AU879">
        <v>-1</v>
      </c>
      <c r="AV879">
        <v>-1.3394747333255674</v>
      </c>
      <c r="AW879">
        <v>27.537384750548529</v>
      </c>
      <c r="AX879">
        <v>27.293887244444932</v>
      </c>
      <c r="AY879">
        <v>-4.3515765115669125E-2</v>
      </c>
      <c r="AZ879">
        <v>-36.822389994389752</v>
      </c>
      <c r="BA879">
        <v>1323.3125727579556</v>
      </c>
    </row>
    <row r="880" spans="1:100" x14ac:dyDescent="0.25">
      <c r="A880">
        <v>2501</v>
      </c>
      <c r="B880" t="s">
        <v>1295</v>
      </c>
      <c r="C880">
        <v>3</v>
      </c>
      <c r="D880">
        <v>5.2185977486363289</v>
      </c>
      <c r="E880">
        <v>0</v>
      </c>
      <c r="F880">
        <v>0.13083203842342966</v>
      </c>
      <c r="G880">
        <v>0.13083203842342966</v>
      </c>
      <c r="H880">
        <v>0.14574919992528212</v>
      </c>
      <c r="I880">
        <v>0</v>
      </c>
      <c r="J880">
        <v>8.7449519955169279</v>
      </c>
      <c r="K880">
        <v>0.14574919992528212</v>
      </c>
      <c r="L880">
        <v>-1.0000000000000007</v>
      </c>
      <c r="M880">
        <v>-1.0000000000000007</v>
      </c>
      <c r="N880">
        <v>2.9149839985056429</v>
      </c>
      <c r="O880">
        <v>14.094381782576685</v>
      </c>
      <c r="P880">
        <v>-0.11521963703796548</v>
      </c>
      <c r="Q880">
        <v>-1.2107037873352173</v>
      </c>
      <c r="R880">
        <v>-0.35596571978281299</v>
      </c>
      <c r="S880">
        <v>0.33333333333333359</v>
      </c>
      <c r="T880">
        <v>0.12864676689979021</v>
      </c>
      <c r="U880">
        <v>6.2981871336998618E-2</v>
      </c>
      <c r="V880">
        <v>1.2333353937952211E-2</v>
      </c>
      <c r="W880">
        <v>15.661845023311688</v>
      </c>
      <c r="X880">
        <v>0.4272960093624335</v>
      </c>
      <c r="Y880">
        <v>-1.0000000000000007</v>
      </c>
      <c r="Z880">
        <v>-1.0000000000000007</v>
      </c>
      <c r="AA880">
        <v>31.94690475692828</v>
      </c>
      <c r="AB880">
        <v>0.17107023439526936</v>
      </c>
      <c r="AC880">
        <v>-0.10978058769688477</v>
      </c>
      <c r="AD880">
        <v>0.27153086236960366</v>
      </c>
      <c r="AE880">
        <v>16.641025453399408</v>
      </c>
      <c r="AF880">
        <v>-1.0000000000000007</v>
      </c>
      <c r="AG880">
        <v>-1.0000000000000007</v>
      </c>
      <c r="AH880">
        <v>-1.0000000000000007</v>
      </c>
      <c r="AI880">
        <v>0</v>
      </c>
      <c r="AJ880">
        <v>1.2333353937952211E-2</v>
      </c>
      <c r="AK880">
        <v>4.5631378721442226E-2</v>
      </c>
      <c r="AL880">
        <v>0.14572328299318688</v>
      </c>
      <c r="AM880">
        <v>-0.27546296535397236</v>
      </c>
      <c r="AN880">
        <v>3.6265841193827475E-2</v>
      </c>
      <c r="AO880">
        <v>-6.6584172402420956</v>
      </c>
      <c r="AP880">
        <v>1.6352624448116211</v>
      </c>
      <c r="AQ880">
        <v>24.406797018828623</v>
      </c>
      <c r="AR880">
        <v>0.53729532550807479</v>
      </c>
      <c r="AS880">
        <v>0.57304520928771574</v>
      </c>
      <c r="AT880">
        <v>-1.0000000000000007</v>
      </c>
      <c r="AU880">
        <v>-1.0000000000000007</v>
      </c>
      <c r="AV880">
        <v>-0.22513368135938319</v>
      </c>
      <c r="AW880">
        <v>47.676548984316582</v>
      </c>
      <c r="AX880">
        <v>48.909884378111798</v>
      </c>
      <c r="AY880">
        <v>0.26969991152079542</v>
      </c>
      <c r="AZ880">
        <v>-29.419855516599704</v>
      </c>
      <c r="BA880">
        <v>1450.8696173645569</v>
      </c>
      <c r="CU880" t="e">
        <v>#N/A</v>
      </c>
      <c r="CV880" t="e">
        <v>#N/A</v>
      </c>
    </row>
    <row r="881" spans="1:100" x14ac:dyDescent="0.25">
      <c r="A881">
        <v>2502</v>
      </c>
      <c r="B881" t="s">
        <v>1296</v>
      </c>
      <c r="C881">
        <v>3</v>
      </c>
      <c r="D881">
        <v>3.1818948557017683</v>
      </c>
      <c r="E881">
        <v>0</v>
      </c>
      <c r="F881">
        <v>-0.48213273346127206</v>
      </c>
      <c r="G881">
        <v>-0.48213273346127206</v>
      </c>
      <c r="H881">
        <v>1.0933129012359509E-2</v>
      </c>
      <c r="I881">
        <v>0</v>
      </c>
      <c r="J881">
        <v>0.65598774074157262</v>
      </c>
      <c r="K881">
        <v>1.0933129012359509E-2</v>
      </c>
      <c r="L881">
        <v>-0.99999999999999944</v>
      </c>
      <c r="M881">
        <v>-0.99999999999999944</v>
      </c>
      <c r="N881">
        <v>0.21866258024719087</v>
      </c>
      <c r="O881">
        <v>3.3557498629820746</v>
      </c>
      <c r="P881">
        <v>1.2557638934269071</v>
      </c>
      <c r="Q881">
        <v>9.170703640131217</v>
      </c>
      <c r="R881">
        <v>3.1571678546365796</v>
      </c>
      <c r="S881">
        <v>0.33333333333333304</v>
      </c>
      <c r="T881">
        <v>0.1639230616107463</v>
      </c>
      <c r="U881">
        <v>-3.9339629616424877E-2</v>
      </c>
      <c r="V881">
        <v>1.0335573807360525E-2</v>
      </c>
      <c r="W881">
        <v>18.292768404906226</v>
      </c>
      <c r="X881">
        <v>0.24263706111614489</v>
      </c>
      <c r="Y881">
        <v>-0.99999999999999944</v>
      </c>
      <c r="Z881">
        <v>-0.99999999999999944</v>
      </c>
      <c r="AA881">
        <v>21.577629283566402</v>
      </c>
      <c r="AB881">
        <v>1.9568958882009525E-2</v>
      </c>
      <c r="AC881">
        <v>4.8112298741182086E-2</v>
      </c>
      <c r="AD881">
        <v>-6.5127397142719937E-2</v>
      </c>
      <c r="AE881">
        <v>0.12769302402359145</v>
      </c>
      <c r="AF881">
        <v>-0.99999999999999944</v>
      </c>
      <c r="AG881">
        <v>-0.99999999999999944</v>
      </c>
      <c r="AH881">
        <v>-0.99999999999999944</v>
      </c>
      <c r="AI881">
        <v>0</v>
      </c>
      <c r="AJ881">
        <v>1.0335573807360525E-2</v>
      </c>
      <c r="AK881">
        <v>-7.7902908356888255E-3</v>
      </c>
      <c r="AL881">
        <v>-2.9288335221885654E-3</v>
      </c>
      <c r="AM881">
        <v>-0.26144805520238645</v>
      </c>
      <c r="AN881">
        <v>-7.3516390211116903E-2</v>
      </c>
      <c r="AO881">
        <v>-6.5751528342381063</v>
      </c>
      <c r="AP881">
        <v>-1.8525539228888666</v>
      </c>
      <c r="AQ881">
        <v>18.948756145647799</v>
      </c>
      <c r="AR881">
        <v>0.46825233913501541</v>
      </c>
      <c r="AS881">
        <v>0.25357019012850451</v>
      </c>
      <c r="AT881">
        <v>-0.99999999999999944</v>
      </c>
      <c r="AU881">
        <v>-0.99999999999999944</v>
      </c>
      <c r="AV881">
        <v>2.6750351211753074</v>
      </c>
      <c r="AW881">
        <v>23.080825223659588</v>
      </c>
      <c r="AX881">
        <v>24.114382604395637</v>
      </c>
      <c r="AY881">
        <v>0.21476331057858611</v>
      </c>
      <c r="AZ881">
        <v>-8.3390671177369473</v>
      </c>
      <c r="BA881">
        <v>1488.2420874605741</v>
      </c>
      <c r="CU881" t="e">
        <v>#N/A</v>
      </c>
      <c r="CV881" t="e">
        <v>#N/A</v>
      </c>
    </row>
    <row r="882" spans="1:100" x14ac:dyDescent="0.25">
      <c r="A882">
        <v>2503</v>
      </c>
      <c r="B882" t="s">
        <v>1297</v>
      </c>
      <c r="C882">
        <v>3</v>
      </c>
      <c r="D882">
        <v>5.0718613799260188</v>
      </c>
      <c r="E882">
        <v>0.21747040154876512</v>
      </c>
      <c r="F882">
        <v>0.12569232572359487</v>
      </c>
      <c r="G882">
        <v>0.1900004146179545</v>
      </c>
      <c r="H882">
        <v>-0.1502734644461719</v>
      </c>
      <c r="I882">
        <v>0</v>
      </c>
      <c r="J882">
        <v>-9.0164078667703134</v>
      </c>
      <c r="K882">
        <v>-0.1502734644461719</v>
      </c>
      <c r="L882">
        <v>-1.0000000000000013</v>
      </c>
      <c r="M882">
        <v>-1.0000000000000013</v>
      </c>
      <c r="N882">
        <v>-3.0054692889234382</v>
      </c>
      <c r="O882">
        <v>-3.7545460722263386</v>
      </c>
      <c r="P882">
        <v>0.94217560835455783</v>
      </c>
      <c r="Q882">
        <v>1.053119168493033E-2</v>
      </c>
      <c r="R882">
        <v>-7.5068567371464251E-2</v>
      </c>
      <c r="S882">
        <v>0.33333333333333343</v>
      </c>
      <c r="T882">
        <v>0.41917436386457829</v>
      </c>
      <c r="U882">
        <v>0.33766551221011776</v>
      </c>
      <c r="V882">
        <v>6.5048715881543297E-3</v>
      </c>
      <c r="W882">
        <v>49.878061817694245</v>
      </c>
      <c r="X882">
        <v>2.3568372335463832</v>
      </c>
      <c r="Y882">
        <v>-1.0000000000000013</v>
      </c>
      <c r="Z882">
        <v>-1.0000000000000013</v>
      </c>
      <c r="AA882">
        <v>70.202255110650384</v>
      </c>
      <c r="AB882">
        <v>0.1222218927478903</v>
      </c>
      <c r="AC882">
        <v>0.26909476385124731</v>
      </c>
      <c r="AD882">
        <v>1.6668580607413958E-2</v>
      </c>
      <c r="AE882">
        <v>20.399261860327581</v>
      </c>
      <c r="AF882">
        <v>-1.0000000000000013</v>
      </c>
      <c r="AG882">
        <v>-1.0000000000000013</v>
      </c>
      <c r="AH882">
        <v>-1.0000000000000013</v>
      </c>
      <c r="AI882">
        <v>0</v>
      </c>
      <c r="AJ882">
        <v>6.5048715881543297E-3</v>
      </c>
      <c r="AK882">
        <v>0.14491682190157013</v>
      </c>
      <c r="AL882">
        <v>-0.18751793299059086</v>
      </c>
      <c r="AM882">
        <v>-0.1288219230415612</v>
      </c>
      <c r="AN882">
        <v>2.6538948579810477E-2</v>
      </c>
      <c r="AO882">
        <v>-2.4959639665311797</v>
      </c>
      <c r="AP882">
        <v>-0.27411595045769271</v>
      </c>
      <c r="AQ882">
        <v>40.861653950923952</v>
      </c>
      <c r="AR882">
        <v>1.0966780809961838</v>
      </c>
      <c r="AS882">
        <v>2.2065637691002102</v>
      </c>
      <c r="AT882">
        <v>-1.0000000000000013</v>
      </c>
      <c r="AU882">
        <v>-1.0000000000000013</v>
      </c>
      <c r="AV882">
        <v>0.11493184724649028</v>
      </c>
      <c r="AW882">
        <v>66.17359308796631</v>
      </c>
      <c r="AX882">
        <v>66.824080246781747</v>
      </c>
      <c r="AY882">
        <v>0.32155978412925518</v>
      </c>
      <c r="AZ882">
        <v>19.962513362611077</v>
      </c>
      <c r="BA882">
        <v>1481.8203750642347</v>
      </c>
      <c r="CU882" t="e">
        <v>#N/A</v>
      </c>
      <c r="CV882" t="e">
        <v>#N/A</v>
      </c>
    </row>
    <row r="883" spans="1:100" x14ac:dyDescent="0.25">
      <c r="A883">
        <v>2504</v>
      </c>
      <c r="B883" t="s">
        <v>1298</v>
      </c>
      <c r="C883">
        <v>2</v>
      </c>
      <c r="D883">
        <v>4.1499748709359441</v>
      </c>
      <c r="E883">
        <v>9.2860237561107201E-2</v>
      </c>
      <c r="F883">
        <v>0.30816941293585537</v>
      </c>
      <c r="G883">
        <v>0.3172357086750629</v>
      </c>
      <c r="H883">
        <v>0.11785711598924581</v>
      </c>
      <c r="I883">
        <v>0</v>
      </c>
      <c r="J883">
        <v>7.0714269593547474</v>
      </c>
      <c r="K883">
        <v>0.11785711598924581</v>
      </c>
      <c r="L883">
        <v>-1</v>
      </c>
      <c r="M883">
        <v>-1</v>
      </c>
      <c r="N883">
        <v>2.357142319784916</v>
      </c>
      <c r="O883">
        <v>11.190232523605648</v>
      </c>
      <c r="P883">
        <v>0.63806575012502731</v>
      </c>
      <c r="Q883">
        <v>1.779584331381876</v>
      </c>
      <c r="R883">
        <v>0.58599408017306776</v>
      </c>
      <c r="S883">
        <v>0.33688555524043745</v>
      </c>
      <c r="T883">
        <v>0.31141286636387916</v>
      </c>
      <c r="U883">
        <v>0.11134419648655254</v>
      </c>
      <c r="V883">
        <v>5.0919030908623594E-3</v>
      </c>
      <c r="W883">
        <v>26.446217159980932</v>
      </c>
      <c r="X883">
        <v>0.9591090180477464</v>
      </c>
      <c r="Y883">
        <v>-1</v>
      </c>
      <c r="Z883">
        <v>-1</v>
      </c>
      <c r="AA883">
        <v>46.796422234380685</v>
      </c>
      <c r="AB883">
        <v>0.15525565270752095</v>
      </c>
      <c r="AC883">
        <v>0.15548363703879656</v>
      </c>
      <c r="AD883">
        <v>0.15056726727063074</v>
      </c>
      <c r="AE883">
        <v>21.106754467360169</v>
      </c>
      <c r="AF883">
        <v>-1</v>
      </c>
      <c r="AG883">
        <v>-1</v>
      </c>
      <c r="AH883">
        <v>-1</v>
      </c>
      <c r="AI883">
        <v>2.5250723431530109E-3</v>
      </c>
      <c r="AJ883">
        <v>5.0919030908623594E-3</v>
      </c>
      <c r="AK883">
        <v>4.486497187311192E-2</v>
      </c>
      <c r="AL883">
        <v>0.12696298511613541</v>
      </c>
      <c r="AM883">
        <v>4.3909692689790905E-2</v>
      </c>
      <c r="AN883">
        <v>0.13953116752526284</v>
      </c>
      <c r="AO883">
        <v>1.5051320098740666</v>
      </c>
      <c r="AP883">
        <v>3.9400292804485142</v>
      </c>
      <c r="AQ883">
        <v>31.776462512682901</v>
      </c>
      <c r="AR883">
        <v>0.74492593492371761</v>
      </c>
      <c r="AS883">
        <v>1.0504461270806433</v>
      </c>
      <c r="AT883">
        <v>-1</v>
      </c>
      <c r="AU883">
        <v>-1</v>
      </c>
      <c r="AV883">
        <v>0.82935408510666941</v>
      </c>
      <c r="AW883">
        <v>59.373131385376375</v>
      </c>
      <c r="AX883">
        <v>59.546702457185859</v>
      </c>
      <c r="AY883">
        <v>0.20170485877917918</v>
      </c>
      <c r="AZ883">
        <v>6.1384291908916682</v>
      </c>
      <c r="BA883">
        <v>1477.7870874757105</v>
      </c>
    </row>
    <row r="884" spans="1:100" x14ac:dyDescent="0.25">
      <c r="A884">
        <v>2506</v>
      </c>
      <c r="B884" t="s">
        <v>1299</v>
      </c>
      <c r="C884">
        <v>2</v>
      </c>
      <c r="D884">
        <v>3.7528285149389213</v>
      </c>
      <c r="E884">
        <v>4.6428801008837998E-3</v>
      </c>
      <c r="F884">
        <v>8.8498556372576323E-2</v>
      </c>
      <c r="G884">
        <v>9.6567306151329843E-2</v>
      </c>
      <c r="H884">
        <v>7.2205333054997101E-2</v>
      </c>
      <c r="I884">
        <v>0</v>
      </c>
      <c r="J884">
        <v>4.3323199832998256</v>
      </c>
      <c r="K884">
        <v>7.2205333054997101E-2</v>
      </c>
      <c r="L884">
        <v>-1</v>
      </c>
      <c r="M884">
        <v>-1</v>
      </c>
      <c r="N884">
        <v>1.444106661099942</v>
      </c>
      <c r="O884">
        <v>8.3450165388572621</v>
      </c>
      <c r="P884">
        <v>0.19129198869681208</v>
      </c>
      <c r="Q884">
        <v>0.73535806045201213</v>
      </c>
      <c r="R884">
        <v>0.24301962906594043</v>
      </c>
      <c r="S884">
        <v>0.32835193247430472</v>
      </c>
      <c r="T884">
        <v>0.27538373971313612</v>
      </c>
      <c r="U884">
        <v>6.6730009641155399E-2</v>
      </c>
      <c r="V884">
        <v>-8.0736575479369932E-4</v>
      </c>
      <c r="W884">
        <v>23.630429514735013</v>
      </c>
      <c r="X884">
        <v>0.75242939787065488</v>
      </c>
      <c r="Y884">
        <v>-1</v>
      </c>
      <c r="Z884">
        <v>-1</v>
      </c>
      <c r="AA884">
        <v>40.999168996344778</v>
      </c>
      <c r="AB884">
        <v>0.10521252452143276</v>
      </c>
      <c r="AC884">
        <v>0.10542151760511473</v>
      </c>
      <c r="AD884">
        <v>0.10093505945026754</v>
      </c>
      <c r="AE884">
        <v>16.496456995950844</v>
      </c>
      <c r="AF884">
        <v>-1</v>
      </c>
      <c r="AG884">
        <v>-1</v>
      </c>
      <c r="AH884">
        <v>-1</v>
      </c>
      <c r="AI884">
        <v>-7.0974809892460685E-4</v>
      </c>
      <c r="AJ884">
        <v>-8.0736575479369932E-4</v>
      </c>
      <c r="AK884">
        <v>0.10515403714737515</v>
      </c>
      <c r="AL884">
        <v>6.6673919841872181E-2</v>
      </c>
      <c r="AM884">
        <v>0.11412977610291757</v>
      </c>
      <c r="AN884">
        <v>6.9311084112136198E-2</v>
      </c>
      <c r="AO884">
        <v>3.2932103650377069</v>
      </c>
      <c r="AP884">
        <v>2.1519509252848739</v>
      </c>
      <c r="AQ884">
        <v>28.778857827914265</v>
      </c>
      <c r="AR884">
        <v>0.67894278828883903</v>
      </c>
      <c r="AS884">
        <v>0.83706490966337899</v>
      </c>
      <c r="AT884">
        <v>-1</v>
      </c>
      <c r="AU884">
        <v>-1</v>
      </c>
      <c r="AV884">
        <v>0.37421317809093169</v>
      </c>
      <c r="AW884">
        <v>52.692221174411522</v>
      </c>
      <c r="AX884">
        <v>52.778268063018601</v>
      </c>
      <c r="AY884">
        <v>0.15024393377213097</v>
      </c>
      <c r="AZ884">
        <v>-2.8771399697313305</v>
      </c>
      <c r="BA884">
        <v>1443.2609307821101</v>
      </c>
    </row>
    <row r="885" spans="1:100" x14ac:dyDescent="0.25">
      <c r="A885">
        <v>2508</v>
      </c>
      <c r="B885" t="s">
        <v>1300</v>
      </c>
      <c r="C885">
        <v>2</v>
      </c>
      <c r="D885">
        <v>4.075518805229037</v>
      </c>
      <c r="E885">
        <v>7.6321454655599766E-2</v>
      </c>
      <c r="F885">
        <v>0.26698603687514</v>
      </c>
      <c r="G885">
        <v>0.27586531504146616</v>
      </c>
      <c r="H885">
        <v>0.10929842698590173</v>
      </c>
      <c r="I885">
        <v>0</v>
      </c>
      <c r="J885">
        <v>6.5579056191541021</v>
      </c>
      <c r="K885">
        <v>0.10929842698590173</v>
      </c>
      <c r="L885">
        <v>-1</v>
      </c>
      <c r="M885">
        <v>-1</v>
      </c>
      <c r="N885">
        <v>2.1859685397180342</v>
      </c>
      <c r="O885">
        <v>10.656818115763624</v>
      </c>
      <c r="P885">
        <v>0.55430565504997453</v>
      </c>
      <c r="Q885">
        <v>1.5838152435702892</v>
      </c>
      <c r="R885">
        <v>0.5216940359152924</v>
      </c>
      <c r="S885">
        <v>0.33528569169442041</v>
      </c>
      <c r="T885">
        <v>0.30465821035164992</v>
      </c>
      <c r="U885">
        <v>0.10298003356006194</v>
      </c>
      <c r="V885">
        <v>3.985922028308754E-3</v>
      </c>
      <c r="W885">
        <v>25.918319908085461</v>
      </c>
      <c r="X885">
        <v>0.92036120846114766</v>
      </c>
      <c r="Y885">
        <v>-1</v>
      </c>
      <c r="Z885">
        <v>-1</v>
      </c>
      <c r="AA885">
        <v>45.709566818252888</v>
      </c>
      <c r="AB885">
        <v>0.14587368461404937</v>
      </c>
      <c r="AC885">
        <v>0.14609810851084701</v>
      </c>
      <c r="AD885">
        <v>0.14126233756184714</v>
      </c>
      <c r="AE885">
        <v>20.24242672954702</v>
      </c>
      <c r="AF885">
        <v>-1</v>
      </c>
      <c r="AG885">
        <v>-1</v>
      </c>
      <c r="AH885">
        <v>-1</v>
      </c>
      <c r="AI885">
        <v>1.9186158070462463E-3</v>
      </c>
      <c r="AJ885">
        <v>3.985922028308754E-3</v>
      </c>
      <c r="AK885">
        <v>5.6167824178528072E-2</v>
      </c>
      <c r="AL885">
        <v>0.11566013281071925</v>
      </c>
      <c r="AM885">
        <v>5.7074388942452661E-2</v>
      </c>
      <c r="AN885">
        <v>0.12636647127260109</v>
      </c>
      <c r="AO885">
        <v>1.8403567387197746</v>
      </c>
      <c r="AP885">
        <v>3.6048045516028062</v>
      </c>
      <c r="AQ885">
        <v>31.214478629406027</v>
      </c>
      <c r="AR885">
        <v>0.732555569623345</v>
      </c>
      <c r="AS885">
        <v>1.0104419177891981</v>
      </c>
      <c r="AT885">
        <v>-1</v>
      </c>
      <c r="AU885">
        <v>-1</v>
      </c>
      <c r="AV885">
        <v>0.74402533723589892</v>
      </c>
      <c r="AW885">
        <v>58.120610036160528</v>
      </c>
      <c r="AX885">
        <v>58.277772279745712</v>
      </c>
      <c r="AY885">
        <v>0.19205708546889921</v>
      </c>
      <c r="AZ885">
        <v>4.4482114671929862</v>
      </c>
      <c r="BA885">
        <v>1459.1342095545126</v>
      </c>
    </row>
    <row r="886" spans="1:100" x14ac:dyDescent="0.25">
      <c r="A886">
        <v>2509</v>
      </c>
      <c r="B886" t="s">
        <v>1188</v>
      </c>
      <c r="C886">
        <v>3</v>
      </c>
      <c r="D886">
        <v>6.3801785554092953</v>
      </c>
      <c r="E886">
        <v>0</v>
      </c>
      <c r="F886">
        <v>-3.1160461297865601E-2</v>
      </c>
      <c r="G886">
        <v>-3.1160461297865601E-2</v>
      </c>
      <c r="H886">
        <v>0.35555769422402278</v>
      </c>
      <c r="I886">
        <v>0</v>
      </c>
      <c r="J886">
        <v>21.333461653441368</v>
      </c>
      <c r="K886">
        <v>0.35555769422402278</v>
      </c>
      <c r="L886">
        <v>-1.0000000000000004</v>
      </c>
      <c r="M886">
        <v>-1.0000000000000004</v>
      </c>
      <c r="N886">
        <v>7.1111538844804532</v>
      </c>
      <c r="O886">
        <v>27.682479747552776</v>
      </c>
      <c r="P886">
        <v>-0.18129778027378401</v>
      </c>
      <c r="Q886">
        <v>3.8253162825533575</v>
      </c>
      <c r="R886">
        <v>1.2437955839564034</v>
      </c>
      <c r="S886">
        <v>0.33333333333333343</v>
      </c>
      <c r="T886">
        <v>0.40702728584681697</v>
      </c>
      <c r="U886">
        <v>0.15114589743184564</v>
      </c>
      <c r="V886">
        <v>-3.3650373683584957E-2</v>
      </c>
      <c r="W886">
        <v>20.091937948175527</v>
      </c>
      <c r="X886">
        <v>0.85638063207285908</v>
      </c>
      <c r="Y886">
        <v>-1.0000000000000004</v>
      </c>
      <c r="Z886">
        <v>-1.0000000000000004</v>
      </c>
      <c r="AA886">
        <v>54.930254775794452</v>
      </c>
      <c r="AB886">
        <v>0.34447995603102044</v>
      </c>
      <c r="AC886">
        <v>0.32356218203120113</v>
      </c>
      <c r="AD886">
        <v>3.8482868110294895E-3</v>
      </c>
      <c r="AE886">
        <v>33.594521243662562</v>
      </c>
      <c r="AF886">
        <v>-1.0000000000000004</v>
      </c>
      <c r="AG886">
        <v>-1.0000000000000004</v>
      </c>
      <c r="AH886">
        <v>-1.0000000000000004</v>
      </c>
      <c r="AI886">
        <v>0</v>
      </c>
      <c r="AJ886">
        <v>-3.3650373683584957E-2</v>
      </c>
      <c r="AK886">
        <v>0.17512549055774462</v>
      </c>
      <c r="AL886">
        <v>0.10896349711525802</v>
      </c>
      <c r="AM886">
        <v>7.8572058063557909E-2</v>
      </c>
      <c r="AN886">
        <v>5.028576583188251E-3</v>
      </c>
      <c r="AO886">
        <v>2.839928904377671</v>
      </c>
      <c r="AP886">
        <v>0.67053190015599595</v>
      </c>
      <c r="AQ886">
        <v>41.425399601616903</v>
      </c>
      <c r="AR886">
        <v>0.85785614292841106</v>
      </c>
      <c r="AS886">
        <v>1.2119383262968817</v>
      </c>
      <c r="AT886">
        <v>-1.0000000000000004</v>
      </c>
      <c r="AU886">
        <v>-1.0000000000000004</v>
      </c>
      <c r="AV886">
        <v>1.2126351226585381</v>
      </c>
      <c r="AW886">
        <v>83.283266423503235</v>
      </c>
      <c r="AX886">
        <v>79.918229055144749</v>
      </c>
      <c r="AY886">
        <v>0.51407205286002078</v>
      </c>
      <c r="AZ886">
        <v>61.618549281575</v>
      </c>
      <c r="BA886">
        <v>1566.9450015206921</v>
      </c>
      <c r="CU886" t="e">
        <v>#N/A</v>
      </c>
      <c r="CV886" t="e">
        <v>#N/A</v>
      </c>
    </row>
    <row r="887" spans="1:100" x14ac:dyDescent="0.25">
      <c r="A887">
        <v>2511</v>
      </c>
      <c r="B887" t="s">
        <v>1301</v>
      </c>
      <c r="C887">
        <v>2</v>
      </c>
      <c r="D887">
        <v>4.2709464515126037</v>
      </c>
      <c r="E887">
        <v>0.11973142246589674</v>
      </c>
      <c r="F887">
        <v>0.37508159864224433</v>
      </c>
      <c r="G887">
        <v>0.38445174889178979</v>
      </c>
      <c r="H887">
        <v>0.1317627410927027</v>
      </c>
      <c r="I887">
        <v>0</v>
      </c>
      <c r="J887">
        <v>7.9057644655621608</v>
      </c>
      <c r="K887">
        <v>0.1317627410927027</v>
      </c>
      <c r="L887">
        <v>-1</v>
      </c>
      <c r="M887">
        <v>-1</v>
      </c>
      <c r="N887">
        <v>2.6352548218540535</v>
      </c>
      <c r="O887">
        <v>12.056891047748239</v>
      </c>
      <c r="P887">
        <v>0.77415393843149549</v>
      </c>
      <c r="Q887">
        <v>2.097657758385707</v>
      </c>
      <c r="R887">
        <v>0.69046478932431166</v>
      </c>
      <c r="S887">
        <v>0.339484913936484</v>
      </c>
      <c r="T887">
        <v>0.32238741096669982</v>
      </c>
      <c r="U887">
        <v>0.12493376772983131</v>
      </c>
      <c r="V887">
        <v>6.8888322725844924E-3</v>
      </c>
      <c r="W887">
        <v>27.303911752591475</v>
      </c>
      <c r="X887">
        <v>1.0220640469640732</v>
      </c>
      <c r="Y887">
        <v>-1</v>
      </c>
      <c r="Z887">
        <v>-1</v>
      </c>
      <c r="AA887">
        <v>48.562277256385762</v>
      </c>
      <c r="AB887">
        <v>0.17049889042645611</v>
      </c>
      <c r="AC887">
        <v>0.17073265953002995</v>
      </c>
      <c r="AD887">
        <v>0.16568533781786138</v>
      </c>
      <c r="AE887">
        <v>22.511060370268019</v>
      </c>
      <c r="AF887">
        <v>-1</v>
      </c>
      <c r="AG887">
        <v>-1</v>
      </c>
      <c r="AH887">
        <v>-1</v>
      </c>
      <c r="AI887">
        <v>3.5104051703356192E-3</v>
      </c>
      <c r="AJ887">
        <v>6.8888322725844924E-3</v>
      </c>
      <c r="AK887">
        <v>2.6500801064072245E-2</v>
      </c>
      <c r="AL887">
        <v>0.14532715592517509</v>
      </c>
      <c r="AM887">
        <v>2.252051373739869E-2</v>
      </c>
      <c r="AN887">
        <v>0.16092034647765507</v>
      </c>
      <c r="AO887">
        <v>0.96047973860739999</v>
      </c>
      <c r="AP887">
        <v>4.4846815517151803</v>
      </c>
      <c r="AQ887">
        <v>32.689538942026189</v>
      </c>
      <c r="AR887">
        <v>0.76502453439293339</v>
      </c>
      <c r="AS887">
        <v>1.1154424760249397</v>
      </c>
      <c r="AT887">
        <v>-1</v>
      </c>
      <c r="AU887">
        <v>-1</v>
      </c>
      <c r="AV887">
        <v>0.96799092282500632</v>
      </c>
      <c r="AW887">
        <v>61.408150102549797</v>
      </c>
      <c r="AX887">
        <v>61.608381216987887</v>
      </c>
      <c r="AY887">
        <v>0.21737996026767481</v>
      </c>
      <c r="AZ887">
        <v>8.8845897301738805</v>
      </c>
      <c r="BA887">
        <v>1383.8758219364775</v>
      </c>
    </row>
    <row r="888" spans="1:100" x14ac:dyDescent="0.25">
      <c r="A888">
        <v>2512</v>
      </c>
      <c r="B888" t="s">
        <v>1302</v>
      </c>
      <c r="C888">
        <v>3</v>
      </c>
      <c r="D888">
        <v>5.2241265195565987</v>
      </c>
      <c r="E888">
        <v>0</v>
      </c>
      <c r="F888">
        <v>7.3785969775163662E-2</v>
      </c>
      <c r="G888">
        <v>7.3785969775163662E-2</v>
      </c>
      <c r="H888">
        <v>0.57983077068565514</v>
      </c>
      <c r="I888">
        <v>0</v>
      </c>
      <c r="J888">
        <v>34.78984624113933</v>
      </c>
      <c r="K888">
        <v>0.57983077068565514</v>
      </c>
      <c r="L888">
        <v>-0.99999999999999845</v>
      </c>
      <c r="M888">
        <v>-0.99999999999999845</v>
      </c>
      <c r="N888">
        <v>11.596615413713106</v>
      </c>
      <c r="O888">
        <v>40.087758730471073</v>
      </c>
      <c r="P888">
        <v>-0.85066492906856861</v>
      </c>
      <c r="Q888">
        <v>-1.9029967345118737</v>
      </c>
      <c r="R888">
        <v>-0.76405910215261785</v>
      </c>
      <c r="S888">
        <v>0.3333333333333327</v>
      </c>
      <c r="T888">
        <v>0.20758246678155876</v>
      </c>
      <c r="U888">
        <v>0.45249205050223096</v>
      </c>
      <c r="V888">
        <v>0.1262467197233042</v>
      </c>
      <c r="W888">
        <v>21.592951986190851</v>
      </c>
      <c r="X888">
        <v>2.542935039346581</v>
      </c>
      <c r="Y888">
        <v>-0.99999999999999845</v>
      </c>
      <c r="Z888">
        <v>-0.99999999999999845</v>
      </c>
      <c r="AA888">
        <v>68.556544342790801</v>
      </c>
      <c r="AB888">
        <v>0.52594593602572559</v>
      </c>
      <c r="AC888">
        <v>0.20300392234959153</v>
      </c>
      <c r="AD888">
        <v>0.2256031707997348</v>
      </c>
      <c r="AE888">
        <v>47.727651458752597</v>
      </c>
      <c r="AF888">
        <v>-0.99999999999999845</v>
      </c>
      <c r="AG888">
        <v>-0.99999999999999845</v>
      </c>
      <c r="AH888">
        <v>-0.99999999999999845</v>
      </c>
      <c r="AI888">
        <v>0</v>
      </c>
      <c r="AJ888">
        <v>0.1262467197233042</v>
      </c>
      <c r="AK888">
        <v>0.16912173408740763</v>
      </c>
      <c r="AL888">
        <v>0.26350124152834681</v>
      </c>
      <c r="AM888">
        <v>-0.15271058210001542</v>
      </c>
      <c r="AN888">
        <v>0.10748571448983263</v>
      </c>
      <c r="AO888">
        <v>-2.9721558820633485</v>
      </c>
      <c r="AP888">
        <v>4.0046490698875497</v>
      </c>
      <c r="AQ888">
        <v>56.38279822733017</v>
      </c>
      <c r="AR888">
        <v>1.1196545703404261</v>
      </c>
      <c r="AS888">
        <v>3.1227658100322362</v>
      </c>
      <c r="AT888">
        <v>-0.99999999999999845</v>
      </c>
      <c r="AU888">
        <v>-0.99999999999999845</v>
      </c>
      <c r="AV888">
        <v>-0.69027313237745425</v>
      </c>
      <c r="AW888">
        <v>112.64895214314947</v>
      </c>
      <c r="AX888">
        <v>125.27362411547989</v>
      </c>
      <c r="AY888">
        <v>0.26088237278358367</v>
      </c>
      <c r="AZ888">
        <v>27.931685837539757</v>
      </c>
      <c r="BA888">
        <v>1612.9704700941857</v>
      </c>
      <c r="CU888" t="e">
        <v>#N/A</v>
      </c>
      <c r="CV888" t="e">
        <v>#N/A</v>
      </c>
    </row>
    <row r="889" spans="1:100" x14ac:dyDescent="0.25">
      <c r="A889">
        <v>2513</v>
      </c>
      <c r="B889" t="s">
        <v>1303</v>
      </c>
      <c r="C889">
        <v>2</v>
      </c>
      <c r="D889">
        <v>3.6308165035653928</v>
      </c>
      <c r="E889">
        <v>-2.2459413698987019E-2</v>
      </c>
      <c r="F889">
        <v>2.1010884272086361E-2</v>
      </c>
      <c r="G889">
        <v>2.877316620281703E-2</v>
      </c>
      <c r="H889">
        <v>5.8180110930997161E-2</v>
      </c>
      <c r="I889">
        <v>0</v>
      </c>
      <c r="J889">
        <v>3.4908066558598296</v>
      </c>
      <c r="K889">
        <v>5.8180110930997161E-2</v>
      </c>
      <c r="L889">
        <v>-1</v>
      </c>
      <c r="M889">
        <v>-1</v>
      </c>
      <c r="N889">
        <v>1.1636022186199431</v>
      </c>
      <c r="O889">
        <v>7.4709042126349683</v>
      </c>
      <c r="P889">
        <v>5.4033357369518475E-2</v>
      </c>
      <c r="Q889">
        <v>0.41454900424053631</v>
      </c>
      <c r="R889">
        <v>0.13765040687011551</v>
      </c>
      <c r="S889">
        <v>0.32573021767753946</v>
      </c>
      <c r="T889">
        <v>0.26431480720423078</v>
      </c>
      <c r="U889">
        <v>5.3023559637011025E-2</v>
      </c>
      <c r="V889">
        <v>-2.6197496445682904E-3</v>
      </c>
      <c r="W889">
        <v>22.765358215428517</v>
      </c>
      <c r="X889">
        <v>0.6889329165686513</v>
      </c>
      <c r="Y889">
        <v>-1</v>
      </c>
      <c r="Z889">
        <v>-1</v>
      </c>
      <c r="AA889">
        <v>39.218126523378558</v>
      </c>
      <c r="AB889">
        <v>8.983818548191326E-2</v>
      </c>
      <c r="AC889">
        <v>9.0041344040659027E-2</v>
      </c>
      <c r="AD889">
        <v>8.5686964097941368E-2</v>
      </c>
      <c r="AE889">
        <v>15.080073189268852</v>
      </c>
      <c r="AF889">
        <v>-1</v>
      </c>
      <c r="AG889">
        <v>-1</v>
      </c>
      <c r="AH889">
        <v>-1</v>
      </c>
      <c r="AI889">
        <v>-1.7035554009688315E-3</v>
      </c>
      <c r="AJ889">
        <v>-2.6197496445682904E-3</v>
      </c>
      <c r="AK889">
        <v>0.12367615124175182</v>
      </c>
      <c r="AL889">
        <v>4.8151805747495495E-2</v>
      </c>
      <c r="AM889">
        <v>0.13570291529122414</v>
      </c>
      <c r="AN889">
        <v>4.7737944923829635E-2</v>
      </c>
      <c r="AO889">
        <v>3.8425469844290268</v>
      </c>
      <c r="AP889">
        <v>1.6026143058935538</v>
      </c>
      <c r="AQ889">
        <v>27.857928373650118</v>
      </c>
      <c r="AR889">
        <v>0.65867132836957354</v>
      </c>
      <c r="AS889">
        <v>0.77150955171214619</v>
      </c>
      <c r="AT889">
        <v>-1</v>
      </c>
      <c r="AU889">
        <v>-1</v>
      </c>
      <c r="AV889">
        <v>0.23438397738241878</v>
      </c>
      <c r="AW889">
        <v>50.639700031168609</v>
      </c>
      <c r="AX889">
        <v>50.698857584206834</v>
      </c>
      <c r="AY889">
        <v>0.13443401666615773</v>
      </c>
      <c r="AZ889">
        <v>-5.6469191968458077</v>
      </c>
      <c r="BA889">
        <v>1462.2033221825241</v>
      </c>
    </row>
    <row r="890" spans="1:100" x14ac:dyDescent="0.25">
      <c r="A890">
        <v>2515</v>
      </c>
      <c r="B890" t="s">
        <v>1304</v>
      </c>
      <c r="C890">
        <v>2</v>
      </c>
      <c r="D890">
        <v>3.8683183678610384</v>
      </c>
      <c r="E890">
        <v>3.0296419367741471E-2</v>
      </c>
      <c r="F890">
        <v>0.15237867143010647</v>
      </c>
      <c r="G890">
        <v>0.16073750680203297</v>
      </c>
      <c r="H890">
        <v>8.5480836196585391E-2</v>
      </c>
      <c r="I890">
        <v>0</v>
      </c>
      <c r="J890">
        <v>5.1288501717951229</v>
      </c>
      <c r="K890">
        <v>8.5480836196585391E-2</v>
      </c>
      <c r="L890">
        <v>-1</v>
      </c>
      <c r="M890">
        <v>-1</v>
      </c>
      <c r="N890">
        <v>1.7096167239317075</v>
      </c>
      <c r="O890">
        <v>9.1724031449494294</v>
      </c>
      <c r="P890">
        <v>0.3212134527053917</v>
      </c>
      <c r="Q890">
        <v>1.039018251779577</v>
      </c>
      <c r="R890">
        <v>0.34275633397656791</v>
      </c>
      <c r="S890">
        <v>0.33083350336944567</v>
      </c>
      <c r="T890">
        <v>0.28586098185567221</v>
      </c>
      <c r="U890">
        <v>7.9703780643232552E-2</v>
      </c>
      <c r="V890">
        <v>9.0813705933247366E-4</v>
      </c>
      <c r="W890">
        <v>24.449258382478181</v>
      </c>
      <c r="X890">
        <v>0.81253167144264338</v>
      </c>
      <c r="Y890">
        <v>-1</v>
      </c>
      <c r="Z890">
        <v>-1</v>
      </c>
      <c r="AA890">
        <v>42.685005750737801</v>
      </c>
      <c r="AB890">
        <v>0.11976502746323822</v>
      </c>
      <c r="AC890">
        <v>0.1199795431870207</v>
      </c>
      <c r="AD890">
        <v>0.11536806706778344</v>
      </c>
      <c r="AE890">
        <v>17.83712793214411</v>
      </c>
      <c r="AF890">
        <v>-1</v>
      </c>
      <c r="AG890">
        <v>-1</v>
      </c>
      <c r="AH890">
        <v>-1</v>
      </c>
      <c r="AI890">
        <v>2.3093518179471457E-4</v>
      </c>
      <c r="AJ890">
        <v>9.0813705933247366E-4</v>
      </c>
      <c r="AK890">
        <v>8.7622023630955531E-2</v>
      </c>
      <c r="AL890">
        <v>8.4205933358291796E-2</v>
      </c>
      <c r="AM890">
        <v>9.3709830198588001E-2</v>
      </c>
      <c r="AN890">
        <v>8.9731030016465763E-2</v>
      </c>
      <c r="AO890">
        <v>2.7732385633762093</v>
      </c>
      <c r="AP890">
        <v>2.6719227269463715</v>
      </c>
      <c r="AQ890">
        <v>29.650558950019423</v>
      </c>
      <c r="AR890">
        <v>0.69813063625755556</v>
      </c>
      <c r="AS890">
        <v>0.89911600252559565</v>
      </c>
      <c r="AT890">
        <v>-1</v>
      </c>
      <c r="AU890">
        <v>-1</v>
      </c>
      <c r="AV890">
        <v>0.50656780155997017</v>
      </c>
      <c r="AW890">
        <v>54.635024692558332</v>
      </c>
      <c r="AX890">
        <v>54.74652354589464</v>
      </c>
      <c r="AY890">
        <v>0.16520873093205923</v>
      </c>
      <c r="AZ890">
        <v>-0.25541943611189788</v>
      </c>
      <c r="BA890">
        <v>1366.6972047841402</v>
      </c>
    </row>
    <row r="891" spans="1:100" x14ac:dyDescent="0.25">
      <c r="A891">
        <v>2518</v>
      </c>
      <c r="B891" t="s">
        <v>1305</v>
      </c>
      <c r="C891">
        <v>3</v>
      </c>
      <c r="D891">
        <v>3.3423697059059125</v>
      </c>
      <c r="E891">
        <v>0</v>
      </c>
      <c r="F891">
        <v>0.12917598406089498</v>
      </c>
      <c r="G891">
        <v>0.12917598406089498</v>
      </c>
      <c r="H891">
        <v>-9.8300189975700572E-2</v>
      </c>
      <c r="I891">
        <v>0</v>
      </c>
      <c r="J891">
        <v>-5.8980113985420326</v>
      </c>
      <c r="K891">
        <v>-9.8300189975700572E-2</v>
      </c>
      <c r="L891">
        <v>-1.0000000000000031</v>
      </c>
      <c r="M891">
        <v>-1.0000000000000031</v>
      </c>
      <c r="N891">
        <v>-1.9660037995140116</v>
      </c>
      <c r="O891">
        <v>-2.426465708575225</v>
      </c>
      <c r="P891">
        <v>-1.2380507039528623</v>
      </c>
      <c r="Q891">
        <v>-1.8587058335387647</v>
      </c>
      <c r="R891">
        <v>-0.83182910424629686</v>
      </c>
      <c r="S891">
        <v>0.33333333333333431</v>
      </c>
      <c r="T891">
        <v>0.41355081525816906</v>
      </c>
      <c r="U891">
        <v>-6.0008102098455279E-2</v>
      </c>
      <c r="V891">
        <v>-3.9764290262357628E-3</v>
      </c>
      <c r="W891">
        <v>31.247992297700502</v>
      </c>
      <c r="X891">
        <v>0.65261980692863442</v>
      </c>
      <c r="Y891">
        <v>-1.0000000000000031</v>
      </c>
      <c r="Z891">
        <v>-1.0000000000000031</v>
      </c>
      <c r="AA891">
        <v>48.686498578006635</v>
      </c>
      <c r="AB891">
        <v>9.5853340509344756E-2</v>
      </c>
      <c r="AC891">
        <v>0.10098152946137563</v>
      </c>
      <c r="AD891">
        <v>0.16857183772032761</v>
      </c>
      <c r="AE891">
        <v>18.270335384552389</v>
      </c>
      <c r="AF891">
        <v>-1.0000000000000031</v>
      </c>
      <c r="AG891">
        <v>-1.0000000000000031</v>
      </c>
      <c r="AH891">
        <v>-1.0000000000000031</v>
      </c>
      <c r="AI891">
        <v>0</v>
      </c>
      <c r="AJ891">
        <v>-3.9764290262357628E-3</v>
      </c>
      <c r="AK891">
        <v>-1.1449451290567542E-2</v>
      </c>
      <c r="AL891">
        <v>0.11630080194958375</v>
      </c>
      <c r="AM891">
        <v>8.4952271149061426E-2</v>
      </c>
      <c r="AN891">
        <v>0.31789067911461399</v>
      </c>
      <c r="AO891">
        <v>2.0665595222736983</v>
      </c>
      <c r="AP891">
        <v>8.5287709876132656</v>
      </c>
      <c r="AQ891">
        <v>25.349980899158481</v>
      </c>
      <c r="AR891">
        <v>0.68289961746681249</v>
      </c>
      <c r="AS891">
        <v>0.5543196169529343</v>
      </c>
      <c r="AT891">
        <v>-1.0000000000000031</v>
      </c>
      <c r="AU891">
        <v>-1.0000000000000031</v>
      </c>
      <c r="AV891">
        <v>-0.70265312018540171</v>
      </c>
      <c r="AW891">
        <v>54.78880385704467</v>
      </c>
      <c r="AX891">
        <v>54.391160954421082</v>
      </c>
      <c r="AY891">
        <v>6.5133378802401443E-2</v>
      </c>
      <c r="AZ891">
        <v>-33.875040470616042</v>
      </c>
      <c r="BA891">
        <v>1454.1694203710044</v>
      </c>
      <c r="CU891" t="e">
        <v>#N/A</v>
      </c>
      <c r="CV891" t="e">
        <v>#N/A</v>
      </c>
    </row>
    <row r="892" spans="1:100" x14ac:dyDescent="0.25">
      <c r="A892">
        <v>2521</v>
      </c>
      <c r="B892" t="s">
        <v>1306</v>
      </c>
      <c r="C892">
        <v>3</v>
      </c>
      <c r="D892">
        <v>3.1271150988764589</v>
      </c>
      <c r="E892">
        <v>0</v>
      </c>
      <c r="F892">
        <v>-0.26482436273691995</v>
      </c>
      <c r="G892">
        <v>-0.26482436273691995</v>
      </c>
      <c r="H892">
        <v>7.7976502996741415E-2</v>
      </c>
      <c r="I892">
        <v>0</v>
      </c>
      <c r="J892">
        <v>4.6785901798044822</v>
      </c>
      <c r="K892">
        <v>7.7976502996741415E-2</v>
      </c>
      <c r="L892">
        <v>-1.0000000000000009</v>
      </c>
      <c r="M892">
        <v>-1.0000000000000009</v>
      </c>
      <c r="N892">
        <v>1.5595300599348274</v>
      </c>
      <c r="O892">
        <v>7.540880915944026</v>
      </c>
      <c r="P892">
        <v>-0.19396779711330001</v>
      </c>
      <c r="Q892">
        <v>-4.2469719985364565</v>
      </c>
      <c r="R892">
        <v>-1.5235048557464024</v>
      </c>
      <c r="S892">
        <v>0.33333333333333387</v>
      </c>
      <c r="T892">
        <v>0.39664090442581429</v>
      </c>
      <c r="U892">
        <v>2.0677720141296346E-2</v>
      </c>
      <c r="V892">
        <v>1.263309803519852E-3</v>
      </c>
      <c r="W892">
        <v>26.957550588288928</v>
      </c>
      <c r="X892">
        <v>0.80559604524119188</v>
      </c>
      <c r="Y892">
        <v>-1.0000000000000009</v>
      </c>
      <c r="Z892">
        <v>-1.0000000000000009</v>
      </c>
      <c r="AA892">
        <v>28.769672054401532</v>
      </c>
      <c r="AB892">
        <v>-0.1722196087247565</v>
      </c>
      <c r="AC892">
        <v>0.28012277138784147</v>
      </c>
      <c r="AD892">
        <v>-4.1190636225904464E-2</v>
      </c>
      <c r="AE892">
        <v>3.3356263218590216</v>
      </c>
      <c r="AF892">
        <v>-1.0000000000000009</v>
      </c>
      <c r="AG892">
        <v>-1.0000000000000009</v>
      </c>
      <c r="AH892">
        <v>-1.0000000000000009</v>
      </c>
      <c r="AI892">
        <v>0</v>
      </c>
      <c r="AJ892">
        <v>1.263309803519852E-3</v>
      </c>
      <c r="AK892">
        <v>6.2506450738472087E-4</v>
      </c>
      <c r="AL892">
        <v>0.19774198718056313</v>
      </c>
      <c r="AM892">
        <v>0.10302496066747369</v>
      </c>
      <c r="AN892">
        <v>0.39167781928640355</v>
      </c>
      <c r="AO892">
        <v>2.578749339223767</v>
      </c>
      <c r="AP892">
        <v>10.780655418062903</v>
      </c>
      <c r="AQ892">
        <v>31.636140768093416</v>
      </c>
      <c r="AR892">
        <v>0.75191526770396433</v>
      </c>
      <c r="AS892">
        <v>0.88357254823793308</v>
      </c>
      <c r="AT892">
        <v>-1.0000000000000009</v>
      </c>
      <c r="AU892">
        <v>-1.0000000000000009</v>
      </c>
      <c r="AV892">
        <v>-1.7883292184833222</v>
      </c>
      <c r="AW892">
        <v>47.091208388408468</v>
      </c>
      <c r="AX892">
        <v>47.217539368760455</v>
      </c>
      <c r="AY892">
        <v>-9.5388283513875103E-3</v>
      </c>
      <c r="AZ892">
        <v>-23.381175091696132</v>
      </c>
      <c r="BA892">
        <v>1436.2303537503892</v>
      </c>
    </row>
    <row r="893" spans="1:100" x14ac:dyDescent="0.25">
      <c r="A893">
        <v>2522</v>
      </c>
      <c r="B893" t="s">
        <v>1307</v>
      </c>
      <c r="C893">
        <v>3</v>
      </c>
      <c r="D893">
        <v>5.2285484572768599</v>
      </c>
      <c r="E893">
        <v>0</v>
      </c>
      <c r="F893">
        <v>-0.10225575912343185</v>
      </c>
      <c r="G893">
        <v>-0.10225575912343185</v>
      </c>
      <c r="H893">
        <v>-8.0768504166201432E-2</v>
      </c>
      <c r="I893">
        <v>0</v>
      </c>
      <c r="J893">
        <v>-4.8461102499720878</v>
      </c>
      <c r="K893">
        <v>-8.0768504166201432E-2</v>
      </c>
      <c r="L893">
        <v>-1.0000000000000004</v>
      </c>
      <c r="M893">
        <v>-1.0000000000000004</v>
      </c>
      <c r="N893">
        <v>-1.6153700833240285</v>
      </c>
      <c r="O893">
        <v>0.28018244818134536</v>
      </c>
      <c r="P893">
        <v>-3.46150850671504E-2</v>
      </c>
      <c r="Q893">
        <v>-0.64478056891601354</v>
      </c>
      <c r="R893">
        <v>-0.18488707943624125</v>
      </c>
      <c r="S893">
        <v>0.33619732385834761</v>
      </c>
      <c r="T893">
        <v>0.29357272023655639</v>
      </c>
      <c r="U893">
        <v>1.8198421808267643E-2</v>
      </c>
      <c r="V893">
        <v>-1.4129227800374114E-2</v>
      </c>
      <c r="W893">
        <v>28.584309690759966</v>
      </c>
      <c r="X893">
        <v>0.6587962555951542</v>
      </c>
      <c r="Y893">
        <v>-1.0000000000000004</v>
      </c>
      <c r="Z893">
        <v>-1.0000000000000004</v>
      </c>
      <c r="AA893">
        <v>66.94872543584313</v>
      </c>
      <c r="AB893">
        <v>0.34894041844558554</v>
      </c>
      <c r="AC893">
        <v>0.23932504292840176</v>
      </c>
      <c r="AD893">
        <v>0.18272059511640101</v>
      </c>
      <c r="AE893">
        <v>38.549302824519401</v>
      </c>
      <c r="AF893">
        <v>-1.0000000000000004</v>
      </c>
      <c r="AG893">
        <v>-1.0000000000000004</v>
      </c>
      <c r="AH893">
        <v>-1.0000000000000004</v>
      </c>
      <c r="AI893">
        <v>0</v>
      </c>
      <c r="AJ893">
        <v>-1.4129227800374114E-2</v>
      </c>
      <c r="AK893">
        <v>0.12250784125897321</v>
      </c>
      <c r="AL893">
        <v>7.4320081262022372E-2</v>
      </c>
      <c r="AM893">
        <v>0.15851804969948929</v>
      </c>
      <c r="AN893">
        <v>-2.768017138025658E-2</v>
      </c>
      <c r="AO893">
        <v>4.575490448782098</v>
      </c>
      <c r="AP893">
        <v>-0.32040387819630289</v>
      </c>
      <c r="AQ893">
        <v>23.738199440787881</v>
      </c>
      <c r="AR893">
        <v>0.63383923810279752</v>
      </c>
      <c r="AS893">
        <v>0.5780277514289528</v>
      </c>
      <c r="AT893">
        <v>-1.0000000000000004</v>
      </c>
      <c r="AU893">
        <v>-1.0000000000000004</v>
      </c>
      <c r="AV893">
        <v>-0.28714283855967315</v>
      </c>
      <c r="AW893">
        <v>66.908504005828178</v>
      </c>
      <c r="AX893">
        <v>65.495581225790758</v>
      </c>
      <c r="AY893">
        <v>-4.2171580643947035E-2</v>
      </c>
      <c r="AZ893">
        <v>-39.141163401126875</v>
      </c>
      <c r="BA893">
        <v>1457.232480220446</v>
      </c>
    </row>
    <row r="894" spans="1:100" x14ac:dyDescent="0.25">
      <c r="A894">
        <v>2523</v>
      </c>
      <c r="B894" t="s">
        <v>1308</v>
      </c>
      <c r="C894">
        <v>3</v>
      </c>
      <c r="D894">
        <v>4.9677928269455176</v>
      </c>
      <c r="E894">
        <v>0</v>
      </c>
      <c r="F894">
        <v>0.22234694989580228</v>
      </c>
      <c r="G894">
        <v>0.22234694989580228</v>
      </c>
      <c r="H894">
        <v>0.25246495751566739</v>
      </c>
      <c r="I894">
        <v>0</v>
      </c>
      <c r="J894">
        <v>15.147897450940045</v>
      </c>
      <c r="K894">
        <v>0.25246495751566739</v>
      </c>
      <c r="L894">
        <v>-1.0000000000000011</v>
      </c>
      <c r="M894">
        <v>-1.0000000000000011</v>
      </c>
      <c r="N894">
        <v>5.0492991503133462</v>
      </c>
      <c r="O894">
        <v>20.338037227781363</v>
      </c>
      <c r="P894">
        <v>12.318942892402125</v>
      </c>
      <c r="Q894">
        <v>-0.64800001588257361</v>
      </c>
      <c r="R894">
        <v>0.89797506625103374</v>
      </c>
      <c r="S894">
        <v>0.34447978859506495</v>
      </c>
      <c r="T894">
        <v>0.33923528475853421</v>
      </c>
      <c r="U894">
        <v>0.62918802283550779</v>
      </c>
      <c r="V894">
        <v>-8.6891348724643727E-3</v>
      </c>
      <c r="W894">
        <v>42.06996015203903</v>
      </c>
      <c r="X894">
        <v>2.9017693493703778</v>
      </c>
      <c r="Y894">
        <v>-1.0000000000000011</v>
      </c>
      <c r="Z894">
        <v>-1.0000000000000011</v>
      </c>
      <c r="AA894">
        <v>92.282598383200536</v>
      </c>
      <c r="AB894">
        <v>0.63909636102184053</v>
      </c>
      <c r="AC894">
        <v>7.5462583281781598E-2</v>
      </c>
      <c r="AD894">
        <v>0.27173431899458722</v>
      </c>
      <c r="AE894">
        <v>49.314663164910499</v>
      </c>
      <c r="AF894">
        <v>-1.0000000000000011</v>
      </c>
      <c r="AG894">
        <v>-1.0000000000000011</v>
      </c>
      <c r="AH894">
        <v>-1.0000000000000011</v>
      </c>
      <c r="AI894">
        <v>0</v>
      </c>
      <c r="AJ894">
        <v>-8.6891348724643727E-3</v>
      </c>
      <c r="AK894">
        <v>-2.9420558837549252E-2</v>
      </c>
      <c r="AL894">
        <v>2.139987249466492E-3</v>
      </c>
      <c r="AM894">
        <v>9.0786517913232639E-2</v>
      </c>
      <c r="AN894">
        <v>-7.1173120466996281E-2</v>
      </c>
      <c r="AO894">
        <v>2.1225601536430694</v>
      </c>
      <c r="AP894">
        <v>-1.7686280754275745</v>
      </c>
      <c r="AQ894">
        <v>57.217857602979095</v>
      </c>
      <c r="AR894">
        <v>1.3042139613166435</v>
      </c>
      <c r="AS894">
        <v>3.1542343068860461</v>
      </c>
      <c r="AT894">
        <v>-1.0000000000000011</v>
      </c>
      <c r="AU894">
        <v>-1.0000000000000011</v>
      </c>
      <c r="AV894">
        <v>1.1203220161468368</v>
      </c>
      <c r="AW894">
        <v>110.85200753555429</v>
      </c>
      <c r="AX894">
        <v>109.98309404830785</v>
      </c>
      <c r="AY894">
        <v>7.7853970661337674E-2</v>
      </c>
      <c r="AZ894">
        <v>43.651348253983592</v>
      </c>
      <c r="BA894">
        <v>1476.3005145968098</v>
      </c>
    </row>
    <row r="895" spans="1:100" x14ac:dyDescent="0.25">
      <c r="A895">
        <v>2525</v>
      </c>
      <c r="B895" t="s">
        <v>1309</v>
      </c>
      <c r="C895">
        <v>2</v>
      </c>
      <c r="D895">
        <v>2.5869208081641948</v>
      </c>
      <c r="E895">
        <v>-0.25433796003792486</v>
      </c>
      <c r="F895">
        <v>-0.55639202553383904</v>
      </c>
      <c r="G895">
        <v>-0.55125178436555855</v>
      </c>
      <c r="H895">
        <v>-6.1815198034671212E-2</v>
      </c>
      <c r="I895">
        <v>0</v>
      </c>
      <c r="J895">
        <v>-3.7089118820802716</v>
      </c>
      <c r="K895">
        <v>-6.1815198034671212E-2</v>
      </c>
      <c r="L895">
        <v>-1</v>
      </c>
      <c r="M895">
        <v>-1</v>
      </c>
      <c r="N895">
        <v>-1.2363039606934243</v>
      </c>
      <c r="O895">
        <v>-7.7209191735807536E-3</v>
      </c>
      <c r="P895">
        <v>-1.1203075356805281</v>
      </c>
      <c r="Q895">
        <v>-2.3301905427508034</v>
      </c>
      <c r="R895">
        <v>-0.76385491412042295</v>
      </c>
      <c r="S895">
        <v>0.30329966547121262</v>
      </c>
      <c r="T895">
        <v>0.16961256544412479</v>
      </c>
      <c r="U895">
        <v>-6.4244437156805556E-2</v>
      </c>
      <c r="V895">
        <v>-1.8125925796014374E-2</v>
      </c>
      <c r="W895">
        <v>15.364085214554946</v>
      </c>
      <c r="X895">
        <v>0.14567735706998197</v>
      </c>
      <c r="Y895">
        <v>-1</v>
      </c>
      <c r="Z895">
        <v>-1</v>
      </c>
      <c r="AA895">
        <v>23.980097497168124</v>
      </c>
      <c r="AB895">
        <v>-4.1699735763068388E-2</v>
      </c>
      <c r="AC895">
        <v>-4.1546495531191052E-2</v>
      </c>
      <c r="AD895">
        <v>-4.4770856588504007E-2</v>
      </c>
      <c r="AE895">
        <v>2.9619469311513082</v>
      </c>
      <c r="AF895">
        <v>-1</v>
      </c>
      <c r="AG895">
        <v>-1</v>
      </c>
      <c r="AH895">
        <v>-1</v>
      </c>
      <c r="AI895">
        <v>-1.0206252414021467E-2</v>
      </c>
      <c r="AJ895">
        <v>-1.8125925796014374E-2</v>
      </c>
      <c r="AK895">
        <v>0.28214542779237689</v>
      </c>
      <c r="AL895">
        <v>-0.11031747080312955</v>
      </c>
      <c r="AM895">
        <v>0.32027578546562768</v>
      </c>
      <c r="AN895">
        <v>-0.13683492525057395</v>
      </c>
      <c r="AO895">
        <v>8.5424951768514958</v>
      </c>
      <c r="AP895">
        <v>-3.0973338865289159</v>
      </c>
      <c r="AQ895">
        <v>19.978750887333455</v>
      </c>
      <c r="AR895">
        <v>0.48523520916295004</v>
      </c>
      <c r="AS895">
        <v>0.21063890295056187</v>
      </c>
      <c r="AT895">
        <v>-1</v>
      </c>
      <c r="AU895">
        <v>-1</v>
      </c>
      <c r="AV895">
        <v>-0.96194988407767978</v>
      </c>
      <c r="AW895">
        <v>33.078986442145023</v>
      </c>
      <c r="AX895">
        <v>32.908087451269793</v>
      </c>
      <c r="AY895">
        <v>-8.3057102308242703E-4</v>
      </c>
      <c r="AZ895">
        <v>-29.344263252135811</v>
      </c>
      <c r="BA895">
        <v>1347.6339128278723</v>
      </c>
    </row>
    <row r="896" spans="1:100" x14ac:dyDescent="0.25">
      <c r="A896">
        <v>2526</v>
      </c>
      <c r="B896" t="s">
        <v>1310</v>
      </c>
      <c r="C896">
        <v>3</v>
      </c>
      <c r="D896">
        <v>1.0761231701753671</v>
      </c>
      <c r="E896">
        <v>0.1839330280107131</v>
      </c>
      <c r="F896">
        <v>0.14937146245378047</v>
      </c>
      <c r="G896">
        <v>0.20865565687015503</v>
      </c>
      <c r="H896">
        <v>9.691451884527845E-2</v>
      </c>
      <c r="I896">
        <v>0</v>
      </c>
      <c r="J896">
        <v>5.814871130716706</v>
      </c>
      <c r="K896">
        <v>9.691451884527845E-2</v>
      </c>
      <c r="L896">
        <v>-1.0000000000000031</v>
      </c>
      <c r="M896">
        <v>-1.0000000000000031</v>
      </c>
      <c r="N896">
        <v>1.9382903769055686</v>
      </c>
      <c r="O896">
        <v>7.0996499577622236</v>
      </c>
      <c r="P896">
        <v>0.45185391417661019</v>
      </c>
      <c r="Q896">
        <v>-1.2123731887810545</v>
      </c>
      <c r="R896">
        <v>-0.50092141102858156</v>
      </c>
      <c r="S896">
        <v>0.3333333333333347</v>
      </c>
      <c r="T896">
        <v>0.42057072220767122</v>
      </c>
      <c r="U896">
        <v>0.11993609499261963</v>
      </c>
      <c r="V896">
        <v>1.3965223008096224E-2</v>
      </c>
      <c r="W896">
        <v>31.635634187857718</v>
      </c>
      <c r="X896">
        <v>1.2823625490599941</v>
      </c>
      <c r="Y896">
        <v>-1.0000000000000031</v>
      </c>
      <c r="Z896">
        <v>-1.0000000000000031</v>
      </c>
      <c r="AA896">
        <v>64.920103929925858</v>
      </c>
      <c r="AB896">
        <v>0.57779284877412751</v>
      </c>
      <c r="AC896">
        <v>-7.9644686249685542E-2</v>
      </c>
      <c r="AD896">
        <v>0.17755966053749261</v>
      </c>
      <c r="AE896">
        <v>33.785391153096718</v>
      </c>
      <c r="AF896">
        <v>-1.0000000000000031</v>
      </c>
      <c r="AG896">
        <v>-1.0000000000000031</v>
      </c>
      <c r="AH896">
        <v>-1.0000000000000031</v>
      </c>
      <c r="AI896">
        <v>0</v>
      </c>
      <c r="AJ896">
        <v>1.3965223008096224E-2</v>
      </c>
      <c r="AK896">
        <v>3.0459043178570407E-2</v>
      </c>
      <c r="AL896">
        <v>-8.7806630328194982E-2</v>
      </c>
      <c r="AM896">
        <v>-0.10060439793400336</v>
      </c>
      <c r="AN896">
        <v>0.39722521680114764</v>
      </c>
      <c r="AO896">
        <v>-2.3628147324572311</v>
      </c>
      <c r="AP896">
        <v>9.4915972683877214</v>
      </c>
      <c r="AQ896">
        <v>37.450505318574429</v>
      </c>
      <c r="AR896">
        <v>0.88780537354172118</v>
      </c>
      <c r="AS896">
        <v>1.3792770679052726</v>
      </c>
      <c r="AT896">
        <v>-1.0000000000000031</v>
      </c>
      <c r="AU896">
        <v>-1.0000000000000031</v>
      </c>
      <c r="AV896">
        <v>-0.29226575415842737</v>
      </c>
      <c r="AW896">
        <v>81.511351156075847</v>
      </c>
      <c r="AX896">
        <v>82.907873456885468</v>
      </c>
      <c r="AY896">
        <v>0.36036345253516289</v>
      </c>
      <c r="AZ896">
        <v>60.794842496613946</v>
      </c>
      <c r="BA896">
        <v>1516.9715878641136</v>
      </c>
      <c r="CU896" t="e">
        <v>#N/A</v>
      </c>
      <c r="CV896" t="e">
        <v>#N/A</v>
      </c>
    </row>
    <row r="897" spans="1:100" x14ac:dyDescent="0.25">
      <c r="A897">
        <v>2529</v>
      </c>
      <c r="B897" t="s">
        <v>1117</v>
      </c>
      <c r="C897">
        <v>2</v>
      </c>
      <c r="D897">
        <v>3.4186747783257529</v>
      </c>
      <c r="E897">
        <v>-6.9582047773549899E-2</v>
      </c>
      <c r="F897">
        <v>-9.6329622048844848E-2</v>
      </c>
      <c r="G897">
        <v>-8.9100194361546037E-2</v>
      </c>
      <c r="H897">
        <v>3.3794521473367443E-2</v>
      </c>
      <c r="I897">
        <v>0</v>
      </c>
      <c r="J897">
        <v>2.0276712884020465</v>
      </c>
      <c r="K897">
        <v>3.3794521473367443E-2</v>
      </c>
      <c r="L897">
        <v>-1</v>
      </c>
      <c r="M897">
        <v>-1</v>
      </c>
      <c r="N897">
        <v>0.67589042946734867</v>
      </c>
      <c r="O897">
        <v>5.9510891153300154</v>
      </c>
      <c r="P897">
        <v>-0.18461759613915546</v>
      </c>
      <c r="Q897">
        <v>-0.14324023217204052</v>
      </c>
      <c r="R897">
        <v>-4.5554577066662327E-2</v>
      </c>
      <c r="S897">
        <v>0.32117185417044675</v>
      </c>
      <c r="T897">
        <v>0.24506930495763987</v>
      </c>
      <c r="U897">
        <v>2.9192217803883043E-2</v>
      </c>
      <c r="V897">
        <v>-5.770933211211202E-3</v>
      </c>
      <c r="W897">
        <v>21.261262710205223</v>
      </c>
      <c r="X897">
        <v>0.5785318754054527</v>
      </c>
      <c r="Y897">
        <v>-1</v>
      </c>
      <c r="Z897">
        <v>-1</v>
      </c>
      <c r="AA897">
        <v>36.121436134565712</v>
      </c>
      <c r="AB897">
        <v>6.3106892623557606E-2</v>
      </c>
      <c r="AC897">
        <v>6.3299906720524657E-2</v>
      </c>
      <c r="AD897">
        <v>5.9175170560187958E-2</v>
      </c>
      <c r="AE897">
        <v>12.617413153027568</v>
      </c>
      <c r="AF897">
        <v>-1</v>
      </c>
      <c r="AG897">
        <v>-1</v>
      </c>
      <c r="AH897">
        <v>-1</v>
      </c>
      <c r="AI897">
        <v>-3.4314836044141732E-3</v>
      </c>
      <c r="AJ897">
        <v>-5.770933211211202E-3</v>
      </c>
      <c r="AK897">
        <v>0.15588046616806914</v>
      </c>
      <c r="AL897">
        <v>1.594749082117819E-2</v>
      </c>
      <c r="AM897">
        <v>0.1732120335716491</v>
      </c>
      <c r="AN897">
        <v>1.0228826643404659E-2</v>
      </c>
      <c r="AO897">
        <v>4.7976760480604597</v>
      </c>
      <c r="AP897">
        <v>0.64748524226212156</v>
      </c>
      <c r="AQ897">
        <v>26.256712550287478</v>
      </c>
      <c r="AR897">
        <v>0.6234254338712536</v>
      </c>
      <c r="AS897">
        <v>0.65752875115062104</v>
      </c>
      <c r="AT897">
        <v>-1</v>
      </c>
      <c r="AU897">
        <v>-1</v>
      </c>
      <c r="AV897">
        <v>-8.7364133336346184E-3</v>
      </c>
      <c r="AW897">
        <v>47.070990921986116</v>
      </c>
      <c r="AX897">
        <v>47.083396110450494</v>
      </c>
      <c r="AY897">
        <v>0.10694538621903671</v>
      </c>
      <c r="AZ897">
        <v>-10.462721650705388</v>
      </c>
      <c r="BA897">
        <v>1394.8194333584047</v>
      </c>
    </row>
    <row r="898" spans="1:100" x14ac:dyDescent="0.25">
      <c r="A898">
        <v>2530</v>
      </c>
      <c r="B898" t="s">
        <v>1311</v>
      </c>
      <c r="C898">
        <v>2</v>
      </c>
      <c r="D898">
        <v>4.6398169922926025</v>
      </c>
      <c r="E898">
        <v>0.20166792738696673</v>
      </c>
      <c r="F898">
        <v>0.57911244628952763</v>
      </c>
      <c r="G898">
        <v>0.58940911975231469</v>
      </c>
      <c r="H898">
        <v>0.17416423264422953</v>
      </c>
      <c r="I898">
        <v>0</v>
      </c>
      <c r="J898">
        <v>10.449853958653772</v>
      </c>
      <c r="K898">
        <v>0.17416423264422953</v>
      </c>
      <c r="L898">
        <v>-1</v>
      </c>
      <c r="M898">
        <v>-1</v>
      </c>
      <c r="N898">
        <v>3.4832846528845902</v>
      </c>
      <c r="O898">
        <v>14.699534856716994</v>
      </c>
      <c r="P898">
        <v>1.1891185390020098</v>
      </c>
      <c r="Q898">
        <v>3.0675377621631252</v>
      </c>
      <c r="R898">
        <v>1.0090203277126777</v>
      </c>
      <c r="S898">
        <v>0.34741096436354496</v>
      </c>
      <c r="T898">
        <v>0.3558513550034676</v>
      </c>
      <c r="U898">
        <v>0.16637153740747862</v>
      </c>
      <c r="V898">
        <v>1.2368088109745094E-2</v>
      </c>
      <c r="W898">
        <v>29.919222445335912</v>
      </c>
      <c r="X898">
        <v>1.2140286013700565</v>
      </c>
      <c r="Y898">
        <v>-1</v>
      </c>
      <c r="Z898">
        <v>-1</v>
      </c>
      <c r="AA898">
        <v>53.946780738948078</v>
      </c>
      <c r="AB898">
        <v>0.21697907456407295</v>
      </c>
      <c r="AC898">
        <v>0.21723048278648588</v>
      </c>
      <c r="AD898">
        <v>0.21178385807959557</v>
      </c>
      <c r="AE898">
        <v>26.793116332146631</v>
      </c>
      <c r="AF898">
        <v>-1</v>
      </c>
      <c r="AG898">
        <v>-1</v>
      </c>
      <c r="AH898">
        <v>-1</v>
      </c>
      <c r="AI898">
        <v>6.5149145855102871E-3</v>
      </c>
      <c r="AJ898">
        <v>1.2368088109745094E-2</v>
      </c>
      <c r="AK898">
        <v>-2.9495835377443602E-2</v>
      </c>
      <c r="AL898">
        <v>0.20132379236669093</v>
      </c>
      <c r="AM898">
        <v>-4.2700077490714791E-2</v>
      </c>
      <c r="AN898">
        <v>0.22614093770576854</v>
      </c>
      <c r="AO898">
        <v>-0.70029196398167581</v>
      </c>
      <c r="AP898">
        <v>6.1454532543042566</v>
      </c>
      <c r="AQ898">
        <v>35.473721761328086</v>
      </c>
      <c r="AR898">
        <v>0.82630984801609575</v>
      </c>
      <c r="AS898">
        <v>1.3136314909119122</v>
      </c>
      <c r="AT898">
        <v>-1</v>
      </c>
      <c r="AU898">
        <v>-1</v>
      </c>
      <c r="AV898">
        <v>1.3907269493976706</v>
      </c>
      <c r="AW898">
        <v>67.613396418443713</v>
      </c>
      <c r="AX898">
        <v>67.894920215797526</v>
      </c>
      <c r="AY898">
        <v>0.26517699768158765</v>
      </c>
      <c r="AZ898">
        <v>17.258273188428788</v>
      </c>
      <c r="BA898">
        <v>1486.885840012297</v>
      </c>
    </row>
    <row r="899" spans="1:100" x14ac:dyDescent="0.25">
      <c r="A899">
        <v>2531</v>
      </c>
      <c r="B899" t="s">
        <v>610</v>
      </c>
      <c r="C899">
        <v>3</v>
      </c>
      <c r="D899">
        <v>5.1116991550297648</v>
      </c>
      <c r="E899">
        <v>8.3402626286417536E-2</v>
      </c>
      <c r="F899">
        <v>0.14740152804233564</v>
      </c>
      <c r="G899">
        <v>0.17778705393323269</v>
      </c>
      <c r="H899">
        <v>-0.14801671858916435</v>
      </c>
      <c r="I899">
        <v>0</v>
      </c>
      <c r="J899">
        <v>-8.8810031153498592</v>
      </c>
      <c r="K899">
        <v>-0.14801671858916435</v>
      </c>
      <c r="L899">
        <v>-1.0000000000000011</v>
      </c>
      <c r="M899">
        <v>-1.0000000000000011</v>
      </c>
      <c r="N899">
        <v>-2.9603343717832877</v>
      </c>
      <c r="O899">
        <v>-3.5915169063868708</v>
      </c>
      <c r="P899">
        <v>-1.0699965503749913</v>
      </c>
      <c r="Q899">
        <v>4.3964585419385305</v>
      </c>
      <c r="R899">
        <v>1.164425721291322</v>
      </c>
      <c r="S899">
        <v>0.33333333333333354</v>
      </c>
      <c r="T899">
        <v>0.26189639836700968</v>
      </c>
      <c r="U899">
        <v>-0.23788995706815205</v>
      </c>
      <c r="V899">
        <v>2.7899521848372234E-2</v>
      </c>
      <c r="W899">
        <v>21.330240602789107</v>
      </c>
      <c r="X899">
        <v>-0.18078441442093407</v>
      </c>
      <c r="Y899">
        <v>-1.0000000000000011</v>
      </c>
      <c r="Z899">
        <v>-1.0000000000000011</v>
      </c>
      <c r="AA899">
        <v>23.631649728665288</v>
      </c>
      <c r="AB899">
        <v>0.14978203467836443</v>
      </c>
      <c r="AC899">
        <v>-0.22455070806092137</v>
      </c>
      <c r="AD899">
        <v>9.7508341474253996E-2</v>
      </c>
      <c r="AE899">
        <v>1.1369834045848544</v>
      </c>
      <c r="AF899">
        <v>-1.0000000000000011</v>
      </c>
      <c r="AG899">
        <v>-1.0000000000000011</v>
      </c>
      <c r="AH899">
        <v>-1.0000000000000011</v>
      </c>
      <c r="AI899">
        <v>0</v>
      </c>
      <c r="AJ899">
        <v>2.7899521848372234E-2</v>
      </c>
      <c r="AK899">
        <v>0.26417085646643446</v>
      </c>
      <c r="AL899">
        <v>0.15776775498373538</v>
      </c>
      <c r="AM899">
        <v>-2.4724578926800911E-2</v>
      </c>
      <c r="AN899">
        <v>-0.12824455579396332</v>
      </c>
      <c r="AO899">
        <v>0.7027398091621494</v>
      </c>
      <c r="AP899">
        <v>-2.4172751199304057</v>
      </c>
      <c r="AQ899">
        <v>12.449237487439255</v>
      </c>
      <c r="AR899">
        <v>0.38523929648056332</v>
      </c>
      <c r="AS899">
        <v>-0.32880113301009828</v>
      </c>
      <c r="AT899">
        <v>-1.0000000000000011</v>
      </c>
      <c r="AU899">
        <v>-1.0000000000000011</v>
      </c>
      <c r="AV899">
        <v>1.3422127752245558</v>
      </c>
      <c r="AW899">
        <v>17.622857702348007</v>
      </c>
      <c r="AX899">
        <v>20.412809887185233</v>
      </c>
      <c r="AY899">
        <v>-0.2835121867498287</v>
      </c>
      <c r="AZ899">
        <v>-57.882230833994718</v>
      </c>
      <c r="BA899">
        <v>1327.481018427166</v>
      </c>
      <c r="CU899" t="e">
        <v>#N/A</v>
      </c>
      <c r="CV899" t="e">
        <v>#N/A</v>
      </c>
    </row>
    <row r="900" spans="1:100" x14ac:dyDescent="0.25">
      <c r="A900">
        <v>2532</v>
      </c>
      <c r="B900" t="s">
        <v>1312</v>
      </c>
      <c r="C900">
        <v>2</v>
      </c>
      <c r="D900">
        <v>3.1126414912908689</v>
      </c>
      <c r="E900">
        <v>-0.13756063417983158</v>
      </c>
      <c r="F900">
        <v>-0.26560372789090569</v>
      </c>
      <c r="G900">
        <v>-0.25914298979281314</v>
      </c>
      <c r="H900">
        <v>-1.3838579311155896E-3</v>
      </c>
      <c r="I900">
        <v>0</v>
      </c>
      <c r="J900">
        <v>-8.3031475866935267E-2</v>
      </c>
      <c r="K900">
        <v>-1.3838579311155896E-3</v>
      </c>
      <c r="L900">
        <v>-1</v>
      </c>
      <c r="M900">
        <v>-1</v>
      </c>
      <c r="N900">
        <v>-2.7677158622311682E-2</v>
      </c>
      <c r="O900">
        <v>3.7586208048735283</v>
      </c>
      <c r="P900">
        <v>-0.52889280024512186</v>
      </c>
      <c r="Q900">
        <v>-0.94790076417813363</v>
      </c>
      <c r="R900">
        <v>-0.30984404379939029</v>
      </c>
      <c r="S900">
        <v>0.31459600980979774</v>
      </c>
      <c r="T900">
        <v>0.21730595804175962</v>
      </c>
      <c r="U900">
        <v>-5.1866101584405605E-3</v>
      </c>
      <c r="V900">
        <v>-1.0316795482580356E-2</v>
      </c>
      <c r="W900">
        <v>19.091471307981497</v>
      </c>
      <c r="X900">
        <v>0.41926856461130607</v>
      </c>
      <c r="Y900">
        <v>-1</v>
      </c>
      <c r="Z900">
        <v>-1</v>
      </c>
      <c r="AA900">
        <v>31.654185113828532</v>
      </c>
      <c r="AB900">
        <v>2.4544627652375459E-2</v>
      </c>
      <c r="AC900">
        <v>2.4723007461911181E-2</v>
      </c>
      <c r="AD900">
        <v>2.09295528610592E-2</v>
      </c>
      <c r="AE900">
        <v>9.0648072482296236</v>
      </c>
      <c r="AF900">
        <v>-1</v>
      </c>
      <c r="AG900">
        <v>-1</v>
      </c>
      <c r="AH900">
        <v>-1</v>
      </c>
      <c r="AI900">
        <v>-5.9241735609199585E-3</v>
      </c>
      <c r="AJ900">
        <v>-1.0316795482580356E-2</v>
      </c>
      <c r="AK900">
        <v>0.20233805173957509</v>
      </c>
      <c r="AL900">
        <v>-3.0510094750327774E-2</v>
      </c>
      <c r="AM900">
        <v>0.22732226930284133</v>
      </c>
      <c r="AN900">
        <v>-4.3881409087787579E-2</v>
      </c>
      <c r="AO900">
        <v>6.1755345836950148</v>
      </c>
      <c r="AP900">
        <v>-0.73037329337243406</v>
      </c>
      <c r="AQ900">
        <v>23.946816460197731</v>
      </c>
      <c r="AR900">
        <v>0.57258009952874733</v>
      </c>
      <c r="AS900">
        <v>0.49310131936977858</v>
      </c>
      <c r="AT900">
        <v>-1</v>
      </c>
      <c r="AU900">
        <v>-1</v>
      </c>
      <c r="AV900">
        <v>-0.3594591777119861</v>
      </c>
      <c r="AW900">
        <v>41.922810959177085</v>
      </c>
      <c r="AX900">
        <v>41.867771707887684</v>
      </c>
      <c r="AY900">
        <v>6.7290594488099389E-2</v>
      </c>
      <c r="AZ900">
        <v>-17.409944565011745</v>
      </c>
      <c r="BA900">
        <v>1431.7352329775581</v>
      </c>
    </row>
    <row r="901" spans="1:100" x14ac:dyDescent="0.25">
      <c r="A901">
        <v>2534</v>
      </c>
      <c r="B901" t="s">
        <v>1313</v>
      </c>
      <c r="C901">
        <v>3</v>
      </c>
      <c r="D901">
        <v>5.8049314460619774</v>
      </c>
      <c r="E901">
        <v>-1.2142431660225328E-2</v>
      </c>
      <c r="F901">
        <v>7.7680421657942464E-2</v>
      </c>
      <c r="G901">
        <v>7.7680421657942464E-2</v>
      </c>
      <c r="H901">
        <v>8.2610822768142911E-2</v>
      </c>
      <c r="I901">
        <v>0</v>
      </c>
      <c r="J901">
        <v>4.956649366088576</v>
      </c>
      <c r="K901">
        <v>8.2610822768142911E-2</v>
      </c>
      <c r="L901">
        <v>-0.99999999999999845</v>
      </c>
      <c r="M901">
        <v>-0.99999999999999845</v>
      </c>
      <c r="N901">
        <v>1.6522164553628587</v>
      </c>
      <c r="O901">
        <v>10.839261233808498</v>
      </c>
      <c r="P901">
        <v>-1.9274141660803772</v>
      </c>
      <c r="Q901">
        <v>2.6032668206361627</v>
      </c>
      <c r="R901">
        <v>0.56966144356027937</v>
      </c>
      <c r="S901">
        <v>0.36992506613434706</v>
      </c>
      <c r="T901">
        <v>0.40884406282363928</v>
      </c>
      <c r="U901">
        <v>0.1972611570518695</v>
      </c>
      <c r="V901">
        <v>0</v>
      </c>
      <c r="W901">
        <v>35.736778529668499</v>
      </c>
      <c r="X901">
        <v>1.5448834780073817</v>
      </c>
      <c r="Y901">
        <v>-0.99999999999999845</v>
      </c>
      <c r="Z901">
        <v>-0.99999999999999845</v>
      </c>
      <c r="AA901">
        <v>52.121828883916443</v>
      </c>
      <c r="AB901">
        <v>0.15067479631931657</v>
      </c>
      <c r="AC901">
        <v>-8.7400546326664053E-2</v>
      </c>
      <c r="AD901">
        <v>0.25303352822110164</v>
      </c>
      <c r="AE901">
        <v>15.815388910687716</v>
      </c>
      <c r="AF901">
        <v>-0.99999999999999845</v>
      </c>
      <c r="AG901">
        <v>-0.99999999999999845</v>
      </c>
      <c r="AH901">
        <v>-0.99999999999999845</v>
      </c>
      <c r="AI901">
        <v>0</v>
      </c>
      <c r="AJ901">
        <v>0</v>
      </c>
      <c r="AK901">
        <v>-0.13306650754194316</v>
      </c>
      <c r="AL901">
        <v>0.14283844903389667</v>
      </c>
      <c r="AM901">
        <v>0.18250833173631792</v>
      </c>
      <c r="AN901">
        <v>0.18722285722262957</v>
      </c>
      <c r="AO901">
        <v>3.8973757556982318</v>
      </c>
      <c r="AP901">
        <v>5.3947636757352218</v>
      </c>
      <c r="AQ901">
        <v>40.693427895757061</v>
      </c>
      <c r="AR901">
        <v>0.97603028600985575</v>
      </c>
      <c r="AS901">
        <v>1.6274943007755249</v>
      </c>
      <c r="AT901">
        <v>-0.99999999999999845</v>
      </c>
      <c r="AU901">
        <v>-0.99999999999999845</v>
      </c>
      <c r="AV901">
        <v>0.64734186521822168</v>
      </c>
      <c r="AW901">
        <v>68.355853793460227</v>
      </c>
      <c r="AX901">
        <v>68.355853793460227</v>
      </c>
      <c r="AY901">
        <v>0.28356653267765219</v>
      </c>
      <c r="AZ901">
        <v>25.056411061289825</v>
      </c>
      <c r="BA901">
        <v>1512.5801397011635</v>
      </c>
      <c r="CU901" t="e">
        <v>#N/A</v>
      </c>
      <c r="CV901" t="e">
        <v>#N/A</v>
      </c>
    </row>
    <row r="902" spans="1:100" x14ac:dyDescent="0.25">
      <c r="A902">
        <v>2537</v>
      </c>
      <c r="B902" t="s">
        <v>1314</v>
      </c>
      <c r="C902">
        <v>3</v>
      </c>
      <c r="D902">
        <v>4.7414348027537132</v>
      </c>
      <c r="E902">
        <v>0</v>
      </c>
      <c r="F902">
        <v>0</v>
      </c>
      <c r="G902">
        <v>0</v>
      </c>
      <c r="H902">
        <v>0.35423754485545916</v>
      </c>
      <c r="I902">
        <v>0</v>
      </c>
      <c r="J902">
        <v>21.254252691327551</v>
      </c>
      <c r="K902">
        <v>0.35423754485545916</v>
      </c>
      <c r="L902">
        <v>-1.0000000000000007</v>
      </c>
      <c r="M902">
        <v>-1.0000000000000007</v>
      </c>
      <c r="N902">
        <v>7.0847508971091866</v>
      </c>
      <c r="O902">
        <v>25.995687494081267</v>
      </c>
      <c r="P902">
        <v>-4.562648893690997E-3</v>
      </c>
      <c r="Q902">
        <v>0.19386017992569918</v>
      </c>
      <c r="R902">
        <v>5.0805720447134814E-3</v>
      </c>
      <c r="S902">
        <v>0.33333333333333337</v>
      </c>
      <c r="T902">
        <v>0.28666593371644566</v>
      </c>
      <c r="U902">
        <v>0.22812501345962247</v>
      </c>
      <c r="V902">
        <v>0</v>
      </c>
      <c r="W902">
        <v>19.755469426157699</v>
      </c>
      <c r="X902">
        <v>1.2051650333938011</v>
      </c>
      <c r="Y902">
        <v>-1.0000000000000007</v>
      </c>
      <c r="Z902">
        <v>-1.0000000000000007</v>
      </c>
      <c r="AA902">
        <v>57.301855596496161</v>
      </c>
      <c r="AB902">
        <v>0.51185883669697596</v>
      </c>
      <c r="AC902">
        <v>0.12620247357995346</v>
      </c>
      <c r="AD902">
        <v>0.11276480168894545</v>
      </c>
      <c r="AE902">
        <v>37.541305598293746</v>
      </c>
      <c r="AF902">
        <v>-1.0000000000000007</v>
      </c>
      <c r="AG902">
        <v>-1.0000000000000007</v>
      </c>
      <c r="AH902">
        <v>-1.0000000000000007</v>
      </c>
      <c r="AI902">
        <v>0</v>
      </c>
      <c r="AJ902">
        <v>0</v>
      </c>
      <c r="AK902">
        <v>-8.357668485061337E-2</v>
      </c>
      <c r="AL902">
        <v>0.14597729133724391</v>
      </c>
      <c r="AM902">
        <v>-0.25736100259288841</v>
      </c>
      <c r="AN902">
        <v>0.27936526656877453</v>
      </c>
      <c r="AO902">
        <v>-6.8519084890752788</v>
      </c>
      <c r="AP902">
        <v>7.7140181209055845</v>
      </c>
      <c r="AQ902">
        <v>41.009722117485275</v>
      </c>
      <c r="AR902">
        <v>0.84812428050940203</v>
      </c>
      <c r="AS902">
        <v>1.5594025782492607</v>
      </c>
      <c r="AT902">
        <v>-1.0000000000000007</v>
      </c>
      <c r="AU902">
        <v>-1.0000000000000007</v>
      </c>
      <c r="AV902">
        <v>5.0805720447134814E-3</v>
      </c>
      <c r="AW902">
        <v>91.011561211483013</v>
      </c>
      <c r="AX902">
        <v>91.011561211483013</v>
      </c>
      <c r="AY902">
        <v>0.4495486321961889</v>
      </c>
      <c r="AZ902">
        <v>49.264252595859006</v>
      </c>
      <c r="BA902">
        <v>1564.7085877774364</v>
      </c>
    </row>
    <row r="903" spans="1:100" x14ac:dyDescent="0.25">
      <c r="A903">
        <v>2538</v>
      </c>
      <c r="B903" t="s">
        <v>1315</v>
      </c>
      <c r="C903">
        <v>3</v>
      </c>
      <c r="D903">
        <v>3.2515660494856018</v>
      </c>
      <c r="E903">
        <v>-5.9136859090506699E-3</v>
      </c>
      <c r="F903">
        <v>0.45920781971598568</v>
      </c>
      <c r="G903">
        <v>0.47443253440449173</v>
      </c>
      <c r="H903">
        <v>9.2488462341976538E-2</v>
      </c>
      <c r="I903">
        <v>0</v>
      </c>
      <c r="J903">
        <v>5.549307740518592</v>
      </c>
      <c r="K903">
        <v>9.2488462341976538E-2</v>
      </c>
      <c r="L903">
        <v>-1.0000000000000004</v>
      </c>
      <c r="M903">
        <v>-1.0000000000000004</v>
      </c>
      <c r="N903">
        <v>1.8497692468395304</v>
      </c>
      <c r="O903">
        <v>9.2753063244086835</v>
      </c>
      <c r="P903">
        <v>0.86554349443249823</v>
      </c>
      <c r="Q903">
        <v>2.6398729036614208</v>
      </c>
      <c r="R903">
        <v>1.0440166218899554</v>
      </c>
      <c r="S903">
        <v>0.33333333333333348</v>
      </c>
      <c r="T903">
        <v>0.3588111168426158</v>
      </c>
      <c r="U903">
        <v>-0.29798640480686828</v>
      </c>
      <c r="V903">
        <v>-1.9559406410475513E-2</v>
      </c>
      <c r="W903">
        <v>11.284407064665153</v>
      </c>
      <c r="X903">
        <v>-0.70217782462824119</v>
      </c>
      <c r="Y903">
        <v>-1.0000000000000004</v>
      </c>
      <c r="Z903">
        <v>-1.0000000000000004</v>
      </c>
      <c r="AA903">
        <v>0.93769944902106062</v>
      </c>
      <c r="AB903">
        <v>0.2950605925070221</v>
      </c>
      <c r="AC903">
        <v>-0.23455862157746374</v>
      </c>
      <c r="AD903">
        <v>-0.28831645568023923</v>
      </c>
      <c r="AE903">
        <v>-11.390724237534029</v>
      </c>
      <c r="AF903">
        <v>-1.0000000000000004</v>
      </c>
      <c r="AG903">
        <v>-1.0000000000000004</v>
      </c>
      <c r="AH903">
        <v>-1.0000000000000004</v>
      </c>
      <c r="AI903">
        <v>0</v>
      </c>
      <c r="AJ903">
        <v>-1.9559406410475513E-2</v>
      </c>
      <c r="AK903">
        <v>7.3970472925413616E-2</v>
      </c>
      <c r="AL903">
        <v>0.17010276259078824</v>
      </c>
      <c r="AM903">
        <v>-1.9131338908509432E-2</v>
      </c>
      <c r="AN903">
        <v>4.9603541775185431E-2</v>
      </c>
      <c r="AO903">
        <v>-0.10843110808566793</v>
      </c>
      <c r="AP903">
        <v>2.0906023573335784</v>
      </c>
      <c r="AQ903">
        <v>16.833714805183739</v>
      </c>
      <c r="AR903">
        <v>0.37459863895860562</v>
      </c>
      <c r="AS903">
        <v>-0.60968936228626402</v>
      </c>
      <c r="AT903">
        <v>-1.0000000000000004</v>
      </c>
      <c r="AU903">
        <v>-1.0000000000000004</v>
      </c>
      <c r="AV903">
        <v>1.5184491562944478</v>
      </c>
      <c r="AW903">
        <v>12.30360813076334</v>
      </c>
      <c r="AX903">
        <v>10.347667489715789</v>
      </c>
      <c r="AY903">
        <v>-0.12375440222783959</v>
      </c>
      <c r="AZ903">
        <v>-48.647820602027416</v>
      </c>
      <c r="BA903">
        <v>1413.6577733757738</v>
      </c>
      <c r="CU903" t="e">
        <v>#N/A</v>
      </c>
      <c r="CV903" t="e">
        <v>#N/A</v>
      </c>
    </row>
    <row r="904" spans="1:100" x14ac:dyDescent="0.25">
      <c r="A904">
        <v>2539</v>
      </c>
      <c r="B904" t="s">
        <v>1316</v>
      </c>
      <c r="C904">
        <v>3</v>
      </c>
      <c r="D904">
        <v>3.8122302388747964</v>
      </c>
      <c r="E904">
        <v>0</v>
      </c>
      <c r="F904">
        <v>-0.80141222421553726</v>
      </c>
      <c r="G904">
        <v>-0.80141222421553726</v>
      </c>
      <c r="H904">
        <v>7.4933352685634461E-2</v>
      </c>
      <c r="I904">
        <v>0</v>
      </c>
      <c r="J904">
        <v>4.4960011611380679</v>
      </c>
      <c r="K904">
        <v>7.4933352685634461E-2</v>
      </c>
      <c r="L904">
        <v>-0.99999999999999989</v>
      </c>
      <c r="M904">
        <v>-0.99999999999999989</v>
      </c>
      <c r="N904">
        <v>1.4986670537126892</v>
      </c>
      <c r="O904">
        <v>7.5068191757973253</v>
      </c>
      <c r="P904">
        <v>-6.9054037180519126E-2</v>
      </c>
      <c r="Q904">
        <v>-2.4099248813183607</v>
      </c>
      <c r="R904">
        <v>-0.8858516157858356</v>
      </c>
      <c r="S904">
        <v>0.33333333333333326</v>
      </c>
      <c r="T904">
        <v>0.38778870097063456</v>
      </c>
      <c r="U904">
        <v>0.1639982510223931</v>
      </c>
      <c r="V904">
        <v>-2.9582667303839072E-3</v>
      </c>
      <c r="W904">
        <v>32.289146636413697</v>
      </c>
      <c r="X904">
        <v>1.334833976341975</v>
      </c>
      <c r="Y904">
        <v>-0.99999999999999989</v>
      </c>
      <c r="Z904">
        <v>-0.99999999999999989</v>
      </c>
      <c r="AA904">
        <v>86.473483182327712</v>
      </c>
      <c r="AB904">
        <v>0.4451840250276643</v>
      </c>
      <c r="AC904">
        <v>0.23236714692031571</v>
      </c>
      <c r="AD904">
        <v>0.42385259128601693</v>
      </c>
      <c r="AE904">
        <v>55.070188161699853</v>
      </c>
      <c r="AF904">
        <v>-0.99999999999999989</v>
      </c>
      <c r="AG904">
        <v>-0.99999999999999989</v>
      </c>
      <c r="AH904">
        <v>-0.99999999999999989</v>
      </c>
      <c r="AI904">
        <v>-2.8252197836374539E-2</v>
      </c>
      <c r="AJ904">
        <v>-2.9582667303839072E-3</v>
      </c>
      <c r="AK904">
        <v>-7.3419179038245935E-2</v>
      </c>
      <c r="AL904">
        <v>-0.11184980953619748</v>
      </c>
      <c r="AM904">
        <v>6.5767667517462616E-2</v>
      </c>
      <c r="AN904">
        <v>0.41039685856956337</v>
      </c>
      <c r="AO904">
        <v>1.2770957927453339</v>
      </c>
      <c r="AP904">
        <v>9.7006724165580973</v>
      </c>
      <c r="AQ904">
        <v>36.785147797551772</v>
      </c>
      <c r="AR904">
        <v>0.88216201859597698</v>
      </c>
      <c r="AS904">
        <v>1.4097673290276098</v>
      </c>
      <c r="AT904">
        <v>-0.99999999999999989</v>
      </c>
      <c r="AU904">
        <v>-0.99999999999999989</v>
      </c>
      <c r="AV904">
        <v>-1.6872638400013731</v>
      </c>
      <c r="AW904">
        <v>103.68097477468322</v>
      </c>
      <c r="AX904">
        <v>102.82010414491734</v>
      </c>
      <c r="AY904">
        <v>0.20918902544700019</v>
      </c>
      <c r="AZ904">
        <v>4.9696119807916954</v>
      </c>
      <c r="BA904">
        <v>1448.1211175684789</v>
      </c>
      <c r="CU904" t="e">
        <v>#N/A</v>
      </c>
      <c r="CV904" t="e">
        <v>#N/A</v>
      </c>
    </row>
    <row r="905" spans="1:100" x14ac:dyDescent="0.25">
      <c r="A905">
        <v>2543</v>
      </c>
      <c r="B905" t="s">
        <v>1317</v>
      </c>
      <c r="C905">
        <v>3</v>
      </c>
      <c r="D905">
        <v>2.8955395699306035</v>
      </c>
      <c r="E905">
        <v>2.6627637047511851E-2</v>
      </c>
      <c r="F905">
        <v>1.087997850930858E-2</v>
      </c>
      <c r="G905">
        <v>2.0668820892556811E-2</v>
      </c>
      <c r="H905">
        <v>6.0774846740022037E-2</v>
      </c>
      <c r="I905">
        <v>0</v>
      </c>
      <c r="J905">
        <v>3.6464908044013233</v>
      </c>
      <c r="K905">
        <v>6.0774846740022037E-2</v>
      </c>
      <c r="L905">
        <v>-1.000000000000002</v>
      </c>
      <c r="M905">
        <v>-1.000000000000002</v>
      </c>
      <c r="N905">
        <v>1.2154969348004401</v>
      </c>
      <c r="O905">
        <v>6.5626991952244831</v>
      </c>
      <c r="P905">
        <v>-5.1310860229289164</v>
      </c>
      <c r="Q905">
        <v>-0.72762160203501269</v>
      </c>
      <c r="R905">
        <v>-0.79407366777064303</v>
      </c>
      <c r="S905">
        <v>0.33333333333333365</v>
      </c>
      <c r="T905">
        <v>0.15859614725864443</v>
      </c>
      <c r="U905">
        <v>0.33592353342698777</v>
      </c>
      <c r="V905">
        <v>0</v>
      </c>
      <c r="W905">
        <v>30.68312669115776</v>
      </c>
      <c r="X905">
        <v>1.6171075455085246</v>
      </c>
      <c r="Y905">
        <v>-1.000000000000002</v>
      </c>
      <c r="Z905">
        <v>-1.000000000000002</v>
      </c>
      <c r="AA905">
        <v>53.962590520652768</v>
      </c>
      <c r="AB905">
        <v>0.14835993202195569</v>
      </c>
      <c r="AC905">
        <v>0.16145551444730216</v>
      </c>
      <c r="AD905">
        <v>0.17165530347605518</v>
      </c>
      <c r="AE905">
        <v>24.073537497265662</v>
      </c>
      <c r="AF905">
        <v>-1.000000000000002</v>
      </c>
      <c r="AG905">
        <v>-1.000000000000002</v>
      </c>
      <c r="AH905">
        <v>-1.000000000000002</v>
      </c>
      <c r="AI905">
        <v>0</v>
      </c>
      <c r="AJ905">
        <v>0</v>
      </c>
      <c r="AK905">
        <v>0.8252436786032461</v>
      </c>
      <c r="AL905">
        <v>6.1807807878472211E-2</v>
      </c>
      <c r="AM905">
        <v>-0.24467546823241795</v>
      </c>
      <c r="AN905">
        <v>0.68333890442688228</v>
      </c>
      <c r="AO905">
        <v>-1.9906683127942175</v>
      </c>
      <c r="AP905">
        <v>17.392511650064417</v>
      </c>
      <c r="AQ905">
        <v>34.329617495559091</v>
      </c>
      <c r="AR905">
        <v>0.82785301401896649</v>
      </c>
      <c r="AS905">
        <v>1.6778823922485469</v>
      </c>
      <c r="AT905">
        <v>-1.000000000000002</v>
      </c>
      <c r="AU905">
        <v>-1.000000000000002</v>
      </c>
      <c r="AV905">
        <v>-0.77340484687808631</v>
      </c>
      <c r="AW905">
        <v>77.917801365941699</v>
      </c>
      <c r="AX905">
        <v>77.917801365941699</v>
      </c>
      <c r="AY905">
        <v>0.22771464610787392</v>
      </c>
      <c r="AZ905">
        <v>-0.30179544989964291</v>
      </c>
      <c r="BA905">
        <v>1499.4872828444397</v>
      </c>
    </row>
    <row r="906" spans="1:100" x14ac:dyDescent="0.25">
      <c r="A906">
        <v>2544</v>
      </c>
      <c r="B906" t="s">
        <v>1318</v>
      </c>
      <c r="C906">
        <v>3</v>
      </c>
      <c r="D906">
        <v>4.7794664894495789</v>
      </c>
      <c r="E906">
        <v>-0.25004342840907173</v>
      </c>
      <c r="F906">
        <v>-0.45007094966017358</v>
      </c>
      <c r="G906">
        <v>-0.52644330430922892</v>
      </c>
      <c r="H906">
        <v>0.2408957556121151</v>
      </c>
      <c r="I906">
        <v>0</v>
      </c>
      <c r="J906">
        <v>14.4537453367269</v>
      </c>
      <c r="K906">
        <v>0.2408957556121151</v>
      </c>
      <c r="L906">
        <v>-0.99999999999999867</v>
      </c>
      <c r="M906">
        <v>-0.99999999999999867</v>
      </c>
      <c r="N906">
        <v>4.8179151122423027</v>
      </c>
      <c r="O906">
        <v>18.706768521867254</v>
      </c>
      <c r="P906">
        <v>-0.11469620599711608</v>
      </c>
      <c r="Q906">
        <v>0.7933684284792456</v>
      </c>
      <c r="R906">
        <v>0.21012051051675171</v>
      </c>
      <c r="S906">
        <v>0.33333333333333304</v>
      </c>
      <c r="T906">
        <v>0.34912699147798471</v>
      </c>
      <c r="U906">
        <v>0.10927338958212586</v>
      </c>
      <c r="V906">
        <v>-8.8452292293079195E-3</v>
      </c>
      <c r="W906">
        <v>21.679709182080831</v>
      </c>
      <c r="X906">
        <v>0.84138041029651045</v>
      </c>
      <c r="Y906">
        <v>-0.99999999999999867</v>
      </c>
      <c r="Z906">
        <v>-0.99999999999999867</v>
      </c>
      <c r="AA906">
        <v>25.411763576570682</v>
      </c>
      <c r="AB906">
        <v>-1.5534376823576834E-2</v>
      </c>
      <c r="AC906">
        <v>0.22278354711532308</v>
      </c>
      <c r="AD906">
        <v>-0.1368104926122842</v>
      </c>
      <c r="AE906">
        <v>3.521933883973106</v>
      </c>
      <c r="AF906">
        <v>-0.99999999999999867</v>
      </c>
      <c r="AG906">
        <v>-0.99999999999999867</v>
      </c>
      <c r="AH906">
        <v>-0.99999999999999867</v>
      </c>
      <c r="AI906">
        <v>0</v>
      </c>
      <c r="AJ906">
        <v>-8.8452292293079195E-3</v>
      </c>
      <c r="AK906">
        <v>0.34797998147260317</v>
      </c>
      <c r="AL906">
        <v>0.24556086951728373</v>
      </c>
      <c r="AM906">
        <v>0.17453803705254031</v>
      </c>
      <c r="AN906">
        <v>0.55142579096200905</v>
      </c>
      <c r="AO906">
        <v>6.1033508336765223</v>
      </c>
      <c r="AP906">
        <v>15.013449121636645</v>
      </c>
      <c r="AQ906">
        <v>36.133454518807746</v>
      </c>
      <c r="AR906">
        <v>0.78288848516413545</v>
      </c>
      <c r="AS906">
        <v>1.0822761659086244</v>
      </c>
      <c r="AT906">
        <v>-0.99999999999999867</v>
      </c>
      <c r="AU906">
        <v>-0.99999999999999867</v>
      </c>
      <c r="AV906">
        <v>-0.3163227937924773</v>
      </c>
      <c r="AW906">
        <v>59.131981220074579</v>
      </c>
      <c r="AX906">
        <v>58.247458297143794</v>
      </c>
      <c r="AY906">
        <v>0.169260858805173</v>
      </c>
      <c r="AZ906">
        <v>-35.781650457241852</v>
      </c>
      <c r="BA906">
        <v>1390.4147367620858</v>
      </c>
    </row>
    <row r="907" spans="1:100" x14ac:dyDescent="0.25">
      <c r="A907">
        <v>2545</v>
      </c>
      <c r="B907" t="s">
        <v>1319</v>
      </c>
      <c r="C907">
        <v>2</v>
      </c>
      <c r="D907">
        <v>4.0216185031761222</v>
      </c>
      <c r="E907">
        <v>6.4348684059533687E-2</v>
      </c>
      <c r="F907">
        <v>0.23717253023661528</v>
      </c>
      <c r="G907">
        <v>0.24591642247337614</v>
      </c>
      <c r="H907">
        <v>0.10310261314484881</v>
      </c>
      <c r="I907">
        <v>0</v>
      </c>
      <c r="J907">
        <v>6.1861567886909281</v>
      </c>
      <c r="K907">
        <v>0.10310261314484881</v>
      </c>
      <c r="L907">
        <v>-1</v>
      </c>
      <c r="M907">
        <v>-1</v>
      </c>
      <c r="N907">
        <v>2.0620522628969762</v>
      </c>
      <c r="O907">
        <v>10.270668277881523</v>
      </c>
      <c r="P907">
        <v>0.49366997168875559</v>
      </c>
      <c r="Q907">
        <v>1.4420939094454714</v>
      </c>
      <c r="R907">
        <v>0.47514589004423924</v>
      </c>
      <c r="S907">
        <v>0.33412751703725796</v>
      </c>
      <c r="T907">
        <v>0.29976837369608633</v>
      </c>
      <c r="U907">
        <v>9.6925041211523094E-2</v>
      </c>
      <c r="V907">
        <v>3.185279222776902E-3</v>
      </c>
      <c r="W907">
        <v>25.536164054698364</v>
      </c>
      <c r="X907">
        <v>0.8923108592951331</v>
      </c>
      <c r="Y907">
        <v>-1</v>
      </c>
      <c r="Z907">
        <v>-1</v>
      </c>
      <c r="AA907">
        <v>44.922769467883363</v>
      </c>
      <c r="AB907">
        <v>0.1390818818336077</v>
      </c>
      <c r="AC907">
        <v>0.13930372825747578</v>
      </c>
      <c r="AD907">
        <v>0.13452630447813771</v>
      </c>
      <c r="AE907">
        <v>19.616721816206176</v>
      </c>
      <c r="AF907">
        <v>-1</v>
      </c>
      <c r="AG907">
        <v>-1</v>
      </c>
      <c r="AH907">
        <v>-1</v>
      </c>
      <c r="AI907">
        <v>1.4795892459760695E-3</v>
      </c>
      <c r="AJ907">
        <v>3.185279222776902E-3</v>
      </c>
      <c r="AK907">
        <v>6.4350195185338993E-2</v>
      </c>
      <c r="AL907">
        <v>0.10747776180390833</v>
      </c>
      <c r="AM907">
        <v>6.6604587694110678E-2</v>
      </c>
      <c r="AN907">
        <v>0.11683627252094309</v>
      </c>
      <c r="AO907">
        <v>2.0830329259295111</v>
      </c>
      <c r="AP907">
        <v>3.3621283643930697</v>
      </c>
      <c r="AQ907">
        <v>30.807646751171518</v>
      </c>
      <c r="AR907">
        <v>0.72360040364909561</v>
      </c>
      <c r="AS907">
        <v>0.98148203461883532</v>
      </c>
      <c r="AT907">
        <v>-1</v>
      </c>
      <c r="AU907">
        <v>-1</v>
      </c>
      <c r="AV907">
        <v>0.68225407333194532</v>
      </c>
      <c r="AW907">
        <v>57.213883654508663</v>
      </c>
      <c r="AX907">
        <v>57.359167204407484</v>
      </c>
      <c r="AY907">
        <v>0.18507286073683832</v>
      </c>
      <c r="AZ907">
        <v>3.2246275324579523</v>
      </c>
      <c r="BA907">
        <v>1441.4871513712401</v>
      </c>
    </row>
    <row r="908" spans="1:100" x14ac:dyDescent="0.25">
      <c r="A908">
        <v>2549</v>
      </c>
      <c r="B908" t="s">
        <v>1320</v>
      </c>
      <c r="C908">
        <v>2</v>
      </c>
      <c r="D908">
        <v>3.6000066859812647</v>
      </c>
      <c r="E908">
        <v>-2.930313931817332E-2</v>
      </c>
      <c r="F908">
        <v>3.9692599009576723E-3</v>
      </c>
      <c r="G908">
        <v>1.1654154217250301E-2</v>
      </c>
      <c r="H908">
        <v>5.4638537192863809E-2</v>
      </c>
      <c r="I908">
        <v>0</v>
      </c>
      <c r="J908">
        <v>3.2783122315718281</v>
      </c>
      <c r="K908">
        <v>5.4638537192863809E-2</v>
      </c>
      <c r="L908">
        <v>-1</v>
      </c>
      <c r="M908">
        <v>-1</v>
      </c>
      <c r="N908">
        <v>1.092770743857276</v>
      </c>
      <c r="O908">
        <v>7.2501780643174936</v>
      </c>
      <c r="P908">
        <v>1.9373545229428468E-2</v>
      </c>
      <c r="Q908">
        <v>0.33354002496100665</v>
      </c>
      <c r="R908">
        <v>0.11104313699324853</v>
      </c>
      <c r="S908">
        <v>0.32506819634261808</v>
      </c>
      <c r="T908">
        <v>0.26151973983658972</v>
      </c>
      <c r="U908">
        <v>4.9562480521932351E-2</v>
      </c>
      <c r="V908">
        <v>-3.0774030871086422E-3</v>
      </c>
      <c r="W908">
        <v>22.546915058653539</v>
      </c>
      <c r="X908">
        <v>0.67289912625468251</v>
      </c>
      <c r="Y908">
        <v>-1</v>
      </c>
      <c r="Z908">
        <v>-1</v>
      </c>
      <c r="AA908">
        <v>38.768387247024172</v>
      </c>
      <c r="AB908">
        <v>8.5955939988606817E-2</v>
      </c>
      <c r="AC908">
        <v>8.6157625244462549E-2</v>
      </c>
      <c r="AD908">
        <v>8.1836596982261742E-2</v>
      </c>
      <c r="AE908">
        <v>14.722415560140931</v>
      </c>
      <c r="AF908">
        <v>-1</v>
      </c>
      <c r="AG908">
        <v>-1</v>
      </c>
      <c r="AH908">
        <v>-1</v>
      </c>
      <c r="AI908">
        <v>-1.9545062815015668E-3</v>
      </c>
      <c r="AJ908">
        <v>-3.0774030871086422E-3</v>
      </c>
      <c r="AK908">
        <v>0.12835325598001504</v>
      </c>
      <c r="AL908">
        <v>4.3474701009232279E-2</v>
      </c>
      <c r="AM908">
        <v>0.14115044849411448</v>
      </c>
      <c r="AN908">
        <v>4.2290411720939274E-2</v>
      </c>
      <c r="AO908">
        <v>3.9812625161639641</v>
      </c>
      <c r="AP908">
        <v>1.4638987741586167</v>
      </c>
      <c r="AQ908">
        <v>27.625380215691589</v>
      </c>
      <c r="AR908">
        <v>0.65355248822223344</v>
      </c>
      <c r="AS908">
        <v>0.75495586492833899</v>
      </c>
      <c r="AT908">
        <v>-1</v>
      </c>
      <c r="AU908">
        <v>-1</v>
      </c>
      <c r="AV908">
        <v>0.19907505887295462</v>
      </c>
      <c r="AW908">
        <v>50.121408419556012</v>
      </c>
      <c r="AX908">
        <v>50.173776022043405</v>
      </c>
      <c r="AY908">
        <v>0.13044178133971918</v>
      </c>
      <c r="AZ908">
        <v>-6.3463289662205229</v>
      </c>
      <c r="BA908">
        <v>1479.9503518800618</v>
      </c>
    </row>
    <row r="909" spans="1:100" x14ac:dyDescent="0.25">
      <c r="A909">
        <v>2550</v>
      </c>
      <c r="B909" t="s">
        <v>1321</v>
      </c>
      <c r="C909">
        <v>3</v>
      </c>
      <c r="D909">
        <v>3.3984655912697912</v>
      </c>
      <c r="E909">
        <v>0</v>
      </c>
      <c r="F909">
        <v>8.6724792096968442E-2</v>
      </c>
      <c r="G909">
        <v>8.6724792096968442E-2</v>
      </c>
      <c r="H909">
        <v>-6.5007539671468051E-3</v>
      </c>
      <c r="I909">
        <v>0</v>
      </c>
      <c r="J909">
        <v>-0.39004523802880708</v>
      </c>
      <c r="K909">
        <v>-6.5007539671468051E-3</v>
      </c>
      <c r="L909">
        <v>-1.0000000000000007</v>
      </c>
      <c r="M909">
        <v>-1.0000000000000007</v>
      </c>
      <c r="N909">
        <v>-0.13001507934293555</v>
      </c>
      <c r="O909">
        <v>3.0951451453379533</v>
      </c>
      <c r="P909">
        <v>-0.13106927239615687</v>
      </c>
      <c r="Q909">
        <v>-1.0438905018593501</v>
      </c>
      <c r="R909">
        <v>-0.4042090735443849</v>
      </c>
      <c r="S909">
        <v>0.3333333333333332</v>
      </c>
      <c r="T909">
        <v>0.33524346536682165</v>
      </c>
      <c r="U909">
        <v>0.37618009528411361</v>
      </c>
      <c r="V909">
        <v>8.3398647158652389E-2</v>
      </c>
      <c r="W909">
        <v>45.386251804402704</v>
      </c>
      <c r="X909">
        <v>2.6820999487891597</v>
      </c>
      <c r="Y909">
        <v>-1.0000000000000007</v>
      </c>
      <c r="Z909">
        <v>-1.0000000000000007</v>
      </c>
      <c r="AA909">
        <v>98.997449934188325</v>
      </c>
      <c r="AB909">
        <v>0.40936945395065616</v>
      </c>
      <c r="AC909">
        <v>0.2552203460270086</v>
      </c>
      <c r="AD909">
        <v>0.41571834408893443</v>
      </c>
      <c r="AE909">
        <v>54.015407203329978</v>
      </c>
      <c r="AF909">
        <v>-1.0000000000000007</v>
      </c>
      <c r="AG909">
        <v>-1.0000000000000007</v>
      </c>
      <c r="AH909">
        <v>-1.0000000000000007</v>
      </c>
      <c r="AI909">
        <v>0</v>
      </c>
      <c r="AJ909">
        <v>8.3398647158652389E-2</v>
      </c>
      <c r="AK909">
        <v>-0.13415299180670415</v>
      </c>
      <c r="AL909">
        <v>0.16552866431330485</v>
      </c>
      <c r="AM909">
        <v>-0.28352699264065162</v>
      </c>
      <c r="AN909">
        <v>0.5733356924080536</v>
      </c>
      <c r="AO909">
        <v>-7.7589397750498108</v>
      </c>
      <c r="AP909">
        <v>15.161035631767868</v>
      </c>
      <c r="AQ909">
        <v>44.996206566373893</v>
      </c>
      <c r="AR909">
        <v>1.1281555411429212</v>
      </c>
      <c r="AS909">
        <v>2.6755991948220124</v>
      </c>
      <c r="AT909">
        <v>-1.0000000000000007</v>
      </c>
      <c r="AU909">
        <v>-1.0000000000000007</v>
      </c>
      <c r="AV909">
        <v>-0.31748428144741658</v>
      </c>
      <c r="AW909">
        <v>117.25363071129415</v>
      </c>
      <c r="AX909">
        <v>125.59349542715938</v>
      </c>
      <c r="AY909">
        <v>0.61014689971251057</v>
      </c>
      <c r="AZ909">
        <v>83.3898669752449</v>
      </c>
      <c r="BA909">
        <v>1610.1072923842801</v>
      </c>
    </row>
    <row r="910" spans="1:100" x14ac:dyDescent="0.25">
      <c r="A910">
        <v>2551</v>
      </c>
      <c r="B910" t="s">
        <v>1322</v>
      </c>
      <c r="C910">
        <v>2</v>
      </c>
      <c r="D910">
        <v>2.5194848811754849</v>
      </c>
      <c r="E910">
        <v>-0.26931737300997571</v>
      </c>
      <c r="F910">
        <v>-0.59369240012133673</v>
      </c>
      <c r="G910">
        <v>-0.58872154345209859</v>
      </c>
      <c r="H910">
        <v>-6.9566925463038928E-2</v>
      </c>
      <c r="I910">
        <v>0</v>
      </c>
      <c r="J910">
        <v>-4.1740155277823368</v>
      </c>
      <c r="K910">
        <v>-6.9566925463038928E-2</v>
      </c>
      <c r="L910">
        <v>-1</v>
      </c>
      <c r="M910">
        <v>-1</v>
      </c>
      <c r="N910">
        <v>-1.3913385092607791</v>
      </c>
      <c r="O910">
        <v>-0.49084200165945546</v>
      </c>
      <c r="P910">
        <v>-1.1961702555599729</v>
      </c>
      <c r="Q910">
        <v>-2.5075014144301768</v>
      </c>
      <c r="R910">
        <v>-0.82209238676646779</v>
      </c>
      <c r="S910">
        <v>0.30185064610312246</v>
      </c>
      <c r="T910">
        <v>0.16349477657964712</v>
      </c>
      <c r="U910">
        <v>-7.1819979526353134E-2</v>
      </c>
      <c r="V910">
        <v>-1.9127628712723027E-2</v>
      </c>
      <c r="W910">
        <v>14.885961099368709</v>
      </c>
      <c r="X910">
        <v>0.11058290998302167</v>
      </c>
      <c r="Y910">
        <v>-1</v>
      </c>
      <c r="Z910">
        <v>-1</v>
      </c>
      <c r="AA910">
        <v>22.995716952837558</v>
      </c>
      <c r="AB910">
        <v>-5.0197118875577637E-2</v>
      </c>
      <c r="AC910">
        <v>-5.0047103380291252E-2</v>
      </c>
      <c r="AD910">
        <v>-5.3198464930672887E-2</v>
      </c>
      <c r="AE910">
        <v>2.1791128978446466</v>
      </c>
      <c r="AF910">
        <v>-1</v>
      </c>
      <c r="AG910">
        <v>-1</v>
      </c>
      <c r="AH910">
        <v>-1</v>
      </c>
      <c r="AI910">
        <v>-1.0755528800067842E-2</v>
      </c>
      <c r="AJ910">
        <v>-1.9127628712723027E-2</v>
      </c>
      <c r="AK910">
        <v>0.29238258329603523</v>
      </c>
      <c r="AL910">
        <v>-0.12055462630678788</v>
      </c>
      <c r="AM910">
        <v>0.33219923974560156</v>
      </c>
      <c r="AN910">
        <v>-0.14875837953054777</v>
      </c>
      <c r="AO910">
        <v>8.8461130234919221</v>
      </c>
      <c r="AP910">
        <v>-3.4009517331693413</v>
      </c>
      <c r="AQ910">
        <v>19.469754021038185</v>
      </c>
      <c r="AR910">
        <v>0.47403119182333642</v>
      </c>
      <c r="AS910">
        <v>0.17440651662439721</v>
      </c>
      <c r="AT910">
        <v>-1</v>
      </c>
      <c r="AU910">
        <v>-1</v>
      </c>
      <c r="AV910">
        <v>-1.0392333553008641</v>
      </c>
      <c r="AW910">
        <v>31.944559885281119</v>
      </c>
      <c r="AX910">
        <v>31.758799183253164</v>
      </c>
      <c r="AY910">
        <v>-9.5686977341652157E-3</v>
      </c>
      <c r="AZ910">
        <v>-30.875117695332555</v>
      </c>
      <c r="BA910">
        <v>1438.4825486171678</v>
      </c>
    </row>
    <row r="911" spans="1:100" x14ac:dyDescent="0.25">
      <c r="A911">
        <v>2554</v>
      </c>
      <c r="B911" t="s">
        <v>1323</v>
      </c>
      <c r="C911">
        <v>3</v>
      </c>
      <c r="D911">
        <v>5.9596874740847054</v>
      </c>
      <c r="E911">
        <v>0</v>
      </c>
      <c r="F911">
        <v>0.23340530048856334</v>
      </c>
      <c r="G911">
        <v>0.23340530048856334</v>
      </c>
      <c r="H911">
        <v>1.7626517650515167E-2</v>
      </c>
      <c r="I911">
        <v>0</v>
      </c>
      <c r="J911">
        <v>1.0575910590309088</v>
      </c>
      <c r="K911">
        <v>1.7626517650515167E-2</v>
      </c>
      <c r="L911">
        <v>-1.0000000000000013</v>
      </c>
      <c r="M911">
        <v>-1.0000000000000013</v>
      </c>
      <c r="N911">
        <v>0.35253035301030294</v>
      </c>
      <c r="O911">
        <v>7.2506838336041808</v>
      </c>
      <c r="P911">
        <v>1.3903606421563901</v>
      </c>
      <c r="Q911">
        <v>-0.19832761967888801</v>
      </c>
      <c r="R911">
        <v>5.178980969148167E-2</v>
      </c>
      <c r="S911">
        <v>0.33333333333333376</v>
      </c>
      <c r="T911">
        <v>0.15237082752908662</v>
      </c>
      <c r="U911">
        <v>-0.18069113119653152</v>
      </c>
      <c r="V911">
        <v>0</v>
      </c>
      <c r="W911">
        <v>11.495460480614939</v>
      </c>
      <c r="X911">
        <v>-0.43564938737846831</v>
      </c>
      <c r="Y911">
        <v>-1.0000000000000013</v>
      </c>
      <c r="Z911">
        <v>-1.0000000000000013</v>
      </c>
      <c r="AA911">
        <v>43.879498623756135</v>
      </c>
      <c r="AB911">
        <v>4.4808272528492239E-2</v>
      </c>
      <c r="AC911">
        <v>0.25143138145158633</v>
      </c>
      <c r="AD911">
        <v>0.35040531268891562</v>
      </c>
      <c r="AE911">
        <v>32.332248333449712</v>
      </c>
      <c r="AF911">
        <v>-1.0000000000000013</v>
      </c>
      <c r="AG911">
        <v>-1.0000000000000013</v>
      </c>
      <c r="AH911">
        <v>-1.0000000000000013</v>
      </c>
      <c r="AI911">
        <v>0</v>
      </c>
      <c r="AJ911">
        <v>0</v>
      </c>
      <c r="AK911">
        <v>-0.13984665162222901</v>
      </c>
      <c r="AL911">
        <v>0.35556283152284546</v>
      </c>
      <c r="AM911">
        <v>6.7672159963019521E-2</v>
      </c>
      <c r="AN911">
        <v>-0.14730795019277912</v>
      </c>
      <c r="AO911">
        <v>0.9925707409643425</v>
      </c>
      <c r="AP911">
        <v>-1.9048845972052506</v>
      </c>
      <c r="AQ911">
        <v>12.553051539645859</v>
      </c>
      <c r="AR911">
        <v>0.30501302966588867</v>
      </c>
      <c r="AS911">
        <v>-0.41802286972795305</v>
      </c>
      <c r="AT911">
        <v>-1.0000000000000013</v>
      </c>
      <c r="AU911">
        <v>-1.0000000000000013</v>
      </c>
      <c r="AV911">
        <v>0.28519511018004506</v>
      </c>
      <c r="AW911">
        <v>49.225297860155067</v>
      </c>
      <c r="AX911">
        <v>49.225297860155067</v>
      </c>
      <c r="AY911">
        <v>4.762965807657555E-2</v>
      </c>
      <c r="AZ911">
        <v>-14.118121571985977</v>
      </c>
      <c r="BA911">
        <v>1433.1733567788779</v>
      </c>
    </row>
    <row r="912" spans="1:100" x14ac:dyDescent="0.25">
      <c r="A912">
        <v>2555</v>
      </c>
      <c r="B912" t="s">
        <v>1324</v>
      </c>
      <c r="C912">
        <v>2</v>
      </c>
      <c r="D912">
        <v>3.7434736748516144</v>
      </c>
      <c r="E912">
        <v>2.5649074353827142E-3</v>
      </c>
      <c r="F912">
        <v>8.3324177446620365E-2</v>
      </c>
      <c r="G912">
        <v>9.1369429885416284E-2</v>
      </c>
      <c r="H912">
        <v>7.1129998678635509E-2</v>
      </c>
      <c r="I912">
        <v>0</v>
      </c>
      <c r="J912">
        <v>4.2677999207181303</v>
      </c>
      <c r="K912">
        <v>7.1129998678635509E-2</v>
      </c>
      <c r="L912">
        <v>-1</v>
      </c>
      <c r="M912">
        <v>-1</v>
      </c>
      <c r="N912">
        <v>1.42259997357271</v>
      </c>
      <c r="O912">
        <v>8.2779970631671205</v>
      </c>
      <c r="P912">
        <v>0.1807681678679062</v>
      </c>
      <c r="Q912">
        <v>0.71076115900244452</v>
      </c>
      <c r="R912">
        <v>0.23494081606491396</v>
      </c>
      <c r="S912">
        <v>0.32815092175083432</v>
      </c>
      <c r="T912">
        <v>0.27453506840289116</v>
      </c>
      <c r="U912">
        <v>6.5679115991341713E-2</v>
      </c>
      <c r="V912">
        <v>-9.4632388911825883E-4</v>
      </c>
      <c r="W912">
        <v>23.564103227855306</v>
      </c>
      <c r="X912">
        <v>0.74756102940430424</v>
      </c>
      <c r="Y912">
        <v>-1</v>
      </c>
      <c r="Z912">
        <v>-1</v>
      </c>
      <c r="AA912">
        <v>40.862613854471959</v>
      </c>
      <c r="AB912">
        <v>0.10403375136997278</v>
      </c>
      <c r="AC912">
        <v>0.10424229711205987</v>
      </c>
      <c r="AD912">
        <v>9.9765965587694211E-2</v>
      </c>
      <c r="AE912">
        <v>16.387860769525254</v>
      </c>
      <c r="AF912">
        <v>-1</v>
      </c>
      <c r="AG912">
        <v>-1</v>
      </c>
      <c r="AH912">
        <v>-1</v>
      </c>
      <c r="AI912">
        <v>-7.859447641837341E-4</v>
      </c>
      <c r="AJ912">
        <v>-9.4632388911825883E-4</v>
      </c>
      <c r="AK912">
        <v>0.10657415483481569</v>
      </c>
      <c r="AL912">
        <v>6.5253802154431634E-2</v>
      </c>
      <c r="AM912">
        <v>0.11578382036475657</v>
      </c>
      <c r="AN912">
        <v>6.7657039850297196E-2</v>
      </c>
      <c r="AO912">
        <v>3.3353288103502354</v>
      </c>
      <c r="AP912">
        <v>2.1098324799723454</v>
      </c>
      <c r="AQ912">
        <v>28.70824881426595</v>
      </c>
      <c r="AR912">
        <v>0.67738854568808049</v>
      </c>
      <c r="AS912">
        <v>0.83203868410086035</v>
      </c>
      <c r="AT912">
        <v>-1</v>
      </c>
      <c r="AU912">
        <v>-1</v>
      </c>
      <c r="AV912">
        <v>0.36349226793267264</v>
      </c>
      <c r="AW912">
        <v>52.534851364220692</v>
      </c>
      <c r="AX912">
        <v>52.618836607982573</v>
      </c>
      <c r="AY912">
        <v>0.14903176421066722</v>
      </c>
      <c r="AZ912">
        <v>-3.0895030105099686</v>
      </c>
      <c r="BA912">
        <v>1408.5207676158377</v>
      </c>
    </row>
    <row r="913" spans="1:100" x14ac:dyDescent="0.25">
      <c r="A913">
        <v>2556</v>
      </c>
      <c r="B913" t="s">
        <v>1325</v>
      </c>
      <c r="C913">
        <v>3</v>
      </c>
      <c r="D913">
        <v>4.6799188972808441</v>
      </c>
      <c r="E913">
        <v>0</v>
      </c>
      <c r="F913">
        <v>-9.5050939217435904E-2</v>
      </c>
      <c r="G913">
        <v>-9.5050939217435904E-2</v>
      </c>
      <c r="H913">
        <v>-5.4993494557340081E-2</v>
      </c>
      <c r="I913">
        <v>0</v>
      </c>
      <c r="J913">
        <v>-3.2996096734404059</v>
      </c>
      <c r="K913">
        <v>-5.4993494557340081E-2</v>
      </c>
      <c r="L913">
        <v>-1.0000000000000027</v>
      </c>
      <c r="M913">
        <v>-1.0000000000000027</v>
      </c>
      <c r="N913">
        <v>-1.0998698911468014</v>
      </c>
      <c r="O913">
        <v>1.2852582846229994</v>
      </c>
      <c r="P913">
        <v>-0.38240054892372966</v>
      </c>
      <c r="Q913">
        <v>-3.6576008445238215</v>
      </c>
      <c r="R913">
        <v>-1.1789704560825431</v>
      </c>
      <c r="S913">
        <v>0.34737902594061243</v>
      </c>
      <c r="T913">
        <v>0.22203914326190421</v>
      </c>
      <c r="U913">
        <v>0.29794310985909139</v>
      </c>
      <c r="V913">
        <v>0</v>
      </c>
      <c r="W913">
        <v>36.894190944757938</v>
      </c>
      <c r="X913">
        <v>1.7048899131247921</v>
      </c>
      <c r="Y913">
        <v>-1.0000000000000027</v>
      </c>
      <c r="Z913">
        <v>-1.0000000000000027</v>
      </c>
      <c r="AA913">
        <v>60.041136973056894</v>
      </c>
      <c r="AB913">
        <v>0.14484810725615113</v>
      </c>
      <c r="AC913">
        <v>0.34378174342739615</v>
      </c>
      <c r="AD913">
        <v>-2.1115209959185746E-3</v>
      </c>
      <c r="AE913">
        <v>24.325916484381437</v>
      </c>
      <c r="AF913">
        <v>-1.0000000000000027</v>
      </c>
      <c r="AG913">
        <v>-1.0000000000000027</v>
      </c>
      <c r="AH913">
        <v>-1.0000000000000027</v>
      </c>
      <c r="AI913">
        <v>0</v>
      </c>
      <c r="AJ913">
        <v>0</v>
      </c>
      <c r="AK913">
        <v>0.13340925432259473</v>
      </c>
      <c r="AL913">
        <v>0.43584772087848711</v>
      </c>
      <c r="AM913">
        <v>0.32845384614612494</v>
      </c>
      <c r="AN913">
        <v>0.53681342210089844</v>
      </c>
      <c r="AO913">
        <v>8.8783924252660995</v>
      </c>
      <c r="AP913">
        <v>15.599574156914898</v>
      </c>
      <c r="AQ913">
        <v>33.594581271317523</v>
      </c>
      <c r="AR913">
        <v>0.86736127906160887</v>
      </c>
      <c r="AS913">
        <v>1.6498964185674529</v>
      </c>
      <c r="AT913">
        <v>-1.0000000000000027</v>
      </c>
      <c r="AU913">
        <v>-1.0000000000000027</v>
      </c>
      <c r="AV913">
        <v>-1.274021395299979</v>
      </c>
      <c r="AW913">
        <v>76.925969414594732</v>
      </c>
      <c r="AX913">
        <v>76.925969414594732</v>
      </c>
      <c r="AY913">
        <v>0.18567082296020956</v>
      </c>
      <c r="AZ913">
        <v>37.936866438998457</v>
      </c>
      <c r="BA913">
        <v>1486.3882729016848</v>
      </c>
      <c r="CU913" t="e">
        <v>#N/A</v>
      </c>
      <c r="CV913" t="e">
        <v>#N/A</v>
      </c>
    </row>
    <row r="914" spans="1:100" x14ac:dyDescent="0.25">
      <c r="A914">
        <v>2557</v>
      </c>
      <c r="B914" t="s">
        <v>1326</v>
      </c>
      <c r="C914">
        <v>3</v>
      </c>
      <c r="D914">
        <v>3.4138783346378081</v>
      </c>
      <c r="E914">
        <v>-2.5615154114502069E-2</v>
      </c>
      <c r="F914">
        <v>1.0361626608067807E-2</v>
      </c>
      <c r="G914">
        <v>1.8232419032337861E-3</v>
      </c>
      <c r="H914">
        <v>0.2003383572075656</v>
      </c>
      <c r="I914">
        <v>0</v>
      </c>
      <c r="J914">
        <v>12.020301432453941</v>
      </c>
      <c r="K914">
        <v>0.2003383572075656</v>
      </c>
      <c r="L914">
        <v>-1.0000000000000002</v>
      </c>
      <c r="M914">
        <v>-1.0000000000000002</v>
      </c>
      <c r="N914">
        <v>4.0067671441513131</v>
      </c>
      <c r="O914">
        <v>15.436003008994984</v>
      </c>
      <c r="P914">
        <v>0.81362877153990354</v>
      </c>
      <c r="Q914">
        <v>3.3350785763726072</v>
      </c>
      <c r="R914">
        <v>1.0499319918774985</v>
      </c>
      <c r="S914">
        <v>0.34139440398644733</v>
      </c>
      <c r="T914">
        <v>0.3700729191330786</v>
      </c>
      <c r="U914">
        <v>0.28984495097580759</v>
      </c>
      <c r="V914">
        <v>0</v>
      </c>
      <c r="W914">
        <v>32.038956675510725</v>
      </c>
      <c r="X914">
        <v>1.7003782552617766</v>
      </c>
      <c r="Y914">
        <v>-1.0000000000000002</v>
      </c>
      <c r="Z914">
        <v>-1.0000000000000002</v>
      </c>
      <c r="AA914">
        <v>49.142261986226814</v>
      </c>
      <c r="AB914">
        <v>6.4829354917707277E-2</v>
      </c>
      <c r="AC914">
        <v>0.12028473325562439</v>
      </c>
      <c r="AD914">
        <v>0.13595337820343995</v>
      </c>
      <c r="AE914">
        <v>16.053373318838581</v>
      </c>
      <c r="AF914">
        <v>-1.0000000000000002</v>
      </c>
      <c r="AG914">
        <v>-1.0000000000000002</v>
      </c>
      <c r="AH914">
        <v>-1.0000000000000002</v>
      </c>
      <c r="AI914">
        <v>0</v>
      </c>
      <c r="AJ914">
        <v>0</v>
      </c>
      <c r="AK914">
        <v>0.32738201597478622</v>
      </c>
      <c r="AL914">
        <v>5.7036424483320566E-2</v>
      </c>
      <c r="AM914">
        <v>0.28526521981541925</v>
      </c>
      <c r="AN914">
        <v>0.21125489162572872</v>
      </c>
      <c r="AO914">
        <v>8.768540575259415</v>
      </c>
      <c r="AP914">
        <v>5.566554413059821</v>
      </c>
      <c r="AQ914">
        <v>44.059258107964645</v>
      </c>
      <c r="AR914">
        <v>1.0013122740953344</v>
      </c>
      <c r="AS914">
        <v>1.9007166124693426</v>
      </c>
      <c r="AT914">
        <v>-1.0000000000000002</v>
      </c>
      <c r="AU914">
        <v>-1.0000000000000002</v>
      </c>
      <c r="AV914">
        <v>1.0517552337807325</v>
      </c>
      <c r="AW914">
        <v>70.144819408281606</v>
      </c>
      <c r="AX914">
        <v>70.144819408281606</v>
      </c>
      <c r="AY914">
        <v>0.27069834548304111</v>
      </c>
      <c r="AZ914">
        <v>19.360066323208397</v>
      </c>
      <c r="BA914">
        <v>1527.6103906567023</v>
      </c>
      <c r="CU914" t="e">
        <v>#N/A</v>
      </c>
      <c r="CV914" t="e">
        <v>#N/A</v>
      </c>
    </row>
    <row r="915" spans="1:100" x14ac:dyDescent="0.25">
      <c r="A915">
        <v>2559</v>
      </c>
      <c r="B915" t="s">
        <v>1327</v>
      </c>
      <c r="C915">
        <v>3</v>
      </c>
      <c r="D915">
        <v>2.5473370392997068</v>
      </c>
      <c r="E915">
        <v>-0.44051848679581795</v>
      </c>
      <c r="F915">
        <v>-0.31870335076487361</v>
      </c>
      <c r="G915">
        <v>-0.43581338103015455</v>
      </c>
      <c r="H915">
        <v>8.8556678597140111E-3</v>
      </c>
      <c r="I915">
        <v>0</v>
      </c>
      <c r="J915">
        <v>0.53134007158284069</v>
      </c>
      <c r="K915">
        <v>8.8556678597140111E-3</v>
      </c>
      <c r="L915">
        <v>-1.0000000000000004</v>
      </c>
      <c r="M915">
        <v>-1.0000000000000004</v>
      </c>
      <c r="N915">
        <v>0.17711335719428051</v>
      </c>
      <c r="O915">
        <v>2.6428637298523916</v>
      </c>
      <c r="P915">
        <v>-0.97541591090143664</v>
      </c>
      <c r="Q915">
        <v>0.88561454492554403</v>
      </c>
      <c r="R915">
        <v>0.14753215388821814</v>
      </c>
      <c r="S915">
        <v>0.33333333333333348</v>
      </c>
      <c r="T915">
        <v>0.1920779392942227</v>
      </c>
      <c r="U915">
        <v>-8.3564878327812855E-2</v>
      </c>
      <c r="V915">
        <v>-1.0162549733854526E-2</v>
      </c>
      <c r="W915">
        <v>16.913127068246993</v>
      </c>
      <c r="X915">
        <v>6.4043073939726747E-2</v>
      </c>
      <c r="Y915">
        <v>-1.0000000000000004</v>
      </c>
      <c r="Z915">
        <v>-1.0000000000000004</v>
      </c>
      <c r="AA915">
        <v>30.896631842664615</v>
      </c>
      <c r="AB915">
        <v>1.396323370963819E-2</v>
      </c>
      <c r="AC915">
        <v>5.3764101570894812E-2</v>
      </c>
      <c r="AD915">
        <v>0.20899211713005561</v>
      </c>
      <c r="AE915">
        <v>13.835972620529429</v>
      </c>
      <c r="AF915">
        <v>-1.0000000000000004</v>
      </c>
      <c r="AG915">
        <v>-1.0000000000000004</v>
      </c>
      <c r="AH915">
        <v>-1.0000000000000004</v>
      </c>
      <c r="AI915">
        <v>0</v>
      </c>
      <c r="AJ915">
        <v>-1.0162549733854526E-2</v>
      </c>
      <c r="AK915">
        <v>0.26732273387523142</v>
      </c>
      <c r="AL915">
        <v>0.34647890635193734</v>
      </c>
      <c r="AM915">
        <v>0.10547006282769823</v>
      </c>
      <c r="AN915">
        <v>0.48585859013918498</v>
      </c>
      <c r="AO915">
        <v>3.9733652400686132</v>
      </c>
      <c r="AP915">
        <v>13.878859285239312</v>
      </c>
      <c r="AQ915">
        <v>17.444467139829833</v>
      </c>
      <c r="AR915">
        <v>0.43168384456588865</v>
      </c>
      <c r="AS915">
        <v>7.2898741799440975E-2</v>
      </c>
      <c r="AT915">
        <v>-1.0000000000000004</v>
      </c>
      <c r="AU915">
        <v>-1.0000000000000004</v>
      </c>
      <c r="AV915">
        <v>-0.28828122714193638</v>
      </c>
      <c r="AW915">
        <v>47.418354857756334</v>
      </c>
      <c r="AX915">
        <v>46.402099884370884</v>
      </c>
      <c r="AY915">
        <v>-0.13129153362845686</v>
      </c>
      <c r="AZ915">
        <v>-21.428352272142508</v>
      </c>
      <c r="BA915">
        <v>1425.6212073502475</v>
      </c>
      <c r="CU915" t="e">
        <v>#N/A</v>
      </c>
      <c r="CV915" t="e">
        <v>#N/A</v>
      </c>
    </row>
    <row r="916" spans="1:100" x14ac:dyDescent="0.25">
      <c r="A916">
        <v>2560</v>
      </c>
      <c r="B916" t="s">
        <v>1328</v>
      </c>
      <c r="C916">
        <v>3</v>
      </c>
      <c r="D916">
        <v>4.6082214634583254</v>
      </c>
      <c r="E916">
        <v>0</v>
      </c>
      <c r="F916">
        <v>-0.45722423452358318</v>
      </c>
      <c r="G916">
        <v>-0.45722423452358318</v>
      </c>
      <c r="H916">
        <v>0.41230199512332288</v>
      </c>
      <c r="I916">
        <v>0</v>
      </c>
      <c r="J916">
        <v>24.738119707399363</v>
      </c>
      <c r="K916">
        <v>0.41230199512332288</v>
      </c>
      <c r="L916">
        <v>-0.99999999999999933</v>
      </c>
      <c r="M916">
        <v>-0.99999999999999933</v>
      </c>
      <c r="N916">
        <v>8.2460399024664532</v>
      </c>
      <c r="O916">
        <v>28.889116936334123</v>
      </c>
      <c r="P916">
        <v>-0.78823314264252209</v>
      </c>
      <c r="Q916">
        <v>-4.8989825378652334</v>
      </c>
      <c r="R916">
        <v>-1.6549709594186173</v>
      </c>
      <c r="S916">
        <v>0.33333333333333331</v>
      </c>
      <c r="T916">
        <v>0.3622341819974485</v>
      </c>
      <c r="U916">
        <v>0.31689950067108652</v>
      </c>
      <c r="V916">
        <v>-2.5273441480619746E-2</v>
      </c>
      <c r="W916">
        <v>22.995663175917027</v>
      </c>
      <c r="X916">
        <v>1.428123722672201</v>
      </c>
      <c r="Y916">
        <v>-0.99999999999999933</v>
      </c>
      <c r="Z916">
        <v>-0.99999999999999933</v>
      </c>
      <c r="AA916">
        <v>29.575699700090368</v>
      </c>
      <c r="AB916">
        <v>-9.4582714740285387E-2</v>
      </c>
      <c r="AC916">
        <v>0.15345909882167552</v>
      </c>
      <c r="AD916">
        <v>0.10582376559044943</v>
      </c>
      <c r="AE916">
        <v>8.2350074835919695</v>
      </c>
      <c r="AF916">
        <v>-0.99999999999999933</v>
      </c>
      <c r="AG916">
        <v>-0.99999999999999933</v>
      </c>
      <c r="AH916">
        <v>-0.99999999999999933</v>
      </c>
      <c r="AI916">
        <v>-3.25633085296307E-2</v>
      </c>
      <c r="AJ916">
        <v>-2.5273441480619746E-2</v>
      </c>
      <c r="AK916">
        <v>0.17713798301208206</v>
      </c>
      <c r="AL916">
        <v>-2.8375801269903966E-3</v>
      </c>
      <c r="AM916">
        <v>0.71183004587408905</v>
      </c>
      <c r="AN916">
        <v>-8.5381935924213476E-2</v>
      </c>
      <c r="AO916">
        <v>18.681441061912629</v>
      </c>
      <c r="AP916">
        <v>-2.1487362987402876</v>
      </c>
      <c r="AQ916">
        <v>47.733782883316394</v>
      </c>
      <c r="AR916">
        <v>0.98719357452124856</v>
      </c>
      <c r="AS916">
        <v>1.8404257177955234</v>
      </c>
      <c r="AT916">
        <v>-0.99999999999999933</v>
      </c>
      <c r="AU916">
        <v>-0.99999999999999933</v>
      </c>
      <c r="AV916">
        <v>-2.1121951939422003</v>
      </c>
      <c r="AW916">
        <v>56.316080337684163</v>
      </c>
      <c r="AX916">
        <v>53.137470019029585</v>
      </c>
      <c r="AY916">
        <v>0.10862074450731804</v>
      </c>
      <c r="AZ916">
        <v>-31.435506768224506</v>
      </c>
      <c r="BA916">
        <v>1433.4289966231083</v>
      </c>
    </row>
    <row r="917" spans="1:100" x14ac:dyDescent="0.25">
      <c r="A917">
        <v>2574</v>
      </c>
      <c r="B917" t="s">
        <v>1329</v>
      </c>
      <c r="C917">
        <v>2</v>
      </c>
      <c r="D917">
        <v>4.2627465955215564</v>
      </c>
      <c r="E917">
        <v>0.11791000419990624</v>
      </c>
      <c r="F917">
        <v>0.37054606819597657</v>
      </c>
      <c r="G917">
        <v>0.37989562217642203</v>
      </c>
      <c r="H917">
        <v>0.130820171583647</v>
      </c>
      <c r="I917">
        <v>0</v>
      </c>
      <c r="J917">
        <v>7.8492102950188194</v>
      </c>
      <c r="K917">
        <v>0.130820171583647</v>
      </c>
      <c r="L917">
        <v>-1</v>
      </c>
      <c r="M917">
        <v>-1</v>
      </c>
      <c r="N917">
        <v>2.6164034316729397</v>
      </c>
      <c r="O917">
        <v>11.998146051134103</v>
      </c>
      <c r="P917">
        <v>0.76492942850217061</v>
      </c>
      <c r="Q917">
        <v>2.0760976838328462</v>
      </c>
      <c r="R917">
        <v>0.68338341726784013</v>
      </c>
      <c r="S917">
        <v>0.33930872076057395</v>
      </c>
      <c r="T917">
        <v>0.32164351984052386</v>
      </c>
      <c r="U917">
        <v>0.12401262140237349</v>
      </c>
      <c r="V917">
        <v>6.7670304374262413E-3</v>
      </c>
      <c r="W917">
        <v>27.245774361063809</v>
      </c>
      <c r="X917">
        <v>1.0177967457635326</v>
      </c>
      <c r="Y917">
        <v>-1</v>
      </c>
      <c r="Z917">
        <v>-1</v>
      </c>
      <c r="AA917">
        <v>48.44258173110218</v>
      </c>
      <c r="AB917">
        <v>0.16946565308644007</v>
      </c>
      <c r="AC917">
        <v>0.16969903007891177</v>
      </c>
      <c r="AD917">
        <v>0.16466058472495437</v>
      </c>
      <c r="AE917">
        <v>22.415871846514502</v>
      </c>
      <c r="AF917">
        <v>-1</v>
      </c>
      <c r="AG917">
        <v>-1</v>
      </c>
      <c r="AH917">
        <v>-1</v>
      </c>
      <c r="AI917">
        <v>3.4436160348408698E-3</v>
      </c>
      <c r="AJ917">
        <v>6.7670304374262413E-3</v>
      </c>
      <c r="AK917">
        <v>2.7745585626787701E-2</v>
      </c>
      <c r="AL917">
        <v>0.14408237136245963</v>
      </c>
      <c r="AM917">
        <v>2.3970343410949196E-2</v>
      </c>
      <c r="AN917">
        <v>0.15947051680410457</v>
      </c>
      <c r="AO917">
        <v>0.99739808065347368</v>
      </c>
      <c r="AP917">
        <v>4.4477632096691071</v>
      </c>
      <c r="AQ917">
        <v>32.627647585446866</v>
      </c>
      <c r="AR917">
        <v>0.76366218448823942</v>
      </c>
      <c r="AS917">
        <v>1.1110368073650241</v>
      </c>
      <c r="AT917">
        <v>-1</v>
      </c>
      <c r="AU917">
        <v>-1</v>
      </c>
      <c r="AV917">
        <v>0.95859365696367349</v>
      </c>
      <c r="AW917">
        <v>61.270209766973764</v>
      </c>
      <c r="AX917">
        <v>61.468633775071446</v>
      </c>
      <c r="AY917">
        <v>0.2163174497653072</v>
      </c>
      <c r="AZ917">
        <v>8.6984458371779532</v>
      </c>
      <c r="BA917">
        <v>1445.8024130838185</v>
      </c>
    </row>
    <row r="918" spans="1:100" x14ac:dyDescent="0.25">
      <c r="A918">
        <v>2576</v>
      </c>
      <c r="B918" t="s">
        <v>1330</v>
      </c>
      <c r="C918">
        <v>3</v>
      </c>
      <c r="D918">
        <v>4.1230104599445836</v>
      </c>
      <c r="E918">
        <v>-1.0490766876823971E-2</v>
      </c>
      <c r="F918">
        <v>-6.5878884965347217E-2</v>
      </c>
      <c r="G918">
        <v>-6.5878884965347217E-2</v>
      </c>
      <c r="H918">
        <v>3.3357868344581432E-2</v>
      </c>
      <c r="I918">
        <v>0</v>
      </c>
      <c r="J918">
        <v>2.0014721006748855</v>
      </c>
      <c r="K918">
        <v>3.3357868344581432E-2</v>
      </c>
      <c r="L918">
        <v>-0.99999999999999978</v>
      </c>
      <c r="M918">
        <v>-0.99999999999999978</v>
      </c>
      <c r="N918">
        <v>0.66715736689162886</v>
      </c>
      <c r="O918">
        <v>6.0586036756541244</v>
      </c>
      <c r="P918">
        <v>0.92791004657725618</v>
      </c>
      <c r="Q918">
        <v>7.5431254872909345E-4</v>
      </c>
      <c r="R918">
        <v>0.10589835279683933</v>
      </c>
      <c r="S918">
        <v>0.33333333333333326</v>
      </c>
      <c r="T918">
        <v>0.40949787052979297</v>
      </c>
      <c r="U918">
        <v>0.31952432456127028</v>
      </c>
      <c r="V918">
        <v>-5.9880668713743149E-3</v>
      </c>
      <c r="W918">
        <v>40.920383728337669</v>
      </c>
      <c r="X918">
        <v>2.0278067697318405</v>
      </c>
      <c r="Y918">
        <v>-0.99999999999999978</v>
      </c>
      <c r="Z918">
        <v>-0.99999999999999978</v>
      </c>
      <c r="AA918">
        <v>84.881918968053256</v>
      </c>
      <c r="AB918">
        <v>0.13224272910592119</v>
      </c>
      <c r="AC918">
        <v>0.30023613215165962</v>
      </c>
      <c r="AD918">
        <v>0.44463387648079511</v>
      </c>
      <c r="AE918">
        <v>43.855636886918816</v>
      </c>
      <c r="AF918">
        <v>-0.99999999999999978</v>
      </c>
      <c r="AG918">
        <v>-0.99999999999999978</v>
      </c>
      <c r="AH918">
        <v>-0.99999999999999978</v>
      </c>
      <c r="AI918">
        <v>0</v>
      </c>
      <c r="AJ918">
        <v>-5.9880668713743149E-3</v>
      </c>
      <c r="AK918">
        <v>0.33006348646295691</v>
      </c>
      <c r="AL918">
        <v>-6.9497629307170364E-2</v>
      </c>
      <c r="AM918">
        <v>0.30980498919199084</v>
      </c>
      <c r="AN918">
        <v>0.23859818343085876</v>
      </c>
      <c r="AO918">
        <v>9.3954421621145521</v>
      </c>
      <c r="AP918">
        <v>5.6174664392356188</v>
      </c>
      <c r="AQ918">
        <v>42.921855829012564</v>
      </c>
      <c r="AR918">
        <v>1.0563674615530219</v>
      </c>
      <c r="AS918">
        <v>2.0611646380764204</v>
      </c>
      <c r="AT918">
        <v>-0.99999999999999978</v>
      </c>
      <c r="AU918">
        <v>-0.99999999999999978</v>
      </c>
      <c r="AV918">
        <v>4.00194678314921E-2</v>
      </c>
      <c r="AW918">
        <v>96.557989082943052</v>
      </c>
      <c r="AX918">
        <v>95.959182395805627</v>
      </c>
      <c r="AY918">
        <v>0.35252053050139148</v>
      </c>
      <c r="AZ918">
        <v>37.405969491028031</v>
      </c>
      <c r="BA918">
        <v>1559.1111762746348</v>
      </c>
    </row>
    <row r="919" spans="1:100" x14ac:dyDescent="0.25">
      <c r="A919">
        <v>2577</v>
      </c>
      <c r="B919" t="s">
        <v>1331</v>
      </c>
      <c r="C919">
        <v>3</v>
      </c>
      <c r="D919">
        <v>4.8858069921899805</v>
      </c>
      <c r="E919">
        <v>0</v>
      </c>
      <c r="F919">
        <v>0.47570842157583104</v>
      </c>
      <c r="G919">
        <v>0.47570842157583104</v>
      </c>
      <c r="H919">
        <v>0.10900739086618445</v>
      </c>
      <c r="I919">
        <v>0</v>
      </c>
      <c r="J919">
        <v>6.5404434519710666</v>
      </c>
      <c r="K919">
        <v>0.10900739086618445</v>
      </c>
      <c r="L919">
        <v>-1.0000000000000002</v>
      </c>
      <c r="M919">
        <v>-1.0000000000000002</v>
      </c>
      <c r="N919">
        <v>2.1801478173236895</v>
      </c>
      <c r="O919">
        <v>11.901958865736878</v>
      </c>
      <c r="P919">
        <v>-0.54851392402885868</v>
      </c>
      <c r="Q919">
        <v>2.4215972017801179E-3</v>
      </c>
      <c r="R919">
        <v>-0.21685257946982492</v>
      </c>
      <c r="S919">
        <v>0.33333333333333348</v>
      </c>
      <c r="T919">
        <v>0.20923617313377099</v>
      </c>
      <c r="U919">
        <v>-1.3521821323445749E-3</v>
      </c>
      <c r="V919">
        <v>0</v>
      </c>
      <c r="W919">
        <v>17.288397338743014</v>
      </c>
      <c r="X919">
        <v>0.3040562268719797</v>
      </c>
      <c r="Y919">
        <v>-1.0000000000000002</v>
      </c>
      <c r="Z919">
        <v>-1.0000000000000002</v>
      </c>
      <c r="AA919">
        <v>43.966350491056119</v>
      </c>
      <c r="AB919">
        <v>-3.255838726000676E-2</v>
      </c>
      <c r="AC919">
        <v>0.22334509377532213</v>
      </c>
      <c r="AD919">
        <v>0.3471094081203438</v>
      </c>
      <c r="AE919">
        <v>26.894805731782963</v>
      </c>
      <c r="AF919">
        <v>-1.0000000000000002</v>
      </c>
      <c r="AG919">
        <v>-1.0000000000000002</v>
      </c>
      <c r="AH919">
        <v>-1.0000000000000002</v>
      </c>
      <c r="AI919">
        <v>0</v>
      </c>
      <c r="AJ919">
        <v>0</v>
      </c>
      <c r="AK919">
        <v>-4.8005172813587044E-2</v>
      </c>
      <c r="AL919">
        <v>-2.5590583216529114E-2</v>
      </c>
      <c r="AM919">
        <v>0.3590805385421354</v>
      </c>
      <c r="AN919">
        <v>5.6757689100032996E-2</v>
      </c>
      <c r="AO919">
        <v>8.7369875994854489</v>
      </c>
      <c r="AP919">
        <v>1.2909893114181794</v>
      </c>
      <c r="AQ919">
        <v>23.828840790714079</v>
      </c>
      <c r="AR919">
        <v>0.54121732433476033</v>
      </c>
      <c r="AS919">
        <v>0.41306361773816375</v>
      </c>
      <c r="AT919">
        <v>-1.0000000000000002</v>
      </c>
      <c r="AU919">
        <v>-1.0000000000000002</v>
      </c>
      <c r="AV919">
        <v>0.25885584210600621</v>
      </c>
      <c r="AW919">
        <v>57.159298668211264</v>
      </c>
      <c r="AX919">
        <v>57.159298668211264</v>
      </c>
      <c r="AY919">
        <v>0.14432231852558849</v>
      </c>
      <c r="AZ919">
        <v>12.419310382264925</v>
      </c>
      <c r="BA919">
        <v>1392.6370266437168</v>
      </c>
    </row>
    <row r="920" spans="1:100" x14ac:dyDescent="0.25">
      <c r="A920">
        <v>2579</v>
      </c>
      <c r="B920" t="s">
        <v>1332</v>
      </c>
      <c r="C920">
        <v>2</v>
      </c>
      <c r="D920">
        <v>4.0934497714117688</v>
      </c>
      <c r="E920">
        <v>8.0304425742866017E-2</v>
      </c>
      <c r="F920">
        <v>0.27690406996518191</v>
      </c>
      <c r="G920">
        <v>0.28582838684988615</v>
      </c>
      <c r="H920">
        <v>0.11135958293915335</v>
      </c>
      <c r="I920">
        <v>0</v>
      </c>
      <c r="J920">
        <v>6.6815749763492009</v>
      </c>
      <c r="K920">
        <v>0.11135958293915335</v>
      </c>
      <c r="L920">
        <v>-1</v>
      </c>
      <c r="M920">
        <v>-1</v>
      </c>
      <c r="N920">
        <v>2.2271916587830671</v>
      </c>
      <c r="O920">
        <v>10.785278243458906</v>
      </c>
      <c r="P920">
        <v>0.57447727462178189</v>
      </c>
      <c r="Q920">
        <v>1.6309615554234052</v>
      </c>
      <c r="R920">
        <v>0.53717916675302624</v>
      </c>
      <c r="S920">
        <v>0.33567098064124101</v>
      </c>
      <c r="T920">
        <v>0.30628490802068936</v>
      </c>
      <c r="U920">
        <v>0.10499434255097945</v>
      </c>
      <c r="V920">
        <v>4.2522711678060817E-3</v>
      </c>
      <c r="W920">
        <v>26.045451360463787</v>
      </c>
      <c r="X920">
        <v>0.92969269350210126</v>
      </c>
      <c r="Y920">
        <v>-1</v>
      </c>
      <c r="Z920">
        <v>-1</v>
      </c>
      <c r="AA920">
        <v>45.971310002331698</v>
      </c>
      <c r="AB920">
        <v>0.14813310768474633</v>
      </c>
      <c r="AC920">
        <v>0.14835838902720153</v>
      </c>
      <c r="AD920">
        <v>0.14350320777647391</v>
      </c>
      <c r="AE920">
        <v>20.450579433969157</v>
      </c>
      <c r="AF920">
        <v>-1</v>
      </c>
      <c r="AG920">
        <v>-1</v>
      </c>
      <c r="AH920">
        <v>-1</v>
      </c>
      <c r="AI920">
        <v>2.0646663878415546E-3</v>
      </c>
      <c r="AJ920">
        <v>4.2522711678060817E-3</v>
      </c>
      <c r="AK920">
        <v>5.3445801996283827E-2</v>
      </c>
      <c r="AL920">
        <v>0.11838215499296351</v>
      </c>
      <c r="AM920">
        <v>5.3903986087141392E-2</v>
      </c>
      <c r="AN920">
        <v>0.12953687412791237</v>
      </c>
      <c r="AO920">
        <v>1.7596258644857037</v>
      </c>
      <c r="AP920">
        <v>3.6855354258368771</v>
      </c>
      <c r="AQ920">
        <v>31.349819033315434</v>
      </c>
      <c r="AR920">
        <v>0.73553467682922646</v>
      </c>
      <c r="AS920">
        <v>1.0200759767091998</v>
      </c>
      <c r="AT920">
        <v>-1</v>
      </c>
      <c r="AU920">
        <v>-1</v>
      </c>
      <c r="AV920">
        <v>0.76457472939030802</v>
      </c>
      <c r="AW920">
        <v>58.422249905830085</v>
      </c>
      <c r="AX920">
        <v>58.58336382401955</v>
      </c>
      <c r="AY920">
        <v>0.19438052138137787</v>
      </c>
      <c r="AZ920">
        <v>4.8552600609824976</v>
      </c>
      <c r="BA920">
        <v>1467.5855348224115</v>
      </c>
    </row>
    <row r="921" spans="1:100" x14ac:dyDescent="0.25">
      <c r="A921">
        <v>2582</v>
      </c>
      <c r="B921" t="s">
        <v>1333</v>
      </c>
      <c r="C921">
        <v>3</v>
      </c>
      <c r="D921">
        <v>5.1046527876761205</v>
      </c>
      <c r="E921">
        <v>0</v>
      </c>
      <c r="F921">
        <v>-2.2340709033538548</v>
      </c>
      <c r="G921">
        <v>-2.2340709033538548</v>
      </c>
      <c r="H921">
        <v>0.63544038561475658</v>
      </c>
      <c r="I921">
        <v>0</v>
      </c>
      <c r="J921">
        <v>38.126423136885407</v>
      </c>
      <c r="K921">
        <v>0.63544038561475658</v>
      </c>
      <c r="L921">
        <v>-1.0000000000000004</v>
      </c>
      <c r="M921">
        <v>-1.0000000000000004</v>
      </c>
      <c r="N921">
        <v>12.708807712295137</v>
      </c>
      <c r="O921">
        <v>40.997005021207663</v>
      </c>
      <c r="P921">
        <v>0.1154218540574522</v>
      </c>
      <c r="Q921">
        <v>-10.63303739192491</v>
      </c>
      <c r="R921">
        <v>-3.5647422289888659</v>
      </c>
      <c r="S921">
        <v>0.33333333333333337</v>
      </c>
      <c r="T921">
        <v>0.36151389483802632</v>
      </c>
      <c r="U921">
        <v>7.2671076150373465E-2</v>
      </c>
      <c r="V921">
        <v>8.3402002376887531E-4</v>
      </c>
      <c r="W921">
        <v>5.3164775492298206</v>
      </c>
      <c r="X921">
        <v>0.38327582880540317</v>
      </c>
      <c r="Y921">
        <v>-1.0000000000000004</v>
      </c>
      <c r="Z921">
        <v>-1.0000000000000004</v>
      </c>
      <c r="AA921">
        <v>48.186572651948374</v>
      </c>
      <c r="AB921">
        <v>0.49342915486673411</v>
      </c>
      <c r="AC921">
        <v>0.23802253426375833</v>
      </c>
      <c r="AD921">
        <v>0.19724505750365581</v>
      </c>
      <c r="AE921">
        <v>46.434837331707421</v>
      </c>
      <c r="AF921">
        <v>-1.0000000000000004</v>
      </c>
      <c r="AG921">
        <v>-1.0000000000000004</v>
      </c>
      <c r="AH921">
        <v>-1.0000000000000004</v>
      </c>
      <c r="AI921">
        <v>-0.10757950002423933</v>
      </c>
      <c r="AJ921">
        <v>8.3402002376887531E-4</v>
      </c>
      <c r="AK921">
        <v>0.11764932709891845</v>
      </c>
      <c r="AL921">
        <v>6.9475690918313862E-2</v>
      </c>
      <c r="AM921">
        <v>-3.5229945312243702E-2</v>
      </c>
      <c r="AN921">
        <v>0.26721320120633946</v>
      </c>
      <c r="AO921">
        <v>-0.29250199731150101</v>
      </c>
      <c r="AP921">
        <v>7.0277084847500575</v>
      </c>
      <c r="AQ921">
        <v>43.442900686115252</v>
      </c>
      <c r="AR921">
        <v>0.76835232434550216</v>
      </c>
      <c r="AS921">
        <v>1.01871621442016</v>
      </c>
      <c r="AT921">
        <v>-1.0000000000000004</v>
      </c>
      <c r="AU921">
        <v>-1.0000000000000004</v>
      </c>
      <c r="AV921">
        <v>-5.798813132342719</v>
      </c>
      <c r="AW921">
        <v>96.211286157906116</v>
      </c>
      <c r="AX921">
        <v>94.143098159798186</v>
      </c>
      <c r="AY921">
        <v>0.27451146713688052</v>
      </c>
      <c r="AZ921">
        <v>47.943942629381318</v>
      </c>
      <c r="BA921">
        <v>1500.5025799189089</v>
      </c>
    </row>
    <row r="922" spans="1:100" x14ac:dyDescent="0.25">
      <c r="A922">
        <v>2583</v>
      </c>
      <c r="B922" t="s">
        <v>460</v>
      </c>
      <c r="C922">
        <v>3</v>
      </c>
      <c r="D922">
        <v>2.606565159361224</v>
      </c>
      <c r="E922">
        <v>0</v>
      </c>
      <c r="F922">
        <v>0.30134789451647526</v>
      </c>
      <c r="G922">
        <v>0.30134789451647526</v>
      </c>
      <c r="H922">
        <v>0.1725635939329134</v>
      </c>
      <c r="I922">
        <v>0</v>
      </c>
      <c r="J922">
        <v>10.353815635974803</v>
      </c>
      <c r="K922">
        <v>0.1725635939329134</v>
      </c>
      <c r="L922">
        <v>-0.99999999999999989</v>
      </c>
      <c r="M922">
        <v>-0.99999999999999989</v>
      </c>
      <c r="N922">
        <v>3.4512718786582681</v>
      </c>
      <c r="O922">
        <v>13.261728689852511</v>
      </c>
      <c r="P922">
        <v>2.1022686756620543</v>
      </c>
      <c r="Q922">
        <v>-0.94931681899399056</v>
      </c>
      <c r="R922">
        <v>-0.13800899891458263</v>
      </c>
      <c r="S922">
        <v>0.33333333333333331</v>
      </c>
      <c r="T922">
        <v>0.2738447984691022</v>
      </c>
      <c r="U922">
        <v>-7.9065669547499468E-2</v>
      </c>
      <c r="V922">
        <v>1.4657210394838145E-2</v>
      </c>
      <c r="W922">
        <v>14.808243148674432</v>
      </c>
      <c r="X922">
        <v>0.14680658718432193</v>
      </c>
      <c r="Y922">
        <v>-0.99999999999999989</v>
      </c>
      <c r="Z922">
        <v>-0.99999999999999989</v>
      </c>
      <c r="AA922">
        <v>20.619617719476238</v>
      </c>
      <c r="AB922">
        <v>8.4054488373098021E-2</v>
      </c>
      <c r="AC922">
        <v>0.17817230102417486</v>
      </c>
      <c r="AD922">
        <v>-0.14323911800294484</v>
      </c>
      <c r="AE922">
        <v>5.9493835697164039</v>
      </c>
      <c r="AF922">
        <v>-0.99999999999999989</v>
      </c>
      <c r="AG922">
        <v>-0.99999999999999989</v>
      </c>
      <c r="AH922">
        <v>-0.99999999999999989</v>
      </c>
      <c r="AI922">
        <v>7.4360456116470096E-3</v>
      </c>
      <c r="AJ922">
        <v>1.4657210394838145E-2</v>
      </c>
      <c r="AK922">
        <v>-4.1097602157643118E-2</v>
      </c>
      <c r="AL922">
        <v>0.15324063407951727</v>
      </c>
      <c r="AM922">
        <v>-1.5974602544097626E-2</v>
      </c>
      <c r="AN922">
        <v>-8.9115284721098753E-2</v>
      </c>
      <c r="AO922">
        <v>-0.60485307439065594</v>
      </c>
      <c r="AP922">
        <v>-1.4616789476298824</v>
      </c>
      <c r="AQ922">
        <v>25.162058784649219</v>
      </c>
      <c r="AR922">
        <v>0.54276967264977405</v>
      </c>
      <c r="AS922">
        <v>0.31937018111723536</v>
      </c>
      <c r="AT922">
        <v>-0.99999999999999989</v>
      </c>
      <c r="AU922">
        <v>-0.99999999999999989</v>
      </c>
      <c r="AV922">
        <v>0.16333889560189241</v>
      </c>
      <c r="AW922">
        <v>32.41966746169885</v>
      </c>
      <c r="AX922">
        <v>34.034109413415599</v>
      </c>
      <c r="AY922">
        <v>0.18662542484525932</v>
      </c>
      <c r="AZ922">
        <v>-42.383961035666879</v>
      </c>
      <c r="BA922">
        <v>1358.2807576974049</v>
      </c>
    </row>
    <row r="923" spans="1:100" x14ac:dyDescent="0.25">
      <c r="A923">
        <v>2585</v>
      </c>
      <c r="B923" t="s">
        <v>1334</v>
      </c>
      <c r="C923">
        <v>2</v>
      </c>
      <c r="D923">
        <v>3.753119167080452</v>
      </c>
      <c r="E923">
        <v>4.7074421029739966E-3</v>
      </c>
      <c r="F923">
        <v>8.8659322810258262E-2</v>
      </c>
      <c r="G923">
        <v>9.6728802644482026E-2</v>
      </c>
      <c r="H923">
        <v>7.2238743379111056E-2</v>
      </c>
      <c r="I923">
        <v>0</v>
      </c>
      <c r="J923">
        <v>4.3343246027466629</v>
      </c>
      <c r="K923">
        <v>7.2238743379111056E-2</v>
      </c>
      <c r="L923">
        <v>-1</v>
      </c>
      <c r="M923">
        <v>-1</v>
      </c>
      <c r="N923">
        <v>1.444774867582221</v>
      </c>
      <c r="O923">
        <v>8.3470988143373148</v>
      </c>
      <c r="P923">
        <v>0.19161896072759615</v>
      </c>
      <c r="Q923">
        <v>0.73612227897575122</v>
      </c>
      <c r="R923">
        <v>0.24327063541964181</v>
      </c>
      <c r="S923">
        <v>0.32835817781860799</v>
      </c>
      <c r="T923">
        <v>0.27541010768217422</v>
      </c>
      <c r="U923">
        <v>6.6762660599054058E-2</v>
      </c>
      <c r="V923">
        <v>-8.0304836626031917E-4</v>
      </c>
      <c r="W923">
        <v>23.632490253041759</v>
      </c>
      <c r="X923">
        <v>0.75258065665298568</v>
      </c>
      <c r="Y923">
        <v>-1</v>
      </c>
      <c r="Z923">
        <v>-1</v>
      </c>
      <c r="AA923">
        <v>41.003411724606508</v>
      </c>
      <c r="AB923">
        <v>0.10524914865799236</v>
      </c>
      <c r="AC923">
        <v>0.10545815564044667</v>
      </c>
      <c r="AD923">
        <v>0.10097138285415644</v>
      </c>
      <c r="AE923">
        <v>16.499831048898638</v>
      </c>
      <c r="AF923">
        <v>-1</v>
      </c>
      <c r="AG923">
        <v>-1</v>
      </c>
      <c r="AH923">
        <v>-1</v>
      </c>
      <c r="AI923">
        <v>-7.0738069085259569E-4</v>
      </c>
      <c r="AJ923">
        <v>-8.0304836626031917E-4</v>
      </c>
      <c r="AK923">
        <v>0.10510991450677112</v>
      </c>
      <c r="AL923">
        <v>6.6718042482476203E-2</v>
      </c>
      <c r="AM923">
        <v>0.11407838543216281</v>
      </c>
      <c r="AN923">
        <v>6.9362474782890954E-2</v>
      </c>
      <c r="AO923">
        <v>3.2919017572781111</v>
      </c>
      <c r="AP923">
        <v>2.1532595330444697</v>
      </c>
      <c r="AQ923">
        <v>28.781051629287322</v>
      </c>
      <c r="AR923">
        <v>0.6789910781512154</v>
      </c>
      <c r="AS923">
        <v>0.83722107301945226</v>
      </c>
      <c r="AT923">
        <v>-1</v>
      </c>
      <c r="AU923">
        <v>-1</v>
      </c>
      <c r="AV923">
        <v>0.37454627362945236</v>
      </c>
      <c r="AW923">
        <v>52.697110608321388</v>
      </c>
      <c r="AX923">
        <v>52.783221551629964</v>
      </c>
      <c r="AY923">
        <v>0.15028159552536774</v>
      </c>
      <c r="AZ923">
        <v>-2.8705419122543208</v>
      </c>
      <c r="BA923">
        <v>1381.2879619573055</v>
      </c>
    </row>
    <row r="924" spans="1:100" x14ac:dyDescent="0.25">
      <c r="A924">
        <v>2586</v>
      </c>
      <c r="B924" t="s">
        <v>1335</v>
      </c>
      <c r="C924">
        <v>3</v>
      </c>
      <c r="D924">
        <v>5.3991138413140076</v>
      </c>
      <c r="E924">
        <v>0.21193394433998924</v>
      </c>
      <c r="F924">
        <v>0.13177530153251296</v>
      </c>
      <c r="G924">
        <v>0.21890107927920643</v>
      </c>
      <c r="H924">
        <v>2.6921761952117592E-2</v>
      </c>
      <c r="I924">
        <v>0</v>
      </c>
      <c r="J924">
        <v>1.6153057171270593</v>
      </c>
      <c r="K924">
        <v>2.6921761952117592E-2</v>
      </c>
      <c r="L924">
        <v>-1.0000000000000031</v>
      </c>
      <c r="M924">
        <v>-1.0000000000000031</v>
      </c>
      <c r="N924">
        <v>0.53843523904235235</v>
      </c>
      <c r="O924">
        <v>7.2333206377202721</v>
      </c>
      <c r="P924">
        <v>2.9629261963278841</v>
      </c>
      <c r="Q924">
        <v>-4.2551249016731539E-2</v>
      </c>
      <c r="R924">
        <v>0.26714496486875966</v>
      </c>
      <c r="S924">
        <v>0.33333333333333409</v>
      </c>
      <c r="T924">
        <v>0.39886269835745469</v>
      </c>
      <c r="U924">
        <v>-1.6368681686337237E-2</v>
      </c>
      <c r="V924">
        <v>0</v>
      </c>
      <c r="W924">
        <v>27.556223522093401</v>
      </c>
      <c r="X924">
        <v>0.6899159565223264</v>
      </c>
      <c r="Y924">
        <v>-1.0000000000000031</v>
      </c>
      <c r="Z924">
        <v>-1.0000000000000031</v>
      </c>
      <c r="AA924">
        <v>54.799531645386331</v>
      </c>
      <c r="AB924">
        <v>0.26538966398079944</v>
      </c>
      <c r="AC924">
        <v>0.17996108077908715</v>
      </c>
      <c r="AD924">
        <v>9.4172518408597708E-2</v>
      </c>
      <c r="AE924">
        <v>26.976163158424228</v>
      </c>
      <c r="AF924">
        <v>-1.0000000000000031</v>
      </c>
      <c r="AG924">
        <v>-1.0000000000000031</v>
      </c>
      <c r="AH924">
        <v>-1.0000000000000031</v>
      </c>
      <c r="AI924">
        <v>0</v>
      </c>
      <c r="AJ924">
        <v>0</v>
      </c>
      <c r="AK924">
        <v>-4.4585310639947716E-2</v>
      </c>
      <c r="AL924">
        <v>-2.3332476153602344E-2</v>
      </c>
      <c r="AM924">
        <v>-1.0718091120740306E-4</v>
      </c>
      <c r="AN924">
        <v>-0.19973092102321682</v>
      </c>
      <c r="AO924">
        <v>-0.22560607597992366</v>
      </c>
      <c r="AP924">
        <v>-5.1099354063484315</v>
      </c>
      <c r="AQ924">
        <v>29.171529239220447</v>
      </c>
      <c r="AR924">
        <v>0.71582735000445186</v>
      </c>
      <c r="AS924">
        <v>0.71683771847444455</v>
      </c>
      <c r="AT924">
        <v>-1.0000000000000031</v>
      </c>
      <c r="AU924">
        <v>-1.0000000000000031</v>
      </c>
      <c r="AV924">
        <v>0.48604604414796598</v>
      </c>
      <c r="AW924">
        <v>56.922916876758187</v>
      </c>
      <c r="AX924">
        <v>56.922916876758187</v>
      </c>
      <c r="AY924">
        <v>0.25699531285012661</v>
      </c>
      <c r="AZ924">
        <v>22.22234132019144</v>
      </c>
      <c r="BA924">
        <v>1488.5867777671508</v>
      </c>
    </row>
    <row r="925" spans="1:100" x14ac:dyDescent="0.25">
      <c r="A925">
        <v>2587</v>
      </c>
      <c r="B925" t="s">
        <v>1336</v>
      </c>
      <c r="C925">
        <v>3</v>
      </c>
      <c r="D925">
        <v>6.5515220555919669</v>
      </c>
      <c r="E925">
        <v>0</v>
      </c>
      <c r="F925">
        <v>2.2098925000409433</v>
      </c>
      <c r="G925">
        <v>2.2098925000409433</v>
      </c>
      <c r="H925">
        <v>-5.696467147304092E-2</v>
      </c>
      <c r="I925">
        <v>0</v>
      </c>
      <c r="J925">
        <v>-3.4178802883824559</v>
      </c>
      <c r="K925">
        <v>-5.696467147304092E-2</v>
      </c>
      <c r="L925">
        <v>-0.99999999999999922</v>
      </c>
      <c r="M925">
        <v>-0.99999999999999922</v>
      </c>
      <c r="N925">
        <v>-1.1392934294608184</v>
      </c>
      <c r="O925">
        <v>5.3435342672504538</v>
      </c>
      <c r="P925">
        <v>-3.2226816129157423</v>
      </c>
      <c r="Q925">
        <v>5.5226151161189545</v>
      </c>
      <c r="R925">
        <v>1.5296537119876874</v>
      </c>
      <c r="S925">
        <v>0.33333333333333293</v>
      </c>
      <c r="T925">
        <v>0.31741406724395715</v>
      </c>
      <c r="U925">
        <v>0.4582287299066643</v>
      </c>
      <c r="V925">
        <v>8.5095685379298937E-3</v>
      </c>
      <c r="W925">
        <v>46.978014819797032</v>
      </c>
      <c r="X925">
        <v>2.5757651368151913</v>
      </c>
      <c r="Y925">
        <v>-0.99999999999999922</v>
      </c>
      <c r="Z925">
        <v>-0.99999999999999922</v>
      </c>
      <c r="AA925">
        <v>51.622942882601073</v>
      </c>
      <c r="AB925">
        <v>-0.19130159904023256</v>
      </c>
      <c r="AC925">
        <v>0.16448318021868127</v>
      </c>
      <c r="AD925">
        <v>8.9123905837878103E-2</v>
      </c>
      <c r="AE925">
        <v>3.1152743508163501</v>
      </c>
      <c r="AF925">
        <v>-0.99999999999999922</v>
      </c>
      <c r="AG925">
        <v>-0.99999999999999922</v>
      </c>
      <c r="AH925">
        <v>-0.99999999999999922</v>
      </c>
      <c r="AI925">
        <v>2.2984650564040893E-3</v>
      </c>
      <c r="AJ925">
        <v>8.5095685379298937E-3</v>
      </c>
      <c r="AK925">
        <v>0.24448585264266445</v>
      </c>
      <c r="AL925">
        <v>-7.4456745577413427E-2</v>
      </c>
      <c r="AM925">
        <v>-7.5521354314792039E-2</v>
      </c>
      <c r="AN925">
        <v>0.40147634193601089</v>
      </c>
      <c r="AO925">
        <v>-0.66560459465647925</v>
      </c>
      <c r="AP925">
        <v>9.6646248205132057</v>
      </c>
      <c r="AQ925">
        <v>43.560134531414569</v>
      </c>
      <c r="AR925">
        <v>1.1174856990218847</v>
      </c>
      <c r="AS925">
        <v>2.5188004653421503</v>
      </c>
      <c r="AT925">
        <v>-0.99999999999999922</v>
      </c>
      <c r="AU925">
        <v>-0.99999999999999922</v>
      </c>
      <c r="AV925">
        <v>3.73954621202863</v>
      </c>
      <c r="AW925">
        <v>66.631101970364725</v>
      </c>
      <c r="AX925">
        <v>67.528028125285786</v>
      </c>
      <c r="AY925">
        <v>9.825583481909473E-3</v>
      </c>
      <c r="AZ925">
        <v>15.963267749961034</v>
      </c>
      <c r="BA925">
        <v>1518.0310083761026</v>
      </c>
    </row>
    <row r="926" spans="1:100" x14ac:dyDescent="0.25">
      <c r="A926">
        <v>2590</v>
      </c>
      <c r="B926" t="s">
        <v>1337</v>
      </c>
      <c r="C926">
        <v>3</v>
      </c>
      <c r="D926">
        <v>4.430496343986551</v>
      </c>
      <c r="E926">
        <v>0</v>
      </c>
      <c r="F926">
        <v>1.2717905225479926</v>
      </c>
      <c r="G926">
        <v>1.2717905225479926</v>
      </c>
      <c r="H926">
        <v>0.30629538172687976</v>
      </c>
      <c r="I926">
        <v>0</v>
      </c>
      <c r="J926">
        <v>18.377722903612781</v>
      </c>
      <c r="K926">
        <v>0.30629538172687976</v>
      </c>
      <c r="L926">
        <v>-1.0000000000000009</v>
      </c>
      <c r="M926">
        <v>-1.0000000000000009</v>
      </c>
      <c r="N926">
        <v>6.1259076345375956</v>
      </c>
      <c r="O926">
        <v>24.080009770147331</v>
      </c>
      <c r="P926">
        <v>-5.5837492843894602E-2</v>
      </c>
      <c r="Q926">
        <v>3.0500657122349883</v>
      </c>
      <c r="R926">
        <v>0.84082954023195122</v>
      </c>
      <c r="S926">
        <v>0.33333333333333348</v>
      </c>
      <c r="T926">
        <v>0.38675121364422493</v>
      </c>
      <c r="U926">
        <v>0.58840902417617813</v>
      </c>
      <c r="V926">
        <v>-1.1462016927177136E-2</v>
      </c>
      <c r="W926">
        <v>39.629446899987229</v>
      </c>
      <c r="X926">
        <v>2.7405993368278878</v>
      </c>
      <c r="Y926">
        <v>-1.0000000000000009</v>
      </c>
      <c r="Z926">
        <v>-1.0000000000000009</v>
      </c>
      <c r="AA926">
        <v>83.855294660930284</v>
      </c>
      <c r="AB926">
        <v>0.35867044503005563</v>
      </c>
      <c r="AC926">
        <v>0.30175628681580435</v>
      </c>
      <c r="AD926">
        <v>0.20727363256836273</v>
      </c>
      <c r="AE926">
        <v>43.38501822071111</v>
      </c>
      <c r="AF926">
        <v>-1.0000000000000009</v>
      </c>
      <c r="AG926">
        <v>-1.0000000000000009</v>
      </c>
      <c r="AH926">
        <v>-1.0000000000000009</v>
      </c>
      <c r="AI926">
        <v>5.9906719786909306E-2</v>
      </c>
      <c r="AJ926">
        <v>-1.1462016927177136E-2</v>
      </c>
      <c r="AK926">
        <v>5.9938937159319583E-2</v>
      </c>
      <c r="AL926">
        <v>-0.14534407358103019</v>
      </c>
      <c r="AM926">
        <v>4.6055644777645351E-2</v>
      </c>
      <c r="AN926">
        <v>-7.7250285777048996E-2</v>
      </c>
      <c r="AO926">
        <v>1.451085805237732</v>
      </c>
      <c r="AP926">
        <v>-2.6579775123313767</v>
      </c>
      <c r="AQ926">
        <v>58.007169803600007</v>
      </c>
      <c r="AR926">
        <v>1.2970315542265596</v>
      </c>
      <c r="AS926">
        <v>3.0468947185547672</v>
      </c>
      <c r="AT926">
        <v>-1.0000000000000009</v>
      </c>
      <c r="AU926">
        <v>-1.0000000000000009</v>
      </c>
      <c r="AV926">
        <v>2.1126200627799432</v>
      </c>
      <c r="AW926">
        <v>105.27732691874623</v>
      </c>
      <c r="AX926">
        <v>105.32925962176671</v>
      </c>
      <c r="AY926">
        <v>0.18597535631207487</v>
      </c>
      <c r="AZ926">
        <v>25.439131337213659</v>
      </c>
      <c r="BA926">
        <v>1564.9102315619953</v>
      </c>
      <c r="CU926" t="e">
        <v>#N/A</v>
      </c>
      <c r="CV926" t="e">
        <v>#N/A</v>
      </c>
    </row>
    <row r="927" spans="1:100" x14ac:dyDescent="0.25">
      <c r="A927">
        <v>2591</v>
      </c>
      <c r="B927" t="s">
        <v>1338</v>
      </c>
      <c r="C927">
        <v>2</v>
      </c>
      <c r="D927">
        <v>2.6699330119544888</v>
      </c>
      <c r="E927">
        <v>-0.23589861860938569</v>
      </c>
      <c r="F927">
        <v>-0.51047605114187955</v>
      </c>
      <c r="G927">
        <v>-0.50512730122787108</v>
      </c>
      <c r="H927">
        <v>-5.227298506682386E-2</v>
      </c>
      <c r="I927">
        <v>0</v>
      </c>
      <c r="J927">
        <v>-3.1363791040094311</v>
      </c>
      <c r="K927">
        <v>-5.227298506682386E-2</v>
      </c>
      <c r="L927">
        <v>-1</v>
      </c>
      <c r="M927">
        <v>-1</v>
      </c>
      <c r="N927">
        <v>-1.045459701336477</v>
      </c>
      <c r="O927">
        <v>0.58699094356123815</v>
      </c>
      <c r="P927">
        <v>-1.0269221275764358</v>
      </c>
      <c r="Q927">
        <v>-2.1119245994866578</v>
      </c>
      <c r="R927">
        <v>-0.69216581361566476</v>
      </c>
      <c r="S927">
        <v>0.30508337775116873</v>
      </c>
      <c r="T927">
        <v>0.17714343450223141</v>
      </c>
      <c r="U927">
        <v>-5.4919104280337944E-2</v>
      </c>
      <c r="V927">
        <v>-1.6892850633081234E-2</v>
      </c>
      <c r="W927">
        <v>15.952645915938035</v>
      </c>
      <c r="X927">
        <v>0.18887788123536009</v>
      </c>
      <c r="Y927">
        <v>-1</v>
      </c>
      <c r="Z927">
        <v>-1</v>
      </c>
      <c r="AA927">
        <v>25.191849185060697</v>
      </c>
      <c r="AB927">
        <v>-3.1239636375127652E-2</v>
      </c>
      <c r="AC927">
        <v>-3.1082426560521764E-2</v>
      </c>
      <c r="AD927">
        <v>-3.4396648471189464E-2</v>
      </c>
      <c r="AE927">
        <v>3.9255991149154639</v>
      </c>
      <c r="AF927">
        <v>-1</v>
      </c>
      <c r="AG927">
        <v>-1</v>
      </c>
      <c r="AH927">
        <v>-1</v>
      </c>
      <c r="AI927">
        <v>-9.5301047679260606E-3</v>
      </c>
      <c r="AJ927">
        <v>-1.6892850633081234E-2</v>
      </c>
      <c r="AK927">
        <v>0.26954370528554622</v>
      </c>
      <c r="AL927">
        <v>-9.7715748296298879E-2</v>
      </c>
      <c r="AM927">
        <v>0.3055982647319222</v>
      </c>
      <c r="AN927">
        <v>-0.12215740451686842</v>
      </c>
      <c r="AO927">
        <v>8.1687480114287574</v>
      </c>
      <c r="AP927">
        <v>-2.7235867211061775</v>
      </c>
      <c r="AQ927">
        <v>20.605315294175501</v>
      </c>
      <c r="AR927">
        <v>0.49902711819716117</v>
      </c>
      <c r="AS927">
        <v>0.25524020631842081</v>
      </c>
      <c r="AT927">
        <v>-1</v>
      </c>
      <c r="AU927">
        <v>-1</v>
      </c>
      <c r="AV927">
        <v>-0.86681556103538859</v>
      </c>
      <c r="AW927">
        <v>34.47544160675298</v>
      </c>
      <c r="AX927">
        <v>34.322837068849211</v>
      </c>
      <c r="AY927">
        <v>9.9258786570302904E-3</v>
      </c>
      <c r="AZ927">
        <v>-27.459813720757676</v>
      </c>
      <c r="BA927">
        <v>1313.0908272658903</v>
      </c>
    </row>
    <row r="928" spans="1:100" x14ac:dyDescent="0.25">
      <c r="A928">
        <v>2594</v>
      </c>
      <c r="B928" t="s">
        <v>1339</v>
      </c>
      <c r="C928">
        <v>3</v>
      </c>
      <c r="D928">
        <v>4.2056234186138663</v>
      </c>
      <c r="E928">
        <v>0</v>
      </c>
      <c r="F928">
        <v>0.26974442641820973</v>
      </c>
      <c r="G928">
        <v>0.26974442641820973</v>
      </c>
      <c r="H928">
        <v>8.1163857579216334E-2</v>
      </c>
      <c r="I928">
        <v>0</v>
      </c>
      <c r="J928">
        <v>4.8698314547529797</v>
      </c>
      <c r="K928">
        <v>8.1163857579216334E-2</v>
      </c>
      <c r="L928">
        <v>-0.99999999999999922</v>
      </c>
      <c r="M928">
        <v>-0.99999999999999922</v>
      </c>
      <c r="N928">
        <v>1.6232771515843263</v>
      </c>
      <c r="O928">
        <v>9.345199299785051</v>
      </c>
      <c r="P928">
        <v>-0.35780132335814463</v>
      </c>
      <c r="Q928">
        <v>-0.1515956676385434</v>
      </c>
      <c r="R928">
        <v>-0.11636808954774265</v>
      </c>
      <c r="S928">
        <v>0.35288944021127999</v>
      </c>
      <c r="T928">
        <v>0.43335685455847162</v>
      </c>
      <c r="U928">
        <v>2.0440052243743075E-2</v>
      </c>
      <c r="V928">
        <v>0</v>
      </c>
      <c r="W928">
        <v>29.020899577371164</v>
      </c>
      <c r="X928">
        <v>0.9614639491372392</v>
      </c>
      <c r="Y928">
        <v>-0.99999999999999922</v>
      </c>
      <c r="Z928">
        <v>-0.99999999999999922</v>
      </c>
      <c r="AA928">
        <v>33.073938766025755</v>
      </c>
      <c r="AB928">
        <v>0.25708065872695451</v>
      </c>
      <c r="AC928">
        <v>-0.23851703397714236</v>
      </c>
      <c r="AD928">
        <v>6.4824520814235065E-2</v>
      </c>
      <c r="AE928">
        <v>4.1694072782023532</v>
      </c>
      <c r="AF928">
        <v>-0.99999999999999922</v>
      </c>
      <c r="AG928">
        <v>-0.99999999999999922</v>
      </c>
      <c r="AH928">
        <v>-0.99999999999999922</v>
      </c>
      <c r="AI928">
        <v>-7.3889737134950947E-3</v>
      </c>
      <c r="AJ928">
        <v>0</v>
      </c>
      <c r="AK928">
        <v>-1.4902740212016234E-2</v>
      </c>
      <c r="AL928">
        <v>6.0595884704889205E-2</v>
      </c>
      <c r="AM928">
        <v>0.56385690865464133</v>
      </c>
      <c r="AN928">
        <v>-0.13284233370087301</v>
      </c>
      <c r="AO928">
        <v>14.02190901530596</v>
      </c>
      <c r="AP928">
        <v>-3.0180789189973782</v>
      </c>
      <c r="AQ928">
        <v>33.890731032124116</v>
      </c>
      <c r="AR928">
        <v>0.8066863470134954</v>
      </c>
      <c r="AS928">
        <v>1.0426278067164549</v>
      </c>
      <c r="AT928">
        <v>-0.99999999999999922</v>
      </c>
      <c r="AU928">
        <v>-0.99999999999999922</v>
      </c>
      <c r="AV928">
        <v>0.15337633687046701</v>
      </c>
      <c r="AW928">
        <v>39.401059146813459</v>
      </c>
      <c r="AX928">
        <v>39.253279672543556</v>
      </c>
      <c r="AY928">
        <v>-7.7612190785430926E-2</v>
      </c>
      <c r="AZ928">
        <v>-21.958539375631648</v>
      </c>
      <c r="BA928">
        <v>1451.1701701959321</v>
      </c>
    </row>
    <row r="929" spans="1:100" x14ac:dyDescent="0.25">
      <c r="A929">
        <v>2600</v>
      </c>
      <c r="B929" t="s">
        <v>1340</v>
      </c>
      <c r="C929">
        <v>3</v>
      </c>
      <c r="D929">
        <v>5.5859904595985892</v>
      </c>
      <c r="E929">
        <v>0</v>
      </c>
      <c r="F929">
        <v>0.30302064007362189</v>
      </c>
      <c r="G929">
        <v>0.30302064007362189</v>
      </c>
      <c r="H929">
        <v>0.10031907703783566</v>
      </c>
      <c r="I929">
        <v>0</v>
      </c>
      <c r="J929">
        <v>6.0191446222701401</v>
      </c>
      <c r="K929">
        <v>0.10031907703783566</v>
      </c>
      <c r="L929">
        <v>-0.99999999999999889</v>
      </c>
      <c r="M929">
        <v>-0.99999999999999889</v>
      </c>
      <c r="N929">
        <v>2.0063815407567143</v>
      </c>
      <c r="O929">
        <v>11.908155721942347</v>
      </c>
      <c r="P929">
        <v>0.10079750515186794</v>
      </c>
      <c r="Q929">
        <v>1.8152831203067825</v>
      </c>
      <c r="R929">
        <v>0.58453081663475515</v>
      </c>
      <c r="S929">
        <v>0.33333333333333326</v>
      </c>
      <c r="T929">
        <v>4.4584316002405575E-2</v>
      </c>
      <c r="U929">
        <v>-0.15358254561205606</v>
      </c>
      <c r="V929">
        <v>0</v>
      </c>
      <c r="W929">
        <v>4.9606410674338859</v>
      </c>
      <c r="X929">
        <v>-0.62548062748124911</v>
      </c>
      <c r="Y929">
        <v>-0.99999999999999889</v>
      </c>
      <c r="Z929">
        <v>-0.99999999999999889</v>
      </c>
      <c r="AA929">
        <v>5.4918305846665039</v>
      </c>
      <c r="AB929">
        <v>-6.1550768780403949E-2</v>
      </c>
      <c r="AC929">
        <v>0.1635531068849943</v>
      </c>
      <c r="AD929">
        <v>-0.103069164092633</v>
      </c>
      <c r="AE929">
        <v>-5.3341299402133724E-2</v>
      </c>
      <c r="AF929">
        <v>-0.99999999999999889</v>
      </c>
      <c r="AG929">
        <v>-0.99999999999999889</v>
      </c>
      <c r="AH929">
        <v>-0.99999999999999889</v>
      </c>
      <c r="AI929">
        <v>0</v>
      </c>
      <c r="AJ929">
        <v>0</v>
      </c>
      <c r="AK929">
        <v>0.11014468240043714</v>
      </c>
      <c r="AL929">
        <v>0.11529330299962269</v>
      </c>
      <c r="AM929">
        <v>-3.8537213595489085E-3</v>
      </c>
      <c r="AN929">
        <v>-0.16087765273541743</v>
      </c>
      <c r="AO929">
        <v>0.45438037801346309</v>
      </c>
      <c r="AP929">
        <v>-3.4454748033873202</v>
      </c>
      <c r="AQ929">
        <v>10.979785689704018</v>
      </c>
      <c r="AR929">
        <v>0.22433510372368284</v>
      </c>
      <c r="AS929">
        <v>-0.52516155044341306</v>
      </c>
      <c r="AT929">
        <v>-0.99999999999999889</v>
      </c>
      <c r="AU929">
        <v>-0.99999999999999889</v>
      </c>
      <c r="AV929">
        <v>0.88755145670837698</v>
      </c>
      <c r="AW929">
        <v>13.954511503221537</v>
      </c>
      <c r="AX929">
        <v>13.954511503221537</v>
      </c>
      <c r="AY929">
        <v>0.24978933364842199</v>
      </c>
      <c r="AZ929">
        <v>-34.93145052055025</v>
      </c>
      <c r="BA929">
        <v>1374.8019364946358</v>
      </c>
    </row>
    <row r="930" spans="1:100" x14ac:dyDescent="0.25">
      <c r="A930">
        <v>2601</v>
      </c>
      <c r="B930" t="s">
        <v>1341</v>
      </c>
      <c r="C930">
        <v>2</v>
      </c>
      <c r="D930">
        <v>4.3739009583875514</v>
      </c>
      <c r="E930">
        <v>0.1426005093855722</v>
      </c>
      <c r="F930">
        <v>0.43202812319360973</v>
      </c>
      <c r="G930">
        <v>0.44165687295160538</v>
      </c>
      <c r="H930">
        <v>0.14359731222494532</v>
      </c>
      <c r="I930">
        <v>0</v>
      </c>
      <c r="J930">
        <v>8.6158387334967195</v>
      </c>
      <c r="K930">
        <v>0.14359731222494532</v>
      </c>
      <c r="L930">
        <v>-1</v>
      </c>
      <c r="M930">
        <v>-1</v>
      </c>
      <c r="N930">
        <v>2.8719462444989063</v>
      </c>
      <c r="O930">
        <v>12.794472557031142</v>
      </c>
      <c r="P930">
        <v>0.88997363965230236</v>
      </c>
      <c r="Q930">
        <v>2.3683584690080033</v>
      </c>
      <c r="R930">
        <v>0.77937600543201979</v>
      </c>
      <c r="S930">
        <v>0.34169713346330904</v>
      </c>
      <c r="T930">
        <v>0.33172744622435701</v>
      </c>
      <c r="U930">
        <v>0.13649935693123158</v>
      </c>
      <c r="V930">
        <v>8.4181332613912831E-3</v>
      </c>
      <c r="W930">
        <v>28.033864386181889</v>
      </c>
      <c r="X930">
        <v>1.0756427794769643</v>
      </c>
      <c r="Y930">
        <v>-1</v>
      </c>
      <c r="Z930">
        <v>-1</v>
      </c>
      <c r="AA930">
        <v>50.065132159467524</v>
      </c>
      <c r="AB930">
        <v>0.18347185494464779</v>
      </c>
      <c r="AC930">
        <v>0.18371054725726388</v>
      </c>
      <c r="AD930">
        <v>0.17855177711435771</v>
      </c>
      <c r="AE930">
        <v>23.706213984416557</v>
      </c>
      <c r="AF930">
        <v>-1</v>
      </c>
      <c r="AG930">
        <v>-1</v>
      </c>
      <c r="AH930">
        <v>-1</v>
      </c>
      <c r="AI930">
        <v>4.3489860572406914E-3</v>
      </c>
      <c r="AJ930">
        <v>8.4181332613912831E-3</v>
      </c>
      <c r="AK930">
        <v>1.0871724046153372E-2</v>
      </c>
      <c r="AL930">
        <v>0.16095623294309397</v>
      </c>
      <c r="AM930">
        <v>4.3169624486885522E-3</v>
      </c>
      <c r="AN930">
        <v>0.17912389776636523</v>
      </c>
      <c r="AO930">
        <v>0.49694602482703187</v>
      </c>
      <c r="AP930">
        <v>4.9482152654955485</v>
      </c>
      <c r="AQ930">
        <v>33.466625040050722</v>
      </c>
      <c r="AR930">
        <v>0.7821297204818175</v>
      </c>
      <c r="AS930">
        <v>1.1707585016760353</v>
      </c>
      <c r="AT930">
        <v>-1</v>
      </c>
      <c r="AU930">
        <v>-1</v>
      </c>
      <c r="AV930">
        <v>1.085979686747526</v>
      </c>
      <c r="AW930">
        <v>63.140080424606793</v>
      </c>
      <c r="AX930">
        <v>63.363000930462356</v>
      </c>
      <c r="AY930">
        <v>0.23072046831320003</v>
      </c>
      <c r="AZ930">
        <v>11.221746959776874</v>
      </c>
      <c r="BA930">
        <v>1460.5312130728794</v>
      </c>
    </row>
    <row r="931" spans="1:100" x14ac:dyDescent="0.25">
      <c r="A931">
        <v>2603</v>
      </c>
      <c r="B931" t="s">
        <v>1342</v>
      </c>
      <c r="C931">
        <v>3</v>
      </c>
      <c r="D931">
        <v>0.1092818441496789</v>
      </c>
      <c r="E931">
        <v>0.64682710628035189</v>
      </c>
      <c r="F931">
        <v>-8.4716130255027708E-2</v>
      </c>
      <c r="G931">
        <v>0.14861663750234111</v>
      </c>
      <c r="H931">
        <v>0.14963333585504326</v>
      </c>
      <c r="I931">
        <v>0</v>
      </c>
      <c r="J931">
        <v>8.9780001513025951</v>
      </c>
      <c r="K931">
        <v>0.14963333585504326</v>
      </c>
      <c r="L931">
        <v>-0.99999999999999967</v>
      </c>
      <c r="M931">
        <v>-0.99999999999999967</v>
      </c>
      <c r="N931">
        <v>2.9926667171008652</v>
      </c>
      <c r="O931">
        <v>9.2358986329546173</v>
      </c>
      <c r="P931">
        <v>-0.70265756004891833</v>
      </c>
      <c r="Q931">
        <v>-0.61866606500283428</v>
      </c>
      <c r="R931">
        <v>-0.25705340279466876</v>
      </c>
      <c r="S931">
        <v>0.33333333333333309</v>
      </c>
      <c r="T931">
        <v>0.3034064090256739</v>
      </c>
      <c r="U931">
        <v>-6.0494224419955542E-2</v>
      </c>
      <c r="V931">
        <v>-1.4825416715503128E-2</v>
      </c>
      <c r="W931">
        <v>16.471470614740191</v>
      </c>
      <c r="X931">
        <v>0.12625008422346357</v>
      </c>
      <c r="Y931">
        <v>-0.99999999999999967</v>
      </c>
      <c r="Z931">
        <v>-0.99999999999999967</v>
      </c>
      <c r="AA931">
        <v>25.913742990360511</v>
      </c>
      <c r="AB931">
        <v>0.22310568827584062</v>
      </c>
      <c r="AC931">
        <v>8.2275962338904898E-2</v>
      </c>
      <c r="AD931">
        <v>-0.11139513504644592</v>
      </c>
      <c r="AE931">
        <v>9.6993257784149804</v>
      </c>
      <c r="AF931">
        <v>-0.99999999999999967</v>
      </c>
      <c r="AG931">
        <v>-0.99999999999999967</v>
      </c>
      <c r="AH931">
        <v>-0.99999999999999967</v>
      </c>
      <c r="AI931">
        <v>0</v>
      </c>
      <c r="AJ931">
        <v>-1.4825416715503128E-2</v>
      </c>
      <c r="AK931">
        <v>-0.22686465959749011</v>
      </c>
      <c r="AL931">
        <v>-0.15589508752450998</v>
      </c>
      <c r="AM931">
        <v>-0.18547789477099702</v>
      </c>
      <c r="AN931">
        <v>-4.6901196885438985E-3</v>
      </c>
      <c r="AO931">
        <v>-5.7712706672623773</v>
      </c>
      <c r="AP931">
        <v>-0.89672842983614842</v>
      </c>
      <c r="AQ931">
        <v>25.449470766042793</v>
      </c>
      <c r="AR931">
        <v>0.56142010122354846</v>
      </c>
      <c r="AS931">
        <v>0.27588342007850669</v>
      </c>
      <c r="AT931">
        <v>-0.99999999999999967</v>
      </c>
      <c r="AU931">
        <v>-0.99999999999999967</v>
      </c>
      <c r="AV931">
        <v>-0.10843676529232762</v>
      </c>
      <c r="AW931">
        <v>34.252913193478989</v>
      </c>
      <c r="AX931">
        <v>32.770371521928681</v>
      </c>
      <c r="AY931">
        <v>7.1499740668771655E-2</v>
      </c>
      <c r="AZ931">
        <v>-18.357521396578175</v>
      </c>
      <c r="BA931">
        <v>1445.224345961233</v>
      </c>
    </row>
    <row r="932" spans="1:100" x14ac:dyDescent="0.25">
      <c r="A932">
        <v>2604</v>
      </c>
      <c r="B932" t="s">
        <v>1343</v>
      </c>
      <c r="C932">
        <v>3</v>
      </c>
      <c r="D932">
        <v>1.7207661379700587</v>
      </c>
      <c r="E932">
        <v>-7.73696885070638E-2</v>
      </c>
      <c r="F932">
        <v>8.2438415624649389E-2</v>
      </c>
      <c r="G932">
        <v>7.1582052019433032E-2</v>
      </c>
      <c r="H932">
        <v>0.11093204109611739</v>
      </c>
      <c r="I932">
        <v>0</v>
      </c>
      <c r="J932">
        <v>6.6559224657670439</v>
      </c>
      <c r="K932">
        <v>0.11093204109611739</v>
      </c>
      <c r="L932">
        <v>-0.99999999999999944</v>
      </c>
      <c r="M932">
        <v>-0.99999999999999944</v>
      </c>
      <c r="N932">
        <v>2.2186408219223477</v>
      </c>
      <c r="O932">
        <v>8.4482706557565326</v>
      </c>
      <c r="P932">
        <v>3.8910770542558328</v>
      </c>
      <c r="Q932">
        <v>-1.0110042199959648</v>
      </c>
      <c r="R932">
        <v>-2.0169262070097727E-3</v>
      </c>
      <c r="S932">
        <v>0.33333333333333337</v>
      </c>
      <c r="T932">
        <v>0.26385511908468634</v>
      </c>
      <c r="U932">
        <v>-5.2074954373141039E-2</v>
      </c>
      <c r="V932">
        <v>0</v>
      </c>
      <c r="W932">
        <v>17.367258277950427</v>
      </c>
      <c r="X932">
        <v>0.29159774331572458</v>
      </c>
      <c r="Y932">
        <v>-0.99999999999999944</v>
      </c>
      <c r="Z932">
        <v>-0.99999999999999944</v>
      </c>
      <c r="AA932">
        <v>15.747053205820995</v>
      </c>
      <c r="AB932">
        <v>-2.0568203208165561E-2</v>
      </c>
      <c r="AC932">
        <v>-9.4492574854576877E-2</v>
      </c>
      <c r="AD932">
        <v>8.2697015144293562E-2</v>
      </c>
      <c r="AE932">
        <v>-1.6181881459224492</v>
      </c>
      <c r="AF932">
        <v>-0.99999999999999944</v>
      </c>
      <c r="AG932">
        <v>-0.99999999999999944</v>
      </c>
      <c r="AH932">
        <v>-0.99999999999999944</v>
      </c>
      <c r="AI932">
        <v>-1.2813834255321521E-2</v>
      </c>
      <c r="AJ932">
        <v>0</v>
      </c>
      <c r="AK932">
        <v>0.21858347499110228</v>
      </c>
      <c r="AL932">
        <v>0.44412353691334738</v>
      </c>
      <c r="AM932">
        <v>-9.6112874698397313E-2</v>
      </c>
      <c r="AN932">
        <v>0.16291298244871874</v>
      </c>
      <c r="AO932">
        <v>-1.3099044925044219</v>
      </c>
      <c r="AP932">
        <v>6.2934422457847043</v>
      </c>
      <c r="AQ932">
        <v>24.023180743717475</v>
      </c>
      <c r="AR932">
        <v>0.54511349804487874</v>
      </c>
      <c r="AS932">
        <v>0.40252978441184151</v>
      </c>
      <c r="AT932">
        <v>-0.99999999999999944</v>
      </c>
      <c r="AU932">
        <v>-0.99999999999999944</v>
      </c>
      <c r="AV932">
        <v>6.9565125812423079E-2</v>
      </c>
      <c r="AW932">
        <v>30.488766107362245</v>
      </c>
      <c r="AX932">
        <v>30.232489422255803</v>
      </c>
      <c r="AY932">
        <v>-0.13684868570900277</v>
      </c>
      <c r="AZ932">
        <v>-44.856118100058254</v>
      </c>
      <c r="BA932">
        <v>1320.8936833074642</v>
      </c>
    </row>
    <row r="933" spans="1:100" x14ac:dyDescent="0.25">
      <c r="A933">
        <v>2605</v>
      </c>
      <c r="B933" t="s">
        <v>1344</v>
      </c>
      <c r="C933">
        <v>3</v>
      </c>
      <c r="D933">
        <v>4.5882043915667197</v>
      </c>
      <c r="E933">
        <v>0</v>
      </c>
      <c r="F933">
        <v>0.59897417073356118</v>
      </c>
      <c r="G933">
        <v>0.59897417073356118</v>
      </c>
      <c r="H933">
        <v>0.13423147331038188</v>
      </c>
      <c r="I933">
        <v>0</v>
      </c>
      <c r="J933">
        <v>8.0538883986229131</v>
      </c>
      <c r="K933">
        <v>0.13423147331038188</v>
      </c>
      <c r="L933">
        <v>-0.99999999999999933</v>
      </c>
      <c r="M933">
        <v>-0.99999999999999933</v>
      </c>
      <c r="N933">
        <v>2.6846294662076371</v>
      </c>
      <c r="O933">
        <v>13.241066960923195</v>
      </c>
      <c r="P933">
        <v>0.17079522132550295</v>
      </c>
      <c r="Q933">
        <v>0.27247661763805908</v>
      </c>
      <c r="R933">
        <v>5.7081018462758898E-2</v>
      </c>
      <c r="S933">
        <v>0.33497936989753085</v>
      </c>
      <c r="T933">
        <v>0.29135267062699077</v>
      </c>
      <c r="U933">
        <v>0.44502990146925309</v>
      </c>
      <c r="V933">
        <v>-4.640542686935227E-2</v>
      </c>
      <c r="W933">
        <v>35.629001672561614</v>
      </c>
      <c r="X933">
        <v>1.9518069491686947</v>
      </c>
      <c r="Y933">
        <v>-0.99999999999999933</v>
      </c>
      <c r="Z933">
        <v>-0.99999999999999933</v>
      </c>
      <c r="AA933">
        <v>54.396574965833757</v>
      </c>
      <c r="AB933">
        <v>0.11254775895689155</v>
      </c>
      <c r="AC933">
        <v>-1.530232552066034E-2</v>
      </c>
      <c r="AD933">
        <v>0.27696441205995659</v>
      </c>
      <c r="AE933">
        <v>18.710492274809393</v>
      </c>
      <c r="AF933">
        <v>-0.99999999999999933</v>
      </c>
      <c r="AG933">
        <v>-0.99999999999999933</v>
      </c>
      <c r="AH933">
        <v>-0.99999999999999933</v>
      </c>
      <c r="AI933">
        <v>0</v>
      </c>
      <c r="AJ933">
        <v>-4.640542686935227E-2</v>
      </c>
      <c r="AK933">
        <v>4.6488441911230728E-2</v>
      </c>
      <c r="AL933">
        <v>0.16826927875066808</v>
      </c>
      <c r="AM933">
        <v>0.26107057240616804</v>
      </c>
      <c r="AN933">
        <v>-1.3731273583098697E-2</v>
      </c>
      <c r="AO933">
        <v>6.7592065197103537</v>
      </c>
      <c r="AP933">
        <v>0.49806455417587348</v>
      </c>
      <c r="AQ933">
        <v>43.682890071184545</v>
      </c>
      <c r="AR933">
        <v>1.0249565151244227</v>
      </c>
      <c r="AS933">
        <v>2.0860384224790769</v>
      </c>
      <c r="AT933">
        <v>-0.99999999999999933</v>
      </c>
      <c r="AU933">
        <v>-0.99999999999999933</v>
      </c>
      <c r="AV933">
        <v>0.65605518919631978</v>
      </c>
      <c r="AW933">
        <v>68.135706480932853</v>
      </c>
      <c r="AX933">
        <v>63.495163793997619</v>
      </c>
      <c r="AY933">
        <v>0.3087879799557065</v>
      </c>
      <c r="AZ933">
        <v>-2.1587392414485596</v>
      </c>
      <c r="BA933">
        <v>1486.6544619050039</v>
      </c>
    </row>
    <row r="934" spans="1:100" x14ac:dyDescent="0.25">
      <c r="A934">
        <v>2606</v>
      </c>
      <c r="B934" t="s">
        <v>1345</v>
      </c>
      <c r="C934">
        <v>2</v>
      </c>
      <c r="D934">
        <v>2.749337275207409</v>
      </c>
      <c r="E934">
        <v>-0.21826070208447348</v>
      </c>
      <c r="F934">
        <v>-0.46655571230418469</v>
      </c>
      <c r="G934">
        <v>-0.46100751601265133</v>
      </c>
      <c r="H934">
        <v>-4.3145503131415061E-2</v>
      </c>
      <c r="I934">
        <v>0</v>
      </c>
      <c r="J934">
        <v>-2.5887301878849032</v>
      </c>
      <c r="K934">
        <v>-4.3145503131415061E-2</v>
      </c>
      <c r="L934">
        <v>-1</v>
      </c>
      <c r="M934">
        <v>-1</v>
      </c>
      <c r="N934">
        <v>-0.8629100626283015</v>
      </c>
      <c r="O934">
        <v>1.1558549798362456</v>
      </c>
      <c r="P934">
        <v>-0.93759550823006732</v>
      </c>
      <c r="Q934">
        <v>-1.9031450992835846</v>
      </c>
      <c r="R934">
        <v>-0.62359252018491684</v>
      </c>
      <c r="S934">
        <v>0.30678956494989557</v>
      </c>
      <c r="T934">
        <v>0.18434699111089348</v>
      </c>
      <c r="U934">
        <v>-4.5999076226213131E-2</v>
      </c>
      <c r="V934">
        <v>-1.5713368335568384E-2</v>
      </c>
      <c r="W934">
        <v>16.515626137388445</v>
      </c>
      <c r="X934">
        <v>0.23020079084221134</v>
      </c>
      <c r="Y934">
        <v>-1</v>
      </c>
      <c r="Z934">
        <v>-1</v>
      </c>
      <c r="AA934">
        <v>26.350934784879971</v>
      </c>
      <c r="AB934">
        <v>-2.1234161908385771E-2</v>
      </c>
      <c r="AC934">
        <v>-2.107315504012286E-2</v>
      </c>
      <c r="AD934">
        <v>-2.4473332202309225E-2</v>
      </c>
      <c r="AE934">
        <v>4.8473683029394437</v>
      </c>
      <c r="AF934">
        <v>-1</v>
      </c>
      <c r="AG934">
        <v>-1</v>
      </c>
      <c r="AH934">
        <v>-1</v>
      </c>
      <c r="AI934">
        <v>-8.8833443732251587E-3</v>
      </c>
      <c r="AJ934">
        <v>-1.5713368335568384E-2</v>
      </c>
      <c r="AK934">
        <v>0.25748968857855176</v>
      </c>
      <c r="AL934">
        <v>-8.5661731589304416E-2</v>
      </c>
      <c r="AM934">
        <v>0.29155866974437628</v>
      </c>
      <c r="AN934">
        <v>-0.1081178095293225</v>
      </c>
      <c r="AO934">
        <v>7.811244934071234</v>
      </c>
      <c r="AP934">
        <v>-2.3660836437486532</v>
      </c>
      <c r="AQ934">
        <v>21.204647474676079</v>
      </c>
      <c r="AR934">
        <v>0.5122195926251305</v>
      </c>
      <c r="AS934">
        <v>0.29790301337979563</v>
      </c>
      <c r="AT934">
        <v>-1</v>
      </c>
      <c r="AU934">
        <v>-1</v>
      </c>
      <c r="AV934">
        <v>-0.77581603944309829</v>
      </c>
      <c r="AW934">
        <v>35.811202958078461</v>
      </c>
      <c r="AX934">
        <v>35.676097745496605</v>
      </c>
      <c r="AY934">
        <v>2.0214823210581934E-2</v>
      </c>
      <c r="AZ934">
        <v>-25.657267590860958</v>
      </c>
      <c r="BA934">
        <v>1453.8981351842283</v>
      </c>
    </row>
    <row r="935" spans="1:100" x14ac:dyDescent="0.25">
      <c r="A935">
        <v>2607</v>
      </c>
      <c r="B935" t="s">
        <v>1346</v>
      </c>
      <c r="C935">
        <v>3</v>
      </c>
      <c r="D935">
        <v>4.7565878605752188</v>
      </c>
      <c r="E935">
        <v>0</v>
      </c>
      <c r="F935">
        <v>0.16059193922557402</v>
      </c>
      <c r="G935">
        <v>0.16059193922557402</v>
      </c>
      <c r="H935">
        <v>0.21075556079151192</v>
      </c>
      <c r="I935">
        <v>0</v>
      </c>
      <c r="J935">
        <v>12.645333647490713</v>
      </c>
      <c r="K935">
        <v>0.21075556079151192</v>
      </c>
      <c r="L935">
        <v>-0.99999999999999956</v>
      </c>
      <c r="M935">
        <v>-0.99999999999999956</v>
      </c>
      <c r="N935">
        <v>4.2151112158302411</v>
      </c>
      <c r="O935">
        <v>17.562513447291508</v>
      </c>
      <c r="P935">
        <v>9.6949748835167812E-2</v>
      </c>
      <c r="Q935">
        <v>-2.2641503906328979</v>
      </c>
      <c r="R935">
        <v>-0.69017414467299765</v>
      </c>
      <c r="S935">
        <v>0.3333333333333332</v>
      </c>
      <c r="T935">
        <v>0.37626368513465935</v>
      </c>
      <c r="U935">
        <v>0.23137464830509982</v>
      </c>
      <c r="V935">
        <v>0</v>
      </c>
      <c r="W935">
        <v>29.208644239263212</v>
      </c>
      <c r="X935">
        <v>1.4617950072216781</v>
      </c>
      <c r="Y935">
        <v>-0.99999999999999956</v>
      </c>
      <c r="Z935">
        <v>-0.99999999999999956</v>
      </c>
      <c r="AA935">
        <v>49.063791038778859</v>
      </c>
      <c r="AB935">
        <v>0.10477953647746836</v>
      </c>
      <c r="AC935">
        <v>-2.9731481011436602E-2</v>
      </c>
      <c r="AD935">
        <v>0.33585836341774095</v>
      </c>
      <c r="AE935">
        <v>20.545320944188635</v>
      </c>
      <c r="AF935">
        <v>-0.99999999999999956</v>
      </c>
      <c r="AG935">
        <v>-0.99999999999999956</v>
      </c>
      <c r="AH935">
        <v>-0.99999999999999956</v>
      </c>
      <c r="AI935">
        <v>0</v>
      </c>
      <c r="AJ935">
        <v>0</v>
      </c>
      <c r="AK935">
        <v>-3.7837251388732299E-2</v>
      </c>
      <c r="AL935">
        <v>8.9443274519522567E-2</v>
      </c>
      <c r="AM935">
        <v>-0.22993868684300434</v>
      </c>
      <c r="AN935">
        <v>0.20693064475983081</v>
      </c>
      <c r="AO935">
        <v>-5.9376534280187698</v>
      </c>
      <c r="AP935">
        <v>5.6204824915933838</v>
      </c>
      <c r="AQ935">
        <v>41.85397788675396</v>
      </c>
      <c r="AR935">
        <v>0.94097166677309274</v>
      </c>
      <c r="AS935">
        <v>1.67255056801319</v>
      </c>
      <c r="AT935">
        <v>-0.99999999999999956</v>
      </c>
      <c r="AU935">
        <v>-0.99999999999999956</v>
      </c>
      <c r="AV935">
        <v>-0.52958220544742363</v>
      </c>
      <c r="AW935">
        <v>72.24678697766376</v>
      </c>
      <c r="AX935">
        <v>72.24678697766376</v>
      </c>
      <c r="AY935">
        <v>0.3249508435887174</v>
      </c>
      <c r="AZ935">
        <v>35.940886410431254</v>
      </c>
      <c r="BA935">
        <v>1581.5452604789443</v>
      </c>
      <c r="CU935" t="e">
        <v>#N/A</v>
      </c>
      <c r="CV935" t="e">
        <v>#N/A</v>
      </c>
    </row>
    <row r="936" spans="1:100" x14ac:dyDescent="0.25">
      <c r="A936">
        <v>2609</v>
      </c>
      <c r="B936" t="s">
        <v>1347</v>
      </c>
      <c r="C936">
        <v>3</v>
      </c>
      <c r="D936">
        <v>5.1253975116370158</v>
      </c>
      <c r="E936">
        <v>4.6091653223351967</v>
      </c>
      <c r="F936">
        <v>0.17782315193523596</v>
      </c>
      <c r="G936">
        <v>1.436720376397266</v>
      </c>
      <c r="H936">
        <v>0.63743949235957098</v>
      </c>
      <c r="I936">
        <v>0</v>
      </c>
      <c r="J936">
        <v>38.246369541574261</v>
      </c>
      <c r="K936">
        <v>0.63743949235957098</v>
      </c>
      <c r="L936">
        <v>-0.99999999999999856</v>
      </c>
      <c r="M936">
        <v>-0.99999999999999856</v>
      </c>
      <c r="N936">
        <v>12.74878984719142</v>
      </c>
      <c r="O936">
        <v>44.80848742960854</v>
      </c>
      <c r="P936">
        <v>5.3892510489611158</v>
      </c>
      <c r="Q936">
        <v>1.4813292447802635</v>
      </c>
      <c r="R936">
        <v>1.0747394481040147</v>
      </c>
      <c r="S936">
        <v>0.33079264368984829</v>
      </c>
      <c r="T936">
        <v>0.36475908033508153</v>
      </c>
      <c r="U936">
        <v>0.56302707899215132</v>
      </c>
      <c r="V936">
        <v>0</v>
      </c>
      <c r="W936">
        <v>24.845572426300375</v>
      </c>
      <c r="X936">
        <v>2.3416462946357104</v>
      </c>
      <c r="Y936">
        <v>-0.99999999999999856</v>
      </c>
      <c r="Z936">
        <v>-0.99999999999999856</v>
      </c>
      <c r="AA936">
        <v>83.874713019096077</v>
      </c>
      <c r="AB936">
        <v>0.33231087587577285</v>
      </c>
      <c r="AC936">
        <v>0.53183179375211231</v>
      </c>
      <c r="AD936">
        <v>0.29494535326594939</v>
      </c>
      <c r="AE936">
        <v>57.954401144691701</v>
      </c>
      <c r="AF936">
        <v>-0.99999999999999856</v>
      </c>
      <c r="AG936">
        <v>-0.99999999999999856</v>
      </c>
      <c r="AH936">
        <v>-0.99999999999999856</v>
      </c>
      <c r="AI936">
        <v>8.3231100620878878E-2</v>
      </c>
      <c r="AJ936">
        <v>0</v>
      </c>
      <c r="AK936">
        <v>1.2064786634233662</v>
      </c>
      <c r="AL936">
        <v>0.35966804791355705</v>
      </c>
      <c r="AM936">
        <v>-0.11037040460123912</v>
      </c>
      <c r="AN936">
        <v>0.44821922123823937</v>
      </c>
      <c r="AO936">
        <v>3.2731332020858535</v>
      </c>
      <c r="AP936">
        <v>13.003820770523767</v>
      </c>
      <c r="AQ936">
        <v>63.091941967874625</v>
      </c>
      <c r="AR936">
        <v>1.2585788030170806</v>
      </c>
      <c r="AS936">
        <v>2.9790857869952805</v>
      </c>
      <c r="AT936">
        <v>-0.99999999999999856</v>
      </c>
      <c r="AU936">
        <v>-0.99999999999999856</v>
      </c>
      <c r="AV936">
        <v>2.51145982450128</v>
      </c>
      <c r="AW936">
        <v>141.68702121922843</v>
      </c>
      <c r="AX936">
        <v>143.35164323164597</v>
      </c>
      <c r="AY936">
        <v>0.42496791103119896</v>
      </c>
      <c r="AZ936">
        <v>48.756118966566191</v>
      </c>
      <c r="BA936">
        <v>1598.7254785822095</v>
      </c>
      <c r="CU936" t="e">
        <v>#N/A</v>
      </c>
      <c r="CV936" t="e">
        <v>#N/A</v>
      </c>
    </row>
    <row r="937" spans="1:100" x14ac:dyDescent="0.25">
      <c r="A937">
        <v>2611</v>
      </c>
      <c r="B937" t="s">
        <v>1348</v>
      </c>
      <c r="C937">
        <v>3</v>
      </c>
      <c r="D937">
        <v>5.071977006492042</v>
      </c>
      <c r="E937">
        <v>0</v>
      </c>
      <c r="F937">
        <v>0</v>
      </c>
      <c r="G937">
        <v>0</v>
      </c>
      <c r="H937">
        <v>0.20244894050803219</v>
      </c>
      <c r="I937">
        <v>0</v>
      </c>
      <c r="J937">
        <v>12.146936430481938</v>
      </c>
      <c r="K937">
        <v>0.20244894050803219</v>
      </c>
      <c r="L937">
        <v>-0.99999999999999989</v>
      </c>
      <c r="M937">
        <v>-0.99999999999999989</v>
      </c>
      <c r="N937">
        <v>4.0489788101606434</v>
      </c>
      <c r="O937">
        <v>17.218913436973967</v>
      </c>
      <c r="P937">
        <v>0.18680438529054497</v>
      </c>
      <c r="Q937">
        <v>0.44037597151236041</v>
      </c>
      <c r="R937">
        <v>0.15558975199234756</v>
      </c>
      <c r="S937">
        <v>0.32485743312315102</v>
      </c>
      <c r="T937">
        <v>0.35924816160720191</v>
      </c>
      <c r="U937">
        <v>0.61312162212096866</v>
      </c>
      <c r="V937">
        <v>0</v>
      </c>
      <c r="W937">
        <v>43.791131053731625</v>
      </c>
      <c r="X937">
        <v>2.9506902883325861</v>
      </c>
      <c r="Y937">
        <v>-0.99999999999999989</v>
      </c>
      <c r="Z937">
        <v>-0.99999999999999989</v>
      </c>
      <c r="AA937">
        <v>100.13252614801097</v>
      </c>
      <c r="AB937">
        <v>0.43358817401125049</v>
      </c>
      <c r="AC937">
        <v>0.17970180208137412</v>
      </c>
      <c r="AD937">
        <v>0.51042613075311638</v>
      </c>
      <c r="AE937">
        <v>56.185805342287061</v>
      </c>
      <c r="AF937">
        <v>-0.99999999999999989</v>
      </c>
      <c r="AG937">
        <v>-0.99999999999999989</v>
      </c>
      <c r="AH937">
        <v>-0.99999999999999989</v>
      </c>
      <c r="AI937">
        <v>0</v>
      </c>
      <c r="AJ937">
        <v>0</v>
      </c>
      <c r="AK937">
        <v>-1.9071054259711867E-2</v>
      </c>
      <c r="AL937">
        <v>4.123877299219364E-2</v>
      </c>
      <c r="AM937">
        <v>2.4024934242433467E-2</v>
      </c>
      <c r="AN937">
        <v>0.21281206476957648</v>
      </c>
      <c r="AO937">
        <v>0.50526808476227747</v>
      </c>
      <c r="AP937">
        <v>5.5264954842003817</v>
      </c>
      <c r="AQ937">
        <v>55.938067484213555</v>
      </c>
      <c r="AR937">
        <v>1.2972272168513219</v>
      </c>
      <c r="AS937">
        <v>3.1531392288406188</v>
      </c>
      <c r="AT937">
        <v>-0.99999999999999989</v>
      </c>
      <c r="AU937">
        <v>-0.99999999999999989</v>
      </c>
      <c r="AV937">
        <v>0.15558975199234756</v>
      </c>
      <c r="AW937">
        <v>122.8779350691854</v>
      </c>
      <c r="AX937">
        <v>122.8779350691854</v>
      </c>
      <c r="AY937">
        <v>0.39371394764941003</v>
      </c>
      <c r="AZ937">
        <v>85.617298323891603</v>
      </c>
      <c r="BA937">
        <v>1559.0306948292157</v>
      </c>
    </row>
    <row r="938" spans="1:100" x14ac:dyDescent="0.25">
      <c r="A938">
        <v>2612</v>
      </c>
      <c r="B938" t="s">
        <v>1349</v>
      </c>
      <c r="C938">
        <v>3</v>
      </c>
      <c r="D938">
        <v>4.480206702945619</v>
      </c>
      <c r="E938">
        <v>0.49673707954652468</v>
      </c>
      <c r="F938">
        <v>-0.77023273629448485</v>
      </c>
      <c r="G938">
        <v>-0.60135230798971151</v>
      </c>
      <c r="H938">
        <v>0.62741428107744801</v>
      </c>
      <c r="I938">
        <v>0</v>
      </c>
      <c r="J938">
        <v>37.644856864646854</v>
      </c>
      <c r="K938">
        <v>0.62741428107744801</v>
      </c>
      <c r="L938">
        <v>-1.0000000000000004</v>
      </c>
      <c r="M938">
        <v>-1.0000000000000004</v>
      </c>
      <c r="N938">
        <v>12.548285621548954</v>
      </c>
      <c r="O938">
        <v>41.523711259602756</v>
      </c>
      <c r="P938">
        <v>1.4697584057666373</v>
      </c>
      <c r="Q938">
        <v>4.440824839709713E-2</v>
      </c>
      <c r="R938">
        <v>4.3503505354208868E-2</v>
      </c>
      <c r="S938">
        <v>0.33333333333333359</v>
      </c>
      <c r="T938">
        <v>0.34339515232446982</v>
      </c>
      <c r="U938">
        <v>0.26567009893325977</v>
      </c>
      <c r="V938">
        <v>0</v>
      </c>
      <c r="W938">
        <v>12.599372140544608</v>
      </c>
      <c r="X938">
        <v>1.11663348894982</v>
      </c>
      <c r="Y938">
        <v>-1.0000000000000004</v>
      </c>
      <c r="Z938">
        <v>-1.0000000000000004</v>
      </c>
      <c r="AA938">
        <v>50.585444437386272</v>
      </c>
      <c r="AB938">
        <v>0.17864268890061277</v>
      </c>
      <c r="AC938">
        <v>0.23428393409006532</v>
      </c>
      <c r="AD938">
        <v>0.34592475283907076</v>
      </c>
      <c r="AE938">
        <v>37.942568791487446</v>
      </c>
      <c r="AF938">
        <v>-1.0000000000000004</v>
      </c>
      <c r="AG938">
        <v>-1.0000000000000004</v>
      </c>
      <c r="AH938">
        <v>-1.0000000000000004</v>
      </c>
      <c r="AI938">
        <v>-2.0760161775069438E-2</v>
      </c>
      <c r="AJ938">
        <v>0</v>
      </c>
      <c r="AK938">
        <v>0.17370915369761461</v>
      </c>
      <c r="AL938">
        <v>0.15616150985364788</v>
      </c>
      <c r="AM938">
        <v>-9.101643154593568E-2</v>
      </c>
      <c r="AN938">
        <v>8.7336795469322576E-2</v>
      </c>
      <c r="AO938">
        <v>-1.4068650201603199</v>
      </c>
      <c r="AP938">
        <v>2.9642274360013041</v>
      </c>
      <c r="AQ938">
        <v>50.244229005191485</v>
      </c>
      <c r="AR938">
        <v>0.94239858459106285</v>
      </c>
      <c r="AS938">
        <v>1.7440477700272672</v>
      </c>
      <c r="AT938">
        <v>-1.0000000000000004</v>
      </c>
      <c r="AU938">
        <v>-1.0000000000000004</v>
      </c>
      <c r="AV938">
        <v>-0.55784880263550252</v>
      </c>
      <c r="AW938">
        <v>95.073383132990344</v>
      </c>
      <c r="AX938">
        <v>94.658179897488949</v>
      </c>
      <c r="AY938">
        <v>0.18257145922002416</v>
      </c>
      <c r="AZ938">
        <v>36.534866740759064</v>
      </c>
      <c r="BA938">
        <v>1540.6697666722841</v>
      </c>
    </row>
    <row r="939" spans="1:100" x14ac:dyDescent="0.25">
      <c r="A939">
        <v>2613</v>
      </c>
      <c r="B939" t="s">
        <v>1350</v>
      </c>
      <c r="C939">
        <v>3</v>
      </c>
      <c r="D939">
        <v>3.24355348065632</v>
      </c>
      <c r="E939">
        <v>0</v>
      </c>
      <c r="F939">
        <v>-1.2982669172241481</v>
      </c>
      <c r="G939">
        <v>-1.2982669172241481</v>
      </c>
      <c r="H939">
        <v>3.4696199212935742E-2</v>
      </c>
      <c r="I939">
        <v>0</v>
      </c>
      <c r="J939">
        <v>2.0817719527761431</v>
      </c>
      <c r="K939">
        <v>3.4696199212935742E-2</v>
      </c>
      <c r="L939">
        <v>-1.0000000000000027</v>
      </c>
      <c r="M939">
        <v>-1.0000000000000027</v>
      </c>
      <c r="N939">
        <v>0.69392398425871393</v>
      </c>
      <c r="O939">
        <v>4.0270585162083137</v>
      </c>
      <c r="P939">
        <v>-4.5937707649964091E-2</v>
      </c>
      <c r="Q939">
        <v>-3.4429911969642704</v>
      </c>
      <c r="R939">
        <v>-1.0736851818825961</v>
      </c>
      <c r="S939">
        <v>0.3602440327066106</v>
      </c>
      <c r="T939">
        <v>0.38305773335816096</v>
      </c>
      <c r="U939">
        <v>0.20524067600431667</v>
      </c>
      <c r="V939">
        <v>0</v>
      </c>
      <c r="W939">
        <v>36.553849714246098</v>
      </c>
      <c r="X939">
        <v>1.5697669469441384</v>
      </c>
      <c r="Y939">
        <v>-1.0000000000000027</v>
      </c>
      <c r="Z939">
        <v>-1.0000000000000027</v>
      </c>
      <c r="AA939">
        <v>65.151232626493069</v>
      </c>
      <c r="AB939">
        <v>0.59645865740993564</v>
      </c>
      <c r="AC939">
        <v>5.2378241895325528E-2</v>
      </c>
      <c r="AD939">
        <v>-5.5415537422669386E-2</v>
      </c>
      <c r="AE939">
        <v>29.671068094129591</v>
      </c>
      <c r="AF939">
        <v>-1.0000000000000027</v>
      </c>
      <c r="AG939">
        <v>-1.0000000000000027</v>
      </c>
      <c r="AH939">
        <v>-1.0000000000000027</v>
      </c>
      <c r="AI939">
        <v>9.7165728496745318E-4</v>
      </c>
      <c r="AJ939">
        <v>0</v>
      </c>
      <c r="AK939">
        <v>-0.13301154220362774</v>
      </c>
      <c r="AL939">
        <v>0.28508232997409783</v>
      </c>
      <c r="AM939">
        <v>3.2831961340892883E-2</v>
      </c>
      <c r="AN939">
        <v>0.16902446233398349</v>
      </c>
      <c r="AO939">
        <v>0.15574132250418343</v>
      </c>
      <c r="AP939">
        <v>5.6510232082200762</v>
      </c>
      <c r="AQ939">
        <v>38.635621667022235</v>
      </c>
      <c r="AR939">
        <v>0.94854244206908822</v>
      </c>
      <c r="AS939">
        <v>1.6044631461570737</v>
      </c>
      <c r="AT939">
        <v>-1.0000000000000027</v>
      </c>
      <c r="AU939">
        <v>-1.0000000000000027</v>
      </c>
      <c r="AV939">
        <v>-2.3719520991067444</v>
      </c>
      <c r="AW939">
        <v>74.829314350921507</v>
      </c>
      <c r="AX939">
        <v>74.848747496620859</v>
      </c>
      <c r="AY939">
        <v>0.34160480484292222</v>
      </c>
      <c r="AZ939">
        <v>51.937147066772319</v>
      </c>
      <c r="BA939">
        <v>1474.9920461773042</v>
      </c>
      <c r="CU939" t="e">
        <v>#N/A</v>
      </c>
      <c r="CV939" t="e">
        <v>#N/A</v>
      </c>
    </row>
    <row r="940" spans="1:100" x14ac:dyDescent="0.25">
      <c r="A940">
        <v>2614</v>
      </c>
      <c r="B940" t="s">
        <v>1351</v>
      </c>
      <c r="C940">
        <v>3</v>
      </c>
      <c r="D940">
        <v>4.6604211898010606</v>
      </c>
      <c r="E940">
        <v>0</v>
      </c>
      <c r="F940">
        <v>-0.65739454192951052</v>
      </c>
      <c r="G940">
        <v>-0.65739454192951052</v>
      </c>
      <c r="H940">
        <v>0.39273416278792406</v>
      </c>
      <c r="I940">
        <v>0</v>
      </c>
      <c r="J940">
        <v>23.564049767275442</v>
      </c>
      <c r="K940">
        <v>0.39273416278792406</v>
      </c>
      <c r="L940">
        <v>-1.0000000000000011</v>
      </c>
      <c r="M940">
        <v>-1.0000000000000011</v>
      </c>
      <c r="N940">
        <v>7.8546832557584807</v>
      </c>
      <c r="O940">
        <v>27.567076415146975</v>
      </c>
      <c r="P940">
        <v>0.91981671569234302</v>
      </c>
      <c r="Q940">
        <v>-0.4495393189753375</v>
      </c>
      <c r="R940">
        <v>3.6426403560658724E-2</v>
      </c>
      <c r="S940">
        <v>0.33333333333333348</v>
      </c>
      <c r="T940">
        <v>0.46039360753216074</v>
      </c>
      <c r="U940">
        <v>0.15145276674169125</v>
      </c>
      <c r="V940">
        <v>0</v>
      </c>
      <c r="W940">
        <v>22.097821792770468</v>
      </c>
      <c r="X940">
        <v>1.1064360883177213</v>
      </c>
      <c r="Y940">
        <v>-1.0000000000000011</v>
      </c>
      <c r="Z940">
        <v>-1.0000000000000011</v>
      </c>
      <c r="AA940">
        <v>41.809705640828447</v>
      </c>
      <c r="AB940">
        <v>0.14903596913762401</v>
      </c>
      <c r="AC940">
        <v>7.8759260407369622E-2</v>
      </c>
      <c r="AD940">
        <v>0.16571391934495261</v>
      </c>
      <c r="AE940">
        <v>19.675457444497308</v>
      </c>
      <c r="AF940">
        <v>-1.0000000000000011</v>
      </c>
      <c r="AG940">
        <v>-1.0000000000000011</v>
      </c>
      <c r="AH940">
        <v>-1.0000000000000011</v>
      </c>
      <c r="AI940">
        <v>0</v>
      </c>
      <c r="AJ940">
        <v>0</v>
      </c>
      <c r="AK940">
        <v>2.3906668632811309E-2</v>
      </c>
      <c r="AL940">
        <v>-1.1616814501244681E-2</v>
      </c>
      <c r="AM940">
        <v>-2.1077040137420684E-3</v>
      </c>
      <c r="AN940">
        <v>0.94779050707040935</v>
      </c>
      <c r="AO940">
        <v>6.6840742820504784E-2</v>
      </c>
      <c r="AP940">
        <v>23.636678604254005</v>
      </c>
      <c r="AQ940">
        <v>45.661871560045896</v>
      </c>
      <c r="AR940">
        <v>0.94517970760718617</v>
      </c>
      <c r="AS940">
        <v>1.4991702511056455</v>
      </c>
      <c r="AT940">
        <v>-1.0000000000000011</v>
      </c>
      <c r="AU940">
        <v>-1.0000000000000011</v>
      </c>
      <c r="AV940">
        <v>-0.62096813836885167</v>
      </c>
      <c r="AW940">
        <v>93.013460660229441</v>
      </c>
      <c r="AX940">
        <v>93.013460660229441</v>
      </c>
      <c r="AY940">
        <v>0.46424693796749178</v>
      </c>
      <c r="AZ940">
        <v>59.111308698203928</v>
      </c>
      <c r="BA940">
        <v>1585.2047925568813</v>
      </c>
      <c r="CU940" t="e">
        <v>#N/A</v>
      </c>
      <c r="CV940" t="e">
        <v>#N/A</v>
      </c>
    </row>
    <row r="941" spans="1:100" x14ac:dyDescent="0.25">
      <c r="A941">
        <v>2619</v>
      </c>
      <c r="B941" t="s">
        <v>1352</v>
      </c>
      <c r="C941">
        <v>3</v>
      </c>
      <c r="D941">
        <v>3.696371636558534</v>
      </c>
      <c r="E941">
        <v>3.3874055443936842E-3</v>
      </c>
      <c r="F941">
        <v>-2.9281999897187012E-2</v>
      </c>
      <c r="G941">
        <v>-2.9281999897187012E-2</v>
      </c>
      <c r="H941">
        <v>0.48612530123118258</v>
      </c>
      <c r="I941">
        <v>0</v>
      </c>
      <c r="J941">
        <v>29.167518073870959</v>
      </c>
      <c r="K941">
        <v>0.48612530123118258</v>
      </c>
      <c r="L941">
        <v>-1.0000000000000009</v>
      </c>
      <c r="M941">
        <v>-1.0000000000000009</v>
      </c>
      <c r="N941">
        <v>9.7225060246236552</v>
      </c>
      <c r="O941">
        <v>32.83460771053231</v>
      </c>
      <c r="P941">
        <v>-0.99221685347479316</v>
      </c>
      <c r="Q941">
        <v>-0.42362989027216547</v>
      </c>
      <c r="R941">
        <v>-0.30606094602804501</v>
      </c>
      <c r="S941">
        <v>0.33932346567127158</v>
      </c>
      <c r="T941">
        <v>0.29087532299910246</v>
      </c>
      <c r="U941">
        <v>0.18795714262707927</v>
      </c>
      <c r="V941">
        <v>0</v>
      </c>
      <c r="W941">
        <v>13.28122520265082</v>
      </c>
      <c r="X941">
        <v>0.84640183411514747</v>
      </c>
      <c r="Y941">
        <v>-1.0000000000000009</v>
      </c>
      <c r="Z941">
        <v>-1.0000000000000009</v>
      </c>
      <c r="AA941">
        <v>45.958777219269031</v>
      </c>
      <c r="AB941">
        <v>0.12342569013483731</v>
      </c>
      <c r="AC941">
        <v>0.19927427767369907</v>
      </c>
      <c r="AD941">
        <v>0.33697229144438923</v>
      </c>
      <c r="AE941">
        <v>32.983612962646284</v>
      </c>
      <c r="AF941">
        <v>-1.0000000000000009</v>
      </c>
      <c r="AG941">
        <v>-1.0000000000000009</v>
      </c>
      <c r="AH941">
        <v>-1.0000000000000009</v>
      </c>
      <c r="AI941">
        <v>0</v>
      </c>
      <c r="AJ941">
        <v>0</v>
      </c>
      <c r="AK941">
        <v>0.2018232112810617</v>
      </c>
      <c r="AL941">
        <v>3.1341422788431633E-2</v>
      </c>
      <c r="AM941">
        <v>-0.17550154102848101</v>
      </c>
      <c r="AN941">
        <v>0.63630304711522934</v>
      </c>
      <c r="AO941">
        <v>-3.3784224693067171</v>
      </c>
      <c r="AP941">
        <v>16.064283291822893</v>
      </c>
      <c r="AQ941">
        <v>42.448743276521789</v>
      </c>
      <c r="AR941">
        <v>0.8181559312974529</v>
      </c>
      <c r="AS941">
        <v>1.3325271353463306</v>
      </c>
      <c r="AT941">
        <v>-1.0000000000000009</v>
      </c>
      <c r="AU941">
        <v>-1.0000000000000009</v>
      </c>
      <c r="AV941">
        <v>-0.33534294592523206</v>
      </c>
      <c r="AW941">
        <v>94.857668221624252</v>
      </c>
      <c r="AX941">
        <v>94.857668221624252</v>
      </c>
      <c r="AY941">
        <v>0.49426480703863684</v>
      </c>
      <c r="AZ941">
        <v>55.91743071552731</v>
      </c>
      <c r="BA941">
        <v>1542.2515936388174</v>
      </c>
      <c r="CU941" t="e">
        <v>#N/A</v>
      </c>
      <c r="CV941" t="e">
        <v>#N/A</v>
      </c>
    </row>
    <row r="942" spans="1:100" x14ac:dyDescent="0.25">
      <c r="A942">
        <v>2620</v>
      </c>
      <c r="B942" t="s">
        <v>1353</v>
      </c>
      <c r="C942">
        <v>3</v>
      </c>
      <c r="D942">
        <v>5.2823076060904599</v>
      </c>
      <c r="E942">
        <v>0</v>
      </c>
      <c r="F942">
        <v>-0.22966145885079364</v>
      </c>
      <c r="G942">
        <v>-0.22966145885079364</v>
      </c>
      <c r="H942">
        <v>8.3384841901321012E-3</v>
      </c>
      <c r="I942">
        <v>-6.6144212557320446E-3</v>
      </c>
      <c r="J942">
        <v>0.10344377606400279</v>
      </c>
      <c r="K942">
        <v>1.7240629344000323E-3</v>
      </c>
      <c r="L942">
        <v>-1.0000000000000004</v>
      </c>
      <c r="M942">
        <v>-1.0000000000000004</v>
      </c>
      <c r="N942">
        <v>3.4481258688001851E-2</v>
      </c>
      <c r="O942">
        <v>5.1560899233036759</v>
      </c>
      <c r="P942">
        <v>4.7801125671360234</v>
      </c>
      <c r="Q942">
        <v>0.28618607034263965</v>
      </c>
      <c r="R942">
        <v>0.54309072262764901</v>
      </c>
      <c r="S942">
        <v>0.33333333333333354</v>
      </c>
      <c r="T942">
        <v>0.26546900130527873</v>
      </c>
      <c r="U942">
        <v>7.5580902447491646E-2</v>
      </c>
      <c r="V942">
        <v>-2.1537181951121118E-2</v>
      </c>
      <c r="W942">
        <v>26.044879688023286</v>
      </c>
      <c r="X942">
        <v>0.70641990009699884</v>
      </c>
      <c r="Y942">
        <v>-1.0000000000000004</v>
      </c>
      <c r="Z942">
        <v>-1.0000000000000004</v>
      </c>
      <c r="AA942">
        <v>43.628383387339625</v>
      </c>
      <c r="AB942">
        <v>7.6320893530018474E-2</v>
      </c>
      <c r="AC942">
        <v>0.11411781791164063</v>
      </c>
      <c r="AD942">
        <v>0.1503695480921142</v>
      </c>
      <c r="AE942">
        <v>17.040412976688661</v>
      </c>
      <c r="AF942">
        <v>-1.0000000000000004</v>
      </c>
      <c r="AG942">
        <v>-1.0000000000000004</v>
      </c>
      <c r="AH942">
        <v>-1.0000000000000004</v>
      </c>
      <c r="AI942">
        <v>0</v>
      </c>
      <c r="AJ942">
        <v>-2.1537181951121118E-2</v>
      </c>
      <c r="AK942">
        <v>0.46681202152577139</v>
      </c>
      <c r="AL942">
        <v>3.3089897610349819E-2</v>
      </c>
      <c r="AM942">
        <v>0.19487813358702305</v>
      </c>
      <c r="AN942">
        <v>-0.20392566726165187</v>
      </c>
      <c r="AO942">
        <v>7.2060134473044339</v>
      </c>
      <c r="AP942">
        <v>-4.9326921934895456</v>
      </c>
      <c r="AQ942">
        <v>26.148323464087298</v>
      </c>
      <c r="AR942">
        <v>0.65284605513498262</v>
      </c>
      <c r="AS942">
        <v>0.70814396303139893</v>
      </c>
      <c r="AT942">
        <v>-1.0000000000000004</v>
      </c>
      <c r="AU942">
        <v>-1.0000000000000004</v>
      </c>
      <c r="AV942">
        <v>0.31342926377685554</v>
      </c>
      <c r="AW942">
        <v>43.85178111715372</v>
      </c>
      <c r="AX942">
        <v>41.698062922041593</v>
      </c>
      <c r="AY942">
        <v>0.15874262534011857</v>
      </c>
      <c r="AZ942">
        <v>-31.323260666530569</v>
      </c>
      <c r="BA942">
        <v>1413.2699868185414</v>
      </c>
    </row>
    <row r="943" spans="1:100" x14ac:dyDescent="0.25">
      <c r="A943">
        <v>2626</v>
      </c>
      <c r="B943" t="s">
        <v>1354</v>
      </c>
      <c r="C943">
        <v>2</v>
      </c>
      <c r="D943">
        <v>3.5842960010166149</v>
      </c>
      <c r="E943">
        <v>-3.2792923601833883E-2</v>
      </c>
      <c r="F943">
        <v>-4.720684174486206E-3</v>
      </c>
      <c r="G943">
        <v>2.9247482908142108E-3</v>
      </c>
      <c r="H943">
        <v>5.2832601499575117E-2</v>
      </c>
      <c r="I943">
        <v>0</v>
      </c>
      <c r="J943">
        <v>3.169956089974507</v>
      </c>
      <c r="K943">
        <v>5.2832601499575117E-2</v>
      </c>
      <c r="L943">
        <v>-1</v>
      </c>
      <c r="M943">
        <v>-1</v>
      </c>
      <c r="N943">
        <v>1.0566520299915023</v>
      </c>
      <c r="O943">
        <v>7.1376243638547283</v>
      </c>
      <c r="P943">
        <v>1.6996531987460983E-3</v>
      </c>
      <c r="Q943">
        <v>0.29223155082631469</v>
      </c>
      <c r="R943">
        <v>9.7475434631381253E-2</v>
      </c>
      <c r="S943">
        <v>0.3247306153555049</v>
      </c>
      <c r="T943">
        <v>0.26009446613128212</v>
      </c>
      <c r="U943">
        <v>4.7797591019868489E-2</v>
      </c>
      <c r="V943">
        <v>-3.3107718514353399E-3</v>
      </c>
      <c r="W943">
        <v>22.435525511818206</v>
      </c>
      <c r="X943">
        <v>0.66472310159227788</v>
      </c>
      <c r="Y943">
        <v>-1</v>
      </c>
      <c r="Z943">
        <v>-1</v>
      </c>
      <c r="AA943">
        <v>38.5390541109957</v>
      </c>
      <c r="AB943">
        <v>8.3976287375142789E-2</v>
      </c>
      <c r="AC943">
        <v>8.4177221357561116E-2</v>
      </c>
      <c r="AD943">
        <v>7.9873199938851364E-2</v>
      </c>
      <c r="AE943">
        <v>14.540037124400792</v>
      </c>
      <c r="AF943">
        <v>-1</v>
      </c>
      <c r="AG943">
        <v>-1</v>
      </c>
      <c r="AH943">
        <v>-1</v>
      </c>
      <c r="AI943">
        <v>-2.082472317486225E-3</v>
      </c>
      <c r="AJ943">
        <v>-3.3107718514353399E-3</v>
      </c>
      <c r="AK943">
        <v>0.13073822690328912</v>
      </c>
      <c r="AL943">
        <v>4.108973008595819E-2</v>
      </c>
      <c r="AM943">
        <v>0.14392827987047321</v>
      </c>
      <c r="AN943">
        <v>3.9512580344580543E-2</v>
      </c>
      <c r="AO943">
        <v>4.0519969829565934</v>
      </c>
      <c r="AP943">
        <v>1.3931643073659872</v>
      </c>
      <c r="AQ943">
        <v>27.506798181285834</v>
      </c>
      <c r="AR943">
        <v>0.65094226553202539</v>
      </c>
      <c r="AS943">
        <v>0.7465147322486746</v>
      </c>
      <c r="AT943">
        <v>-1</v>
      </c>
      <c r="AU943">
        <v>-1</v>
      </c>
      <c r="AV943">
        <v>0.18107017151424287</v>
      </c>
      <c r="AW943">
        <v>49.857118759040112</v>
      </c>
      <c r="AX943">
        <v>49.906023998475902</v>
      </c>
      <c r="AY943">
        <v>0.1284060422008178</v>
      </c>
      <c r="AZ943">
        <v>-6.7029752370996203</v>
      </c>
      <c r="BA943">
        <v>1459.0096645214921</v>
      </c>
    </row>
    <row r="944" spans="1:100" x14ac:dyDescent="0.25">
      <c r="A944">
        <v>2630</v>
      </c>
      <c r="B944" t="s">
        <v>1355</v>
      </c>
      <c r="C944">
        <v>3</v>
      </c>
      <c r="D944">
        <v>4.6256827495605677</v>
      </c>
      <c r="E944">
        <v>-2.4516179673619298E-2</v>
      </c>
      <c r="F944">
        <v>-0.47272175065181221</v>
      </c>
      <c r="G944">
        <v>-0.47272175065181221</v>
      </c>
      <c r="H944">
        <v>0.12675247781543614</v>
      </c>
      <c r="I944">
        <v>0</v>
      </c>
      <c r="J944">
        <v>7.605148668926172</v>
      </c>
      <c r="K944">
        <v>0.12675247781543614</v>
      </c>
      <c r="L944">
        <v>-0.99999999999999956</v>
      </c>
      <c r="M944">
        <v>-0.99999999999999956</v>
      </c>
      <c r="N944">
        <v>2.535049556308723</v>
      </c>
      <c r="O944">
        <v>11.75810966783493</v>
      </c>
      <c r="P944">
        <v>-1.8775506183801433E-2</v>
      </c>
      <c r="Q944">
        <v>0.6433500225547899</v>
      </c>
      <c r="R944">
        <v>0.15810371007869303</v>
      </c>
      <c r="S944">
        <v>0.33333333333333315</v>
      </c>
      <c r="T944">
        <v>0.35977913267242978</v>
      </c>
      <c r="U944">
        <v>0.3392705339430061</v>
      </c>
      <c r="V944">
        <v>0</v>
      </c>
      <c r="W944">
        <v>36.225220885333343</v>
      </c>
      <c r="X944">
        <v>1.927405736680859</v>
      </c>
      <c r="Y944">
        <v>-0.99999999999999956</v>
      </c>
      <c r="Z944">
        <v>-0.99999999999999956</v>
      </c>
      <c r="AA944">
        <v>73.715103319441909</v>
      </c>
      <c r="AB944">
        <v>0.3810480733210917</v>
      </c>
      <c r="AC944">
        <v>5.5528523775815963E-2</v>
      </c>
      <c r="AD944">
        <v>0.3100589773836897</v>
      </c>
      <c r="AE944">
        <v>37.331778724029881</v>
      </c>
      <c r="AF944">
        <v>-0.99999999999999956</v>
      </c>
      <c r="AG944">
        <v>-0.99999999999999956</v>
      </c>
      <c r="AH944">
        <v>-0.99999999999999956</v>
      </c>
      <c r="AI944">
        <v>1.8619791647181069E-4</v>
      </c>
      <c r="AJ944">
        <v>0</v>
      </c>
      <c r="AK944">
        <v>0.154324811951598</v>
      </c>
      <c r="AL944">
        <v>-0.16323307137215229</v>
      </c>
      <c r="AM944">
        <v>0.10861421655688401</v>
      </c>
      <c r="AN944">
        <v>0.33280127149294825</v>
      </c>
      <c r="AO944">
        <v>3.486979473680091</v>
      </c>
      <c r="AP944">
        <v>7.5038664304629474</v>
      </c>
      <c r="AQ944">
        <v>43.830369554259498</v>
      </c>
      <c r="AR944">
        <v>1.0323829999487688</v>
      </c>
      <c r="AS944">
        <v>2.0541582144962951</v>
      </c>
      <c r="AT944">
        <v>-0.99999999999999956</v>
      </c>
      <c r="AU944">
        <v>-0.99999999999999956</v>
      </c>
      <c r="AV944">
        <v>-0.31461804057311932</v>
      </c>
      <c r="AW944">
        <v>92.977079417739773</v>
      </c>
      <c r="AX944">
        <v>92.980803376069233</v>
      </c>
      <c r="AY944">
        <v>6.5035975508796723E-2</v>
      </c>
      <c r="AZ944">
        <v>-4.6463676198071857</v>
      </c>
      <c r="BA944">
        <v>1442.2847372262672</v>
      </c>
      <c r="CU944" t="e">
        <v>#N/A</v>
      </c>
      <c r="CV944" t="e">
        <v>#N/A</v>
      </c>
    </row>
    <row r="945" spans="1:100" x14ac:dyDescent="0.25">
      <c r="A945">
        <v>2632</v>
      </c>
      <c r="B945" t="s">
        <v>1356</v>
      </c>
      <c r="C945">
        <v>2</v>
      </c>
      <c r="D945">
        <v>3.0880901116270385</v>
      </c>
      <c r="E945">
        <v>-0.14301418500118682</v>
      </c>
      <c r="F945">
        <v>-0.27918366515867787</v>
      </c>
      <c r="G945">
        <v>-0.27278459482924899</v>
      </c>
      <c r="H945">
        <v>-4.2060272352648087E-3</v>
      </c>
      <c r="I945">
        <v>0</v>
      </c>
      <c r="J945">
        <v>-0.25236163411588919</v>
      </c>
      <c r="K945">
        <v>-4.2060272352648087E-3</v>
      </c>
      <c r="L945">
        <v>-1</v>
      </c>
      <c r="M945">
        <v>-1</v>
      </c>
      <c r="N945">
        <v>-8.4120544705296396E-2</v>
      </c>
      <c r="O945">
        <v>3.5827310432973682</v>
      </c>
      <c r="P945">
        <v>-0.55651212011304474</v>
      </c>
      <c r="Q945">
        <v>-1.0124542851796889</v>
      </c>
      <c r="R945">
        <v>-0.33104654468344247</v>
      </c>
      <c r="S945">
        <v>0.31406846572113734</v>
      </c>
      <c r="T945">
        <v>0.21507865630777304</v>
      </c>
      <c r="U945">
        <v>-7.9446358159707686E-3</v>
      </c>
      <c r="V945">
        <v>-1.0681485192007767E-2</v>
      </c>
      <c r="W945">
        <v>18.91740079093595</v>
      </c>
      <c r="X945">
        <v>0.40649173877085415</v>
      </c>
      <c r="Y945">
        <v>-1</v>
      </c>
      <c r="Z945">
        <v>-1</v>
      </c>
      <c r="AA945">
        <v>31.295801955818497</v>
      </c>
      <c r="AB945">
        <v>2.1450987685371445E-2</v>
      </c>
      <c r="AC945">
        <v>2.1628193465930395E-2</v>
      </c>
      <c r="AD945">
        <v>1.7861315775784245E-2</v>
      </c>
      <c r="AE945">
        <v>8.7798010738695176</v>
      </c>
      <c r="AF945">
        <v>-1</v>
      </c>
      <c r="AG945">
        <v>-1</v>
      </c>
      <c r="AH945">
        <v>-1</v>
      </c>
      <c r="AI945">
        <v>-6.1241484659354866E-3</v>
      </c>
      <c r="AJ945">
        <v>-1.0681485192007767E-2</v>
      </c>
      <c r="AK945">
        <v>0.20606509016955127</v>
      </c>
      <c r="AL945">
        <v>-3.4237133180303927E-2</v>
      </c>
      <c r="AM945">
        <v>0.23166323807132838</v>
      </c>
      <c r="AN945">
        <v>-4.8222377856274631E-2</v>
      </c>
      <c r="AO945">
        <v>6.2860726508418008</v>
      </c>
      <c r="AP945">
        <v>-0.84091136051921955</v>
      </c>
      <c r="AQ945">
        <v>23.761506109022349</v>
      </c>
      <c r="AR945">
        <v>0.56850105597217182</v>
      </c>
      <c r="AS945">
        <v>0.47991020429888792</v>
      </c>
      <c r="AT945">
        <v>-1</v>
      </c>
      <c r="AU945">
        <v>-1</v>
      </c>
      <c r="AV945">
        <v>-0.38759575013660463</v>
      </c>
      <c r="AW945">
        <v>41.50980059004609</v>
      </c>
      <c r="AX945">
        <v>41.449350639604795</v>
      </c>
      <c r="AY945">
        <v>6.410930706440357E-2</v>
      </c>
      <c r="AZ945">
        <v>-17.967282327289077</v>
      </c>
      <c r="BA945">
        <v>1464.041837919877</v>
      </c>
    </row>
    <row r="946" spans="1:100" x14ac:dyDescent="0.25">
      <c r="A946">
        <v>2634</v>
      </c>
      <c r="B946" t="s">
        <v>1357</v>
      </c>
      <c r="C946">
        <v>2</v>
      </c>
      <c r="D946">
        <v>5.4313020905748406</v>
      </c>
      <c r="E946">
        <v>0.37747899246476807</v>
      </c>
      <c r="F946">
        <v>1.0169012031830538</v>
      </c>
      <c r="G946">
        <v>1.0291859164468578</v>
      </c>
      <c r="H946">
        <v>0.26514506466461474</v>
      </c>
      <c r="I946">
        <v>0</v>
      </c>
      <c r="J946">
        <v>15.908703879876882</v>
      </c>
      <c r="K946">
        <v>0.26514506466461474</v>
      </c>
      <c r="L946">
        <v>-1</v>
      </c>
      <c r="M946">
        <v>-1</v>
      </c>
      <c r="N946">
        <v>5.3029012932922939</v>
      </c>
      <c r="O946">
        <v>20.369852661016964</v>
      </c>
      <c r="P946">
        <v>2.0795076087599278</v>
      </c>
      <c r="Q946">
        <v>5.1486081791406235</v>
      </c>
      <c r="R946">
        <v>1.6925445827982672</v>
      </c>
      <c r="S946">
        <v>0.36441788171722395</v>
      </c>
      <c r="T946">
        <v>0.42765490152373403</v>
      </c>
      <c r="U946">
        <v>0.25528451250317863</v>
      </c>
      <c r="V946">
        <v>2.4124921104915351E-2</v>
      </c>
      <c r="W946">
        <v>35.53089161335437</v>
      </c>
      <c r="X946">
        <v>1.6259267266295194</v>
      </c>
      <c r="Y946">
        <v>-1</v>
      </c>
      <c r="Z946">
        <v>-1</v>
      </c>
      <c r="AA946">
        <v>65.500303715017566</v>
      </c>
      <c r="AB946">
        <v>0.31671155261056316</v>
      </c>
      <c r="AC946">
        <v>0.31700080907013395</v>
      </c>
      <c r="AD946">
        <v>0.31069740038327748</v>
      </c>
      <c r="AE946">
        <v>35.981118921539945</v>
      </c>
      <c r="AF946">
        <v>-1</v>
      </c>
      <c r="AG946">
        <v>-1</v>
      </c>
      <c r="AH946">
        <v>-1</v>
      </c>
      <c r="AI946">
        <v>1.2961687007973077E-2</v>
      </c>
      <c r="AJ946">
        <v>2.4124921104915351E-2</v>
      </c>
      <c r="AK946">
        <v>-0.14964775426928456</v>
      </c>
      <c r="AL946">
        <v>0.32147571125853192</v>
      </c>
      <c r="AM946">
        <v>-0.18264382563892173</v>
      </c>
      <c r="AN946">
        <v>0.36608468585397552</v>
      </c>
      <c r="AO946">
        <v>-4.2638079104395761</v>
      </c>
      <c r="AP946">
        <v>9.7089692007621569</v>
      </c>
      <c r="AQ946">
        <v>41.447739658531674</v>
      </c>
      <c r="AR946">
        <v>0.95780967549951779</v>
      </c>
      <c r="AS946">
        <v>1.7388854339201494</v>
      </c>
      <c r="AT946">
        <v>-1</v>
      </c>
      <c r="AU946">
        <v>-1</v>
      </c>
      <c r="AV946">
        <v>2.2977911590572417</v>
      </c>
      <c r="AW946">
        <v>80.927986355106668</v>
      </c>
      <c r="AX946">
        <v>81.383939769396335</v>
      </c>
      <c r="AY946">
        <v>0.3677350462998249</v>
      </c>
      <c r="AZ946">
        <v>35.225676226163067</v>
      </c>
      <c r="BA946">
        <v>1431.863398778569</v>
      </c>
    </row>
    <row r="947" spans="1:100" x14ac:dyDescent="0.25">
      <c r="A947">
        <v>2635</v>
      </c>
      <c r="B947" t="s">
        <v>1358</v>
      </c>
      <c r="C947">
        <v>3</v>
      </c>
      <c r="D947">
        <v>3.9641897513886155</v>
      </c>
      <c r="E947">
        <v>0</v>
      </c>
      <c r="F947">
        <v>0.16795487159591374</v>
      </c>
      <c r="G947">
        <v>0.16795487159591374</v>
      </c>
      <c r="H947">
        <v>0.18405183030650013</v>
      </c>
      <c r="I947">
        <v>0</v>
      </c>
      <c r="J947">
        <v>11.043109818390009</v>
      </c>
      <c r="K947">
        <v>0.18405183030650013</v>
      </c>
      <c r="L947">
        <v>-1.0000000000000007</v>
      </c>
      <c r="M947">
        <v>-1.0000000000000007</v>
      </c>
      <c r="N947">
        <v>3.6810366061300037</v>
      </c>
      <c r="O947">
        <v>15.175254441374532</v>
      </c>
      <c r="P947">
        <v>7.8657672194321016E-2</v>
      </c>
      <c r="Q947">
        <v>-3.6622365597005775E-2</v>
      </c>
      <c r="R947">
        <v>-3.0338156652204046E-2</v>
      </c>
      <c r="S947">
        <v>0.33333333333333376</v>
      </c>
      <c r="T947">
        <v>0.2223797666541637</v>
      </c>
      <c r="U947">
        <v>5.7054168047497175E-2</v>
      </c>
      <c r="V947">
        <v>-1.4447104323364799E-2</v>
      </c>
      <c r="W947">
        <v>16.570733336205191</v>
      </c>
      <c r="X947">
        <v>0.40224174925162753</v>
      </c>
      <c r="Y947">
        <v>-1.0000000000000007</v>
      </c>
      <c r="Z947">
        <v>-1.0000000000000007</v>
      </c>
      <c r="AA947">
        <v>40.091629548878664</v>
      </c>
      <c r="AB947">
        <v>2.0952961757931668E-2</v>
      </c>
      <c r="AC947">
        <v>0.21168651115506462</v>
      </c>
      <c r="AD947">
        <v>0.23838521447351724</v>
      </c>
      <c r="AE947">
        <v>23.55123436932567</v>
      </c>
      <c r="AF947">
        <v>-1.0000000000000007</v>
      </c>
      <c r="AG947">
        <v>-1.0000000000000007</v>
      </c>
      <c r="AH947">
        <v>-1.0000000000000007</v>
      </c>
      <c r="AI947">
        <v>0</v>
      </c>
      <c r="AJ947">
        <v>-1.4447104323364799E-2</v>
      </c>
      <c r="AK947">
        <v>-4.8676376937578952E-2</v>
      </c>
      <c r="AL947">
        <v>0.16085608105692978</v>
      </c>
      <c r="AM947">
        <v>-4.6318070989558327E-2</v>
      </c>
      <c r="AN947">
        <v>0.3570758331378755</v>
      </c>
      <c r="AO947">
        <v>-1.4013336594268533</v>
      </c>
      <c r="AP947">
        <v>9.7311762337315404</v>
      </c>
      <c r="AQ947">
        <v>27.613843154595198</v>
      </c>
      <c r="AR947">
        <v>0.59832016371162988</v>
      </c>
      <c r="AS947">
        <v>0.58629357955812766</v>
      </c>
      <c r="AT947">
        <v>-1.0000000000000007</v>
      </c>
      <c r="AU947">
        <v>-1.0000000000000007</v>
      </c>
      <c r="AV947">
        <v>0.13761671494370972</v>
      </c>
      <c r="AW947">
        <v>64.998060223984709</v>
      </c>
      <c r="AX947">
        <v>63.553349791648237</v>
      </c>
      <c r="AY947">
        <v>0.18572107806811561</v>
      </c>
      <c r="AZ947">
        <v>2.140367832819305</v>
      </c>
      <c r="BA947">
        <v>1432.721842185131</v>
      </c>
    </row>
    <row r="948" spans="1:100" x14ac:dyDescent="0.25">
      <c r="A948">
        <v>2637</v>
      </c>
      <c r="B948" t="s">
        <v>1359</v>
      </c>
      <c r="C948">
        <v>3</v>
      </c>
      <c r="D948">
        <v>3.430215206439708</v>
      </c>
      <c r="E948">
        <v>8.557366161141973E-2</v>
      </c>
      <c r="F948">
        <v>0.42588386573913967</v>
      </c>
      <c r="G948">
        <v>0.45041579576913759</v>
      </c>
      <c r="H948">
        <v>0.10076126610459356</v>
      </c>
      <c r="I948">
        <v>0</v>
      </c>
      <c r="J948">
        <v>6.0456759662756152</v>
      </c>
      <c r="K948">
        <v>0.10076126610459356</v>
      </c>
      <c r="L948">
        <v>-0.99999999999999989</v>
      </c>
      <c r="M948">
        <v>-0.99999999999999989</v>
      </c>
      <c r="N948">
        <v>2.0152253220918714</v>
      </c>
      <c r="O948">
        <v>9.9263069684844591</v>
      </c>
      <c r="P948">
        <v>2.403536022584722</v>
      </c>
      <c r="Q948">
        <v>-0.28105316129893593</v>
      </c>
      <c r="R948">
        <v>0.14835435710560252</v>
      </c>
      <c r="S948">
        <v>0.33333333333333337</v>
      </c>
      <c r="T948">
        <v>0.23795157652956705</v>
      </c>
      <c r="U948">
        <v>9.0641064376794488E-3</v>
      </c>
      <c r="V948">
        <v>0</v>
      </c>
      <c r="W948">
        <v>19.183510007839445</v>
      </c>
      <c r="X948">
        <v>0.42912991579272408</v>
      </c>
      <c r="Y948">
        <v>-0.99999999999999989</v>
      </c>
      <c r="Z948">
        <v>-0.99999999999999989</v>
      </c>
      <c r="AA948">
        <v>47.634712451152225</v>
      </c>
      <c r="AB948">
        <v>0.51791167093100243</v>
      </c>
      <c r="AC948">
        <v>-0.20792991925881468</v>
      </c>
      <c r="AD948">
        <v>0.25607521005195544</v>
      </c>
      <c r="AE948">
        <v>28.302848086207156</v>
      </c>
      <c r="AF948">
        <v>-0.99999999999999989</v>
      </c>
      <c r="AG948">
        <v>-0.99999999999999989</v>
      </c>
      <c r="AH948">
        <v>-0.99999999999999989</v>
      </c>
      <c r="AI948">
        <v>0</v>
      </c>
      <c r="AJ948">
        <v>0</v>
      </c>
      <c r="AK948">
        <v>-0.21381721637783477</v>
      </c>
      <c r="AL948">
        <v>0.25057741689594348</v>
      </c>
      <c r="AM948">
        <v>0.54230140376986602</v>
      </c>
      <c r="AN948">
        <v>3.0983381485036543E-2</v>
      </c>
      <c r="AO948">
        <v>12.488449012357476</v>
      </c>
      <c r="AP948">
        <v>2.0274716216056303</v>
      </c>
      <c r="AQ948">
        <v>25.229185974115069</v>
      </c>
      <c r="AR948">
        <v>0.58034901630057978</v>
      </c>
      <c r="AS948">
        <v>0.52989118189731776</v>
      </c>
      <c r="AT948">
        <v>-0.99999999999999989</v>
      </c>
      <c r="AU948">
        <v>-0.99999999999999989</v>
      </c>
      <c r="AV948">
        <v>0.59877015287474011</v>
      </c>
      <c r="AW948">
        <v>59.588491041242335</v>
      </c>
      <c r="AX948">
        <v>59.588491041242335</v>
      </c>
      <c r="AY948">
        <v>0.21814002649939263</v>
      </c>
      <c r="AZ948">
        <v>-4.6891180055771642</v>
      </c>
      <c r="BA948">
        <v>1578.1543266027807</v>
      </c>
    </row>
    <row r="949" spans="1:100" x14ac:dyDescent="0.25">
      <c r="A949">
        <v>2638</v>
      </c>
      <c r="B949" t="s">
        <v>1360</v>
      </c>
      <c r="C949">
        <v>3</v>
      </c>
      <c r="D949">
        <v>5.0884368407465903</v>
      </c>
      <c r="E949">
        <v>-3.4905938887344005E-3</v>
      </c>
      <c r="F949">
        <v>-7.3743678713897642E-2</v>
      </c>
      <c r="G949">
        <v>-7.3743678713897642E-2</v>
      </c>
      <c r="H949">
        <v>0.17331995059931254</v>
      </c>
      <c r="I949">
        <v>0</v>
      </c>
      <c r="J949">
        <v>10.399197035958753</v>
      </c>
      <c r="K949">
        <v>0.17331995059931254</v>
      </c>
      <c r="L949">
        <v>-1.0000000000000018</v>
      </c>
      <c r="M949">
        <v>-1.0000000000000018</v>
      </c>
      <c r="N949">
        <v>3.4663990119862507</v>
      </c>
      <c r="O949">
        <v>15.413890197991444</v>
      </c>
      <c r="P949">
        <v>-0.82428330666589478</v>
      </c>
      <c r="Q949">
        <v>6.3612775041185667</v>
      </c>
      <c r="R949">
        <v>2.0239959020546863</v>
      </c>
      <c r="S949">
        <v>0.33333333333333404</v>
      </c>
      <c r="T949">
        <v>0.3868693788550992</v>
      </c>
      <c r="U949">
        <v>0.11792357072546229</v>
      </c>
      <c r="V949">
        <v>-2.2599815346450829E-2</v>
      </c>
      <c r="W949">
        <v>25.688260678725303</v>
      </c>
      <c r="X949">
        <v>0.92156507889376482</v>
      </c>
      <c r="Y949">
        <v>-1.0000000000000018</v>
      </c>
      <c r="Z949">
        <v>-1.0000000000000018</v>
      </c>
      <c r="AA949">
        <v>17.640024934812445</v>
      </c>
      <c r="AB949">
        <v>-0.30673290471808196</v>
      </c>
      <c r="AC949">
        <v>0.10874943935682528</v>
      </c>
      <c r="AD949">
        <v>-3.461167558094197E-3</v>
      </c>
      <c r="AE949">
        <v>-10.072231645967534</v>
      </c>
      <c r="AF949">
        <v>-1.0000000000000018</v>
      </c>
      <c r="AG949">
        <v>-1.0000000000000018</v>
      </c>
      <c r="AH949">
        <v>-1.0000000000000018</v>
      </c>
      <c r="AI949">
        <v>-3.1939447418272179E-3</v>
      </c>
      <c r="AJ949">
        <v>-2.2599815346450829E-2</v>
      </c>
      <c r="AK949">
        <v>-5.1662645214909673E-2</v>
      </c>
      <c r="AL949">
        <v>-4.7238835079362468E-2</v>
      </c>
      <c r="AM949">
        <v>-5.2071919248221687E-2</v>
      </c>
      <c r="AN949">
        <v>0.46634571344785031</v>
      </c>
      <c r="AO949">
        <v>-1.5601112072800911</v>
      </c>
      <c r="AP949">
        <v>11.422448660799448</v>
      </c>
      <c r="AQ949">
        <v>36.087457714684035</v>
      </c>
      <c r="AR949">
        <v>0.81552646756744473</v>
      </c>
      <c r="AS949">
        <v>1.0948850294930774</v>
      </c>
      <c r="AT949">
        <v>-1.0000000000000018</v>
      </c>
      <c r="AU949">
        <v>-1.0000000000000018</v>
      </c>
      <c r="AV949">
        <v>1.9502522233407888</v>
      </c>
      <c r="AW949">
        <v>44.476363793603298</v>
      </c>
      <c r="AX949">
        <v>42.152503364121685</v>
      </c>
      <c r="AY949">
        <v>2.2517708463789698E-2</v>
      </c>
      <c r="AZ949">
        <v>-27.885365041905651</v>
      </c>
      <c r="BA949">
        <v>1453.3931255804102</v>
      </c>
    </row>
    <row r="950" spans="1:100" x14ac:dyDescent="0.25">
      <c r="A950">
        <v>2640</v>
      </c>
      <c r="B950" t="s">
        <v>1361</v>
      </c>
      <c r="C950">
        <v>3</v>
      </c>
      <c r="D950">
        <v>4.5435258934549534</v>
      </c>
      <c r="E950">
        <v>-9.9081706645999627E-3</v>
      </c>
      <c r="F950">
        <v>-8.3196866421672523E-4</v>
      </c>
      <c r="G950">
        <v>-8.3196866421672523E-4</v>
      </c>
      <c r="H950">
        <v>0.28495901702031007</v>
      </c>
      <c r="I950">
        <v>0</v>
      </c>
      <c r="J950">
        <v>17.097541021218603</v>
      </c>
      <c r="K950">
        <v>0.28495901702031007</v>
      </c>
      <c r="L950">
        <v>-1.0000000000000011</v>
      </c>
      <c r="M950">
        <v>-1.0000000000000011</v>
      </c>
      <c r="N950">
        <v>5.6991803404062029</v>
      </c>
      <c r="O950">
        <v>21.640234946009336</v>
      </c>
      <c r="P950">
        <v>1.2771838488968956</v>
      </c>
      <c r="Q950">
        <v>-0.57669257860423095</v>
      </c>
      <c r="R950">
        <v>-0.27477677985328802</v>
      </c>
      <c r="S950">
        <v>0.33333333333333365</v>
      </c>
      <c r="T950">
        <v>0.33333333333333365</v>
      </c>
      <c r="U950">
        <v>0.5269800395563049</v>
      </c>
      <c r="V950">
        <v>-2.2841998554656941E-2</v>
      </c>
      <c r="W950">
        <v>35.433827625920209</v>
      </c>
      <c r="X950">
        <v>2.3525758165436361</v>
      </c>
      <c r="Y950">
        <v>-1.0000000000000011</v>
      </c>
      <c r="Z950">
        <v>-1.0000000000000011</v>
      </c>
      <c r="AA950">
        <v>72.19773579408016</v>
      </c>
      <c r="AB950">
        <v>6.2866667478418584E-2</v>
      </c>
      <c r="AC950">
        <v>0.28853404678446581</v>
      </c>
      <c r="AD950">
        <v>0.38937298469738019</v>
      </c>
      <c r="AE950">
        <v>37.038684948013241</v>
      </c>
      <c r="AF950">
        <v>-1.0000000000000011</v>
      </c>
      <c r="AG950">
        <v>-1.0000000000000011</v>
      </c>
      <c r="AH950">
        <v>-1.0000000000000011</v>
      </c>
      <c r="AI950">
        <v>0</v>
      </c>
      <c r="AJ950">
        <v>-2.2841998554656941E-2</v>
      </c>
      <c r="AK950">
        <v>-1.7772742803563533E-3</v>
      </c>
      <c r="AL950">
        <v>-6.4027893946108347E-2</v>
      </c>
      <c r="AM950">
        <v>-1.0213484715275526E-2</v>
      </c>
      <c r="AN950">
        <v>1.0963263513707979</v>
      </c>
      <c r="AO950">
        <v>-0.26422348928366995</v>
      </c>
      <c r="AP950">
        <v>27.088019314539416</v>
      </c>
      <c r="AQ950">
        <v>52.531368647138812</v>
      </c>
      <c r="AR950">
        <v>1.1708047076683148</v>
      </c>
      <c r="AS950">
        <v>2.637534833563945</v>
      </c>
      <c r="AT950">
        <v>-1.0000000000000011</v>
      </c>
      <c r="AU950">
        <v>-1.0000000000000011</v>
      </c>
      <c r="AV950">
        <v>-0.27560874851750472</v>
      </c>
      <c r="AW950">
        <v>120.92599005462893</v>
      </c>
      <c r="AX950">
        <v>118.64179019916321</v>
      </c>
      <c r="AY950">
        <v>0.18193616135130422</v>
      </c>
      <c r="AZ950">
        <v>54.596016093140335</v>
      </c>
      <c r="BA950">
        <v>1573.3975497007725</v>
      </c>
      <c r="CU950" t="e">
        <v>#N/A</v>
      </c>
      <c r="CV950" t="e">
        <v>#N/A</v>
      </c>
    </row>
    <row r="951" spans="1:100" x14ac:dyDescent="0.25">
      <c r="A951">
        <v>2641</v>
      </c>
      <c r="B951" t="s">
        <v>1362</v>
      </c>
      <c r="C951">
        <v>3</v>
      </c>
      <c r="D951">
        <v>5.8287172902804878</v>
      </c>
      <c r="E951">
        <v>1.8958625483734288</v>
      </c>
      <c r="F951">
        <v>-0.22354304457325649</v>
      </c>
      <c r="G951">
        <v>0.3176792377067032</v>
      </c>
      <c r="H951">
        <v>0.15047705266498274</v>
      </c>
      <c r="I951">
        <v>0</v>
      </c>
      <c r="J951">
        <v>9.0286231598989684</v>
      </c>
      <c r="K951">
        <v>0.15047705266498274</v>
      </c>
      <c r="L951">
        <v>-1.0000000000000007</v>
      </c>
      <c r="M951">
        <v>-1.0000000000000007</v>
      </c>
      <c r="N951">
        <v>3.0095410532996576</v>
      </c>
      <c r="O951">
        <v>15.175019687886152</v>
      </c>
      <c r="P951">
        <v>0.23020971340523932</v>
      </c>
      <c r="Q951">
        <v>1.9004244083344099E-2</v>
      </c>
      <c r="R951">
        <v>2.0379614854772091E-2</v>
      </c>
      <c r="S951">
        <v>0.33333333333333343</v>
      </c>
      <c r="T951">
        <v>0.40480378543980977</v>
      </c>
      <c r="U951">
        <v>0.26186509050201628</v>
      </c>
      <c r="V951">
        <v>-3.4813865668196588E-2</v>
      </c>
      <c r="W951">
        <v>32.588451637679206</v>
      </c>
      <c r="X951">
        <v>1.4977076862135221</v>
      </c>
      <c r="Y951">
        <v>-1.0000000000000007</v>
      </c>
      <c r="Z951">
        <v>-1.0000000000000007</v>
      </c>
      <c r="AA951">
        <v>61.697846441508609</v>
      </c>
      <c r="AB951">
        <v>0.34000954451932008</v>
      </c>
      <c r="AC951">
        <v>2.325906328581534E-2</v>
      </c>
      <c r="AD951">
        <v>0.21851169597435721</v>
      </c>
      <c r="AE951">
        <v>29.089015188974638</v>
      </c>
      <c r="AF951">
        <v>-1.0000000000000007</v>
      </c>
      <c r="AG951">
        <v>-1.0000000000000007</v>
      </c>
      <c r="AH951">
        <v>-1.0000000000000007</v>
      </c>
      <c r="AI951">
        <v>0</v>
      </c>
      <c r="AJ951">
        <v>-3.4813865668196588E-2</v>
      </c>
      <c r="AK951">
        <v>0.57845387295205897</v>
      </c>
      <c r="AL951">
        <v>-0.13602086079188092</v>
      </c>
      <c r="AM951">
        <v>0.24335050974984707</v>
      </c>
      <c r="AN951">
        <v>0.27995707829918137</v>
      </c>
      <c r="AO951">
        <v>8.9760321085064732</v>
      </c>
      <c r="AP951">
        <v>6.3188226535201331</v>
      </c>
      <c r="AQ951">
        <v>41.617074797578169</v>
      </c>
      <c r="AR951">
        <v>0.96518834360696326</v>
      </c>
      <c r="AS951">
        <v>1.6481847388785051</v>
      </c>
      <c r="AT951">
        <v>-1.0000000000000007</v>
      </c>
      <c r="AU951">
        <v>-1.0000000000000007</v>
      </c>
      <c r="AV951">
        <v>0.33805885256147511</v>
      </c>
      <c r="AW951">
        <v>83.191688782914852</v>
      </c>
      <c r="AX951">
        <v>79.710302216095201</v>
      </c>
      <c r="AY951">
        <v>4.5114773548909932E-3</v>
      </c>
      <c r="AZ951">
        <v>-5.3891003019693411</v>
      </c>
      <c r="BA951">
        <v>1426.3155774305458</v>
      </c>
      <c r="CU951" t="e">
        <v>#N/A</v>
      </c>
      <c r="CV951" t="e">
        <v>#N/A</v>
      </c>
    </row>
    <row r="952" spans="1:100" x14ac:dyDescent="0.25">
      <c r="A952">
        <v>2642</v>
      </c>
      <c r="B952" t="s">
        <v>1363</v>
      </c>
      <c r="C952">
        <v>3</v>
      </c>
      <c r="D952">
        <v>4.5617978660577982</v>
      </c>
      <c r="E952">
        <v>0</v>
      </c>
      <c r="F952">
        <v>0.16143756275043045</v>
      </c>
      <c r="G952">
        <v>0.16143756275043045</v>
      </c>
      <c r="H952">
        <v>0.46757852074341721</v>
      </c>
      <c r="I952">
        <v>0</v>
      </c>
      <c r="J952">
        <v>28.054711244605045</v>
      </c>
      <c r="K952">
        <v>0.46757852074341721</v>
      </c>
      <c r="L952">
        <v>-1.0000000000000004</v>
      </c>
      <c r="M952">
        <v>-1.0000000000000004</v>
      </c>
      <c r="N952">
        <v>9.3515704148683465</v>
      </c>
      <c r="O952">
        <v>32.777946673413254</v>
      </c>
      <c r="P952">
        <v>-0.55657796939554571</v>
      </c>
      <c r="Q952">
        <v>0.46092759041932896</v>
      </c>
      <c r="R952">
        <v>0.14184390995760524</v>
      </c>
      <c r="S952">
        <v>0.33333333333333343</v>
      </c>
      <c r="T952">
        <v>0.39109646019120203</v>
      </c>
      <c r="U952">
        <v>0.48319063111383842</v>
      </c>
      <c r="V952">
        <v>0</v>
      </c>
      <c r="W952">
        <v>29.601676155798273</v>
      </c>
      <c r="X952">
        <v>2.2331779043957671</v>
      </c>
      <c r="Y952">
        <v>-1.0000000000000004</v>
      </c>
      <c r="Z952">
        <v>-1.0000000000000004</v>
      </c>
      <c r="AA952">
        <v>71.88447605436609</v>
      </c>
      <c r="AB952">
        <v>0.27835762059192531</v>
      </c>
      <c r="AC952">
        <v>0.2832458131513822</v>
      </c>
      <c r="AD952">
        <v>0.28121568602889674</v>
      </c>
      <c r="AE952">
        <v>42.140955988610216</v>
      </c>
      <c r="AF952">
        <v>-1.0000000000000004</v>
      </c>
      <c r="AG952">
        <v>-1.0000000000000004</v>
      </c>
      <c r="AH952">
        <v>-1.0000000000000004</v>
      </c>
      <c r="AI952">
        <v>0</v>
      </c>
      <c r="AJ952">
        <v>0</v>
      </c>
      <c r="AK952">
        <v>-6.801067115865897E-2</v>
      </c>
      <c r="AL952">
        <v>-3.6670349839594107E-2</v>
      </c>
      <c r="AM952">
        <v>0.41197208897227894</v>
      </c>
      <c r="AN952">
        <v>0.14315646921783326</v>
      </c>
      <c r="AO952">
        <v>9.9592488685136811</v>
      </c>
      <c r="AP952">
        <v>3.395559981247859</v>
      </c>
      <c r="AQ952">
        <v>57.656387400403297</v>
      </c>
      <c r="AR952">
        <v>1.2076204246383742</v>
      </c>
      <c r="AS952">
        <v>2.7007564251391836</v>
      </c>
      <c r="AT952">
        <v>-1.0000000000000004</v>
      </c>
      <c r="AU952">
        <v>-1.0000000000000004</v>
      </c>
      <c r="AV952">
        <v>0.30328147270803568</v>
      </c>
      <c r="AW952">
        <v>108.05798270902726</v>
      </c>
      <c r="AX952">
        <v>108.05798270902726</v>
      </c>
      <c r="AY952">
        <v>0.35871454171169542</v>
      </c>
      <c r="AZ952">
        <v>31.30807055180605</v>
      </c>
      <c r="BA952">
        <v>1521.9981057796624</v>
      </c>
      <c r="CU952" t="e">
        <v>#N/A</v>
      </c>
      <c r="CV952" t="e">
        <v>#N/A</v>
      </c>
    </row>
    <row r="953" spans="1:100" x14ac:dyDescent="0.25">
      <c r="A953">
        <v>2643</v>
      </c>
      <c r="B953" t="s">
        <v>1364</v>
      </c>
      <c r="C953">
        <v>3</v>
      </c>
      <c r="D953">
        <v>4.2959373829310854</v>
      </c>
      <c r="E953">
        <v>0</v>
      </c>
      <c r="F953">
        <v>-0.6310515222737576</v>
      </c>
      <c r="G953">
        <v>-0.6310515222737576</v>
      </c>
      <c r="H953">
        <v>-3.3809003206736965E-2</v>
      </c>
      <c r="I953">
        <v>0</v>
      </c>
      <c r="J953">
        <v>-2.0285401924042179</v>
      </c>
      <c r="K953">
        <v>-3.3809003206736965E-2</v>
      </c>
      <c r="L953">
        <v>-1.0000000000000004</v>
      </c>
      <c r="M953">
        <v>-1.0000000000000004</v>
      </c>
      <c r="N953">
        <v>-0.67618006413473963</v>
      </c>
      <c r="O953">
        <v>1.6363456682531048</v>
      </c>
      <c r="P953">
        <v>8.9879103107177336</v>
      </c>
      <c r="Q953">
        <v>-4.9162144659596168</v>
      </c>
      <c r="R953">
        <v>-0.67615073529722214</v>
      </c>
      <c r="S953">
        <v>0.35491602006508532</v>
      </c>
      <c r="T953">
        <v>0.25102851355416506</v>
      </c>
      <c r="U953">
        <v>-0.11880486809980668</v>
      </c>
      <c r="V953">
        <v>0</v>
      </c>
      <c r="W953">
        <v>20.837946749047237</v>
      </c>
      <c r="X953">
        <v>8.2229244647592126E-2</v>
      </c>
      <c r="Y953">
        <v>-1.0000000000000004</v>
      </c>
      <c r="Z953">
        <v>-1.0000000000000004</v>
      </c>
      <c r="AA953">
        <v>18.053681294891049</v>
      </c>
      <c r="AB953">
        <v>0.19656703536875197</v>
      </c>
      <c r="AC953">
        <v>-0.10266038889905392</v>
      </c>
      <c r="AD953">
        <v>-0.13606894084687723</v>
      </c>
      <c r="AE953">
        <v>-2.1081147188589568</v>
      </c>
      <c r="AF953">
        <v>-1.0000000000000004</v>
      </c>
      <c r="AG953">
        <v>-1.0000000000000004</v>
      </c>
      <c r="AH953">
        <v>-1.0000000000000004</v>
      </c>
      <c r="AI953">
        <v>-2.6266204770065582E-2</v>
      </c>
      <c r="AJ953">
        <v>0</v>
      </c>
      <c r="AK953">
        <v>0.32136538222840749</v>
      </c>
      <c r="AL953">
        <v>-0.22344750065832336</v>
      </c>
      <c r="AM953">
        <v>0.21160084030354973</v>
      </c>
      <c r="AN953">
        <v>0.57349144678615771</v>
      </c>
      <c r="AO953">
        <v>6.8968479187307841</v>
      </c>
      <c r="AP953">
        <v>13.220048666362326</v>
      </c>
      <c r="AQ953">
        <v>18.809406556643015</v>
      </c>
      <c r="AR953">
        <v>0.48713966551944382</v>
      </c>
      <c r="AS953">
        <v>4.8420241440855195E-2</v>
      </c>
      <c r="AT953">
        <v>-1.0000000000000004</v>
      </c>
      <c r="AU953">
        <v>-1.0000000000000004</v>
      </c>
      <c r="AV953">
        <v>-1.3072022575709801</v>
      </c>
      <c r="AW953">
        <v>32.910075629506494</v>
      </c>
      <c r="AX953">
        <v>32.384751534105185</v>
      </c>
      <c r="AY953">
        <v>7.6600852002088521E-2</v>
      </c>
      <c r="AZ953">
        <v>-59.840533553239112</v>
      </c>
      <c r="BA953">
        <v>1371.3502400876646</v>
      </c>
    </row>
    <row r="954" spans="1:100" x14ac:dyDescent="0.25">
      <c r="A954">
        <v>2647</v>
      </c>
      <c r="B954" t="s">
        <v>1365</v>
      </c>
      <c r="C954">
        <v>3</v>
      </c>
      <c r="D954">
        <v>1.4104020055367859</v>
      </c>
      <c r="E954">
        <v>9.1057148120850848E-2</v>
      </c>
      <c r="F954">
        <v>0.3552564017070442</v>
      </c>
      <c r="G954">
        <v>0.3552564017070442</v>
      </c>
      <c r="H954">
        <v>-0.24861800950367863</v>
      </c>
      <c r="I954">
        <v>0</v>
      </c>
      <c r="J954">
        <v>-14.917080570220723</v>
      </c>
      <c r="K954">
        <v>-0.24861800950367863</v>
      </c>
      <c r="L954">
        <v>-1.0000000000000022</v>
      </c>
      <c r="M954">
        <v>-1.0000000000000022</v>
      </c>
      <c r="N954">
        <v>-4.9723601900735748</v>
      </c>
      <c r="O954">
        <v>-13.151422162976893</v>
      </c>
      <c r="P954">
        <v>0.36648848548660184</v>
      </c>
      <c r="Q954">
        <v>-1.3522868410550419</v>
      </c>
      <c r="R954">
        <v>-0.43384334603832053</v>
      </c>
      <c r="S954">
        <v>0.33333333333333409</v>
      </c>
      <c r="T954">
        <v>5.9778339908292413E-2</v>
      </c>
      <c r="U954">
        <v>-5.0885378477164553E-2</v>
      </c>
      <c r="V954">
        <v>0</v>
      </c>
      <c r="W954">
        <v>23.633772170725646</v>
      </c>
      <c r="X954">
        <v>0.16463317541160516</v>
      </c>
      <c r="Y954">
        <v>-1.0000000000000022</v>
      </c>
      <c r="Z954">
        <v>-1.0000000000000022</v>
      </c>
      <c r="AA954">
        <v>23.908694363096011</v>
      </c>
      <c r="AB954">
        <v>-4.4233830998600968E-2</v>
      </c>
      <c r="AC954">
        <v>-4.4778554694421553E-2</v>
      </c>
      <c r="AD954">
        <v>0.10318769646119703</v>
      </c>
      <c r="AE954">
        <v>0.70876553840872369</v>
      </c>
      <c r="AF954">
        <v>-1.0000000000000022</v>
      </c>
      <c r="AG954">
        <v>-1.0000000000000022</v>
      </c>
      <c r="AH954">
        <v>-1.0000000000000022</v>
      </c>
      <c r="AI954">
        <v>0</v>
      </c>
      <c r="AJ954">
        <v>0</v>
      </c>
      <c r="AK954">
        <v>0.32253523730901001</v>
      </c>
      <c r="AL954">
        <v>-3.1291965337810618E-2</v>
      </c>
      <c r="AM954">
        <v>0.22512431308022607</v>
      </c>
      <c r="AN954">
        <v>9.0882039763582716E-3</v>
      </c>
      <c r="AO954">
        <v>7.2407840135506971</v>
      </c>
      <c r="AP954">
        <v>7.074527271990258E-2</v>
      </c>
      <c r="AQ954">
        <v>8.7166916005049089</v>
      </c>
      <c r="AR954">
        <v>0.34222629476446209</v>
      </c>
      <c r="AS954">
        <v>-8.3984834092073524E-2</v>
      </c>
      <c r="AT954">
        <v>-1.0000000000000022</v>
      </c>
      <c r="AU954">
        <v>-1.0000000000000022</v>
      </c>
      <c r="AV954">
        <v>-7.8586944331276332E-2</v>
      </c>
      <c r="AW954">
        <v>10.82801747283904</v>
      </c>
      <c r="AX954">
        <v>10.82801747283904</v>
      </c>
      <c r="AY954">
        <v>-0.32669740938510838</v>
      </c>
      <c r="AZ954">
        <v>-91.440003811674103</v>
      </c>
      <c r="BA954">
        <v>1323.068134495287</v>
      </c>
    </row>
    <row r="955" spans="1:100" x14ac:dyDescent="0.25">
      <c r="A955">
        <v>2648</v>
      </c>
      <c r="B955" t="s">
        <v>1366</v>
      </c>
      <c r="C955">
        <v>3</v>
      </c>
      <c r="D955">
        <v>5.2129612306995661</v>
      </c>
      <c r="E955">
        <v>-0.16095395695172987</v>
      </c>
      <c r="F955">
        <v>0.91319383187983028</v>
      </c>
      <c r="G955">
        <v>0.87118024173557207</v>
      </c>
      <c r="H955">
        <v>-8.5345585376638999E-2</v>
      </c>
      <c r="I955">
        <v>0</v>
      </c>
      <c r="J955">
        <v>-5.120735122598342</v>
      </c>
      <c r="K955">
        <v>-8.5345585376638999E-2</v>
      </c>
      <c r="L955">
        <v>-0.999999999999998</v>
      </c>
      <c r="M955">
        <v>-0.999999999999998</v>
      </c>
      <c r="N955">
        <v>-1.7069117075327802</v>
      </c>
      <c r="O955">
        <v>0.96340634983679641</v>
      </c>
      <c r="P955">
        <v>1.2426973040630607</v>
      </c>
      <c r="Q955">
        <v>90.423306027039999</v>
      </c>
      <c r="R955">
        <v>29.939665886208314</v>
      </c>
      <c r="S955">
        <v>0.3333333333333327</v>
      </c>
      <c r="T955">
        <v>0.26366871687733429</v>
      </c>
      <c r="U955">
        <v>-0.10694053031221003</v>
      </c>
      <c r="V955">
        <v>-1.2727820995904566E-2</v>
      </c>
      <c r="W955">
        <v>22.507171371167637</v>
      </c>
      <c r="X955">
        <v>0.1020733538724686</v>
      </c>
      <c r="Y955">
        <v>-0.999999999999998</v>
      </c>
      <c r="Z955">
        <v>-0.999999999999998</v>
      </c>
      <c r="AA955">
        <v>100.95331829930126</v>
      </c>
      <c r="AB955">
        <v>0.26638430083483189</v>
      </c>
      <c r="AC955">
        <v>0.38318531372272668</v>
      </c>
      <c r="AD955">
        <v>0.32056000628094838</v>
      </c>
      <c r="AE955">
        <v>48.506481041925326</v>
      </c>
      <c r="AF955">
        <v>-0.999999999999998</v>
      </c>
      <c r="AG955">
        <v>-0.999999999999998</v>
      </c>
      <c r="AH955">
        <v>-0.999999999999998</v>
      </c>
      <c r="AI955">
        <v>8.2195216282819741E-2</v>
      </c>
      <c r="AJ955">
        <v>-1.2727820995904566E-2</v>
      </c>
      <c r="AK955">
        <v>0.14026572380302046</v>
      </c>
      <c r="AL955">
        <v>-5.2054909901550185E-2</v>
      </c>
      <c r="AM955">
        <v>0.32677715042190725</v>
      </c>
      <c r="AN955">
        <v>4.9567243401633834E-2</v>
      </c>
      <c r="AO955">
        <v>8.8707573795627859</v>
      </c>
      <c r="AP955">
        <v>0.97890653553309503</v>
      </c>
      <c r="AQ955">
        <v>17.386436248569307</v>
      </c>
      <c r="AR955">
        <v>0.47733369890255239</v>
      </c>
      <c r="AS955">
        <v>1.6727768495829742E-2</v>
      </c>
      <c r="AT955">
        <v>-0.999999999999998</v>
      </c>
      <c r="AU955">
        <v>-0.999999999999998</v>
      </c>
      <c r="AV955">
        <v>30.81084612794389</v>
      </c>
      <c r="AW955">
        <v>102.8956311846712</v>
      </c>
      <c r="AX955">
        <v>103.26675341073712</v>
      </c>
      <c r="AY955">
        <v>0.23487597197906851</v>
      </c>
      <c r="AZ955">
        <v>16.524377990782408</v>
      </c>
      <c r="BA955">
        <v>1560.4716198721067</v>
      </c>
    </row>
    <row r="956" spans="1:100" x14ac:dyDescent="0.25">
      <c r="A956">
        <v>2654</v>
      </c>
      <c r="B956" t="s">
        <v>1367</v>
      </c>
      <c r="C956">
        <v>2</v>
      </c>
      <c r="D956">
        <v>3.632495962906944</v>
      </c>
      <c r="E956">
        <v>-2.2086358620333243E-2</v>
      </c>
      <c r="F956">
        <v>2.1939832168877599E-2</v>
      </c>
      <c r="G956">
        <v>2.9706332539124636E-2</v>
      </c>
      <c r="H956">
        <v>5.8373163975925429E-2</v>
      </c>
      <c r="I956">
        <v>0</v>
      </c>
      <c r="J956">
        <v>3.5023898385555254</v>
      </c>
      <c r="K956">
        <v>5.8373163975925429E-2</v>
      </c>
      <c r="L956">
        <v>-1</v>
      </c>
      <c r="M956">
        <v>-1</v>
      </c>
      <c r="N956">
        <v>1.1674632795185085</v>
      </c>
      <c r="O956">
        <v>7.4829361109318073</v>
      </c>
      <c r="P956">
        <v>5.5922681936797614E-2</v>
      </c>
      <c r="Q956">
        <v>0.41896484625677133</v>
      </c>
      <c r="R956">
        <v>0.13910078312845781</v>
      </c>
      <c r="S956">
        <v>0.32576630480827962</v>
      </c>
      <c r="T956">
        <v>0.2644671677947481</v>
      </c>
      <c r="U956">
        <v>5.3212224877751069E-2</v>
      </c>
      <c r="V956">
        <v>-2.5948027150005091E-3</v>
      </c>
      <c r="W956">
        <v>22.777265666657069</v>
      </c>
      <c r="X956">
        <v>0.68980692690155054</v>
      </c>
      <c r="Y956">
        <v>-1</v>
      </c>
      <c r="Z956">
        <v>-1</v>
      </c>
      <c r="AA956">
        <v>39.242642047590067</v>
      </c>
      <c r="AB956">
        <v>9.0049808723177999E-2</v>
      </c>
      <c r="AC956">
        <v>9.0253047592438254E-2</v>
      </c>
      <c r="AD956">
        <v>8.589684963209529E-2</v>
      </c>
      <c r="AE956">
        <v>15.099569294517634</v>
      </c>
      <c r="AF956">
        <v>-1</v>
      </c>
      <c r="AG956">
        <v>-1</v>
      </c>
      <c r="AH956">
        <v>-1</v>
      </c>
      <c r="AI956">
        <v>-1.6898759366412561E-3</v>
      </c>
      <c r="AJ956">
        <v>-2.5948027150005091E-3</v>
      </c>
      <c r="AK956">
        <v>0.12342119980548835</v>
      </c>
      <c r="AL956">
        <v>4.8406757183758975E-2</v>
      </c>
      <c r="AM956">
        <v>0.13540596739463168</v>
      </c>
      <c r="AN956">
        <v>4.8034892820422101E-2</v>
      </c>
      <c r="AO956">
        <v>3.8349855279239913</v>
      </c>
      <c r="AP956">
        <v>1.6101757623985897</v>
      </c>
      <c r="AQ956">
        <v>27.870604695902838</v>
      </c>
      <c r="AR956">
        <v>0.65895035903503862</v>
      </c>
      <c r="AS956">
        <v>0.77241190187472875</v>
      </c>
      <c r="AT956">
        <v>-1</v>
      </c>
      <c r="AU956">
        <v>-1</v>
      </c>
      <c r="AV956">
        <v>0.23630868507888164</v>
      </c>
      <c r="AW956">
        <v>50.667952379187014</v>
      </c>
      <c r="AX956">
        <v>50.727480055996672</v>
      </c>
      <c r="AY956">
        <v>0.13465163551100645</v>
      </c>
      <c r="AZ956">
        <v>-5.6087940029026404</v>
      </c>
      <c r="BA956">
        <v>1437.4056838599215</v>
      </c>
    </row>
    <row r="957" spans="1:100" x14ac:dyDescent="0.25">
      <c r="A957">
        <v>2655</v>
      </c>
      <c r="B957" t="s">
        <v>1368</v>
      </c>
      <c r="C957">
        <v>3</v>
      </c>
      <c r="D957">
        <v>4.5090535822903774</v>
      </c>
      <c r="E957">
        <v>-7.9926595157313787E-3</v>
      </c>
      <c r="F957">
        <v>-7.8113097168441715E-3</v>
      </c>
      <c r="G957">
        <v>-7.8113097168441715E-3</v>
      </c>
      <c r="H957">
        <v>0.21992782357088198</v>
      </c>
      <c r="I957">
        <v>0</v>
      </c>
      <c r="J957">
        <v>13.195669414252915</v>
      </c>
      <c r="K957">
        <v>0.21992782357088198</v>
      </c>
      <c r="L957">
        <v>-1.0000000000000007</v>
      </c>
      <c r="M957">
        <v>-1.0000000000000007</v>
      </c>
      <c r="N957">
        <v>4.3985564714176393</v>
      </c>
      <c r="O957">
        <v>17.696911686826454</v>
      </c>
      <c r="P957">
        <v>-0.45989693990070674</v>
      </c>
      <c r="Q957">
        <v>-0.50238663318894661</v>
      </c>
      <c r="R957">
        <v>-0.25313085179438277</v>
      </c>
      <c r="S957">
        <v>0.33333333333333365</v>
      </c>
      <c r="T957">
        <v>0.33333333333333365</v>
      </c>
      <c r="U957">
        <v>0.12162147969875324</v>
      </c>
      <c r="V957">
        <v>-6.8905865862067317E-2</v>
      </c>
      <c r="W957">
        <v>19.978178277298838</v>
      </c>
      <c r="X957">
        <v>0.51978956671839438</v>
      </c>
      <c r="Y957">
        <v>-1.0000000000000007</v>
      </c>
      <c r="Z957">
        <v>-1.0000000000000007</v>
      </c>
      <c r="AA957">
        <v>39.853969497065592</v>
      </c>
      <c r="AB957">
        <v>1.967269800409268E-2</v>
      </c>
      <c r="AC957">
        <v>0.25261555630065646</v>
      </c>
      <c r="AD957">
        <v>0.13029018712647406</v>
      </c>
      <c r="AE957">
        <v>20.128922071561163</v>
      </c>
      <c r="AF957">
        <v>-1.0000000000000007</v>
      </c>
      <c r="AG957">
        <v>-1.0000000000000007</v>
      </c>
      <c r="AH957">
        <v>-1.0000000000000007</v>
      </c>
      <c r="AI957">
        <v>0</v>
      </c>
      <c r="AJ957">
        <v>-6.8905865862067317E-2</v>
      </c>
      <c r="AK957">
        <v>-1.5735859355235651E-2</v>
      </c>
      <c r="AL957">
        <v>0.31304162881712955</v>
      </c>
      <c r="AM957">
        <v>0.52339081864522485</v>
      </c>
      <c r="AN957">
        <v>0.62659503741643408</v>
      </c>
      <c r="AO957">
        <v>13.006091169354441</v>
      </c>
      <c r="AP957">
        <v>17.230084079496507</v>
      </c>
      <c r="AQ957">
        <v>33.173847691551764</v>
      </c>
      <c r="AR957">
        <v>0.71938228050335307</v>
      </c>
      <c r="AS957">
        <v>0.73971739028927586</v>
      </c>
      <c r="AT957">
        <v>-1.0000000000000007</v>
      </c>
      <c r="AU957">
        <v>-1.0000000000000007</v>
      </c>
      <c r="AV957">
        <v>-0.26094216151122696</v>
      </c>
      <c r="AW957">
        <v>74.78096526338858</v>
      </c>
      <c r="AX957">
        <v>67.890378677181843</v>
      </c>
      <c r="AY957">
        <v>0.10315277057000467</v>
      </c>
      <c r="AZ957">
        <v>-3.4285584710811658</v>
      </c>
      <c r="BA957">
        <v>1452.5109384147595</v>
      </c>
    </row>
    <row r="958" spans="1:100" x14ac:dyDescent="0.25">
      <c r="A958">
        <v>2656</v>
      </c>
      <c r="B958" t="s">
        <v>1369</v>
      </c>
      <c r="C958">
        <v>3</v>
      </c>
      <c r="D958">
        <v>4.8551146133956173</v>
      </c>
      <c r="E958">
        <v>-0.25566952444997132</v>
      </c>
      <c r="F958">
        <v>-0.13974189217711847</v>
      </c>
      <c r="G958">
        <v>-0.21275752975946682</v>
      </c>
      <c r="H958">
        <v>0.14000057648229353</v>
      </c>
      <c r="I958">
        <v>0</v>
      </c>
      <c r="J958">
        <v>8.4000345889376167</v>
      </c>
      <c r="K958">
        <v>0.14000057648229353</v>
      </c>
      <c r="L958">
        <v>-0.99999999999999978</v>
      </c>
      <c r="M958">
        <v>-0.99999999999999978</v>
      </c>
      <c r="N958">
        <v>2.8000115296458703</v>
      </c>
      <c r="O958">
        <v>13.042391672573764</v>
      </c>
      <c r="P958">
        <v>0.66702355730000606</v>
      </c>
      <c r="Q958">
        <v>0.41546708728381171</v>
      </c>
      <c r="R958">
        <v>6.8319606527865728E-2</v>
      </c>
      <c r="S958">
        <v>0.33333333333333343</v>
      </c>
      <c r="T958">
        <v>0.35280143930138341</v>
      </c>
      <c r="U958">
        <v>0.134739790830705</v>
      </c>
      <c r="V958">
        <v>-2.4744990074143006E-2</v>
      </c>
      <c r="W958">
        <v>26.245159876359406</v>
      </c>
      <c r="X958">
        <v>0.95609152499843508</v>
      </c>
      <c r="Y958">
        <v>-0.99999999999999978</v>
      </c>
      <c r="Z958">
        <v>-0.99999999999999978</v>
      </c>
      <c r="AA958">
        <v>42.202372781264572</v>
      </c>
      <c r="AB958">
        <v>4.0301809051026739E-2</v>
      </c>
      <c r="AC958">
        <v>0.12833172557015796</v>
      </c>
      <c r="AD958">
        <v>0.14914433134636157</v>
      </c>
      <c r="AE958">
        <v>15.888893298377322</v>
      </c>
      <c r="AF958">
        <v>-0.99999999999999978</v>
      </c>
      <c r="AG958">
        <v>-0.99999999999999978</v>
      </c>
      <c r="AH958">
        <v>-0.99999999999999978</v>
      </c>
      <c r="AI958">
        <v>0</v>
      </c>
      <c r="AJ958">
        <v>-2.4744990074143006E-2</v>
      </c>
      <c r="AK958">
        <v>8.4417600584689445E-2</v>
      </c>
      <c r="AL958">
        <v>0.32397525548787381</v>
      </c>
      <c r="AM958">
        <v>-0.10389356309436938</v>
      </c>
      <c r="AN958">
        <v>-0.21054778831192267</v>
      </c>
      <c r="AO958">
        <v>-2.175251074435788</v>
      </c>
      <c r="AP958">
        <v>-3.6438184303586958</v>
      </c>
      <c r="AQ958">
        <v>34.645194465297045</v>
      </c>
      <c r="AR958">
        <v>0.79612957339127821</v>
      </c>
      <c r="AS958">
        <v>1.0960921014807283</v>
      </c>
      <c r="AT958">
        <v>-0.99999999999999978</v>
      </c>
      <c r="AU958">
        <v>-0.99999999999999978</v>
      </c>
      <c r="AV958">
        <v>-0.14443792323160098</v>
      </c>
      <c r="AW958">
        <v>51.600946023479679</v>
      </c>
      <c r="AX958">
        <v>49.126447016065399</v>
      </c>
      <c r="AY958">
        <v>0.21412915982344366</v>
      </c>
      <c r="AZ958">
        <v>-27.250716274262945</v>
      </c>
      <c r="BA958">
        <v>1442.8075274104901</v>
      </c>
    </row>
    <row r="959" spans="1:100" x14ac:dyDescent="0.25">
      <c r="A959">
        <v>2657</v>
      </c>
      <c r="B959" t="s">
        <v>1370</v>
      </c>
      <c r="C959">
        <v>3</v>
      </c>
      <c r="D959">
        <v>4.0198793602164935</v>
      </c>
      <c r="E959">
        <v>0</v>
      </c>
      <c r="F959">
        <v>-1.1293484218755876</v>
      </c>
      <c r="G959">
        <v>-1.1293484218755876</v>
      </c>
      <c r="H959">
        <v>0.18986478292979025</v>
      </c>
      <c r="I959">
        <v>0</v>
      </c>
      <c r="J959">
        <v>11.391886975787411</v>
      </c>
      <c r="K959">
        <v>0.18986478292979025</v>
      </c>
      <c r="L959">
        <v>-0.99999999999999734</v>
      </c>
      <c r="M959">
        <v>-0.99999999999999734</v>
      </c>
      <c r="N959">
        <v>3.7972956585958055</v>
      </c>
      <c r="O959">
        <v>14.282417914128326</v>
      </c>
      <c r="P959">
        <v>-0.21162316087456623</v>
      </c>
      <c r="Q959">
        <v>5.1479291787223689</v>
      </c>
      <c r="R959">
        <v>1.6351007264908903</v>
      </c>
      <c r="S959">
        <v>0.36145958211388018</v>
      </c>
      <c r="T959">
        <v>0.21575712392825588</v>
      </c>
      <c r="U959">
        <v>0.11897758192405415</v>
      </c>
      <c r="V959">
        <v>0</v>
      </c>
      <c r="W959">
        <v>20.253180201456008</v>
      </c>
      <c r="X959">
        <v>0.73287811026212457</v>
      </c>
      <c r="Y959">
        <v>-0.99999999999999734</v>
      </c>
      <c r="Z959">
        <v>-0.99999999999999734</v>
      </c>
      <c r="AA959">
        <v>30.439965564507414</v>
      </c>
      <c r="AB959">
        <v>8.1496444402781032E-2</v>
      </c>
      <c r="AC959">
        <v>8.6527997272615426E-2</v>
      </c>
      <c r="AD959">
        <v>3.0092510558141087E-3</v>
      </c>
      <c r="AE959">
        <v>8.5516846365605375</v>
      </c>
      <c r="AF959">
        <v>-0.99999999999999734</v>
      </c>
      <c r="AG959">
        <v>-0.99999999999999734</v>
      </c>
      <c r="AH959">
        <v>-0.99999999999999734</v>
      </c>
      <c r="AI959">
        <v>-1.2195020760464597E-2</v>
      </c>
      <c r="AJ959">
        <v>0</v>
      </c>
      <c r="AK959">
        <v>0.25193775022447118</v>
      </c>
      <c r="AL959">
        <v>0.14779951692025287</v>
      </c>
      <c r="AM959">
        <v>-7.9622605345867764E-3</v>
      </c>
      <c r="AN959">
        <v>6.7858954847432013E-2</v>
      </c>
      <c r="AO959">
        <v>1.0606322377576882</v>
      </c>
      <c r="AP959">
        <v>2.4354714557870629</v>
      </c>
      <c r="AQ959">
        <v>31.645067177243412</v>
      </c>
      <c r="AR959">
        <v>0.6961942879661901</v>
      </c>
      <c r="AS959">
        <v>0.92274289319191483</v>
      </c>
      <c r="AT959">
        <v>-0.99999999999999734</v>
      </c>
      <c r="AU959">
        <v>-0.99999999999999734</v>
      </c>
      <c r="AV959">
        <v>0.50575230461530318</v>
      </c>
      <c r="AW959">
        <v>47.157854934422772</v>
      </c>
      <c r="AX959">
        <v>46.91395451921349</v>
      </c>
      <c r="AY959">
        <v>0.22520074993542838</v>
      </c>
      <c r="AZ959">
        <v>-15.4569095838797</v>
      </c>
      <c r="BA959">
        <v>1442.9137513738503</v>
      </c>
      <c r="CU959" t="e">
        <v>#N/A</v>
      </c>
      <c r="CV959" t="e">
        <v>#N/A</v>
      </c>
    </row>
    <row r="960" spans="1:100" x14ac:dyDescent="0.25">
      <c r="A960">
        <v>2658</v>
      </c>
      <c r="B960" t="s">
        <v>1371</v>
      </c>
      <c r="C960">
        <v>3</v>
      </c>
      <c r="D960">
        <v>2.3595451967182783</v>
      </c>
      <c r="E960">
        <v>-0.24215773470452565</v>
      </c>
      <c r="F960">
        <v>6.8815107079025217E-2</v>
      </c>
      <c r="G960">
        <v>-1.0203765792470832E-2</v>
      </c>
      <c r="H960">
        <v>0.38793728032022862</v>
      </c>
      <c r="I960">
        <v>0</v>
      </c>
      <c r="J960">
        <v>23.276236819213718</v>
      </c>
      <c r="K960">
        <v>0.38793728032022862</v>
      </c>
      <c r="L960">
        <v>-0.99999999999999967</v>
      </c>
      <c r="M960">
        <v>-0.99999999999999967</v>
      </c>
      <c r="N960">
        <v>7.7587456064045695</v>
      </c>
      <c r="O960">
        <v>25.625578250139508</v>
      </c>
      <c r="P960">
        <v>-3.5506096148482542</v>
      </c>
      <c r="Q960">
        <v>0.82115637841335465</v>
      </c>
      <c r="R960">
        <v>-0.10141240528792839</v>
      </c>
      <c r="S960">
        <v>0.33333333333333365</v>
      </c>
      <c r="T960">
        <v>0.39932541580178793</v>
      </c>
      <c r="U960">
        <v>0.16705873455649456</v>
      </c>
      <c r="V960">
        <v>0</v>
      </c>
      <c r="W960">
        <v>20.471208134855484</v>
      </c>
      <c r="X960">
        <v>1.0883862713510761</v>
      </c>
      <c r="Y960">
        <v>-0.99999999999999967</v>
      </c>
      <c r="Z960">
        <v>-0.99999999999999967</v>
      </c>
      <c r="AA960">
        <v>31.513535740745837</v>
      </c>
      <c r="AB960">
        <v>0.18334821923140482</v>
      </c>
      <c r="AC960">
        <v>-0.19332330866485536</v>
      </c>
      <c r="AD960">
        <v>0.23284988965701561</v>
      </c>
      <c r="AE960">
        <v>11.143740011178251</v>
      </c>
      <c r="AF960">
        <v>-0.99999999999999967</v>
      </c>
      <c r="AG960">
        <v>-0.99999999999999967</v>
      </c>
      <c r="AH960">
        <v>-0.99999999999999967</v>
      </c>
      <c r="AI960">
        <v>0</v>
      </c>
      <c r="AJ960">
        <v>0</v>
      </c>
      <c r="AK960">
        <v>3.035517366609658E-2</v>
      </c>
      <c r="AL960">
        <v>-8.4630175398186097E-2</v>
      </c>
      <c r="AM960">
        <v>-0.36971608022676261</v>
      </c>
      <c r="AN960">
        <v>-0.130196348175631</v>
      </c>
      <c r="AO960">
        <v>-9.0911261373385859</v>
      </c>
      <c r="AP960">
        <v>-3.6780595813817052</v>
      </c>
      <c r="AQ960">
        <v>43.747444954069216</v>
      </c>
      <c r="AR960">
        <v>0.89971748369161597</v>
      </c>
      <c r="AS960">
        <v>1.4763235516713045</v>
      </c>
      <c r="AT960">
        <v>-0.99999999999999967</v>
      </c>
      <c r="AU960">
        <v>-0.99999999999999967</v>
      </c>
      <c r="AV960">
        <v>-0.11161617108039928</v>
      </c>
      <c r="AW960">
        <v>53.461054409503618</v>
      </c>
      <c r="AX960">
        <v>53.461054409503618</v>
      </c>
      <c r="AY960">
        <v>4.0277260724425626E-2</v>
      </c>
      <c r="AZ960">
        <v>-25.6840472516513</v>
      </c>
      <c r="BA960">
        <v>1406.5524334133077</v>
      </c>
    </row>
    <row r="961" spans="1:100" x14ac:dyDescent="0.25">
      <c r="A961">
        <v>2659</v>
      </c>
      <c r="B961" t="s">
        <v>460</v>
      </c>
      <c r="C961">
        <v>2</v>
      </c>
      <c r="D961">
        <v>4.1160106244606176</v>
      </c>
      <c r="E961">
        <v>8.5315824709429208E-2</v>
      </c>
      <c r="F961">
        <v>0.28938300081574198</v>
      </c>
      <c r="G961">
        <v>0.29836398569571654</v>
      </c>
      <c r="H961">
        <v>0.11395294216465063</v>
      </c>
      <c r="I961">
        <v>0</v>
      </c>
      <c r="J961">
        <v>6.837176529879037</v>
      </c>
      <c r="K961">
        <v>0.11395294216465063</v>
      </c>
      <c r="L961">
        <v>-1</v>
      </c>
      <c r="M961">
        <v>-1</v>
      </c>
      <c r="N961">
        <v>2.2790588432930123</v>
      </c>
      <c r="O961">
        <v>10.946907574195164</v>
      </c>
      <c r="P961">
        <v>0.5998573316850242</v>
      </c>
      <c r="Q961">
        <v>1.6902813378976829</v>
      </c>
      <c r="R961">
        <v>0.55666265457582598</v>
      </c>
      <c r="S961">
        <v>0.33615575358777278</v>
      </c>
      <c r="T961">
        <v>0.30833162913387979</v>
      </c>
      <c r="U961">
        <v>0.10752875863742695</v>
      </c>
      <c r="V961">
        <v>4.5873933098395155E-3</v>
      </c>
      <c r="W961">
        <v>26.205408943661734</v>
      </c>
      <c r="X961">
        <v>0.94143362595331603</v>
      </c>
      <c r="Y961">
        <v>-1</v>
      </c>
      <c r="Z961">
        <v>-1</v>
      </c>
      <c r="AA961">
        <v>46.300636902642651</v>
      </c>
      <c r="AB961">
        <v>0.15097592782916552</v>
      </c>
      <c r="AC961">
        <v>0.15120228801507404</v>
      </c>
      <c r="AD961">
        <v>0.1463226846021243</v>
      </c>
      <c r="AE961">
        <v>20.712478459840423</v>
      </c>
      <c r="AF961">
        <v>-1</v>
      </c>
      <c r="AG961">
        <v>-1</v>
      </c>
      <c r="AH961">
        <v>-1</v>
      </c>
      <c r="AI961">
        <v>2.2484281359505332E-3</v>
      </c>
      <c r="AJ961">
        <v>4.5873933098395155E-3</v>
      </c>
      <c r="AK961">
        <v>5.0020936775777389E-2</v>
      </c>
      <c r="AL961">
        <v>0.12180702021346994</v>
      </c>
      <c r="AM961">
        <v>4.9914965518176903E-2</v>
      </c>
      <c r="AN961">
        <v>0.13352589469687687</v>
      </c>
      <c r="AO961">
        <v>1.6580497769766052</v>
      </c>
      <c r="AP961">
        <v>3.7871115133459758</v>
      </c>
      <c r="AQ961">
        <v>31.520105170328641</v>
      </c>
      <c r="AR961">
        <v>0.73928300802363689</v>
      </c>
      <c r="AS961">
        <v>1.0321976094948002</v>
      </c>
      <c r="AT961">
        <v>-1</v>
      </c>
      <c r="AU961">
        <v>-1</v>
      </c>
      <c r="AV961">
        <v>0.79043010226392574</v>
      </c>
      <c r="AW961">
        <v>58.801775063813047</v>
      </c>
      <c r="AX961">
        <v>58.967861003539745</v>
      </c>
      <c r="AY961">
        <v>0.19730388288101233</v>
      </c>
      <c r="AZ961">
        <v>5.3674111305143271</v>
      </c>
      <c r="BA961">
        <v>1430.6832752086284</v>
      </c>
    </row>
    <row r="962" spans="1:100" x14ac:dyDescent="0.25">
      <c r="A962">
        <v>2662</v>
      </c>
      <c r="B962" t="s">
        <v>1372</v>
      </c>
      <c r="C962">
        <v>2</v>
      </c>
      <c r="D962">
        <v>3.8380127572639724</v>
      </c>
      <c r="E962">
        <v>2.3564692278416854E-2</v>
      </c>
      <c r="F962">
        <v>0.13561593563257443</v>
      </c>
      <c r="G962">
        <v>0.14389864984922984</v>
      </c>
      <c r="H962">
        <v>8.1997220809522639E-2</v>
      </c>
      <c r="I962">
        <v>0</v>
      </c>
      <c r="J962">
        <v>4.9198332485713578</v>
      </c>
      <c r="K962">
        <v>8.1997220809522639E-2</v>
      </c>
      <c r="L962">
        <v>-1</v>
      </c>
      <c r="M962">
        <v>-1</v>
      </c>
      <c r="N962">
        <v>1.6399444161904526</v>
      </c>
      <c r="O962">
        <v>8.9552892110147599</v>
      </c>
      <c r="P962">
        <v>0.28712085325338643</v>
      </c>
      <c r="Q962">
        <v>0.95933499581067627</v>
      </c>
      <c r="R962">
        <v>0.31658449580395981</v>
      </c>
      <c r="S962">
        <v>0.33018231610654497</v>
      </c>
      <c r="T962">
        <v>0.28311165615762157</v>
      </c>
      <c r="U962">
        <v>7.6299342573425633E-2</v>
      </c>
      <c r="V962">
        <v>4.5797317958332551E-4</v>
      </c>
      <c r="W962">
        <v>24.234390078609135</v>
      </c>
      <c r="X962">
        <v>0.79676027635653712</v>
      </c>
      <c r="Y962">
        <v>-1</v>
      </c>
      <c r="Z962">
        <v>-1</v>
      </c>
      <c r="AA962">
        <v>42.24262652073471</v>
      </c>
      <c r="AB962">
        <v>0.1159463154620685</v>
      </c>
      <c r="AC962">
        <v>0.11615938199376943</v>
      </c>
      <c r="AD962">
        <v>0.11158071175011848</v>
      </c>
      <c r="AE962">
        <v>17.48532342029252</v>
      </c>
      <c r="AF962">
        <v>-1</v>
      </c>
      <c r="AG962">
        <v>-1</v>
      </c>
      <c r="AH962">
        <v>-1</v>
      </c>
      <c r="AI962">
        <v>-1.5908852372297714E-5</v>
      </c>
      <c r="AJ962">
        <v>4.5797317958332551E-4</v>
      </c>
      <c r="AK962">
        <v>9.2222586894027792E-2</v>
      </c>
      <c r="AL962">
        <v>7.9605370095219535E-2</v>
      </c>
      <c r="AM962">
        <v>9.9068213756380669E-2</v>
      </c>
      <c r="AN962">
        <v>8.4372646458673095E-2</v>
      </c>
      <c r="AO962">
        <v>2.9096839959739542</v>
      </c>
      <c r="AP962">
        <v>2.5354772943486266</v>
      </c>
      <c r="AQ962">
        <v>29.42181647528998</v>
      </c>
      <c r="AR962">
        <v>0.69309556664734684</v>
      </c>
      <c r="AS962">
        <v>0.88283321914831603</v>
      </c>
      <c r="AT962">
        <v>-1</v>
      </c>
      <c r="AU962">
        <v>-1</v>
      </c>
      <c r="AV962">
        <v>0.47183671845538838</v>
      </c>
      <c r="AW962">
        <v>54.125214995880718</v>
      </c>
      <c r="AX962">
        <v>54.230035017159501</v>
      </c>
      <c r="AY962">
        <v>0.16128182909680705</v>
      </c>
      <c r="AZ962">
        <v>-0.94338326649086002</v>
      </c>
      <c r="BA962">
        <v>1460.4461485678792</v>
      </c>
    </row>
    <row r="963" spans="1:100" x14ac:dyDescent="0.25">
      <c r="A963">
        <v>2667</v>
      </c>
      <c r="B963" t="s">
        <v>1373</v>
      </c>
      <c r="C963">
        <v>2</v>
      </c>
      <c r="D963">
        <v>3.5530402125610379</v>
      </c>
      <c r="E963">
        <v>-3.9735711874345249E-2</v>
      </c>
      <c r="F963">
        <v>-2.2008985373575374E-2</v>
      </c>
      <c r="G963">
        <v>-1.4442060705322196E-2</v>
      </c>
      <c r="H963">
        <v>4.9239763623899153E-2</v>
      </c>
      <c r="I963">
        <v>0</v>
      </c>
      <c r="J963">
        <v>2.9543858174339488</v>
      </c>
      <c r="K963">
        <v>4.9239763623899153E-2</v>
      </c>
      <c r="L963">
        <v>-1</v>
      </c>
      <c r="M963">
        <v>-1</v>
      </c>
      <c r="N963">
        <v>0.98479527247798304</v>
      </c>
      <c r="O963">
        <v>6.9137032134101597</v>
      </c>
      <c r="P963">
        <v>-3.3461858329279448E-2</v>
      </c>
      <c r="Q963">
        <v>0.21004996982703084</v>
      </c>
      <c r="R963">
        <v>7.0483025592250281E-2</v>
      </c>
      <c r="S963">
        <v>0.32405901128836362</v>
      </c>
      <c r="T963">
        <v>0.2572589402758132</v>
      </c>
      <c r="U963">
        <v>4.4286412923681288E-2</v>
      </c>
      <c r="V963">
        <v>-3.7750498091658224E-3</v>
      </c>
      <c r="W963">
        <v>22.213920399126973</v>
      </c>
      <c r="X963">
        <v>0.64845722280782647</v>
      </c>
      <c r="Y963">
        <v>-1</v>
      </c>
      <c r="Z963">
        <v>-1</v>
      </c>
      <c r="AA963">
        <v>38.082804876688698</v>
      </c>
      <c r="AB963">
        <v>8.0037846534327384E-2</v>
      </c>
      <c r="AC963">
        <v>8.0237285887855544E-2</v>
      </c>
      <c r="AD963">
        <v>7.5967098913897912E-2</v>
      </c>
      <c r="AE963">
        <v>14.177202415463588</v>
      </c>
      <c r="AF963">
        <v>-1</v>
      </c>
      <c r="AG963">
        <v>-1</v>
      </c>
      <c r="AH963">
        <v>-1</v>
      </c>
      <c r="AI963">
        <v>-2.3370557019303006E-3</v>
      </c>
      <c r="AJ963">
        <v>-3.7750498091658224E-3</v>
      </c>
      <c r="AK963">
        <v>0.13548303254469093</v>
      </c>
      <c r="AL963">
        <v>3.6344924444556399E-2</v>
      </c>
      <c r="AM963">
        <v>0.14945466589756823</v>
      </c>
      <c r="AN963">
        <v>3.3986194317485521E-2</v>
      </c>
      <c r="AO963">
        <v>4.19272041643916</v>
      </c>
      <c r="AP963">
        <v>1.252440873883421</v>
      </c>
      <c r="AQ963">
        <v>27.270883898085721</v>
      </c>
      <c r="AR963">
        <v>0.64574933037925131</v>
      </c>
      <c r="AS963">
        <v>0.72972143151387581</v>
      </c>
      <c r="AT963">
        <v>-1</v>
      </c>
      <c r="AU963">
        <v>-1</v>
      </c>
      <c r="AV963">
        <v>0.14525015782823053</v>
      </c>
      <c r="AW963">
        <v>49.331324897176785</v>
      </c>
      <c r="AX963">
        <v>49.373341901800366</v>
      </c>
      <c r="AY963">
        <v>0.12435601942845559</v>
      </c>
      <c r="AZ963">
        <v>-7.4125089347805009</v>
      </c>
      <c r="BA963">
        <v>1430.0081136883523</v>
      </c>
    </row>
    <row r="964" spans="1:100" x14ac:dyDescent="0.25">
      <c r="A964">
        <v>2673</v>
      </c>
      <c r="B964" t="s">
        <v>1374</v>
      </c>
      <c r="C964">
        <v>3</v>
      </c>
      <c r="D964">
        <v>2.7748592873504956</v>
      </c>
      <c r="E964">
        <v>0</v>
      </c>
      <c r="F964">
        <v>0.30493497824600874</v>
      </c>
      <c r="G964">
        <v>0.30493497824600874</v>
      </c>
      <c r="H964">
        <v>0.2396446928465</v>
      </c>
      <c r="I964">
        <v>-1.3784882847225059E-2</v>
      </c>
      <c r="J964">
        <v>13.551588599956494</v>
      </c>
      <c r="K964">
        <v>0.22585980999927499</v>
      </c>
      <c r="L964">
        <v>-0.99999999999999967</v>
      </c>
      <c r="M964">
        <v>-0.99999999999999967</v>
      </c>
      <c r="N964">
        <v>4.5171961999854986</v>
      </c>
      <c r="O964">
        <v>16.631382865553</v>
      </c>
      <c r="P964">
        <v>-0.10659549476077246</v>
      </c>
      <c r="Q964">
        <v>-0.8351332348855135</v>
      </c>
      <c r="R964">
        <v>-0.23539409061473052</v>
      </c>
      <c r="S964">
        <v>0.33333333333333315</v>
      </c>
      <c r="T964">
        <v>0.3329560882427457</v>
      </c>
      <c r="U964">
        <v>0.12349082653509405</v>
      </c>
      <c r="V964">
        <v>8.769980689471861E-2</v>
      </c>
      <c r="W964">
        <v>26.064809800264662</v>
      </c>
      <c r="X964">
        <v>1.4634646159945965</v>
      </c>
      <c r="Y964">
        <v>-0.99999999999999967</v>
      </c>
      <c r="Z964">
        <v>-0.99999999999999967</v>
      </c>
      <c r="AA964">
        <v>22.775490496770296</v>
      </c>
      <c r="AB964">
        <v>4.396322193430225E-2</v>
      </c>
      <c r="AC964">
        <v>1.0756943629500679E-2</v>
      </c>
      <c r="AD964">
        <v>-0.11579866982139587</v>
      </c>
      <c r="AE964">
        <v>-3.0539252128796379</v>
      </c>
      <c r="AF964">
        <v>-0.99999999999999967</v>
      </c>
      <c r="AG964">
        <v>-0.99999999999999967</v>
      </c>
      <c r="AH964">
        <v>-0.99999999999999967</v>
      </c>
      <c r="AI964">
        <v>0</v>
      </c>
      <c r="AJ964">
        <v>8.769980689471861E-2</v>
      </c>
      <c r="AK964">
        <v>6.0352869153821605E-2</v>
      </c>
      <c r="AL964">
        <v>6.5032685293873821E-2</v>
      </c>
      <c r="AM964">
        <v>0.155314198514548</v>
      </c>
      <c r="AN964">
        <v>-0.11217495652895994</v>
      </c>
      <c r="AO964">
        <v>4.1846193086328087</v>
      </c>
      <c r="AP964">
        <v>-2.4792104867546301</v>
      </c>
      <c r="AQ964">
        <v>39.616398400221151</v>
      </c>
      <c r="AR964">
        <v>0.87748005500589166</v>
      </c>
      <c r="AS964">
        <v>1.6893244259938713</v>
      </c>
      <c r="AT964">
        <v>-0.99999999999999967</v>
      </c>
      <c r="AU964">
        <v>-0.99999999999999967</v>
      </c>
      <c r="AV964">
        <v>6.9540887631278525E-2</v>
      </c>
      <c r="AW964">
        <v>36.927662875568657</v>
      </c>
      <c r="AX964">
        <v>45.697643565040515</v>
      </c>
      <c r="AY964">
        <v>-9.8718871708006764E-2</v>
      </c>
      <c r="AZ964">
        <v>-41.805278349418444</v>
      </c>
      <c r="BA964">
        <v>1317.5310839198855</v>
      </c>
    </row>
    <row r="965" spans="1:100" x14ac:dyDescent="0.25">
      <c r="A965">
        <v>2676</v>
      </c>
      <c r="B965" t="s">
        <v>1375</v>
      </c>
      <c r="C965">
        <v>2</v>
      </c>
      <c r="D965">
        <v>2.7808772962595834</v>
      </c>
      <c r="E965">
        <v>-0.21125477777106116</v>
      </c>
      <c r="F965">
        <v>-0.44911019546654063</v>
      </c>
      <c r="G965">
        <v>-0.44348277744700171</v>
      </c>
      <c r="H965">
        <v>-3.9519992855232902E-2</v>
      </c>
      <c r="I965">
        <v>0</v>
      </c>
      <c r="J965">
        <v>-2.3711995713139746</v>
      </c>
      <c r="K965">
        <v>-3.9519992855232902E-2</v>
      </c>
      <c r="L965">
        <v>-1</v>
      </c>
      <c r="M965">
        <v>-1</v>
      </c>
      <c r="N965">
        <v>-0.79039985710465821</v>
      </c>
      <c r="O965">
        <v>1.3818124151793505</v>
      </c>
      <c r="P965">
        <v>-0.90211424640247362</v>
      </c>
      <c r="Q965">
        <v>-1.8202161788213045</v>
      </c>
      <c r="R965">
        <v>-0.59635464869263033</v>
      </c>
      <c r="S965">
        <v>0.30746727642233107</v>
      </c>
      <c r="T965">
        <v>0.18720830255413484</v>
      </c>
      <c r="U965">
        <v>-4.2455968323845725E-2</v>
      </c>
      <c r="V965">
        <v>-1.5244868346144275E-2</v>
      </c>
      <c r="W965">
        <v>16.739246473489864</v>
      </c>
      <c r="X965">
        <v>0.24661458760254151</v>
      </c>
      <c r="Y965">
        <v>-1</v>
      </c>
      <c r="Z965">
        <v>-1</v>
      </c>
      <c r="AA965">
        <v>26.811333039607529</v>
      </c>
      <c r="AB965">
        <v>-1.7259905837110859E-2</v>
      </c>
      <c r="AC965">
        <v>-1.7097390748163355E-2</v>
      </c>
      <c r="AD965">
        <v>-2.053171003737643E-2</v>
      </c>
      <c r="AE965">
        <v>5.2135025431491826</v>
      </c>
      <c r="AF965">
        <v>-1</v>
      </c>
      <c r="AG965">
        <v>-1</v>
      </c>
      <c r="AH965">
        <v>-1</v>
      </c>
      <c r="AI965">
        <v>-8.6264458689269165E-3</v>
      </c>
      <c r="AJ965">
        <v>-1.5244868346144275E-2</v>
      </c>
      <c r="AK965">
        <v>0.2527017348198109</v>
      </c>
      <c r="AL965">
        <v>-8.0873777830563584E-2</v>
      </c>
      <c r="AM965">
        <v>0.28598202809654993</v>
      </c>
      <c r="AN965">
        <v>-0.10254116788149616</v>
      </c>
      <c r="AO965">
        <v>7.6692417956483263</v>
      </c>
      <c r="AP965">
        <v>-2.2240805053257455</v>
      </c>
      <c r="AQ965">
        <v>21.442707105429456</v>
      </c>
      <c r="AR965">
        <v>0.51745975107686359</v>
      </c>
      <c r="AS965">
        <v>0.3148490283383959</v>
      </c>
      <c r="AT965">
        <v>-1</v>
      </c>
      <c r="AU965">
        <v>-1</v>
      </c>
      <c r="AV965">
        <v>-0.73967028719782324</v>
      </c>
      <c r="AW965">
        <v>36.341778262420668</v>
      </c>
      <c r="AX965">
        <v>36.213623924595922</v>
      </c>
      <c r="AY965">
        <v>2.4301675912558718E-2</v>
      </c>
      <c r="AZ965">
        <v>-24.941281564980073</v>
      </c>
      <c r="BA965">
        <v>1338.8762449413548</v>
      </c>
    </row>
    <row r="966" spans="1:100" x14ac:dyDescent="0.25">
      <c r="A966">
        <v>2679</v>
      </c>
      <c r="B966" t="s">
        <v>1376</v>
      </c>
      <c r="C966">
        <v>3</v>
      </c>
      <c r="D966">
        <v>4.3324845782801384</v>
      </c>
      <c r="E966">
        <v>2.9790532334596255E-3</v>
      </c>
      <c r="F966">
        <v>-1.2465329284061368</v>
      </c>
      <c r="G966">
        <v>-1.2465329284061368</v>
      </c>
      <c r="H966">
        <v>0.25425932300158038</v>
      </c>
      <c r="I966">
        <v>0</v>
      </c>
      <c r="J966">
        <v>15.255559380094827</v>
      </c>
      <c r="K966">
        <v>0.25425932300158038</v>
      </c>
      <c r="L966">
        <v>-1.0000000000000011</v>
      </c>
      <c r="M966">
        <v>-1.0000000000000011</v>
      </c>
      <c r="N966">
        <v>5.0851864600316086</v>
      </c>
      <c r="O966">
        <v>18.341511029968824</v>
      </c>
      <c r="P966">
        <v>1.8801512005564246E-2</v>
      </c>
      <c r="Q966">
        <v>1.4473488646562687</v>
      </c>
      <c r="R966">
        <v>0.5181484730289635</v>
      </c>
      <c r="S966">
        <v>0.33333333333333365</v>
      </c>
      <c r="T966">
        <v>0.35028859916853061</v>
      </c>
      <c r="U966">
        <v>0.21612382537793429</v>
      </c>
      <c r="V966">
        <v>0</v>
      </c>
      <c r="W966">
        <v>25.819457395128726</v>
      </c>
      <c r="X966">
        <v>1.3100068916357053</v>
      </c>
      <c r="Y966">
        <v>-1.0000000000000011</v>
      </c>
      <c r="Z966">
        <v>-1.0000000000000011</v>
      </c>
      <c r="AA966">
        <v>69.574176225855453</v>
      </c>
      <c r="AB966">
        <v>0.33699474375913624</v>
      </c>
      <c r="AC966">
        <v>0.40346707111897406</v>
      </c>
      <c r="AD966">
        <v>0.12426959227584489</v>
      </c>
      <c r="AE966">
        <v>43.236570357697772</v>
      </c>
      <c r="AF966">
        <v>-1.0000000000000011</v>
      </c>
      <c r="AG966">
        <v>-1.0000000000000011</v>
      </c>
      <c r="AH966">
        <v>-1.0000000000000011</v>
      </c>
      <c r="AI966">
        <v>-8.225747424226422E-2</v>
      </c>
      <c r="AJ966">
        <v>0</v>
      </c>
      <c r="AK966">
        <v>-0.3546040658988116</v>
      </c>
      <c r="AL966">
        <v>2.1727712675059484E-2</v>
      </c>
      <c r="AM966">
        <v>4.9750372641237939E-2</v>
      </c>
      <c r="AN966">
        <v>-1.6129307590709605E-2</v>
      </c>
      <c r="AO966">
        <v>-0.52926101346310883</v>
      </c>
      <c r="AP966">
        <v>-0.29459412639244226</v>
      </c>
      <c r="AQ966">
        <v>41.075016775223553</v>
      </c>
      <c r="AR966">
        <v>0.8997457578797986</v>
      </c>
      <c r="AS966">
        <v>1.5642662146372861</v>
      </c>
      <c r="AT966">
        <v>-1.0000000000000011</v>
      </c>
      <c r="AU966">
        <v>-1.0000000000000011</v>
      </c>
      <c r="AV966">
        <v>-0.72838445537717289</v>
      </c>
      <c r="AW966">
        <v>87.621093129431856</v>
      </c>
      <c r="AX966">
        <v>85.97594364458655</v>
      </c>
      <c r="AY966">
        <v>0.19836812469093787</v>
      </c>
      <c r="AZ966">
        <v>40.324841446297917</v>
      </c>
      <c r="BA966">
        <v>1519.6366038362232</v>
      </c>
    </row>
    <row r="967" spans="1:100" x14ac:dyDescent="0.25">
      <c r="A967">
        <v>2682</v>
      </c>
      <c r="B967" t="s">
        <v>1377</v>
      </c>
      <c r="C967">
        <v>3</v>
      </c>
      <c r="D967">
        <v>4.2157582455084937</v>
      </c>
      <c r="E967">
        <v>0</v>
      </c>
      <c r="F967">
        <v>-0.13486909257217355</v>
      </c>
      <c r="G967">
        <v>-0.13486909257217355</v>
      </c>
      <c r="H967">
        <v>0.20543290149010984</v>
      </c>
      <c r="I967">
        <v>0</v>
      </c>
      <c r="J967">
        <v>12.325974089406587</v>
      </c>
      <c r="K967">
        <v>0.20543290149010984</v>
      </c>
      <c r="L967">
        <v>-0.99999999999999889</v>
      </c>
      <c r="M967">
        <v>-0.99999999999999889</v>
      </c>
      <c r="N967">
        <v>4.1086580298021955</v>
      </c>
      <c r="O967">
        <v>16.406863242342901</v>
      </c>
      <c r="P967">
        <v>0.63746403378841854</v>
      </c>
      <c r="Q967">
        <v>-0.28639646616857273</v>
      </c>
      <c r="R967">
        <v>-0.12448342737396409</v>
      </c>
      <c r="S967">
        <v>0.33333333333333309</v>
      </c>
      <c r="T967">
        <v>0.32598090490777726</v>
      </c>
      <c r="U967">
        <v>0.33145867971074633</v>
      </c>
      <c r="V967">
        <v>0</v>
      </c>
      <c r="W967">
        <v>31.413600658469871</v>
      </c>
      <c r="X967">
        <v>1.8541768056249142</v>
      </c>
      <c r="Y967">
        <v>-0.99999999999999889</v>
      </c>
      <c r="Z967">
        <v>-0.99999999999999889</v>
      </c>
      <c r="AA967">
        <v>34.472098065757947</v>
      </c>
      <c r="AB967">
        <v>-0.11904950883175724</v>
      </c>
      <c r="AC967">
        <v>-9.237525589326645E-2</v>
      </c>
      <c r="AD967">
        <v>0.27508438141826452</v>
      </c>
      <c r="AE967">
        <v>3.1829808346620396</v>
      </c>
      <c r="AF967">
        <v>-0.99999999999999889</v>
      </c>
      <c r="AG967">
        <v>-0.99999999999999889</v>
      </c>
      <c r="AH967">
        <v>-0.99999999999999889</v>
      </c>
      <c r="AI967">
        <v>0</v>
      </c>
      <c r="AJ967">
        <v>0</v>
      </c>
      <c r="AK967">
        <v>-8.2384083746743136E-2</v>
      </c>
      <c r="AL967">
        <v>0.20355949745575386</v>
      </c>
      <c r="AM967">
        <v>-0.1195618283730573</v>
      </c>
      <c r="AN967">
        <v>0.13648869803681415</v>
      </c>
      <c r="AO967">
        <v>-3.4009661280601478</v>
      </c>
      <c r="AP967">
        <v>4.430014938199121</v>
      </c>
      <c r="AQ967">
        <v>43.73957474787646</v>
      </c>
      <c r="AR967">
        <v>0.99077291795185662</v>
      </c>
      <c r="AS967">
        <v>2.0596097071150239</v>
      </c>
      <c r="AT967">
        <v>-0.99999999999999889</v>
      </c>
      <c r="AU967">
        <v>-0.99999999999999889</v>
      </c>
      <c r="AV967">
        <v>-0.25935251994613762</v>
      </c>
      <c r="AW967">
        <v>55.308976246299991</v>
      </c>
      <c r="AX967">
        <v>55.308976246299991</v>
      </c>
      <c r="AY967">
        <v>0.10783091109633346</v>
      </c>
      <c r="AZ967">
        <v>6.7237100205579523</v>
      </c>
      <c r="BA967">
        <v>1412.8357282664481</v>
      </c>
      <c r="CU967" t="e">
        <v>#N/A</v>
      </c>
      <c r="CV967" t="e">
        <v>#N/A</v>
      </c>
    </row>
    <row r="968" spans="1:100" x14ac:dyDescent="0.25">
      <c r="A968">
        <v>2702</v>
      </c>
      <c r="B968" t="s">
        <v>1360</v>
      </c>
      <c r="C968">
        <v>2</v>
      </c>
      <c r="D968">
        <v>5.6295113510218355</v>
      </c>
      <c r="E968">
        <v>0.42150683488795321</v>
      </c>
      <c r="F968">
        <v>1.1265353402302332</v>
      </c>
      <c r="G968">
        <v>1.1393179123918911</v>
      </c>
      <c r="H968">
        <v>0.28792912398392528</v>
      </c>
      <c r="I968">
        <v>0</v>
      </c>
      <c r="J968">
        <v>17.275747439035516</v>
      </c>
      <c r="K968">
        <v>0.28792912398392528</v>
      </c>
      <c r="L968">
        <v>-1</v>
      </c>
      <c r="M968">
        <v>-1</v>
      </c>
      <c r="N968">
        <v>5.7585824796785055</v>
      </c>
      <c r="O968">
        <v>21.789853493539205</v>
      </c>
      <c r="P968">
        <v>2.3024850967882271</v>
      </c>
      <c r="Q968">
        <v>5.6697644576131454</v>
      </c>
      <c r="R968">
        <v>1.8637175302007292</v>
      </c>
      <c r="S968">
        <v>0.36867687347647732</v>
      </c>
      <c r="T968">
        <v>0.44563645024036991</v>
      </c>
      <c r="U968">
        <v>0.27755072455961383</v>
      </c>
      <c r="V968">
        <v>2.706914984431804E-2</v>
      </c>
      <c r="W968">
        <v>36.936205242227665</v>
      </c>
      <c r="X968">
        <v>1.7290771497573454</v>
      </c>
      <c r="Y968">
        <v>-1</v>
      </c>
      <c r="Z968">
        <v>-1</v>
      </c>
      <c r="AA968">
        <v>68.393618130682654</v>
      </c>
      <c r="AB968">
        <v>0.34168726062963178</v>
      </c>
      <c r="AC968">
        <v>0.34198599531072882</v>
      </c>
      <c r="AD968">
        <v>0.33546802475858839</v>
      </c>
      <c r="AE968">
        <v>38.282043098357889</v>
      </c>
      <c r="AF968">
        <v>-1</v>
      </c>
      <c r="AG968">
        <v>-1</v>
      </c>
      <c r="AH968">
        <v>-1</v>
      </c>
      <c r="AI968">
        <v>1.4576133062484609E-2</v>
      </c>
      <c r="AJ968">
        <v>2.706914984431804E-2</v>
      </c>
      <c r="AK968">
        <v>-0.17973704216178615</v>
      </c>
      <c r="AL968">
        <v>0.35156499915103351</v>
      </c>
      <c r="AM968">
        <v>-0.21768952250022316</v>
      </c>
      <c r="AN968">
        <v>0.40113038271527696</v>
      </c>
      <c r="AO968">
        <v>-5.1562086162411456</v>
      </c>
      <c r="AP968">
        <v>10.601369906563725</v>
      </c>
      <c r="AQ968">
        <v>42.943795202561127</v>
      </c>
      <c r="AR968">
        <v>0.99074078640857266</v>
      </c>
      <c r="AS968">
        <v>1.8453805147861879</v>
      </c>
      <c r="AT968">
        <v>-1</v>
      </c>
      <c r="AU968">
        <v>-1</v>
      </c>
      <c r="AV968">
        <v>2.5249445528037033</v>
      </c>
      <c r="AW968">
        <v>84.262319534882963</v>
      </c>
      <c r="AX968">
        <v>84.761954839644034</v>
      </c>
      <c r="AY968">
        <v>0.39341835355807353</v>
      </c>
      <c r="AZ968">
        <v>39.725199560198696</v>
      </c>
      <c r="BA968">
        <v>1497.9479794312979</v>
      </c>
    </row>
    <row r="969" spans="1:100" x14ac:dyDescent="0.25">
      <c r="A969">
        <v>2704</v>
      </c>
      <c r="B969" t="s">
        <v>1378</v>
      </c>
      <c r="C969">
        <v>3</v>
      </c>
      <c r="D969">
        <v>4.8453252459480529</v>
      </c>
      <c r="E969">
        <v>4.5002788652518028E-2</v>
      </c>
      <c r="F969">
        <v>-0.58065428475991032</v>
      </c>
      <c r="G969">
        <v>-0.56205520981649171</v>
      </c>
      <c r="H969">
        <v>0.15853305674815366</v>
      </c>
      <c r="I969">
        <v>0</v>
      </c>
      <c r="J969">
        <v>9.5119834048892216</v>
      </c>
      <c r="K969">
        <v>0.15853305674815366</v>
      </c>
      <c r="L969">
        <v>-0.99999999999999956</v>
      </c>
      <c r="M969">
        <v>-0.99999999999999956</v>
      </c>
      <c r="N969">
        <v>3.1706611349630727</v>
      </c>
      <c r="O969">
        <v>13.795253441020781</v>
      </c>
      <c r="P969">
        <v>-1.2689586126537424</v>
      </c>
      <c r="Q969">
        <v>-1.5512450118147352</v>
      </c>
      <c r="R969">
        <v>-0.72415197680855714</v>
      </c>
      <c r="S969">
        <v>0.33333333333333293</v>
      </c>
      <c r="T969">
        <v>0.38244776280764003</v>
      </c>
      <c r="U969">
        <v>0.18304554140734103</v>
      </c>
      <c r="V969">
        <v>0</v>
      </c>
      <c r="W969">
        <v>29.611743232006429</v>
      </c>
      <c r="X969">
        <v>1.3385446344964909</v>
      </c>
      <c r="Y969">
        <v>-0.99999999999999956</v>
      </c>
      <c r="Z969">
        <v>-0.99999999999999956</v>
      </c>
      <c r="AA969">
        <v>59.31076610333276</v>
      </c>
      <c r="AB969">
        <v>0.35141177972107845</v>
      </c>
      <c r="AC969">
        <v>0.10466795882229094</v>
      </c>
      <c r="AD969">
        <v>0.1523837584193285</v>
      </c>
      <c r="AE969">
        <v>30.423174848134892</v>
      </c>
      <c r="AF969">
        <v>-0.99999999999999956</v>
      </c>
      <c r="AG969">
        <v>-0.99999999999999956</v>
      </c>
      <c r="AH969">
        <v>-0.99999999999999956</v>
      </c>
      <c r="AI969">
        <v>-4.7843758233968296E-2</v>
      </c>
      <c r="AJ969">
        <v>0</v>
      </c>
      <c r="AK969">
        <v>-0.2498906020602697</v>
      </c>
      <c r="AL969">
        <v>-0.19217792233502173</v>
      </c>
      <c r="AM969">
        <v>4.8361666758477764E-2</v>
      </c>
      <c r="AN969">
        <v>0.16112471067987408</v>
      </c>
      <c r="AO969">
        <v>-4.0411341339404799E-2</v>
      </c>
      <c r="AP969">
        <v>3.0672281553217404</v>
      </c>
      <c r="AQ969">
        <v>39.123726636895633</v>
      </c>
      <c r="AR969">
        <v>0.89882663754831382</v>
      </c>
      <c r="AS969">
        <v>1.4970776912446442</v>
      </c>
      <c r="AT969">
        <v>-0.99999999999999956</v>
      </c>
      <c r="AU969">
        <v>-0.99999999999999956</v>
      </c>
      <c r="AV969">
        <v>-1.2862071866250484</v>
      </c>
      <c r="AW969">
        <v>76.173247699675301</v>
      </c>
      <c r="AX969">
        <v>75.216372534995926</v>
      </c>
      <c r="AY969">
        <v>7.1547772729323916E-2</v>
      </c>
      <c r="AZ969">
        <v>-4.4955675681073739</v>
      </c>
      <c r="BA969">
        <v>1447.3917990158725</v>
      </c>
    </row>
    <row r="970" spans="1:100" x14ac:dyDescent="0.25">
      <c r="A970">
        <v>2706</v>
      </c>
      <c r="B970" t="s">
        <v>1379</v>
      </c>
      <c r="C970">
        <v>3</v>
      </c>
      <c r="D970">
        <v>3.7508702139180974</v>
      </c>
      <c r="E970">
        <v>2.9485632547908841E-3</v>
      </c>
      <c r="F970">
        <v>-0.31837113116936311</v>
      </c>
      <c r="G970">
        <v>-0.31310237544013891</v>
      </c>
      <c r="H970">
        <v>-8.1926786582892444E-2</v>
      </c>
      <c r="I970">
        <v>0</v>
      </c>
      <c r="J970">
        <v>-4.915607194973548</v>
      </c>
      <c r="K970">
        <v>-8.1926786582892444E-2</v>
      </c>
      <c r="L970">
        <v>-1</v>
      </c>
      <c r="M970">
        <v>-1</v>
      </c>
      <c r="N970">
        <v>-1.6385357316578486</v>
      </c>
      <c r="O970">
        <v>-1.4778393564955938</v>
      </c>
      <c r="P970">
        <v>0.39797998229808396</v>
      </c>
      <c r="Q970">
        <v>0.35786661163258748</v>
      </c>
      <c r="R970">
        <v>0.18713935524921901</v>
      </c>
      <c r="S970">
        <v>0.34050321936100564</v>
      </c>
      <c r="T970">
        <v>0.37124881670155169</v>
      </c>
      <c r="U970">
        <v>8.0728176114543776E-2</v>
      </c>
      <c r="V970">
        <v>0</v>
      </c>
      <c r="W970">
        <v>34.976279950399736</v>
      </c>
      <c r="X970">
        <v>1.1545070104718433</v>
      </c>
      <c r="Y970">
        <v>-1</v>
      </c>
      <c r="Z970">
        <v>-1</v>
      </c>
      <c r="AA970">
        <v>75.60049607895013</v>
      </c>
      <c r="AB970">
        <v>0.28200655652069062</v>
      </c>
      <c r="AC970">
        <v>0.34627924042060715</v>
      </c>
      <c r="AD970">
        <v>0.18045573852472585</v>
      </c>
      <c r="AE970">
        <v>40.437076773301186</v>
      </c>
      <c r="AF970">
        <v>-1</v>
      </c>
      <c r="AG970">
        <v>-1</v>
      </c>
      <c r="AH970">
        <v>-1</v>
      </c>
      <c r="AI970">
        <v>6.2596111042403403E-5</v>
      </c>
      <c r="AJ970">
        <v>0</v>
      </c>
      <c r="AK970">
        <v>0.19644539205049319</v>
      </c>
      <c r="AL970">
        <v>1.4050017269772233</v>
      </c>
      <c r="AM970">
        <v>-0.14037723105729927</v>
      </c>
      <c r="AN970">
        <v>-6.8679738970067239E-2</v>
      </c>
      <c r="AO970">
        <v>-2.5272038161800161</v>
      </c>
      <c r="AP970">
        <v>5.3080151606344383</v>
      </c>
      <c r="AQ970">
        <v>30.0606727554262</v>
      </c>
      <c r="AR970">
        <v>0.79248021217710118</v>
      </c>
      <c r="AS970">
        <v>1.0725802238889508</v>
      </c>
      <c r="AT970">
        <v>-1</v>
      </c>
      <c r="AU970">
        <v>-1</v>
      </c>
      <c r="AV970">
        <v>-0.12596302019092001</v>
      </c>
      <c r="AW970">
        <v>79.430671883088962</v>
      </c>
      <c r="AX970">
        <v>79.431923805309822</v>
      </c>
      <c r="AY970">
        <v>0.2051999459425749</v>
      </c>
      <c r="AZ970">
        <v>5.1705723150397915</v>
      </c>
      <c r="BA970">
        <v>1473.2026038726899</v>
      </c>
    </row>
    <row r="971" spans="1:100" x14ac:dyDescent="0.25">
      <c r="A971">
        <v>2707</v>
      </c>
      <c r="B971" t="s">
        <v>1380</v>
      </c>
      <c r="C971">
        <v>3</v>
      </c>
      <c r="D971">
        <v>4.4079051308476744</v>
      </c>
      <c r="E971">
        <v>2.4621862870817489E-3</v>
      </c>
      <c r="F971">
        <v>0.37302814073026092</v>
      </c>
      <c r="G971">
        <v>0.37302814073026092</v>
      </c>
      <c r="H971">
        <v>0.19459105958849088</v>
      </c>
      <c r="I971">
        <v>0</v>
      </c>
      <c r="J971">
        <v>11.67546357530945</v>
      </c>
      <c r="K971">
        <v>0.19459105958849088</v>
      </c>
      <c r="L971">
        <v>-1.0000000000000002</v>
      </c>
      <c r="M971">
        <v>-1.0000000000000002</v>
      </c>
      <c r="N971">
        <v>3.8918211917698171</v>
      </c>
      <c r="O971">
        <v>16.456396846887387</v>
      </c>
      <c r="P971">
        <v>1.95517639743895</v>
      </c>
      <c r="Q971">
        <v>9.102335923264512</v>
      </c>
      <c r="R971">
        <v>3.3530402943999218</v>
      </c>
      <c r="S971">
        <v>0.34913378398805983</v>
      </c>
      <c r="T971">
        <v>0.38024973075341856</v>
      </c>
      <c r="U971">
        <v>-9.1028373797273882E-2</v>
      </c>
      <c r="V971">
        <v>-6.8376127791819636E-3</v>
      </c>
      <c r="W971">
        <v>17.477058743061264</v>
      </c>
      <c r="X971">
        <v>0.16759122481267658</v>
      </c>
      <c r="Y971">
        <v>-1.0000000000000002</v>
      </c>
      <c r="Z971">
        <v>-1.0000000000000002</v>
      </c>
      <c r="AA971">
        <v>19.967629850027876</v>
      </c>
      <c r="AB971">
        <v>0.13734901459099808</v>
      </c>
      <c r="AC971">
        <v>-0.25573691543688326</v>
      </c>
      <c r="AD971">
        <v>0.10113851709721883</v>
      </c>
      <c r="AE971">
        <v>-0.8624691874333178</v>
      </c>
      <c r="AF971">
        <v>-1.0000000000000002</v>
      </c>
      <c r="AG971">
        <v>-1.0000000000000002</v>
      </c>
      <c r="AH971">
        <v>-1.0000000000000002</v>
      </c>
      <c r="AI971">
        <v>8.6291066513972725E-2</v>
      </c>
      <c r="AJ971">
        <v>-6.8376127791819636E-3</v>
      </c>
      <c r="AK971">
        <v>4.5333922869007885E-3</v>
      </c>
      <c r="AL971">
        <v>4.8635079986243175E-2</v>
      </c>
      <c r="AM971">
        <v>0.31541951645087662</v>
      </c>
      <c r="AN971">
        <v>0.2348678858150578</v>
      </c>
      <c r="AO971">
        <v>7.9081548727064188</v>
      </c>
      <c r="AP971">
        <v>6.1148725453076613</v>
      </c>
      <c r="AQ971">
        <v>29.152522318370718</v>
      </c>
      <c r="AR971">
        <v>0.6315175281650226</v>
      </c>
      <c r="AS971">
        <v>0.36218228440116779</v>
      </c>
      <c r="AT971">
        <v>-1.0000000000000002</v>
      </c>
      <c r="AU971">
        <v>-1.0000000000000002</v>
      </c>
      <c r="AV971">
        <v>3.7260684351301814</v>
      </c>
      <c r="AW971">
        <v>42.538899242222925</v>
      </c>
      <c r="AX971">
        <v>43.580959294584176</v>
      </c>
      <c r="AY971">
        <v>-0.27716042403762553</v>
      </c>
      <c r="AZ971">
        <v>-62.111528279231905</v>
      </c>
      <c r="BA971">
        <v>1321.8709344265774</v>
      </c>
    </row>
    <row r="972" spans="1:100" x14ac:dyDescent="0.25">
      <c r="A972">
        <v>2708</v>
      </c>
      <c r="B972" t="s">
        <v>1381</v>
      </c>
      <c r="C972">
        <v>3</v>
      </c>
      <c r="D972">
        <v>5.8490592643549668</v>
      </c>
      <c r="E972">
        <v>0.15478083881818233</v>
      </c>
      <c r="F972">
        <v>0.87041550783438704</v>
      </c>
      <c r="G972">
        <v>0.88685653504282491</v>
      </c>
      <c r="H972">
        <v>3.4119208037581082E-2</v>
      </c>
      <c r="I972">
        <v>0</v>
      </c>
      <c r="J972">
        <v>2.0471524822548641</v>
      </c>
      <c r="K972">
        <v>3.4119208037581082E-2</v>
      </c>
      <c r="L972">
        <v>-1.0000000000000004</v>
      </c>
      <c r="M972">
        <v>-1.0000000000000004</v>
      </c>
      <c r="N972">
        <v>0.68238416075162101</v>
      </c>
      <c r="O972">
        <v>8.7830682816526515</v>
      </c>
      <c r="P972">
        <v>-6.8219905073934897E-2</v>
      </c>
      <c r="Q972">
        <v>0.8090108952209224</v>
      </c>
      <c r="R972">
        <v>0.34017656471870877</v>
      </c>
      <c r="S972">
        <v>0.33297213078449095</v>
      </c>
      <c r="T972">
        <v>0.24829401798249146</v>
      </c>
      <c r="U972">
        <v>2.0570232480692126E-2</v>
      </c>
      <c r="V972">
        <v>0</v>
      </c>
      <c r="W972">
        <v>22.708686928403736</v>
      </c>
      <c r="X972">
        <v>0.54438855530132757</v>
      </c>
      <c r="Y972">
        <v>-1.0000000000000004</v>
      </c>
      <c r="Z972">
        <v>-1.0000000000000004</v>
      </c>
      <c r="AA972">
        <v>70.599341142134989</v>
      </c>
      <c r="AB972">
        <v>0.45140223493420645</v>
      </c>
      <c r="AC972">
        <v>0.2454728496473757</v>
      </c>
      <c r="AD972">
        <v>0.2541344683986691</v>
      </c>
      <c r="AE972">
        <v>47.550477649012564</v>
      </c>
      <c r="AF972">
        <v>-1.0000000000000004</v>
      </c>
      <c r="AG972">
        <v>-1.0000000000000004</v>
      </c>
      <c r="AH972">
        <v>-1.0000000000000004</v>
      </c>
      <c r="AI972">
        <v>-9.1064286530701047E-3</v>
      </c>
      <c r="AJ972">
        <v>0</v>
      </c>
      <c r="AK972">
        <v>-3.1864297866581209E-2</v>
      </c>
      <c r="AL972">
        <v>4.5982483017833309E-2</v>
      </c>
      <c r="AM972">
        <v>0.11410638131114134</v>
      </c>
      <c r="AN972">
        <v>0.18463740614505295</v>
      </c>
      <c r="AO972">
        <v>2.6933380434456256</v>
      </c>
      <c r="AP972">
        <v>4.8458475687154889</v>
      </c>
      <c r="AQ972">
        <v>24.755839410658602</v>
      </c>
      <c r="AR972">
        <v>0.60183638124767436</v>
      </c>
      <c r="AS972">
        <v>0.57850776333890885</v>
      </c>
      <c r="AT972">
        <v>-1.0000000000000004</v>
      </c>
      <c r="AU972">
        <v>-1.0000000000000004</v>
      </c>
      <c r="AV972">
        <v>1.2270330997615329</v>
      </c>
      <c r="AW972">
        <v>84.22825699250312</v>
      </c>
      <c r="AX972">
        <v>84.0461284194417</v>
      </c>
      <c r="AY972">
        <v>0.18042093575021839</v>
      </c>
      <c r="AZ972">
        <v>20.037636909498637</v>
      </c>
      <c r="BA972">
        <v>1469.9866748222016</v>
      </c>
    </row>
    <row r="973" spans="1:100" x14ac:dyDescent="0.25">
      <c r="A973">
        <v>2709</v>
      </c>
      <c r="B973" t="s">
        <v>1382</v>
      </c>
      <c r="C973">
        <v>3</v>
      </c>
      <c r="D973">
        <v>1.0056120012449881</v>
      </c>
      <c r="E973">
        <v>-0.84733882833614427</v>
      </c>
      <c r="F973">
        <v>1.1156290202191177</v>
      </c>
      <c r="G973">
        <v>0.85766932790762995</v>
      </c>
      <c r="H973">
        <v>6.8376824014881182E-2</v>
      </c>
      <c r="I973">
        <v>0</v>
      </c>
      <c r="J973">
        <v>4.1026094408928735</v>
      </c>
      <c r="K973">
        <v>6.8376824014881182E-2</v>
      </c>
      <c r="L973">
        <v>-1.0000000000000002</v>
      </c>
      <c r="M973">
        <v>-1.0000000000000002</v>
      </c>
      <c r="N973">
        <v>1.3675364802976242</v>
      </c>
      <c r="O973">
        <v>5.9658907700454868</v>
      </c>
      <c r="P973">
        <v>-0.45315544772097777</v>
      </c>
      <c r="Q973">
        <v>0.90946404219165566</v>
      </c>
      <c r="R973">
        <v>0.19926997863832496</v>
      </c>
      <c r="S973">
        <v>0.33333333333333337</v>
      </c>
      <c r="T973">
        <v>0.27221905397064061</v>
      </c>
      <c r="U973">
        <v>1.1939475974827346E-3</v>
      </c>
      <c r="V973">
        <v>0</v>
      </c>
      <c r="W973">
        <v>21.534780435463027</v>
      </c>
      <c r="X973">
        <v>0.48083707431633083</v>
      </c>
      <c r="Y973">
        <v>-1.0000000000000002</v>
      </c>
      <c r="Z973">
        <v>-1.0000000000000002</v>
      </c>
      <c r="AA973">
        <v>21.543766299977218</v>
      </c>
      <c r="AB973">
        <v>-0.14323279987995433</v>
      </c>
      <c r="AC973">
        <v>0.15825836442479627</v>
      </c>
      <c r="AD973">
        <v>-1.8831246827324486E-2</v>
      </c>
      <c r="AE973">
        <v>-0.19028411412412494</v>
      </c>
      <c r="AF973">
        <v>-1.0000000000000002</v>
      </c>
      <c r="AG973">
        <v>-1.0000000000000002</v>
      </c>
      <c r="AH973">
        <v>-1.0000000000000002</v>
      </c>
      <c r="AI973">
        <v>6.1150609085456623E-2</v>
      </c>
      <c r="AJ973">
        <v>0</v>
      </c>
      <c r="AK973">
        <v>-7.7866383476282178E-2</v>
      </c>
      <c r="AL973">
        <v>0.28552440975292892</v>
      </c>
      <c r="AM973">
        <v>0.26414311012602537</v>
      </c>
      <c r="AN973">
        <v>5.8606553003715575E-2</v>
      </c>
      <c r="AO973">
        <v>6.214245835769221</v>
      </c>
      <c r="AP973">
        <v>2.8927858738575329</v>
      </c>
      <c r="AQ973">
        <v>25.637389876355904</v>
      </c>
      <c r="AR973">
        <v>0.60674633490145657</v>
      </c>
      <c r="AS973">
        <v>0.54921389833121204</v>
      </c>
      <c r="AT973">
        <v>-1.0000000000000002</v>
      </c>
      <c r="AU973">
        <v>-1.0000000000000002</v>
      </c>
      <c r="AV973">
        <v>1.0569393065459547</v>
      </c>
      <c r="AW973">
        <v>30.402442943880267</v>
      </c>
      <c r="AX973">
        <v>31.625455125589397</v>
      </c>
      <c r="AY973">
        <v>-6.5728093562735901E-2</v>
      </c>
      <c r="AZ973">
        <v>-50.270779841385121</v>
      </c>
      <c r="BA973">
        <v>1350.1407149252423</v>
      </c>
    </row>
    <row r="974" spans="1:100" x14ac:dyDescent="0.25">
      <c r="A974">
        <v>2713</v>
      </c>
      <c r="B974" t="s">
        <v>1383</v>
      </c>
      <c r="C974">
        <v>3</v>
      </c>
      <c r="D974">
        <v>2.0997586411526399</v>
      </c>
      <c r="E974">
        <v>-8.5052449975078034E-2</v>
      </c>
      <c r="F974">
        <v>-8.5144715801279969E-3</v>
      </c>
      <c r="G974">
        <v>-3.21587200772466E-2</v>
      </c>
      <c r="H974">
        <v>9.2171462654585173E-2</v>
      </c>
      <c r="I974">
        <v>0</v>
      </c>
      <c r="J974">
        <v>5.5302877592751072</v>
      </c>
      <c r="K974">
        <v>9.2171462654585173E-2</v>
      </c>
      <c r="L974">
        <v>-0.99999999999999944</v>
      </c>
      <c r="M974">
        <v>-0.99999999999999944</v>
      </c>
      <c r="N974">
        <v>1.8434292530917011</v>
      </c>
      <c r="O974">
        <v>7.5978876803504969</v>
      </c>
      <c r="P974">
        <v>-0.40058420177724008</v>
      </c>
      <c r="Q974">
        <v>-1.8796373827968722</v>
      </c>
      <c r="R974">
        <v>-0.74983814108595648</v>
      </c>
      <c r="S974">
        <v>0.33333333333333331</v>
      </c>
      <c r="T974">
        <v>0.30035828308181789</v>
      </c>
      <c r="U974">
        <v>3.1438955291454608E-3</v>
      </c>
      <c r="V974">
        <v>-2.06778674964481E-2</v>
      </c>
      <c r="W974">
        <v>20.959447271730518</v>
      </c>
      <c r="X974">
        <v>0.39578026334300259</v>
      </c>
      <c r="Y974">
        <v>-0.99999999999999944</v>
      </c>
      <c r="Z974">
        <v>-0.99999999999999944</v>
      </c>
      <c r="AA974">
        <v>30.73013138770337</v>
      </c>
      <c r="AB974">
        <v>2.2360131209331599E-2</v>
      </c>
      <c r="AC974">
        <v>-2.2352171936504347E-2</v>
      </c>
      <c r="AD974">
        <v>0.21040248586834914</v>
      </c>
      <c r="AE974">
        <v>10.520522257058818</v>
      </c>
      <c r="AF974">
        <v>-0.99999999999999944</v>
      </c>
      <c r="AG974">
        <v>-0.99999999999999944</v>
      </c>
      <c r="AH974">
        <v>-0.99999999999999944</v>
      </c>
      <c r="AI974">
        <v>-3.4298557433083887E-3</v>
      </c>
      <c r="AJ974">
        <v>-2.06778674964481E-2</v>
      </c>
      <c r="AK974">
        <v>0.16144410329325679</v>
      </c>
      <c r="AL974">
        <v>0.1026261034013659</v>
      </c>
      <c r="AM974">
        <v>0.4163653056175049</v>
      </c>
      <c r="AN974">
        <v>-9.0741078243048324E-3</v>
      </c>
      <c r="AO974">
        <v>11.216353156903899</v>
      </c>
      <c r="AP974">
        <v>0.28627782139920838</v>
      </c>
      <c r="AQ974">
        <v>26.489735031005637</v>
      </c>
      <c r="AR974">
        <v>0.61615764444784804</v>
      </c>
      <c r="AS974">
        <v>0.48795172599758807</v>
      </c>
      <c r="AT974">
        <v>-0.99999999999999944</v>
      </c>
      <c r="AU974">
        <v>-0.99999999999999944</v>
      </c>
      <c r="AV974">
        <v>-0.78199686116320222</v>
      </c>
      <c r="AW974">
        <v>38.614296889453094</v>
      </c>
      <c r="AX974">
        <v>36.477913024942119</v>
      </c>
      <c r="AY974">
        <v>0.12508648073507153</v>
      </c>
      <c r="AZ974">
        <v>-32.497745541403063</v>
      </c>
      <c r="BA974">
        <v>1367.1398590702365</v>
      </c>
    </row>
    <row r="975" spans="1:100" x14ac:dyDescent="0.25">
      <c r="A975">
        <v>2721</v>
      </c>
      <c r="B975" t="s">
        <v>1384</v>
      </c>
      <c r="C975">
        <v>2</v>
      </c>
      <c r="D975">
        <v>3.4854235951216679</v>
      </c>
      <c r="E975">
        <v>-5.4755261269240803E-2</v>
      </c>
      <c r="F975">
        <v>-5.9409304038287647E-2</v>
      </c>
      <c r="G975">
        <v>-5.2012217724504262E-2</v>
      </c>
      <c r="H975">
        <v>4.1467265914985556E-2</v>
      </c>
      <c r="I975">
        <v>0</v>
      </c>
      <c r="J975">
        <v>2.4880359548991331</v>
      </c>
      <c r="K975">
        <v>4.1467265914985556E-2</v>
      </c>
      <c r="L975">
        <v>-1</v>
      </c>
      <c r="M975">
        <v>-1</v>
      </c>
      <c r="N975">
        <v>0.82934531829971103</v>
      </c>
      <c r="O975">
        <v>6.4292876374693</v>
      </c>
      <c r="P975">
        <v>-0.10952784773663632</v>
      </c>
      <c r="Q975">
        <v>3.226400448851563E-2</v>
      </c>
      <c r="R975">
        <v>1.2089509192562298E-2</v>
      </c>
      <c r="S975">
        <v>0.32260610936131223</v>
      </c>
      <c r="T975">
        <v>0.2511247591694501</v>
      </c>
      <c r="U975">
        <v>3.6690572350700182E-2</v>
      </c>
      <c r="V975">
        <v>-4.7794367277045093E-3</v>
      </c>
      <c r="W975">
        <v>21.734515179554659</v>
      </c>
      <c r="X975">
        <v>0.61326874229175843</v>
      </c>
      <c r="Y975">
        <v>-1</v>
      </c>
      <c r="Z975">
        <v>-1</v>
      </c>
      <c r="AA975">
        <v>37.095786744767672</v>
      </c>
      <c r="AB975">
        <v>7.1517695202374998E-2</v>
      </c>
      <c r="AC975">
        <v>7.1713901178827311E-2</v>
      </c>
      <c r="AD975">
        <v>6.7516909309524573E-2</v>
      </c>
      <c r="AE975">
        <v>13.392270826142106</v>
      </c>
      <c r="AF975">
        <v>-1</v>
      </c>
      <c r="AG975">
        <v>-1</v>
      </c>
      <c r="AH975">
        <v>-1</v>
      </c>
      <c r="AI975">
        <v>-2.8878038405300037E-3</v>
      </c>
      <c r="AJ975">
        <v>-4.7794367277045093E-3</v>
      </c>
      <c r="AK975">
        <v>0.14574761788173379</v>
      </c>
      <c r="AL975">
        <v>2.6080339107513527E-2</v>
      </c>
      <c r="AM975">
        <v>0.16141006834558069</v>
      </c>
      <c r="AN975">
        <v>2.2030791869473085E-2</v>
      </c>
      <c r="AO975">
        <v>4.4971517885694476</v>
      </c>
      <c r="AP975">
        <v>0.94800950175313292</v>
      </c>
      <c r="AQ975">
        <v>26.76052320575198</v>
      </c>
      <c r="AR975">
        <v>0.63451529255897254</v>
      </c>
      <c r="AS975">
        <v>0.69339196271986192</v>
      </c>
      <c r="AT975">
        <v>-1</v>
      </c>
      <c r="AU975">
        <v>-1</v>
      </c>
      <c r="AV975">
        <v>6.7759610260618885E-2</v>
      </c>
      <c r="AW975">
        <v>48.193858713589357</v>
      </c>
      <c r="AX975">
        <v>48.220974186012207</v>
      </c>
      <c r="AY975">
        <v>0.11559447944015022</v>
      </c>
      <c r="AZ975">
        <v>-8.9474652090276603</v>
      </c>
      <c r="BA975">
        <v>1418.7495555579933</v>
      </c>
    </row>
    <row r="976" spans="1:100" x14ac:dyDescent="0.25">
      <c r="A976">
        <v>2723</v>
      </c>
      <c r="B976" t="s">
        <v>1385</v>
      </c>
      <c r="C976">
        <v>3</v>
      </c>
      <c r="D976">
        <v>5.9034645638537446</v>
      </c>
      <c r="E976">
        <v>0</v>
      </c>
      <c r="F976">
        <v>0.12571451902890537</v>
      </c>
      <c r="G976">
        <v>0.12571451902890537</v>
      </c>
      <c r="H976">
        <v>0.22155610897696151</v>
      </c>
      <c r="I976">
        <v>0</v>
      </c>
      <c r="J976">
        <v>13.293366538617695</v>
      </c>
      <c r="K976">
        <v>0.22155610897696151</v>
      </c>
      <c r="L976">
        <v>-0.99999999999999867</v>
      </c>
      <c r="M976">
        <v>-0.99999999999999867</v>
      </c>
      <c r="N976">
        <v>4.4311221795392282</v>
      </c>
      <c r="O976">
        <v>19.322545621500357</v>
      </c>
      <c r="P976">
        <v>-0.1599529716963782</v>
      </c>
      <c r="Q976">
        <v>0.10983569947739454</v>
      </c>
      <c r="R976">
        <v>5.4137290353937079E-2</v>
      </c>
      <c r="S976">
        <v>0.33333333333333309</v>
      </c>
      <c r="T976">
        <v>0.41304998376377849</v>
      </c>
      <c r="U976">
        <v>3.7571271886868082E-2</v>
      </c>
      <c r="V976">
        <v>0</v>
      </c>
      <c r="W976">
        <v>22.49593920028072</v>
      </c>
      <c r="X976">
        <v>0.75482894609806728</v>
      </c>
      <c r="Y976">
        <v>-0.99999999999999867</v>
      </c>
      <c r="Z976">
        <v>-0.99999999999999867</v>
      </c>
      <c r="AA976">
        <v>48.649307223783453</v>
      </c>
      <c r="AB976">
        <v>0.39724002520171731</v>
      </c>
      <c r="AC976">
        <v>2.5347477093403358E-2</v>
      </c>
      <c r="AD976">
        <v>9.9397112367856005E-2</v>
      </c>
      <c r="AE976">
        <v>26.099230733148843</v>
      </c>
      <c r="AF976">
        <v>-0.99999999999999867</v>
      </c>
      <c r="AG976">
        <v>-0.99999999999999867</v>
      </c>
      <c r="AH976">
        <v>-0.99999999999999867</v>
      </c>
      <c r="AI976">
        <v>0</v>
      </c>
      <c r="AJ976">
        <v>0</v>
      </c>
      <c r="AK976">
        <v>0.29268429508269961</v>
      </c>
      <c r="AL976">
        <v>8.7689470725001828E-2</v>
      </c>
      <c r="AM976">
        <v>2.8038494037398356E-2</v>
      </c>
      <c r="AN976">
        <v>0.20576860631553529</v>
      </c>
      <c r="AO976">
        <v>2.1643838263484558</v>
      </c>
      <c r="AP976">
        <v>5.5826625115133917</v>
      </c>
      <c r="AQ976">
        <v>35.789305738898378</v>
      </c>
      <c r="AR976">
        <v>0.78395458898397918</v>
      </c>
      <c r="AS976">
        <v>0.97638505507502793</v>
      </c>
      <c r="AT976">
        <v>-0.99999999999999867</v>
      </c>
      <c r="AU976">
        <v>-0.99999999999999867</v>
      </c>
      <c r="AV976">
        <v>0.17985180938284248</v>
      </c>
      <c r="AW976">
        <v>73.554515356797211</v>
      </c>
      <c r="AX976">
        <v>73.554515356797211</v>
      </c>
      <c r="AY976">
        <v>0.28063135066427958</v>
      </c>
      <c r="AZ976">
        <v>52.685176125268661</v>
      </c>
      <c r="BA976">
        <v>1491.4199459441197</v>
      </c>
    </row>
    <row r="977" spans="1:100" x14ac:dyDescent="0.25">
      <c r="A977">
        <v>2725</v>
      </c>
      <c r="B977" t="s">
        <v>1386</v>
      </c>
      <c r="C977">
        <v>2</v>
      </c>
      <c r="D977">
        <v>2.4942035526209758</v>
      </c>
      <c r="E977">
        <v>-0.27493306597677519</v>
      </c>
      <c r="F977">
        <v>-0.60767608904298043</v>
      </c>
      <c r="G977">
        <v>-0.60276873361653005</v>
      </c>
      <c r="H977">
        <v>-7.2473002041690812E-2</v>
      </c>
      <c r="I977">
        <v>0</v>
      </c>
      <c r="J977">
        <v>-4.3483801225014487</v>
      </c>
      <c r="K977">
        <v>-7.2473002041690812E-2</v>
      </c>
      <c r="L977">
        <v>-1</v>
      </c>
      <c r="M977">
        <v>-1</v>
      </c>
      <c r="N977">
        <v>-1.4494600408338161</v>
      </c>
      <c r="O977">
        <v>-0.67196122643085054</v>
      </c>
      <c r="P977">
        <v>-1.2246107387260461</v>
      </c>
      <c r="Q977">
        <v>-2.573974207248213</v>
      </c>
      <c r="R977">
        <v>-0.84392526941365698</v>
      </c>
      <c r="S977">
        <v>0.30130741734714095</v>
      </c>
      <c r="T977">
        <v>0.16120125386532488</v>
      </c>
      <c r="U977">
        <v>-7.4660005372742116E-2</v>
      </c>
      <c r="V977">
        <v>-1.9503161187505526E-2</v>
      </c>
      <c r="W977">
        <v>14.706715207963063</v>
      </c>
      <c r="X977">
        <v>9.7426210181255302E-2</v>
      </c>
      <c r="Y977">
        <v>-1</v>
      </c>
      <c r="Z977">
        <v>-1</v>
      </c>
      <c r="AA977">
        <v>22.626678532589338</v>
      </c>
      <c r="AB977">
        <v>-5.3382737342079198E-2</v>
      </c>
      <c r="AC977">
        <v>-5.3233930781390437E-2</v>
      </c>
      <c r="AD977">
        <v>-5.6357925250136817E-2</v>
      </c>
      <c r="AE977">
        <v>1.8856330676794784</v>
      </c>
      <c r="AF977">
        <v>-1</v>
      </c>
      <c r="AG977">
        <v>-1</v>
      </c>
      <c r="AH977">
        <v>-1</v>
      </c>
      <c r="AI977">
        <v>-1.0961449255275596E-2</v>
      </c>
      <c r="AJ977">
        <v>-1.9503161187505526E-2</v>
      </c>
      <c r="AK977">
        <v>0.29622043210020332</v>
      </c>
      <c r="AL977">
        <v>-0.12439247511095601</v>
      </c>
      <c r="AM977">
        <v>0.33666927194679241</v>
      </c>
      <c r="AN977">
        <v>-0.15322841173173868</v>
      </c>
      <c r="AO977">
        <v>8.9599375511389461</v>
      </c>
      <c r="AP977">
        <v>-3.5147762608163662</v>
      </c>
      <c r="AQ977">
        <v>19.278934118582022</v>
      </c>
      <c r="AR977">
        <v>0.46983087225865372</v>
      </c>
      <c r="AS977">
        <v>0.16082321015959489</v>
      </c>
      <c r="AT977">
        <v>-1</v>
      </c>
      <c r="AU977">
        <v>-1</v>
      </c>
      <c r="AV977">
        <v>-1.0682064697084619</v>
      </c>
      <c r="AW977">
        <v>31.519270105994199</v>
      </c>
      <c r="AX977">
        <v>31.327937836712529</v>
      </c>
      <c r="AY977">
        <v>-1.2844569546097195E-2</v>
      </c>
      <c r="AZ977">
        <v>-31.449025934987461</v>
      </c>
      <c r="BA977">
        <v>1363.4580936938339</v>
      </c>
    </row>
    <row r="978" spans="1:100" x14ac:dyDescent="0.25">
      <c r="A978">
        <v>2729</v>
      </c>
      <c r="B978" t="s">
        <v>1387</v>
      </c>
      <c r="C978">
        <v>3</v>
      </c>
      <c r="D978">
        <v>3.9978649338228012</v>
      </c>
      <c r="E978">
        <v>-5.7058845643097782E-3</v>
      </c>
      <c r="F978">
        <v>0.16822775122301115</v>
      </c>
      <c r="G978">
        <v>0.16822775122301115</v>
      </c>
      <c r="H978">
        <v>7.418914280788072E-2</v>
      </c>
      <c r="I978">
        <v>0</v>
      </c>
      <c r="J978">
        <v>4.4513485684728415</v>
      </c>
      <c r="K978">
        <v>7.418914280788072E-2</v>
      </c>
      <c r="L978">
        <v>-1.0000000000000011</v>
      </c>
      <c r="M978">
        <v>-1.0000000000000011</v>
      </c>
      <c r="N978">
        <v>1.4837828561576138</v>
      </c>
      <c r="O978">
        <v>8.6174412535186562</v>
      </c>
      <c r="P978">
        <v>-0.39060854191638639</v>
      </c>
      <c r="Q978">
        <v>-0.25504968835730324</v>
      </c>
      <c r="R978">
        <v>-0.29425173291636914</v>
      </c>
      <c r="S978">
        <v>0.33333333333333376</v>
      </c>
      <c r="T978">
        <v>0.29310571109900962</v>
      </c>
      <c r="U978">
        <v>0.10776802485117593</v>
      </c>
      <c r="V978">
        <v>-1.2236695467843575E-2</v>
      </c>
      <c r="W978">
        <v>25.911249240311815</v>
      </c>
      <c r="X978">
        <v>0.86967420598778089</v>
      </c>
      <c r="Y978">
        <v>-1.0000000000000011</v>
      </c>
      <c r="Z978">
        <v>-1.0000000000000011</v>
      </c>
      <c r="AA978">
        <v>71.290060912852027</v>
      </c>
      <c r="AB978">
        <v>0.18808866403634017</v>
      </c>
      <c r="AC978">
        <v>0.43732563532343377</v>
      </c>
      <c r="AD978">
        <v>0.28804696874935748</v>
      </c>
      <c r="AE978">
        <v>45.673063405456567</v>
      </c>
      <c r="AF978">
        <v>-1.0000000000000011</v>
      </c>
      <c r="AG978">
        <v>-1.0000000000000011</v>
      </c>
      <c r="AH978">
        <v>-1.0000000000000011</v>
      </c>
      <c r="AI978">
        <v>0</v>
      </c>
      <c r="AJ978">
        <v>-1.2236695467843575E-2</v>
      </c>
      <c r="AK978">
        <v>-0.1144465024231358</v>
      </c>
      <c r="AL978">
        <v>0.15703478177712304</v>
      </c>
      <c r="AM978">
        <v>9.2984429334792812E-2</v>
      </c>
      <c r="AN978">
        <v>0.21893694332778454</v>
      </c>
      <c r="AO978">
        <v>1.7523782212541426</v>
      </c>
      <c r="AP978">
        <v>6.258597492080229</v>
      </c>
      <c r="AQ978">
        <v>30.362597808784642</v>
      </c>
      <c r="AR978">
        <v>0.72197037381567597</v>
      </c>
      <c r="AS978">
        <v>0.94386334879566181</v>
      </c>
      <c r="AT978">
        <v>-1.0000000000000011</v>
      </c>
      <c r="AU978">
        <v>-1.0000000000000011</v>
      </c>
      <c r="AV978">
        <v>-0.12602398169335816</v>
      </c>
      <c r="AW978">
        <v>86.166099658450904</v>
      </c>
      <c r="AX978">
        <v>84.942430111666553</v>
      </c>
      <c r="AY978">
        <v>0.10730644174895969</v>
      </c>
      <c r="AZ978">
        <v>-3.0868568353687982</v>
      </c>
      <c r="BA978">
        <v>1373.4806145075559</v>
      </c>
    </row>
    <row r="979" spans="1:100" x14ac:dyDescent="0.25">
      <c r="A979">
        <v>2733</v>
      </c>
      <c r="B979" t="s">
        <v>1388</v>
      </c>
      <c r="C979">
        <v>3</v>
      </c>
      <c r="D979">
        <v>-0.34245288952350472</v>
      </c>
      <c r="E979">
        <v>0</v>
      </c>
      <c r="F979">
        <v>-0.11893740991272438</v>
      </c>
      <c r="G979">
        <v>-0.11893740991272438</v>
      </c>
      <c r="H979">
        <v>-3.6564294032073334E-2</v>
      </c>
      <c r="I979">
        <v>0</v>
      </c>
      <c r="J979">
        <v>-2.1938576419244007</v>
      </c>
      <c r="K979">
        <v>-3.6564294032073334E-2</v>
      </c>
      <c r="L979">
        <v>-1.0000000000000002</v>
      </c>
      <c r="M979">
        <v>-1.0000000000000002</v>
      </c>
      <c r="N979">
        <v>-0.73128588064146671</v>
      </c>
      <c r="O979">
        <v>-2.6552479413606256</v>
      </c>
      <c r="P979">
        <v>9.0788220867546177E-2</v>
      </c>
      <c r="Q979">
        <v>-2.3797101254440096</v>
      </c>
      <c r="R979">
        <v>-0.77402551602740421</v>
      </c>
      <c r="S979">
        <v>0.33333333333333337</v>
      </c>
      <c r="T979">
        <v>8.7180068579445408E-2</v>
      </c>
      <c r="U979">
        <v>2.5608791503921854E-2</v>
      </c>
      <c r="V979">
        <v>-4.2494459680296253E-3</v>
      </c>
      <c r="W979">
        <v>19.13748165922976</v>
      </c>
      <c r="X979">
        <v>0.28786292139847353</v>
      </c>
      <c r="Y979">
        <v>-1.0000000000000002</v>
      </c>
      <c r="Z979">
        <v>-1.0000000000000002</v>
      </c>
      <c r="AA979">
        <v>24.491853323090023</v>
      </c>
      <c r="AB979">
        <v>4.9148396439323151E-2</v>
      </c>
      <c r="AC979">
        <v>0.23943246934353563</v>
      </c>
      <c r="AD979">
        <v>-0.16601292218510569</v>
      </c>
      <c r="AE979">
        <v>6.1283971798876529</v>
      </c>
      <c r="AF979">
        <v>-1.0000000000000002</v>
      </c>
      <c r="AG979">
        <v>-1.0000000000000002</v>
      </c>
      <c r="AH979">
        <v>-1.0000000000000002</v>
      </c>
      <c r="AI979">
        <v>0</v>
      </c>
      <c r="AJ979">
        <v>-4.2494459680296253E-3</v>
      </c>
      <c r="AK979">
        <v>-0.18162717298285536</v>
      </c>
      <c r="AL979">
        <v>3.7342037378544975E-2</v>
      </c>
      <c r="AM979">
        <v>0.25134285419184521</v>
      </c>
      <c r="AN979">
        <v>-1.5485267562876054E-2</v>
      </c>
      <c r="AO979">
        <v>5.3754354898818573</v>
      </c>
      <c r="AP979">
        <v>-0.20042150217917659</v>
      </c>
      <c r="AQ979">
        <v>16.943624017305364</v>
      </c>
      <c r="AR979">
        <v>0.44187274744867105</v>
      </c>
      <c r="AS979">
        <v>0.25129862736640013</v>
      </c>
      <c r="AT979">
        <v>-1.0000000000000002</v>
      </c>
      <c r="AU979">
        <v>-1.0000000000000002</v>
      </c>
      <c r="AV979">
        <v>-0.89296292594012883</v>
      </c>
      <c r="AW979">
        <v>21.636183879550224</v>
      </c>
      <c r="AX979">
        <v>21.211239282747258</v>
      </c>
      <c r="AY979">
        <v>4.9129972509803943E-2</v>
      </c>
      <c r="AZ979">
        <v>-43.451252101108622</v>
      </c>
      <c r="BA979">
        <v>1343.0101403299743</v>
      </c>
    </row>
    <row r="980" spans="1:100" x14ac:dyDescent="0.25">
      <c r="A980">
        <v>2761</v>
      </c>
      <c r="B980" t="s">
        <v>1389</v>
      </c>
      <c r="C980">
        <v>3</v>
      </c>
      <c r="D980">
        <v>2.9217286091111898</v>
      </c>
      <c r="E980">
        <v>0</v>
      </c>
      <c r="F980">
        <v>0.10674695706560935</v>
      </c>
      <c r="G980">
        <v>0.10674695706560935</v>
      </c>
      <c r="H980">
        <v>0.17410779858212605</v>
      </c>
      <c r="I980">
        <v>0</v>
      </c>
      <c r="J980">
        <v>10.446467914927561</v>
      </c>
      <c r="K980">
        <v>0.17410779858212605</v>
      </c>
      <c r="L980">
        <v>-0.99999999999999811</v>
      </c>
      <c r="M980">
        <v>-0.99999999999999811</v>
      </c>
      <c r="N980">
        <v>3.4821559716425221</v>
      </c>
      <c r="O980">
        <v>13.47494348110436</v>
      </c>
      <c r="P980">
        <v>-4.1531839239145709</v>
      </c>
      <c r="Q980">
        <v>-3.8775656775874694</v>
      </c>
      <c r="R980">
        <v>-1.7063875664474852</v>
      </c>
      <c r="S980">
        <v>0.32845554337742555</v>
      </c>
      <c r="T980">
        <v>0.2765092206148555</v>
      </c>
      <c r="U980">
        <v>0.43954529476403714</v>
      </c>
      <c r="V980">
        <v>0</v>
      </c>
      <c r="W980">
        <v>34.816090406967696</v>
      </c>
      <c r="X980">
        <v>2.1322140317478273</v>
      </c>
      <c r="Y980">
        <v>-0.99999999999999811</v>
      </c>
      <c r="Z980">
        <v>-0.99999999999999811</v>
      </c>
      <c r="AA980">
        <v>70.600080548512963</v>
      </c>
      <c r="AB980">
        <v>0.28179122053179939</v>
      </c>
      <c r="AC980">
        <v>0.28558408531752155</v>
      </c>
      <c r="AD980">
        <v>0.18243224831053284</v>
      </c>
      <c r="AE980">
        <v>37.490377707992685</v>
      </c>
      <c r="AF980">
        <v>-0.99999999999999811</v>
      </c>
      <c r="AG980">
        <v>-0.99999999999999811</v>
      </c>
      <c r="AH980">
        <v>-0.99999999999999811</v>
      </c>
      <c r="AI980">
        <v>-1.8329164083188673E-2</v>
      </c>
      <c r="AJ980">
        <v>0</v>
      </c>
      <c r="AK980">
        <v>-0.15793975383409495</v>
      </c>
      <c r="AL980">
        <v>0.31682152892276894</v>
      </c>
      <c r="AM980">
        <v>5.9901832189491459E-2</v>
      </c>
      <c r="AN980">
        <v>0.24049775891197442</v>
      </c>
      <c r="AO980">
        <v>0.70784703556681217</v>
      </c>
      <c r="AP980">
        <v>7.5965516174132084</v>
      </c>
      <c r="AQ980">
        <v>45.262558321895249</v>
      </c>
      <c r="AR980">
        <v>1.0445100587563185</v>
      </c>
      <c r="AS980">
        <v>2.3063218303299533</v>
      </c>
      <c r="AT980">
        <v>-0.99999999999999811</v>
      </c>
      <c r="AU980">
        <v>-0.99999999999999811</v>
      </c>
      <c r="AV980">
        <v>-1.5996406093818769</v>
      </c>
      <c r="AW980">
        <v>91.671575647030451</v>
      </c>
      <c r="AX980">
        <v>91.304992365366687</v>
      </c>
      <c r="AY980">
        <v>0.72008360909786306</v>
      </c>
      <c r="AZ980">
        <v>82.765666713584736</v>
      </c>
      <c r="BA980">
        <v>1484.486329686197</v>
      </c>
    </row>
    <row r="981" spans="1:100" x14ac:dyDescent="0.25">
      <c r="A981">
        <v>2765</v>
      </c>
      <c r="B981" t="s">
        <v>1390</v>
      </c>
      <c r="C981">
        <v>2</v>
      </c>
      <c r="D981">
        <v>3.6737056225933511</v>
      </c>
      <c r="E981">
        <v>-1.293253604466494E-2</v>
      </c>
      <c r="F981">
        <v>4.4733850306770795E-2</v>
      </c>
      <c r="G981">
        <v>5.2603860451011966E-2</v>
      </c>
      <c r="H981">
        <v>6.311019457028956E-2</v>
      </c>
      <c r="I981">
        <v>0</v>
      </c>
      <c r="J981">
        <v>3.7866116742173728</v>
      </c>
      <c r="K981">
        <v>6.311019457028956E-2</v>
      </c>
      <c r="L981">
        <v>-1</v>
      </c>
      <c r="M981">
        <v>-1</v>
      </c>
      <c r="N981">
        <v>1.2622038914057909</v>
      </c>
      <c r="O981">
        <v>7.7781682859103585</v>
      </c>
      <c r="P981">
        <v>0.1022819003640992</v>
      </c>
      <c r="Q981">
        <v>0.52731837540497373</v>
      </c>
      <c r="R981">
        <v>0.17468932674174228</v>
      </c>
      <c r="S981">
        <v>0.32665179119075355</v>
      </c>
      <c r="T981">
        <v>0.26820570907973151</v>
      </c>
      <c r="U981">
        <v>5.7841589919938152E-2</v>
      </c>
      <c r="V981">
        <v>-1.9826685285548118E-3</v>
      </c>
      <c r="W981">
        <v>23.069444227174053</v>
      </c>
      <c r="X981">
        <v>0.71125291698304505</v>
      </c>
      <c r="Y981">
        <v>-1</v>
      </c>
      <c r="Z981">
        <v>-1</v>
      </c>
      <c r="AA981">
        <v>39.84419064409078</v>
      </c>
      <c r="AB981">
        <v>9.5242504692941377E-2</v>
      </c>
      <c r="AC981">
        <v>9.5447714177916809E-2</v>
      </c>
      <c r="AD981">
        <v>9.1046906690097199E-2</v>
      </c>
      <c r="AE981">
        <v>15.577954119106851</v>
      </c>
      <c r="AF981">
        <v>-1</v>
      </c>
      <c r="AG981">
        <v>-1</v>
      </c>
      <c r="AH981">
        <v>-1</v>
      </c>
      <c r="AI981">
        <v>-1.3542166826868989E-3</v>
      </c>
      <c r="AJ981">
        <v>-1.9826685285548118E-3</v>
      </c>
      <c r="AK981">
        <v>0.11716534015765967</v>
      </c>
      <c r="AL981">
        <v>5.4662616831587664E-2</v>
      </c>
      <c r="AM981">
        <v>0.12811962144959227</v>
      </c>
      <c r="AN981">
        <v>5.5321238765461495E-2</v>
      </c>
      <c r="AO981">
        <v>3.6494466216839023</v>
      </c>
      <c r="AP981">
        <v>1.7957146686386785</v>
      </c>
      <c r="AQ981">
        <v>28.181649395340095</v>
      </c>
      <c r="AR981">
        <v>0.66579706170976249</v>
      </c>
      <c r="AS981">
        <v>0.79455327927994568</v>
      </c>
      <c r="AT981">
        <v>-1</v>
      </c>
      <c r="AU981">
        <v>-1</v>
      </c>
      <c r="AV981">
        <v>0.28353611548144564</v>
      </c>
      <c r="AW981">
        <v>51.361193125405443</v>
      </c>
      <c r="AX981">
        <v>51.429802697968739</v>
      </c>
      <c r="AY981">
        <v>0.13999144833986715</v>
      </c>
      <c r="AZ981">
        <v>-4.673298734273442</v>
      </c>
      <c r="BA981">
        <v>1405.8276872966201</v>
      </c>
    </row>
    <row r="982" spans="1:100" x14ac:dyDescent="0.25">
      <c r="A982">
        <v>2767</v>
      </c>
      <c r="B982" t="s">
        <v>1391</v>
      </c>
      <c r="C982">
        <v>3</v>
      </c>
      <c r="D982">
        <v>4.898945826483299</v>
      </c>
      <c r="E982">
        <v>0</v>
      </c>
      <c r="F982">
        <v>1.8819251598105642</v>
      </c>
      <c r="G982">
        <v>1.8819251598105642</v>
      </c>
      <c r="H982">
        <v>-2.2036906789316663E-2</v>
      </c>
      <c r="I982">
        <v>0</v>
      </c>
      <c r="J982">
        <v>-1.3222144073590003</v>
      </c>
      <c r="K982">
        <v>-2.2036906789316663E-2</v>
      </c>
      <c r="L982">
        <v>-1.0000000000000009</v>
      </c>
      <c r="M982">
        <v>-1.0000000000000009</v>
      </c>
      <c r="N982">
        <v>-0.44073813578633347</v>
      </c>
      <c r="O982">
        <v>5.4586565789348631</v>
      </c>
      <c r="P982">
        <v>-0.65326612223320779</v>
      </c>
      <c r="Q982">
        <v>1.3824816282957204</v>
      </c>
      <c r="R982">
        <v>0.20931298703838153</v>
      </c>
      <c r="S982">
        <v>0.33333333333333354</v>
      </c>
      <c r="T982">
        <v>0.36871938058443104</v>
      </c>
      <c r="U982">
        <v>0.23341424016859005</v>
      </c>
      <c r="V982">
        <v>0</v>
      </c>
      <c r="W982">
        <v>38.300154435026862</v>
      </c>
      <c r="X982">
        <v>1.693132628632539</v>
      </c>
      <c r="Y982">
        <v>-1.0000000000000009</v>
      </c>
      <c r="Z982">
        <v>-1.0000000000000009</v>
      </c>
      <c r="AA982">
        <v>78.921632183698605</v>
      </c>
      <c r="AB982">
        <v>0.20850392770132176</v>
      </c>
      <c r="AC982">
        <v>0.34544407001900057</v>
      </c>
      <c r="AD982">
        <v>0.25429529751234586</v>
      </c>
      <c r="AE982">
        <v>40.412164761633399</v>
      </c>
      <c r="AF982">
        <v>-1.0000000000000009</v>
      </c>
      <c r="AG982">
        <v>-1.0000000000000009</v>
      </c>
      <c r="AH982">
        <v>-1.0000000000000009</v>
      </c>
      <c r="AI982">
        <v>0</v>
      </c>
      <c r="AJ982">
        <v>0</v>
      </c>
      <c r="AK982">
        <v>0.1090449081796588</v>
      </c>
      <c r="AL982">
        <v>9.6733946733819881E-2</v>
      </c>
      <c r="AM982">
        <v>-3.8387410745425749E-3</v>
      </c>
      <c r="AN982">
        <v>-0.10335761260652027</v>
      </c>
      <c r="AO982">
        <v>0.44925601403472915</v>
      </c>
      <c r="AP982">
        <v>-2.1002705814939069</v>
      </c>
      <c r="AQ982">
        <v>36.977940027667863</v>
      </c>
      <c r="AR982">
        <v>0.93546695408635483</v>
      </c>
      <c r="AS982">
        <v>1.6710957218432221</v>
      </c>
      <c r="AT982">
        <v>-1.0000000000000009</v>
      </c>
      <c r="AU982">
        <v>-1.0000000000000009</v>
      </c>
      <c r="AV982">
        <v>2.0912381468489456</v>
      </c>
      <c r="AW982">
        <v>82.280018181139582</v>
      </c>
      <c r="AX982">
        <v>82.280018181139582</v>
      </c>
      <c r="AY982">
        <v>0.47503260744508446</v>
      </c>
      <c r="AZ982">
        <v>43.602185088429941</v>
      </c>
      <c r="BA982">
        <v>1651.2099418565551</v>
      </c>
    </row>
    <row r="983" spans="1:100" x14ac:dyDescent="0.25">
      <c r="A983">
        <v>2771</v>
      </c>
      <c r="B983" t="s">
        <v>1392</v>
      </c>
      <c r="C983">
        <v>3</v>
      </c>
      <c r="D983">
        <v>5.0042658069710146</v>
      </c>
      <c r="E983">
        <v>0</v>
      </c>
      <c r="F983">
        <v>0.46860206214081207</v>
      </c>
      <c r="G983">
        <v>0.46860206214081207</v>
      </c>
      <c r="H983">
        <v>-0.1638118598375003</v>
      </c>
      <c r="I983">
        <v>0</v>
      </c>
      <c r="J983">
        <v>-9.8287115902500215</v>
      </c>
      <c r="K983">
        <v>-0.1638118598375003</v>
      </c>
      <c r="L983">
        <v>-1.0000000000000007</v>
      </c>
      <c r="M983">
        <v>-1.0000000000000007</v>
      </c>
      <c r="N983">
        <v>-3.2762371967500061</v>
      </c>
      <c r="O983">
        <v>-4.3558437211381911</v>
      </c>
      <c r="P983">
        <v>-5.0181534439860197E-2</v>
      </c>
      <c r="Q983">
        <v>3.7354366140777904</v>
      </c>
      <c r="R983">
        <v>1.287228068591008</v>
      </c>
      <c r="S983">
        <v>0.33333333333333331</v>
      </c>
      <c r="T983">
        <v>0.35641156543227764</v>
      </c>
      <c r="U983">
        <v>5.0485315621257167E-2</v>
      </c>
      <c r="V983">
        <v>0</v>
      </c>
      <c r="W983">
        <v>36.161682968974745</v>
      </c>
      <c r="X983">
        <v>1.0785762531870842</v>
      </c>
      <c r="Y983">
        <v>-1.0000000000000007</v>
      </c>
      <c r="Z983">
        <v>-1.0000000000000007</v>
      </c>
      <c r="AA983">
        <v>66.282924490931663</v>
      </c>
      <c r="AB983">
        <v>0.22582582295381096</v>
      </c>
      <c r="AC983">
        <v>0.23605716772942228</v>
      </c>
      <c r="AD983">
        <v>0.11479727838408413</v>
      </c>
      <c r="AE983">
        <v>28.834013453365863</v>
      </c>
      <c r="AF983">
        <v>-1.0000000000000007</v>
      </c>
      <c r="AG983">
        <v>-1.0000000000000007</v>
      </c>
      <c r="AH983">
        <v>-1.0000000000000007</v>
      </c>
      <c r="AI983">
        <v>0</v>
      </c>
      <c r="AJ983">
        <v>0</v>
      </c>
      <c r="AK983">
        <v>9.5187331841227102E-2</v>
      </c>
      <c r="AL983">
        <v>0.15780129446136182</v>
      </c>
      <c r="AM983">
        <v>0.49017927389147126</v>
      </c>
      <c r="AN983">
        <v>6.5585524615561483E-2</v>
      </c>
      <c r="AO983">
        <v>12.730418506492914</v>
      </c>
      <c r="AP983">
        <v>2.428644587695846</v>
      </c>
      <c r="AQ983">
        <v>26.332971378724718</v>
      </c>
      <c r="AR983">
        <v>0.74023021438686865</v>
      </c>
      <c r="AS983">
        <v>0.91476439334958448</v>
      </c>
      <c r="AT983">
        <v>-1.0000000000000007</v>
      </c>
      <c r="AU983">
        <v>-1.0000000000000007</v>
      </c>
      <c r="AV983">
        <v>1.7558301307318218</v>
      </c>
      <c r="AW983">
        <v>64.355725357489277</v>
      </c>
      <c r="AX983">
        <v>64.355725357489277</v>
      </c>
      <c r="AY983">
        <v>0.2617284292134448</v>
      </c>
      <c r="AZ983">
        <v>5.7018353849645083</v>
      </c>
      <c r="BA983">
        <v>1524.3328563970392</v>
      </c>
    </row>
    <row r="984" spans="1:100" x14ac:dyDescent="0.25">
      <c r="A984">
        <v>2773</v>
      </c>
      <c r="B984" t="s">
        <v>1393</v>
      </c>
      <c r="C984">
        <v>3</v>
      </c>
      <c r="D984">
        <v>2.8334314166153174</v>
      </c>
      <c r="E984">
        <v>0</v>
      </c>
      <c r="F984">
        <v>1.937196744034396E-2</v>
      </c>
      <c r="G984">
        <v>1.937196744034396E-2</v>
      </c>
      <c r="H984">
        <v>9.7764915678234365E-2</v>
      </c>
      <c r="I984">
        <v>0</v>
      </c>
      <c r="J984">
        <v>5.8658949406940648</v>
      </c>
      <c r="K984">
        <v>9.7764915678234365E-2</v>
      </c>
      <c r="L984">
        <v>-0.99999999999999967</v>
      </c>
      <c r="M984">
        <v>-0.99999999999999967</v>
      </c>
      <c r="N984">
        <v>1.9552983135646884</v>
      </c>
      <c r="O984">
        <v>8.718698324749715</v>
      </c>
      <c r="P984">
        <v>-5.7303707273028144E-2</v>
      </c>
      <c r="Q984">
        <v>4.0527502491335965E-2</v>
      </c>
      <c r="R984">
        <v>3.0528190079245308E-3</v>
      </c>
      <c r="S984">
        <v>0.33333333333333298</v>
      </c>
      <c r="T984">
        <v>-9.7917533497045087E-3</v>
      </c>
      <c r="U984">
        <v>-0.11841571759675058</v>
      </c>
      <c r="V984">
        <v>0</v>
      </c>
      <c r="W984">
        <v>4.2944378683457387</v>
      </c>
      <c r="X984">
        <v>-0.59101129276464615</v>
      </c>
      <c r="Y984">
        <v>-0.99999999999999967</v>
      </c>
      <c r="Z984">
        <v>-0.99999999999999967</v>
      </c>
      <c r="AA984">
        <v>24.264257259509218</v>
      </c>
      <c r="AB984">
        <v>5.539148602623957E-2</v>
      </c>
      <c r="AC984">
        <v>0.16540042776121522</v>
      </c>
      <c r="AD984">
        <v>0.17854341765565596</v>
      </c>
      <c r="AE984">
        <v>19.966766572155546</v>
      </c>
      <c r="AF984">
        <v>-0.99999999999999967</v>
      </c>
      <c r="AG984">
        <v>-0.99999999999999967</v>
      </c>
      <c r="AH984">
        <v>-0.99999999999999967</v>
      </c>
      <c r="AI984">
        <v>0</v>
      </c>
      <c r="AJ984">
        <v>0</v>
      </c>
      <c r="AK984">
        <v>9.2932283415129879E-2</v>
      </c>
      <c r="AL984">
        <v>0.48546064457287197</v>
      </c>
      <c r="AM984">
        <v>0.17337167667686321</v>
      </c>
      <c r="AN984">
        <v>0.44154787179670685</v>
      </c>
      <c r="AO984">
        <v>4.7989533339972281</v>
      </c>
      <c r="AP984">
        <v>13.466000017782029</v>
      </c>
      <c r="AQ984">
        <v>10.160332809039799</v>
      </c>
      <c r="AR984">
        <v>0.20512586238687786</v>
      </c>
      <c r="AS984">
        <v>-0.49324637708641117</v>
      </c>
      <c r="AT984">
        <v>-0.99999999999999967</v>
      </c>
      <c r="AU984">
        <v>-0.99999999999999967</v>
      </c>
      <c r="AV984">
        <v>2.242478644826849E-2</v>
      </c>
      <c r="AW984">
        <v>46.448955602040954</v>
      </c>
      <c r="AX984">
        <v>46.448955602040954</v>
      </c>
      <c r="AY984">
        <v>0.1817083991396109</v>
      </c>
      <c r="AZ984">
        <v>7.1265944163419253</v>
      </c>
      <c r="BA984">
        <v>1459.4041390871637</v>
      </c>
    </row>
    <row r="985" spans="1:100" x14ac:dyDescent="0.25">
      <c r="A985">
        <v>2781</v>
      </c>
      <c r="B985" t="s">
        <v>1394</v>
      </c>
      <c r="C985">
        <v>2</v>
      </c>
      <c r="D985">
        <v>4.147349024227462</v>
      </c>
      <c r="E985">
        <v>9.227696327388285E-2</v>
      </c>
      <c r="F985">
        <v>0.30671699624627491</v>
      </c>
      <c r="G985">
        <v>0.31577669642508693</v>
      </c>
      <c r="H985">
        <v>0.11755527617089145</v>
      </c>
      <c r="I985">
        <v>0</v>
      </c>
      <c r="J985">
        <v>7.0533165702534859</v>
      </c>
      <c r="K985">
        <v>0.11755527617089145</v>
      </c>
      <c r="L985">
        <v>-1</v>
      </c>
      <c r="M985">
        <v>-1</v>
      </c>
      <c r="N985">
        <v>2.3511055234178286</v>
      </c>
      <c r="O985">
        <v>11.171420564448384</v>
      </c>
      <c r="P985">
        <v>0.63511177763310478</v>
      </c>
      <c r="Q985">
        <v>1.7726801307640758</v>
      </c>
      <c r="R985">
        <v>0.58372640650583185</v>
      </c>
      <c r="S985">
        <v>0.33682913275307602</v>
      </c>
      <c r="T985">
        <v>0.3111746494894278</v>
      </c>
      <c r="U985">
        <v>0.11104921703147108</v>
      </c>
      <c r="V985">
        <v>5.0528983878179896E-3</v>
      </c>
      <c r="W985">
        <v>26.427599774706199</v>
      </c>
      <c r="X985">
        <v>0.95774249663276356</v>
      </c>
      <c r="Y985">
        <v>-1</v>
      </c>
      <c r="Z985">
        <v>-1</v>
      </c>
      <c r="AA985">
        <v>46.758092036700496</v>
      </c>
      <c r="AB985">
        <v>0.15492477825419834</v>
      </c>
      <c r="AC985">
        <v>0.15515263701940935</v>
      </c>
      <c r="AD985">
        <v>0.15023910973482099</v>
      </c>
      <c r="AE985">
        <v>21.076272167176317</v>
      </c>
      <c r="AF985">
        <v>-1</v>
      </c>
      <c r="AG985">
        <v>-1</v>
      </c>
      <c r="AH985">
        <v>-1</v>
      </c>
      <c r="AI985">
        <v>2.5036844027071367E-3</v>
      </c>
      <c r="AJ985">
        <v>5.0528983878179896E-3</v>
      </c>
      <c r="AK985">
        <v>4.5263590269623337E-2</v>
      </c>
      <c r="AL985">
        <v>0.12656436671962398</v>
      </c>
      <c r="AM985">
        <v>4.437397285279731E-2</v>
      </c>
      <c r="AN985">
        <v>0.13906688736225645</v>
      </c>
      <c r="AO985">
        <v>1.5169544012733969</v>
      </c>
      <c r="AP985">
        <v>3.9282068890491839</v>
      </c>
      <c r="AQ985">
        <v>31.756642992055376</v>
      </c>
      <c r="AR985">
        <v>0.74448966847989873</v>
      </c>
      <c r="AS985">
        <v>1.0490352961389862</v>
      </c>
      <c r="AT985">
        <v>-1</v>
      </c>
      <c r="AU985">
        <v>-1</v>
      </c>
      <c r="AV985">
        <v>0.82634479083886103</v>
      </c>
      <c r="AW985">
        <v>59.328958636911679</v>
      </c>
      <c r="AX985">
        <v>59.501951017553779</v>
      </c>
      <c r="AY985">
        <v>0.20136461015671361</v>
      </c>
      <c r="AZ985">
        <v>6.0788201771161718</v>
      </c>
      <c r="BA985">
        <v>1407.8812188152194</v>
      </c>
    </row>
    <row r="986" spans="1:100" x14ac:dyDescent="0.25">
      <c r="A986">
        <v>2783</v>
      </c>
      <c r="B986" t="s">
        <v>1395</v>
      </c>
      <c r="C986">
        <v>3</v>
      </c>
      <c r="D986">
        <v>4.843288059455225</v>
      </c>
      <c r="E986">
        <v>0</v>
      </c>
      <c r="F986">
        <v>1.1028852292872438</v>
      </c>
      <c r="G986">
        <v>1.1028852292872438</v>
      </c>
      <c r="H986">
        <v>0.18759312889542407</v>
      </c>
      <c r="I986">
        <v>0</v>
      </c>
      <c r="J986">
        <v>11.255587733725445</v>
      </c>
      <c r="K986">
        <v>0.18759312889542407</v>
      </c>
      <c r="L986">
        <v>-0.99999999999999889</v>
      </c>
      <c r="M986">
        <v>-0.99999999999999889</v>
      </c>
      <c r="N986">
        <v>3.7518625779084815</v>
      </c>
      <c r="O986">
        <v>17.20176102246791</v>
      </c>
      <c r="P986">
        <v>-1.2028443197422189E-2</v>
      </c>
      <c r="Q986">
        <v>0.10804757912364496</v>
      </c>
      <c r="R986">
        <v>2.7842514643297955E-2</v>
      </c>
      <c r="S986">
        <v>0.33333333333333287</v>
      </c>
      <c r="T986">
        <v>0.21268825766536573</v>
      </c>
      <c r="U986">
        <v>0.39301282441807001</v>
      </c>
      <c r="V986">
        <v>6.9848303274697557E-2</v>
      </c>
      <c r="W986">
        <v>32.851583591841695</v>
      </c>
      <c r="X986">
        <v>2.2220751891003716</v>
      </c>
      <c r="Y986">
        <v>-0.99999999999999889</v>
      </c>
      <c r="Z986">
        <v>-0.99999999999999889</v>
      </c>
      <c r="AA986">
        <v>60.882686196795362</v>
      </c>
      <c r="AB986">
        <v>0.25928787485442567</v>
      </c>
      <c r="AC986">
        <v>7.1044610129365957E-2</v>
      </c>
      <c r="AD986">
        <v>0.22973271682241642</v>
      </c>
      <c r="AE986">
        <v>28.003260090310409</v>
      </c>
      <c r="AF986">
        <v>-0.99999999999999889</v>
      </c>
      <c r="AG986">
        <v>-0.99999999999999889</v>
      </c>
      <c r="AH986">
        <v>-0.99999999999999889</v>
      </c>
      <c r="AI986">
        <v>0</v>
      </c>
      <c r="AJ986">
        <v>6.9848303274697557E-2</v>
      </c>
      <c r="AK986">
        <v>0.141134222777441</v>
      </c>
      <c r="AL986">
        <v>5.7305780433037558E-2</v>
      </c>
      <c r="AM986">
        <v>-2.5087173384288758E-3</v>
      </c>
      <c r="AN986">
        <v>-4.8866602590724464E-2</v>
      </c>
      <c r="AO986">
        <v>0.64295318042648297</v>
      </c>
      <c r="AP986">
        <v>-0.93513616260292398</v>
      </c>
      <c r="AQ986">
        <v>44.107171325567123</v>
      </c>
      <c r="AR986">
        <v>1.0088827186914666</v>
      </c>
      <c r="AS986">
        <v>2.4096683179957958</v>
      </c>
      <c r="AT986">
        <v>-0.99999999999999889</v>
      </c>
      <c r="AU986">
        <v>-0.99999999999999889</v>
      </c>
      <c r="AV986">
        <v>1.1307277439305417</v>
      </c>
      <c r="AW986">
        <v>77.14931105666038</v>
      </c>
      <c r="AX986">
        <v>84.13414138413016</v>
      </c>
      <c r="AY986">
        <v>7.0864421843965159E-2</v>
      </c>
      <c r="AZ986">
        <v>4.6530469547292128</v>
      </c>
      <c r="BA986">
        <v>1492.2682161859827</v>
      </c>
    </row>
    <row r="987" spans="1:100" x14ac:dyDescent="0.25">
      <c r="A987">
        <v>2785</v>
      </c>
      <c r="B987" t="s">
        <v>1396</v>
      </c>
      <c r="C987">
        <v>3</v>
      </c>
      <c r="D987">
        <v>4.740032609217451</v>
      </c>
      <c r="E987">
        <v>-0.51743621324196043</v>
      </c>
      <c r="F987">
        <v>-0.13818653751330745</v>
      </c>
      <c r="G987">
        <v>-0.27246549842077239</v>
      </c>
      <c r="H987">
        <v>0.15294868232260697</v>
      </c>
      <c r="I987">
        <v>0</v>
      </c>
      <c r="J987">
        <v>9.1769209393564157</v>
      </c>
      <c r="K987">
        <v>0.15294868232260697</v>
      </c>
      <c r="L987">
        <v>-0.99999999999999978</v>
      </c>
      <c r="M987">
        <v>-0.99999999999999978</v>
      </c>
      <c r="N987">
        <v>3.058973646452138</v>
      </c>
      <c r="O987">
        <v>13.644488050153093</v>
      </c>
      <c r="P987">
        <v>10.88430981022282</v>
      </c>
      <c r="Q987">
        <v>-0.47227028912749208</v>
      </c>
      <c r="R987">
        <v>0.74041264831225584</v>
      </c>
      <c r="S987">
        <v>0.33333333333333337</v>
      </c>
      <c r="T987">
        <v>0.25028510078426847</v>
      </c>
      <c r="U987">
        <v>1.4553376532845351E-2</v>
      </c>
      <c r="V987">
        <v>0</v>
      </c>
      <c r="W987">
        <v>17.808925133113608</v>
      </c>
      <c r="X987">
        <v>0.49495135200945251</v>
      </c>
      <c r="Y987">
        <v>-0.99999999999999978</v>
      </c>
      <c r="Z987">
        <v>-0.99999999999999978</v>
      </c>
      <c r="AA987">
        <v>26.945243448036067</v>
      </c>
      <c r="AB987">
        <v>-4.1145908211454946E-2</v>
      </c>
      <c r="AC987">
        <v>5.5785592919995991E-2</v>
      </c>
      <c r="AD987">
        <v>0.15327842862366314</v>
      </c>
      <c r="AE987">
        <v>8.3959056666102061</v>
      </c>
      <c r="AF987">
        <v>-0.99999999999999978</v>
      </c>
      <c r="AG987">
        <v>-0.99999999999999978</v>
      </c>
      <c r="AH987">
        <v>-0.99999999999999978</v>
      </c>
      <c r="AI987">
        <v>0</v>
      </c>
      <c r="AJ987">
        <v>0</v>
      </c>
      <c r="AK987">
        <v>0.46773369274286852</v>
      </c>
      <c r="AL987">
        <v>0.17765868967684109</v>
      </c>
      <c r="AM987">
        <v>3.2592446659151467E-2</v>
      </c>
      <c r="AN987">
        <v>-0.13317097042762696</v>
      </c>
      <c r="AO987">
        <v>3.1534796301931287</v>
      </c>
      <c r="AP987">
        <v>-2.4409808123064689</v>
      </c>
      <c r="AQ987">
        <v>26.985846072470029</v>
      </c>
      <c r="AR987">
        <v>0.59817181065044722</v>
      </c>
      <c r="AS987">
        <v>0.64790003433205956</v>
      </c>
      <c r="AT987">
        <v>-0.99999999999999978</v>
      </c>
      <c r="AU987">
        <v>-0.99999999999999978</v>
      </c>
      <c r="AV987">
        <v>0.46794714989148356</v>
      </c>
      <c r="AW987">
        <v>38.148750685882675</v>
      </c>
      <c r="AX987">
        <v>38.148750685882675</v>
      </c>
      <c r="AY987">
        <v>0.10462561629104467</v>
      </c>
      <c r="AZ987">
        <v>-3.0683754964750274</v>
      </c>
      <c r="BA987">
        <v>1478.0368270662129</v>
      </c>
      <c r="CU987" t="e">
        <v>#N/A</v>
      </c>
      <c r="CV987" t="e">
        <v>#N/A</v>
      </c>
    </row>
    <row r="988" spans="1:100" x14ac:dyDescent="0.25">
      <c r="A988">
        <v>2789</v>
      </c>
      <c r="B988" t="s">
        <v>1397</v>
      </c>
      <c r="C988">
        <v>3</v>
      </c>
      <c r="D988">
        <v>1.4900863086172873</v>
      </c>
      <c r="E988">
        <v>0</v>
      </c>
      <c r="F988">
        <v>-3.6948394539621796E-3</v>
      </c>
      <c r="G988">
        <v>-3.6948394539621796E-3</v>
      </c>
      <c r="H988">
        <v>0.12580471482247912</v>
      </c>
      <c r="I988">
        <v>0</v>
      </c>
      <c r="J988">
        <v>7.5482828893487426</v>
      </c>
      <c r="K988">
        <v>0.12580471482247912</v>
      </c>
      <c r="L988">
        <v>-0.99999999999999578</v>
      </c>
      <c r="M988">
        <v>-0.99999999999999578</v>
      </c>
      <c r="N988">
        <v>2.5160942964495807</v>
      </c>
      <c r="O988">
        <v>9.0346743585120706</v>
      </c>
      <c r="P988">
        <v>-0.16392317114026966</v>
      </c>
      <c r="Q988">
        <v>-0.15954128761617517</v>
      </c>
      <c r="R988">
        <v>-6.9887340698864819E-2</v>
      </c>
      <c r="S988">
        <v>0.33333333333333193</v>
      </c>
      <c r="T988">
        <v>1.4073062692771046E-3</v>
      </c>
      <c r="U988">
        <v>-6.0631778508168269E-2</v>
      </c>
      <c r="V988">
        <v>0</v>
      </c>
      <c r="W988">
        <v>5.9321658508784694</v>
      </c>
      <c r="X988">
        <v>-0.36551721631659784</v>
      </c>
      <c r="Y988">
        <v>-0.99999999999999578</v>
      </c>
      <c r="Z988">
        <v>-0.99999999999999578</v>
      </c>
      <c r="AA988">
        <v>8.4136769956574682</v>
      </c>
      <c r="AB988">
        <v>1.5629299516860852E-2</v>
      </c>
      <c r="AC988">
        <v>-7.3988983745732456E-2</v>
      </c>
      <c r="AD988">
        <v>0.10938765393842888</v>
      </c>
      <c r="AE988">
        <v>2.5513984854778577</v>
      </c>
      <c r="AF988">
        <v>-0.99999999999999578</v>
      </c>
      <c r="AG988">
        <v>-0.99999999999999578</v>
      </c>
      <c r="AH988">
        <v>-0.99999999999999578</v>
      </c>
      <c r="AI988">
        <v>0</v>
      </c>
      <c r="AJ988">
        <v>0</v>
      </c>
      <c r="AK988">
        <v>0.19010442724298091</v>
      </c>
      <c r="AL988">
        <v>0.17783768690262927</v>
      </c>
      <c r="AM988">
        <v>0.47110760763572185</v>
      </c>
      <c r="AN988">
        <v>0.55000259558987497</v>
      </c>
      <c r="AO988">
        <v>12.728212327107956</v>
      </c>
      <c r="AP988">
        <v>14.639253324260023</v>
      </c>
      <c r="AQ988">
        <v>13.480448740227207</v>
      </c>
      <c r="AR988">
        <v>0.27410886109444077</v>
      </c>
      <c r="AS988">
        <v>-0.23971250149411905</v>
      </c>
      <c r="AT988">
        <v>-0.99999999999999578</v>
      </c>
      <c r="AU988">
        <v>-0.99999999999999578</v>
      </c>
      <c r="AV988">
        <v>-7.3582180152826998E-2</v>
      </c>
      <c r="AW988">
        <v>32.08760467842955</v>
      </c>
      <c r="AX988">
        <v>32.08760467842955</v>
      </c>
      <c r="AY988">
        <v>-4.3360646945548371E-2</v>
      </c>
      <c r="AZ988">
        <v>-41.03174544779769</v>
      </c>
      <c r="BA988">
        <v>1406.6818212630858</v>
      </c>
    </row>
    <row r="989" spans="1:100" x14ac:dyDescent="0.25">
      <c r="A989">
        <v>2791</v>
      </c>
      <c r="B989" t="s">
        <v>1398</v>
      </c>
      <c r="C989">
        <v>3</v>
      </c>
      <c r="D989">
        <v>4.6613158940651207</v>
      </c>
      <c r="E989">
        <v>-1.2587788140327485E-2</v>
      </c>
      <c r="F989">
        <v>0.1293873632543836</v>
      </c>
      <c r="G989">
        <v>0.1293873632543836</v>
      </c>
      <c r="H989">
        <v>0.32705140337139854</v>
      </c>
      <c r="I989">
        <v>0</v>
      </c>
      <c r="J989">
        <v>19.623084202283913</v>
      </c>
      <c r="K989">
        <v>0.32705140337139854</v>
      </c>
      <c r="L989">
        <v>-0.99999999999999956</v>
      </c>
      <c r="M989">
        <v>-0.99999999999999956</v>
      </c>
      <c r="N989">
        <v>6.5410280674279679</v>
      </c>
      <c r="O989">
        <v>24.413787459603423</v>
      </c>
      <c r="P989">
        <v>0.4918319506983122</v>
      </c>
      <c r="Q989">
        <v>1.0737381753955435</v>
      </c>
      <c r="R989">
        <v>0.39883049597395698</v>
      </c>
      <c r="S989">
        <v>0.3333333333333332</v>
      </c>
      <c r="T989">
        <v>0.34841324983312311</v>
      </c>
      <c r="U989">
        <v>0.46066233898912823</v>
      </c>
      <c r="V989">
        <v>-1.6293954497027655E-2</v>
      </c>
      <c r="W989">
        <v>31.962542571486338</v>
      </c>
      <c r="X989">
        <v>2.1146607252691947</v>
      </c>
      <c r="Y989">
        <v>-0.99999999999999956</v>
      </c>
      <c r="Z989">
        <v>-0.99999999999999956</v>
      </c>
      <c r="AA989">
        <v>65.859395589539304</v>
      </c>
      <c r="AB989">
        <v>0.22861096531720493</v>
      </c>
      <c r="AC989">
        <v>0.22080562237402643</v>
      </c>
      <c r="AD989">
        <v>0.22054386275034843</v>
      </c>
      <c r="AE989">
        <v>33.49802252207899</v>
      </c>
      <c r="AF989">
        <v>-0.99999999999999956</v>
      </c>
      <c r="AG989">
        <v>-0.99999999999999956</v>
      </c>
      <c r="AH989">
        <v>-0.99999999999999956</v>
      </c>
      <c r="AI989">
        <v>8.1334960591424033E-4</v>
      </c>
      <c r="AJ989">
        <v>-1.6293954497027655E-2</v>
      </c>
      <c r="AK989">
        <v>-7.2750405856027572E-3</v>
      </c>
      <c r="AL989">
        <v>0.11205038582193647</v>
      </c>
      <c r="AM989">
        <v>-2.4007144340823534E-2</v>
      </c>
      <c r="AN989">
        <v>0.95536292528293898</v>
      </c>
      <c r="AO989">
        <v>-0.63655381144860201</v>
      </c>
      <c r="AP989">
        <v>24.444325061183171</v>
      </c>
      <c r="AQ989">
        <v>51.585626773770265</v>
      </c>
      <c r="AR989">
        <v>1.1261149676585565</v>
      </c>
      <c r="AS989">
        <v>2.4417121286405932</v>
      </c>
      <c r="AT989">
        <v>-0.99999999999999956</v>
      </c>
      <c r="AU989">
        <v>-0.99999999999999956</v>
      </c>
      <c r="AV989">
        <v>0.52821785922834052</v>
      </c>
      <c r="AW989">
        <v>114.71750811032597</v>
      </c>
      <c r="AX989">
        <v>113.10437965274147</v>
      </c>
      <c r="AY989">
        <v>0.30174867239072589</v>
      </c>
      <c r="AZ989">
        <v>52.00257956485779</v>
      </c>
      <c r="BA989">
        <v>1593.5051334047864</v>
      </c>
    </row>
    <row r="990" spans="1:100" x14ac:dyDescent="0.25">
      <c r="A990">
        <v>2795</v>
      </c>
      <c r="B990" t="s">
        <v>1399</v>
      </c>
      <c r="C990">
        <v>2</v>
      </c>
      <c r="D990">
        <v>3.4989641358102697</v>
      </c>
      <c r="E990">
        <v>-5.1747526966524356E-2</v>
      </c>
      <c r="F990">
        <v>-5.1919717072475502E-2</v>
      </c>
      <c r="G990">
        <v>-4.4488619841904609E-2</v>
      </c>
      <c r="H990">
        <v>4.3023744565725199E-2</v>
      </c>
      <c r="I990">
        <v>0</v>
      </c>
      <c r="J990">
        <v>2.5814246739435118</v>
      </c>
      <c r="K990">
        <v>4.3023744565725199E-2</v>
      </c>
      <c r="L990">
        <v>-1</v>
      </c>
      <c r="M990">
        <v>-1</v>
      </c>
      <c r="N990">
        <v>0.86047489131450394</v>
      </c>
      <c r="O990">
        <v>6.5262940992625307</v>
      </c>
      <c r="P990">
        <v>-9.429528119317343E-2</v>
      </c>
      <c r="Q990">
        <v>6.7866467147744247E-2</v>
      </c>
      <c r="R990">
        <v>2.3783081197543077E-2</v>
      </c>
      <c r="S990">
        <v>0.32289705969874116</v>
      </c>
      <c r="T990">
        <v>0.25235315733557312</v>
      </c>
      <c r="U990">
        <v>3.8211674592095325E-2</v>
      </c>
      <c r="V990">
        <v>-4.5783035972315582E-3</v>
      </c>
      <c r="W990">
        <v>21.830518294288513</v>
      </c>
      <c r="X990">
        <v>0.62031539842810146</v>
      </c>
      <c r="Y990">
        <v>-1</v>
      </c>
      <c r="Z990">
        <v>-1</v>
      </c>
      <c r="AA990">
        <v>37.293441695307727</v>
      </c>
      <c r="AB990">
        <v>7.3223894952559085E-2</v>
      </c>
      <c r="AC990">
        <v>7.342074842774049E-2</v>
      </c>
      <c r="AD990">
        <v>6.920909889985738E-2</v>
      </c>
      <c r="AE990">
        <v>13.549457010921412</v>
      </c>
      <c r="AF990">
        <v>-1</v>
      </c>
      <c r="AG990">
        <v>-1</v>
      </c>
      <c r="AH990">
        <v>-1</v>
      </c>
      <c r="AI990">
        <v>-2.7775139759627929E-3</v>
      </c>
      <c r="AJ990">
        <v>-4.5783035972315582E-3</v>
      </c>
      <c r="AK990">
        <v>0.14369208714578</v>
      </c>
      <c r="AL990">
        <v>2.8135869843467325E-2</v>
      </c>
      <c r="AM990">
        <v>0.15901594365513638</v>
      </c>
      <c r="AN990">
        <v>2.4424916559917395E-2</v>
      </c>
      <c r="AO990">
        <v>4.4361879968667157</v>
      </c>
      <c r="AP990">
        <v>1.0089732934558646</v>
      </c>
      <c r="AQ990">
        <v>26.862725297221647</v>
      </c>
      <c r="AR990">
        <v>0.63676496064299315</v>
      </c>
      <c r="AS990">
        <v>0.70066710704132595</v>
      </c>
      <c r="AT990">
        <v>-1</v>
      </c>
      <c r="AU990">
        <v>-1</v>
      </c>
      <c r="AV990">
        <v>8.3277451170985728E-2</v>
      </c>
      <c r="AW990">
        <v>48.421641583008764</v>
      </c>
      <c r="AX990">
        <v>48.451741156244815</v>
      </c>
      <c r="AY990">
        <v>0.11734901838633219</v>
      </c>
      <c r="AZ990">
        <v>-8.6400831086836885</v>
      </c>
      <c r="BA990">
        <v>1407.2780514930746</v>
      </c>
    </row>
    <row r="991" spans="1:100" x14ac:dyDescent="0.25">
      <c r="A991">
        <v>2797</v>
      </c>
      <c r="B991" t="s">
        <v>1400</v>
      </c>
      <c r="C991">
        <v>3</v>
      </c>
      <c r="D991">
        <v>3.8035317353941096</v>
      </c>
      <c r="E991">
        <v>0.20608798350927024</v>
      </c>
      <c r="F991">
        <v>1.6521200242410217E-2</v>
      </c>
      <c r="G991">
        <v>7.4374630628828875E-2</v>
      </c>
      <c r="H991">
        <v>2.5563607625955616E-2</v>
      </c>
      <c r="I991">
        <v>0</v>
      </c>
      <c r="J991">
        <v>1.5338164575573359</v>
      </c>
      <c r="K991">
        <v>2.5563607625955616E-2</v>
      </c>
      <c r="L991">
        <v>-0.99999999999999822</v>
      </c>
      <c r="M991">
        <v>-0.99999999999999822</v>
      </c>
      <c r="N991">
        <v>0.51127215251911307</v>
      </c>
      <c r="O991">
        <v>5.4117228235802681</v>
      </c>
      <c r="P991">
        <v>-7.5190649602612555E-2</v>
      </c>
      <c r="Q991">
        <v>-0.10009906096183407</v>
      </c>
      <c r="R991">
        <v>-7.5234651654394816E-3</v>
      </c>
      <c r="S991">
        <v>0.33333333333333248</v>
      </c>
      <c r="T991">
        <v>0.27640038117661148</v>
      </c>
      <c r="U991">
        <v>-0.234703033150233</v>
      </c>
      <c r="V991">
        <v>-1.6146944319074527E-2</v>
      </c>
      <c r="W991">
        <v>13.33280517658724</v>
      </c>
      <c r="X991">
        <v>-0.4988238655526871</v>
      </c>
      <c r="Y991">
        <v>-0.99999999999999822</v>
      </c>
      <c r="Z991">
        <v>-0.99999999999999822</v>
      </c>
      <c r="AA991">
        <v>60.163698807652921</v>
      </c>
      <c r="AB991">
        <v>0.45483091381881907</v>
      </c>
      <c r="AC991">
        <v>0.1715452394027171</v>
      </c>
      <c r="AD991">
        <v>0.31039218870308599</v>
      </c>
      <c r="AE991">
        <v>46.838417096231112</v>
      </c>
      <c r="AF991">
        <v>-0.99999999999999822</v>
      </c>
      <c r="AG991">
        <v>-0.99999999999999822</v>
      </c>
      <c r="AH991">
        <v>-0.99999999999999822</v>
      </c>
      <c r="AI991">
        <v>0</v>
      </c>
      <c r="AJ991">
        <v>-1.6146944319074527E-2</v>
      </c>
      <c r="AK991">
        <v>-0.19797220095143808</v>
      </c>
      <c r="AL991">
        <v>0.23080838308117288</v>
      </c>
      <c r="AM991">
        <v>-8.6210161196634411E-2</v>
      </c>
      <c r="AN991">
        <v>-0.10688643360169285</v>
      </c>
      <c r="AO991">
        <v>-3.1451150346730512</v>
      </c>
      <c r="AP991">
        <v>-1.5181189246364568</v>
      </c>
      <c r="AQ991">
        <v>14.86662163414457</v>
      </c>
      <c r="AR991">
        <v>0.35888373704063653</v>
      </c>
      <c r="AS991">
        <v>-0.47326025792673165</v>
      </c>
      <c r="AT991">
        <v>-0.99999999999999822</v>
      </c>
      <c r="AU991">
        <v>-0.99999999999999822</v>
      </c>
      <c r="AV991">
        <v>6.6851165463389484E-2</v>
      </c>
      <c r="AW991">
        <v>64.05730270659673</v>
      </c>
      <c r="AX991">
        <v>62.442608274689256</v>
      </c>
      <c r="AY991">
        <v>0.20482998779038775</v>
      </c>
      <c r="AZ991">
        <v>20.520956165029641</v>
      </c>
      <c r="BA991">
        <v>1452.8955518832686</v>
      </c>
    </row>
    <row r="992" spans="1:100" x14ac:dyDescent="0.25">
      <c r="A992">
        <v>2805</v>
      </c>
      <c r="B992" t="s">
        <v>1401</v>
      </c>
      <c r="C992">
        <v>2</v>
      </c>
      <c r="D992">
        <v>4.6497462283832061</v>
      </c>
      <c r="E992">
        <v>0.2038734895337293</v>
      </c>
      <c r="F992">
        <v>0.58460453696115466</v>
      </c>
      <c r="G992">
        <v>0.59492615052273146</v>
      </c>
      <c r="H992">
        <v>0.17530559356537706</v>
      </c>
      <c r="I992">
        <v>0</v>
      </c>
      <c r="J992">
        <v>10.518335613922623</v>
      </c>
      <c r="K992">
        <v>0.17530559356537706</v>
      </c>
      <c r="L992">
        <v>-1</v>
      </c>
      <c r="M992">
        <v>-1</v>
      </c>
      <c r="N992">
        <v>3.5061118713075405</v>
      </c>
      <c r="O992">
        <v>14.770669391416183</v>
      </c>
      <c r="P992">
        <v>1.2002885323541357</v>
      </c>
      <c r="Q992">
        <v>3.0936449365574212</v>
      </c>
      <c r="R992">
        <v>1.0175951874505658</v>
      </c>
      <c r="S992">
        <v>0.34762431733499638</v>
      </c>
      <c r="T992">
        <v>0.35675213553248791</v>
      </c>
      <c r="U992">
        <v>0.16748695691841975</v>
      </c>
      <c r="V992">
        <v>1.2515578404559484E-2</v>
      </c>
      <c r="W992">
        <v>29.989621228778006</v>
      </c>
      <c r="X992">
        <v>1.2191958922512802</v>
      </c>
      <c r="Y992">
        <v>-1</v>
      </c>
      <c r="Z992">
        <v>-1</v>
      </c>
      <c r="AA992">
        <v>54.091720495308095</v>
      </c>
      <c r="AB992">
        <v>0.21823022549865623</v>
      </c>
      <c r="AC992">
        <v>0.21848210852985983</v>
      </c>
      <c r="AD992">
        <v>0.21302473540782663</v>
      </c>
      <c r="AE992">
        <v>26.908380469284729</v>
      </c>
      <c r="AF992">
        <v>-1</v>
      </c>
      <c r="AG992">
        <v>-1</v>
      </c>
      <c r="AH992">
        <v>-1</v>
      </c>
      <c r="AI992">
        <v>6.5957897978724022E-3</v>
      </c>
      <c r="AJ992">
        <v>1.2515578404559484E-2</v>
      </c>
      <c r="AK992">
        <v>-3.1003149630112872E-2</v>
      </c>
      <c r="AL992">
        <v>0.20283110661936021</v>
      </c>
      <c r="AM992">
        <v>-4.4455681630051355E-2</v>
      </c>
      <c r="AN992">
        <v>0.22789654184510511</v>
      </c>
      <c r="AO992">
        <v>-0.74499652155553697</v>
      </c>
      <c r="AP992">
        <v>6.1901578118781178</v>
      </c>
      <c r="AQ992">
        <v>35.548666235001136</v>
      </c>
      <c r="AR992">
        <v>0.82795952257824523</v>
      </c>
      <c r="AS992">
        <v>1.3189663314638731</v>
      </c>
      <c r="AT992">
        <v>-1</v>
      </c>
      <c r="AU992">
        <v>-1</v>
      </c>
      <c r="AV992">
        <v>1.4021061335498342</v>
      </c>
      <c r="AW992">
        <v>67.780428883385412</v>
      </c>
      <c r="AX992">
        <v>68.06414091252212</v>
      </c>
      <c r="AY992">
        <v>0.26646359559724286</v>
      </c>
      <c r="AZ992">
        <v>17.483675520176892</v>
      </c>
      <c r="BA992">
        <v>1439.3755209008521</v>
      </c>
    </row>
    <row r="993" spans="1:100" x14ac:dyDescent="0.25">
      <c r="A993">
        <v>2811</v>
      </c>
      <c r="B993" t="s">
        <v>1402</v>
      </c>
      <c r="C993">
        <v>3</v>
      </c>
      <c r="D993">
        <v>5.5212799974019973</v>
      </c>
      <c r="E993">
        <v>0</v>
      </c>
      <c r="F993">
        <v>0.5926711908918707</v>
      </c>
      <c r="G993">
        <v>0.5926711908918707</v>
      </c>
      <c r="H993">
        <v>-0.12020257564328844</v>
      </c>
      <c r="I993">
        <v>0</v>
      </c>
      <c r="J993">
        <v>-7.2121545385973072</v>
      </c>
      <c r="K993">
        <v>-0.12020257564328844</v>
      </c>
      <c r="L993">
        <v>-0.99999999999999978</v>
      </c>
      <c r="M993">
        <v>-0.99999999999999978</v>
      </c>
      <c r="N993">
        <v>-2.4040515128657685</v>
      </c>
      <c r="O993">
        <v>-1.0982033503034356</v>
      </c>
      <c r="P993">
        <v>-0.14017046429781141</v>
      </c>
      <c r="Q993">
        <v>-4.0095298985691636</v>
      </c>
      <c r="R993">
        <v>-1.2814685606448821</v>
      </c>
      <c r="S993">
        <v>0.33333333333333326</v>
      </c>
      <c r="T993">
        <v>0.42256121228827448</v>
      </c>
      <c r="U993">
        <v>5.032817207483635E-2</v>
      </c>
      <c r="V993">
        <v>1.0375717482700929E-2</v>
      </c>
      <c r="W993">
        <v>37.472040432897309</v>
      </c>
      <c r="X993">
        <v>1.2288919934153884</v>
      </c>
      <c r="Y993">
        <v>-0.99999999999999978</v>
      </c>
      <c r="Z993">
        <v>-0.99999999999999978</v>
      </c>
      <c r="AA993">
        <v>51.967838210348965</v>
      </c>
      <c r="AB993">
        <v>0.16038588357415182</v>
      </c>
      <c r="AC993">
        <v>0.16867286788842253</v>
      </c>
      <c r="AD993">
        <v>-1.3513424700644169E-2</v>
      </c>
      <c r="AE993">
        <v>15.777266338096519</v>
      </c>
      <c r="AF993">
        <v>-0.99999999999999978</v>
      </c>
      <c r="AG993">
        <v>-0.99999999999999978</v>
      </c>
      <c r="AH993">
        <v>-0.99999999999999978</v>
      </c>
      <c r="AI993">
        <v>0</v>
      </c>
      <c r="AJ993">
        <v>1.0375717482700929E-2</v>
      </c>
      <c r="AK993">
        <v>6.6250799834633889E-2</v>
      </c>
      <c r="AL993">
        <v>0.28887120408758821</v>
      </c>
      <c r="AM993">
        <v>0.19022827576406193</v>
      </c>
      <c r="AN993">
        <v>-0.1581634418940662</v>
      </c>
      <c r="AO993">
        <v>5.0869608932747159</v>
      </c>
      <c r="AP993">
        <v>-2.5097300269137128</v>
      </c>
      <c r="AQ993">
        <v>30.259885894300023</v>
      </c>
      <c r="AR993">
        <v>0.81659843517914532</v>
      </c>
      <c r="AS993">
        <v>1.1086894177721005</v>
      </c>
      <c r="AT993">
        <v>-0.99999999999999978</v>
      </c>
      <c r="AU993">
        <v>-0.99999999999999978</v>
      </c>
      <c r="AV993">
        <v>-0.68879736975301109</v>
      </c>
      <c r="AW993">
        <v>48.359904833131814</v>
      </c>
      <c r="AX993">
        <v>49.397476581401911</v>
      </c>
      <c r="AY993">
        <v>0.25676894340763035</v>
      </c>
      <c r="AZ993">
        <v>26.948790154836622</v>
      </c>
      <c r="BA993">
        <v>1503.3299789697553</v>
      </c>
    </row>
    <row r="994" spans="1:100" x14ac:dyDescent="0.25">
      <c r="A994">
        <v>2813</v>
      </c>
      <c r="B994" t="s">
        <v>1403</v>
      </c>
      <c r="C994">
        <v>3</v>
      </c>
      <c r="D994">
        <v>2.2114107473409135</v>
      </c>
      <c r="E994">
        <v>0</v>
      </c>
      <c r="F994">
        <v>0.90160175410580334</v>
      </c>
      <c r="G994">
        <v>0.90160175410580334</v>
      </c>
      <c r="H994">
        <v>0.16854856266142862</v>
      </c>
      <c r="I994">
        <v>0</v>
      </c>
      <c r="J994">
        <v>10.112913759685714</v>
      </c>
      <c r="K994">
        <v>0.16854856266142862</v>
      </c>
      <c r="L994">
        <v>-0.99999999999999889</v>
      </c>
      <c r="M994">
        <v>-0.99999999999999889</v>
      </c>
      <c r="N994">
        <v>3.3709712532285727</v>
      </c>
      <c r="O994">
        <v>13.225926261132432</v>
      </c>
      <c r="P994">
        <v>5.5656930357854542</v>
      </c>
      <c r="Q994">
        <v>-2.9754907082030067</v>
      </c>
      <c r="R994">
        <v>-0.63006254289095998</v>
      </c>
      <c r="S994">
        <v>0.32692362889307386</v>
      </c>
      <c r="T994">
        <v>0.15514221533184955</v>
      </c>
      <c r="U994">
        <v>-9.490535215965519E-2</v>
      </c>
      <c r="V994">
        <v>0</v>
      </c>
      <c r="W994">
        <v>8.7444771761535875</v>
      </c>
      <c r="X994">
        <v>-0.24429524507660935</v>
      </c>
      <c r="Y994">
        <v>-0.99999999999999889</v>
      </c>
      <c r="Z994">
        <v>-0.99999999999999889</v>
      </c>
      <c r="AA994">
        <v>-5.9224715748708849</v>
      </c>
      <c r="AB994">
        <v>-0.16880523627866892</v>
      </c>
      <c r="AC994">
        <v>8.7409483447529301E-2</v>
      </c>
      <c r="AD994">
        <v>-0.19934197133153075</v>
      </c>
      <c r="AE994">
        <v>-14.03688620813352</v>
      </c>
      <c r="AF994">
        <v>-0.99999999999999889</v>
      </c>
      <c r="AG994">
        <v>-0.99999999999999889</v>
      </c>
      <c r="AH994">
        <v>-0.99999999999999889</v>
      </c>
      <c r="AI994">
        <v>-3.5795586812775199E-2</v>
      </c>
      <c r="AJ994">
        <v>0</v>
      </c>
      <c r="AK994">
        <v>0.40995342563752107</v>
      </c>
      <c r="AL994">
        <v>-5.3518230962379842E-2</v>
      </c>
      <c r="AM994">
        <v>-5.6098367434035117E-2</v>
      </c>
      <c r="AN994">
        <v>6.4563333010549007E-2</v>
      </c>
      <c r="AO994">
        <v>0.64730794233672806</v>
      </c>
      <c r="AP994">
        <v>1.3464921704518256</v>
      </c>
      <c r="AQ994">
        <v>18.857390935839312</v>
      </c>
      <c r="AR994">
        <v>0.38716049206526837</v>
      </c>
      <c r="AS994">
        <v>-7.5746682415180816E-2</v>
      </c>
      <c r="AT994">
        <v>-0.99999999999999889</v>
      </c>
      <c r="AU994">
        <v>-0.99999999999999889</v>
      </c>
      <c r="AV994">
        <v>0.27153921121484426</v>
      </c>
      <c r="AW994">
        <v>8.6499468567133722</v>
      </c>
      <c r="AX994">
        <v>7.9340351204578727</v>
      </c>
      <c r="AY994">
        <v>-0.11136159180467198</v>
      </c>
      <c r="AZ994">
        <v>-55.726047120646683</v>
      </c>
      <c r="BA994">
        <v>1346.3577448949086</v>
      </c>
    </row>
    <row r="995" spans="1:100" x14ac:dyDescent="0.25">
      <c r="A995">
        <v>2815</v>
      </c>
      <c r="B995" t="s">
        <v>1404</v>
      </c>
      <c r="C995">
        <v>3</v>
      </c>
      <c r="D995">
        <v>6.0076656929498204</v>
      </c>
      <c r="E995">
        <v>0</v>
      </c>
      <c r="F995">
        <v>0.23232182791694758</v>
      </c>
      <c r="G995">
        <v>0.23232182791694758</v>
      </c>
      <c r="H995">
        <v>9.3597987970129373E-2</v>
      </c>
      <c r="I995">
        <v>0</v>
      </c>
      <c r="J995">
        <v>5.615879278207764</v>
      </c>
      <c r="K995">
        <v>9.3597987970129373E-2</v>
      </c>
      <c r="L995">
        <v>-1.0000000000000004</v>
      </c>
      <c r="M995">
        <v>-1.0000000000000004</v>
      </c>
      <c r="N995">
        <v>1.8719597594025887</v>
      </c>
      <c r="O995">
        <v>11.855866799074533</v>
      </c>
      <c r="P995">
        <v>0.39276225196851777</v>
      </c>
      <c r="Q995">
        <v>2.6065574523505766</v>
      </c>
      <c r="R995">
        <v>0.96015510082667022</v>
      </c>
      <c r="S995">
        <v>0.33333333333333354</v>
      </c>
      <c r="T995">
        <v>0.20474668748742186</v>
      </c>
      <c r="U995">
        <v>-8.743293815474755E-2</v>
      </c>
      <c r="V995">
        <v>0</v>
      </c>
      <c r="W995">
        <v>14.281963787835135</v>
      </c>
      <c r="X995">
        <v>-5.4654502781712633E-2</v>
      </c>
      <c r="Y995">
        <v>-1.0000000000000004</v>
      </c>
      <c r="Z995">
        <v>-1.0000000000000004</v>
      </c>
      <c r="AA995">
        <v>38.666946509855642</v>
      </c>
      <c r="AB995">
        <v>9.1839112286823427E-2</v>
      </c>
      <c r="AC995">
        <v>8.1127075112291128E-2</v>
      </c>
      <c r="AD995">
        <v>0.29553036502476221</v>
      </c>
      <c r="AE995">
        <v>23.424827621193842</v>
      </c>
      <c r="AF995">
        <v>-1.0000000000000004</v>
      </c>
      <c r="AG995">
        <v>-1.0000000000000004</v>
      </c>
      <c r="AH995">
        <v>-1.0000000000000004</v>
      </c>
      <c r="AI995">
        <v>0</v>
      </c>
      <c r="AJ995">
        <v>0</v>
      </c>
      <c r="AK995">
        <v>-8.3208827031103064E-2</v>
      </c>
      <c r="AL995">
        <v>-4.1939124804378614E-2</v>
      </c>
      <c r="AM995">
        <v>0.31673035120078974</v>
      </c>
      <c r="AN995">
        <v>1.1526325085439359E-2</v>
      </c>
      <c r="AO995">
        <v>7.5022146448642273</v>
      </c>
      <c r="AP995">
        <v>7.8462503114091711E-2</v>
      </c>
      <c r="AQ995">
        <v>19.897843066042892</v>
      </c>
      <c r="AR995">
        <v>0.45064708266600767</v>
      </c>
      <c r="AS995">
        <v>3.8943485188416949E-2</v>
      </c>
      <c r="AT995">
        <v>-1.0000000000000004</v>
      </c>
      <c r="AU995">
        <v>-1.0000000000000004</v>
      </c>
      <c r="AV995">
        <v>1.1924769287436183</v>
      </c>
      <c r="AW995">
        <v>50.601275812044243</v>
      </c>
      <c r="AX995">
        <v>50.601275812044243</v>
      </c>
      <c r="AY995">
        <v>-4.0104981877649812E-2</v>
      </c>
      <c r="AZ995">
        <v>-13.529572474878053</v>
      </c>
      <c r="BA995">
        <v>1457.6437414312511</v>
      </c>
      <c r="CU995" t="e">
        <v>#N/A</v>
      </c>
      <c r="CV995" t="e">
        <v>#N/A</v>
      </c>
    </row>
    <row r="996" spans="1:100" x14ac:dyDescent="0.25">
      <c r="A996">
        <v>2819</v>
      </c>
      <c r="B996" t="s">
        <v>1405</v>
      </c>
      <c r="C996">
        <v>3</v>
      </c>
      <c r="D996">
        <v>3.4195613655003627</v>
      </c>
      <c r="E996">
        <v>-1.2795233573424752E-2</v>
      </c>
      <c r="F996">
        <v>-0.10265347464524377</v>
      </c>
      <c r="G996">
        <v>-0.10265347464524377</v>
      </c>
      <c r="H996">
        <v>4.0317497887610181E-2</v>
      </c>
      <c r="I996">
        <v>0</v>
      </c>
      <c r="J996">
        <v>2.419049873256609</v>
      </c>
      <c r="K996">
        <v>4.0317497887610181E-2</v>
      </c>
      <c r="L996">
        <v>-1.0000000000000007</v>
      </c>
      <c r="M996">
        <v>-1.0000000000000007</v>
      </c>
      <c r="N996">
        <v>0.80634995775220275</v>
      </c>
      <c r="O996">
        <v>5.735957764111733</v>
      </c>
      <c r="P996">
        <v>0.72787917047642914</v>
      </c>
      <c r="Q996">
        <v>-1.4537738366111091E-2</v>
      </c>
      <c r="R996">
        <v>5.4149321914679249E-2</v>
      </c>
      <c r="S996">
        <v>0.33333333333333348</v>
      </c>
      <c r="T996">
        <v>0.2710846621367578</v>
      </c>
      <c r="U996">
        <v>0.11526880658490188</v>
      </c>
      <c r="V996">
        <v>-2.349115358611304E-3</v>
      </c>
      <c r="W996">
        <v>27.080807552350873</v>
      </c>
      <c r="X996">
        <v>0.94883236057384579</v>
      </c>
      <c r="Y996">
        <v>-1.0000000000000007</v>
      </c>
      <c r="Z996">
        <v>-1.0000000000000007</v>
      </c>
      <c r="AA996">
        <v>25.679511969421732</v>
      </c>
      <c r="AB996">
        <v>-0.20211852441077982</v>
      </c>
      <c r="AC996">
        <v>0.11827972921022037</v>
      </c>
      <c r="AD996">
        <v>5.4729897103683318E-2</v>
      </c>
      <c r="AE996">
        <v>-1.4554449048438047</v>
      </c>
      <c r="AF996">
        <v>-1.0000000000000007</v>
      </c>
      <c r="AG996">
        <v>-1.0000000000000007</v>
      </c>
      <c r="AH996">
        <v>-1.0000000000000007</v>
      </c>
      <c r="AI996">
        <v>0</v>
      </c>
      <c r="AJ996">
        <v>-2.349115358611304E-3</v>
      </c>
      <c r="AK996">
        <v>0.77462550289659882</v>
      </c>
      <c r="AL996">
        <v>4.7765498819939023E-2</v>
      </c>
      <c r="AM996">
        <v>0.53111510241655235</v>
      </c>
      <c r="AN996">
        <v>-0.27714274028681218</v>
      </c>
      <c r="AO996">
        <v>17.151005074896798</v>
      </c>
      <c r="AP996">
        <v>-6.6897410130706092</v>
      </c>
      <c r="AQ996">
        <v>29.499857425607495</v>
      </c>
      <c r="AR996">
        <v>0.71733768669638232</v>
      </c>
      <c r="AS996">
        <v>0.98914985846145598</v>
      </c>
      <c r="AT996">
        <v>-1.0000000000000007</v>
      </c>
      <c r="AU996">
        <v>-1.0000000000000007</v>
      </c>
      <c r="AV996">
        <v>-4.8504152730564506E-2</v>
      </c>
      <c r="AW996">
        <v>24.725728720462875</v>
      </c>
      <c r="AX996">
        <v>24.490817184601738</v>
      </c>
      <c r="AY996">
        <v>-0.1275045892801854</v>
      </c>
      <c r="AZ996">
        <v>-82.634994771563086</v>
      </c>
      <c r="BA996">
        <v>1306.8585484689488</v>
      </c>
    </row>
    <row r="997" spans="1:100" x14ac:dyDescent="0.25">
      <c r="A997">
        <v>2823</v>
      </c>
      <c r="B997" t="s">
        <v>1406</v>
      </c>
      <c r="C997">
        <v>3</v>
      </c>
      <c r="D997">
        <v>3.9562576938265552</v>
      </c>
      <c r="E997">
        <v>0</v>
      </c>
      <c r="F997">
        <v>0.79813362822926337</v>
      </c>
      <c r="G997">
        <v>0.79813362822926337</v>
      </c>
      <c r="H997">
        <v>7.9128780796953138E-2</v>
      </c>
      <c r="I997">
        <v>0</v>
      </c>
      <c r="J997">
        <v>4.7477268478171899</v>
      </c>
      <c r="K997">
        <v>7.9128780796953138E-2</v>
      </c>
      <c r="L997">
        <v>-1.0000000000000004</v>
      </c>
      <c r="M997">
        <v>-1.0000000000000004</v>
      </c>
      <c r="N997">
        <v>1.5825756159390632</v>
      </c>
      <c r="O997">
        <v>9.5021181698730057</v>
      </c>
      <c r="P997">
        <v>-0.88229331275612544</v>
      </c>
      <c r="Q997">
        <v>3.7056118249082397</v>
      </c>
      <c r="R997">
        <v>0.90838786181601727</v>
      </c>
      <c r="S997">
        <v>0.33333333333333359</v>
      </c>
      <c r="T997">
        <v>0.15414741201257334</v>
      </c>
      <c r="U997">
        <v>-3.124874207004168E-2</v>
      </c>
      <c r="V997">
        <v>-1.1451983441578172E-2</v>
      </c>
      <c r="W997">
        <v>14.626049561493348</v>
      </c>
      <c r="X997">
        <v>2.8699134289849305E-2</v>
      </c>
      <c r="Y997">
        <v>-1.0000000000000004</v>
      </c>
      <c r="Z997">
        <v>-1.0000000000000004</v>
      </c>
      <c r="AA997">
        <v>51.142772653115088</v>
      </c>
      <c r="AB997">
        <v>0.57733609129668384</v>
      </c>
      <c r="AC997">
        <v>8.8551949023950041E-2</v>
      </c>
      <c r="AD997">
        <v>4.6278664275480198E-2</v>
      </c>
      <c r="AE997">
        <v>35.608335229805718</v>
      </c>
      <c r="AF997">
        <v>-1.0000000000000004</v>
      </c>
      <c r="AG997">
        <v>-1.0000000000000004</v>
      </c>
      <c r="AH997">
        <v>-1.0000000000000004</v>
      </c>
      <c r="AI997">
        <v>0</v>
      </c>
      <c r="AJ997">
        <v>-1.1451983441578172E-2</v>
      </c>
      <c r="AK997">
        <v>-9.8621583615647782E-2</v>
      </c>
      <c r="AL997">
        <v>-9.9378777657019898E-2</v>
      </c>
      <c r="AM997">
        <v>7.2147791460846655E-2</v>
      </c>
      <c r="AN997">
        <v>7.265456806483081E-2</v>
      </c>
      <c r="AO997">
        <v>1.3105868684429274</v>
      </c>
      <c r="AP997">
        <v>1.3194703133356718</v>
      </c>
      <c r="AQ997">
        <v>19.37377640931054</v>
      </c>
      <c r="AR997">
        <v>0.444780019834287</v>
      </c>
      <c r="AS997">
        <v>0.10782791508680203</v>
      </c>
      <c r="AT997">
        <v>-1.0000000000000004</v>
      </c>
      <c r="AU997">
        <v>-1.0000000000000004</v>
      </c>
      <c r="AV997">
        <v>1.7065214900452805</v>
      </c>
      <c r="AW997">
        <v>61.964361136323767</v>
      </c>
      <c r="AX997">
        <v>60.819162792165947</v>
      </c>
      <c r="AY997">
        <v>0.19999220791040442</v>
      </c>
      <c r="AZ997">
        <v>6.3083505982680084</v>
      </c>
      <c r="BA997">
        <v>1512.9582814438534</v>
      </c>
      <c r="CU997" t="e">
        <v>#N/A</v>
      </c>
      <c r="CV997" t="e">
        <v>#N/A</v>
      </c>
    </row>
    <row r="998" spans="1:100" x14ac:dyDescent="0.25">
      <c r="A998">
        <v>2825</v>
      </c>
      <c r="B998" t="s">
        <v>1407</v>
      </c>
      <c r="C998">
        <v>2</v>
      </c>
      <c r="D998">
        <v>2.8831157794179734</v>
      </c>
      <c r="E998">
        <v>-0.18854473982464143</v>
      </c>
      <c r="F998">
        <v>-0.39255972023241248</v>
      </c>
      <c r="G998">
        <v>-0.38667550120151439</v>
      </c>
      <c r="H998">
        <v>-2.7767728305413783E-2</v>
      </c>
      <c r="I998">
        <v>0</v>
      </c>
      <c r="J998">
        <v>-1.6660636983248276</v>
      </c>
      <c r="K998">
        <v>-2.7767728305413783E-2</v>
      </c>
      <c r="L998">
        <v>-1</v>
      </c>
      <c r="M998">
        <v>-1</v>
      </c>
      <c r="N998">
        <v>-0.55535456610827572</v>
      </c>
      <c r="O998">
        <v>2.1142642233003359</v>
      </c>
      <c r="P998">
        <v>-0.78710004321605065</v>
      </c>
      <c r="Q998">
        <v>-1.5513981262270826</v>
      </c>
      <c r="R998">
        <v>-0.50806178860772788</v>
      </c>
      <c r="S998">
        <v>0.3096641104969256</v>
      </c>
      <c r="T998">
        <v>0.19648338012357652</v>
      </c>
      <c r="U998">
        <v>-3.0970815000538915E-2</v>
      </c>
      <c r="V998">
        <v>-1.3726203276162006E-2</v>
      </c>
      <c r="W998">
        <v>17.464122462905301</v>
      </c>
      <c r="X998">
        <v>0.29982069297800262</v>
      </c>
      <c r="Y998">
        <v>-1</v>
      </c>
      <c r="Z998">
        <v>-1</v>
      </c>
      <c r="AA998">
        <v>28.303735950000338</v>
      </c>
      <c r="AB998">
        <v>-4.3771651522513805E-3</v>
      </c>
      <c r="AC998">
        <v>-4.2097610939908492E-3</v>
      </c>
      <c r="AD998">
        <v>-7.7547537170370717E-3</v>
      </c>
      <c r="AE998">
        <v>6.4003441527178815</v>
      </c>
      <c r="AF998">
        <v>-1</v>
      </c>
      <c r="AG998">
        <v>-1</v>
      </c>
      <c r="AH998">
        <v>-1</v>
      </c>
      <c r="AI998">
        <v>-7.7936971094488185E-3</v>
      </c>
      <c r="AJ998">
        <v>-1.3726203276162006E-2</v>
      </c>
      <c r="AK998">
        <v>0.23718135425581538</v>
      </c>
      <c r="AL998">
        <v>-6.5353397266568067E-2</v>
      </c>
      <c r="AM998">
        <v>0.26790507810819975</v>
      </c>
      <c r="AN998">
        <v>-8.4464217893145996E-2</v>
      </c>
      <c r="AO998">
        <v>7.2089318468352745</v>
      </c>
      <c r="AP998">
        <v>-1.7637705565126938</v>
      </c>
      <c r="AQ998">
        <v>22.214388757423578</v>
      </c>
      <c r="AR998">
        <v>0.5344459747299346</v>
      </c>
      <c r="AS998">
        <v>0.3697803443980987</v>
      </c>
      <c r="AT998">
        <v>-1</v>
      </c>
      <c r="AU998">
        <v>-1</v>
      </c>
      <c r="AV998">
        <v>-0.62250210661662819</v>
      </c>
      <c r="AW998">
        <v>38.061663427605382</v>
      </c>
      <c r="AX998">
        <v>37.956040681963636</v>
      </c>
      <c r="AY998">
        <v>3.754940394833528E-2</v>
      </c>
      <c r="AZ998">
        <v>-22.62037869913944</v>
      </c>
      <c r="BA998">
        <v>1413.8861218008319</v>
      </c>
    </row>
    <row r="999" spans="1:100" x14ac:dyDescent="0.25">
      <c r="A999">
        <v>2826</v>
      </c>
      <c r="B999" t="s">
        <v>1408</v>
      </c>
      <c r="C999">
        <v>3</v>
      </c>
      <c r="D999">
        <v>4.172108163397735</v>
      </c>
      <c r="E999">
        <v>0.21478326193659386</v>
      </c>
      <c r="F999">
        <v>1.2966931829125414</v>
      </c>
      <c r="G999">
        <v>1.3590984523832215</v>
      </c>
      <c r="H999">
        <v>-0.12077549979052563</v>
      </c>
      <c r="I999">
        <v>0</v>
      </c>
      <c r="J999">
        <v>-7.2465299874315363</v>
      </c>
      <c r="K999">
        <v>-0.12077549979052563</v>
      </c>
      <c r="L999">
        <v>-0.99999999999999978</v>
      </c>
      <c r="M999">
        <v>-0.99999999999999978</v>
      </c>
      <c r="N999">
        <v>-2.4155099958105128</v>
      </c>
      <c r="O999">
        <v>-1.7153233716505787</v>
      </c>
      <c r="P999">
        <v>-0.19750507376711113</v>
      </c>
      <c r="Q999">
        <v>4.1246696040361517</v>
      </c>
      <c r="R999">
        <v>1.3163947584163196</v>
      </c>
      <c r="S999">
        <v>0.3333333333333332</v>
      </c>
      <c r="T999">
        <v>0.37352694531477293</v>
      </c>
      <c r="U999">
        <v>0.22132075752685781</v>
      </c>
      <c r="V999">
        <v>0</v>
      </c>
      <c r="W999">
        <v>41.958261438619573</v>
      </c>
      <c r="X999">
        <v>1.7531124205275024</v>
      </c>
      <c r="Y999">
        <v>-0.99999999999999978</v>
      </c>
      <c r="Z999">
        <v>-0.99999999999999978</v>
      </c>
      <c r="AA999">
        <v>64.076981560190561</v>
      </c>
      <c r="AB999">
        <v>-0.15484501334903497</v>
      </c>
      <c r="AC999">
        <v>0.54505065513551532</v>
      </c>
      <c r="AD999">
        <v>2.5840865476613364E-2</v>
      </c>
      <c r="AE999">
        <v>20.802325363154672</v>
      </c>
      <c r="AF999">
        <v>-0.99999999999999978</v>
      </c>
      <c r="AG999">
        <v>-0.99999999999999978</v>
      </c>
      <c r="AH999">
        <v>-0.99999999999999978</v>
      </c>
      <c r="AI999">
        <v>7.2286025244154423E-2</v>
      </c>
      <c r="AJ999">
        <v>0</v>
      </c>
      <c r="AK999">
        <v>8.2269985684862337E-2</v>
      </c>
      <c r="AL999">
        <v>2.5174418954824904E-2</v>
      </c>
      <c r="AM999">
        <v>5.8061192366390367E-2</v>
      </c>
      <c r="AN999">
        <v>-3.8042009477829652E-2</v>
      </c>
      <c r="AO999">
        <v>1.8628797375840722</v>
      </c>
      <c r="AP999">
        <v>-0.82517814217161689</v>
      </c>
      <c r="AQ999">
        <v>34.711731451188037</v>
      </c>
      <c r="AR999">
        <v>0.92818103617496406</v>
      </c>
      <c r="AS999">
        <v>1.6323369207369769</v>
      </c>
      <c r="AT999">
        <v>-0.99999999999999978</v>
      </c>
      <c r="AU999">
        <v>-0.99999999999999978</v>
      </c>
      <c r="AV999">
        <v>2.6754932107995404</v>
      </c>
      <c r="AW999">
        <v>61.536480046368375</v>
      </c>
      <c r="AX999">
        <v>62.982200551251459</v>
      </c>
      <c r="AY999">
        <v>0.17118131761635094</v>
      </c>
      <c r="AZ999">
        <v>28.084296642179545</v>
      </c>
      <c r="BA999">
        <v>1554.53802494314</v>
      </c>
    </row>
    <row r="1000" spans="1:100" x14ac:dyDescent="0.25">
      <c r="A1000">
        <v>2827</v>
      </c>
      <c r="B1000" t="s">
        <v>1409</v>
      </c>
      <c r="C1000">
        <v>3</v>
      </c>
      <c r="D1000">
        <v>5.0205123611819555</v>
      </c>
      <c r="E1000">
        <v>-1.5191102201878304E-3</v>
      </c>
      <c r="F1000">
        <v>-0.23567651270105366</v>
      </c>
      <c r="G1000">
        <v>-0.27481113430265552</v>
      </c>
      <c r="H1000">
        <v>-0.10202031918535719</v>
      </c>
      <c r="I1000">
        <v>0</v>
      </c>
      <c r="J1000">
        <v>-6.1212191511214309</v>
      </c>
      <c r="K1000">
        <v>-0.10202031918535719</v>
      </c>
      <c r="L1000">
        <v>-0.99999999999999989</v>
      </c>
      <c r="M1000">
        <v>-0.99999999999999989</v>
      </c>
      <c r="N1000">
        <v>-2.0404063837071438</v>
      </c>
      <c r="O1000">
        <v>-1.3755179242421232</v>
      </c>
      <c r="P1000">
        <v>-0.41612075518969172</v>
      </c>
      <c r="Q1000">
        <v>-0.55185984275365729</v>
      </c>
      <c r="R1000">
        <v>-0.22409110990750369</v>
      </c>
      <c r="S1000">
        <v>0.33333333333333376</v>
      </c>
      <c r="T1000">
        <v>0.45362637358590507</v>
      </c>
      <c r="U1000">
        <v>-0.1886497579858013</v>
      </c>
      <c r="V1000">
        <v>0</v>
      </c>
      <c r="W1000">
        <v>28.013210724751797</v>
      </c>
      <c r="X1000">
        <v>0.24098621162973244</v>
      </c>
      <c r="Y1000">
        <v>-0.99999999999999989</v>
      </c>
      <c r="Z1000">
        <v>-0.99999999999999989</v>
      </c>
      <c r="AA1000">
        <v>35.354383760792466</v>
      </c>
      <c r="AB1000">
        <v>0.22889469985446023</v>
      </c>
      <c r="AC1000">
        <v>-6.4984597866771854E-2</v>
      </c>
      <c r="AD1000">
        <v>-1.260481906872421E-2</v>
      </c>
      <c r="AE1000">
        <v>7.5652641459482046</v>
      </c>
      <c r="AF1000">
        <v>-0.99999999999999989</v>
      </c>
      <c r="AG1000">
        <v>-0.99999999999999989</v>
      </c>
      <c r="AH1000">
        <v>-0.99999999999999989</v>
      </c>
      <c r="AI1000">
        <v>0</v>
      </c>
      <c r="AJ1000">
        <v>0</v>
      </c>
      <c r="AK1000">
        <v>8.7961702193867439E-2</v>
      </c>
      <c r="AL1000">
        <v>-0.2281747238074911</v>
      </c>
      <c r="AM1000">
        <v>-0.10179039326918929</v>
      </c>
      <c r="AN1000">
        <v>0.21435334841812459</v>
      </c>
      <c r="AO1000">
        <v>-2.1049513207603967</v>
      </c>
      <c r="AP1000">
        <v>4.2179600914156632</v>
      </c>
      <c r="AQ1000">
        <v>21.891991573630364</v>
      </c>
      <c r="AR1000">
        <v>0.59830994893343736</v>
      </c>
      <c r="AS1000">
        <v>0.13896589244437518</v>
      </c>
      <c r="AT1000">
        <v>-0.99999999999999989</v>
      </c>
      <c r="AU1000">
        <v>-0.99999999999999989</v>
      </c>
      <c r="AV1000">
        <v>-0.49890224421015911</v>
      </c>
      <c r="AW1000">
        <v>38.196825927966024</v>
      </c>
      <c r="AX1000">
        <v>38.196825927966024</v>
      </c>
      <c r="AY1000">
        <v>0.17036952561219687</v>
      </c>
      <c r="AZ1000">
        <v>4.4559616632487558</v>
      </c>
      <c r="BA1000">
        <v>1389.2929579694746</v>
      </c>
    </row>
    <row r="1001" spans="1:100" x14ac:dyDescent="0.25">
      <c r="A1001">
        <v>2830</v>
      </c>
      <c r="B1001" t="s">
        <v>1410</v>
      </c>
      <c r="C1001">
        <v>2</v>
      </c>
      <c r="D1001">
        <v>3.9764951293213135</v>
      </c>
      <c r="E1001">
        <v>5.4325515670722371E-2</v>
      </c>
      <c r="F1001">
        <v>0.21221374606037266</v>
      </c>
      <c r="G1001">
        <v>0.2208442981175468</v>
      </c>
      <c r="H1001">
        <v>9.7915702985974976E-2</v>
      </c>
      <c r="I1001">
        <v>0</v>
      </c>
      <c r="J1001">
        <v>5.8749421791584977</v>
      </c>
      <c r="K1001">
        <v>9.7915702985974976E-2</v>
      </c>
      <c r="L1001">
        <v>-1</v>
      </c>
      <c r="M1001">
        <v>-1</v>
      </c>
      <c r="N1001">
        <v>1.9583140597194995</v>
      </c>
      <c r="O1001">
        <v>9.947397668347234</v>
      </c>
      <c r="P1001">
        <v>0.44290798140224363</v>
      </c>
      <c r="Q1001">
        <v>1.3234499594238471</v>
      </c>
      <c r="R1001">
        <v>0.43617747412839297</v>
      </c>
      <c r="S1001">
        <v>0.33315793530851356</v>
      </c>
      <c r="T1001">
        <v>0.29567478017074145</v>
      </c>
      <c r="U1001">
        <v>9.1856021687979406E-2</v>
      </c>
      <c r="V1001">
        <v>2.5150101656070565E-3</v>
      </c>
      <c r="W1001">
        <v>25.216237063820635</v>
      </c>
      <c r="X1001">
        <v>0.86882812647234808</v>
      </c>
      <c r="Y1001">
        <v>-1</v>
      </c>
      <c r="Z1001">
        <v>-1</v>
      </c>
      <c r="AA1001">
        <v>44.264091322557874</v>
      </c>
      <c r="AB1001">
        <v>0.13339603139608813</v>
      </c>
      <c r="AC1001">
        <v>0.13361572005329866</v>
      </c>
      <c r="AD1001">
        <v>0.12888714240375473</v>
      </c>
      <c r="AE1001">
        <v>19.092904404204436</v>
      </c>
      <c r="AF1001">
        <v>-1</v>
      </c>
      <c r="AG1001">
        <v>-1</v>
      </c>
      <c r="AH1001">
        <v>-1</v>
      </c>
      <c r="AI1001">
        <v>1.1120521656103107E-3</v>
      </c>
      <c r="AJ1001">
        <v>2.5150101656070565E-3</v>
      </c>
      <c r="AK1001">
        <v>7.1200178801323469E-2</v>
      </c>
      <c r="AL1001">
        <v>0.10062777818792386</v>
      </c>
      <c r="AM1001">
        <v>7.4582923710846349E-2</v>
      </c>
      <c r="AN1001">
        <v>0.10885793650420741</v>
      </c>
      <c r="AO1001">
        <v>2.2861926097170802</v>
      </c>
      <c r="AP1001">
        <v>3.1589686806055006</v>
      </c>
      <c r="AQ1001">
        <v>30.46706188914963</v>
      </c>
      <c r="AR1001">
        <v>0.71610346417385429</v>
      </c>
      <c r="AS1001">
        <v>0.95723787298491703</v>
      </c>
      <c r="AT1001">
        <v>-1</v>
      </c>
      <c r="AU1001">
        <v>-1</v>
      </c>
      <c r="AV1001">
        <v>0.63054141628809768</v>
      </c>
      <c r="AW1001">
        <v>56.454805283052984</v>
      </c>
      <c r="AX1001">
        <v>56.590144422332543</v>
      </c>
      <c r="AY1001">
        <v>0.17922592163506115</v>
      </c>
      <c r="AZ1001">
        <v>2.2002875338511778</v>
      </c>
      <c r="BA1001">
        <v>1417.5219666766518</v>
      </c>
    </row>
    <row r="1002" spans="1:100" x14ac:dyDescent="0.25">
      <c r="A1002">
        <v>2832</v>
      </c>
      <c r="B1002" t="s">
        <v>1411</v>
      </c>
      <c r="C1002">
        <v>3</v>
      </c>
      <c r="D1002">
        <v>3.9331897121135908</v>
      </c>
      <c r="E1002">
        <v>0</v>
      </c>
      <c r="F1002">
        <v>0</v>
      </c>
      <c r="G1002">
        <v>0</v>
      </c>
      <c r="H1002">
        <v>1.9624077341785361E-2</v>
      </c>
      <c r="I1002">
        <v>0</v>
      </c>
      <c r="J1002">
        <v>1.1774446405071215</v>
      </c>
      <c r="K1002">
        <v>1.9624077341785361E-2</v>
      </c>
      <c r="L1002">
        <v>-1.0000000000000018</v>
      </c>
      <c r="M1002">
        <v>-1.0000000000000018</v>
      </c>
      <c r="N1002">
        <v>0.3924815468357068</v>
      </c>
      <c r="O1002">
        <v>5.110634352620707</v>
      </c>
      <c r="P1002">
        <v>0.56941761543558322</v>
      </c>
      <c r="Q1002">
        <v>2.2852226499796074E-4</v>
      </c>
      <c r="R1002">
        <v>0.10887534298291678</v>
      </c>
      <c r="S1002">
        <v>0.35339423956068938</v>
      </c>
      <c r="T1002">
        <v>0.47574441785703669</v>
      </c>
      <c r="U1002">
        <v>0.43618327033440846</v>
      </c>
      <c r="V1002">
        <v>0</v>
      </c>
      <c r="W1002">
        <v>49.82791401641397</v>
      </c>
      <c r="X1002">
        <v>2.6912547152217932</v>
      </c>
      <c r="Y1002">
        <v>-1.0000000000000018</v>
      </c>
      <c r="Z1002">
        <v>-1.0000000000000018</v>
      </c>
      <c r="AA1002">
        <v>95.850697157149554</v>
      </c>
      <c r="AB1002">
        <v>0.37642157029445439</v>
      </c>
      <c r="AC1002">
        <v>0.26960134121261303</v>
      </c>
      <c r="AD1002">
        <v>0.27225524444798493</v>
      </c>
      <c r="AE1002">
        <v>45.9139077977526</v>
      </c>
      <c r="AF1002">
        <v>-1.0000000000000018</v>
      </c>
      <c r="AG1002">
        <v>-1.0000000000000018</v>
      </c>
      <c r="AH1002">
        <v>-1.0000000000000018</v>
      </c>
      <c r="AI1002">
        <v>0</v>
      </c>
      <c r="AJ1002">
        <v>0</v>
      </c>
      <c r="AK1002">
        <v>-0.14572475244195798</v>
      </c>
      <c r="AL1002">
        <v>0.46783724441405999</v>
      </c>
      <c r="AM1002">
        <v>3.2811933702910821E-2</v>
      </c>
      <c r="AN1002">
        <v>0.29302597234999217</v>
      </c>
      <c r="AO1002">
        <v>9.1674580362981317E-2</v>
      </c>
      <c r="AP1002">
        <v>9.6648355308201044</v>
      </c>
      <c r="AQ1002">
        <v>51.005358656921082</v>
      </c>
      <c r="AR1002">
        <v>1.2653219277521337</v>
      </c>
      <c r="AS1002">
        <v>2.7108787925635793</v>
      </c>
      <c r="AT1002">
        <v>-1.0000000000000018</v>
      </c>
      <c r="AU1002">
        <v>-1.0000000000000018</v>
      </c>
      <c r="AV1002">
        <v>0.10887534298291678</v>
      </c>
      <c r="AW1002">
        <v>110.6261670405903</v>
      </c>
      <c r="AX1002">
        <v>110.6261670405903</v>
      </c>
      <c r="AY1002">
        <v>0.46371331712421182</v>
      </c>
      <c r="AZ1002">
        <v>68.423592698268081</v>
      </c>
      <c r="BA1002">
        <v>1548.0688704350525</v>
      </c>
    </row>
    <row r="1003" spans="1:100" x14ac:dyDescent="0.25">
      <c r="A1003">
        <v>2834</v>
      </c>
      <c r="B1003" t="s">
        <v>1412</v>
      </c>
      <c r="C1003">
        <v>3</v>
      </c>
      <c r="D1003">
        <v>5.0418071464737517</v>
      </c>
      <c r="E1003">
        <v>0</v>
      </c>
      <c r="F1003">
        <v>3.7947434868790385E-3</v>
      </c>
      <c r="G1003">
        <v>3.7947434868790385E-3</v>
      </c>
      <c r="H1003">
        <v>0.22469417798046068</v>
      </c>
      <c r="I1003">
        <v>0</v>
      </c>
      <c r="J1003">
        <v>13.481650678827645</v>
      </c>
      <c r="K1003">
        <v>0.22469417798046068</v>
      </c>
      <c r="L1003">
        <v>-0.99999999999999922</v>
      </c>
      <c r="M1003">
        <v>-0.99999999999999922</v>
      </c>
      <c r="N1003">
        <v>4.4938835596092135</v>
      </c>
      <c r="O1003">
        <v>18.527252568788267</v>
      </c>
      <c r="P1003">
        <v>-0.45472918954012698</v>
      </c>
      <c r="Q1003">
        <v>0.94956126003792163</v>
      </c>
      <c r="R1003">
        <v>0.1523936745873338</v>
      </c>
      <c r="S1003">
        <v>0.33333333333333343</v>
      </c>
      <c r="T1003">
        <v>0.34050432915174783</v>
      </c>
      <c r="U1003">
        <v>0.20571441702102261</v>
      </c>
      <c r="V1003">
        <v>-1.665726018094188E-2</v>
      </c>
      <c r="W1003">
        <v>25.528025653788053</v>
      </c>
      <c r="X1003">
        <v>1.1792285873214741</v>
      </c>
      <c r="Y1003">
        <v>-0.99999999999999922</v>
      </c>
      <c r="Z1003">
        <v>-0.99999999999999922</v>
      </c>
      <c r="AA1003">
        <v>69.909634942575721</v>
      </c>
      <c r="AB1003">
        <v>0.22737046373204048</v>
      </c>
      <c r="AC1003">
        <v>0.18734285526759892</v>
      </c>
      <c r="AD1003">
        <v>0.46987099328436793</v>
      </c>
      <c r="AE1003">
        <v>44.229215614200356</v>
      </c>
      <c r="AF1003">
        <v>-0.99999999999999922</v>
      </c>
      <c r="AG1003">
        <v>-0.99999999999999922</v>
      </c>
      <c r="AH1003">
        <v>-0.99999999999999922</v>
      </c>
      <c r="AI1003">
        <v>0</v>
      </c>
      <c r="AJ1003">
        <v>-1.665726018094188E-2</v>
      </c>
      <c r="AK1003">
        <v>-0.15930769621210336</v>
      </c>
      <c r="AL1003">
        <v>-0.14476007430344975</v>
      </c>
      <c r="AM1003">
        <v>0.24510006630602105</v>
      </c>
      <c r="AN1003">
        <v>-3.7941778712789295E-2</v>
      </c>
      <c r="AO1003">
        <v>5.3309631765900072</v>
      </c>
      <c r="AP1003">
        <v>-1.6723448393369815</v>
      </c>
      <c r="AQ1003">
        <v>39.009676332615683</v>
      </c>
      <c r="AR1003">
        <v>0.86289481932516154</v>
      </c>
      <c r="AS1003">
        <v>1.4039227653019342</v>
      </c>
      <c r="AT1003">
        <v>-0.99999999999999922</v>
      </c>
      <c r="AU1003">
        <v>-0.99999999999999922</v>
      </c>
      <c r="AV1003">
        <v>0.15618841807421285</v>
      </c>
      <c r="AW1003">
        <v>86.764542672027133</v>
      </c>
      <c r="AX1003">
        <v>85.098816653932943</v>
      </c>
      <c r="AY1003">
        <v>0.3364080927295825</v>
      </c>
      <c r="AZ1003">
        <v>24.078193404570879</v>
      </c>
      <c r="BA1003">
        <v>1541.6955184621727</v>
      </c>
    </row>
    <row r="1004" spans="1:100" x14ac:dyDescent="0.25">
      <c r="A1004">
        <v>2836</v>
      </c>
      <c r="B1004" t="s">
        <v>1413</v>
      </c>
      <c r="C1004">
        <v>3</v>
      </c>
      <c r="D1004">
        <v>3.2869857034252306</v>
      </c>
      <c r="E1004">
        <v>0.4375752520574025</v>
      </c>
      <c r="F1004">
        <v>4.7943889237355646E-2</v>
      </c>
      <c r="G1004">
        <v>0.10322580711726678</v>
      </c>
      <c r="H1004">
        <v>0.35447907123860545</v>
      </c>
      <c r="I1004">
        <v>0</v>
      </c>
      <c r="J1004">
        <v>21.268744274316326</v>
      </c>
      <c r="K1004">
        <v>0.35447907123860545</v>
      </c>
      <c r="L1004">
        <v>-1.0000000000000004</v>
      </c>
      <c r="M1004">
        <v>-1.0000000000000004</v>
      </c>
      <c r="N1004">
        <v>7.0895814247721054</v>
      </c>
      <c r="O1004">
        <v>24.658955784858833</v>
      </c>
      <c r="P1004">
        <v>1.3170218996365177</v>
      </c>
      <c r="Q1004">
        <v>-1.0926434907712144</v>
      </c>
      <c r="R1004">
        <v>-0.32116930077512584</v>
      </c>
      <c r="S1004">
        <v>0.33333333333333337</v>
      </c>
      <c r="T1004">
        <v>0.22872704655357479</v>
      </c>
      <c r="U1004">
        <v>-0.23260888161999427</v>
      </c>
      <c r="V1004">
        <v>0</v>
      </c>
      <c r="W1004">
        <v>-1.0011029188676621</v>
      </c>
      <c r="X1004">
        <v>-0.86844121714565214</v>
      </c>
      <c r="Y1004">
        <v>-1.0000000000000004</v>
      </c>
      <c r="Z1004">
        <v>-1.0000000000000004</v>
      </c>
      <c r="AA1004">
        <v>-2.6961789717642342</v>
      </c>
      <c r="AB1004">
        <v>-0.12167446455143452</v>
      </c>
      <c r="AC1004">
        <v>2.7460766007041337E-2</v>
      </c>
      <c r="AD1004">
        <v>6.6735563501964232E-2</v>
      </c>
      <c r="AE1004">
        <v>-1.3739067521214534</v>
      </c>
      <c r="AF1004">
        <v>-1.0000000000000004</v>
      </c>
      <c r="AG1004">
        <v>-1.0000000000000004</v>
      </c>
      <c r="AH1004">
        <v>-1.0000000000000004</v>
      </c>
      <c r="AI1004">
        <v>0</v>
      </c>
      <c r="AJ1004">
        <v>0</v>
      </c>
      <c r="AK1004">
        <v>0.37790643373621252</v>
      </c>
      <c r="AL1004">
        <v>0.1786428291045547</v>
      </c>
      <c r="AM1004">
        <v>-0.11450356742662446</v>
      </c>
      <c r="AN1004">
        <v>0.29600808842462156</v>
      </c>
      <c r="AO1004">
        <v>-0.97305701698454805</v>
      </c>
      <c r="AP1004">
        <v>8.2934163561383123</v>
      </c>
      <c r="AQ1004">
        <v>20.267641355448678</v>
      </c>
      <c r="AR1004">
        <v>0.32945149826691367</v>
      </c>
      <c r="AS1004">
        <v>-0.51396214590704703</v>
      </c>
      <c r="AT1004">
        <v>-1.0000000000000004</v>
      </c>
      <c r="AU1004">
        <v>-1.0000000000000004</v>
      </c>
      <c r="AV1004">
        <v>-0.21794349365785892</v>
      </c>
      <c r="AW1004">
        <v>30.256193169232926</v>
      </c>
      <c r="AX1004">
        <v>30.256193169232926</v>
      </c>
      <c r="AY1004">
        <v>7.9603855433360182E-2</v>
      </c>
      <c r="AZ1004">
        <v>-2.3452756014250262</v>
      </c>
      <c r="BA1004">
        <v>1507.680592853987</v>
      </c>
      <c r="CU1004" t="e">
        <v>#N/A</v>
      </c>
      <c r="CV1004" t="e">
        <v>#N/A</v>
      </c>
    </row>
    <row r="1005" spans="1:100" x14ac:dyDescent="0.25">
      <c r="A1005">
        <v>2838</v>
      </c>
      <c r="B1005" t="s">
        <v>1414</v>
      </c>
      <c r="C1005">
        <v>3</v>
      </c>
      <c r="D1005">
        <v>5.5884973001299318</v>
      </c>
      <c r="E1005">
        <v>1.8811534828262399E-3</v>
      </c>
      <c r="F1005">
        <v>-1.7782328462449501</v>
      </c>
      <c r="G1005">
        <v>-1.7782328462449501</v>
      </c>
      <c r="H1005">
        <v>0.15794242702227321</v>
      </c>
      <c r="I1005">
        <v>0</v>
      </c>
      <c r="J1005">
        <v>9.4765456213363937</v>
      </c>
      <c r="K1005">
        <v>0.15794242702227321</v>
      </c>
      <c r="L1005">
        <v>-1</v>
      </c>
      <c r="M1005">
        <v>-1</v>
      </c>
      <c r="N1005">
        <v>3.1588485404454651</v>
      </c>
      <c r="O1005">
        <v>13.286810075221366</v>
      </c>
      <c r="P1005">
        <v>0.14388807897627831</v>
      </c>
      <c r="Q1005">
        <v>-0.90905927721329638</v>
      </c>
      <c r="R1005">
        <v>-0.23358069491323769</v>
      </c>
      <c r="S1005">
        <v>0.35109555328299469</v>
      </c>
      <c r="T1005">
        <v>0.36473379548267065</v>
      </c>
      <c r="U1005">
        <v>0.17569246726963419</v>
      </c>
      <c r="V1005">
        <v>-1.3785741863093125E-2</v>
      </c>
      <c r="W1005">
        <v>28.79174588599734</v>
      </c>
      <c r="X1005">
        <v>1.1917056418865162</v>
      </c>
      <c r="Y1005">
        <v>-1</v>
      </c>
      <c r="Z1005">
        <v>-1</v>
      </c>
      <c r="AA1005">
        <v>56.999899831228547</v>
      </c>
      <c r="AB1005">
        <v>0.30471177862573184</v>
      </c>
      <c r="AC1005">
        <v>0.16121374663785601</v>
      </c>
      <c r="AD1005">
        <v>0.10290916753930113</v>
      </c>
      <c r="AE1005">
        <v>28.441734640144443</v>
      </c>
      <c r="AF1005">
        <v>-1</v>
      </c>
      <c r="AG1005">
        <v>-1</v>
      </c>
      <c r="AH1005">
        <v>-1</v>
      </c>
      <c r="AI1005">
        <v>-4.8034733188698435E-2</v>
      </c>
      <c r="AJ1005">
        <v>-1.3785741863093125E-2</v>
      </c>
      <c r="AK1005">
        <v>4.0611306170714428E-2</v>
      </c>
      <c r="AL1005">
        <v>0.25153051994285841</v>
      </c>
      <c r="AM1005">
        <v>-8.7044951109280067E-2</v>
      </c>
      <c r="AN1005">
        <v>-0.15214995112924121</v>
      </c>
      <c r="AO1005">
        <v>-1.9730672468784296</v>
      </c>
      <c r="AP1005">
        <v>-2.5460961785167373</v>
      </c>
      <c r="AQ1005">
        <v>38.268291507333714</v>
      </c>
      <c r="AR1005">
        <v>0.87773607417220645</v>
      </c>
      <c r="AS1005">
        <v>1.34964806890879</v>
      </c>
      <c r="AT1005">
        <v>-1</v>
      </c>
      <c r="AU1005">
        <v>-1</v>
      </c>
      <c r="AV1005">
        <v>-2.0118135411581872</v>
      </c>
      <c r="AW1005">
        <v>67.740613727933194</v>
      </c>
      <c r="AX1005">
        <v>65.401344877849908</v>
      </c>
      <c r="AY1005">
        <v>0.13239644347194426</v>
      </c>
      <c r="AZ1005">
        <v>5.0026270925366143</v>
      </c>
      <c r="BA1005">
        <v>1464.7137461143268</v>
      </c>
    </row>
    <row r="1006" spans="1:100" x14ac:dyDescent="0.25">
      <c r="A1006">
        <v>2839</v>
      </c>
      <c r="B1006" t="s">
        <v>1415</v>
      </c>
      <c r="C1006">
        <v>3</v>
      </c>
      <c r="D1006">
        <v>4.1306708257383473</v>
      </c>
      <c r="E1006">
        <v>0.17570527623999782</v>
      </c>
      <c r="F1006">
        <v>1.4273968401499733</v>
      </c>
      <c r="G1006">
        <v>1.4973404113496522</v>
      </c>
      <c r="H1006">
        <v>-4.0136120769503153E-2</v>
      </c>
      <c r="I1006">
        <v>0</v>
      </c>
      <c r="J1006">
        <v>-2.4081672461701857</v>
      </c>
      <c r="K1006">
        <v>-4.0136120769503153E-2</v>
      </c>
      <c r="L1006">
        <v>-0.99999999999999944</v>
      </c>
      <c r="M1006">
        <v>-0.99999999999999944</v>
      </c>
      <c r="N1006">
        <v>-0.80272241539006184</v>
      </c>
      <c r="O1006">
        <v>3.2198439909178105</v>
      </c>
      <c r="P1006">
        <v>4.748882503974138</v>
      </c>
      <c r="Q1006">
        <v>1.016487375871959</v>
      </c>
      <c r="R1006">
        <v>0.9154068819193506</v>
      </c>
      <c r="S1006">
        <v>0.33333333333333315</v>
      </c>
      <c r="T1006">
        <v>0.19134344408315884</v>
      </c>
      <c r="U1006">
        <v>0.18820316688079042</v>
      </c>
      <c r="V1006">
        <v>0</v>
      </c>
      <c r="W1006">
        <v>30.120642602671417</v>
      </c>
      <c r="X1006">
        <v>1.1767900420489581</v>
      </c>
      <c r="Y1006">
        <v>-0.99999999999999944</v>
      </c>
      <c r="Z1006">
        <v>-0.99999999999999944</v>
      </c>
      <c r="AA1006">
        <v>66.442291558503783</v>
      </c>
      <c r="AB1006">
        <v>0.15170862990350023</v>
      </c>
      <c r="AC1006">
        <v>0.45148765638567245</v>
      </c>
      <c r="AD1006">
        <v>0.1049285551890884</v>
      </c>
      <c r="AE1006">
        <v>35.406242073913077</v>
      </c>
      <c r="AF1006">
        <v>-0.99999999999999944</v>
      </c>
      <c r="AG1006">
        <v>-0.99999999999999944</v>
      </c>
      <c r="AH1006">
        <v>-0.99999999999999944</v>
      </c>
      <c r="AI1006">
        <v>0</v>
      </c>
      <c r="AJ1006">
        <v>0</v>
      </c>
      <c r="AK1006">
        <v>-0.28289132386898869</v>
      </c>
      <c r="AL1006">
        <v>0.11487230833074573</v>
      </c>
      <c r="AM1006">
        <v>0.11024512977466421</v>
      </c>
      <c r="AN1006">
        <v>-6.0133169892681665E-2</v>
      </c>
      <c r="AO1006">
        <v>1.3416716250216583</v>
      </c>
      <c r="AP1006">
        <v>-0.92896770566331466</v>
      </c>
      <c r="AQ1006">
        <v>27.71247535650123</v>
      </c>
      <c r="AR1006">
        <v>0.71287994429728208</v>
      </c>
      <c r="AS1006">
        <v>1.1366539212794549</v>
      </c>
      <c r="AT1006">
        <v>-0.99999999999999944</v>
      </c>
      <c r="AU1006">
        <v>-0.99999999999999944</v>
      </c>
      <c r="AV1006">
        <v>2.4127472932690028</v>
      </c>
      <c r="AW1006">
        <v>68.733167843758324</v>
      </c>
      <c r="AX1006">
        <v>68.733167843758324</v>
      </c>
      <c r="AY1006">
        <v>0.32926170057070092</v>
      </c>
      <c r="AZ1006">
        <v>23.752591798351343</v>
      </c>
      <c r="BA1006">
        <v>1521.0460208769125</v>
      </c>
    </row>
    <row r="1007" spans="1:100" x14ac:dyDescent="0.25">
      <c r="A1007">
        <v>2840</v>
      </c>
      <c r="B1007" t="s">
        <v>1416</v>
      </c>
      <c r="C1007">
        <v>2</v>
      </c>
      <c r="D1007">
        <v>2.5477283210966846</v>
      </c>
      <c r="E1007">
        <v>-0.26304371193311693</v>
      </c>
      <c r="F1007">
        <v>-0.57807029873201932</v>
      </c>
      <c r="G1007">
        <v>-0.57302850063532673</v>
      </c>
      <c r="H1007">
        <v>-6.6320355605027262E-2</v>
      </c>
      <c r="I1007">
        <v>0</v>
      </c>
      <c r="J1007">
        <v>-3.9792213363016371</v>
      </c>
      <c r="K1007">
        <v>-6.6320355605027262E-2</v>
      </c>
      <c r="L1007">
        <v>-1</v>
      </c>
      <c r="M1007">
        <v>-1</v>
      </c>
      <c r="N1007">
        <v>-1.3264071121005458</v>
      </c>
      <c r="O1007">
        <v>-0.28850176734875532</v>
      </c>
      <c r="P1007">
        <v>-1.1643975156148005</v>
      </c>
      <c r="Q1007">
        <v>-2.4332402724058317</v>
      </c>
      <c r="R1007">
        <v>-0.79770143326009046</v>
      </c>
      <c r="S1007">
        <v>0.30245752278288046</v>
      </c>
      <c r="T1007">
        <v>0.16605702210603229</v>
      </c>
      <c r="U1007">
        <v>-6.8647199298676548E-2</v>
      </c>
      <c r="V1007">
        <v>-1.8708096611508077E-2</v>
      </c>
      <c r="W1007">
        <v>15.086208509393934</v>
      </c>
      <c r="X1007">
        <v>0.1252811272705846</v>
      </c>
      <c r="Y1007">
        <v>-1</v>
      </c>
      <c r="Z1007">
        <v>-1</v>
      </c>
      <c r="AA1007">
        <v>23.407994117323675</v>
      </c>
      <c r="AB1007">
        <v>-4.6638254333450799E-2</v>
      </c>
      <c r="AC1007">
        <v>-4.6486888257572828E-2</v>
      </c>
      <c r="AD1007">
        <v>-4.9668823380237939E-2</v>
      </c>
      <c r="AE1007">
        <v>2.5069785767974828</v>
      </c>
      <c r="AF1007">
        <v>-1</v>
      </c>
      <c r="AG1007">
        <v>-1</v>
      </c>
      <c r="AH1007">
        <v>-1</v>
      </c>
      <c r="AI1007">
        <v>-1.0525481475115495E-2</v>
      </c>
      <c r="AJ1007">
        <v>-1.8708096611508077E-2</v>
      </c>
      <c r="AK1007">
        <v>0.28809506921648592</v>
      </c>
      <c r="AL1007">
        <v>-0.11626711222723858</v>
      </c>
      <c r="AM1007">
        <v>0.32720547188850668</v>
      </c>
      <c r="AN1007">
        <v>-0.14376461167345295</v>
      </c>
      <c r="AO1007">
        <v>8.7189521347266705</v>
      </c>
      <c r="AP1007">
        <v>-3.2737908444040906</v>
      </c>
      <c r="AQ1007">
        <v>19.682931522337991</v>
      </c>
      <c r="AR1007">
        <v>0.47872364590141914</v>
      </c>
      <c r="AS1007">
        <v>0.18958132435820441</v>
      </c>
      <c r="AT1007">
        <v>-1</v>
      </c>
      <c r="AU1007">
        <v>-1</v>
      </c>
      <c r="AV1007">
        <v>-1.0068655778584454</v>
      </c>
      <c r="AW1007">
        <v>32.419679153815281</v>
      </c>
      <c r="AX1007">
        <v>32.240142817119164</v>
      </c>
      <c r="AY1007">
        <v>-5.9090052259030412E-3</v>
      </c>
      <c r="AZ1007">
        <v>-30.233966940457226</v>
      </c>
      <c r="BA1007">
        <v>1353.9317910912273</v>
      </c>
    </row>
    <row r="1008" spans="1:100" x14ac:dyDescent="0.25">
      <c r="A1008">
        <v>2844</v>
      </c>
      <c r="B1008" t="s">
        <v>1417</v>
      </c>
      <c r="C1008">
        <v>2</v>
      </c>
      <c r="D1008">
        <v>2.714182503523388</v>
      </c>
      <c r="E1008">
        <v>-0.22606956401472136</v>
      </c>
      <c r="F1008">
        <v>-0.48600063151722483</v>
      </c>
      <c r="G1008">
        <v>-0.48054073642738848</v>
      </c>
      <c r="H1008">
        <v>-4.7186527257125646E-2</v>
      </c>
      <c r="I1008">
        <v>0</v>
      </c>
      <c r="J1008">
        <v>-2.8311916354275359</v>
      </c>
      <c r="K1008">
        <v>-4.7186527257125646E-2</v>
      </c>
      <c r="L1008">
        <v>-1</v>
      </c>
      <c r="M1008">
        <v>-1</v>
      </c>
      <c r="N1008">
        <v>-0.94373054514251242</v>
      </c>
      <c r="O1008">
        <v>0.90400092949640865</v>
      </c>
      <c r="P1008">
        <v>-0.97714321989920805</v>
      </c>
      <c r="Q1008">
        <v>-1.9955783687487874</v>
      </c>
      <c r="R1008">
        <v>-0.65395207992921911</v>
      </c>
      <c r="S1008">
        <v>0.30603418206534705</v>
      </c>
      <c r="T1008">
        <v>0.18115774940627855</v>
      </c>
      <c r="U1008">
        <v>-4.9948253975762857E-2</v>
      </c>
      <c r="V1008">
        <v>-1.6235562348531331E-2</v>
      </c>
      <c r="W1008">
        <v>16.266377037441899</v>
      </c>
      <c r="X1008">
        <v>0.21190583547034247</v>
      </c>
      <c r="Y1008">
        <v>-1</v>
      </c>
      <c r="Z1008">
        <v>-1</v>
      </c>
      <c r="AA1008">
        <v>25.837771033280216</v>
      </c>
      <c r="AB1008">
        <v>-2.5663901018844401E-2</v>
      </c>
      <c r="AC1008">
        <v>-2.5504575225991255E-2</v>
      </c>
      <c r="AD1008">
        <v>-2.8866697287375828E-2</v>
      </c>
      <c r="AE1008">
        <v>4.4392720115963371</v>
      </c>
      <c r="AF1008">
        <v>-1</v>
      </c>
      <c r="AG1008">
        <v>-1</v>
      </c>
      <c r="AH1008">
        <v>-1</v>
      </c>
      <c r="AI1008">
        <v>-9.169685598224073E-3</v>
      </c>
      <c r="AJ1008">
        <v>-1.6235562348531331E-2</v>
      </c>
      <c r="AK1008">
        <v>0.26282638194802499</v>
      </c>
      <c r="AL1008">
        <v>-9.0998424958777677E-2</v>
      </c>
      <c r="AM1008">
        <v>0.29777444124207542</v>
      </c>
      <c r="AN1008">
        <v>-0.11433358102702167</v>
      </c>
      <c r="AO1008">
        <v>7.9695228217560174</v>
      </c>
      <c r="AP1008">
        <v>-2.5243615314334367</v>
      </c>
      <c r="AQ1008">
        <v>20.939304215948603</v>
      </c>
      <c r="AR1008">
        <v>0.50637886811660748</v>
      </c>
      <c r="AS1008">
        <v>0.27901484314559954</v>
      </c>
      <c r="AT1008">
        <v>-1</v>
      </c>
      <c r="AU1008">
        <v>-1</v>
      </c>
      <c r="AV1008">
        <v>-0.81610439769840226</v>
      </c>
      <c r="AW1008">
        <v>35.219819279086138</v>
      </c>
      <c r="AX1008">
        <v>35.076966563270652</v>
      </c>
      <c r="AY1008">
        <v>1.5659582952290668E-2</v>
      </c>
      <c r="AZ1008">
        <v>-26.455311613315942</v>
      </c>
      <c r="BA1008">
        <v>1381.8365893469752</v>
      </c>
    </row>
    <row r="1009" spans="1:100" x14ac:dyDescent="0.25">
      <c r="A1009">
        <v>2846</v>
      </c>
      <c r="B1009" t="s">
        <v>1418</v>
      </c>
      <c r="C1009">
        <v>3</v>
      </c>
      <c r="D1009">
        <v>3.65865280303032</v>
      </c>
      <c r="E1009">
        <v>0</v>
      </c>
      <c r="F1009">
        <v>2.3935371414252372E-2</v>
      </c>
      <c r="G1009">
        <v>2.3935371414252372E-2</v>
      </c>
      <c r="H1009">
        <v>-0.19787201033866517</v>
      </c>
      <c r="I1009">
        <v>0</v>
      </c>
      <c r="J1009">
        <v>-11.872320620319911</v>
      </c>
      <c r="K1009">
        <v>-0.19787201033866517</v>
      </c>
      <c r="L1009">
        <v>-0.99999999999999833</v>
      </c>
      <c r="M1009">
        <v>-0.99999999999999833</v>
      </c>
      <c r="N1009">
        <v>-3.9574402067733025</v>
      </c>
      <c r="O1009">
        <v>-8.1897324458753431</v>
      </c>
      <c r="P1009">
        <v>-0.1941281909255787</v>
      </c>
      <c r="Q1009">
        <v>0.56975330527532275</v>
      </c>
      <c r="R1009">
        <v>0.12080022666217996</v>
      </c>
      <c r="S1009">
        <v>0.33333333333333304</v>
      </c>
      <c r="T1009">
        <v>0.2244718380163358</v>
      </c>
      <c r="U1009">
        <v>0.19397576160161384</v>
      </c>
      <c r="V1009">
        <v>-8.1303455501736833E-3</v>
      </c>
      <c r="W1009">
        <v>37.660903909590949</v>
      </c>
      <c r="X1009">
        <v>1.3515314910349772</v>
      </c>
      <c r="Y1009">
        <v>-0.99999999999999833</v>
      </c>
      <c r="Z1009">
        <v>-0.99999999999999833</v>
      </c>
      <c r="AA1009">
        <v>61.913101564328166</v>
      </c>
      <c r="AB1009">
        <v>7.6596712251544824E-2</v>
      </c>
      <c r="AC1009">
        <v>0.21813649414072367</v>
      </c>
      <c r="AD1009">
        <v>0.18789474216923102</v>
      </c>
      <c r="AE1009">
        <v>24.131397428074987</v>
      </c>
      <c r="AF1009">
        <v>-0.99999999999999833</v>
      </c>
      <c r="AG1009">
        <v>-0.99999999999999833</v>
      </c>
      <c r="AH1009">
        <v>-0.99999999999999833</v>
      </c>
      <c r="AI1009">
        <v>0</v>
      </c>
      <c r="AJ1009">
        <v>-8.1303455501736833E-3</v>
      </c>
      <c r="AK1009">
        <v>0.26107138617957254</v>
      </c>
      <c r="AL1009">
        <v>9.0755565381229392E-2</v>
      </c>
      <c r="AM1009">
        <v>7.5312282428757676E-2</v>
      </c>
      <c r="AN1009">
        <v>9.5059034189633171E-2</v>
      </c>
      <c r="AO1009">
        <v>3.1881639916168036</v>
      </c>
      <c r="AP1009">
        <v>2.8302536816469743</v>
      </c>
      <c r="AQ1009">
        <v>25.788583289271045</v>
      </c>
      <c r="AR1009">
        <v>0.74365058740110879</v>
      </c>
      <c r="AS1009">
        <v>1.1536594806963119</v>
      </c>
      <c r="AT1009">
        <v>-0.99999999999999833</v>
      </c>
      <c r="AU1009">
        <v>-0.99999999999999833</v>
      </c>
      <c r="AV1009">
        <v>0.14473559807643219</v>
      </c>
      <c r="AW1009">
        <v>56.553622800099731</v>
      </c>
      <c r="AX1009">
        <v>55.740588245082364</v>
      </c>
      <c r="AY1009">
        <v>-0.10883761772300027</v>
      </c>
      <c r="AZ1009">
        <v>-29.446291676871528</v>
      </c>
      <c r="BA1009">
        <v>1466.6079146321065</v>
      </c>
      <c r="CU1009" t="e">
        <v>#N/A</v>
      </c>
      <c r="CV1009" t="e">
        <v>#N/A</v>
      </c>
    </row>
    <row r="1010" spans="1:100" x14ac:dyDescent="0.25">
      <c r="A1010">
        <v>2847</v>
      </c>
      <c r="B1010" t="s">
        <v>1419</v>
      </c>
      <c r="C1010">
        <v>2</v>
      </c>
      <c r="D1010">
        <v>3.874950156561352</v>
      </c>
      <c r="E1010">
        <v>3.1769525857432111E-2</v>
      </c>
      <c r="F1010">
        <v>0.15604686750529698</v>
      </c>
      <c r="G1010">
        <v>0.16442236049960546</v>
      </c>
      <c r="H1010">
        <v>8.6243157123470013E-2</v>
      </c>
      <c r="I1010">
        <v>0</v>
      </c>
      <c r="J1010">
        <v>5.1745894274082005</v>
      </c>
      <c r="K1010">
        <v>8.6243157123470013E-2</v>
      </c>
      <c r="L1010">
        <v>-1</v>
      </c>
      <c r="M1010">
        <v>-1</v>
      </c>
      <c r="N1010">
        <v>1.7248631424694001</v>
      </c>
      <c r="O1010">
        <v>9.2199142726047132</v>
      </c>
      <c r="P1010">
        <v>0.32867394966802355</v>
      </c>
      <c r="Q1010">
        <v>1.0564553700599089</v>
      </c>
      <c r="R1010">
        <v>0.34848352762949281</v>
      </c>
      <c r="S1010">
        <v>0.33097600293460244</v>
      </c>
      <c r="T1010">
        <v>0.2864626178807711</v>
      </c>
      <c r="U1010">
        <v>8.0448775166604647E-2</v>
      </c>
      <c r="V1010">
        <v>1.0066465983977777E-3</v>
      </c>
      <c r="W1010">
        <v>24.496278098021946</v>
      </c>
      <c r="X1010">
        <v>0.81598293203959504</v>
      </c>
      <c r="Y1010">
        <v>-1</v>
      </c>
      <c r="Z1010">
        <v>-1</v>
      </c>
      <c r="AA1010">
        <v>42.781811771833837</v>
      </c>
      <c r="AB1010">
        <v>0.12060067771413796</v>
      </c>
      <c r="AC1010">
        <v>0.12081551056519428</v>
      </c>
      <c r="AD1010">
        <v>0.1161968555232846</v>
      </c>
      <c r="AE1010">
        <v>17.91411345200169</v>
      </c>
      <c r="AF1010">
        <v>-1</v>
      </c>
      <c r="AG1010">
        <v>-1</v>
      </c>
      <c r="AH1010">
        <v>-1</v>
      </c>
      <c r="AI1010">
        <v>2.84952158990581E-4</v>
      </c>
      <c r="AJ1010">
        <v>1.0066465983977777E-3</v>
      </c>
      <c r="AK1010">
        <v>8.6615280560546237E-2</v>
      </c>
      <c r="AL1010">
        <v>8.521267642870109E-2</v>
      </c>
      <c r="AM1010">
        <v>9.2537253014680215E-2</v>
      </c>
      <c r="AN1010">
        <v>9.0903607200373548E-2</v>
      </c>
      <c r="AO1010">
        <v>2.7433801556331008</v>
      </c>
      <c r="AP1010">
        <v>2.70178113468948</v>
      </c>
      <c r="AQ1010">
        <v>29.700614755835765</v>
      </c>
      <c r="AR1010">
        <v>0.69923246252300308</v>
      </c>
      <c r="AS1010">
        <v>0.90267917042367285</v>
      </c>
      <c r="AT1010">
        <v>-1</v>
      </c>
      <c r="AU1010">
        <v>-1</v>
      </c>
      <c r="AV1010">
        <v>0.51416801815170932</v>
      </c>
      <c r="AW1010">
        <v>54.746586549228667</v>
      </c>
      <c r="AX1010">
        <v>54.85954693401402</v>
      </c>
      <c r="AY1010">
        <v>0.16606805640695285</v>
      </c>
      <c r="AZ1010">
        <v>-0.10487204021243655</v>
      </c>
      <c r="BA1010">
        <v>1426.5284944263083</v>
      </c>
    </row>
    <row r="1011" spans="1:100" x14ac:dyDescent="0.25">
      <c r="A1011">
        <v>2848</v>
      </c>
      <c r="B1011" t="s">
        <v>1420</v>
      </c>
      <c r="C1011">
        <v>3</v>
      </c>
      <c r="D1011">
        <v>5.7544774579990179</v>
      </c>
      <c r="E1011">
        <v>0</v>
      </c>
      <c r="F1011">
        <v>1.4227096241654736E-2</v>
      </c>
      <c r="G1011">
        <v>1.4227096241654736E-2</v>
      </c>
      <c r="H1011">
        <v>0.34837461317002505</v>
      </c>
      <c r="I1011">
        <v>0</v>
      </c>
      <c r="J1011">
        <v>20.902476790201504</v>
      </c>
      <c r="K1011">
        <v>0.34837461317002505</v>
      </c>
      <c r="L1011">
        <v>-1.0000000000000013</v>
      </c>
      <c r="M1011">
        <v>-1.0000000000000013</v>
      </c>
      <c r="N1011">
        <v>6.9674922634005005</v>
      </c>
      <c r="O1011">
        <v>26.671181344442186</v>
      </c>
      <c r="P1011">
        <v>-0.14178897586989411</v>
      </c>
      <c r="Q1011">
        <v>-3.8020581855704338E-2</v>
      </c>
      <c r="R1011">
        <v>1.8040141966076152E-2</v>
      </c>
      <c r="S1011">
        <v>0.33333333333333359</v>
      </c>
      <c r="T1011">
        <v>0.48900708462278553</v>
      </c>
      <c r="U1011">
        <v>0.7844007105452907</v>
      </c>
      <c r="V1011">
        <v>0</v>
      </c>
      <c r="W1011">
        <v>50.334660613255373</v>
      </c>
      <c r="X1011">
        <v>3.7672423982567098</v>
      </c>
      <c r="Y1011">
        <v>-1.0000000000000013</v>
      </c>
      <c r="Z1011">
        <v>-1.0000000000000013</v>
      </c>
      <c r="AA1011">
        <v>86.079811330762595</v>
      </c>
      <c r="AB1011">
        <v>0.2230856786826243</v>
      </c>
      <c r="AC1011">
        <v>0.28506518259887004</v>
      </c>
      <c r="AD1011">
        <v>0.20639135022932764</v>
      </c>
      <c r="AE1011">
        <v>35.727110575541083</v>
      </c>
      <c r="AF1011">
        <v>-1.0000000000000013</v>
      </c>
      <c r="AG1011">
        <v>-1.0000000000000013</v>
      </c>
      <c r="AH1011">
        <v>-1.0000000000000013</v>
      </c>
      <c r="AI1011">
        <v>0</v>
      </c>
      <c r="AJ1011">
        <v>0</v>
      </c>
      <c r="AK1011">
        <v>-8.2021508915865918E-2</v>
      </c>
      <c r="AL1011">
        <v>8.169814497012591E-2</v>
      </c>
      <c r="AM1011">
        <v>-0.27998105553782587</v>
      </c>
      <c r="AN1011">
        <v>0.1731970782711382</v>
      </c>
      <c r="AO1011">
        <v>-7.4096339330249732</v>
      </c>
      <c r="AP1011">
        <v>4.7384176816290831</v>
      </c>
      <c r="AQ1011">
        <v>71.237137403456913</v>
      </c>
      <c r="AR1011">
        <v>1.6067411285014095</v>
      </c>
      <c r="AS1011">
        <v>4.1156170114267336</v>
      </c>
      <c r="AT1011">
        <v>-1.0000000000000013</v>
      </c>
      <c r="AU1011">
        <v>-1.0000000000000013</v>
      </c>
      <c r="AV1011">
        <v>3.2267238207730892E-2</v>
      </c>
      <c r="AW1011">
        <v>117.48941035683387</v>
      </c>
      <c r="AX1011">
        <v>117.48941035683387</v>
      </c>
      <c r="AY1011">
        <v>0.47484058268018714</v>
      </c>
      <c r="AZ1011">
        <v>78.559206937290568</v>
      </c>
      <c r="BA1011">
        <v>1608.4398228850446</v>
      </c>
    </row>
    <row r="1012" spans="1:100" x14ac:dyDescent="0.25">
      <c r="A1012">
        <v>2849</v>
      </c>
      <c r="B1012" t="s">
        <v>1421</v>
      </c>
      <c r="C1012">
        <v>3</v>
      </c>
      <c r="D1012">
        <v>4.2894768781856083</v>
      </c>
      <c r="E1012">
        <v>-9.5703279552875106E-3</v>
      </c>
      <c r="F1012">
        <v>-9.424509524221264E-2</v>
      </c>
      <c r="G1012">
        <v>-9.424509524221264E-2</v>
      </c>
      <c r="H1012">
        <v>0.11560028065766589</v>
      </c>
      <c r="I1012">
        <v>0</v>
      </c>
      <c r="J1012">
        <v>6.9360168394599517</v>
      </c>
      <c r="K1012">
        <v>0.11560028065766589</v>
      </c>
      <c r="L1012">
        <v>-1.0000000000000013</v>
      </c>
      <c r="M1012">
        <v>-1.0000000000000013</v>
      </c>
      <c r="N1012">
        <v>2.312005613153318</v>
      </c>
      <c r="O1012">
        <v>11.131248622403351</v>
      </c>
      <c r="P1012">
        <v>-9.9563929529511583E-2</v>
      </c>
      <c r="Q1012">
        <v>-1.0501426866287397E-2</v>
      </c>
      <c r="R1012">
        <v>-4.0790651306413364E-2</v>
      </c>
      <c r="S1012">
        <v>0.3333333333333337</v>
      </c>
      <c r="T1012">
        <v>0.37447807039944575</v>
      </c>
      <c r="U1012">
        <v>0.16079890010722989</v>
      </c>
      <c r="V1012">
        <v>-2.2767030270416704E-2</v>
      </c>
      <c r="W1012">
        <v>29.209719716477057</v>
      </c>
      <c r="X1012">
        <v>1.139949278947644</v>
      </c>
      <c r="Y1012">
        <v>-1.0000000000000013</v>
      </c>
      <c r="Z1012">
        <v>-1.0000000000000013</v>
      </c>
      <c r="AA1012">
        <v>34.920969212645097</v>
      </c>
      <c r="AB1012">
        <v>3.7763219031634508E-2</v>
      </c>
      <c r="AC1012">
        <v>4.9250232167232406E-2</v>
      </c>
      <c r="AD1012">
        <v>2.8027351750621859E-2</v>
      </c>
      <c r="AE1012">
        <v>5.7520401474744354</v>
      </c>
      <c r="AF1012">
        <v>-1.0000000000000013</v>
      </c>
      <c r="AG1012">
        <v>-1.0000000000000013</v>
      </c>
      <c r="AH1012">
        <v>-1.0000000000000013</v>
      </c>
      <c r="AI1012">
        <v>0</v>
      </c>
      <c r="AJ1012">
        <v>-2.2767030270416704E-2</v>
      </c>
      <c r="AK1012">
        <v>0.15576104213998082</v>
      </c>
      <c r="AL1012">
        <v>6.9575061854934617E-2</v>
      </c>
      <c r="AM1012">
        <v>0.25611701362671196</v>
      </c>
      <c r="AN1012">
        <v>4.5076376197953252E-2</v>
      </c>
      <c r="AO1012">
        <v>7.1817305513677008</v>
      </c>
      <c r="AP1012">
        <v>1.4747847142235035</v>
      </c>
      <c r="AQ1012">
        <v>36.145736555937013</v>
      </c>
      <c r="AR1012">
        <v>0.84584327356959266</v>
      </c>
      <c r="AS1012">
        <v>1.2555495596053103</v>
      </c>
      <c r="AT1012">
        <v>-1.0000000000000013</v>
      </c>
      <c r="AU1012">
        <v>-1.0000000000000013</v>
      </c>
      <c r="AV1012">
        <v>-0.13503574654862602</v>
      </c>
      <c r="AW1012">
        <v>47.527002549271948</v>
      </c>
      <c r="AX1012">
        <v>45.250299522230293</v>
      </c>
      <c r="AY1012">
        <v>0.10869484775341814</v>
      </c>
      <c r="AZ1012">
        <v>-41.740698234683919</v>
      </c>
      <c r="BA1012">
        <v>1394.323226199552</v>
      </c>
    </row>
    <row r="1013" spans="1:100" x14ac:dyDescent="0.25">
      <c r="A1013">
        <v>2851</v>
      </c>
      <c r="B1013" t="s">
        <v>1422</v>
      </c>
      <c r="C1013">
        <v>2</v>
      </c>
      <c r="D1013">
        <v>5.5308151853497254</v>
      </c>
      <c r="E1013">
        <v>0.39958364512282979</v>
      </c>
      <c r="F1013">
        <v>1.0719442029194672</v>
      </c>
      <c r="G1013">
        <v>1.0844788716070237</v>
      </c>
      <c r="H1013">
        <v>0.27658404712832996</v>
      </c>
      <c r="I1013">
        <v>0</v>
      </c>
      <c r="J1013">
        <v>16.5950428276998</v>
      </c>
      <c r="K1013">
        <v>0.27658404712832996</v>
      </c>
      <c r="L1013">
        <v>-1</v>
      </c>
      <c r="M1013">
        <v>-1</v>
      </c>
      <c r="N1013">
        <v>5.5316809425665996</v>
      </c>
      <c r="O1013">
        <v>21.082779378510011</v>
      </c>
      <c r="P1013">
        <v>2.1914558590525006</v>
      </c>
      <c r="Q1013">
        <v>5.4102603038456198</v>
      </c>
      <c r="R1013">
        <v>1.7784838053116006</v>
      </c>
      <c r="S1013">
        <v>0.36655615441764289</v>
      </c>
      <c r="T1013">
        <v>0.43668273179565165</v>
      </c>
      <c r="U1013">
        <v>0.26646350416912179</v>
      </c>
      <c r="V1013">
        <v>2.5603102865557507E-2</v>
      </c>
      <c r="W1013">
        <v>36.236444462011022</v>
      </c>
      <c r="X1013">
        <v>1.6777145079351956</v>
      </c>
      <c r="Y1013">
        <v>-1</v>
      </c>
      <c r="Z1013">
        <v>-1</v>
      </c>
      <c r="AA1013">
        <v>66.95292339086069</v>
      </c>
      <c r="AB1013">
        <v>0.32925087591748842</v>
      </c>
      <c r="AC1013">
        <v>0.32954489102029771</v>
      </c>
      <c r="AD1013">
        <v>0.32313375923721999</v>
      </c>
      <c r="AE1013">
        <v>37.136322695375419</v>
      </c>
      <c r="AF1013">
        <v>-1</v>
      </c>
      <c r="AG1013">
        <v>-1</v>
      </c>
      <c r="AH1013">
        <v>-1</v>
      </c>
      <c r="AI1013">
        <v>1.3772237044178412E-2</v>
      </c>
      <c r="AJ1013">
        <v>2.5603102865557507E-2</v>
      </c>
      <c r="AK1013">
        <v>-0.16475440544694753</v>
      </c>
      <c r="AL1013">
        <v>0.33658236243619488</v>
      </c>
      <c r="AM1013">
        <v>-0.20023889534124373</v>
      </c>
      <c r="AN1013">
        <v>0.38367975555629752</v>
      </c>
      <c r="AO1013">
        <v>-4.7118472997866441</v>
      </c>
      <c r="AP1013">
        <v>10.157008590109225</v>
      </c>
      <c r="AQ1013">
        <v>42.198850463373745</v>
      </c>
      <c r="AR1013">
        <v>0.97434309454131562</v>
      </c>
      <c r="AS1013">
        <v>1.7923524366796655</v>
      </c>
      <c r="AT1013">
        <v>-1</v>
      </c>
      <c r="AU1013">
        <v>-1</v>
      </c>
      <c r="AV1013">
        <v>2.4118359678081087</v>
      </c>
      <c r="AW1013">
        <v>82.602024253143497</v>
      </c>
      <c r="AX1013">
        <v>83.079908631186441</v>
      </c>
      <c r="AY1013">
        <v>0.38062962742867212</v>
      </c>
      <c r="AZ1013">
        <v>37.48471039526251</v>
      </c>
      <c r="BA1013">
        <v>1503.4356850969821</v>
      </c>
    </row>
    <row r="1014" spans="1:100" x14ac:dyDescent="0.25">
      <c r="A1014">
        <v>2852</v>
      </c>
      <c r="B1014" t="s">
        <v>1423</v>
      </c>
      <c r="C1014">
        <v>2</v>
      </c>
      <c r="D1014">
        <v>6.0915592494583777</v>
      </c>
      <c r="E1014">
        <v>0.52414064734682153</v>
      </c>
      <c r="F1014">
        <v>1.3821047445321044</v>
      </c>
      <c r="G1014">
        <v>1.3960478813260742</v>
      </c>
      <c r="H1014">
        <v>0.3410413080594828</v>
      </c>
      <c r="I1014">
        <v>0</v>
      </c>
      <c r="J1014">
        <v>20.462478483568965</v>
      </c>
      <c r="K1014">
        <v>0.3410413080594828</v>
      </c>
      <c r="L1014">
        <v>-1</v>
      </c>
      <c r="M1014">
        <v>-1</v>
      </c>
      <c r="N1014">
        <v>6.8208261611896557</v>
      </c>
      <c r="O1014">
        <v>25.100033850225898</v>
      </c>
      <c r="P1014">
        <v>2.8222704968739407</v>
      </c>
      <c r="Q1014">
        <v>6.8846378832149329</v>
      </c>
      <c r="R1014">
        <v>2.2627407667444444</v>
      </c>
      <c r="S1014">
        <v>0.37860505840277042</v>
      </c>
      <c r="T1014">
        <v>0.48755344633035691</v>
      </c>
      <c r="U1014">
        <v>0.32945574889408225</v>
      </c>
      <c r="V1014">
        <v>3.3932475495650413E-2</v>
      </c>
      <c r="W1014">
        <v>40.212148088696097</v>
      </c>
      <c r="X1014">
        <v>1.9695322935864974</v>
      </c>
      <c r="Y1014">
        <v>-1</v>
      </c>
      <c r="Z1014">
        <v>-1</v>
      </c>
      <c r="AA1014">
        <v>75.138256813352584</v>
      </c>
      <c r="AB1014">
        <v>0.3999084223258651</v>
      </c>
      <c r="AC1014">
        <v>0.40022925179873559</v>
      </c>
      <c r="AD1014">
        <v>0.39321111360197791</v>
      </c>
      <c r="AE1014">
        <v>43.645754046892804</v>
      </c>
      <c r="AF1014">
        <v>-1</v>
      </c>
      <c r="AG1014">
        <v>-1</v>
      </c>
      <c r="AH1014">
        <v>-1</v>
      </c>
      <c r="AI1014">
        <v>1.8339586924044735E-2</v>
      </c>
      <c r="AJ1014">
        <v>3.3932475495650413E-2</v>
      </c>
      <c r="AK1014">
        <v>-0.24987852901678725</v>
      </c>
      <c r="AL1014">
        <v>0.42170648600603461</v>
      </c>
      <c r="AM1014">
        <v>-0.29938495160121942</v>
      </c>
      <c r="AN1014">
        <v>0.48282581181627321</v>
      </c>
      <c r="AO1014">
        <v>-7.2364942181803489</v>
      </c>
      <c r="AP1014">
        <v>12.68165550850293</v>
      </c>
      <c r="AQ1014">
        <v>46.431267576476756</v>
      </c>
      <c r="AR1014">
        <v>1.0675068797505052</v>
      </c>
      <c r="AS1014">
        <v>2.0936324289349781</v>
      </c>
      <c r="AT1014">
        <v>-1</v>
      </c>
      <c r="AU1014">
        <v>-1</v>
      </c>
      <c r="AV1014">
        <v>3.0544644549848008</v>
      </c>
      <c r="AW1014">
        <v>92.03502215699308</v>
      </c>
      <c r="AX1014">
        <v>92.636484821618808</v>
      </c>
      <c r="AY1014">
        <v>0.45328900802099736</v>
      </c>
      <c r="AZ1014">
        <v>50.214090421144618</v>
      </c>
      <c r="BA1014">
        <v>1549.6412646296531</v>
      </c>
    </row>
    <row r="1015" spans="1:100" x14ac:dyDescent="0.25">
      <c r="A1015">
        <v>2853</v>
      </c>
      <c r="B1015" t="s">
        <v>1424</v>
      </c>
      <c r="C1015">
        <v>2</v>
      </c>
      <c r="D1015">
        <v>3.7414206267377366</v>
      </c>
      <c r="E1015">
        <v>2.1088678000943314E-3</v>
      </c>
      <c r="F1015">
        <v>8.2188588938930426E-2</v>
      </c>
      <c r="G1015">
        <v>9.0228684563817094E-2</v>
      </c>
      <c r="H1015">
        <v>7.0894001783704863E-2</v>
      </c>
      <c r="I1015">
        <v>0</v>
      </c>
      <c r="J1015">
        <v>4.2536401070222913</v>
      </c>
      <c r="K1015">
        <v>7.0894001783704863E-2</v>
      </c>
      <c r="L1015">
        <v>-1</v>
      </c>
      <c r="M1015">
        <v>-1</v>
      </c>
      <c r="N1015">
        <v>1.4178800356740973</v>
      </c>
      <c r="O1015">
        <v>8.2632887189437483</v>
      </c>
      <c r="P1015">
        <v>0.17845857087833408</v>
      </c>
      <c r="Q1015">
        <v>0.70536303122506105</v>
      </c>
      <c r="R1015">
        <v>0.23316780961698619</v>
      </c>
      <c r="S1015">
        <v>0.32810680718737428</v>
      </c>
      <c r="T1015">
        <v>0.27434881583026138</v>
      </c>
      <c r="U1015">
        <v>6.5448482949461761E-2</v>
      </c>
      <c r="V1015">
        <v>-9.7682015981027286E-4</v>
      </c>
      <c r="W1015">
        <v>23.549547013434957</v>
      </c>
      <c r="X1015">
        <v>0.74649259909398114</v>
      </c>
      <c r="Y1015">
        <v>-1</v>
      </c>
      <c r="Z1015">
        <v>-1</v>
      </c>
      <c r="AA1015">
        <v>40.832644953470357</v>
      </c>
      <c r="AB1015">
        <v>0.10377505341546918</v>
      </c>
      <c r="AC1015">
        <v>0.10398350098230057</v>
      </c>
      <c r="AD1015">
        <v>9.9509391886048695E-2</v>
      </c>
      <c r="AE1015">
        <v>16.364027836438584</v>
      </c>
      <c r="AF1015">
        <v>-1</v>
      </c>
      <c r="AG1015">
        <v>-1</v>
      </c>
      <c r="AH1015">
        <v>-1</v>
      </c>
      <c r="AI1015">
        <v>-8.026671686753176E-4</v>
      </c>
      <c r="AJ1015">
        <v>-9.7682015981027286E-4</v>
      </c>
      <c r="AK1015">
        <v>0.10688581916178161</v>
      </c>
      <c r="AL1015">
        <v>6.4942137827465718E-2</v>
      </c>
      <c r="AM1015">
        <v>0.11614682309065529</v>
      </c>
      <c r="AN1015">
        <v>6.7294037124398479E-2</v>
      </c>
      <c r="AO1015">
        <v>3.3445722815267955</v>
      </c>
      <c r="AP1015">
        <v>2.1005890087957853</v>
      </c>
      <c r="AQ1015">
        <v>28.692752696647634</v>
      </c>
      <c r="AR1015">
        <v>0.67704744580714016</v>
      </c>
      <c r="AS1015">
        <v>0.83093560988315629</v>
      </c>
      <c r="AT1015">
        <v>-1</v>
      </c>
      <c r="AU1015">
        <v>-1</v>
      </c>
      <c r="AV1015">
        <v>0.36113941698342644</v>
      </c>
      <c r="AW1015">
        <v>52.500314398438455</v>
      </c>
      <c r="AX1015">
        <v>52.583847185929422</v>
      </c>
      <c r="AY1015">
        <v>0.14876573695540288</v>
      </c>
      <c r="AZ1015">
        <v>-3.1361089958885437</v>
      </c>
      <c r="BA1015">
        <v>1462.9496732277107</v>
      </c>
    </row>
    <row r="1016" spans="1:100" x14ac:dyDescent="0.25">
      <c r="A1016">
        <v>2854</v>
      </c>
      <c r="B1016" t="s">
        <v>1425</v>
      </c>
      <c r="C1016">
        <v>3</v>
      </c>
      <c r="D1016">
        <v>5.603266435854831</v>
      </c>
      <c r="E1016">
        <v>9.0186061376451229E-4</v>
      </c>
      <c r="F1016">
        <v>-2.3684955707049742</v>
      </c>
      <c r="G1016">
        <v>-2.3684955707049742</v>
      </c>
      <c r="H1016">
        <v>0.22506137058434522</v>
      </c>
      <c r="I1016">
        <v>0</v>
      </c>
      <c r="J1016">
        <v>13.503682235060715</v>
      </c>
      <c r="K1016">
        <v>0.22506137058434522</v>
      </c>
      <c r="L1016">
        <v>-1.0000000000000004</v>
      </c>
      <c r="M1016">
        <v>-1.0000000000000004</v>
      </c>
      <c r="N1016">
        <v>4.5012274116869033</v>
      </c>
      <c r="O1016">
        <v>16.73845310021057</v>
      </c>
      <c r="P1016">
        <v>0.46487183295130052</v>
      </c>
      <c r="Q1016">
        <v>-1.6012605312907271</v>
      </c>
      <c r="R1016">
        <v>-0.4297864821206141</v>
      </c>
      <c r="S1016">
        <v>0.34361679873272016</v>
      </c>
      <c r="T1016">
        <v>0.22443754149986</v>
      </c>
      <c r="U1016">
        <v>0.22142218145606635</v>
      </c>
      <c r="V1016">
        <v>0</v>
      </c>
      <c r="W1016">
        <v>22.576606044172067</v>
      </c>
      <c r="X1016">
        <v>1.1197859036390274</v>
      </c>
      <c r="Y1016">
        <v>-1.0000000000000004</v>
      </c>
      <c r="Z1016">
        <v>-1.0000000000000004</v>
      </c>
      <c r="AA1016">
        <v>16.725571944926962</v>
      </c>
      <c r="AB1016">
        <v>6.2149757276779141E-2</v>
      </c>
      <c r="AC1016">
        <v>-3.0279730609371676E-2</v>
      </c>
      <c r="AD1016">
        <v>-0.14029497900989704</v>
      </c>
      <c r="AE1016">
        <v>-5.4212476171244681</v>
      </c>
      <c r="AF1016">
        <v>-1.0000000000000004</v>
      </c>
      <c r="AG1016">
        <v>-1.0000000000000004</v>
      </c>
      <c r="AH1016">
        <v>-1.0000000000000004</v>
      </c>
      <c r="AI1016">
        <v>-6.3950727140400121E-2</v>
      </c>
      <c r="AJ1016">
        <v>0</v>
      </c>
      <c r="AK1016">
        <v>-5.3884786563400539E-2</v>
      </c>
      <c r="AL1016">
        <v>0.24186231201527722</v>
      </c>
      <c r="AM1016">
        <v>-0.16461766697292735</v>
      </c>
      <c r="AN1016">
        <v>-0.21936903175678374</v>
      </c>
      <c r="AO1016">
        <v>-4.3848656071401866</v>
      </c>
      <c r="AP1016">
        <v>-4.274914233843206</v>
      </c>
      <c r="AQ1016">
        <v>36.080288279232775</v>
      </c>
      <c r="AR1016">
        <v>0.78947652168864679</v>
      </c>
      <c r="AS1016">
        <v>1.3448472742233726</v>
      </c>
      <c r="AT1016">
        <v>-1.0000000000000004</v>
      </c>
      <c r="AU1016">
        <v>-1.0000000000000004</v>
      </c>
      <c r="AV1016">
        <v>-2.7982820528255883</v>
      </c>
      <c r="AW1016">
        <v>29.189110811294327</v>
      </c>
      <c r="AX1016">
        <v>27.910096268486328</v>
      </c>
      <c r="AY1016">
        <v>-0.11329886330630025</v>
      </c>
      <c r="AZ1016">
        <v>-22.84407025259873</v>
      </c>
      <c r="BA1016">
        <v>1428.15063168963</v>
      </c>
    </row>
    <row r="1017" spans="1:100" x14ac:dyDescent="0.25">
      <c r="A1017">
        <v>2855</v>
      </c>
      <c r="B1017" t="s">
        <v>1426</v>
      </c>
      <c r="C1017">
        <v>3</v>
      </c>
      <c r="D1017">
        <v>0.6747837271811572</v>
      </c>
      <c r="E1017">
        <v>0.44631029093192653</v>
      </c>
      <c r="F1017">
        <v>0.31103592404884411</v>
      </c>
      <c r="G1017">
        <v>0.45958526124944321</v>
      </c>
      <c r="H1017">
        <v>0.13946201085663043</v>
      </c>
      <c r="I1017">
        <v>0</v>
      </c>
      <c r="J1017">
        <v>8.3677206513978248</v>
      </c>
      <c r="K1017">
        <v>0.13946201085663043</v>
      </c>
      <c r="L1017">
        <v>-0.99999999999999933</v>
      </c>
      <c r="M1017">
        <v>-0.99999999999999933</v>
      </c>
      <c r="N1017">
        <v>2.7892402171326069</v>
      </c>
      <c r="O1017">
        <v>9.5020896398284247</v>
      </c>
      <c r="P1017">
        <v>0.45808867903232769</v>
      </c>
      <c r="Q1017">
        <v>4.115340304740597</v>
      </c>
      <c r="R1017">
        <v>1.4131122767134605</v>
      </c>
      <c r="S1017">
        <v>0.33333333333333304</v>
      </c>
      <c r="T1017">
        <v>0.17679938019731006</v>
      </c>
      <c r="U1017">
        <v>-0.19772926014516776</v>
      </c>
      <c r="V1017">
        <v>-5.7686257014545241E-3</v>
      </c>
      <c r="W1017">
        <v>6.6869126730956214</v>
      </c>
      <c r="X1017">
        <v>-0.63589426946191163</v>
      </c>
      <c r="Y1017">
        <v>-0.99999999999999933</v>
      </c>
      <c r="Z1017">
        <v>-0.99999999999999933</v>
      </c>
      <c r="AA1017">
        <v>14.660719792911259</v>
      </c>
      <c r="AB1017">
        <v>0.13381059747891103</v>
      </c>
      <c r="AC1017">
        <v>1.545353477391522E-2</v>
      </c>
      <c r="AD1017">
        <v>-1.8050235390782564E-2</v>
      </c>
      <c r="AE1017">
        <v>6.5606948431021888</v>
      </c>
      <c r="AF1017">
        <v>-0.99999999999999933</v>
      </c>
      <c r="AG1017">
        <v>-0.99999999999999933</v>
      </c>
      <c r="AH1017">
        <v>-0.99999999999999933</v>
      </c>
      <c r="AI1017">
        <v>0</v>
      </c>
      <c r="AJ1017">
        <v>-5.7686257014545241E-3</v>
      </c>
      <c r="AK1017">
        <v>-3.8307898850360192E-2</v>
      </c>
      <c r="AL1017">
        <v>-0.11668033103778197</v>
      </c>
      <c r="AM1017">
        <v>-0.27232441448986577</v>
      </c>
      <c r="AN1017">
        <v>-0.18768113911647011</v>
      </c>
      <c r="AO1017">
        <v>-6.9996498564984471</v>
      </c>
      <c r="AP1017">
        <v>-5.2754301331006603</v>
      </c>
      <c r="AQ1017">
        <v>15.054633324493448</v>
      </c>
      <c r="AR1017">
        <v>0.30663482768402089</v>
      </c>
      <c r="AS1017">
        <v>-0.49643225860528084</v>
      </c>
      <c r="AT1017">
        <v>-0.99999999999999933</v>
      </c>
      <c r="AU1017">
        <v>-0.99999999999999933</v>
      </c>
      <c r="AV1017">
        <v>1.8726975379629038</v>
      </c>
      <c r="AW1017">
        <v>18.887379299639022</v>
      </c>
      <c r="AX1017">
        <v>18.310516729493571</v>
      </c>
      <c r="AY1017">
        <v>-3.9823400955822839E-2</v>
      </c>
      <c r="AZ1017">
        <v>-31.224340817432662</v>
      </c>
      <c r="BA1017">
        <v>1370.1453090710918</v>
      </c>
      <c r="CU1017" t="e">
        <v>#N/A</v>
      </c>
      <c r="CV1017" t="e">
        <v>#N/A</v>
      </c>
    </row>
    <row r="1018" spans="1:100" x14ac:dyDescent="0.25">
      <c r="A1018">
        <v>2856</v>
      </c>
      <c r="B1018" t="s">
        <v>1427</v>
      </c>
      <c r="C1018">
        <v>3</v>
      </c>
      <c r="D1018">
        <v>5.2030165214318487</v>
      </c>
      <c r="E1018">
        <v>0</v>
      </c>
      <c r="F1018">
        <v>2.6480377273537095E-2</v>
      </c>
      <c r="G1018">
        <v>2.6480377273537095E-2</v>
      </c>
      <c r="H1018">
        <v>0.1947533406405034</v>
      </c>
      <c r="I1018">
        <v>0</v>
      </c>
      <c r="J1018">
        <v>11.685200438430204</v>
      </c>
      <c r="K1018">
        <v>0.1947533406405034</v>
      </c>
      <c r="L1018">
        <v>-1.0000000000000002</v>
      </c>
      <c r="M1018">
        <v>-1.0000000000000002</v>
      </c>
      <c r="N1018">
        <v>3.8950668128100681</v>
      </c>
      <c r="O1018">
        <v>16.9146973371356</v>
      </c>
      <c r="P1018">
        <v>1.3392892074418634E-2</v>
      </c>
      <c r="Q1018">
        <v>-0.38233337986652177</v>
      </c>
      <c r="R1018">
        <v>-0.11638788183408778</v>
      </c>
      <c r="S1018">
        <v>0.33333333333333315</v>
      </c>
      <c r="T1018">
        <v>0.38591391730172803</v>
      </c>
      <c r="U1018">
        <v>-1.3250138052203639E-2</v>
      </c>
      <c r="V1018">
        <v>-3.158217252786058E-2</v>
      </c>
      <c r="W1018">
        <v>19.186463976579756</v>
      </c>
      <c r="X1018">
        <v>0.33182790856857702</v>
      </c>
      <c r="Y1018">
        <v>-1.0000000000000002</v>
      </c>
      <c r="Z1018">
        <v>-1.0000000000000002</v>
      </c>
      <c r="AA1018">
        <v>46.394965888074047</v>
      </c>
      <c r="AB1018">
        <v>0.14618775781549151</v>
      </c>
      <c r="AC1018">
        <v>6.067050895866016E-3</v>
      </c>
      <c r="AD1018">
        <v>0.39424298715521028</v>
      </c>
      <c r="AE1018">
        <v>27.324889793328396</v>
      </c>
      <c r="AF1018">
        <v>-1.0000000000000002</v>
      </c>
      <c r="AG1018">
        <v>-1.0000000000000002</v>
      </c>
      <c r="AH1018">
        <v>-1.0000000000000002</v>
      </c>
      <c r="AI1018">
        <v>0</v>
      </c>
      <c r="AJ1018">
        <v>-3.158217252786058E-2</v>
      </c>
      <c r="AK1018">
        <v>0.36854932171282184</v>
      </c>
      <c r="AL1018">
        <v>0.21639447331346895</v>
      </c>
      <c r="AM1018">
        <v>-0.11566736092643506</v>
      </c>
      <c r="AN1018">
        <v>-2.0960758358502217E-2</v>
      </c>
      <c r="AO1018">
        <v>-1.0489374145967663</v>
      </c>
      <c r="AP1018">
        <v>0.55795340760478906</v>
      </c>
      <c r="AQ1018">
        <v>30.871664415009974</v>
      </c>
      <c r="AR1018">
        <v>0.67441494005499703</v>
      </c>
      <c r="AS1018">
        <v>0.52658124920908089</v>
      </c>
      <c r="AT1018">
        <v>-1.0000000000000002</v>
      </c>
      <c r="AU1018">
        <v>-1.0000000000000002</v>
      </c>
      <c r="AV1018">
        <v>-8.9907504560550675E-2</v>
      </c>
      <c r="AW1018">
        <v>63.867616632814439</v>
      </c>
      <c r="AX1018">
        <v>60.70939938002838</v>
      </c>
      <c r="AY1018">
        <v>0.25267039724772711</v>
      </c>
      <c r="AZ1018">
        <v>20.037492373900282</v>
      </c>
      <c r="BA1018">
        <v>1496.2043086743549</v>
      </c>
    </row>
    <row r="1019" spans="1:100" x14ac:dyDescent="0.25">
      <c r="A1019">
        <v>2861</v>
      </c>
      <c r="B1019" t="s">
        <v>1428</v>
      </c>
      <c r="C1019">
        <v>3</v>
      </c>
      <c r="D1019">
        <v>2.8304840754155292</v>
      </c>
      <c r="E1019">
        <v>0</v>
      </c>
      <c r="F1019">
        <v>5.0064249023614359E-2</v>
      </c>
      <c r="G1019">
        <v>5.0064249023614359E-2</v>
      </c>
      <c r="H1019">
        <v>9.5764355654341701E-2</v>
      </c>
      <c r="I1019">
        <v>0</v>
      </c>
      <c r="J1019">
        <v>5.7458613392605038</v>
      </c>
      <c r="K1019">
        <v>9.5764355654341701E-2</v>
      </c>
      <c r="L1019">
        <v>-0.99999999999999933</v>
      </c>
      <c r="M1019">
        <v>-0.99999999999999933</v>
      </c>
      <c r="N1019">
        <v>1.9152871130868347</v>
      </c>
      <c r="O1019">
        <v>8.6264096636996506</v>
      </c>
      <c r="P1019">
        <v>1.5599784706392024</v>
      </c>
      <c r="Q1019">
        <v>1.7656115409417761</v>
      </c>
      <c r="R1019">
        <v>0.79463029490386694</v>
      </c>
      <c r="S1019">
        <v>0.33333333333333304</v>
      </c>
      <c r="T1019">
        <v>0.20428943149202139</v>
      </c>
      <c r="U1019">
        <v>-0.10901470878918423</v>
      </c>
      <c r="V1019">
        <v>-7.7126437785592587E-3</v>
      </c>
      <c r="W1019">
        <v>13.005242264130764</v>
      </c>
      <c r="X1019">
        <v>-0.21664084416315887</v>
      </c>
      <c r="Y1019">
        <v>-0.99999999999999933</v>
      </c>
      <c r="Z1019">
        <v>-0.99999999999999933</v>
      </c>
      <c r="AA1019">
        <v>17.252899150562286</v>
      </c>
      <c r="AB1019">
        <v>-3.5666977115034644E-2</v>
      </c>
      <c r="AC1019">
        <v>-0.17332734824221335</v>
      </c>
      <c r="AD1019">
        <v>0.2780548571878011</v>
      </c>
      <c r="AE1019">
        <v>3.453026591527649</v>
      </c>
      <c r="AF1019">
        <v>-0.99999999999999933</v>
      </c>
      <c r="AG1019">
        <v>-0.99999999999999933</v>
      </c>
      <c r="AH1019">
        <v>-0.99999999999999933</v>
      </c>
      <c r="AI1019">
        <v>0</v>
      </c>
      <c r="AJ1019">
        <v>-7.7126437785592587E-3</v>
      </c>
      <c r="AK1019">
        <v>3.7522601213783487E-2</v>
      </c>
      <c r="AL1019">
        <v>3.2124839700072273E-2</v>
      </c>
      <c r="AM1019">
        <v>-0.13361907391639888</v>
      </c>
      <c r="AN1019">
        <v>0.3461086888440692</v>
      </c>
      <c r="AO1019">
        <v>-3.1528638418410533</v>
      </c>
      <c r="AP1019">
        <v>8.8133414196020858</v>
      </c>
      <c r="AQ1019">
        <v>18.751103603391265</v>
      </c>
      <c r="AR1019">
        <v>0.42089541225761118</v>
      </c>
      <c r="AS1019">
        <v>-0.12087648850881731</v>
      </c>
      <c r="AT1019">
        <v>-0.99999999999999933</v>
      </c>
      <c r="AU1019">
        <v>-0.99999999999999933</v>
      </c>
      <c r="AV1019">
        <v>0.84469454392748133</v>
      </c>
      <c r="AW1019">
        <v>34.692650233864001</v>
      </c>
      <c r="AX1019">
        <v>33.921385856008079</v>
      </c>
      <c r="AY1019">
        <v>5.3853326448843226E-2</v>
      </c>
      <c r="AZ1019">
        <v>-11.691539659547386</v>
      </c>
      <c r="BA1019">
        <v>1454.2831915587271</v>
      </c>
      <c r="CU1019" t="e">
        <v>#N/A</v>
      </c>
      <c r="CV1019" t="e">
        <v>#N/A</v>
      </c>
    </row>
    <row r="1020" spans="1:100" x14ac:dyDescent="0.25">
      <c r="A1020">
        <v>2867</v>
      </c>
      <c r="B1020" t="s">
        <v>1429</v>
      </c>
      <c r="C1020">
        <v>3</v>
      </c>
      <c r="D1020">
        <v>3.6604174125321656</v>
      </c>
      <c r="E1020">
        <v>0</v>
      </c>
      <c r="F1020">
        <v>-0.6436192350843245</v>
      </c>
      <c r="G1020">
        <v>-0.6436192350843245</v>
      </c>
      <c r="H1020">
        <v>0.23812107992700993</v>
      </c>
      <c r="I1020">
        <v>0</v>
      </c>
      <c r="J1020">
        <v>14.287264795620594</v>
      </c>
      <c r="K1020">
        <v>0.23812107992700993</v>
      </c>
      <c r="L1020">
        <v>-0.99999999999999944</v>
      </c>
      <c r="M1020">
        <v>-0.99999999999999944</v>
      </c>
      <c r="N1020">
        <v>4.7624215985401968</v>
      </c>
      <c r="O1020">
        <v>17.304062973068433</v>
      </c>
      <c r="P1020">
        <v>-8.0317145773686149E-2</v>
      </c>
      <c r="Q1020">
        <v>-3.2666577625400954</v>
      </c>
      <c r="R1020">
        <v>-1.0663476998665422</v>
      </c>
      <c r="S1020">
        <v>0.33333333333333343</v>
      </c>
      <c r="T1020">
        <v>0.35476075738699764</v>
      </c>
      <c r="U1020">
        <v>0.20925275946073565</v>
      </c>
      <c r="V1020">
        <v>0</v>
      </c>
      <c r="W1020">
        <v>26.369030810162272</v>
      </c>
      <c r="X1020">
        <v>1.3084114726899276</v>
      </c>
      <c r="Y1020">
        <v>-0.99999999999999944</v>
      </c>
      <c r="Z1020">
        <v>-0.99999999999999944</v>
      </c>
      <c r="AA1020">
        <v>-2.8064663566362174</v>
      </c>
      <c r="AB1020">
        <v>-6.1690348119923105E-2</v>
      </c>
      <c r="AC1020">
        <v>-0.31215955752915087</v>
      </c>
      <c r="AD1020">
        <v>-0.18833308368956478</v>
      </c>
      <c r="AE1020">
        <v>-28.109149466931946</v>
      </c>
      <c r="AF1020">
        <v>-0.99999999999999944</v>
      </c>
      <c r="AG1020">
        <v>-0.99999999999999944</v>
      </c>
      <c r="AH1020">
        <v>-0.99999999999999944</v>
      </c>
      <c r="AI1020">
        <v>0</v>
      </c>
      <c r="AJ1020">
        <v>0</v>
      </c>
      <c r="AK1020">
        <v>0.11554114373554018</v>
      </c>
      <c r="AL1020">
        <v>-7.1222218385192812E-2</v>
      </c>
      <c r="AM1020">
        <v>0.14574283033332813</v>
      </c>
      <c r="AN1020">
        <v>-2.9043056611089378E-2</v>
      </c>
      <c r="AO1020">
        <v>4.2212764770109041</v>
      </c>
      <c r="AP1020">
        <v>-1.0821875072031995</v>
      </c>
      <c r="AQ1020">
        <v>40.656295605782852</v>
      </c>
      <c r="AR1020">
        <v>0.89734685018106664</v>
      </c>
      <c r="AS1020">
        <v>1.5465325526169371</v>
      </c>
      <c r="AT1020">
        <v>-0.99999999999999944</v>
      </c>
      <c r="AU1020">
        <v>-0.99999999999999944</v>
      </c>
      <c r="AV1020">
        <v>-1.7099669349508666</v>
      </c>
      <c r="AW1020">
        <v>13.415409109229014</v>
      </c>
      <c r="AX1020">
        <v>13.415409109229014</v>
      </c>
      <c r="AY1020">
        <v>-0.27450971113855155</v>
      </c>
      <c r="AZ1020">
        <v>-78.899584079797108</v>
      </c>
      <c r="BA1020">
        <v>1280.1291392298235</v>
      </c>
    </row>
    <row r="1021" spans="1:100" x14ac:dyDescent="0.25">
      <c r="A1021">
        <v>2869</v>
      </c>
      <c r="B1021" t="s">
        <v>1430</v>
      </c>
      <c r="C1021">
        <v>2</v>
      </c>
      <c r="D1021">
        <v>4.1683481384332834</v>
      </c>
      <c r="E1021">
        <v>9.6941456190083458E-2</v>
      </c>
      <c r="F1021">
        <v>0.31833209313689692</v>
      </c>
      <c r="G1021">
        <v>0.32744453855995664</v>
      </c>
      <c r="H1021">
        <v>0.11996911426624299</v>
      </c>
      <c r="I1021">
        <v>0</v>
      </c>
      <c r="J1021">
        <v>7.1981468559745778</v>
      </c>
      <c r="K1021">
        <v>0.11996911426624299</v>
      </c>
      <c r="L1021">
        <v>-1</v>
      </c>
      <c r="M1021">
        <v>-1</v>
      </c>
      <c r="N1021">
        <v>2.3993822853248594</v>
      </c>
      <c r="O1021">
        <v>11.321861364173127</v>
      </c>
      <c r="P1021">
        <v>0.65873494098013508</v>
      </c>
      <c r="Q1021">
        <v>1.8278935965024838</v>
      </c>
      <c r="R1021">
        <v>0.60186118115432818</v>
      </c>
      <c r="S1021">
        <v>0.33728034807042562</v>
      </c>
      <c r="T1021">
        <v>0.31307968961846433</v>
      </c>
      <c r="U1021">
        <v>0.11340819223197215</v>
      </c>
      <c r="V1021">
        <v>5.3648222374269843E-3</v>
      </c>
      <c r="W1021">
        <v>26.576484550932882</v>
      </c>
      <c r="X1021">
        <v>0.9686706818787767</v>
      </c>
      <c r="Y1021">
        <v>-1</v>
      </c>
      <c r="Z1021">
        <v>-1</v>
      </c>
      <c r="AA1021">
        <v>47.06462181089411</v>
      </c>
      <c r="AB1021">
        <v>0.15757080873673435</v>
      </c>
      <c r="AC1021">
        <v>0.15779967166419212</v>
      </c>
      <c r="AD1021">
        <v>0.15286341280236487</v>
      </c>
      <c r="AE1021">
        <v>21.320041653319251</v>
      </c>
      <c r="AF1021">
        <v>-1</v>
      </c>
      <c r="AG1021">
        <v>-1</v>
      </c>
      <c r="AH1021">
        <v>-1</v>
      </c>
      <c r="AI1021">
        <v>2.6747255387336317E-3</v>
      </c>
      <c r="AJ1021">
        <v>5.3648222374269843E-3</v>
      </c>
      <c r="AK1021">
        <v>4.2075805847232813E-2</v>
      </c>
      <c r="AL1021">
        <v>0.12975215114201452</v>
      </c>
      <c r="AM1021">
        <v>4.0661085830498656E-2</v>
      </c>
      <c r="AN1021">
        <v>0.14277977438455511</v>
      </c>
      <c r="AO1021">
        <v>1.4224097553965003</v>
      </c>
      <c r="AP1021">
        <v>4.0227515349260807</v>
      </c>
      <c r="AQ1021">
        <v>31.915141344536377</v>
      </c>
      <c r="AR1021">
        <v>0.74797852746329996</v>
      </c>
      <c r="AS1021">
        <v>1.0603178283497461</v>
      </c>
      <c r="AT1021">
        <v>-1</v>
      </c>
      <c r="AU1021">
        <v>-1</v>
      </c>
      <c r="AV1021">
        <v>0.85041036702215655</v>
      </c>
      <c r="AW1021">
        <v>59.682211774956187</v>
      </c>
      <c r="AX1021">
        <v>59.859831996924498</v>
      </c>
      <c r="AY1021">
        <v>0.20408560664841582</v>
      </c>
      <c r="AZ1021">
        <v>6.5555184108419331</v>
      </c>
      <c r="BA1021">
        <v>1430.1930600068104</v>
      </c>
    </row>
    <row r="1022" spans="1:100" x14ac:dyDescent="0.25">
      <c r="A1022">
        <v>2872</v>
      </c>
      <c r="B1022" t="s">
        <v>1431</v>
      </c>
      <c r="C1022">
        <v>2</v>
      </c>
      <c r="D1022">
        <v>3.251678890181009</v>
      </c>
      <c r="E1022">
        <v>-0.10667652374291478</v>
      </c>
      <c r="F1022">
        <v>-0.18869891925467522</v>
      </c>
      <c r="G1022">
        <v>-0.18188894920840903</v>
      </c>
      <c r="H1022">
        <v>1.4598424313273933E-2</v>
      </c>
      <c r="I1022">
        <v>0</v>
      </c>
      <c r="J1022">
        <v>0.875905458796435</v>
      </c>
      <c r="K1022">
        <v>1.4598424313273933E-2</v>
      </c>
      <c r="L1022">
        <v>-1</v>
      </c>
      <c r="M1022">
        <v>-1</v>
      </c>
      <c r="N1022">
        <v>0.29196848626547833</v>
      </c>
      <c r="O1022">
        <v>4.7547055575762043</v>
      </c>
      <c r="P1022">
        <v>-0.37248128911493134</v>
      </c>
      <c r="Q1022">
        <v>-0.5823264554365799</v>
      </c>
      <c r="R1022">
        <v>-0.18977174589804463</v>
      </c>
      <c r="S1022">
        <v>0.31758355506760105</v>
      </c>
      <c r="T1022">
        <v>0.22991943410205684</v>
      </c>
      <c r="U1022">
        <v>1.0432418944848532E-2</v>
      </c>
      <c r="V1022">
        <v>-8.2515140484991523E-3</v>
      </c>
      <c r="W1022">
        <v>20.077253461362048</v>
      </c>
      <c r="X1022">
        <v>0.49162525719856043</v>
      </c>
      <c r="Y1022">
        <v>-1</v>
      </c>
      <c r="Z1022">
        <v>-1</v>
      </c>
      <c r="AA1022">
        <v>33.683751793095752</v>
      </c>
      <c r="AB1022">
        <v>4.2064280722972178E-2</v>
      </c>
      <c r="AC1022">
        <v>4.2249309198993765E-2</v>
      </c>
      <c r="AD1022">
        <v>3.8305346374747848E-2</v>
      </c>
      <c r="AE1022">
        <v>10.678831294667924</v>
      </c>
      <c r="AF1022">
        <v>-1</v>
      </c>
      <c r="AG1022">
        <v>-1</v>
      </c>
      <c r="AH1022">
        <v>-1</v>
      </c>
      <c r="AI1022">
        <v>-4.7916917608188002E-3</v>
      </c>
      <c r="AJ1022">
        <v>-8.2515140484991523E-3</v>
      </c>
      <c r="AK1022">
        <v>0.18123138743138173</v>
      </c>
      <c r="AL1022">
        <v>-9.4034304421344167E-3</v>
      </c>
      <c r="AM1022">
        <v>0.20273884407387369</v>
      </c>
      <c r="AN1022">
        <v>-1.9297983858819923E-2</v>
      </c>
      <c r="AO1022">
        <v>5.5495442913012063</v>
      </c>
      <c r="AP1022">
        <v>-0.10438300097862507</v>
      </c>
      <c r="AQ1022">
        <v>24.996251138314868</v>
      </c>
      <c r="AR1022">
        <v>0.59568021096164436</v>
      </c>
      <c r="AS1022">
        <v>0.56780418140971189</v>
      </c>
      <c r="AT1022">
        <v>-1</v>
      </c>
      <c r="AU1022">
        <v>-1</v>
      </c>
      <c r="AV1022">
        <v>-0.20011840350016996</v>
      </c>
      <c r="AW1022">
        <v>44.261738067343963</v>
      </c>
      <c r="AX1022">
        <v>44.237340252363083</v>
      </c>
      <c r="AY1022">
        <v>8.5306605586824333E-2</v>
      </c>
      <c r="AZ1022">
        <v>-14.253674170788162</v>
      </c>
      <c r="BA1022">
        <v>1387.7412999390713</v>
      </c>
    </row>
    <row r="1023" spans="1:100" x14ac:dyDescent="0.25">
      <c r="A1023">
        <v>2874</v>
      </c>
      <c r="B1023" t="s">
        <v>1432</v>
      </c>
      <c r="C1023">
        <v>3</v>
      </c>
      <c r="D1023">
        <v>3.2390877336380943</v>
      </c>
      <c r="E1023">
        <v>0</v>
      </c>
      <c r="F1023">
        <v>-0.25908650918514503</v>
      </c>
      <c r="G1023">
        <v>-0.25908650918514503</v>
      </c>
      <c r="H1023">
        <v>-0.21611257358957287</v>
      </c>
      <c r="I1023">
        <v>0</v>
      </c>
      <c r="J1023">
        <v>-12.966754415374377</v>
      </c>
      <c r="K1023">
        <v>-0.21611257358957287</v>
      </c>
      <c r="L1023">
        <v>-0.999999999999999</v>
      </c>
      <c r="M1023">
        <v>-0.999999999999999</v>
      </c>
      <c r="N1023">
        <v>-4.3222514717914562</v>
      </c>
      <c r="O1023">
        <v>-9.9867531909214247</v>
      </c>
      <c r="P1023">
        <v>0.45030742333666157</v>
      </c>
      <c r="Q1023">
        <v>0.85312949349754619</v>
      </c>
      <c r="R1023">
        <v>0.36921968491439811</v>
      </c>
      <c r="S1023">
        <v>0.33333333333333298</v>
      </c>
      <c r="T1023">
        <v>0.25852269471710804</v>
      </c>
      <c r="U1023">
        <v>-0.17497537502307337</v>
      </c>
      <c r="V1023">
        <v>-4.4419717617537574E-2</v>
      </c>
      <c r="W1023">
        <v>23.542940359976118</v>
      </c>
      <c r="X1023">
        <v>-0.23326184277372985</v>
      </c>
      <c r="Y1023">
        <v>-0.999999999999999</v>
      </c>
      <c r="Z1023">
        <v>-0.999999999999999</v>
      </c>
      <c r="AA1023">
        <v>30.151908072201525</v>
      </c>
      <c r="AB1023">
        <v>-0.16841787383316204</v>
      </c>
      <c r="AC1023">
        <v>0.19369440492677895</v>
      </c>
      <c r="AD1023">
        <v>9.9518429452602739E-2</v>
      </c>
      <c r="AE1023">
        <v>6.2397480273109895</v>
      </c>
      <c r="AF1023">
        <v>-0.999999999999999</v>
      </c>
      <c r="AG1023">
        <v>-0.999999999999999</v>
      </c>
      <c r="AH1023">
        <v>-0.999999999999999</v>
      </c>
      <c r="AI1023">
        <v>1.959052556917272E-3</v>
      </c>
      <c r="AJ1023">
        <v>-4.4419717617537574E-2</v>
      </c>
      <c r="AK1023">
        <v>3.845858714800466E-2</v>
      </c>
      <c r="AL1023">
        <v>-0.14945919438413741</v>
      </c>
      <c r="AM1023">
        <v>0.45421512446102952</v>
      </c>
      <c r="AN1023">
        <v>0.12051671598884878</v>
      </c>
      <c r="AO1023">
        <v>11.547671047265771</v>
      </c>
      <c r="AP1023">
        <v>2.2656219278005332</v>
      </c>
      <c r="AQ1023">
        <v>10.576185944601747</v>
      </c>
      <c r="AR1023">
        <v>0.37246093540983005</v>
      </c>
      <c r="AS1023">
        <v>-0.44937441636330222</v>
      </c>
      <c r="AT1023">
        <v>-0.999999999999999</v>
      </c>
      <c r="AU1023">
        <v>-0.999999999999999</v>
      </c>
      <c r="AV1023">
        <v>0.11013317572925192</v>
      </c>
      <c r="AW1023">
        <v>22.430776809080609</v>
      </c>
      <c r="AX1023">
        <v>18.027986098465213</v>
      </c>
      <c r="AY1023">
        <v>-0.24043150633317867</v>
      </c>
      <c r="AZ1023">
        <v>-50.567148542633319</v>
      </c>
      <c r="BA1023">
        <v>1367.6733851125744</v>
      </c>
    </row>
    <row r="1024" spans="1:100" x14ac:dyDescent="0.25">
      <c r="A1024">
        <v>2875</v>
      </c>
      <c r="B1024" t="s">
        <v>1433</v>
      </c>
      <c r="C1024">
        <v>2</v>
      </c>
      <c r="D1024">
        <v>3.7531497347979719</v>
      </c>
      <c r="E1024">
        <v>4.7142320513707953E-3</v>
      </c>
      <c r="F1024">
        <v>8.8676230523471247E-2</v>
      </c>
      <c r="G1024">
        <v>9.6745787137206316E-2</v>
      </c>
      <c r="H1024">
        <v>7.2242257123563053E-2</v>
      </c>
      <c r="I1024">
        <v>0</v>
      </c>
      <c r="J1024">
        <v>4.3345354274137824</v>
      </c>
      <c r="K1024">
        <v>7.2242257123563053E-2</v>
      </c>
      <c r="L1024">
        <v>-1</v>
      </c>
      <c r="M1024">
        <v>-1</v>
      </c>
      <c r="N1024">
        <v>1.4448451424712609</v>
      </c>
      <c r="O1024">
        <v>8.3473178060445061</v>
      </c>
      <c r="P1024">
        <v>0.19165334818684995</v>
      </c>
      <c r="Q1024">
        <v>0.73620265139562779</v>
      </c>
      <c r="R1024">
        <v>0.24329703361259933</v>
      </c>
      <c r="S1024">
        <v>0.32835883463785409</v>
      </c>
      <c r="T1024">
        <v>0.27541288078621839</v>
      </c>
      <c r="U1024">
        <v>6.6766094481400654E-2</v>
      </c>
      <c r="V1024">
        <v>-8.0259430900680279E-4</v>
      </c>
      <c r="W1024">
        <v>23.632706979696898</v>
      </c>
      <c r="X1024">
        <v>0.75259656445158762</v>
      </c>
      <c r="Y1024">
        <v>-1</v>
      </c>
      <c r="Z1024">
        <v>-1</v>
      </c>
      <c r="AA1024">
        <v>41.003857929882464</v>
      </c>
      <c r="AB1024">
        <v>0.10525300039723937</v>
      </c>
      <c r="AC1024">
        <v>0.10546200884141953</v>
      </c>
      <c r="AD1024">
        <v>0.10097520296552252</v>
      </c>
      <c r="AE1024">
        <v>16.500185896094543</v>
      </c>
      <c r="AF1024">
        <v>-1</v>
      </c>
      <c r="AG1024">
        <v>-1</v>
      </c>
      <c r="AH1024">
        <v>-1</v>
      </c>
      <c r="AI1024">
        <v>-7.0713171191571795E-4</v>
      </c>
      <c r="AJ1024">
        <v>-8.0259430900680279E-4</v>
      </c>
      <c r="AK1024">
        <v>0.10510527415419325</v>
      </c>
      <c r="AL1024">
        <v>6.6722682835054073E-2</v>
      </c>
      <c r="AM1024">
        <v>0.11407298070506011</v>
      </c>
      <c r="AN1024">
        <v>6.9367879509993652E-2</v>
      </c>
      <c r="AO1024">
        <v>3.2917641317573461</v>
      </c>
      <c r="AP1024">
        <v>2.1533971585652347</v>
      </c>
      <c r="AQ1024">
        <v>28.781282350108139</v>
      </c>
      <c r="AR1024">
        <v>0.67899615676809544</v>
      </c>
      <c r="AS1024">
        <v>0.83723749662923641</v>
      </c>
      <c r="AT1024">
        <v>-1</v>
      </c>
      <c r="AU1024">
        <v>-1</v>
      </c>
      <c r="AV1024">
        <v>0.37458130509447107</v>
      </c>
      <c r="AW1024">
        <v>52.697624827256092</v>
      </c>
      <c r="AX1024">
        <v>52.783742507160561</v>
      </c>
      <c r="AY1024">
        <v>0.15028555639016022</v>
      </c>
      <c r="AZ1024">
        <v>-2.8698479983678613</v>
      </c>
      <c r="BA1024">
        <v>1506.8665264133933</v>
      </c>
    </row>
    <row r="1025" spans="1:100" x14ac:dyDescent="0.25">
      <c r="A1025">
        <v>2876</v>
      </c>
      <c r="B1025" t="s">
        <v>1434</v>
      </c>
      <c r="C1025">
        <v>3</v>
      </c>
      <c r="D1025">
        <v>5.7061693355683643</v>
      </c>
      <c r="E1025">
        <v>-0.20820792663771592</v>
      </c>
      <c r="F1025">
        <v>3.0415122520863494E-2</v>
      </c>
      <c r="G1025">
        <v>-2.076401106372959E-2</v>
      </c>
      <c r="H1025">
        <v>0.42645367796418454</v>
      </c>
      <c r="I1025">
        <v>0</v>
      </c>
      <c r="J1025">
        <v>25.587220677851093</v>
      </c>
      <c r="K1025">
        <v>0.42645367796418454</v>
      </c>
      <c r="L1025">
        <v>-1.0000000000000013</v>
      </c>
      <c r="M1025">
        <v>-1.0000000000000013</v>
      </c>
      <c r="N1025">
        <v>8.5290735592836917</v>
      </c>
      <c r="O1025">
        <v>31.272626002355711</v>
      </c>
      <c r="P1025">
        <v>1.2131759758715253</v>
      </c>
      <c r="Q1025">
        <v>0.89593689174298896</v>
      </c>
      <c r="R1025">
        <v>0.35362982436780194</v>
      </c>
      <c r="S1025">
        <v>0.33333333333333376</v>
      </c>
      <c r="T1025">
        <v>0.37405907362726554</v>
      </c>
      <c r="U1025">
        <v>0.34516659481075784</v>
      </c>
      <c r="V1025">
        <v>8.8044589183593133E-2</v>
      </c>
      <c r="W1025">
        <v>28.565996519630623</v>
      </c>
      <c r="X1025">
        <v>2.2305983836349377</v>
      </c>
      <c r="Y1025">
        <v>-1.0000000000000013</v>
      </c>
      <c r="Z1025">
        <v>-1.0000000000000013</v>
      </c>
      <c r="AA1025">
        <v>58.183153618711415</v>
      </c>
      <c r="AB1025">
        <v>0.19052607931504748</v>
      </c>
      <c r="AC1025">
        <v>0.16331757088364465</v>
      </c>
      <c r="AD1025">
        <v>0.23142689529556706</v>
      </c>
      <c r="AE1025">
        <v>29.26352727471296</v>
      </c>
      <c r="AF1025">
        <v>-1.0000000000000013</v>
      </c>
      <c r="AG1025">
        <v>-1.0000000000000013</v>
      </c>
      <c r="AH1025">
        <v>-1.0000000000000013</v>
      </c>
      <c r="AI1025">
        <v>-1.9744598259982364E-2</v>
      </c>
      <c r="AJ1025">
        <v>8.8044589183593133E-2</v>
      </c>
      <c r="AK1025">
        <v>-1.0985837892302341E-2</v>
      </c>
      <c r="AL1025">
        <v>0.35278325809167926</v>
      </c>
      <c r="AM1025">
        <v>0.56819241258906339</v>
      </c>
      <c r="AN1025">
        <v>3.3773206829945904E-2</v>
      </c>
      <c r="AO1025">
        <v>14.149881125265081</v>
      </c>
      <c r="AP1025">
        <v>2.6082464612070431</v>
      </c>
      <c r="AQ1025">
        <v>54.153217197481716</v>
      </c>
      <c r="AR1025">
        <v>1.1406035909549512</v>
      </c>
      <c r="AS1025">
        <v>2.6570520615991224</v>
      </c>
      <c r="AT1025">
        <v>-1.0000000000000013</v>
      </c>
      <c r="AU1025">
        <v>-1.0000000000000013</v>
      </c>
      <c r="AV1025">
        <v>0.33286581330407222</v>
      </c>
      <c r="AW1025">
        <v>92.064026082274182</v>
      </c>
      <c r="AX1025">
        <v>100.47359303543388</v>
      </c>
      <c r="AY1025">
        <v>0.19900223761454255</v>
      </c>
      <c r="AZ1025">
        <v>27.976310578547643</v>
      </c>
      <c r="BA1025">
        <v>1414.2052545902995</v>
      </c>
      <c r="CU1025" t="e">
        <v>#N/A</v>
      </c>
      <c r="CV1025" t="e">
        <v>#N/A</v>
      </c>
    </row>
    <row r="1026" spans="1:100" x14ac:dyDescent="0.25">
      <c r="A1026">
        <v>2877</v>
      </c>
      <c r="B1026" t="s">
        <v>1435</v>
      </c>
      <c r="C1026">
        <v>3</v>
      </c>
      <c r="D1026">
        <v>4.8671713390218558</v>
      </c>
      <c r="E1026">
        <v>0</v>
      </c>
      <c r="F1026">
        <v>0.63481171632518463</v>
      </c>
      <c r="G1026">
        <v>0.63481171632518463</v>
      </c>
      <c r="H1026">
        <v>0.26538180492601715</v>
      </c>
      <c r="I1026">
        <v>0</v>
      </c>
      <c r="J1026">
        <v>15.922908295561031</v>
      </c>
      <c r="K1026">
        <v>0.26538180492601715</v>
      </c>
      <c r="L1026">
        <v>-1.0000000000000009</v>
      </c>
      <c r="M1026">
        <v>-1.0000000000000009</v>
      </c>
      <c r="N1026">
        <v>5.3076360985203435</v>
      </c>
      <c r="O1026">
        <v>21.424891350908084</v>
      </c>
      <c r="P1026">
        <v>0.75113778745085957</v>
      </c>
      <c r="Q1026">
        <v>1.6660013942111218</v>
      </c>
      <c r="R1026">
        <v>0.58427801739626861</v>
      </c>
      <c r="S1026">
        <v>0.34655454320730578</v>
      </c>
      <c r="T1026">
        <v>0.27686021359839746</v>
      </c>
      <c r="U1026">
        <v>7.9612841618171087E-2</v>
      </c>
      <c r="V1026">
        <v>-1.7296943089974919E-2</v>
      </c>
      <c r="W1026">
        <v>16.813954016315293</v>
      </c>
      <c r="X1026">
        <v>0.51622954007758481</v>
      </c>
      <c r="Y1026">
        <v>-1.0000000000000009</v>
      </c>
      <c r="Z1026">
        <v>-1.0000000000000009</v>
      </c>
      <c r="AA1026">
        <v>23.150878060107409</v>
      </c>
      <c r="AB1026">
        <v>8.9722418433366743E-2</v>
      </c>
      <c r="AC1026">
        <v>-0.18294179223558701</v>
      </c>
      <c r="AD1026">
        <v>0.20827229433013741</v>
      </c>
      <c r="AE1026">
        <v>5.7526460263958521</v>
      </c>
      <c r="AF1026">
        <v>-1.0000000000000009</v>
      </c>
      <c r="AG1026">
        <v>-1.0000000000000009</v>
      </c>
      <c r="AH1026">
        <v>-1.0000000000000009</v>
      </c>
      <c r="AI1026">
        <v>0</v>
      </c>
      <c r="AJ1026">
        <v>-1.7296943089974919E-2</v>
      </c>
      <c r="AK1026">
        <v>0.28286360379661363</v>
      </c>
      <c r="AL1026">
        <v>0.16244287499776566</v>
      </c>
      <c r="AM1026">
        <v>-2.7330006156328556E-3</v>
      </c>
      <c r="AN1026">
        <v>-7.3041958994169473E-2</v>
      </c>
      <c r="AO1026">
        <v>1.3459930035922458</v>
      </c>
      <c r="AP1026">
        <v>-1.0138345998654095</v>
      </c>
      <c r="AQ1026">
        <v>32.736862311876315</v>
      </c>
      <c r="AR1026">
        <v>0.68573065533389943</v>
      </c>
      <c r="AS1026">
        <v>0.78161134500360163</v>
      </c>
      <c r="AT1026">
        <v>-1.0000000000000009</v>
      </c>
      <c r="AU1026">
        <v>-1.0000000000000009</v>
      </c>
      <c r="AV1026">
        <v>1.2190897337214532</v>
      </c>
      <c r="AW1026">
        <v>43.561934811150095</v>
      </c>
      <c r="AX1026">
        <v>41.832240502152587</v>
      </c>
      <c r="AY1026">
        <v>2.6406632601940781E-2</v>
      </c>
      <c r="AZ1026">
        <v>-19.149091524213812</v>
      </c>
      <c r="BA1026">
        <v>1452.0446174398203</v>
      </c>
    </row>
    <row r="1027" spans="1:100" x14ac:dyDescent="0.25">
      <c r="A1027">
        <v>2879</v>
      </c>
      <c r="B1027" t="s">
        <v>1436</v>
      </c>
      <c r="C1027">
        <v>2</v>
      </c>
      <c r="D1027">
        <v>3.1396322483727563</v>
      </c>
      <c r="E1027">
        <v>-0.13156522913667723</v>
      </c>
      <c r="F1027">
        <v>-0.25067451442101285</v>
      </c>
      <c r="G1027">
        <v>-0.24414598136448734</v>
      </c>
      <c r="H1027">
        <v>1.7187166359858147E-3</v>
      </c>
      <c r="I1027">
        <v>0</v>
      </c>
      <c r="J1027">
        <v>0.10312299815914905</v>
      </c>
      <c r="K1027">
        <v>1.7187166359858147E-3</v>
      </c>
      <c r="L1027">
        <v>-1</v>
      </c>
      <c r="M1027">
        <v>-1</v>
      </c>
      <c r="N1027">
        <v>3.4374332719716127E-2</v>
      </c>
      <c r="O1027">
        <v>3.9519866316782508</v>
      </c>
      <c r="P1027">
        <v>-0.49852927837672406</v>
      </c>
      <c r="Q1027">
        <v>-0.87693333065746848</v>
      </c>
      <c r="R1027">
        <v>-0.28653490359115047</v>
      </c>
      <c r="S1027">
        <v>0.31517596965490552</v>
      </c>
      <c r="T1027">
        <v>0.21975456015183426</v>
      </c>
      <c r="U1027">
        <v>-2.1545524261543797E-3</v>
      </c>
      <c r="V1027">
        <v>-9.915870911652044E-3</v>
      </c>
      <c r="W1027">
        <v>19.282837133651018</v>
      </c>
      <c r="X1027">
        <v>0.43331487106166278</v>
      </c>
      <c r="Y1027">
        <v>-1</v>
      </c>
      <c r="Z1027">
        <v>-1</v>
      </c>
      <c r="AA1027">
        <v>32.048176526634506</v>
      </c>
      <c r="AB1027">
        <v>2.7945645680345438E-2</v>
      </c>
      <c r="AC1027">
        <v>2.8125316168097755E-2</v>
      </c>
      <c r="AD1027">
        <v>2.4302644026290024E-2</v>
      </c>
      <c r="AE1027">
        <v>9.3781310827481548</v>
      </c>
      <c r="AF1027">
        <v>-1</v>
      </c>
      <c r="AG1027">
        <v>-1</v>
      </c>
      <c r="AH1027">
        <v>-1</v>
      </c>
      <c r="AI1027">
        <v>-5.7043295375838986E-3</v>
      </c>
      <c r="AJ1027">
        <v>-9.915870911652044E-3</v>
      </c>
      <c r="AK1027">
        <v>0.19824070200706517</v>
      </c>
      <c r="AL1027">
        <v>-2.6412745017817832E-2</v>
      </c>
      <c r="AM1027">
        <v>0.22254999030530276</v>
      </c>
      <c r="AN1027">
        <v>-3.9109130090248981E-2</v>
      </c>
      <c r="AO1027">
        <v>6.0540136688009483</v>
      </c>
      <c r="AP1027">
        <v>-0.60885237847836793</v>
      </c>
      <c r="AQ1027">
        <v>24.150538888094626</v>
      </c>
      <c r="AR1027">
        <v>0.57706442893383425</v>
      </c>
      <c r="AS1027">
        <v>0.50760307802418747</v>
      </c>
      <c r="AT1027">
        <v>-1</v>
      </c>
      <c r="AU1027">
        <v>-1</v>
      </c>
      <c r="AV1027">
        <v>-0.32852701007708074</v>
      </c>
      <c r="AW1027">
        <v>42.376857236744861</v>
      </c>
      <c r="AX1027">
        <v>42.327766281170454</v>
      </c>
      <c r="AY1027">
        <v>7.0787968453894706E-2</v>
      </c>
      <c r="AZ1027">
        <v>-16.797230804719419</v>
      </c>
      <c r="BA1027">
        <v>1378.5448020861136</v>
      </c>
    </row>
    <row r="1028" spans="1:100" x14ac:dyDescent="0.25">
      <c r="A1028">
        <v>2881</v>
      </c>
      <c r="B1028" t="s">
        <v>1437</v>
      </c>
      <c r="C1028">
        <v>3</v>
      </c>
      <c r="D1028">
        <v>4.0359911173273764</v>
      </c>
      <c r="E1028">
        <v>0</v>
      </c>
      <c r="F1028">
        <v>-0.30216904860469823</v>
      </c>
      <c r="G1028">
        <v>-0.30216904860469823</v>
      </c>
      <c r="H1028">
        <v>7.9951877128597929E-2</v>
      </c>
      <c r="I1028">
        <v>0</v>
      </c>
      <c r="J1028">
        <v>4.7971126277158778</v>
      </c>
      <c r="K1028">
        <v>7.9951877128597929E-2</v>
      </c>
      <c r="L1028">
        <v>-1.0000000000000016</v>
      </c>
      <c r="M1028">
        <v>-1.0000000000000016</v>
      </c>
      <c r="N1028">
        <v>1.599037542571959</v>
      </c>
      <c r="O1028">
        <v>8.5309346964385586</v>
      </c>
      <c r="P1028">
        <v>-0.32594487902806335</v>
      </c>
      <c r="Q1028">
        <v>3.3609179157188938</v>
      </c>
      <c r="R1028">
        <v>0.94141296916498018</v>
      </c>
      <c r="S1028">
        <v>0.33333333333333398</v>
      </c>
      <c r="T1028">
        <v>0.28976777951664762</v>
      </c>
      <c r="U1028">
        <v>-0.12299101955914001</v>
      </c>
      <c r="V1028">
        <v>-3.7590277739470174E-3</v>
      </c>
      <c r="W1028">
        <v>16.655967535531872</v>
      </c>
      <c r="X1028">
        <v>-1.4934562975544553E-2</v>
      </c>
      <c r="Y1028">
        <v>-1.0000000000000016</v>
      </c>
      <c r="Z1028">
        <v>-1.0000000000000016</v>
      </c>
      <c r="AA1028">
        <v>57.911833549577857</v>
      </c>
      <c r="AB1028">
        <v>0.13568031744546583</v>
      </c>
      <c r="AC1028">
        <v>0.57337354150174702</v>
      </c>
      <c r="AD1028">
        <v>9.7235201950407454E-2</v>
      </c>
      <c r="AE1028">
        <v>40.314453044881013</v>
      </c>
      <c r="AF1028">
        <v>-1.0000000000000016</v>
      </c>
      <c r="AG1028">
        <v>-1.0000000000000016</v>
      </c>
      <c r="AH1028">
        <v>-1.0000000000000016</v>
      </c>
      <c r="AI1028">
        <v>9.8552448856946834E-3</v>
      </c>
      <c r="AJ1028">
        <v>-3.7590277739470174E-3</v>
      </c>
      <c r="AK1028">
        <v>8.358170302532561E-2</v>
      </c>
      <c r="AL1028">
        <v>-5.6753910845836184E-2</v>
      </c>
      <c r="AM1028">
        <v>-8.4534588397069788E-2</v>
      </c>
      <c r="AN1028">
        <v>-0.12420892073396493</v>
      </c>
      <c r="AO1028">
        <v>-1.6954561948001163</v>
      </c>
      <c r="AP1028">
        <v>-3.3889925725783052</v>
      </c>
      <c r="AQ1028">
        <v>21.453080163247748</v>
      </c>
      <c r="AR1028">
        <v>0.49635106551689484</v>
      </c>
      <c r="AS1028">
        <v>6.5017314153053257E-2</v>
      </c>
      <c r="AT1028">
        <v>-1.0000000000000016</v>
      </c>
      <c r="AU1028">
        <v>-1.0000000000000016</v>
      </c>
      <c r="AV1028">
        <v>0.63924392056028179</v>
      </c>
      <c r="AW1028">
        <v>63.053775673438111</v>
      </c>
      <c r="AX1028">
        <v>62.87497779375731</v>
      </c>
      <c r="AY1028">
        <v>-2.1809481421169619E-2</v>
      </c>
      <c r="AZ1028">
        <v>-23.528459659027448</v>
      </c>
      <c r="BA1028">
        <v>1472.7849750300761</v>
      </c>
    </row>
    <row r="1029" spans="1:100" x14ac:dyDescent="0.25">
      <c r="A1029">
        <v>2882</v>
      </c>
      <c r="B1029" t="s">
        <v>1438</v>
      </c>
      <c r="C1029">
        <v>2</v>
      </c>
      <c r="D1029">
        <v>5.70760706215877</v>
      </c>
      <c r="E1029">
        <v>0.43885408524401315</v>
      </c>
      <c r="F1029">
        <v>1.1697318885563552</v>
      </c>
      <c r="G1029">
        <v>1.182710620294948</v>
      </c>
      <c r="H1029">
        <v>0.29690618848189548</v>
      </c>
      <c r="I1029">
        <v>0</v>
      </c>
      <c r="J1029">
        <v>17.814371308913728</v>
      </c>
      <c r="K1029">
        <v>0.29690618848189548</v>
      </c>
      <c r="L1029">
        <v>-1</v>
      </c>
      <c r="M1029">
        <v>-1</v>
      </c>
      <c r="N1029">
        <v>5.938123769637909</v>
      </c>
      <c r="O1029">
        <v>22.349342866441226</v>
      </c>
      <c r="P1029">
        <v>2.3903396473567864</v>
      </c>
      <c r="Q1029">
        <v>5.8751033509070529</v>
      </c>
      <c r="R1029">
        <v>1.9311607617866473</v>
      </c>
      <c r="S1029">
        <v>0.37035494335784991</v>
      </c>
      <c r="T1029">
        <v>0.4527212949706424</v>
      </c>
      <c r="U1029">
        <v>0.28632375393751264</v>
      </c>
      <c r="V1029">
        <v>2.8229194721307731E-2</v>
      </c>
      <c r="W1029">
        <v>37.489907763339858</v>
      </c>
      <c r="X1029">
        <v>1.7697190735003456</v>
      </c>
      <c r="Y1029">
        <v>-1</v>
      </c>
      <c r="Z1029">
        <v>-1</v>
      </c>
      <c r="AA1029">
        <v>69.533602439814018</v>
      </c>
      <c r="AB1029">
        <v>0.35152784867531084</v>
      </c>
      <c r="AC1029">
        <v>0.35183031783606211</v>
      </c>
      <c r="AD1029">
        <v>0.34522780854231877</v>
      </c>
      <c r="AE1029">
        <v>39.188621880073356</v>
      </c>
      <c r="AF1029">
        <v>-1</v>
      </c>
      <c r="AG1029">
        <v>-1</v>
      </c>
      <c r="AH1029">
        <v>-1</v>
      </c>
      <c r="AI1029">
        <v>1.5212235091395677E-2</v>
      </c>
      <c r="AJ1029">
        <v>2.8229194721307731E-2</v>
      </c>
      <c r="AK1029">
        <v>-0.19159241324923965</v>
      </c>
      <c r="AL1029">
        <v>0.363420370238487</v>
      </c>
      <c r="AM1029">
        <v>-0.23149775029190423</v>
      </c>
      <c r="AN1029">
        <v>0.41493861050695802</v>
      </c>
      <c r="AO1029">
        <v>-5.5078201785945229</v>
      </c>
      <c r="AP1029">
        <v>10.952981468917104</v>
      </c>
      <c r="AQ1029">
        <v>43.533250616237808</v>
      </c>
      <c r="AR1029">
        <v>1.0037158538659261</v>
      </c>
      <c r="AS1029">
        <v>1.8873402549822957</v>
      </c>
      <c r="AT1029">
        <v>-1</v>
      </c>
      <c r="AU1029">
        <v>-1</v>
      </c>
      <c r="AV1029">
        <v>2.614444436824217</v>
      </c>
      <c r="AW1029">
        <v>85.57606804620309</v>
      </c>
      <c r="AX1029">
        <v>86.092914294047631</v>
      </c>
      <c r="AY1029">
        <v>0.40353774021113897</v>
      </c>
      <c r="AZ1029">
        <v>41.498040414134017</v>
      </c>
      <c r="BA1029">
        <v>1502.1680002984176</v>
      </c>
    </row>
    <row r="1030" spans="1:100" x14ac:dyDescent="0.25">
      <c r="A1030">
        <v>2883</v>
      </c>
      <c r="B1030" t="s">
        <v>1439</v>
      </c>
      <c r="C1030">
        <v>3</v>
      </c>
      <c r="D1030">
        <v>4.4365309482764879</v>
      </c>
      <c r="E1030">
        <v>0</v>
      </c>
      <c r="F1030">
        <v>-0.16442874242673647</v>
      </c>
      <c r="G1030">
        <v>-0.16442874242673647</v>
      </c>
      <c r="H1030">
        <v>0.15514113675514879</v>
      </c>
      <c r="I1030">
        <v>0</v>
      </c>
      <c r="J1030">
        <v>9.3084682053089285</v>
      </c>
      <c r="K1030">
        <v>0.15514113675514879</v>
      </c>
      <c r="L1030">
        <v>-0.99999999999999933</v>
      </c>
      <c r="M1030">
        <v>-0.99999999999999933</v>
      </c>
      <c r="N1030">
        <v>3.102822735102976</v>
      </c>
      <c r="O1030">
        <v>13.580570411158675</v>
      </c>
      <c r="P1030">
        <v>0.20650683325907729</v>
      </c>
      <c r="Q1030">
        <v>3.8689452574885208</v>
      </c>
      <c r="R1030">
        <v>1.2187438815761809</v>
      </c>
      <c r="S1030">
        <v>0.33333333333333309</v>
      </c>
      <c r="T1030">
        <v>0.44257405838715663</v>
      </c>
      <c r="U1030">
        <v>0.28497937469399431</v>
      </c>
      <c r="V1030">
        <v>-8.1661994316008131E-3</v>
      </c>
      <c r="W1030">
        <v>35.903177209109387</v>
      </c>
      <c r="X1030">
        <v>1.8177931052614766</v>
      </c>
      <c r="Y1030">
        <v>-0.99999999999999933</v>
      </c>
      <c r="Z1030">
        <v>-0.99999999999999933</v>
      </c>
      <c r="AA1030">
        <v>80.195496882006012</v>
      </c>
      <c r="AB1030">
        <v>0.30744043244521907</v>
      </c>
      <c r="AC1030">
        <v>0.3513619099876279</v>
      </c>
      <c r="AD1030">
        <v>0.20266917339356136</v>
      </c>
      <c r="AE1030">
        <v>43.073575791320422</v>
      </c>
      <c r="AF1030">
        <v>-0.99999999999999933</v>
      </c>
      <c r="AG1030">
        <v>-0.99999999999999933</v>
      </c>
      <c r="AH1030">
        <v>-0.99999999999999933</v>
      </c>
      <c r="AI1030">
        <v>0</v>
      </c>
      <c r="AJ1030">
        <v>-8.1661994316008131E-3</v>
      </c>
      <c r="AK1030">
        <v>9.4992072976607694E-2</v>
      </c>
      <c r="AL1030">
        <v>-5.2674362198816917E-2</v>
      </c>
      <c r="AM1030">
        <v>0.42071409956659434</v>
      </c>
      <c r="AN1030">
        <v>0.48725664224013787</v>
      </c>
      <c r="AO1030">
        <v>10.9928128540479</v>
      </c>
      <c r="AP1030">
        <v>11.918044245009362</v>
      </c>
      <c r="AQ1030">
        <v>45.211645414418314</v>
      </c>
      <c r="AR1030">
        <v>1.0527205669828836</v>
      </c>
      <c r="AS1030">
        <v>1.9729342420166263</v>
      </c>
      <c r="AT1030">
        <v>-0.99999999999999933</v>
      </c>
      <c r="AU1030">
        <v>-0.99999999999999933</v>
      </c>
      <c r="AV1030">
        <v>1.0543151391494439</v>
      </c>
      <c r="AW1030">
        <v>105.694111538174</v>
      </c>
      <c r="AX1030">
        <v>104.87749159501392</v>
      </c>
      <c r="AY1030">
        <v>0.49414016070065775</v>
      </c>
      <c r="AZ1030">
        <v>32.940591180433827</v>
      </c>
      <c r="BA1030">
        <v>1547.3677887621468</v>
      </c>
      <c r="CU1030" t="e">
        <v>#N/A</v>
      </c>
      <c r="CV1030" t="e">
        <v>#N/A</v>
      </c>
    </row>
    <row r="1031" spans="1:100" x14ac:dyDescent="0.25">
      <c r="A1031">
        <v>2890</v>
      </c>
      <c r="B1031" t="s">
        <v>1440</v>
      </c>
      <c r="C1031">
        <v>3</v>
      </c>
      <c r="D1031">
        <v>5.6296088721677533</v>
      </c>
      <c r="E1031">
        <v>-2.4707268095232444E-2</v>
      </c>
      <c r="F1031">
        <v>5.409614126256723E-3</v>
      </c>
      <c r="G1031">
        <v>-9.5258709821583777E-4</v>
      </c>
      <c r="H1031">
        <v>0.1796544494415781</v>
      </c>
      <c r="I1031">
        <v>0</v>
      </c>
      <c r="J1031">
        <v>10.779266966494687</v>
      </c>
      <c r="K1031">
        <v>0.1796544494415781</v>
      </c>
      <c r="L1031">
        <v>-0.99999999999999944</v>
      </c>
      <c r="M1031">
        <v>-0.99999999999999944</v>
      </c>
      <c r="N1031">
        <v>3.5930889888315622</v>
      </c>
      <c r="O1031">
        <v>16.407923251564224</v>
      </c>
      <c r="P1031">
        <v>-5.8876691125798158E-2</v>
      </c>
      <c r="Q1031">
        <v>-0.10269895239250595</v>
      </c>
      <c r="R1031">
        <v>-1.0343368420746107E-2</v>
      </c>
      <c r="S1031">
        <v>0.33333333333333326</v>
      </c>
      <c r="T1031">
        <v>0.37949190483279199</v>
      </c>
      <c r="U1031">
        <v>0.14023856627040898</v>
      </c>
      <c r="V1031">
        <v>0</v>
      </c>
      <c r="W1031">
        <v>26.936374199798248</v>
      </c>
      <c r="X1031">
        <v>1.1328026637442579</v>
      </c>
      <c r="Y1031">
        <v>-0.99999999999999944</v>
      </c>
      <c r="Z1031">
        <v>-0.99999999999999944</v>
      </c>
      <c r="AA1031">
        <v>67.122175227143842</v>
      </c>
      <c r="AB1031">
        <v>0.14253219212030671</v>
      </c>
      <c r="AC1031">
        <v>0.15547282650840386</v>
      </c>
      <c r="AD1031">
        <v>0.50591786928661642</v>
      </c>
      <c r="AE1031">
        <v>40.196144395766375</v>
      </c>
      <c r="AF1031">
        <v>-0.99999999999999944</v>
      </c>
      <c r="AG1031">
        <v>-0.99999999999999944</v>
      </c>
      <c r="AH1031">
        <v>-0.99999999999999944</v>
      </c>
      <c r="AI1031">
        <v>0</v>
      </c>
      <c r="AJ1031">
        <v>0</v>
      </c>
      <c r="AK1031">
        <v>0.17602350780977818</v>
      </c>
      <c r="AL1031">
        <v>0.14383084554808498</v>
      </c>
      <c r="AM1031">
        <v>-6.0273879264746089E-2</v>
      </c>
      <c r="AN1031">
        <v>0.22024389502446648</v>
      </c>
      <c r="AO1031">
        <v>-0.62672944256976115</v>
      </c>
      <c r="AP1031">
        <v>6.2252516033520857</v>
      </c>
      <c r="AQ1031">
        <v>37.715641166292961</v>
      </c>
      <c r="AR1031">
        <v>0.85306380443653407</v>
      </c>
      <c r="AS1031">
        <v>1.3124571131858351</v>
      </c>
      <c r="AT1031">
        <v>-0.99999999999999944</v>
      </c>
      <c r="AU1031">
        <v>-0.99999999999999944</v>
      </c>
      <c r="AV1031">
        <v>-1.1295955518961943E-2</v>
      </c>
      <c r="AW1031">
        <v>89.755350082060161</v>
      </c>
      <c r="AX1031">
        <v>89.755350082060161</v>
      </c>
      <c r="AY1031">
        <v>0.28161783367752419</v>
      </c>
      <c r="AZ1031">
        <v>22.526151473609236</v>
      </c>
      <c r="BA1031">
        <v>1491.6836173019362</v>
      </c>
      <c r="CU1031" t="e">
        <v>#N/A</v>
      </c>
      <c r="CV1031" t="e">
        <v>#N/A</v>
      </c>
    </row>
    <row r="1032" spans="1:100" x14ac:dyDescent="0.25">
      <c r="A1032">
        <v>2895</v>
      </c>
      <c r="B1032" t="s">
        <v>1441</v>
      </c>
      <c r="C1032">
        <v>2</v>
      </c>
      <c r="D1032">
        <v>3.3336368634292946</v>
      </c>
      <c r="E1032">
        <v>-8.8471356520346461E-2</v>
      </c>
      <c r="F1032">
        <v>-0.14336606421577311</v>
      </c>
      <c r="G1032">
        <v>-0.13635023342344627</v>
      </c>
      <c r="H1032">
        <v>2.4019453986500364E-2</v>
      </c>
      <c r="I1032">
        <v>0</v>
      </c>
      <c r="J1032">
        <v>1.4411672391900212</v>
      </c>
      <c r="K1032">
        <v>2.4019453986500364E-2</v>
      </c>
      <c r="L1032">
        <v>-1</v>
      </c>
      <c r="M1032">
        <v>-1</v>
      </c>
      <c r="N1032">
        <v>0.480389079730007</v>
      </c>
      <c r="O1032">
        <v>5.3418647547900164</v>
      </c>
      <c r="P1032">
        <v>-0.28028184819284424</v>
      </c>
      <c r="Q1032">
        <v>-0.36683242537510652</v>
      </c>
      <c r="R1032">
        <v>-0.11899307585809049</v>
      </c>
      <c r="S1032">
        <v>0.31934461472688425</v>
      </c>
      <c r="T1032">
        <v>0.23735466334087887</v>
      </c>
      <c r="U1032">
        <v>1.9639322839987101E-2</v>
      </c>
      <c r="V1032">
        <v>-7.0340985770089674E-3</v>
      </c>
      <c r="W1032">
        <v>20.658339615161854</v>
      </c>
      <c r="X1032">
        <v>0.53427714742909016</v>
      </c>
      <c r="Y1032">
        <v>-1</v>
      </c>
      <c r="Z1032">
        <v>-1</v>
      </c>
      <c r="AA1032">
        <v>34.880114591398865</v>
      </c>
      <c r="AB1032">
        <v>5.2391539929063688E-2</v>
      </c>
      <c r="AC1032">
        <v>5.2580487575282164E-2</v>
      </c>
      <c r="AD1032">
        <v>4.8547805104056138E-2</v>
      </c>
      <c r="AE1032">
        <v>11.630245379482636</v>
      </c>
      <c r="AF1032">
        <v>-1</v>
      </c>
      <c r="AG1032">
        <v>-1</v>
      </c>
      <c r="AH1032">
        <v>-1</v>
      </c>
      <c r="AI1032">
        <v>-4.1241309907111851E-3</v>
      </c>
      <c r="AJ1032">
        <v>-7.0340985770089674E-3</v>
      </c>
      <c r="AK1032">
        <v>0.16878970308932711</v>
      </c>
      <c r="AL1032">
        <v>3.0382538999202263E-3</v>
      </c>
      <c r="AM1032">
        <v>0.18824772353112704</v>
      </c>
      <c r="AN1032">
        <v>-4.8068633160732732E-3</v>
      </c>
      <c r="AO1032">
        <v>5.1805436048151412</v>
      </c>
      <c r="AP1032">
        <v>0.26461768550743958</v>
      </c>
      <c r="AQ1032">
        <v>25.614858361705949</v>
      </c>
      <c r="AR1032">
        <v>0.60929696681267786</v>
      </c>
      <c r="AS1032">
        <v>0.61183906135936417</v>
      </c>
      <c r="AT1032">
        <v>-1</v>
      </c>
      <c r="AU1032">
        <v>-1</v>
      </c>
      <c r="AV1032">
        <v>-0.10619225834456403</v>
      </c>
      <c r="AW1032">
        <v>45.640458662601198</v>
      </c>
      <c r="AX1032">
        <v>45.634122966426546</v>
      </c>
      <c r="AY1032">
        <v>9.5926451523648995E-2</v>
      </c>
      <c r="AZ1032">
        <v>-12.393156593510055</v>
      </c>
      <c r="BA1032">
        <v>1422.6084629009263</v>
      </c>
    </row>
    <row r="1033" spans="1:100" x14ac:dyDescent="0.25">
      <c r="A1033">
        <v>2896</v>
      </c>
      <c r="B1033" t="s">
        <v>1442</v>
      </c>
      <c r="C1033">
        <v>2</v>
      </c>
      <c r="D1033">
        <v>3.6608034201025834</v>
      </c>
      <c r="E1033">
        <v>-1.5798477509228623E-2</v>
      </c>
      <c r="F1033">
        <v>3.7597342996803021E-2</v>
      </c>
      <c r="G1033">
        <v>4.5434945592085801E-2</v>
      </c>
      <c r="H1033">
        <v>6.1627092588896412E-2</v>
      </c>
      <c r="I1033">
        <v>0</v>
      </c>
      <c r="J1033">
        <v>3.6976255553337847</v>
      </c>
      <c r="K1033">
        <v>6.1627092588896412E-2</v>
      </c>
      <c r="L1033">
        <v>-1</v>
      </c>
      <c r="M1033">
        <v>-1</v>
      </c>
      <c r="N1033">
        <v>1.2325418517779281</v>
      </c>
      <c r="O1033">
        <v>7.6857349745860368</v>
      </c>
      <c r="P1033">
        <v>8.7767438754505656E-2</v>
      </c>
      <c r="Q1033">
        <v>0.49339431040910275</v>
      </c>
      <c r="R1033">
        <v>0.1635470217689699</v>
      </c>
      <c r="S1033">
        <v>0.32637455704962176</v>
      </c>
      <c r="T1033">
        <v>0.26703522096975907</v>
      </c>
      <c r="U1033">
        <v>5.639219660699895E-2</v>
      </c>
      <c r="V1033">
        <v>-2.1743196920233805E-3</v>
      </c>
      <c r="W1033">
        <v>22.977966962378911</v>
      </c>
      <c r="X1033">
        <v>0.70453845952933047</v>
      </c>
      <c r="Y1033">
        <v>-1</v>
      </c>
      <c r="Z1033">
        <v>-1</v>
      </c>
      <c r="AA1033">
        <v>39.655853689620628</v>
      </c>
      <c r="AB1033">
        <v>9.3616739875063512E-2</v>
      </c>
      <c r="AC1033">
        <v>9.3821332386174516E-2</v>
      </c>
      <c r="AD1033">
        <v>8.9434491554738413E-2</v>
      </c>
      <c r="AE1033">
        <v>15.428178121869088</v>
      </c>
      <c r="AF1033">
        <v>-1</v>
      </c>
      <c r="AG1033">
        <v>-1</v>
      </c>
      <c r="AH1033">
        <v>-1</v>
      </c>
      <c r="AI1033">
        <v>-1.4593071807733849E-3</v>
      </c>
      <c r="AJ1033">
        <v>-2.1743196920233805E-3</v>
      </c>
      <c r="AK1033">
        <v>0.11912396754124691</v>
      </c>
      <c r="AL1033">
        <v>5.2703989448000428E-2</v>
      </c>
      <c r="AM1033">
        <v>0.13040088054069054</v>
      </c>
      <c r="AN1033">
        <v>5.3039979674363226E-2</v>
      </c>
      <c r="AO1033">
        <v>3.7075364131658439</v>
      </c>
      <c r="AP1033">
        <v>1.7376248771567366</v>
      </c>
      <c r="AQ1033">
        <v>28.084265390561644</v>
      </c>
      <c r="AR1033">
        <v>0.66365344914475743</v>
      </c>
      <c r="AS1033">
        <v>0.78762110520036099</v>
      </c>
      <c r="AT1033">
        <v>-1</v>
      </c>
      <c r="AU1033">
        <v>-1</v>
      </c>
      <c r="AV1033">
        <v>0.26874982812043874</v>
      </c>
      <c r="AW1033">
        <v>51.144148564721739</v>
      </c>
      <c r="AX1033">
        <v>51.209914715162526</v>
      </c>
      <c r="AY1033">
        <v>0.1383196231681712</v>
      </c>
      <c r="AZ1033">
        <v>-4.9661899999829284</v>
      </c>
      <c r="BA1033">
        <v>1428.5219542470923</v>
      </c>
    </row>
    <row r="1034" spans="1:100" x14ac:dyDescent="0.25">
      <c r="A1034">
        <v>2897</v>
      </c>
      <c r="B1034" t="s">
        <v>1443</v>
      </c>
      <c r="C1034">
        <v>2</v>
      </c>
      <c r="D1034">
        <v>2.4871858825021533</v>
      </c>
      <c r="E1034">
        <v>-0.27649188756499271</v>
      </c>
      <c r="F1034">
        <v>-0.61155772507665418</v>
      </c>
      <c r="G1034">
        <v>-0.60666799652345371</v>
      </c>
      <c r="H1034">
        <v>-7.3279679852354271E-2</v>
      </c>
      <c r="I1034">
        <v>0</v>
      </c>
      <c r="J1034">
        <v>-4.3967807911412562</v>
      </c>
      <c r="K1034">
        <v>-7.3279679852354271E-2</v>
      </c>
      <c r="L1034">
        <v>-1</v>
      </c>
      <c r="M1034">
        <v>-1</v>
      </c>
      <c r="N1034">
        <v>-1.4655935970470853</v>
      </c>
      <c r="O1034">
        <v>-0.72223686637129347</v>
      </c>
      <c r="P1034">
        <v>-1.2325053368461212</v>
      </c>
      <c r="Q1034">
        <v>-2.592425932633927</v>
      </c>
      <c r="R1034">
        <v>-0.84998570915006511</v>
      </c>
      <c r="S1034">
        <v>0.30115662621287298</v>
      </c>
      <c r="T1034">
        <v>0.1605646106689661</v>
      </c>
      <c r="U1034">
        <v>-7.5448348614906596E-2</v>
      </c>
      <c r="V1034">
        <v>-1.9607402664421836E-2</v>
      </c>
      <c r="W1034">
        <v>14.656959573747601</v>
      </c>
      <c r="X1034">
        <v>9.3774132369675911E-2</v>
      </c>
      <c r="Y1034">
        <v>-1</v>
      </c>
      <c r="Z1034">
        <v>-1</v>
      </c>
      <c r="AA1034">
        <v>22.524239695607747</v>
      </c>
      <c r="AB1034">
        <v>-5.4267011262816231E-2</v>
      </c>
      <c r="AC1034">
        <v>-5.4118540281967858E-2</v>
      </c>
      <c r="AD1034">
        <v>-5.723493811074272E-2</v>
      </c>
      <c r="AE1034">
        <v>1.8041680200580039</v>
      </c>
      <c r="AF1034">
        <v>-1</v>
      </c>
      <c r="AG1034">
        <v>-1</v>
      </c>
      <c r="AH1034">
        <v>-1</v>
      </c>
      <c r="AI1034">
        <v>-1.1018609298200159E-2</v>
      </c>
      <c r="AJ1034">
        <v>-1.9607402664421836E-2</v>
      </c>
      <c r="AK1034">
        <v>0.29728575415460012</v>
      </c>
      <c r="AL1034">
        <v>-0.12545779716535277</v>
      </c>
      <c r="AM1034">
        <v>0.33791007744247026</v>
      </c>
      <c r="AN1034">
        <v>-0.15446921722741652</v>
      </c>
      <c r="AO1034">
        <v>8.9915333189300011</v>
      </c>
      <c r="AP1034">
        <v>-3.5463720286074203</v>
      </c>
      <c r="AQ1034">
        <v>19.225965734240351</v>
      </c>
      <c r="AR1034">
        <v>0.46866493443877122</v>
      </c>
      <c r="AS1034">
        <v>0.15705271353844918</v>
      </c>
      <c r="AT1034">
        <v>-1</v>
      </c>
      <c r="AU1034">
        <v>-1</v>
      </c>
      <c r="AV1034">
        <v>-1.0762489172716521</v>
      </c>
      <c r="AW1034">
        <v>31.401216841130864</v>
      </c>
      <c r="AX1034">
        <v>31.208337998814194</v>
      </c>
      <c r="AY1034">
        <v>-1.3753896272266697E-2</v>
      </c>
      <c r="AZ1034">
        <v>-31.608333176127434</v>
      </c>
      <c r="BA1034">
        <v>1383.0591411758305</v>
      </c>
    </row>
    <row r="1035" spans="1:100" x14ac:dyDescent="0.25">
      <c r="A1035">
        <v>2898</v>
      </c>
      <c r="B1035" t="s">
        <v>1444</v>
      </c>
      <c r="C1035">
        <v>1</v>
      </c>
      <c r="D1035">
        <v>3.6780808625294901</v>
      </c>
      <c r="E1035">
        <v>2.1757476414710399E-2</v>
      </c>
      <c r="F1035">
        <v>5.7515663270048999E-2</v>
      </c>
      <c r="G1035">
        <v>6.3638324821297304E-2</v>
      </c>
      <c r="H1035">
        <v>4.4731895715573101E-2</v>
      </c>
      <c r="I1035">
        <v>0</v>
      </c>
      <c r="J1035">
        <v>2.6839137429343798</v>
      </c>
      <c r="K1035">
        <v>4.4731895715573101E-2</v>
      </c>
      <c r="L1035">
        <v>-1</v>
      </c>
      <c r="M1035">
        <v>-1</v>
      </c>
      <c r="N1035">
        <v>0.894637914311463</v>
      </c>
      <c r="O1035">
        <v>6.42563293028517</v>
      </c>
      <c r="P1035">
        <v>8.4867148022695807E-2</v>
      </c>
      <c r="Q1035">
        <v>0.153507344323627</v>
      </c>
      <c r="R1035">
        <v>5.0277871893111802E-2</v>
      </c>
      <c r="S1035">
        <v>0.32916601326620298</v>
      </c>
      <c r="T1035">
        <v>0.23975694309620599</v>
      </c>
      <c r="U1035">
        <v>4.00147922229208E-2</v>
      </c>
      <c r="V1035">
        <v>-3.2092616958779002E-3</v>
      </c>
      <c r="W1035">
        <v>22.4398636469551</v>
      </c>
      <c r="X1035">
        <v>0.57887640222380699</v>
      </c>
      <c r="Y1035">
        <v>-1</v>
      </c>
      <c r="Z1035">
        <v>-1</v>
      </c>
      <c r="AA1035">
        <v>33.0321732872819</v>
      </c>
      <c r="AB1035">
        <v>0.100272451404467</v>
      </c>
      <c r="AC1035">
        <v>4.1627991656747201E-2</v>
      </c>
      <c r="AD1035">
        <v>6.8940192307458195E-2</v>
      </c>
      <c r="AE1035">
        <v>10.542031768433599</v>
      </c>
      <c r="AF1035">
        <v>-1</v>
      </c>
      <c r="AG1035">
        <v>-1</v>
      </c>
      <c r="AH1035">
        <v>-1</v>
      </c>
      <c r="AI1035">
        <v>-6.4806894010443399E-4</v>
      </c>
      <c r="AJ1035">
        <v>-3.2092616958779002E-3</v>
      </c>
      <c r="AK1035">
        <v>0.108545496552842</v>
      </c>
      <c r="AL1035">
        <v>6.3541779719447203E-2</v>
      </c>
      <c r="AM1035">
        <v>0.14516971361987499</v>
      </c>
      <c r="AN1035">
        <v>6.2411759814733403E-2</v>
      </c>
      <c r="AO1035">
        <v>4.1719703232610899</v>
      </c>
      <c r="AP1035">
        <v>1.87800289396557</v>
      </c>
      <c r="AQ1035">
        <v>25.123777389889501</v>
      </c>
      <c r="AR1035">
        <v>0.60572848688945202</v>
      </c>
      <c r="AS1035">
        <v>0.62360829793938</v>
      </c>
      <c r="AT1035">
        <v>-1</v>
      </c>
      <c r="AU1035">
        <v>-1</v>
      </c>
      <c r="AV1035">
        <v>0.113916196714409</v>
      </c>
      <c r="AW1035">
        <v>41.335809111532598</v>
      </c>
      <c r="AX1035">
        <v>41.001921563142801</v>
      </c>
      <c r="AY1035">
        <v>9.6368259759583505E-2</v>
      </c>
      <c r="AZ1035">
        <v>-14.145392237927799</v>
      </c>
      <c r="BA1035">
        <v>1350</v>
      </c>
    </row>
    <row r="1036" spans="1:100" x14ac:dyDescent="0.25">
      <c r="A1036">
        <v>2900</v>
      </c>
      <c r="B1036" t="s">
        <v>1445</v>
      </c>
      <c r="C1036">
        <v>3</v>
      </c>
      <c r="D1036">
        <v>4.6451318091660356</v>
      </c>
      <c r="E1036">
        <v>-2.7482018244228999E-2</v>
      </c>
      <c r="F1036">
        <v>2.4341737914616791E-2</v>
      </c>
      <c r="G1036">
        <v>2.4341737914616791E-2</v>
      </c>
      <c r="H1036">
        <v>8.6865475363625502E-2</v>
      </c>
      <c r="I1036">
        <v>0</v>
      </c>
      <c r="J1036">
        <v>5.2119285218175291</v>
      </c>
      <c r="K1036">
        <v>8.6865475363625502E-2</v>
      </c>
      <c r="L1036">
        <v>-1.0000000000000009</v>
      </c>
      <c r="M1036">
        <v>-1.0000000000000009</v>
      </c>
      <c r="N1036">
        <v>1.7373095072725102</v>
      </c>
      <c r="O1036">
        <v>9.8814020688981827</v>
      </c>
      <c r="P1036">
        <v>-1.0393442703106293</v>
      </c>
      <c r="Q1036">
        <v>-2.3861369808308087E-2</v>
      </c>
      <c r="R1036">
        <v>-8.0220744644736483E-2</v>
      </c>
      <c r="S1036">
        <v>0.33333333333333381</v>
      </c>
      <c r="T1036">
        <v>0.2102995831699174</v>
      </c>
      <c r="U1036">
        <v>-0.16636646390330223</v>
      </c>
      <c r="V1036">
        <v>-3.9399965151419771E-3</v>
      </c>
      <c r="W1036">
        <v>11.458439228847256</v>
      </c>
      <c r="X1036">
        <v>-0.35537214372785098</v>
      </c>
      <c r="Y1036">
        <v>-1.0000000000000009</v>
      </c>
      <c r="Z1036">
        <v>-1.0000000000000009</v>
      </c>
      <c r="AA1036">
        <v>10.93898504287977</v>
      </c>
      <c r="AB1036">
        <v>0.24868204773331076</v>
      </c>
      <c r="AC1036">
        <v>-0.11313160540657413</v>
      </c>
      <c r="AD1036">
        <v>-0.14433511115319186</v>
      </c>
      <c r="AE1036">
        <v>-0.4392334413227541</v>
      </c>
      <c r="AF1036">
        <v>-1.0000000000000009</v>
      </c>
      <c r="AG1036">
        <v>-1.0000000000000009</v>
      </c>
      <c r="AH1036">
        <v>-1.0000000000000009</v>
      </c>
      <c r="AI1036">
        <v>0</v>
      </c>
      <c r="AJ1036">
        <v>-3.9399965151419771E-3</v>
      </c>
      <c r="AK1036">
        <v>3.6534064502102399E-2</v>
      </c>
      <c r="AL1036">
        <v>0.1256548847623945</v>
      </c>
      <c r="AM1036">
        <v>-6.4576085198575786E-2</v>
      </c>
      <c r="AN1036">
        <v>0.30571549936814907</v>
      </c>
      <c r="AO1036">
        <v>-1.4317318074538823</v>
      </c>
      <c r="AP1036">
        <v>8.2711619080156975</v>
      </c>
      <c r="AQ1036">
        <v>16.670367750664784</v>
      </c>
      <c r="AR1036">
        <v>0.37332645608480725</v>
      </c>
      <c r="AS1036">
        <v>-0.26850666836422549</v>
      </c>
      <c r="AT1036">
        <v>-1.0000000000000009</v>
      </c>
      <c r="AU1036">
        <v>-1.0000000000000009</v>
      </c>
      <c r="AV1036">
        <v>-5.5879006730119703E-2</v>
      </c>
      <c r="AW1036">
        <v>29.091549019793664</v>
      </c>
      <c r="AX1036">
        <v>28.697549368279464</v>
      </c>
      <c r="AY1036">
        <v>5.9421832586434818E-2</v>
      </c>
      <c r="AZ1036">
        <v>-29.820406940216607</v>
      </c>
      <c r="BA1036">
        <v>1348.2273593861516</v>
      </c>
      <c r="CU1036" t="e">
        <v>#N/A</v>
      </c>
      <c r="CV1036" t="e">
        <v>#N/A</v>
      </c>
    </row>
    <row r="1037" spans="1:100" x14ac:dyDescent="0.25">
      <c r="A1037">
        <v>2903</v>
      </c>
      <c r="B1037" t="s">
        <v>1446</v>
      </c>
      <c r="C1037">
        <v>3</v>
      </c>
      <c r="D1037">
        <v>3.1805639045407572</v>
      </c>
      <c r="E1037">
        <v>0</v>
      </c>
      <c r="F1037">
        <v>5.7909264356932312E-2</v>
      </c>
      <c r="G1037">
        <v>5.7909264356932312E-2</v>
      </c>
      <c r="H1037">
        <v>-0.22092465994468938</v>
      </c>
      <c r="I1037">
        <v>0</v>
      </c>
      <c r="J1037">
        <v>-13.255479596681365</v>
      </c>
      <c r="K1037">
        <v>-0.22092465994468938</v>
      </c>
      <c r="L1037">
        <v>-1.0000000000000029</v>
      </c>
      <c r="M1037">
        <v>-1.0000000000000029</v>
      </c>
      <c r="N1037">
        <v>-4.4184931988937883</v>
      </c>
      <c r="O1037">
        <v>-10.01700642778367</v>
      </c>
      <c r="P1037">
        <v>-5.4600755948097143E-2</v>
      </c>
      <c r="Q1037">
        <v>2.059814150056491</v>
      </c>
      <c r="R1037">
        <v>0.54820127679871289</v>
      </c>
      <c r="S1037">
        <v>0.34398104549528247</v>
      </c>
      <c r="T1037">
        <v>0.26264383102500083</v>
      </c>
      <c r="U1037">
        <v>0.15110613187099253</v>
      </c>
      <c r="V1037">
        <v>6.2833911075146728E-2</v>
      </c>
      <c r="W1037">
        <v>41.659583176444471</v>
      </c>
      <c r="X1037">
        <v>1.7382880280914894</v>
      </c>
      <c r="Y1037">
        <v>-1.0000000000000029</v>
      </c>
      <c r="Z1037">
        <v>-1.0000000000000029</v>
      </c>
      <c r="AA1037">
        <v>64.965890452834827</v>
      </c>
      <c r="AB1037">
        <v>0.17461969349475784</v>
      </c>
      <c r="AC1037">
        <v>0.1070456039536232</v>
      </c>
      <c r="AD1037">
        <v>0.17349682254345181</v>
      </c>
      <c r="AE1037">
        <v>22.758105999591638</v>
      </c>
      <c r="AF1037">
        <v>-1.0000000000000029</v>
      </c>
      <c r="AG1037">
        <v>-1.0000000000000029</v>
      </c>
      <c r="AH1037">
        <v>-1.0000000000000029</v>
      </c>
      <c r="AI1037">
        <v>0</v>
      </c>
      <c r="AJ1037">
        <v>6.2833911075146728E-2</v>
      </c>
      <c r="AK1037">
        <v>0.47924716096664477</v>
      </c>
      <c r="AL1037">
        <v>0.14435970526326217</v>
      </c>
      <c r="AM1037">
        <v>-0.16371964737536443</v>
      </c>
      <c r="AN1037">
        <v>0.15396732607390712</v>
      </c>
      <c r="AO1037">
        <v>-1.6967553795508867</v>
      </c>
      <c r="AP1037">
        <v>4.5709816781639869</v>
      </c>
      <c r="AQ1037">
        <v>28.404103579763113</v>
      </c>
      <c r="AR1037">
        <v>0.82056491946642263</v>
      </c>
      <c r="AS1037">
        <v>1.5173633681468004</v>
      </c>
      <c r="AT1037">
        <v>-1.0000000000000029</v>
      </c>
      <c r="AU1037">
        <v>-1.0000000000000029</v>
      </c>
      <c r="AV1037">
        <v>0.60611054115564533</v>
      </c>
      <c r="AW1037">
        <v>59.519865703215132</v>
      </c>
      <c r="AX1037">
        <v>65.803256810729806</v>
      </c>
      <c r="AY1037">
        <v>-5.5251499920410726E-3</v>
      </c>
      <c r="AZ1037">
        <v>-35.658135226743198</v>
      </c>
      <c r="BA1037">
        <v>1461.25310062617</v>
      </c>
    </row>
    <row r="1038" spans="1:100" x14ac:dyDescent="0.25">
      <c r="A1038">
        <v>2905</v>
      </c>
      <c r="B1038" t="s">
        <v>1447</v>
      </c>
      <c r="C1038">
        <v>3</v>
      </c>
      <c r="D1038">
        <v>4.8774195106235156</v>
      </c>
      <c r="E1038">
        <v>2.845824603262586E-3</v>
      </c>
      <c r="F1038">
        <v>2.9464037586849599</v>
      </c>
      <c r="G1038">
        <v>2.9464037586849599</v>
      </c>
      <c r="H1038">
        <v>0.31617312621552018</v>
      </c>
      <c r="I1038">
        <v>0</v>
      </c>
      <c r="J1038">
        <v>18.970387572931212</v>
      </c>
      <c r="K1038">
        <v>0.31617312621552018</v>
      </c>
      <c r="L1038">
        <v>-1.0000000000000009</v>
      </c>
      <c r="M1038">
        <v>-1.0000000000000009</v>
      </c>
      <c r="N1038">
        <v>6.3234625243104059</v>
      </c>
      <c r="O1038">
        <v>26.794210842239675</v>
      </c>
      <c r="P1038">
        <v>-0.33700000893174586</v>
      </c>
      <c r="Q1038">
        <v>-1.142132769745692</v>
      </c>
      <c r="R1038">
        <v>-0.47101205625453435</v>
      </c>
      <c r="S1038">
        <v>0.33215905390771278</v>
      </c>
      <c r="T1038">
        <v>0.32993452404497725</v>
      </c>
      <c r="U1038">
        <v>-1.3511129822705165E-3</v>
      </c>
      <c r="V1038">
        <v>0</v>
      </c>
      <c r="W1038">
        <v>13.782773550195978</v>
      </c>
      <c r="X1038">
        <v>0.3371171905197316</v>
      </c>
      <c r="Y1038">
        <v>-1.0000000000000009</v>
      </c>
      <c r="Z1038">
        <v>-1.0000000000000009</v>
      </c>
      <c r="AA1038">
        <v>69.623542322253911</v>
      </c>
      <c r="AB1038">
        <v>0.3702270290409243</v>
      </c>
      <c r="AC1038">
        <v>0.33572733891230522</v>
      </c>
      <c r="AD1038">
        <v>0.42028124861301897</v>
      </c>
      <c r="AE1038">
        <v>56.31178082831245</v>
      </c>
      <c r="AF1038">
        <v>-1.0000000000000009</v>
      </c>
      <c r="AG1038">
        <v>-1.0000000000000009</v>
      </c>
      <c r="AH1038">
        <v>-1.0000000000000009</v>
      </c>
      <c r="AI1038">
        <v>7.2287379204160618E-2</v>
      </c>
      <c r="AJ1038">
        <v>0</v>
      </c>
      <c r="AK1038">
        <v>0.17093405204173048</v>
      </c>
      <c r="AL1038">
        <v>2.8234882874518093E-2</v>
      </c>
      <c r="AM1038">
        <v>0.34545016094795955</v>
      </c>
      <c r="AN1038">
        <v>0.13599917428033803</v>
      </c>
      <c r="AO1038">
        <v>9.490924283907642</v>
      </c>
      <c r="AP1038">
        <v>3.5411537713810421</v>
      </c>
      <c r="AQ1038">
        <v>32.753161123127185</v>
      </c>
      <c r="AR1038">
        <v>0.66074246497041944</v>
      </c>
      <c r="AS1038">
        <v>0.6532903167352524</v>
      </c>
      <c r="AT1038">
        <v>-1.0000000000000009</v>
      </c>
      <c r="AU1038">
        <v>-1.0000000000000009</v>
      </c>
      <c r="AV1038">
        <v>2.4753917024304237</v>
      </c>
      <c r="AW1038">
        <v>99.958906935874609</v>
      </c>
      <c r="AX1038">
        <v>101.40465451995783</v>
      </c>
      <c r="AY1038">
        <v>0.13035053379830711</v>
      </c>
      <c r="AZ1038">
        <v>0.3263348648590938</v>
      </c>
      <c r="BA1038">
        <v>1418.4554449473051</v>
      </c>
    </row>
    <row r="1039" spans="1:100" x14ac:dyDescent="0.25">
      <c r="A1039">
        <v>2906</v>
      </c>
      <c r="B1039" t="s">
        <v>1448</v>
      </c>
      <c r="C1039">
        <v>3</v>
      </c>
      <c r="D1039">
        <v>1.9346533282243268</v>
      </c>
      <c r="E1039">
        <v>-3.8480888525255413E-2</v>
      </c>
      <c r="F1039">
        <v>4.3032498215007778E-2</v>
      </c>
      <c r="G1039">
        <v>3.0205535373255973E-2</v>
      </c>
      <c r="H1039">
        <v>-6.115237958835891E-2</v>
      </c>
      <c r="I1039">
        <v>0</v>
      </c>
      <c r="J1039">
        <v>-3.6691427753015335</v>
      </c>
      <c r="K1039">
        <v>-6.115237958835891E-2</v>
      </c>
      <c r="L1039">
        <v>-0.99999999999999944</v>
      </c>
      <c r="M1039">
        <v>-0.99999999999999944</v>
      </c>
      <c r="N1039">
        <v>-1.2230475917671793</v>
      </c>
      <c r="O1039">
        <v>-1.7042839117039543</v>
      </c>
      <c r="P1039">
        <v>0.13422289218864891</v>
      </c>
      <c r="Q1039">
        <v>1.093676497013411</v>
      </c>
      <c r="R1039">
        <v>0.36396101367311673</v>
      </c>
      <c r="S1039">
        <v>0.34234058941430412</v>
      </c>
      <c r="T1039">
        <v>0.39027783961553542</v>
      </c>
      <c r="U1039">
        <v>-0.11093093469870853</v>
      </c>
      <c r="V1039">
        <v>0</v>
      </c>
      <c r="W1039">
        <v>27.313594956779614</v>
      </c>
      <c r="X1039">
        <v>0.39326417300766497</v>
      </c>
      <c r="Y1039">
        <v>-0.99999999999999944</v>
      </c>
      <c r="Z1039">
        <v>-0.99999999999999944</v>
      </c>
      <c r="AA1039">
        <v>44.336929192210341</v>
      </c>
      <c r="AB1039">
        <v>0.23583912097106269</v>
      </c>
      <c r="AC1039">
        <v>0.22265792346199076</v>
      </c>
      <c r="AD1039">
        <v>-0.12530957999790093</v>
      </c>
      <c r="AE1039">
        <v>16.659373221757622</v>
      </c>
      <c r="AF1039">
        <v>-0.99999999999999944</v>
      </c>
      <c r="AG1039">
        <v>-0.99999999999999944</v>
      </c>
      <c r="AH1039">
        <v>-0.99999999999999944</v>
      </c>
      <c r="AI1039">
        <v>0</v>
      </c>
      <c r="AJ1039">
        <v>0</v>
      </c>
      <c r="AK1039">
        <v>0.19311507673423056</v>
      </c>
      <c r="AL1039">
        <v>6.8607602984873561E-2</v>
      </c>
      <c r="AM1039">
        <v>2.9072018386644839E-2</v>
      </c>
      <c r="AN1039">
        <v>0.16179115972442135</v>
      </c>
      <c r="AO1039">
        <v>1.6923758433372735</v>
      </c>
      <c r="AP1039">
        <v>4.3878170080348999</v>
      </c>
      <c r="AQ1039">
        <v>23.644452181478094</v>
      </c>
      <c r="AR1039">
        <v>0.6216874943311308</v>
      </c>
      <c r="AS1039">
        <v>0.33211179341930619</v>
      </c>
      <c r="AT1039">
        <v>-0.99999999999999944</v>
      </c>
      <c r="AU1039">
        <v>-0.99999999999999944</v>
      </c>
      <c r="AV1039">
        <v>0.39416654904637244</v>
      </c>
      <c r="AW1039">
        <v>47.020462288541289</v>
      </c>
      <c r="AX1039">
        <v>47.020462288541289</v>
      </c>
      <c r="AY1039">
        <v>0.11451616669877097</v>
      </c>
      <c r="AZ1039">
        <v>-3.5317067282374186</v>
      </c>
      <c r="BA1039">
        <v>1449.702910845222</v>
      </c>
      <c r="CU1039" t="e">
        <v>#N/A</v>
      </c>
      <c r="CV1039" t="e">
        <v>#N/A</v>
      </c>
    </row>
    <row r="1040" spans="1:100" x14ac:dyDescent="0.25">
      <c r="A1040">
        <v>2907</v>
      </c>
      <c r="B1040" t="s">
        <v>1449</v>
      </c>
      <c r="C1040">
        <v>3</v>
      </c>
      <c r="D1040">
        <v>6.2901291274254438</v>
      </c>
      <c r="E1040">
        <v>0</v>
      </c>
      <c r="F1040">
        <v>-0.56617422223359803</v>
      </c>
      <c r="G1040">
        <v>-0.56617422223359803</v>
      </c>
      <c r="H1040">
        <v>0.5683724987550145</v>
      </c>
      <c r="I1040">
        <v>0</v>
      </c>
      <c r="J1040">
        <v>34.102349925300885</v>
      </c>
      <c r="K1040">
        <v>0.5683724987550145</v>
      </c>
      <c r="L1040">
        <v>-1.0000000000000018</v>
      </c>
      <c r="M1040">
        <v>-1.0000000000000018</v>
      </c>
      <c r="N1040">
        <v>11.367449975100294</v>
      </c>
      <c r="O1040">
        <v>39.826304830492738</v>
      </c>
      <c r="P1040">
        <v>2.8605397726567235E-2</v>
      </c>
      <c r="Q1040">
        <v>-2.0606410009485692</v>
      </c>
      <c r="R1040">
        <v>-0.7167134623517315</v>
      </c>
      <c r="S1040">
        <v>0.34087586508263878</v>
      </c>
      <c r="T1040">
        <v>0.34543597631528977</v>
      </c>
      <c r="U1040">
        <v>0.26514446639190781</v>
      </c>
      <c r="V1040">
        <v>4.3468409652429596E-2</v>
      </c>
      <c r="W1040">
        <v>17.062088747490066</v>
      </c>
      <c r="X1040">
        <v>1.4514303091070786</v>
      </c>
      <c r="Y1040">
        <v>-1.0000000000000018</v>
      </c>
      <c r="Z1040">
        <v>-1.0000000000000018</v>
      </c>
      <c r="AA1040">
        <v>75.863296827013656</v>
      </c>
      <c r="AB1040">
        <v>0.41165843824218024</v>
      </c>
      <c r="AC1040">
        <v>0.32470439394783501</v>
      </c>
      <c r="AD1040">
        <v>0.45399559864749212</v>
      </c>
      <c r="AE1040">
        <v>59.517921541875403</v>
      </c>
      <c r="AF1040">
        <v>-1.0000000000000018</v>
      </c>
      <c r="AG1040">
        <v>-1.0000000000000018</v>
      </c>
      <c r="AH1040">
        <v>-1.0000000000000018</v>
      </c>
      <c r="AI1040">
        <v>0</v>
      </c>
      <c r="AJ1040">
        <v>4.3468409652429596E-2</v>
      </c>
      <c r="AK1040">
        <v>4.9129026865504383E-2</v>
      </c>
      <c r="AL1040">
        <v>0.26791080420490587</v>
      </c>
      <c r="AM1040">
        <v>-1.8344171659297019E-4</v>
      </c>
      <c r="AN1040">
        <v>-7.9149211523154989E-2</v>
      </c>
      <c r="AO1040">
        <v>0.24105909141269816</v>
      </c>
      <c r="AP1040">
        <v>-0.63917626705434472</v>
      </c>
      <c r="AQ1040">
        <v>51.164438672790943</v>
      </c>
      <c r="AR1040">
        <v>0.99492471744226629</v>
      </c>
      <c r="AS1040">
        <v>2.0198028078620922</v>
      </c>
      <c r="AT1040">
        <v>-1.0000000000000018</v>
      </c>
      <c r="AU1040">
        <v>-1.0000000000000018</v>
      </c>
      <c r="AV1040">
        <v>-1.2828876845853292</v>
      </c>
      <c r="AW1040">
        <v>115.05042539045208</v>
      </c>
      <c r="AX1040">
        <v>119.39726635569501</v>
      </c>
      <c r="AY1040">
        <v>0.31484492381559198</v>
      </c>
      <c r="AZ1040">
        <v>53.226713343616062</v>
      </c>
      <c r="BA1040">
        <v>1621.2845566162991</v>
      </c>
      <c r="CU1040" t="e">
        <v>#N/A</v>
      </c>
      <c r="CV1040" t="e">
        <v>#N/A</v>
      </c>
    </row>
    <row r="1041" spans="1:100" x14ac:dyDescent="0.25">
      <c r="A1041">
        <v>2909</v>
      </c>
      <c r="B1041" t="s">
        <v>1450</v>
      </c>
      <c r="C1041">
        <v>3</v>
      </c>
      <c r="D1041">
        <v>5.3505955465863426</v>
      </c>
      <c r="E1041">
        <v>0</v>
      </c>
      <c r="F1041">
        <v>8.0637043664928576E-2</v>
      </c>
      <c r="G1041">
        <v>8.0637043664928576E-2</v>
      </c>
      <c r="H1041">
        <v>0.32056922916845143</v>
      </c>
      <c r="I1041">
        <v>0</v>
      </c>
      <c r="J1041">
        <v>19.234153750107087</v>
      </c>
      <c r="K1041">
        <v>0.32056922916845143</v>
      </c>
      <c r="L1041">
        <v>-0.99999999999999989</v>
      </c>
      <c r="M1041">
        <v>-0.99999999999999989</v>
      </c>
      <c r="N1041">
        <v>6.4113845833690304</v>
      </c>
      <c r="O1041">
        <v>24.665386340358364</v>
      </c>
      <c r="P1041">
        <v>-2.5239911314016619E-3</v>
      </c>
      <c r="Q1041">
        <v>3.5259567967266339</v>
      </c>
      <c r="R1041">
        <v>1.1481307395831459</v>
      </c>
      <c r="S1041">
        <v>0.33333333333333343</v>
      </c>
      <c r="T1041">
        <v>0.34215730504927427</v>
      </c>
      <c r="U1041">
        <v>0.19659498029987488</v>
      </c>
      <c r="V1041">
        <v>0</v>
      </c>
      <c r="W1041">
        <v>22.060655580561228</v>
      </c>
      <c r="X1041">
        <v>1.1501253021295965</v>
      </c>
      <c r="Y1041">
        <v>-0.99999999999999989</v>
      </c>
      <c r="Z1041">
        <v>-0.99999999999999989</v>
      </c>
      <c r="AA1041">
        <v>34.200671163046906</v>
      </c>
      <c r="AB1041">
        <v>4.6648769754642008E-3</v>
      </c>
      <c r="AC1041">
        <v>0.13222082478457498</v>
      </c>
      <c r="AD1041">
        <v>8.2951995098010919E-2</v>
      </c>
      <c r="AE1041">
        <v>10.991884842902506</v>
      </c>
      <c r="AF1041">
        <v>-0.99999999999999989</v>
      </c>
      <c r="AG1041">
        <v>-0.99999999999999989</v>
      </c>
      <c r="AH1041">
        <v>-0.99999999999999989</v>
      </c>
      <c r="AI1041">
        <v>0</v>
      </c>
      <c r="AJ1041">
        <v>0</v>
      </c>
      <c r="AK1041">
        <v>2.021645322918101E-2</v>
      </c>
      <c r="AL1041">
        <v>0.12391136777693273</v>
      </c>
      <c r="AM1041">
        <v>0.30640830516072964</v>
      </c>
      <c r="AN1041">
        <v>0.20289098830289556</v>
      </c>
      <c r="AO1041">
        <v>7.7612898951641496</v>
      </c>
      <c r="AP1041">
        <v>5.6918315464570535</v>
      </c>
      <c r="AQ1041">
        <v>41.294809330668329</v>
      </c>
      <c r="AR1041">
        <v>0.87208561868248269</v>
      </c>
      <c r="AS1041">
        <v>1.4706945312980486</v>
      </c>
      <c r="AT1041">
        <v>-0.99999999999999989</v>
      </c>
      <c r="AU1041">
        <v>-0.99999999999999989</v>
      </c>
      <c r="AV1041">
        <v>1.2287677832480755</v>
      </c>
      <c r="AW1041">
        <v>64.557889049862325</v>
      </c>
      <c r="AX1041">
        <v>64.557889049862325</v>
      </c>
      <c r="AY1041">
        <v>-8.3128767503274827E-3</v>
      </c>
      <c r="AZ1041">
        <v>-19.117564999431618</v>
      </c>
      <c r="BA1041">
        <v>1414.7887290766482</v>
      </c>
      <c r="CU1041" t="e">
        <v>#N/A</v>
      </c>
      <c r="CV1041" t="e">
        <v>#N/A</v>
      </c>
    </row>
    <row r="1042" spans="1:100" x14ac:dyDescent="0.25">
      <c r="A1042">
        <v>2910</v>
      </c>
      <c r="B1042" t="s">
        <v>1451</v>
      </c>
      <c r="C1042">
        <v>3</v>
      </c>
      <c r="D1042">
        <v>4.4884655975063072</v>
      </c>
      <c r="E1042">
        <v>0</v>
      </c>
      <c r="F1042">
        <v>3.221587458182015</v>
      </c>
      <c r="G1042">
        <v>3.221587458182015</v>
      </c>
      <c r="H1042">
        <v>0.19346194144162981</v>
      </c>
      <c r="I1042">
        <v>0</v>
      </c>
      <c r="J1042">
        <v>11.607716486497788</v>
      </c>
      <c r="K1042">
        <v>0.19346194144162981</v>
      </c>
      <c r="L1042">
        <v>-0.99999999999999956</v>
      </c>
      <c r="M1042">
        <v>-0.99999999999999956</v>
      </c>
      <c r="N1042">
        <v>3.8692388288325956</v>
      </c>
      <c r="O1042">
        <v>19.317769542186113</v>
      </c>
      <c r="P1042">
        <v>0.14373859728710758</v>
      </c>
      <c r="Q1042">
        <v>-0.134126974689322</v>
      </c>
      <c r="R1042">
        <v>-1.2732210981955955E-2</v>
      </c>
      <c r="S1042">
        <v>0.34054456659009158</v>
      </c>
      <c r="T1042">
        <v>0.39057879877453283</v>
      </c>
      <c r="U1042">
        <v>0.49674776719031288</v>
      </c>
      <c r="V1042">
        <v>-1.3708712795639552E-2</v>
      </c>
      <c r="W1042">
        <v>40.828019132706714</v>
      </c>
      <c r="X1042">
        <v>2.499645681351609</v>
      </c>
      <c r="Y1042">
        <v>-0.99999999999999956</v>
      </c>
      <c r="Z1042">
        <v>-0.99999999999999956</v>
      </c>
      <c r="AA1042">
        <v>66.694494916929102</v>
      </c>
      <c r="AB1042">
        <v>0.15576685767859327</v>
      </c>
      <c r="AC1042">
        <v>0.36693733319521454</v>
      </c>
      <c r="AD1042">
        <v>-5.1200309697206729E-3</v>
      </c>
      <c r="AE1042">
        <v>25.87920799520435</v>
      </c>
      <c r="AF1042">
        <v>-0.99999999999999956</v>
      </c>
      <c r="AG1042">
        <v>-0.99999999999999956</v>
      </c>
      <c r="AH1042">
        <v>-0.99999999999999956</v>
      </c>
      <c r="AI1042">
        <v>0</v>
      </c>
      <c r="AJ1042">
        <v>-1.3708712795639552E-2</v>
      </c>
      <c r="AK1042">
        <v>0.21709612942007339</v>
      </c>
      <c r="AL1042">
        <v>0.1479239160793171</v>
      </c>
      <c r="AM1042">
        <v>-0.10878290844467686</v>
      </c>
      <c r="AN1042">
        <v>-0.13579765791688023</v>
      </c>
      <c r="AO1042">
        <v>-1.6340920640165548</v>
      </c>
      <c r="AP1042">
        <v>-2.6553218675254193</v>
      </c>
      <c r="AQ1042">
        <v>52.4357356192045</v>
      </c>
      <c r="AR1042">
        <v>1.2141624197592984</v>
      </c>
      <c r="AS1042">
        <v>2.6931076227932391</v>
      </c>
      <c r="AT1042">
        <v>-0.99999999999999956</v>
      </c>
      <c r="AU1042">
        <v>-0.99999999999999956</v>
      </c>
      <c r="AV1042">
        <v>3.208855247200058</v>
      </c>
      <c r="AW1042">
        <v>83.356942591589856</v>
      </c>
      <c r="AX1042">
        <v>81.986071312025899</v>
      </c>
      <c r="AY1042">
        <v>0.19521727204071837</v>
      </c>
      <c r="AZ1042">
        <v>20.108368982843533</v>
      </c>
      <c r="BA1042">
        <v>1494.9288913888292</v>
      </c>
    </row>
    <row r="1043" spans="1:100" x14ac:dyDescent="0.25">
      <c r="A1043">
        <v>2911</v>
      </c>
      <c r="B1043" t="s">
        <v>1452</v>
      </c>
      <c r="C1043">
        <v>3</v>
      </c>
      <c r="D1043">
        <v>0.73213451381058703</v>
      </c>
      <c r="E1043">
        <v>-7.3117824072237341E-3</v>
      </c>
      <c r="F1043">
        <v>-9.6249648717058031E-2</v>
      </c>
      <c r="G1043">
        <v>-9.6249648717058031E-2</v>
      </c>
      <c r="H1043">
        <v>-0.14023517492613352</v>
      </c>
      <c r="I1043">
        <v>0</v>
      </c>
      <c r="J1043">
        <v>-8.4141104955680142</v>
      </c>
      <c r="K1043">
        <v>-0.14023517492613352</v>
      </c>
      <c r="L1043">
        <v>-0.999999999999999</v>
      </c>
      <c r="M1043">
        <v>-0.999999999999999</v>
      </c>
      <c r="N1043">
        <v>-2.8047034985226711</v>
      </c>
      <c r="O1043">
        <v>-7.7782256304744868</v>
      </c>
      <c r="P1043">
        <v>4.9704692594305246</v>
      </c>
      <c r="Q1043">
        <v>5.839262058266053E-2</v>
      </c>
      <c r="R1043">
        <v>0.31248753511133714</v>
      </c>
      <c r="S1043">
        <v>0.33333333333333304</v>
      </c>
      <c r="T1043">
        <v>0.28250031166998169</v>
      </c>
      <c r="U1043">
        <v>-0.16585242011345772</v>
      </c>
      <c r="V1043">
        <v>-5.6401438986964031E-3</v>
      </c>
      <c r="W1043">
        <v>23.383050236691773</v>
      </c>
      <c r="X1043">
        <v>7.9852544200877933E-3</v>
      </c>
      <c r="Y1043">
        <v>-0.999999999999999</v>
      </c>
      <c r="Z1043">
        <v>-0.999999999999999</v>
      </c>
      <c r="AA1043">
        <v>22.051130242404195</v>
      </c>
      <c r="AB1043">
        <v>4.9761331449183141E-3</v>
      </c>
      <c r="AC1043">
        <v>0.12741296425367635</v>
      </c>
      <c r="AD1043">
        <v>-0.16527724798657267</v>
      </c>
      <c r="AE1043">
        <v>-1.6444075293989027</v>
      </c>
      <c r="AF1043">
        <v>-0.999999999999999</v>
      </c>
      <c r="AG1043">
        <v>-0.999999999999999</v>
      </c>
      <c r="AH1043">
        <v>-0.999999999999999</v>
      </c>
      <c r="AI1043">
        <v>0</v>
      </c>
      <c r="AJ1043">
        <v>-5.6401438986964031E-3</v>
      </c>
      <c r="AK1043">
        <v>0.1503721876147936</v>
      </c>
      <c r="AL1043">
        <v>-3.2405628233952308E-2</v>
      </c>
      <c r="AM1043">
        <v>-9.438957491030503E-2</v>
      </c>
      <c r="AN1043">
        <v>-0.39106244998904455</v>
      </c>
      <c r="AO1043">
        <v>-1.6078784346836597</v>
      </c>
      <c r="AP1043">
        <v>-9.9385893908958778</v>
      </c>
      <c r="AQ1043">
        <v>14.968939741123751</v>
      </c>
      <c r="AR1043">
        <v>0.44434108099116082</v>
      </c>
      <c r="AS1043">
        <v>-0.13224992050604564</v>
      </c>
      <c r="AT1043">
        <v>-0.999999999999999</v>
      </c>
      <c r="AU1043">
        <v>-0.999999999999999</v>
      </c>
      <c r="AV1043">
        <v>0.2162378863942791</v>
      </c>
      <c r="AW1043">
        <v>4.3343152210338527</v>
      </c>
      <c r="AX1043">
        <v>3.7703008311642154</v>
      </c>
      <c r="AY1043">
        <v>-0.16230028241063674</v>
      </c>
      <c r="AZ1043">
        <v>-66.167161533469795</v>
      </c>
      <c r="BA1043">
        <v>1285.7468222731895</v>
      </c>
      <c r="CU1043" t="e">
        <v>#N/A</v>
      </c>
      <c r="CV1043" t="e">
        <v>#N/A</v>
      </c>
    </row>
    <row r="1044" spans="1:100" x14ac:dyDescent="0.25">
      <c r="A1044">
        <v>2912</v>
      </c>
      <c r="B1044" t="s">
        <v>1453</v>
      </c>
      <c r="C1044">
        <v>3</v>
      </c>
      <c r="D1044">
        <v>4.0417499001987736</v>
      </c>
      <c r="E1044">
        <v>0.16666233065104125</v>
      </c>
      <c r="F1044">
        <v>-4.4281961232198179E-2</v>
      </c>
      <c r="G1044">
        <v>-4.4281961232198179E-2</v>
      </c>
      <c r="H1044">
        <v>7.5088700653028039E-3</v>
      </c>
      <c r="I1044">
        <v>0</v>
      </c>
      <c r="J1044">
        <v>0.45053220391816506</v>
      </c>
      <c r="K1044">
        <v>7.5088700653028039E-3</v>
      </c>
      <c r="L1044">
        <v>-1.0000000000000002</v>
      </c>
      <c r="M1044">
        <v>-1.0000000000000002</v>
      </c>
      <c r="N1044">
        <v>0.15017740130605606</v>
      </c>
      <c r="O1044">
        <v>4.4480001428847373</v>
      </c>
      <c r="P1044">
        <v>0.60309376609604692</v>
      </c>
      <c r="Q1044">
        <v>-8.0437543936192762E-2</v>
      </c>
      <c r="R1044">
        <v>3.1131715455132741E-2</v>
      </c>
      <c r="S1044">
        <v>0.33333333333333337</v>
      </c>
      <c r="T1044">
        <v>0.32384566638234275</v>
      </c>
      <c r="U1044">
        <v>0.13494469219573263</v>
      </c>
      <c r="V1044">
        <v>-3.9539440508915454E-3</v>
      </c>
      <c r="W1044">
        <v>31.226435111808556</v>
      </c>
      <c r="X1044">
        <v>1.1562375671769642</v>
      </c>
      <c r="Y1044">
        <v>-1.0000000000000002</v>
      </c>
      <c r="Z1044">
        <v>-1.0000000000000002</v>
      </c>
      <c r="AA1044">
        <v>60.743568515964036</v>
      </c>
      <c r="AB1044">
        <v>0.1921329466609277</v>
      </c>
      <c r="AC1044">
        <v>0.16918096692670367</v>
      </c>
      <c r="AD1044">
        <v>0.22840612018637585</v>
      </c>
      <c r="AE1044">
        <v>29.486001688700366</v>
      </c>
      <c r="AF1044">
        <v>-1.0000000000000002</v>
      </c>
      <c r="AG1044">
        <v>-1.0000000000000002</v>
      </c>
      <c r="AH1044">
        <v>-1.0000000000000002</v>
      </c>
      <c r="AI1044">
        <v>0</v>
      </c>
      <c r="AJ1044">
        <v>-3.9539440508915454E-3</v>
      </c>
      <c r="AK1044">
        <v>-0.14643593612042002</v>
      </c>
      <c r="AL1044">
        <v>2.3526749479211566E-2</v>
      </c>
      <c r="AM1044">
        <v>-0.23031227386257777</v>
      </c>
      <c r="AN1044">
        <v>3.543672696210054E-2</v>
      </c>
      <c r="AO1044">
        <v>-6.489986527166546</v>
      </c>
      <c r="AP1044">
        <v>1.0035519214485706</v>
      </c>
      <c r="AQ1044">
        <v>31.676967315726742</v>
      </c>
      <c r="AR1044">
        <v>0.78816974786051697</v>
      </c>
      <c r="AS1044">
        <v>1.1637464372422666</v>
      </c>
      <c r="AT1044">
        <v>-1.0000000000000002</v>
      </c>
      <c r="AU1044">
        <v>-1.0000000000000002</v>
      </c>
      <c r="AV1044">
        <v>-1.3150245777065445E-2</v>
      </c>
      <c r="AW1044">
        <v>66.195120580297356</v>
      </c>
      <c r="AX1044">
        <v>65.799726175208207</v>
      </c>
      <c r="AY1044">
        <v>0.21616184100431923</v>
      </c>
      <c r="AZ1044">
        <v>11.47730125164607</v>
      </c>
      <c r="BA1044">
        <v>1446.5362127955102</v>
      </c>
    </row>
    <row r="1045" spans="1:100" x14ac:dyDescent="0.25">
      <c r="A1045">
        <v>2914</v>
      </c>
      <c r="B1045" t="s">
        <v>1454</v>
      </c>
      <c r="C1045">
        <v>3</v>
      </c>
      <c r="D1045">
        <v>5.811780664706121</v>
      </c>
      <c r="E1045">
        <v>-3.0777790752950247E-4</v>
      </c>
      <c r="F1045">
        <v>-3.1567194997999426E-2</v>
      </c>
      <c r="G1045">
        <v>-3.1567194997999426E-2</v>
      </c>
      <c r="H1045">
        <v>0.13402341571704635</v>
      </c>
      <c r="I1045">
        <v>0</v>
      </c>
      <c r="J1045">
        <v>8.0414049430227816</v>
      </c>
      <c r="K1045">
        <v>0.13402341571704635</v>
      </c>
      <c r="L1045">
        <v>-1.0000000000000002</v>
      </c>
      <c r="M1045">
        <v>-1.0000000000000002</v>
      </c>
      <c r="N1045">
        <v>2.6804683143409265</v>
      </c>
      <c r="O1045">
        <v>13.821618412730903</v>
      </c>
      <c r="P1045">
        <v>0.33137831127130385</v>
      </c>
      <c r="Q1045">
        <v>-1.5704446027361048E-2</v>
      </c>
      <c r="R1045">
        <v>-3.5077418367792337E-2</v>
      </c>
      <c r="S1045">
        <v>0.33333333333333337</v>
      </c>
      <c r="T1045">
        <v>0.28481431628772691</v>
      </c>
      <c r="U1045">
        <v>1.5771196666292314E-2</v>
      </c>
      <c r="V1045">
        <v>-2.0427939613554054E-2</v>
      </c>
      <c r="W1045">
        <v>19.178699638270089</v>
      </c>
      <c r="X1045">
        <v>0.3761223658422525</v>
      </c>
      <c r="Y1045">
        <v>-1.0000000000000002</v>
      </c>
      <c r="Z1045">
        <v>-1.0000000000000002</v>
      </c>
      <c r="AA1045">
        <v>25.903070468734054</v>
      </c>
      <c r="AB1045">
        <v>-1.8905546937457551E-2</v>
      </c>
      <c r="AC1045">
        <v>0.21943566225625008</v>
      </c>
      <c r="AD1045">
        <v>-6.5341150342157372E-2</v>
      </c>
      <c r="AE1045">
        <v>6.7594482488317658</v>
      </c>
      <c r="AF1045">
        <v>-1.0000000000000002</v>
      </c>
      <c r="AG1045">
        <v>-1.0000000000000002</v>
      </c>
      <c r="AH1045">
        <v>-1.0000000000000002</v>
      </c>
      <c r="AI1045">
        <v>0</v>
      </c>
      <c r="AJ1045">
        <v>-2.0427939613554054E-2</v>
      </c>
      <c r="AK1045">
        <v>0.22329421507986774</v>
      </c>
      <c r="AL1045">
        <v>6.0573827453354878E-2</v>
      </c>
      <c r="AM1045">
        <v>7.8227967642861218E-2</v>
      </c>
      <c r="AN1045">
        <v>0.86724416593321429</v>
      </c>
      <c r="AO1045">
        <v>3.0721702664708701</v>
      </c>
      <c r="AP1045">
        <v>21.98397328559712</v>
      </c>
      <c r="AQ1045">
        <v>27.220104581292865</v>
      </c>
      <c r="AR1045">
        <v>0.61349090667379857</v>
      </c>
      <c r="AS1045">
        <v>0.51014578155929891</v>
      </c>
      <c r="AT1045">
        <v>-1.0000000000000002</v>
      </c>
      <c r="AU1045">
        <v>-1.0000000000000002</v>
      </c>
      <c r="AV1045">
        <v>-6.6644613365791763E-2</v>
      </c>
      <c r="AW1045">
        <v>61.708662167062087</v>
      </c>
      <c r="AX1045">
        <v>59.66586820570668</v>
      </c>
      <c r="AY1045">
        <v>0.12508663906351242</v>
      </c>
      <c r="AZ1045">
        <v>1.664959954136723</v>
      </c>
      <c r="BA1045">
        <v>1429.9306554132015</v>
      </c>
      <c r="CU1045" t="e">
        <v>#N/A</v>
      </c>
      <c r="CV1045" t="e">
        <v>#N/A</v>
      </c>
    </row>
    <row r="1046" spans="1:100" x14ac:dyDescent="0.25">
      <c r="A1046">
        <v>2915</v>
      </c>
      <c r="B1046" t="s">
        <v>1455</v>
      </c>
      <c r="C1046">
        <v>3</v>
      </c>
      <c r="D1046">
        <v>4.6812793982775887</v>
      </c>
      <c r="E1046">
        <v>0</v>
      </c>
      <c r="F1046">
        <v>0.31716872604354773</v>
      </c>
      <c r="G1046">
        <v>0.31716872604354773</v>
      </c>
      <c r="H1046">
        <v>-2.9915335002997909E-2</v>
      </c>
      <c r="I1046">
        <v>0</v>
      </c>
      <c r="J1046">
        <v>-1.7949201001798749</v>
      </c>
      <c r="K1046">
        <v>-2.9915335002997909E-2</v>
      </c>
      <c r="L1046">
        <v>-0.99999999999999944</v>
      </c>
      <c r="M1046">
        <v>-0.99999999999999944</v>
      </c>
      <c r="N1046">
        <v>-0.59830670005995867</v>
      </c>
      <c r="O1046">
        <v>3.2035280241412658</v>
      </c>
      <c r="P1046">
        <v>0.57779876084759851</v>
      </c>
      <c r="Q1046">
        <v>0.32566259365742722</v>
      </c>
      <c r="R1046">
        <v>-1.8012111197865222E-2</v>
      </c>
      <c r="S1046">
        <v>0.33333333333333337</v>
      </c>
      <c r="T1046">
        <v>0.39931819525006218</v>
      </c>
      <c r="U1046">
        <v>7.0693145279377353E-2</v>
      </c>
      <c r="V1046">
        <v>1.5347216507686761E-3</v>
      </c>
      <c r="W1046">
        <v>33.391789220661586</v>
      </c>
      <c r="X1046">
        <v>1.1205326365252437</v>
      </c>
      <c r="Y1046">
        <v>-0.99999999999999944</v>
      </c>
      <c r="Z1046">
        <v>-0.99999999999999944</v>
      </c>
      <c r="AA1046">
        <v>80.996420447755511</v>
      </c>
      <c r="AB1046">
        <v>5.3225040421510217E-2</v>
      </c>
      <c r="AC1046">
        <v>0.52888099548205558</v>
      </c>
      <c r="AD1046">
        <v>0.37034683086226988</v>
      </c>
      <c r="AE1046">
        <v>47.622643338291788</v>
      </c>
      <c r="AF1046">
        <v>-0.99999999999999944</v>
      </c>
      <c r="AG1046">
        <v>-0.99999999999999944</v>
      </c>
      <c r="AH1046">
        <v>-0.99999999999999944</v>
      </c>
      <c r="AI1046">
        <v>0</v>
      </c>
      <c r="AJ1046">
        <v>1.5347216507686761E-3</v>
      </c>
      <c r="AK1046">
        <v>0.17486249836541951</v>
      </c>
      <c r="AL1046">
        <v>0.10790546686863758</v>
      </c>
      <c r="AM1046">
        <v>-5.0956676846874577E-2</v>
      </c>
      <c r="AN1046">
        <v>-9.6029106509318923E-2</v>
      </c>
      <c r="AO1046">
        <v>-0.39960442934476686</v>
      </c>
      <c r="AP1046">
        <v>-1.8612003283897873</v>
      </c>
      <c r="AQ1046">
        <v>31.596869120481696</v>
      </c>
      <c r="AR1046">
        <v>0.80487939551354148</v>
      </c>
      <c r="AS1046">
        <v>1.0906173015222458</v>
      </c>
      <c r="AT1046">
        <v>-0.99999999999999944</v>
      </c>
      <c r="AU1046">
        <v>-0.99999999999999944</v>
      </c>
      <c r="AV1046">
        <v>0.29915661484568257</v>
      </c>
      <c r="AW1046">
        <v>82.33874814350699</v>
      </c>
      <c r="AX1046">
        <v>82.492220308583853</v>
      </c>
      <c r="AY1046">
        <v>0.34135706902954593</v>
      </c>
      <c r="AZ1046">
        <v>59.524950770036213</v>
      </c>
      <c r="BA1046">
        <v>1480.0389575121876</v>
      </c>
    </row>
    <row r="1047" spans="1:100" x14ac:dyDescent="0.25">
      <c r="A1047">
        <v>2916</v>
      </c>
      <c r="B1047" t="s">
        <v>1456</v>
      </c>
      <c r="C1047">
        <v>3</v>
      </c>
      <c r="D1047">
        <v>3.6946175118013374</v>
      </c>
      <c r="E1047">
        <v>-2.9042147310520294E-2</v>
      </c>
      <c r="F1047">
        <v>0.72035894160266978</v>
      </c>
      <c r="G1047">
        <v>0.70816922013498851</v>
      </c>
      <c r="H1047">
        <v>0.17928485071923334</v>
      </c>
      <c r="I1047">
        <v>0</v>
      </c>
      <c r="J1047">
        <v>10.757091043153991</v>
      </c>
      <c r="K1047">
        <v>0.17928485071923334</v>
      </c>
      <c r="L1047">
        <v>-1.0000000000000011</v>
      </c>
      <c r="M1047">
        <v>-1.0000000000000011</v>
      </c>
      <c r="N1047">
        <v>3.5856970143846638</v>
      </c>
      <c r="O1047">
        <v>15.159877775090314</v>
      </c>
      <c r="P1047">
        <v>-1.2626551119565368</v>
      </c>
      <c r="Q1047">
        <v>-0.25572207031173322</v>
      </c>
      <c r="R1047">
        <v>-0.17033005276509947</v>
      </c>
      <c r="S1047">
        <v>0.33333333333333354</v>
      </c>
      <c r="T1047">
        <v>0.32666857195747379</v>
      </c>
      <c r="U1047">
        <v>-7.7914259697219684E-2</v>
      </c>
      <c r="V1047">
        <v>-3.0354568025508108E-2</v>
      </c>
      <c r="W1047">
        <v>14.897929073953861</v>
      </c>
      <c r="X1047">
        <v>1.4257457758689446E-3</v>
      </c>
      <c r="Y1047">
        <v>-1.0000000000000011</v>
      </c>
      <c r="Z1047">
        <v>-1.0000000000000011</v>
      </c>
      <c r="AA1047">
        <v>27.571418011437263</v>
      </c>
      <c r="AB1047">
        <v>0.11729386329093593</v>
      </c>
      <c r="AC1047">
        <v>6.6762535332180004E-2</v>
      </c>
      <c r="AD1047">
        <v>7.2819981181854496E-2</v>
      </c>
      <c r="AE1047">
        <v>12.843818990248513</v>
      </c>
      <c r="AF1047">
        <v>-1.0000000000000011</v>
      </c>
      <c r="AG1047">
        <v>-1.0000000000000011</v>
      </c>
      <c r="AH1047">
        <v>-1.0000000000000011</v>
      </c>
      <c r="AI1047">
        <v>0</v>
      </c>
      <c r="AJ1047">
        <v>-3.0354568025508108E-2</v>
      </c>
      <c r="AK1047">
        <v>0.12255807640665471</v>
      </c>
      <c r="AL1047">
        <v>2.5696273627989062E-2</v>
      </c>
      <c r="AM1047">
        <v>-0.35951084863806826</v>
      </c>
      <c r="AN1047">
        <v>-0.33307190578248042</v>
      </c>
      <c r="AO1047">
        <v>-8.374980833918432</v>
      </c>
      <c r="AP1047">
        <v>-8.1983162764220641</v>
      </c>
      <c r="AQ1047">
        <v>25.65502011710786</v>
      </c>
      <c r="AR1047">
        <v>0.55173307756807954</v>
      </c>
      <c r="AS1047">
        <v>0.18071059649510177</v>
      </c>
      <c r="AT1047">
        <v>-1.0000000000000011</v>
      </c>
      <c r="AU1047">
        <v>-1.0000000000000011</v>
      </c>
      <c r="AV1047">
        <v>0.53783916736988902</v>
      </c>
      <c r="AW1047">
        <v>34.532979510105513</v>
      </c>
      <c r="AX1047">
        <v>31.497522707554701</v>
      </c>
      <c r="AY1047">
        <v>9.1536720353703374E-2</v>
      </c>
      <c r="AZ1047">
        <v>-31.193633570234446</v>
      </c>
      <c r="BA1047">
        <v>1434.2612230172017</v>
      </c>
    </row>
    <row r="1048" spans="1:100" x14ac:dyDescent="0.25">
      <c r="A1048">
        <v>2923</v>
      </c>
      <c r="B1048" t="s">
        <v>1457</v>
      </c>
      <c r="C1048">
        <v>3</v>
      </c>
      <c r="D1048">
        <v>3.6768244889359658</v>
      </c>
      <c r="E1048">
        <v>0</v>
      </c>
      <c r="F1048">
        <v>-8.1064388142207344E-2</v>
      </c>
      <c r="G1048">
        <v>-8.1064388142207344E-2</v>
      </c>
      <c r="H1048">
        <v>1.6842611842860858E-2</v>
      </c>
      <c r="I1048">
        <v>0</v>
      </c>
      <c r="J1048">
        <v>1.0105567105716529</v>
      </c>
      <c r="K1048">
        <v>1.6842611842860858E-2</v>
      </c>
      <c r="L1048">
        <v>-1.0000000000000013</v>
      </c>
      <c r="M1048">
        <v>-1.0000000000000013</v>
      </c>
      <c r="N1048">
        <v>0.33685223685721744</v>
      </c>
      <c r="O1048">
        <v>4.6063168113654109</v>
      </c>
      <c r="P1048">
        <v>-0.3017110347552846</v>
      </c>
      <c r="Q1048">
        <v>-0.33223694300954565</v>
      </c>
      <c r="R1048">
        <v>-0.1811277035499784</v>
      </c>
      <c r="S1048">
        <v>0.33333333333333359</v>
      </c>
      <c r="T1048">
        <v>0.35994915169393804</v>
      </c>
      <c r="U1048">
        <v>0.1206868346171473</v>
      </c>
      <c r="V1048">
        <v>0</v>
      </c>
      <c r="W1048">
        <v>31.885068312062323</v>
      </c>
      <c r="X1048">
        <v>1.1858030300136044</v>
      </c>
      <c r="Y1048">
        <v>-1.0000000000000013</v>
      </c>
      <c r="Z1048">
        <v>-1.0000000000000013</v>
      </c>
      <c r="AA1048">
        <v>55.872046179030654</v>
      </c>
      <c r="AB1048">
        <v>0.35837691407937106</v>
      </c>
      <c r="AC1048">
        <v>0.12490722450416471</v>
      </c>
      <c r="AD1048">
        <v>7.7972826830280829E-5</v>
      </c>
      <c r="AE1048">
        <v>24.168105570518311</v>
      </c>
      <c r="AF1048">
        <v>-1.0000000000000013</v>
      </c>
      <c r="AG1048">
        <v>-1.0000000000000013</v>
      </c>
      <c r="AH1048">
        <v>-1.0000000000000013</v>
      </c>
      <c r="AI1048">
        <v>0</v>
      </c>
      <c r="AJ1048">
        <v>0</v>
      </c>
      <c r="AK1048">
        <v>-7.5747575034287321E-2</v>
      </c>
      <c r="AL1048">
        <v>-1.9269536517862808E-2</v>
      </c>
      <c r="AM1048">
        <v>0.13207366912606447</v>
      </c>
      <c r="AN1048">
        <v>0.19586693205646538</v>
      </c>
      <c r="AO1048">
        <v>2.9231038529801783</v>
      </c>
      <c r="AP1048">
        <v>4.8003256188223213</v>
      </c>
      <c r="AQ1048">
        <v>32.895625022633986</v>
      </c>
      <c r="AR1048">
        <v>0.81396931964441932</v>
      </c>
      <c r="AS1048">
        <v>1.2026456418564648</v>
      </c>
      <c r="AT1048">
        <v>-1.0000000000000013</v>
      </c>
      <c r="AU1048">
        <v>-1.0000000000000013</v>
      </c>
      <c r="AV1048">
        <v>-0.26219209169218571</v>
      </c>
      <c r="AW1048">
        <v>65.278688609218392</v>
      </c>
      <c r="AX1048">
        <v>65.278688609218392</v>
      </c>
      <c r="AY1048">
        <v>0.13777545872655295</v>
      </c>
      <c r="AZ1048">
        <v>-4.6246364148998689</v>
      </c>
      <c r="BA1048">
        <v>1379.2224111750493</v>
      </c>
      <c r="CU1048" t="e">
        <v>#N/A</v>
      </c>
      <c r="CV1048" t="e">
        <v>#N/A</v>
      </c>
    </row>
    <row r="1049" spans="1:100" x14ac:dyDescent="0.25">
      <c r="A1049">
        <v>2926</v>
      </c>
      <c r="B1049" t="s">
        <v>1458</v>
      </c>
      <c r="C1049">
        <v>3</v>
      </c>
      <c r="D1049">
        <v>5.5069842059978846</v>
      </c>
      <c r="E1049">
        <v>0</v>
      </c>
      <c r="F1049">
        <v>0.25790115575770384</v>
      </c>
      <c r="G1049">
        <v>0.25790115575770384</v>
      </c>
      <c r="H1049">
        <v>0.23423105352108439</v>
      </c>
      <c r="I1049">
        <v>0</v>
      </c>
      <c r="J1049">
        <v>14.053863211265075</v>
      </c>
      <c r="K1049">
        <v>0.23423105352108439</v>
      </c>
      <c r="L1049">
        <v>-1.0000000000000016</v>
      </c>
      <c r="M1049">
        <v>-1.0000000000000016</v>
      </c>
      <c r="N1049">
        <v>4.684621070421688</v>
      </c>
      <c r="O1049">
        <v>19.81874857302066</v>
      </c>
      <c r="P1049">
        <v>0.40922066629827786</v>
      </c>
      <c r="Q1049">
        <v>0.17558188068023081</v>
      </c>
      <c r="R1049">
        <v>9.0915215211435252E-2</v>
      </c>
      <c r="S1049">
        <v>0.33333333333333348</v>
      </c>
      <c r="T1049">
        <v>0.26010815029438228</v>
      </c>
      <c r="U1049">
        <v>0.18657741890466858</v>
      </c>
      <c r="V1049">
        <v>0</v>
      </c>
      <c r="W1049">
        <v>21.831513960451993</v>
      </c>
      <c r="X1049">
        <v>1.0322949226863538</v>
      </c>
      <c r="Y1049">
        <v>-1.0000000000000016</v>
      </c>
      <c r="Z1049">
        <v>-1.0000000000000016</v>
      </c>
      <c r="AA1049">
        <v>37.892882798036716</v>
      </c>
      <c r="AB1049">
        <v>0.10798117574368371</v>
      </c>
      <c r="AC1049">
        <v>0.23558064075659349</v>
      </c>
      <c r="AD1049">
        <v>-2.4152744052811495E-2</v>
      </c>
      <c r="AE1049">
        <v>15.970453622373288</v>
      </c>
      <c r="AF1049">
        <v>-1.0000000000000016</v>
      </c>
      <c r="AG1049">
        <v>-1.0000000000000016</v>
      </c>
      <c r="AH1049">
        <v>-1.0000000000000016</v>
      </c>
      <c r="AI1049">
        <v>0</v>
      </c>
      <c r="AJ1049">
        <v>0</v>
      </c>
      <c r="AK1049">
        <v>0.42095436180984397</v>
      </c>
      <c r="AL1049">
        <v>5.8960206898777977E-2</v>
      </c>
      <c r="AM1049">
        <v>1.0472947463103734</v>
      </c>
      <c r="AN1049">
        <v>-4.8314634951028029E-2</v>
      </c>
      <c r="AO1049">
        <v>28.287140466808555</v>
      </c>
      <c r="AP1049">
        <v>-0.91306483928181092</v>
      </c>
      <c r="AQ1049">
        <v>35.88537717171706</v>
      </c>
      <c r="AR1049">
        <v>0.78001890253238459</v>
      </c>
      <c r="AS1049">
        <v>1.2665259762074388</v>
      </c>
      <c r="AT1049">
        <v>-1.0000000000000016</v>
      </c>
      <c r="AU1049">
        <v>-1.0000000000000016</v>
      </c>
      <c r="AV1049">
        <v>0.3488163709691392</v>
      </c>
      <c r="AW1049">
        <v>56.798566531775563</v>
      </c>
      <c r="AX1049">
        <v>56.798566531775563</v>
      </c>
      <c r="AY1049">
        <v>0.27054360253487164</v>
      </c>
      <c r="AZ1049">
        <v>-18.969843200250779</v>
      </c>
      <c r="BA1049">
        <v>1370.107652811784</v>
      </c>
      <c r="CU1049" t="e">
        <v>#N/A</v>
      </c>
      <c r="CV1049" t="e">
        <v>#N/A</v>
      </c>
    </row>
    <row r="1050" spans="1:100" x14ac:dyDescent="0.25">
      <c r="A1050">
        <v>2928</v>
      </c>
      <c r="B1050" t="s">
        <v>678</v>
      </c>
      <c r="C1050">
        <v>3</v>
      </c>
      <c r="D1050">
        <v>3.109428371329348</v>
      </c>
      <c r="E1050">
        <v>0</v>
      </c>
      <c r="F1050">
        <v>-0.38331059195457312</v>
      </c>
      <c r="G1050">
        <v>-0.38331059195457312</v>
      </c>
      <c r="H1050">
        <v>0.48644422569995349</v>
      </c>
      <c r="I1050">
        <v>0</v>
      </c>
      <c r="J1050">
        <v>29.186653541997213</v>
      </c>
      <c r="K1050">
        <v>0.48644422569995349</v>
      </c>
      <c r="L1050">
        <v>-0.99999999999999878</v>
      </c>
      <c r="M1050">
        <v>-0.99999999999999878</v>
      </c>
      <c r="N1050">
        <v>9.7288845139990663</v>
      </c>
      <c r="O1050">
        <v>31.912771321372006</v>
      </c>
      <c r="P1050">
        <v>-2.9938454662990756E-2</v>
      </c>
      <c r="Q1050">
        <v>-1.6896022705178351</v>
      </c>
      <c r="R1050">
        <v>-0.5272339579764681</v>
      </c>
      <c r="S1050">
        <v>0.32708656169739736</v>
      </c>
      <c r="T1050">
        <v>0.26203718031781692</v>
      </c>
      <c r="U1050">
        <v>0.42078845535361753</v>
      </c>
      <c r="V1050">
        <v>-3.8613807658759637E-2</v>
      </c>
      <c r="W1050">
        <v>19.394166560404763</v>
      </c>
      <c r="X1050">
        <v>1.4828543387616582</v>
      </c>
      <c r="Y1050">
        <v>-0.99999999999999878</v>
      </c>
      <c r="Z1050">
        <v>-0.99999999999999878</v>
      </c>
      <c r="AA1050">
        <v>61.821107640156988</v>
      </c>
      <c r="AB1050">
        <v>0.22138340082879351</v>
      </c>
      <c r="AC1050">
        <v>0.35654038956141865</v>
      </c>
      <c r="AD1050">
        <v>0.28115971036436166</v>
      </c>
      <c r="AE1050">
        <v>42.954175037728682</v>
      </c>
      <c r="AF1050">
        <v>-0.99999999999999878</v>
      </c>
      <c r="AG1050">
        <v>-0.99999999999999878</v>
      </c>
      <c r="AH1050">
        <v>-0.99999999999999878</v>
      </c>
      <c r="AI1050">
        <v>0</v>
      </c>
      <c r="AJ1050">
        <v>-3.8613807658759637E-2</v>
      </c>
      <c r="AK1050">
        <v>0.25402832778452866</v>
      </c>
      <c r="AL1050">
        <v>-8.3283302241382775E-3</v>
      </c>
      <c r="AM1050">
        <v>2.7094017725603058E-2</v>
      </c>
      <c r="AN1050">
        <v>0.21906295868307349</v>
      </c>
      <c r="AO1050">
        <v>1.9474920820627195</v>
      </c>
      <c r="AP1050">
        <v>5.4349323159561429</v>
      </c>
      <c r="AQ1050">
        <v>48.580820102401972</v>
      </c>
      <c r="AR1050">
        <v>0.97129838971007276</v>
      </c>
      <c r="AS1050">
        <v>1.9692985644616126</v>
      </c>
      <c r="AT1050">
        <v>-0.99999999999999878</v>
      </c>
      <c r="AU1050">
        <v>-0.99999999999999878</v>
      </c>
      <c r="AV1050">
        <v>-0.91054454993104106</v>
      </c>
      <c r="AW1050">
        <v>99.168811277485077</v>
      </c>
      <c r="AX1050">
        <v>95.307430511609113</v>
      </c>
      <c r="AY1050">
        <v>0.4567728284490209</v>
      </c>
      <c r="AZ1050">
        <v>18.64070940959855</v>
      </c>
      <c r="BA1050">
        <v>1548.7429513313741</v>
      </c>
    </row>
    <row r="1051" spans="1:100" x14ac:dyDescent="0.25">
      <c r="A1051">
        <v>2929</v>
      </c>
      <c r="B1051" t="s">
        <v>1459</v>
      </c>
      <c r="C1051">
        <v>3</v>
      </c>
      <c r="D1051">
        <v>4.6216301901197312</v>
      </c>
      <c r="E1051">
        <v>-1.5857864888088345E-2</v>
      </c>
      <c r="F1051">
        <v>3.8856385031966645E-2</v>
      </c>
      <c r="G1051">
        <v>3.3570430069270518E-2</v>
      </c>
      <c r="H1051">
        <v>1.4688014297056342E-2</v>
      </c>
      <c r="I1051">
        <v>0</v>
      </c>
      <c r="J1051">
        <v>0.88128085782337984</v>
      </c>
      <c r="K1051">
        <v>1.4688014297056342E-2</v>
      </c>
      <c r="L1051">
        <v>-0.99999999999999867</v>
      </c>
      <c r="M1051">
        <v>-0.99999999999999867</v>
      </c>
      <c r="N1051">
        <v>0.29376028594112702</v>
      </c>
      <c r="O1051">
        <v>5.5364814780123845</v>
      </c>
      <c r="P1051">
        <v>-0.25765938109169573</v>
      </c>
      <c r="Q1051">
        <v>-0.62217589194208933</v>
      </c>
      <c r="R1051">
        <v>-0.25485064091359377</v>
      </c>
      <c r="S1051">
        <v>0.3399653315866909</v>
      </c>
      <c r="T1051">
        <v>0.39661394180330933</v>
      </c>
      <c r="U1051">
        <v>0.17836845964669071</v>
      </c>
      <c r="V1051">
        <v>0</v>
      </c>
      <c r="W1051">
        <v>36.010388749585395</v>
      </c>
      <c r="X1051">
        <v>1.4936829455124223</v>
      </c>
      <c r="Y1051">
        <v>-0.99999999999999867</v>
      </c>
      <c r="Z1051">
        <v>-0.99999999999999867</v>
      </c>
      <c r="AA1051">
        <v>19.465336394344988</v>
      </c>
      <c r="AB1051">
        <v>-8.9392290979779729E-2</v>
      </c>
      <c r="AC1051">
        <v>-0.27829594122983864</v>
      </c>
      <c r="AD1051">
        <v>4.188419792308197E-2</v>
      </c>
      <c r="AE1051">
        <v>-16.290201714326813</v>
      </c>
      <c r="AF1051">
        <v>-0.99999999999999867</v>
      </c>
      <c r="AG1051">
        <v>-0.99999999999999867</v>
      </c>
      <c r="AH1051">
        <v>-0.99999999999999867</v>
      </c>
      <c r="AI1051">
        <v>0</v>
      </c>
      <c r="AJ1051">
        <v>0</v>
      </c>
      <c r="AK1051">
        <v>8.1483184970440645E-2</v>
      </c>
      <c r="AL1051">
        <v>1.8398334938962587E-2</v>
      </c>
      <c r="AM1051">
        <v>-4.8556306819601561E-2</v>
      </c>
      <c r="AN1051">
        <v>6.7409313199653695E-2</v>
      </c>
      <c r="AO1051">
        <v>-0.80649174563783499</v>
      </c>
      <c r="AP1051">
        <v>1.7772245046861537</v>
      </c>
      <c r="AQ1051">
        <v>36.891669607408787</v>
      </c>
      <c r="AR1051">
        <v>0.91494773303669108</v>
      </c>
      <c r="AS1051">
        <v>1.5083709598094788</v>
      </c>
      <c r="AT1051">
        <v>-0.99999999999999867</v>
      </c>
      <c r="AU1051">
        <v>-0.99999999999999867</v>
      </c>
      <c r="AV1051">
        <v>-0.22128021084432342</v>
      </c>
      <c r="AW1051">
        <v>26.77904237704352</v>
      </c>
      <c r="AX1051">
        <v>26.77904237704352</v>
      </c>
      <c r="AY1051">
        <v>-3.6905144089914209E-2</v>
      </c>
      <c r="AZ1051">
        <v>-23.642966170050681</v>
      </c>
      <c r="BA1051">
        <v>1442.7630539780996</v>
      </c>
      <c r="CU1051" t="e">
        <v>#N/A</v>
      </c>
      <c r="CV1051" t="e">
        <v>#N/A</v>
      </c>
    </row>
    <row r="1052" spans="1:100" x14ac:dyDescent="0.25">
      <c r="A1052">
        <v>2930</v>
      </c>
      <c r="B1052" t="s">
        <v>1460</v>
      </c>
      <c r="C1052">
        <v>3</v>
      </c>
      <c r="D1052">
        <v>4.0647572858791206</v>
      </c>
      <c r="E1052">
        <v>-1.566093612119198E-2</v>
      </c>
      <c r="F1052">
        <v>-0.15965909624526192</v>
      </c>
      <c r="G1052">
        <v>-0.16487940828565922</v>
      </c>
      <c r="H1052">
        <v>0.12422780716882365</v>
      </c>
      <c r="I1052">
        <v>0</v>
      </c>
      <c r="J1052">
        <v>7.4536684301294249</v>
      </c>
      <c r="K1052">
        <v>0.12422780716882365</v>
      </c>
      <c r="L1052">
        <v>-1.0000000000000007</v>
      </c>
      <c r="M1052">
        <v>-1.0000000000000007</v>
      </c>
      <c r="N1052">
        <v>2.4845561433764733</v>
      </c>
      <c r="O1052">
        <v>11.353546307722878</v>
      </c>
      <c r="P1052">
        <v>0.20011992473504434</v>
      </c>
      <c r="Q1052">
        <v>-3.807479325942114</v>
      </c>
      <c r="R1052">
        <v>-1.283673470674102</v>
      </c>
      <c r="S1052">
        <v>0.32141334102049735</v>
      </c>
      <c r="T1052">
        <v>0.3308097243507101</v>
      </c>
      <c r="U1052">
        <v>0.42571757064122917</v>
      </c>
      <c r="V1052">
        <v>0</v>
      </c>
      <c r="W1052">
        <v>38.148513153744517</v>
      </c>
      <c r="X1052">
        <v>2.2383900374335197</v>
      </c>
      <c r="Y1052">
        <v>-1.0000000000000007</v>
      </c>
      <c r="Z1052">
        <v>-1.0000000000000007</v>
      </c>
      <c r="AA1052">
        <v>66.221933342059899</v>
      </c>
      <c r="AB1052">
        <v>0.14466604474940331</v>
      </c>
      <c r="AC1052">
        <v>0.16769595844172119</v>
      </c>
      <c r="AD1052">
        <v>0.27477986998866538</v>
      </c>
      <c r="AE1052">
        <v>29.357093658989484</v>
      </c>
      <c r="AF1052">
        <v>-1.0000000000000007</v>
      </c>
      <c r="AG1052">
        <v>-1.0000000000000007</v>
      </c>
      <c r="AH1052">
        <v>-1.0000000000000007</v>
      </c>
      <c r="AI1052">
        <v>0</v>
      </c>
      <c r="AJ1052">
        <v>0</v>
      </c>
      <c r="AK1052">
        <v>7.6549577388217258E-2</v>
      </c>
      <c r="AL1052">
        <v>0.12403013032697542</v>
      </c>
      <c r="AM1052">
        <v>5.387355777474534E-2</v>
      </c>
      <c r="AN1052">
        <v>0.24829510819619718</v>
      </c>
      <c r="AO1052">
        <v>1.7295868313097196</v>
      </c>
      <c r="AP1052">
        <v>6.8275283565398075</v>
      </c>
      <c r="AQ1052">
        <v>45.602181583873929</v>
      </c>
      <c r="AR1052">
        <v>1.0779406360124366</v>
      </c>
      <c r="AS1052">
        <v>2.3626178446023429</v>
      </c>
      <c r="AT1052">
        <v>-1.0000000000000007</v>
      </c>
      <c r="AU1052">
        <v>-1.0000000000000007</v>
      </c>
      <c r="AV1052">
        <v>-1.448552878959761</v>
      </c>
      <c r="AW1052">
        <v>84.403008006322594</v>
      </c>
      <c r="AX1052">
        <v>84.403008006322594</v>
      </c>
      <c r="AY1052">
        <v>0.39204013675537774</v>
      </c>
      <c r="AZ1052">
        <v>50.283958920580822</v>
      </c>
      <c r="BA1052">
        <v>1589.5283719730596</v>
      </c>
      <c r="CU1052" t="e">
        <v>#N/A</v>
      </c>
      <c r="CV1052" t="e">
        <v>#N/A</v>
      </c>
    </row>
    <row r="1053" spans="1:100" x14ac:dyDescent="0.25">
      <c r="A1053">
        <v>2935</v>
      </c>
      <c r="B1053" t="s">
        <v>1461</v>
      </c>
      <c r="C1053">
        <v>3</v>
      </c>
      <c r="D1053">
        <v>4.063747922721884</v>
      </c>
      <c r="E1053">
        <v>-0.37194295012004586</v>
      </c>
      <c r="F1053">
        <v>1.375563537006909</v>
      </c>
      <c r="G1053">
        <v>1.2486733108653847</v>
      </c>
      <c r="H1053">
        <v>-6.3099877673455873E-2</v>
      </c>
      <c r="I1053">
        <v>0</v>
      </c>
      <c r="J1053">
        <v>-3.7859926604073517</v>
      </c>
      <c r="K1053">
        <v>-6.3099877673455873E-2</v>
      </c>
      <c r="L1053">
        <v>-1.0000000000000011</v>
      </c>
      <c r="M1053">
        <v>-1.0000000000000011</v>
      </c>
      <c r="N1053">
        <v>-1.2619975534691159</v>
      </c>
      <c r="O1053">
        <v>1.5264285731799161</v>
      </c>
      <c r="P1053">
        <v>-0.77852846183723756</v>
      </c>
      <c r="Q1053">
        <v>1.5249957491809101</v>
      </c>
      <c r="R1053">
        <v>0.36415611235310708</v>
      </c>
      <c r="S1053">
        <v>0.33988013710592413</v>
      </c>
      <c r="T1053">
        <v>0.38060966317777656</v>
      </c>
      <c r="U1053">
        <v>0.16521986291387805</v>
      </c>
      <c r="V1053">
        <v>0</v>
      </c>
      <c r="W1053">
        <v>37.952381634841366</v>
      </c>
      <c r="X1053">
        <v>1.4917454594571116</v>
      </c>
      <c r="Y1053">
        <v>-1.0000000000000011</v>
      </c>
      <c r="Z1053">
        <v>-1.0000000000000011</v>
      </c>
      <c r="AA1053">
        <v>76.220587527319566</v>
      </c>
      <c r="AB1053">
        <v>0.14643707345350915</v>
      </c>
      <c r="AC1053">
        <v>0.38943769286907498</v>
      </c>
      <c r="AD1053">
        <v>0.22220622927991759</v>
      </c>
      <c r="AE1053">
        <v>37.904049780125071</v>
      </c>
      <c r="AF1053">
        <v>-1.0000000000000011</v>
      </c>
      <c r="AG1053">
        <v>-1.0000000000000011</v>
      </c>
      <c r="AH1053">
        <v>-1.0000000000000011</v>
      </c>
      <c r="AI1053">
        <v>-1.4678047673524885E-2</v>
      </c>
      <c r="AJ1053">
        <v>0</v>
      </c>
      <c r="AK1053">
        <v>-0.14187947176786797</v>
      </c>
      <c r="AL1053">
        <v>-1.651687185178382E-2</v>
      </c>
      <c r="AM1053">
        <v>-0.18950661460512538</v>
      </c>
      <c r="AN1053">
        <v>1.9172442405781635E-3</v>
      </c>
      <c r="AO1053">
        <v>-5.4470627239674716</v>
      </c>
      <c r="AP1053">
        <v>-3.4653253244465027E-2</v>
      </c>
      <c r="AQ1053">
        <v>34.166388974434042</v>
      </c>
      <c r="AR1053">
        <v>0.88570966319757893</v>
      </c>
      <c r="AS1053">
        <v>1.428645581783655</v>
      </c>
      <c r="AT1053">
        <v>-1.0000000000000011</v>
      </c>
      <c r="AU1053">
        <v>-1.0000000000000011</v>
      </c>
      <c r="AV1053">
        <v>1.6128294232184923</v>
      </c>
      <c r="AW1053">
        <v>77.712362847255008</v>
      </c>
      <c r="AX1053">
        <v>77.418801893784519</v>
      </c>
      <c r="AY1053">
        <v>0.36061489470159197</v>
      </c>
      <c r="AZ1053">
        <v>22.820243287144422</v>
      </c>
      <c r="BA1053">
        <v>1493.0509147132043</v>
      </c>
    </row>
    <row r="1054" spans="1:100" x14ac:dyDescent="0.25">
      <c r="A1054">
        <v>2942</v>
      </c>
      <c r="B1054" t="s">
        <v>1462</v>
      </c>
      <c r="C1054">
        <v>3</v>
      </c>
      <c r="D1054">
        <v>5.4146656074199866</v>
      </c>
      <c r="E1054">
        <v>-4.3323720678237754E-2</v>
      </c>
      <c r="F1054">
        <v>-5.4895340291120392E-2</v>
      </c>
      <c r="G1054">
        <v>-6.9336580517199653E-2</v>
      </c>
      <c r="H1054">
        <v>-0.15174363617857747</v>
      </c>
      <c r="I1054">
        <v>0</v>
      </c>
      <c r="J1054">
        <v>-9.1046181707146498</v>
      </c>
      <c r="K1054">
        <v>-0.15174363617857747</v>
      </c>
      <c r="L1054">
        <v>-0.99999999999999911</v>
      </c>
      <c r="M1054">
        <v>-0.99999999999999911</v>
      </c>
      <c r="N1054">
        <v>-3.0348727235715502</v>
      </c>
      <c r="O1054">
        <v>-3.7592891438118623</v>
      </c>
      <c r="P1054">
        <v>2.7797002855909967</v>
      </c>
      <c r="Q1054">
        <v>0.54705526155000872</v>
      </c>
      <c r="R1054">
        <v>0.46479237979743304</v>
      </c>
      <c r="S1054">
        <v>0.35027604137433416</v>
      </c>
      <c r="T1054">
        <v>0.41657503261299561</v>
      </c>
      <c r="U1054">
        <v>0.10012464457840753</v>
      </c>
      <c r="V1054">
        <v>0</v>
      </c>
      <c r="W1054">
        <v>40.748774189772575</v>
      </c>
      <c r="X1054">
        <v>1.3952935697140567</v>
      </c>
      <c r="Y1054">
        <v>-0.99999999999999911</v>
      </c>
      <c r="Z1054">
        <v>-0.99999999999999911</v>
      </c>
      <c r="AA1054">
        <v>32.327557873813774</v>
      </c>
      <c r="AB1054">
        <v>3.3847783941572257E-2</v>
      </c>
      <c r="AC1054">
        <v>-4.7659559907748679E-2</v>
      </c>
      <c r="AD1054">
        <v>-0.16390839794894854</v>
      </c>
      <c r="AE1054">
        <v>-8.8860086957562583</v>
      </c>
      <c r="AF1054">
        <v>-0.99999999999999911</v>
      </c>
      <c r="AG1054">
        <v>-0.99999999999999911</v>
      </c>
      <c r="AH1054">
        <v>-0.99999999999999911</v>
      </c>
      <c r="AI1054">
        <v>0</v>
      </c>
      <c r="AJ1054">
        <v>0</v>
      </c>
      <c r="AK1054">
        <v>0.22655930067010727</v>
      </c>
      <c r="AL1054">
        <v>-3.8434544610652092E-2</v>
      </c>
      <c r="AM1054">
        <v>0.16289076020967364</v>
      </c>
      <c r="AN1054">
        <v>-9.859994253571519E-2</v>
      </c>
      <c r="AO1054">
        <v>5.2050655085923747</v>
      </c>
      <c r="AP1054">
        <v>-2.6571712864461396</v>
      </c>
      <c r="AQ1054">
        <v>31.644156019057949</v>
      </c>
      <c r="AR1054">
        <v>0.86697571856573719</v>
      </c>
      <c r="AS1054">
        <v>1.2435499335354792</v>
      </c>
      <c r="AT1054">
        <v>-0.99999999999999911</v>
      </c>
      <c r="AU1054">
        <v>-0.99999999999999911</v>
      </c>
      <c r="AV1054">
        <v>0.39545579928023344</v>
      </c>
      <c r="AW1054">
        <v>25.911097443555779</v>
      </c>
      <c r="AX1054">
        <v>25.911097443555779</v>
      </c>
      <c r="AY1054">
        <v>-0.10042698680609805</v>
      </c>
      <c r="AZ1054">
        <v>-51.201333628727369</v>
      </c>
      <c r="BA1054">
        <v>1342.817291586153</v>
      </c>
      <c r="CU1054" t="e">
        <v>#N/A</v>
      </c>
      <c r="CV1054" t="e">
        <v>#N/A</v>
      </c>
    </row>
    <row r="1055" spans="1:100" x14ac:dyDescent="0.25">
      <c r="A1055">
        <v>2944</v>
      </c>
      <c r="B1055" t="s">
        <v>1463</v>
      </c>
      <c r="C1055">
        <v>3</v>
      </c>
      <c r="D1055">
        <v>5.0147405414920705</v>
      </c>
      <c r="E1055">
        <v>0</v>
      </c>
      <c r="F1055">
        <v>-0.25788280487832155</v>
      </c>
      <c r="G1055">
        <v>-0.25788280487832155</v>
      </c>
      <c r="H1055">
        <v>5.5957896633979362E-2</v>
      </c>
      <c r="I1055">
        <v>0</v>
      </c>
      <c r="J1055">
        <v>3.3574737980387637</v>
      </c>
      <c r="K1055">
        <v>5.5957896633979362E-2</v>
      </c>
      <c r="L1055">
        <v>-1</v>
      </c>
      <c r="M1055">
        <v>-1</v>
      </c>
      <c r="N1055">
        <v>1.1191579326795866</v>
      </c>
      <c r="O1055">
        <v>8.1143315346525107</v>
      </c>
      <c r="P1055">
        <v>-0.28060279640501262</v>
      </c>
      <c r="Q1055">
        <v>5.7037395694628783</v>
      </c>
      <c r="R1055">
        <v>1.8910088893189256</v>
      </c>
      <c r="S1055">
        <v>0.33333333333333337</v>
      </c>
      <c r="T1055">
        <v>0.258207424858034</v>
      </c>
      <c r="U1055">
        <v>-2.5193946070075295E-2</v>
      </c>
      <c r="V1055">
        <v>0</v>
      </c>
      <c r="W1055">
        <v>20.415556619492495</v>
      </c>
      <c r="X1055">
        <v>0.35968116880178719</v>
      </c>
      <c r="Y1055">
        <v>-1</v>
      </c>
      <c r="Z1055">
        <v>-1</v>
      </c>
      <c r="AA1055">
        <v>44.368495995566192</v>
      </c>
      <c r="AB1055">
        <v>0.15712615783636036</v>
      </c>
      <c r="AC1055">
        <v>-2.7974560587189893E-2</v>
      </c>
      <c r="AD1055">
        <v>0.31208701248592496</v>
      </c>
      <c r="AE1055">
        <v>22.061930486754768</v>
      </c>
      <c r="AF1055">
        <v>-1</v>
      </c>
      <c r="AG1055">
        <v>-1</v>
      </c>
      <c r="AH1055">
        <v>-1</v>
      </c>
      <c r="AI1055">
        <v>0</v>
      </c>
      <c r="AJ1055">
        <v>0</v>
      </c>
      <c r="AK1055">
        <v>2.3837018891877379E-2</v>
      </c>
      <c r="AL1055">
        <v>-5.3979344044323571E-2</v>
      </c>
      <c r="AM1055">
        <v>-7.3392330952505816E-2</v>
      </c>
      <c r="AN1055">
        <v>6.1247402598125375E-2</v>
      </c>
      <c r="AO1055">
        <v>-1.7156231793532593</v>
      </c>
      <c r="AP1055">
        <v>1.2612883447315162</v>
      </c>
      <c r="AQ1055">
        <v>23.77303041753126</v>
      </c>
      <c r="AR1055">
        <v>0.56634681212129201</v>
      </c>
      <c r="AS1055">
        <v>0.4156390654357669</v>
      </c>
      <c r="AT1055">
        <v>-1</v>
      </c>
      <c r="AU1055">
        <v>-1</v>
      </c>
      <c r="AV1055">
        <v>1.6331260844406039</v>
      </c>
      <c r="AW1055">
        <v>53.744115874950225</v>
      </c>
      <c r="AX1055">
        <v>53.744115874950225</v>
      </c>
      <c r="AY1055">
        <v>0.26966027402697484</v>
      </c>
      <c r="AZ1055">
        <v>0.35621183324406314</v>
      </c>
      <c r="BA1055">
        <v>1377.8936682761605</v>
      </c>
      <c r="CU1055" t="e">
        <v>#N/A</v>
      </c>
      <c r="CV1055" t="e">
        <v>#N/A</v>
      </c>
    </row>
    <row r="1056" spans="1:100" x14ac:dyDescent="0.25">
      <c r="A1056">
        <v>2945</v>
      </c>
      <c r="B1056" t="s">
        <v>1464</v>
      </c>
      <c r="C1056">
        <v>2</v>
      </c>
      <c r="D1056">
        <v>2.846532333372457</v>
      </c>
      <c r="E1056">
        <v>-0.19667095044747865</v>
      </c>
      <c r="F1056">
        <v>-0.4127948723558158</v>
      </c>
      <c r="G1056">
        <v>-0.40700254304836891</v>
      </c>
      <c r="H1056">
        <v>-3.1972977863008165E-2</v>
      </c>
      <c r="I1056">
        <v>0</v>
      </c>
      <c r="J1056">
        <v>-1.9183786717804905</v>
      </c>
      <c r="K1056">
        <v>-3.1972977863008165E-2</v>
      </c>
      <c r="L1056">
        <v>-1</v>
      </c>
      <c r="M1056">
        <v>-1</v>
      </c>
      <c r="N1056">
        <v>-0.63945955726016335</v>
      </c>
      <c r="O1056">
        <v>1.8521749358270219</v>
      </c>
      <c r="P1056">
        <v>-0.82825495638333635</v>
      </c>
      <c r="Q1056">
        <v>-1.647587842851751</v>
      </c>
      <c r="R1056">
        <v>-0.5396551474226885</v>
      </c>
      <c r="S1056">
        <v>0.30887802918628671</v>
      </c>
      <c r="T1056">
        <v>0.19316452904766634</v>
      </c>
      <c r="U1056">
        <v>-3.5080485585897131E-2</v>
      </c>
      <c r="V1056">
        <v>-1.4269619022685111E-2</v>
      </c>
      <c r="W1056">
        <v>17.204743989856297</v>
      </c>
      <c r="X1056">
        <v>0.28078223871729413</v>
      </c>
      <c r="Y1056">
        <v>-1</v>
      </c>
      <c r="Z1056">
        <v>-1</v>
      </c>
      <c r="AA1056">
        <v>27.769717450665368</v>
      </c>
      <c r="AB1056">
        <v>-8.9869268995260571E-3</v>
      </c>
      <c r="AC1056">
        <v>-8.8212722348358918E-3</v>
      </c>
      <c r="AD1056">
        <v>-1.2326663214627206E-2</v>
      </c>
      <c r="AE1056">
        <v>5.9756630087208134</v>
      </c>
      <c r="AF1056">
        <v>-1</v>
      </c>
      <c r="AG1056">
        <v>-1</v>
      </c>
      <c r="AH1056">
        <v>-1</v>
      </c>
      <c r="AI1056">
        <v>-8.0916751150950962E-3</v>
      </c>
      <c r="AJ1056">
        <v>-1.4269619022685111E-2</v>
      </c>
      <c r="AK1056">
        <v>0.24273492848176687</v>
      </c>
      <c r="AL1056">
        <v>-7.0906971492519552E-2</v>
      </c>
      <c r="AM1056">
        <v>0.27437345580842226</v>
      </c>
      <c r="AN1056">
        <v>-9.0932595593368512E-2</v>
      </c>
      <c r="AO1056">
        <v>7.373642077820687</v>
      </c>
      <c r="AP1056">
        <v>-1.9284807874981063</v>
      </c>
      <c r="AQ1056">
        <v>21.938262066104166</v>
      </c>
      <c r="AR1056">
        <v>0.52836788576253002</v>
      </c>
      <c r="AS1056">
        <v>0.3501245672856188</v>
      </c>
      <c r="AT1056">
        <v>-1</v>
      </c>
      <c r="AU1056">
        <v>-1</v>
      </c>
      <c r="AV1056">
        <v>-0.66442776591952357</v>
      </c>
      <c r="AW1056">
        <v>37.446246177649286</v>
      </c>
      <c r="AX1056">
        <v>37.332561073671599</v>
      </c>
      <c r="AY1056">
        <v>3.2809040742127732E-2</v>
      </c>
      <c r="AZ1056">
        <v>-23.450854877447227</v>
      </c>
      <c r="BA1056">
        <v>1385.6560281391521</v>
      </c>
    </row>
    <row r="1057" spans="1:100" x14ac:dyDescent="0.25">
      <c r="A1057">
        <v>2950</v>
      </c>
      <c r="B1057" t="s">
        <v>1465</v>
      </c>
      <c r="C1057">
        <v>2</v>
      </c>
      <c r="D1057">
        <v>3.7984410040457002</v>
      </c>
      <c r="E1057">
        <v>1.4774694721419904E-2</v>
      </c>
      <c r="F1057">
        <v>0.11372788153386396</v>
      </c>
      <c r="G1057">
        <v>0.12191120004418872</v>
      </c>
      <c r="H1057">
        <v>7.7448466777238961E-2</v>
      </c>
      <c r="I1057">
        <v>0</v>
      </c>
      <c r="J1057">
        <v>4.6469080066343373</v>
      </c>
      <c r="K1057">
        <v>7.7448466777238961E-2</v>
      </c>
      <c r="L1057">
        <v>-1</v>
      </c>
      <c r="M1057">
        <v>-1</v>
      </c>
      <c r="N1057">
        <v>1.5489693355447791</v>
      </c>
      <c r="O1057">
        <v>8.6717912433234972</v>
      </c>
      <c r="P1057">
        <v>0.242604214073222</v>
      </c>
      <c r="Q1057">
        <v>0.85528805272961461</v>
      </c>
      <c r="R1057">
        <v>0.28241044350701422</v>
      </c>
      <c r="S1057">
        <v>0.32933202399367523</v>
      </c>
      <c r="T1057">
        <v>0.279521705785513</v>
      </c>
      <c r="U1057">
        <v>7.1853974851373112E-2</v>
      </c>
      <c r="V1057">
        <v>-1.2983130962692822E-4</v>
      </c>
      <c r="W1057">
        <v>23.953824357357579</v>
      </c>
      <c r="X1057">
        <v>0.77616667200541112</v>
      </c>
      <c r="Y1057">
        <v>-1</v>
      </c>
      <c r="Z1057">
        <v>-1</v>
      </c>
      <c r="AA1057">
        <v>41.664986889864956</v>
      </c>
      <c r="AB1057">
        <v>0.11096000679034776</v>
      </c>
      <c r="AC1057">
        <v>0.11117118102982006</v>
      </c>
      <c r="AD1057">
        <v>0.10663534727707737</v>
      </c>
      <c r="AE1057">
        <v>17.025952331910176</v>
      </c>
      <c r="AF1057">
        <v>-1</v>
      </c>
      <c r="AG1057">
        <v>-1</v>
      </c>
      <c r="AH1057">
        <v>-1</v>
      </c>
      <c r="AI1057">
        <v>-3.3822709678362883E-4</v>
      </c>
      <c r="AJ1057">
        <v>-1.2983130962692822E-4</v>
      </c>
      <c r="AK1057">
        <v>9.822980306702811E-2</v>
      </c>
      <c r="AL1057">
        <v>7.3598153922219217E-2</v>
      </c>
      <c r="AM1057">
        <v>0.10606495883494202</v>
      </c>
      <c r="AN1057">
        <v>7.7375901380111745E-2</v>
      </c>
      <c r="AO1057">
        <v>3.0878485298718816</v>
      </c>
      <c r="AP1057">
        <v>2.3573127604506992</v>
      </c>
      <c r="AQ1057">
        <v>29.123134462877182</v>
      </c>
      <c r="AR1057">
        <v>0.68652099091280316</v>
      </c>
      <c r="AS1057">
        <v>0.86157186612430947</v>
      </c>
      <c r="AT1057">
        <v>-1</v>
      </c>
      <c r="AU1057">
        <v>-1</v>
      </c>
      <c r="AV1057">
        <v>0.42648637498628605</v>
      </c>
      <c r="AW1057">
        <v>53.459527583294417</v>
      </c>
      <c r="AX1057">
        <v>53.555626675056871</v>
      </c>
      <c r="AY1057">
        <v>0.1561542508274544</v>
      </c>
      <c r="AZ1057">
        <v>-1.8416966276969591</v>
      </c>
      <c r="BA1057">
        <v>1424.7262838486224</v>
      </c>
    </row>
    <row r="1058" spans="1:100" x14ac:dyDescent="0.25">
      <c r="A1058">
        <v>2957</v>
      </c>
      <c r="B1058" t="s">
        <v>693</v>
      </c>
      <c r="C1058">
        <v>2</v>
      </c>
      <c r="D1058">
        <v>1.9761381151698454</v>
      </c>
      <c r="E1058">
        <v>-0.39000994681250412</v>
      </c>
      <c r="F1058">
        <v>-0.89423009283087584</v>
      </c>
      <c r="G1058">
        <v>-0.89062400600874847</v>
      </c>
      <c r="H1058">
        <v>-0.13202437533046624</v>
      </c>
      <c r="I1058">
        <v>0</v>
      </c>
      <c r="J1058">
        <v>-7.9214625198279753</v>
      </c>
      <c r="K1058">
        <v>-0.13202437533046624</v>
      </c>
      <c r="L1058">
        <v>-1</v>
      </c>
      <c r="M1058">
        <v>-1</v>
      </c>
      <c r="N1058">
        <v>-2.6404875066093245</v>
      </c>
      <c r="O1058">
        <v>-4.383459623743784</v>
      </c>
      <c r="P1058">
        <v>-1.8074136290482485</v>
      </c>
      <c r="Q1058">
        <v>-3.9361358680020588</v>
      </c>
      <c r="R1058">
        <v>-1.2913250915807457</v>
      </c>
      <c r="S1058">
        <v>0.29017556395198446</v>
      </c>
      <c r="T1058">
        <v>0.11420234533337986</v>
      </c>
      <c r="U1058">
        <v>-0.13285786587321818</v>
      </c>
      <c r="V1058">
        <v>-2.7198579385399154E-2</v>
      </c>
      <c r="W1058">
        <v>11.03360519152683</v>
      </c>
      <c r="X1058">
        <v>-0.17218111775323808</v>
      </c>
      <c r="Y1058">
        <v>-1</v>
      </c>
      <c r="Z1058">
        <v>-1</v>
      </c>
      <c r="AA1058">
        <v>15.064336616500931</v>
      </c>
      <c r="AB1058">
        <v>-0.11866248800242048</v>
      </c>
      <c r="AC1058">
        <v>-0.11853845495115403</v>
      </c>
      <c r="AD1058">
        <v>-0.12110164269296948</v>
      </c>
      <c r="AE1058">
        <v>-4.1283608674012662</v>
      </c>
      <c r="AF1058">
        <v>-1</v>
      </c>
      <c r="AG1058">
        <v>-1</v>
      </c>
      <c r="AH1058">
        <v>-1</v>
      </c>
      <c r="AI1058">
        <v>-1.5181174910805374E-2</v>
      </c>
      <c r="AJ1058">
        <v>-2.7198579385399154E-2</v>
      </c>
      <c r="AK1058">
        <v>0.37486569851948048</v>
      </c>
      <c r="AL1058">
        <v>-0.20303774153023313</v>
      </c>
      <c r="AM1058">
        <v>0.42826925185835191</v>
      </c>
      <c r="AN1058">
        <v>-0.24482839164329812</v>
      </c>
      <c r="AO1058">
        <v>11.292431809934801</v>
      </c>
      <c r="AP1058">
        <v>-5.8472705196122199</v>
      </c>
      <c r="AQ1058">
        <v>15.368649260443062</v>
      </c>
      <c r="AR1058">
        <v>0.3837578485241574</v>
      </c>
      <c r="AS1058">
        <v>-0.11752614915306736</v>
      </c>
      <c r="AT1058">
        <v>-1</v>
      </c>
      <c r="AU1058">
        <v>-1</v>
      </c>
      <c r="AV1058">
        <v>-1.6619240489697962</v>
      </c>
      <c r="AW1058">
        <v>22.804224333193062</v>
      </c>
      <c r="AX1058">
        <v>22.498719407978349</v>
      </c>
      <c r="AY1058">
        <v>-7.9973793377162899E-2</v>
      </c>
      <c r="AZ1058">
        <v>-43.209563858956443</v>
      </c>
      <c r="BA1058">
        <v>1375.5911140561066</v>
      </c>
    </row>
    <row r="1059" spans="1:100" x14ac:dyDescent="0.25">
      <c r="A1059">
        <v>2959</v>
      </c>
      <c r="B1059" t="s">
        <v>1466</v>
      </c>
      <c r="C1059">
        <v>3</v>
      </c>
      <c r="D1059">
        <v>5.1612439417571547</v>
      </c>
      <c r="E1059">
        <v>0</v>
      </c>
      <c r="F1059">
        <v>-1.1067318296302642E-2</v>
      </c>
      <c r="G1059">
        <v>-1.1067318296302642E-2</v>
      </c>
      <c r="H1059">
        <v>0.3878051071836518</v>
      </c>
      <c r="I1059">
        <v>0</v>
      </c>
      <c r="J1059">
        <v>23.268306431019109</v>
      </c>
      <c r="K1059">
        <v>0.3878051071836518</v>
      </c>
      <c r="L1059">
        <v>-0.99999999999999889</v>
      </c>
      <c r="M1059">
        <v>-0.99999999999999889</v>
      </c>
      <c r="N1059">
        <v>7.7561021436730364</v>
      </c>
      <c r="O1059">
        <v>28.41848305447996</v>
      </c>
      <c r="P1059">
        <v>-0.20782975461152023</v>
      </c>
      <c r="Q1059">
        <v>0.82121279914500056</v>
      </c>
      <c r="R1059">
        <v>0.1271622194875652</v>
      </c>
      <c r="S1059">
        <v>0.33333333333333315</v>
      </c>
      <c r="T1059">
        <v>0.33769237129457552</v>
      </c>
      <c r="U1059">
        <v>-7.0414275348556099E-2</v>
      </c>
      <c r="V1059">
        <v>8.0135326153692149E-2</v>
      </c>
      <c r="W1059">
        <v>11.717665929975698</v>
      </c>
      <c r="X1059">
        <v>0.48673449093342747</v>
      </c>
      <c r="Y1059">
        <v>-0.99999999999999889</v>
      </c>
      <c r="Z1059">
        <v>-0.99999999999999889</v>
      </c>
      <c r="AA1059">
        <v>55.875734289692105</v>
      </c>
      <c r="AB1059">
        <v>0.50803111658206546</v>
      </c>
      <c r="AC1059">
        <v>9.5444392248876131E-2</v>
      </c>
      <c r="AD1059">
        <v>0.27714261397363449</v>
      </c>
      <c r="AE1059">
        <v>44.030906140228772</v>
      </c>
      <c r="AF1059">
        <v>-0.99999999999999889</v>
      </c>
      <c r="AG1059">
        <v>-0.99999999999999889</v>
      </c>
      <c r="AH1059">
        <v>-0.99999999999999889</v>
      </c>
      <c r="AI1059">
        <v>0</v>
      </c>
      <c r="AJ1059">
        <v>8.0135326153692149E-2</v>
      </c>
      <c r="AK1059">
        <v>0.11109539156671805</v>
      </c>
      <c r="AL1059">
        <v>3.8008724379148207E-2</v>
      </c>
      <c r="AM1059">
        <v>0.1172006162199703</v>
      </c>
      <c r="AN1059">
        <v>-0.11496726870092584</v>
      </c>
      <c r="AO1059">
        <v>3.4854923633328481</v>
      </c>
      <c r="AP1059">
        <v>-2.6841380956274046</v>
      </c>
      <c r="AQ1059">
        <v>34.985972360994815</v>
      </c>
      <c r="AR1059">
        <v>0.68074675543304464</v>
      </c>
      <c r="AS1059">
        <v>0.87453959811707926</v>
      </c>
      <c r="AT1059">
        <v>-0.99999999999999889</v>
      </c>
      <c r="AU1059">
        <v>-0.99999999999999889</v>
      </c>
      <c r="AV1059">
        <v>0.11609490119126256</v>
      </c>
      <c r="AW1059">
        <v>81.610079248544679</v>
      </c>
      <c r="AX1059">
        <v>89.623611863913908</v>
      </c>
      <c r="AY1059">
        <v>0.35441938678153839</v>
      </c>
      <c r="AZ1059">
        <v>21.672560419971269</v>
      </c>
      <c r="BA1059">
        <v>1450.7375479570255</v>
      </c>
    </row>
    <row r="1060" spans="1:100" x14ac:dyDescent="0.25">
      <c r="A1060">
        <v>2960</v>
      </c>
      <c r="B1060" t="s">
        <v>1467</v>
      </c>
      <c r="C1060">
        <v>3</v>
      </c>
      <c r="D1060">
        <v>4.8210997320701541</v>
      </c>
      <c r="E1060">
        <v>0</v>
      </c>
      <c r="F1060">
        <v>-0.34322384733755218</v>
      </c>
      <c r="G1060">
        <v>-0.34322384733755218</v>
      </c>
      <c r="H1060">
        <v>0.13737825283457028</v>
      </c>
      <c r="I1060">
        <v>0</v>
      </c>
      <c r="J1060">
        <v>8.2426951700742119</v>
      </c>
      <c r="K1060">
        <v>0.13737825283457028</v>
      </c>
      <c r="L1060">
        <v>-0.99999999999999956</v>
      </c>
      <c r="M1060">
        <v>-0.99999999999999956</v>
      </c>
      <c r="N1060">
        <v>2.7475650566914065</v>
      </c>
      <c r="O1060">
        <v>12.720571054806811</v>
      </c>
      <c r="P1060">
        <v>-0.17300464451674064</v>
      </c>
      <c r="Q1060">
        <v>-0.43407278444283454</v>
      </c>
      <c r="R1060">
        <v>-0.17301208338855903</v>
      </c>
      <c r="S1060">
        <v>0.33333333333333315</v>
      </c>
      <c r="T1060">
        <v>0.3365232963624924</v>
      </c>
      <c r="U1060">
        <v>0.46031302292874765</v>
      </c>
      <c r="V1060">
        <v>0</v>
      </c>
      <c r="W1060">
        <v>39.711655991600139</v>
      </c>
      <c r="X1060">
        <v>2.3769204316054067</v>
      </c>
      <c r="Y1060">
        <v>-0.99999999999999956</v>
      </c>
      <c r="Z1060">
        <v>-0.99999999999999956</v>
      </c>
      <c r="AA1060">
        <v>94.869120103493884</v>
      </c>
      <c r="AB1060">
        <v>0.32907305149179972</v>
      </c>
      <c r="AC1060">
        <v>0.49326232364617612</v>
      </c>
      <c r="AD1060">
        <v>0.28427414876766943</v>
      </c>
      <c r="AE1060">
        <v>55.330476195282316</v>
      </c>
      <c r="AF1060">
        <v>-0.99999999999999956</v>
      </c>
      <c r="AG1060">
        <v>-0.99999999999999956</v>
      </c>
      <c r="AH1060">
        <v>-0.99999999999999956</v>
      </c>
      <c r="AI1060">
        <v>0</v>
      </c>
      <c r="AJ1060">
        <v>0</v>
      </c>
      <c r="AK1060">
        <v>0.17418843501381565</v>
      </c>
      <c r="AL1060">
        <v>-5.1433379934857713E-2</v>
      </c>
      <c r="AM1060">
        <v>-0.10031025005901908</v>
      </c>
      <c r="AN1060">
        <v>3.8453957712791864E-2</v>
      </c>
      <c r="AO1060">
        <v>-1.6368140764063996</v>
      </c>
      <c r="AP1060">
        <v>0.70418204314550703</v>
      </c>
      <c r="AQ1060">
        <v>47.954351161674367</v>
      </c>
      <c r="AR1060">
        <v>1.1301696526245735</v>
      </c>
      <c r="AS1060">
        <v>2.5142986844399751</v>
      </c>
      <c r="AT1060">
        <v>-0.99999999999999956</v>
      </c>
      <c r="AU1060">
        <v>-0.99999999999999956</v>
      </c>
      <c r="AV1060">
        <v>-0.5162359307261114</v>
      </c>
      <c r="AW1060">
        <v>108.29387320144623</v>
      </c>
      <c r="AX1060">
        <v>108.29387320144623</v>
      </c>
      <c r="AY1060">
        <v>0.35736392479297074</v>
      </c>
      <c r="AZ1060">
        <v>46.961100927766601</v>
      </c>
      <c r="BA1060">
        <v>1606.8174607419446</v>
      </c>
      <c r="CU1060" t="e">
        <v>#N/A</v>
      </c>
      <c r="CV1060" t="e">
        <v>#N/A</v>
      </c>
    </row>
    <row r="1061" spans="1:100" x14ac:dyDescent="0.25">
      <c r="A1061">
        <v>2961</v>
      </c>
      <c r="B1061" t="s">
        <v>1468</v>
      </c>
      <c r="C1061">
        <v>2</v>
      </c>
      <c r="D1061">
        <v>3.2553762134962541</v>
      </c>
      <c r="E1061">
        <v>-0.10585524441447128</v>
      </c>
      <c r="F1061">
        <v>-0.186653844013805</v>
      </c>
      <c r="G1061">
        <v>-0.17983458708908229</v>
      </c>
      <c r="H1061">
        <v>1.5023429853112197E-2</v>
      </c>
      <c r="I1061">
        <v>0</v>
      </c>
      <c r="J1061">
        <v>0.9014057911867317</v>
      </c>
      <c r="K1061">
        <v>1.5023429853112197E-2</v>
      </c>
      <c r="L1061">
        <v>-1</v>
      </c>
      <c r="M1061">
        <v>-1</v>
      </c>
      <c r="N1061">
        <v>0.30046859706224383</v>
      </c>
      <c r="O1061">
        <v>4.7811937356457461</v>
      </c>
      <c r="P1061">
        <v>-0.36832194830813619</v>
      </c>
      <c r="Q1061">
        <v>-0.57260499613171412</v>
      </c>
      <c r="R1061">
        <v>-0.18657874811407066</v>
      </c>
      <c r="S1061">
        <v>0.31766300074786552</v>
      </c>
      <c r="T1061">
        <v>0.23025485535918835</v>
      </c>
      <c r="U1061">
        <v>1.084776475055306E-2</v>
      </c>
      <c r="V1061">
        <v>-8.1965934784962186E-3</v>
      </c>
      <c r="W1061">
        <v>20.103467669686864</v>
      </c>
      <c r="X1061">
        <v>0.49354938760269929</v>
      </c>
      <c r="Y1061">
        <v>-1</v>
      </c>
      <c r="Z1061">
        <v>-1</v>
      </c>
      <c r="AA1061">
        <v>33.737722625857288</v>
      </c>
      <c r="AB1061">
        <v>4.2530168479000388E-2</v>
      </c>
      <c r="AC1061">
        <v>4.2715373758312386E-2</v>
      </c>
      <c r="AD1061">
        <v>3.8767408575219625E-2</v>
      </c>
      <c r="AE1061">
        <v>10.721751895786033</v>
      </c>
      <c r="AF1061">
        <v>-1</v>
      </c>
      <c r="AG1061">
        <v>-1</v>
      </c>
      <c r="AH1061">
        <v>-1</v>
      </c>
      <c r="AI1061">
        <v>-4.7615764724357546E-3</v>
      </c>
      <c r="AJ1061">
        <v>-8.1965934784962186E-3</v>
      </c>
      <c r="AK1061">
        <v>0.18067011281982631</v>
      </c>
      <c r="AL1061">
        <v>-8.8421558305789849E-3</v>
      </c>
      <c r="AM1061">
        <v>0.20208511441557164</v>
      </c>
      <c r="AN1061">
        <v>-1.8644254200517893E-2</v>
      </c>
      <c r="AO1061">
        <v>5.5328977737335574</v>
      </c>
      <c r="AP1061">
        <v>-8.7736483410976174E-2</v>
      </c>
      <c r="AQ1061">
        <v>25.024158013257882</v>
      </c>
      <c r="AR1061">
        <v>0.59629449590416617</v>
      </c>
      <c r="AS1061">
        <v>0.56979070184047775</v>
      </c>
      <c r="AT1061">
        <v>-1</v>
      </c>
      <c r="AU1061">
        <v>-1</v>
      </c>
      <c r="AV1061">
        <v>-0.19588116686984358</v>
      </c>
      <c r="AW1061">
        <v>44.323935503420259</v>
      </c>
      <c r="AX1061">
        <v>44.300352514506187</v>
      </c>
      <c r="AY1061">
        <v>8.5785692641205058E-2</v>
      </c>
      <c r="AZ1061">
        <v>-14.169741702179465</v>
      </c>
      <c r="BA1061">
        <v>1384.6394776163286</v>
      </c>
    </row>
    <row r="1062" spans="1:100" x14ac:dyDescent="0.25">
      <c r="A1062">
        <v>2964</v>
      </c>
      <c r="B1062" t="s">
        <v>1469</v>
      </c>
      <c r="C1062">
        <v>3</v>
      </c>
      <c r="D1062">
        <v>2.9076346151549992</v>
      </c>
      <c r="E1062">
        <v>0</v>
      </c>
      <c r="F1062">
        <v>0</v>
      </c>
      <c r="G1062">
        <v>0</v>
      </c>
      <c r="H1062">
        <v>0.16834881199197704</v>
      </c>
      <c r="I1062">
        <v>0</v>
      </c>
      <c r="J1062">
        <v>10.100928719518622</v>
      </c>
      <c r="K1062">
        <v>0.16834881199197704</v>
      </c>
      <c r="L1062">
        <v>-0.99999999999999867</v>
      </c>
      <c r="M1062">
        <v>-0.99999999999999867</v>
      </c>
      <c r="N1062">
        <v>3.3669762398395409</v>
      </c>
      <c r="O1062">
        <v>13.008563334673619</v>
      </c>
      <c r="P1062">
        <v>-3.3313961847917087E-2</v>
      </c>
      <c r="Q1062">
        <v>-0.26266523059363373</v>
      </c>
      <c r="R1062">
        <v>-6.4018393785014463E-2</v>
      </c>
      <c r="S1062">
        <v>0.33333333333333298</v>
      </c>
      <c r="T1062">
        <v>0.21207836904561239</v>
      </c>
      <c r="U1062">
        <v>5.2482279586708147E-2</v>
      </c>
      <c r="V1062">
        <v>0</v>
      </c>
      <c r="W1062">
        <v>17.181806798947054</v>
      </c>
      <c r="X1062">
        <v>0.54703110842023295</v>
      </c>
      <c r="Y1062">
        <v>-0.99999999999999867</v>
      </c>
      <c r="Z1062">
        <v>-0.99999999999999867</v>
      </c>
      <c r="AA1062">
        <v>34.608086225215693</v>
      </c>
      <c r="AB1062">
        <v>2.3764915808970829E-2</v>
      </c>
      <c r="AC1062">
        <v>0.13108813775106054</v>
      </c>
      <c r="AD1062">
        <v>0.19495290284104158</v>
      </c>
      <c r="AE1062">
        <v>17.490297820053655</v>
      </c>
      <c r="AF1062">
        <v>-0.99999999999999867</v>
      </c>
      <c r="AG1062">
        <v>-0.99999999999999867</v>
      </c>
      <c r="AH1062">
        <v>-0.99999999999999867</v>
      </c>
      <c r="AI1062">
        <v>0</v>
      </c>
      <c r="AJ1062">
        <v>0</v>
      </c>
      <c r="AK1062">
        <v>5.012123423818874E-2</v>
      </c>
      <c r="AL1062">
        <v>-6.5331520455082739E-2</v>
      </c>
      <c r="AM1062">
        <v>-4.4993322985831453E-2</v>
      </c>
      <c r="AN1062">
        <v>-0.22909463566426319</v>
      </c>
      <c r="AO1062">
        <v>-0.87422690345484089</v>
      </c>
      <c r="AP1062">
        <v>-6.0540234938819948</v>
      </c>
      <c r="AQ1062">
        <v>27.282735518465685</v>
      </c>
      <c r="AR1062">
        <v>0.59789398196565391</v>
      </c>
      <c r="AS1062">
        <v>0.71537992041220999</v>
      </c>
      <c r="AT1062">
        <v>-0.99999999999999867</v>
      </c>
      <c r="AU1062">
        <v>-0.99999999999999867</v>
      </c>
      <c r="AV1062">
        <v>-6.4018393785014463E-2</v>
      </c>
      <c r="AW1062">
        <v>41.562626066007319</v>
      </c>
      <c r="AX1062">
        <v>41.562626066007319</v>
      </c>
      <c r="AY1062">
        <v>0.11523169303698169</v>
      </c>
      <c r="AZ1062">
        <v>-16.978674369064297</v>
      </c>
      <c r="BA1062">
        <v>1394.5020144544119</v>
      </c>
    </row>
    <row r="1063" spans="1:100" x14ac:dyDescent="0.25">
      <c r="A1063">
        <v>2969</v>
      </c>
      <c r="B1063" t="s">
        <v>1470</v>
      </c>
      <c r="C1063">
        <v>2</v>
      </c>
      <c r="D1063">
        <v>2.7737247420807476</v>
      </c>
      <c r="E1063">
        <v>-0.21284356089652615</v>
      </c>
      <c r="F1063">
        <v>-0.45306643900083077</v>
      </c>
      <c r="G1063">
        <v>-0.44745698665419875</v>
      </c>
      <c r="H1063">
        <v>-4.0342175523831056E-2</v>
      </c>
      <c r="I1063">
        <v>0</v>
      </c>
      <c r="J1063">
        <v>-2.4205305314298631</v>
      </c>
      <c r="K1063">
        <v>-4.0342175523831056E-2</v>
      </c>
      <c r="L1063">
        <v>-1</v>
      </c>
      <c r="M1063">
        <v>-1</v>
      </c>
      <c r="N1063">
        <v>-0.80684351047662117</v>
      </c>
      <c r="O1063">
        <v>1.3305704456280685</v>
      </c>
      <c r="P1063">
        <v>-0.91016058369360953</v>
      </c>
      <c r="Q1063">
        <v>-1.8390225580439943</v>
      </c>
      <c r="R1063">
        <v>-0.602531573915428</v>
      </c>
      <c r="S1063">
        <v>0.30731358698705152</v>
      </c>
      <c r="T1063">
        <v>0.18655942267271525</v>
      </c>
      <c r="U1063">
        <v>-4.3259464021937422E-2</v>
      </c>
      <c r="V1063">
        <v>-1.5351113410204207E-2</v>
      </c>
      <c r="W1063">
        <v>16.688534504502623</v>
      </c>
      <c r="X1063">
        <v>0.24289231454462401</v>
      </c>
      <c r="Y1063">
        <v>-1</v>
      </c>
      <c r="Z1063">
        <v>-1</v>
      </c>
      <c r="AA1063">
        <v>26.706925263362457</v>
      </c>
      <c r="AB1063">
        <v>-1.8161176062116022E-2</v>
      </c>
      <c r="AC1063">
        <v>-1.7999003003065783E-2</v>
      </c>
      <c r="AD1063">
        <v>-2.1425579640080364E-2</v>
      </c>
      <c r="AE1063">
        <v>5.130471685766592</v>
      </c>
      <c r="AF1063">
        <v>-1</v>
      </c>
      <c r="AG1063">
        <v>-1</v>
      </c>
      <c r="AH1063">
        <v>-1</v>
      </c>
      <c r="AI1063">
        <v>-8.684704564043683E-3</v>
      </c>
      <c r="AJ1063">
        <v>-1.5351113410204207E-2</v>
      </c>
      <c r="AK1063">
        <v>0.25378753303816032</v>
      </c>
      <c r="AL1063">
        <v>-8.1959576048912977E-2</v>
      </c>
      <c r="AM1063">
        <v>0.28724668265895642</v>
      </c>
      <c r="AN1063">
        <v>-0.10380582244390267</v>
      </c>
      <c r="AO1063">
        <v>7.7014448540880904</v>
      </c>
      <c r="AP1063">
        <v>-2.2562835637655096</v>
      </c>
      <c r="AQ1063">
        <v>21.388720635225759</v>
      </c>
      <c r="AR1063">
        <v>0.51627140319435261</v>
      </c>
      <c r="AS1063">
        <v>0.3110060603864645</v>
      </c>
      <c r="AT1063">
        <v>-1</v>
      </c>
      <c r="AU1063">
        <v>-1</v>
      </c>
      <c r="AV1063">
        <v>-0.74786731569192055</v>
      </c>
      <c r="AW1063">
        <v>36.221455939110157</v>
      </c>
      <c r="AX1063">
        <v>36.091725302138109</v>
      </c>
      <c r="AY1063">
        <v>2.3374871351348858E-2</v>
      </c>
      <c r="AZ1063">
        <v>-25.103650792094118</v>
      </c>
      <c r="BA1063">
        <v>1422.7077449523686</v>
      </c>
    </row>
    <row r="1064" spans="1:100" x14ac:dyDescent="0.25">
      <c r="A1064">
        <v>2972</v>
      </c>
      <c r="B1064" t="s">
        <v>1471</v>
      </c>
      <c r="C1064">
        <v>3</v>
      </c>
      <c r="D1064">
        <v>2.5351589975850168</v>
      </c>
      <c r="E1064">
        <v>0</v>
      </c>
      <c r="F1064">
        <v>0.10412720017127286</v>
      </c>
      <c r="G1064">
        <v>0.10412720017127286</v>
      </c>
      <c r="H1064">
        <v>-1.7221971316192096E-2</v>
      </c>
      <c r="I1064">
        <v>0</v>
      </c>
      <c r="J1064">
        <v>-1.0333182789715272</v>
      </c>
      <c r="K1064">
        <v>-1.7221971316192096E-2</v>
      </c>
      <c r="L1064">
        <v>-0.99999999999999956</v>
      </c>
      <c r="M1064">
        <v>-0.99999999999999956</v>
      </c>
      <c r="N1064">
        <v>-0.34443942632384195</v>
      </c>
      <c r="O1064">
        <v>1.6059679187847677</v>
      </c>
      <c r="P1064">
        <v>-0.4085313037468965</v>
      </c>
      <c r="Q1064">
        <v>-3.0971751132126921</v>
      </c>
      <c r="R1064">
        <v>-1.0135330322017186</v>
      </c>
      <c r="S1064">
        <v>0.33603213116860536</v>
      </c>
      <c r="T1064">
        <v>0.17939853678154474</v>
      </c>
      <c r="U1064">
        <v>7.2296477476176152E-2</v>
      </c>
      <c r="V1064">
        <v>0</v>
      </c>
      <c r="W1064">
        <v>24.197964669700735</v>
      </c>
      <c r="X1064">
        <v>0.66541617969944211</v>
      </c>
      <c r="Y1064">
        <v>-0.99999999999999956</v>
      </c>
      <c r="Z1064">
        <v>-0.99999999999999956</v>
      </c>
      <c r="AA1064">
        <v>38.196757667803951</v>
      </c>
      <c r="AB1064">
        <v>0.18598967995458218</v>
      </c>
      <c r="AC1064">
        <v>-6.4851781016732307E-2</v>
      </c>
      <c r="AD1064">
        <v>0.17910862166824892</v>
      </c>
      <c r="AE1064">
        <v>15.012326030304928</v>
      </c>
      <c r="AF1064">
        <v>-0.99999999999999956</v>
      </c>
      <c r="AG1064">
        <v>-0.99999999999999956</v>
      </c>
      <c r="AH1064">
        <v>-0.99999999999999956</v>
      </c>
      <c r="AI1064">
        <v>-4.7947732478228942E-2</v>
      </c>
      <c r="AJ1064">
        <v>0</v>
      </c>
      <c r="AK1064">
        <v>0.22428455323799584</v>
      </c>
      <c r="AL1064">
        <v>9.1315512304762383E-2</v>
      </c>
      <c r="AM1064">
        <v>0.30949841275303719</v>
      </c>
      <c r="AN1064">
        <v>-0.17445235286925134</v>
      </c>
      <c r="AO1064">
        <v>8.8588830850159148</v>
      </c>
      <c r="AP1064">
        <v>-3.9047312602074697</v>
      </c>
      <c r="AQ1064">
        <v>23.16464639072921</v>
      </c>
      <c r="AR1064">
        <v>0.58772714542632642</v>
      </c>
      <c r="AS1064">
        <v>0.64819420838325026</v>
      </c>
      <c r="AT1064">
        <v>-0.99999999999999956</v>
      </c>
      <c r="AU1064">
        <v>-0.99999999999999956</v>
      </c>
      <c r="AV1064">
        <v>-0.90940583203044578</v>
      </c>
      <c r="AW1064">
        <v>35.897994326381252</v>
      </c>
      <c r="AX1064">
        <v>34.939039676816662</v>
      </c>
      <c r="AY1064">
        <v>0.13404045643968635</v>
      </c>
      <c r="AZ1064">
        <v>-20.65403821757274</v>
      </c>
      <c r="BA1064">
        <v>1426.988039776913</v>
      </c>
    </row>
    <row r="1065" spans="1:100" x14ac:dyDescent="0.25">
      <c r="A1065">
        <v>2973</v>
      </c>
      <c r="B1065" t="s">
        <v>1472</v>
      </c>
      <c r="C1065">
        <v>2</v>
      </c>
      <c r="D1065">
        <v>3.3613190320889985</v>
      </c>
      <c r="E1065">
        <v>-8.232236955105493E-2</v>
      </c>
      <c r="F1065">
        <v>-0.12805441497316503</v>
      </c>
      <c r="G1065">
        <v>-0.1209690525456964</v>
      </c>
      <c r="H1065">
        <v>2.7201505982494371E-2</v>
      </c>
      <c r="I1065">
        <v>0</v>
      </c>
      <c r="J1065">
        <v>1.6320903589496623</v>
      </c>
      <c r="K1065">
        <v>2.7201505982494371E-2</v>
      </c>
      <c r="L1065">
        <v>-1</v>
      </c>
      <c r="M1065">
        <v>-1</v>
      </c>
      <c r="N1065">
        <v>0.54403011964988734</v>
      </c>
      <c r="O1065">
        <v>5.5401839577079492</v>
      </c>
      <c r="P1065">
        <v>-0.24914051596146164</v>
      </c>
      <c r="Q1065">
        <v>-0.29404704710264151</v>
      </c>
      <c r="R1065">
        <v>-9.5086834599293457E-2</v>
      </c>
      <c r="S1065">
        <v>0.31993943117458229</v>
      </c>
      <c r="T1065">
        <v>0.23986599032537018</v>
      </c>
      <c r="U1065">
        <v>2.2749051599223406E-2</v>
      </c>
      <c r="V1065">
        <v>-6.6229036794895908E-3</v>
      </c>
      <c r="W1065">
        <v>20.854607583704393</v>
      </c>
      <c r="X1065">
        <v>0.54868327257130034</v>
      </c>
      <c r="Y1065">
        <v>-1</v>
      </c>
      <c r="Z1065">
        <v>-1</v>
      </c>
      <c r="AA1065">
        <v>35.284198726819028</v>
      </c>
      <c r="AB1065">
        <v>5.5879680494344053E-2</v>
      </c>
      <c r="AC1065">
        <v>5.606995188157389E-2</v>
      </c>
      <c r="AD1065">
        <v>5.2007303415170139E-2</v>
      </c>
      <c r="AE1065">
        <v>11.95159550708123</v>
      </c>
      <c r="AF1065">
        <v>-1</v>
      </c>
      <c r="AG1065">
        <v>-1</v>
      </c>
      <c r="AH1065">
        <v>-1</v>
      </c>
      <c r="AI1065">
        <v>-3.8986553097455452E-3</v>
      </c>
      <c r="AJ1065">
        <v>-6.6229036794895908E-3</v>
      </c>
      <c r="AK1065">
        <v>0.16458739316489568</v>
      </c>
      <c r="AL1065">
        <v>7.2405638243516479E-3</v>
      </c>
      <c r="AM1065">
        <v>0.18335319494490671</v>
      </c>
      <c r="AN1065">
        <v>8.7665270147058161E-5</v>
      </c>
      <c r="AO1065">
        <v>5.0559097365774646</v>
      </c>
      <c r="AP1065">
        <v>0.38925155374511622</v>
      </c>
      <c r="AQ1065">
        <v>25.82379946668113</v>
      </c>
      <c r="AR1065">
        <v>0.61389616951531678</v>
      </c>
      <c r="AS1065">
        <v>0.62671230584508719</v>
      </c>
      <c r="AT1065">
        <v>-1</v>
      </c>
      <c r="AU1065">
        <v>-1</v>
      </c>
      <c r="AV1065">
        <v>-7.4467713572372252E-2</v>
      </c>
      <c r="AW1065">
        <v>46.106136064565462</v>
      </c>
      <c r="AX1065">
        <v>46.105901039250881</v>
      </c>
      <c r="AY1065">
        <v>9.9513416338806879E-2</v>
      </c>
      <c r="AZ1065">
        <v>-11.764747186501763</v>
      </c>
      <c r="BA1065">
        <v>1441.9831595197029</v>
      </c>
    </row>
    <row r="1066" spans="1:100" x14ac:dyDescent="0.25">
      <c r="A1066">
        <v>2974</v>
      </c>
      <c r="B1066" t="s">
        <v>1473</v>
      </c>
      <c r="C1066">
        <v>3</v>
      </c>
      <c r="D1066">
        <v>4.3575973587539307</v>
      </c>
      <c r="E1066">
        <v>-3.2658437576319399E-3</v>
      </c>
      <c r="F1066">
        <v>7.893434923617268E-2</v>
      </c>
      <c r="G1066">
        <v>7.893434923617268E-2</v>
      </c>
      <c r="H1066">
        <v>0.57614147863950971</v>
      </c>
      <c r="I1066">
        <v>0</v>
      </c>
      <c r="J1066">
        <v>34.568488718370588</v>
      </c>
      <c r="K1066">
        <v>0.57614147863950971</v>
      </c>
      <c r="L1066">
        <v>-0.99999999999999878</v>
      </c>
      <c r="M1066">
        <v>-0.99999999999999878</v>
      </c>
      <c r="N1066">
        <v>11.522829572790195</v>
      </c>
      <c r="O1066">
        <v>39.005020426360701</v>
      </c>
      <c r="P1066">
        <v>-0.24164621259080696</v>
      </c>
      <c r="Q1066">
        <v>-0.36155297550222981</v>
      </c>
      <c r="R1066">
        <v>-0.19454892185904071</v>
      </c>
      <c r="S1066">
        <v>0.33333333333333282</v>
      </c>
      <c r="T1066">
        <v>0.33333333333333282</v>
      </c>
      <c r="U1066">
        <v>0.4590662598728199</v>
      </c>
      <c r="V1066">
        <v>0.2063985118678823</v>
      </c>
      <c r="W1066">
        <v>30.239598390714317</v>
      </c>
      <c r="X1066">
        <v>3.1651812987257286</v>
      </c>
      <c r="Y1066">
        <v>-0.99999999999999878</v>
      </c>
      <c r="Z1066">
        <v>-0.99999999999999878</v>
      </c>
      <c r="AA1066">
        <v>68.981067852188502</v>
      </c>
      <c r="AB1066">
        <v>0.16027102257829867</v>
      </c>
      <c r="AC1066">
        <v>0.27814090248951351</v>
      </c>
      <c r="AD1066">
        <v>0.34030844259885185</v>
      </c>
      <c r="AE1066">
        <v>38.936018383333206</v>
      </c>
      <c r="AF1066">
        <v>-0.99999999999999878</v>
      </c>
      <c r="AG1066">
        <v>-0.99999999999999878</v>
      </c>
      <c r="AH1066">
        <v>-0.99999999999999878</v>
      </c>
      <c r="AI1066">
        <v>0</v>
      </c>
      <c r="AJ1066">
        <v>0.2063985118678823</v>
      </c>
      <c r="AK1066">
        <v>-0.10481608429529148</v>
      </c>
      <c r="AL1066">
        <v>-4.811666163075231E-2</v>
      </c>
      <c r="AM1066">
        <v>-9.7245630179969483E-2</v>
      </c>
      <c r="AN1066">
        <v>0.2773850468457299</v>
      </c>
      <c r="AO1066">
        <v>-2.9552211759756948</v>
      </c>
      <c r="AP1066">
        <v>6.6940428629894884</v>
      </c>
      <c r="AQ1066">
        <v>64.808087109084923</v>
      </c>
      <c r="AR1066">
        <v>1.3321314384073686</v>
      </c>
      <c r="AS1066">
        <v>3.74132277736524</v>
      </c>
      <c r="AT1066">
        <v>-0.99999999999999878</v>
      </c>
      <c r="AU1066">
        <v>-0.99999999999999878</v>
      </c>
      <c r="AV1066">
        <v>-0.11561457262286803</v>
      </c>
      <c r="AW1066">
        <v>114.68013114153864</v>
      </c>
      <c r="AX1066">
        <v>135.31998232832689</v>
      </c>
      <c r="AY1066">
        <v>0.42200681752848024</v>
      </c>
      <c r="AZ1066">
        <v>59.888366627981796</v>
      </c>
      <c r="BA1066">
        <v>1608.9634312479488</v>
      </c>
    </row>
    <row r="1067" spans="1:100" x14ac:dyDescent="0.25">
      <c r="A1067">
        <v>2976</v>
      </c>
      <c r="B1067" t="s">
        <v>1474</v>
      </c>
      <c r="C1067">
        <v>3</v>
      </c>
      <c r="D1067">
        <v>4.3741607904379389</v>
      </c>
      <c r="E1067">
        <v>-1.6115465802736803E-2</v>
      </c>
      <c r="F1067">
        <v>3.9625023519131886E-2</v>
      </c>
      <c r="G1067">
        <v>3.4253201584886289E-2</v>
      </c>
      <c r="H1067">
        <v>2.2807770149044237E-2</v>
      </c>
      <c r="I1067">
        <v>0</v>
      </c>
      <c r="J1067">
        <v>1.3684662089426562</v>
      </c>
      <c r="K1067">
        <v>2.2807770149044237E-2</v>
      </c>
      <c r="L1067">
        <v>-0.99999999999999922</v>
      </c>
      <c r="M1067">
        <v>-0.99999999999999922</v>
      </c>
      <c r="N1067">
        <v>0.45615540298088464</v>
      </c>
      <c r="O1067">
        <v>5.7768802009654801</v>
      </c>
      <c r="P1067">
        <v>1.733728958416294</v>
      </c>
      <c r="Q1067">
        <v>-0.67979590893060216</v>
      </c>
      <c r="R1067">
        <v>-0.10214480568820548</v>
      </c>
      <c r="S1067">
        <v>0.33209870197417474</v>
      </c>
      <c r="T1067">
        <v>0.34033818140090688</v>
      </c>
      <c r="U1067">
        <v>-4.7719084498672119E-2</v>
      </c>
      <c r="V1067">
        <v>0</v>
      </c>
      <c r="W1067">
        <v>24.076401149094622</v>
      </c>
      <c r="X1067">
        <v>0.47778584523971179</v>
      </c>
      <c r="Y1067">
        <v>-0.99999999999999922</v>
      </c>
      <c r="Z1067">
        <v>-0.99999999999999922</v>
      </c>
      <c r="AA1067">
        <v>51.884728014446097</v>
      </c>
      <c r="AB1067">
        <v>8.8642339283159732E-2</v>
      </c>
      <c r="AC1067">
        <v>0.23738113104506767</v>
      </c>
      <c r="AD1067">
        <v>0.2321859630925657</v>
      </c>
      <c r="AE1067">
        <v>27.910471671039662</v>
      </c>
      <c r="AF1067">
        <v>-0.99999999999999922</v>
      </c>
      <c r="AG1067">
        <v>-0.99999999999999922</v>
      </c>
      <c r="AH1067">
        <v>-0.99999999999999922</v>
      </c>
      <c r="AI1067">
        <v>0</v>
      </c>
      <c r="AJ1067">
        <v>0</v>
      </c>
      <c r="AK1067">
        <v>0.21947861109026684</v>
      </c>
      <c r="AL1067">
        <v>0.1416588701551364</v>
      </c>
      <c r="AM1067">
        <v>1.8629125167814814E-2</v>
      </c>
      <c r="AN1067">
        <v>-0.18758789519550156</v>
      </c>
      <c r="AO1067">
        <v>1.563121184646707</v>
      </c>
      <c r="AP1067">
        <v>-3.9814030291118554</v>
      </c>
      <c r="AQ1067">
        <v>25.444867358037264</v>
      </c>
      <c r="AR1067">
        <v>0.62471779887640966</v>
      </c>
      <c r="AS1067">
        <v>0.50059361538875558</v>
      </c>
      <c r="AT1067">
        <v>-0.99999999999999922</v>
      </c>
      <c r="AU1067">
        <v>-0.99999999999999922</v>
      </c>
      <c r="AV1067">
        <v>-6.7891604103319209E-2</v>
      </c>
      <c r="AW1067">
        <v>53.680205186299723</v>
      </c>
      <c r="AX1067">
        <v>53.680205186299723</v>
      </c>
      <c r="AY1067">
        <v>5.3231087956170813E-2</v>
      </c>
      <c r="AZ1067">
        <v>-15.032305809582693</v>
      </c>
      <c r="BA1067">
        <v>1436.9535730651385</v>
      </c>
      <c r="CU1067" t="e">
        <v>#N/A</v>
      </c>
      <c r="CV1067" t="e">
        <v>#N/A</v>
      </c>
    </row>
    <row r="1068" spans="1:100" x14ac:dyDescent="0.25">
      <c r="A1068">
        <v>2977</v>
      </c>
      <c r="B1068" t="s">
        <v>1475</v>
      </c>
      <c r="C1068">
        <v>3</v>
      </c>
      <c r="D1068">
        <v>3.1732836369782449</v>
      </c>
      <c r="E1068">
        <v>0.16958487647599046</v>
      </c>
      <c r="F1068">
        <v>-0.13435422140317577</v>
      </c>
      <c r="G1068">
        <v>-7.8259302650330265E-2</v>
      </c>
      <c r="H1068">
        <v>-9.4437750696169109E-2</v>
      </c>
      <c r="I1068">
        <v>0</v>
      </c>
      <c r="J1068">
        <v>-5.6662650417701492</v>
      </c>
      <c r="K1068">
        <v>-9.4437750696169109E-2</v>
      </c>
      <c r="L1068">
        <v>-1.0000000000000016</v>
      </c>
      <c r="M1068">
        <v>-1.0000000000000016</v>
      </c>
      <c r="N1068">
        <v>-1.8887550139233826</v>
      </c>
      <c r="O1068">
        <v>-2.5712407074422305</v>
      </c>
      <c r="P1068">
        <v>-2.1057621946680136</v>
      </c>
      <c r="Q1068">
        <v>7.836072730331059E-3</v>
      </c>
      <c r="R1068">
        <v>-0.4246416223410982</v>
      </c>
      <c r="S1068">
        <v>0.33333333333333381</v>
      </c>
      <c r="T1068">
        <v>8.3650199500981626E-2</v>
      </c>
      <c r="U1068">
        <v>-0.13634548242358188</v>
      </c>
      <c r="V1068">
        <v>-2.9974444219450998E-2</v>
      </c>
      <c r="W1068">
        <v>13.804054275498073</v>
      </c>
      <c r="X1068">
        <v>-0.49035705614991332</v>
      </c>
      <c r="Y1068">
        <v>-1.0000000000000016</v>
      </c>
      <c r="Z1068">
        <v>-1.0000000000000016</v>
      </c>
      <c r="AA1068">
        <v>52.56834892924617</v>
      </c>
      <c r="AB1068">
        <v>0.48108822282344998</v>
      </c>
      <c r="AC1068">
        <v>0.14917191749113526</v>
      </c>
      <c r="AD1068">
        <v>0.15351858520719946</v>
      </c>
      <c r="AE1068">
        <v>39.188936276089201</v>
      </c>
      <c r="AF1068">
        <v>-1.0000000000000016</v>
      </c>
      <c r="AG1068">
        <v>-1.0000000000000016</v>
      </c>
      <c r="AH1068">
        <v>-1.0000000000000016</v>
      </c>
      <c r="AI1068">
        <v>0</v>
      </c>
      <c r="AJ1068">
        <v>-2.9974444219450998E-2</v>
      </c>
      <c r="AK1068">
        <v>0.20597874407907399</v>
      </c>
      <c r="AL1068">
        <v>0.1243154570692924</v>
      </c>
      <c r="AM1068">
        <v>0.21770556678007535</v>
      </c>
      <c r="AN1068">
        <v>-0.10649555291785465</v>
      </c>
      <c r="AO1068">
        <v>6.4725328898972538</v>
      </c>
      <c r="AP1068">
        <v>-2.0408115375999034</v>
      </c>
      <c r="AQ1068">
        <v>8.1377892337279185</v>
      </c>
      <c r="AR1068">
        <v>0.25066360619128258</v>
      </c>
      <c r="AS1068">
        <v>-0.5847948068460822</v>
      </c>
      <c r="AT1068">
        <v>-1.0000000000000016</v>
      </c>
      <c r="AU1068">
        <v>-1.0000000000000016</v>
      </c>
      <c r="AV1068">
        <v>-0.50290092499142824</v>
      </c>
      <c r="AW1068">
        <v>47.956296684204062</v>
      </c>
      <c r="AX1068">
        <v>44.958852262258972</v>
      </c>
      <c r="AY1068">
        <v>-0.13364889762460175</v>
      </c>
      <c r="AZ1068">
        <v>-7.1930641944710798</v>
      </c>
      <c r="BA1068">
        <v>1501.8560442404516</v>
      </c>
      <c r="CU1068" t="e">
        <v>#N/A</v>
      </c>
      <c r="CV1068" t="e">
        <v>#N/A</v>
      </c>
    </row>
    <row r="1069" spans="1:100" x14ac:dyDescent="0.25">
      <c r="A1069">
        <v>2978</v>
      </c>
      <c r="B1069" t="s">
        <v>1476</v>
      </c>
      <c r="C1069">
        <v>3</v>
      </c>
      <c r="D1069">
        <v>0.97100654082297233</v>
      </c>
      <c r="E1069">
        <v>-1.5077490349846548E-2</v>
      </c>
      <c r="F1069">
        <v>0.79169662785876593</v>
      </c>
      <c r="G1069">
        <v>0.79169662785876593</v>
      </c>
      <c r="H1069">
        <v>-0.1415233755532154</v>
      </c>
      <c r="I1069">
        <v>0</v>
      </c>
      <c r="J1069">
        <v>-8.4914025331929253</v>
      </c>
      <c r="K1069">
        <v>-0.1415233755532154</v>
      </c>
      <c r="L1069">
        <v>-0.99999999999999634</v>
      </c>
      <c r="M1069">
        <v>-0.99999999999999634</v>
      </c>
      <c r="N1069">
        <v>-2.8304675110643087</v>
      </c>
      <c r="O1069">
        <v>-6.7286993645111846</v>
      </c>
      <c r="P1069">
        <v>4.9441045649906572</v>
      </c>
      <c r="Q1069">
        <v>1.0468772112021627</v>
      </c>
      <c r="R1069">
        <v>0.89401911618398344</v>
      </c>
      <c r="S1069">
        <v>0.33632912874944465</v>
      </c>
      <c r="T1069">
        <v>0.28369626495387423</v>
      </c>
      <c r="U1069">
        <v>0.11191321901125223</v>
      </c>
      <c r="V1069">
        <v>-2.0434791089207698E-2</v>
      </c>
      <c r="W1069">
        <v>34.121087887143133</v>
      </c>
      <c r="X1069">
        <v>1.0466700049781525</v>
      </c>
      <c r="Y1069">
        <v>-0.99999999999999634</v>
      </c>
      <c r="Z1069">
        <v>-0.99999999999999634</v>
      </c>
      <c r="AA1069">
        <v>51.581295468881862</v>
      </c>
      <c r="AB1069">
        <v>0.29869318273236867</v>
      </c>
      <c r="AC1069">
        <v>0.11543799419305045</v>
      </c>
      <c r="AD1069">
        <v>-8.2807407614324716E-2</v>
      </c>
      <c r="AE1069">
        <v>16.56618846555472</v>
      </c>
      <c r="AF1069">
        <v>-0.99999999999999634</v>
      </c>
      <c r="AG1069">
        <v>-0.99999999999999634</v>
      </c>
      <c r="AH1069">
        <v>-0.99999999999999634</v>
      </c>
      <c r="AI1069">
        <v>1.5848157045313081E-2</v>
      </c>
      <c r="AJ1069">
        <v>-2.0434791089207698E-2</v>
      </c>
      <c r="AK1069">
        <v>0.10366090183579345</v>
      </c>
      <c r="AL1069">
        <v>0.10417296219992066</v>
      </c>
      <c r="AM1069">
        <v>0.27446489393135215</v>
      </c>
      <c r="AN1069">
        <v>0.25810861101055954</v>
      </c>
      <c r="AO1069">
        <v>7.3799268574627712</v>
      </c>
      <c r="AP1069">
        <v>6.973580086263591</v>
      </c>
      <c r="AQ1069">
        <v>25.629685353950247</v>
      </c>
      <c r="AR1069">
        <v>0.71150382162536296</v>
      </c>
      <c r="AS1069">
        <v>0.90514662942493729</v>
      </c>
      <c r="AT1069">
        <v>-0.99999999999999634</v>
      </c>
      <c r="AU1069">
        <v>-0.99999999999999634</v>
      </c>
      <c r="AV1069">
        <v>1.6857157440427495</v>
      </c>
      <c r="AW1069">
        <v>51.826176190634214</v>
      </c>
      <c r="AX1069">
        <v>50.099660222619718</v>
      </c>
      <c r="AY1069">
        <v>0.1018477557319396</v>
      </c>
      <c r="AZ1069">
        <v>16.669301377302205</v>
      </c>
      <c r="BA1069">
        <v>1436.1992473959986</v>
      </c>
    </row>
    <row r="1070" spans="1:100" x14ac:dyDescent="0.25">
      <c r="A1070">
        <v>2980</v>
      </c>
      <c r="B1070" t="s">
        <v>1477</v>
      </c>
      <c r="C1070">
        <v>3</v>
      </c>
      <c r="D1070">
        <v>1.2860722921358663</v>
      </c>
      <c r="E1070">
        <v>0</v>
      </c>
      <c r="F1070">
        <v>0.70314200961309037</v>
      </c>
      <c r="G1070">
        <v>0.70314200961309037</v>
      </c>
      <c r="H1070">
        <v>4.3468164475312911E-2</v>
      </c>
      <c r="I1070">
        <v>0</v>
      </c>
      <c r="J1070">
        <v>2.6080898685187752</v>
      </c>
      <c r="K1070">
        <v>4.3468164475312911E-2</v>
      </c>
      <c r="L1070">
        <v>-0.99999999999999922</v>
      </c>
      <c r="M1070">
        <v>-0.99999999999999922</v>
      </c>
      <c r="N1070">
        <v>0.86936328950625752</v>
      </c>
      <c r="O1070">
        <v>4.5973041702677309</v>
      </c>
      <c r="P1070">
        <v>-6.7236672677724138E-2</v>
      </c>
      <c r="Q1070">
        <v>-7.1878860593468707E-2</v>
      </c>
      <c r="R1070">
        <v>2.4177138676606286E-2</v>
      </c>
      <c r="S1070">
        <v>0.34293202061463618</v>
      </c>
      <c r="T1070">
        <v>0.34844100789590898</v>
      </c>
      <c r="U1070">
        <v>0.25315695005227645</v>
      </c>
      <c r="V1070">
        <v>4.1767666526528427E-2</v>
      </c>
      <c r="W1070">
        <v>37.713179224561486</v>
      </c>
      <c r="X1070">
        <v>1.926246337966085</v>
      </c>
      <c r="Y1070">
        <v>-0.99999999999999922</v>
      </c>
      <c r="Z1070">
        <v>-0.99999999999999922</v>
      </c>
      <c r="AA1070">
        <v>65.902621147206659</v>
      </c>
      <c r="AB1070">
        <v>0.10727379305556889</v>
      </c>
      <c r="AC1070">
        <v>0.38549019686189462</v>
      </c>
      <c r="AD1070">
        <v>7.0541305761907924E-2</v>
      </c>
      <c r="AE1070">
        <v>28.165264783968563</v>
      </c>
      <c r="AF1070">
        <v>-0.99999999999999922</v>
      </c>
      <c r="AG1070">
        <v>-0.99999999999999922</v>
      </c>
      <c r="AH1070">
        <v>-0.99999999999999922</v>
      </c>
      <c r="AI1070">
        <v>0</v>
      </c>
      <c r="AJ1070">
        <v>4.1767666526528427E-2</v>
      </c>
      <c r="AK1070">
        <v>4.1622298025139538E-2</v>
      </c>
      <c r="AL1070">
        <v>0.14559783011535701</v>
      </c>
      <c r="AM1070">
        <v>0.15544157247492332</v>
      </c>
      <c r="AN1070">
        <v>4.1900616321077506E-2</v>
      </c>
      <c r="AO1070">
        <v>4.094150801998782</v>
      </c>
      <c r="AP1070">
        <v>1.7755045586037221</v>
      </c>
      <c r="AQ1070">
        <v>40.321269093080254</v>
      </c>
      <c r="AR1070">
        <v>0.98629764508934958</v>
      </c>
      <c r="AS1070">
        <v>1.9697145024413969</v>
      </c>
      <c r="AT1070">
        <v>-0.99999999999999922</v>
      </c>
      <c r="AU1070">
        <v>-0.99999999999999922</v>
      </c>
      <c r="AV1070">
        <v>0.72731914828969635</v>
      </c>
      <c r="AW1070">
        <v>72.275429876078107</v>
      </c>
      <c r="AX1070">
        <v>76.452196528730909</v>
      </c>
      <c r="AY1070">
        <v>4.505100483781016E-2</v>
      </c>
      <c r="AZ1070">
        <v>-8.4633254114972836</v>
      </c>
      <c r="BA1070">
        <v>1492.7287282108757</v>
      </c>
    </row>
    <row r="1071" spans="1:100" x14ac:dyDescent="0.25">
      <c r="A1071">
        <v>2984</v>
      </c>
      <c r="B1071" t="s">
        <v>1478</v>
      </c>
      <c r="C1071">
        <v>3</v>
      </c>
      <c r="D1071">
        <v>3.200016877639059</v>
      </c>
      <c r="E1071">
        <v>7.212436441591337E-2</v>
      </c>
      <c r="F1071">
        <v>0.1429368359314534</v>
      </c>
      <c r="G1071">
        <v>0.16739771764816996</v>
      </c>
      <c r="H1071">
        <v>-0.14403397880078303</v>
      </c>
      <c r="I1071">
        <v>0</v>
      </c>
      <c r="J1071">
        <v>-8.6420387280469804</v>
      </c>
      <c r="K1071">
        <v>-0.14403397880078303</v>
      </c>
      <c r="L1071">
        <v>-1.0000000000000002</v>
      </c>
      <c r="M1071">
        <v>-1.0000000000000002</v>
      </c>
      <c r="N1071">
        <v>-2.8806795760156612</v>
      </c>
      <c r="O1071">
        <v>-5.2746241327597581</v>
      </c>
      <c r="P1071">
        <v>3.4899981282019561</v>
      </c>
      <c r="Q1071">
        <v>-0.63741196090648788</v>
      </c>
      <c r="R1071">
        <v>0.31074235975824144</v>
      </c>
      <c r="S1071">
        <v>0.33333333333333348</v>
      </c>
      <c r="T1071">
        <v>0.28323041468629034</v>
      </c>
      <c r="U1071">
        <v>1.8466261278823295E-2</v>
      </c>
      <c r="V1071">
        <v>0</v>
      </c>
      <c r="W1071">
        <v>31.1625595239692</v>
      </c>
      <c r="X1071">
        <v>0.7790907526515336</v>
      </c>
      <c r="Y1071">
        <v>-1.0000000000000002</v>
      </c>
      <c r="Z1071">
        <v>-1.0000000000000002</v>
      </c>
      <c r="AA1071">
        <v>20.784394469177325</v>
      </c>
      <c r="AB1071">
        <v>-0.15786803523795187</v>
      </c>
      <c r="AC1071">
        <v>-0.16972024401120378</v>
      </c>
      <c r="AD1071">
        <v>0.11381013095815325</v>
      </c>
      <c r="AE1071">
        <v>-10.688907414550121</v>
      </c>
      <c r="AF1071">
        <v>-1.0000000000000002</v>
      </c>
      <c r="AG1071">
        <v>-1.0000000000000002</v>
      </c>
      <c r="AH1071">
        <v>-1.0000000000000002</v>
      </c>
      <c r="AI1071">
        <v>0</v>
      </c>
      <c r="AJ1071">
        <v>0</v>
      </c>
      <c r="AK1071">
        <v>0.34559969478803293</v>
      </c>
      <c r="AL1071">
        <v>0.99197528293692061</v>
      </c>
      <c r="AM1071">
        <v>0.6561333871832683</v>
      </c>
      <c r="AN1071">
        <v>9.390554563217049E-2</v>
      </c>
      <c r="AO1071">
        <v>18.131333153521872</v>
      </c>
      <c r="AP1071">
        <v>7.3075150554888637</v>
      </c>
      <c r="AQ1071">
        <v>22.520520795922234</v>
      </c>
      <c r="AR1071">
        <v>0.63503000929844666</v>
      </c>
      <c r="AS1071">
        <v>0.63505677385075043</v>
      </c>
      <c r="AT1071">
        <v>-1.0000000000000002</v>
      </c>
      <c r="AU1071">
        <v>-1.0000000000000002</v>
      </c>
      <c r="AV1071">
        <v>0.47814007740641135</v>
      </c>
      <c r="AW1071">
        <v>22.817285391906442</v>
      </c>
      <c r="AX1071">
        <v>22.817285391906442</v>
      </c>
      <c r="AY1071">
        <v>-0.29143091288512224</v>
      </c>
      <c r="AZ1071">
        <v>-91.988614361277669</v>
      </c>
      <c r="BA1071">
        <v>1296.1906205932846</v>
      </c>
    </row>
    <row r="1072" spans="1:100" x14ac:dyDescent="0.25">
      <c r="A1072">
        <v>2986</v>
      </c>
      <c r="B1072" t="s">
        <v>1479</v>
      </c>
      <c r="C1072">
        <v>2</v>
      </c>
      <c r="D1072">
        <v>2.3543369059278518</v>
      </c>
      <c r="E1072">
        <v>-0.30600137563585356</v>
      </c>
      <c r="F1072">
        <v>-0.68503957386352954</v>
      </c>
      <c r="G1072">
        <v>-0.68048353327682065</v>
      </c>
      <c r="H1072">
        <v>-8.8550605922874656E-2</v>
      </c>
      <c r="I1072">
        <v>0</v>
      </c>
      <c r="J1072">
        <v>-5.3130363553724793</v>
      </c>
      <c r="K1072">
        <v>-8.8550605922874656E-2</v>
      </c>
      <c r="L1072">
        <v>-1</v>
      </c>
      <c r="M1072">
        <v>-1</v>
      </c>
      <c r="N1072">
        <v>-1.771012118457493</v>
      </c>
      <c r="O1072">
        <v>-1.6739868346109628</v>
      </c>
      <c r="P1072">
        <v>-1.3819551204579703</v>
      </c>
      <c r="Q1072">
        <v>-2.9417288767759393</v>
      </c>
      <c r="R1072">
        <v>-0.96471370333328821</v>
      </c>
      <c r="S1072">
        <v>0.29830205375152979</v>
      </c>
      <c r="T1072">
        <v>0.14851254842505876</v>
      </c>
      <c r="U1072">
        <v>-9.0372189595963243E-2</v>
      </c>
      <c r="V1072">
        <v>-2.1580760387205383E-2</v>
      </c>
      <c r="W1072">
        <v>13.715053645938239</v>
      </c>
      <c r="X1072">
        <v>2.4637967314449227E-2</v>
      </c>
      <c r="Y1072">
        <v>-1</v>
      </c>
      <c r="Z1072">
        <v>-1</v>
      </c>
      <c r="AA1072">
        <v>20.585007097887779</v>
      </c>
      <c r="AB1072">
        <v>-7.100688124703998E-2</v>
      </c>
      <c r="AC1072">
        <v>-7.0864763006859066E-2</v>
      </c>
      <c r="AD1072">
        <v>-7.3837351590038805E-2</v>
      </c>
      <c r="AE1072">
        <v>0.26198264801241322</v>
      </c>
      <c r="AF1072">
        <v>-1</v>
      </c>
      <c r="AG1072">
        <v>-1</v>
      </c>
      <c r="AH1072">
        <v>-1</v>
      </c>
      <c r="AI1072">
        <v>-1.2100685411054794E-2</v>
      </c>
      <c r="AJ1072">
        <v>-2.1580760387205383E-2</v>
      </c>
      <c r="AK1072">
        <v>0.3174529809196549</v>
      </c>
      <c r="AL1072">
        <v>-0.1456250239304076</v>
      </c>
      <c r="AM1072">
        <v>0.36139931780822071</v>
      </c>
      <c r="AN1072">
        <v>-0.17795845759316692</v>
      </c>
      <c r="AO1072">
        <v>9.5896613791052054</v>
      </c>
      <c r="AP1072">
        <v>-4.1445000887826247</v>
      </c>
      <c r="AQ1072">
        <v>18.223240394998335</v>
      </c>
      <c r="AR1072">
        <v>0.44659298698355793</v>
      </c>
      <c r="AS1072">
        <v>8.5674804800254356E-2</v>
      </c>
      <c r="AT1072">
        <v>-1</v>
      </c>
      <c r="AU1072">
        <v>-1</v>
      </c>
      <c r="AV1072">
        <v>-1.228497585252867</v>
      </c>
      <c r="AW1072">
        <v>29.166393152812457</v>
      </c>
      <c r="AX1072">
        <v>28.944236695358789</v>
      </c>
      <c r="AY1072">
        <v>-3.0968031861123763E-2</v>
      </c>
      <c r="AZ1072">
        <v>-34.624120978628582</v>
      </c>
      <c r="BA1072">
        <v>1410.6538241252661</v>
      </c>
    </row>
    <row r="1073" spans="1:100" x14ac:dyDescent="0.25">
      <c r="A1073">
        <v>2987</v>
      </c>
      <c r="B1073" t="s">
        <v>1480</v>
      </c>
      <c r="C1073">
        <v>3</v>
      </c>
      <c r="D1073">
        <v>4.3586594998740384</v>
      </c>
      <c r="E1073">
        <v>0</v>
      </c>
      <c r="F1073">
        <v>1.4459177215845002E-2</v>
      </c>
      <c r="G1073">
        <v>1.4459177215845002E-2</v>
      </c>
      <c r="H1073">
        <v>0.13059874365006757</v>
      </c>
      <c r="I1073">
        <v>0</v>
      </c>
      <c r="J1073">
        <v>7.8359246190040528</v>
      </c>
      <c r="K1073">
        <v>0.13059874365006757</v>
      </c>
      <c r="L1073">
        <v>-0.99999999999999978</v>
      </c>
      <c r="M1073">
        <v>-0.99999999999999978</v>
      </c>
      <c r="N1073">
        <v>2.6119748730013521</v>
      </c>
      <c r="O1073">
        <v>12.209043296093942</v>
      </c>
      <c r="P1073">
        <v>-0.58497947784752191</v>
      </c>
      <c r="Q1073">
        <v>12.813616869560285</v>
      </c>
      <c r="R1073">
        <v>4.0174005156041366</v>
      </c>
      <c r="S1073">
        <v>0.33333333333333354</v>
      </c>
      <c r="T1073">
        <v>0.36583851137636175</v>
      </c>
      <c r="U1073">
        <v>9.042532561931968E-2</v>
      </c>
      <c r="V1073">
        <v>6.1187845700907562E-3</v>
      </c>
      <c r="W1073">
        <v>26.604688449961529</v>
      </c>
      <c r="X1073">
        <v>0.99402984127691174</v>
      </c>
      <c r="Y1073">
        <v>-0.99999999999999978</v>
      </c>
      <c r="Z1073">
        <v>-0.99999999999999978</v>
      </c>
      <c r="AA1073">
        <v>97.555866747460541</v>
      </c>
      <c r="AB1073">
        <v>0.69491563574553117</v>
      </c>
      <c r="AC1073">
        <v>0.2756148582337643</v>
      </c>
      <c r="AD1073">
        <v>0.36814506165860167</v>
      </c>
      <c r="AE1073">
        <v>66.933777781894875</v>
      </c>
      <c r="AF1073">
        <v>-0.99999999999999978</v>
      </c>
      <c r="AG1073">
        <v>-0.99999999999999978</v>
      </c>
      <c r="AH1073">
        <v>-0.99999999999999978</v>
      </c>
      <c r="AI1073">
        <v>0</v>
      </c>
      <c r="AJ1073">
        <v>6.1187845700907562E-3</v>
      </c>
      <c r="AK1073">
        <v>8.608835145570061E-2</v>
      </c>
      <c r="AL1073">
        <v>-5.6621844044699443E-2</v>
      </c>
      <c r="AM1073">
        <v>-0.30525337051352552</v>
      </c>
      <c r="AN1073">
        <v>-1.6784783761755007E-2</v>
      </c>
      <c r="AO1073">
        <v>-7.2008925055596356</v>
      </c>
      <c r="AP1073">
        <v>-0.70272881426737066</v>
      </c>
      <c r="AQ1073">
        <v>34.44061306896559</v>
      </c>
      <c r="AR1073">
        <v>0.79571595489910574</v>
      </c>
      <c r="AS1073">
        <v>1.1246285849269797</v>
      </c>
      <c r="AT1073">
        <v>-0.99999999999999978</v>
      </c>
      <c r="AU1073">
        <v>-0.99999999999999978</v>
      </c>
      <c r="AV1073">
        <v>4.0318596928199817</v>
      </c>
      <c r="AW1073">
        <v>109.06218122928709</v>
      </c>
      <c r="AX1073">
        <v>109.67405968629615</v>
      </c>
      <c r="AY1073">
        <v>0.3064108659626798</v>
      </c>
      <c r="AZ1073">
        <v>70.039567942101741</v>
      </c>
      <c r="BA1073">
        <v>1592.7049072016912</v>
      </c>
      <c r="CU1073" t="e">
        <v>#N/A</v>
      </c>
      <c r="CV1073" t="e">
        <v>#N/A</v>
      </c>
    </row>
    <row r="1074" spans="1:100" x14ac:dyDescent="0.25">
      <c r="A1074">
        <v>2988</v>
      </c>
      <c r="B1074" t="s">
        <v>1481</v>
      </c>
      <c r="C1074">
        <v>3</v>
      </c>
      <c r="D1074">
        <v>5.4977118247159611</v>
      </c>
      <c r="E1074">
        <v>-1.1459963158495524E-2</v>
      </c>
      <c r="F1074">
        <v>7.9193480619657253E-2</v>
      </c>
      <c r="G1074">
        <v>7.9193480619657253E-2</v>
      </c>
      <c r="H1074">
        <v>0.12400731882926304</v>
      </c>
      <c r="I1074">
        <v>0</v>
      </c>
      <c r="J1074">
        <v>7.4404391297557773</v>
      </c>
      <c r="K1074">
        <v>0.12400731882926304</v>
      </c>
      <c r="L1074">
        <v>-1.0000000000000013</v>
      </c>
      <c r="M1074">
        <v>-1.0000000000000013</v>
      </c>
      <c r="N1074">
        <v>2.4801463765852603</v>
      </c>
      <c r="O1074">
        <v>13.017344435091401</v>
      </c>
      <c r="P1074">
        <v>7.0893598874777017E-2</v>
      </c>
      <c r="Q1074">
        <v>-7.7941211113102815E-3</v>
      </c>
      <c r="R1074">
        <v>-7.6570746858129323E-3</v>
      </c>
      <c r="S1074">
        <v>0.33333333333333359</v>
      </c>
      <c r="T1074">
        <v>0.35177308178950961</v>
      </c>
      <c r="U1074">
        <v>4.8406630082983966E-2</v>
      </c>
      <c r="V1074">
        <v>6.8779804467605871E-2</v>
      </c>
      <c r="W1074">
        <v>27.13142123376679</v>
      </c>
      <c r="X1074">
        <v>1.1858441918873275</v>
      </c>
      <c r="Y1074">
        <v>-1.0000000000000013</v>
      </c>
      <c r="Z1074">
        <v>-1.0000000000000013</v>
      </c>
      <c r="AA1074">
        <v>29.907512096337729</v>
      </c>
      <c r="AB1074">
        <v>0.1131515533832148</v>
      </c>
      <c r="AC1074">
        <v>-4.2216682318289525E-2</v>
      </c>
      <c r="AD1074">
        <v>-1.5259912319790205E-2</v>
      </c>
      <c r="AE1074">
        <v>2.7837479372567535</v>
      </c>
      <c r="AF1074">
        <v>-1.0000000000000013</v>
      </c>
      <c r="AG1074">
        <v>-1.0000000000000013</v>
      </c>
      <c r="AH1074">
        <v>-1.0000000000000013</v>
      </c>
      <c r="AI1074">
        <v>0</v>
      </c>
      <c r="AJ1074">
        <v>6.8779804467605871E-2</v>
      </c>
      <c r="AK1074">
        <v>6.0754795039162417E-2</v>
      </c>
      <c r="AL1074">
        <v>0.23182654473055225</v>
      </c>
      <c r="AM1074">
        <v>0.21965889985656564</v>
      </c>
      <c r="AN1074">
        <v>0.27244467444176296</v>
      </c>
      <c r="AO1074">
        <v>5.7952464716099561</v>
      </c>
      <c r="AP1074">
        <v>7.9702495846968322</v>
      </c>
      <c r="AQ1074">
        <v>34.571860363522575</v>
      </c>
      <c r="AR1074">
        <v>0.80229284967343295</v>
      </c>
      <c r="AS1074">
        <v>1.30985151071659</v>
      </c>
      <c r="AT1074">
        <v>-1.0000000000000013</v>
      </c>
      <c r="AU1074">
        <v>-1.0000000000000013</v>
      </c>
      <c r="AV1074">
        <v>7.1536405933844319E-2</v>
      </c>
      <c r="AW1074">
        <v>50.895106116125959</v>
      </c>
      <c r="AX1074">
        <v>57.773086562886547</v>
      </c>
      <c r="AY1074">
        <v>-1.8199602607241225E-2</v>
      </c>
      <c r="AZ1074">
        <v>7.0610001009401273</v>
      </c>
      <c r="BA1074">
        <v>1405.1776814986231</v>
      </c>
      <c r="CU1074" t="e">
        <v>#N/A</v>
      </c>
      <c r="CV1074" t="e">
        <v>#N/A</v>
      </c>
    </row>
    <row r="1075" spans="1:100" x14ac:dyDescent="0.25">
      <c r="A1075">
        <v>2989</v>
      </c>
      <c r="B1075" t="s">
        <v>1482</v>
      </c>
      <c r="C1075">
        <v>3</v>
      </c>
      <c r="D1075">
        <v>5.3111930780014625</v>
      </c>
      <c r="E1075">
        <v>0</v>
      </c>
      <c r="F1075">
        <v>-1.39887613546739E-2</v>
      </c>
      <c r="G1075">
        <v>-1.39887613546739E-2</v>
      </c>
      <c r="H1075">
        <v>-4.0645823442885236E-3</v>
      </c>
      <c r="I1075">
        <v>0</v>
      </c>
      <c r="J1075">
        <v>-0.24387494065730675</v>
      </c>
      <c r="K1075">
        <v>-4.0645823442885236E-3</v>
      </c>
      <c r="L1075">
        <v>-1.0000000000000013</v>
      </c>
      <c r="M1075">
        <v>-1.0000000000000013</v>
      </c>
      <c r="N1075">
        <v>-8.1291646885771174E-2</v>
      </c>
      <c r="O1075">
        <v>5.053329375989474</v>
      </c>
      <c r="P1075">
        <v>-1.2670723220572018</v>
      </c>
      <c r="Q1075">
        <v>-3.4177468111872247</v>
      </c>
      <c r="R1075">
        <v>-1.2387956117543593</v>
      </c>
      <c r="S1075">
        <v>0.33333333333333365</v>
      </c>
      <c r="T1075">
        <v>0.31928337234660947</v>
      </c>
      <c r="U1075">
        <v>0.26553009833684516</v>
      </c>
      <c r="V1075">
        <v>-9.4496570786410956E-3</v>
      </c>
      <c r="W1075">
        <v>36.510469171297459</v>
      </c>
      <c r="X1075">
        <v>1.6571107482150462</v>
      </c>
      <c r="Y1075">
        <v>-1.0000000000000013</v>
      </c>
      <c r="Z1075">
        <v>-1.0000000000000013</v>
      </c>
      <c r="AA1075">
        <v>23.012637934486534</v>
      </c>
      <c r="AB1075">
        <v>-0.12450274663210788</v>
      </c>
      <c r="AC1075">
        <v>-4.8030930660964609E-2</v>
      </c>
      <c r="AD1075">
        <v>-7.2647035208058527E-2</v>
      </c>
      <c r="AE1075">
        <v>-12.259035625056558</v>
      </c>
      <c r="AF1075">
        <v>-1.0000000000000013</v>
      </c>
      <c r="AG1075">
        <v>-1.0000000000000013</v>
      </c>
      <c r="AH1075">
        <v>-1.0000000000000013</v>
      </c>
      <c r="AI1075">
        <v>0</v>
      </c>
      <c r="AJ1075">
        <v>-9.4496570786410956E-3</v>
      </c>
      <c r="AK1075">
        <v>-7.7475080244831282E-2</v>
      </c>
      <c r="AL1075">
        <v>3.0425293375225183E-2</v>
      </c>
      <c r="AM1075">
        <v>0.1009898925498862</v>
      </c>
      <c r="AN1075">
        <v>0.32387559625620826</v>
      </c>
      <c r="AO1075">
        <v>2.1373719125230002</v>
      </c>
      <c r="AP1075">
        <v>8.2490163732813357</v>
      </c>
      <c r="AQ1075">
        <v>36.266594230640145</v>
      </c>
      <c r="AR1075">
        <v>0.90869714693814752</v>
      </c>
      <c r="AS1075">
        <v>1.6530461658707574</v>
      </c>
      <c r="AT1075">
        <v>-1.0000000000000013</v>
      </c>
      <c r="AU1075">
        <v>-1.0000000000000013</v>
      </c>
      <c r="AV1075">
        <v>-1.2527843731090331</v>
      </c>
      <c r="AW1075">
        <v>36.314983683757333</v>
      </c>
      <c r="AX1075">
        <v>35.370017975893234</v>
      </c>
      <c r="AY1075">
        <v>0.12749213838831047</v>
      </c>
      <c r="AZ1075">
        <v>-23.655748601419557</v>
      </c>
      <c r="BA1075">
        <v>1415.3133745985606</v>
      </c>
      <c r="CU1075" t="e">
        <v>#N/A</v>
      </c>
      <c r="CV1075" t="e">
        <v>#N/A</v>
      </c>
    </row>
    <row r="1076" spans="1:100" x14ac:dyDescent="0.25">
      <c r="A1076">
        <v>2990</v>
      </c>
      <c r="B1076" t="s">
        <v>1483</v>
      </c>
      <c r="C1076">
        <v>3</v>
      </c>
      <c r="D1076">
        <v>5.4319085007203531</v>
      </c>
      <c r="E1076">
        <v>0</v>
      </c>
      <c r="F1076">
        <v>-8.4785623647152225E-2</v>
      </c>
      <c r="G1076">
        <v>-8.4785623647152225E-2</v>
      </c>
      <c r="H1076">
        <v>0.5545458174865735</v>
      </c>
      <c r="I1076">
        <v>0</v>
      </c>
      <c r="J1076">
        <v>33.272749049194402</v>
      </c>
      <c r="K1076">
        <v>0.5545458174865735</v>
      </c>
      <c r="L1076">
        <v>-0.99999999999999967</v>
      </c>
      <c r="M1076">
        <v>-0.99999999999999967</v>
      </c>
      <c r="N1076">
        <v>11.090916349731469</v>
      </c>
      <c r="O1076">
        <v>38.619871926267628</v>
      </c>
      <c r="P1076">
        <v>5.5266665024356156E-2</v>
      </c>
      <c r="Q1076">
        <v>-1.4091278207668942</v>
      </c>
      <c r="R1076">
        <v>-0.50515370477412458</v>
      </c>
      <c r="S1076">
        <v>0.33333333333333343</v>
      </c>
      <c r="T1076">
        <v>0.49921565930647149</v>
      </c>
      <c r="U1076">
        <v>0.5081068871896034</v>
      </c>
      <c r="V1076">
        <v>8.4431367917235114E-2</v>
      </c>
      <c r="W1076">
        <v>34.821657210402826</v>
      </c>
      <c r="X1076">
        <v>2.9829012573881948</v>
      </c>
      <c r="Y1076">
        <v>-0.99999999999999967</v>
      </c>
      <c r="Z1076">
        <v>-0.99999999999999967</v>
      </c>
      <c r="AA1076">
        <v>78.887548753474746</v>
      </c>
      <c r="AB1076">
        <v>0.36922170550105365</v>
      </c>
      <c r="AC1076">
        <v>0.26605727771654331</v>
      </c>
      <c r="AD1076">
        <v>0.25614192173932332</v>
      </c>
      <c r="AE1076">
        <v>44.571045247846016</v>
      </c>
      <c r="AF1076">
        <v>-0.99999999999999967</v>
      </c>
      <c r="AG1076">
        <v>-0.99999999999999967</v>
      </c>
      <c r="AH1076">
        <v>-0.99999999999999967</v>
      </c>
      <c r="AI1076">
        <v>0</v>
      </c>
      <c r="AJ1076">
        <v>8.4431367917235114E-2</v>
      </c>
      <c r="AK1076">
        <v>9.309710213573251E-2</v>
      </c>
      <c r="AL1076">
        <v>0.26100054386199439</v>
      </c>
      <c r="AM1076">
        <v>9.1048707071891694E-2</v>
      </c>
      <c r="AN1076">
        <v>-5.1812772921710125E-2</v>
      </c>
      <c r="AO1076">
        <v>2.7417031874759554</v>
      </c>
      <c r="AP1076">
        <v>9.6833962672198126E-3</v>
      </c>
      <c r="AQ1076">
        <v>68.094406259597207</v>
      </c>
      <c r="AR1076">
        <v>1.4250872477466441</v>
      </c>
      <c r="AS1076">
        <v>3.5374470748747693</v>
      </c>
      <c r="AT1076">
        <v>-0.99999999999999967</v>
      </c>
      <c r="AU1076">
        <v>-0.99999999999999967</v>
      </c>
      <c r="AV1076">
        <v>-0.58993932842127672</v>
      </c>
      <c r="AW1076">
        <v>117.51710407600953</v>
      </c>
      <c r="AX1076">
        <v>125.96024086773303</v>
      </c>
      <c r="AY1076">
        <v>0.46569667183586705</v>
      </c>
      <c r="AZ1076">
        <v>84.507110162417263</v>
      </c>
      <c r="BA1076">
        <v>1635.3726386159897</v>
      </c>
    </row>
    <row r="1077" spans="1:100" x14ac:dyDescent="0.25">
      <c r="A1077">
        <v>2992</v>
      </c>
      <c r="B1077" t="s">
        <v>1484</v>
      </c>
      <c r="C1077">
        <v>3</v>
      </c>
      <c r="D1077">
        <v>4.4481212710273201</v>
      </c>
      <c r="E1077">
        <v>3.1106621898799817E-3</v>
      </c>
      <c r="F1077">
        <v>0.74375221300179239</v>
      </c>
      <c r="G1077">
        <v>0.74375221300179239</v>
      </c>
      <c r="H1077">
        <v>0.6293078176036121</v>
      </c>
      <c r="I1077">
        <v>0</v>
      </c>
      <c r="J1077">
        <v>37.758469056216732</v>
      </c>
      <c r="K1077">
        <v>0.6293078176036121</v>
      </c>
      <c r="L1077">
        <v>-1.0000000000000016</v>
      </c>
      <c r="M1077">
        <v>-1.0000000000000016</v>
      </c>
      <c r="N1077">
        <v>12.586156352072241</v>
      </c>
      <c r="O1077">
        <v>42.950342540245835</v>
      </c>
      <c r="P1077">
        <v>0.43564785522443317</v>
      </c>
      <c r="Q1077">
        <v>-0.82818977410878813</v>
      </c>
      <c r="R1077">
        <v>-0.27623544425608959</v>
      </c>
      <c r="S1077">
        <v>0.32816104231571069</v>
      </c>
      <c r="T1077">
        <v>0.34483338659997637</v>
      </c>
      <c r="U1077">
        <v>0.27514950441868563</v>
      </c>
      <c r="V1077">
        <v>0</v>
      </c>
      <c r="W1077">
        <v>12.75344462923041</v>
      </c>
      <c r="X1077">
        <v>1.1567957783184126</v>
      </c>
      <c r="Y1077">
        <v>-1.0000000000000016</v>
      </c>
      <c r="Z1077">
        <v>-1.0000000000000016</v>
      </c>
      <c r="AA1077">
        <v>55.632600790150299</v>
      </c>
      <c r="AB1077">
        <v>0.36013800656437572</v>
      </c>
      <c r="AC1077">
        <v>0.34594669483158597</v>
      </c>
      <c r="AD1077">
        <v>0.15702313070755775</v>
      </c>
      <c r="AE1077">
        <v>43.155391605175971</v>
      </c>
      <c r="AF1077">
        <v>-1.0000000000000016</v>
      </c>
      <c r="AG1077">
        <v>-1.0000000000000016</v>
      </c>
      <c r="AH1077">
        <v>-1.0000000000000016</v>
      </c>
      <c r="AI1077">
        <v>0</v>
      </c>
      <c r="AJ1077">
        <v>0</v>
      </c>
      <c r="AK1077">
        <v>-8.4691915401323339E-4</v>
      </c>
      <c r="AL1077">
        <v>0.13627187031845803</v>
      </c>
      <c r="AM1077">
        <v>0.12126944173022131</v>
      </c>
      <c r="AN1077">
        <v>-9.2705444050333069E-2</v>
      </c>
      <c r="AO1077">
        <v>3.0275014474854647</v>
      </c>
      <c r="AP1077">
        <v>-1.6362767496660366</v>
      </c>
      <c r="AQ1077">
        <v>50.511913685447134</v>
      </c>
      <c r="AR1077">
        <v>0.94814393333437241</v>
      </c>
      <c r="AS1077">
        <v>1.7861035959220253</v>
      </c>
      <c r="AT1077">
        <v>-1.0000000000000016</v>
      </c>
      <c r="AU1077">
        <v>-1.0000000000000016</v>
      </c>
      <c r="AV1077">
        <v>0.46751676874570308</v>
      </c>
      <c r="AW1077">
        <v>96.946666580730096</v>
      </c>
      <c r="AX1077">
        <v>96.946666580730096</v>
      </c>
      <c r="AY1077">
        <v>0.50172319297633716</v>
      </c>
      <c r="AZ1077">
        <v>58.755856682382685</v>
      </c>
      <c r="BA1077">
        <v>1560.1838903383687</v>
      </c>
    </row>
    <row r="1078" spans="1:100" x14ac:dyDescent="0.25">
      <c r="A1078">
        <v>2993</v>
      </c>
      <c r="B1078" t="s">
        <v>1485</v>
      </c>
      <c r="C1078">
        <v>3</v>
      </c>
      <c r="D1078">
        <v>5.3139489002099278</v>
      </c>
      <c r="E1078">
        <v>0</v>
      </c>
      <c r="F1078">
        <v>0.1570527620156133</v>
      </c>
      <c r="G1078">
        <v>0.1570527620156133</v>
      </c>
      <c r="H1078">
        <v>-3.4931400149977629E-2</v>
      </c>
      <c r="I1078">
        <v>0</v>
      </c>
      <c r="J1078">
        <v>-2.0958840089986546</v>
      </c>
      <c r="K1078">
        <v>-3.4931400149977629E-2</v>
      </c>
      <c r="L1078">
        <v>-1.0000000000000002</v>
      </c>
      <c r="M1078">
        <v>-1.0000000000000002</v>
      </c>
      <c r="N1078">
        <v>-0.69862800299955197</v>
      </c>
      <c r="O1078">
        <v>3.3751176532268881</v>
      </c>
      <c r="P1078">
        <v>-1.0342490274088147</v>
      </c>
      <c r="Q1078">
        <v>1.51715084251305</v>
      </c>
      <c r="R1078">
        <v>0.35722403872217318</v>
      </c>
      <c r="S1078">
        <v>0.36500006477130659</v>
      </c>
      <c r="T1078">
        <v>0.47407479588601059</v>
      </c>
      <c r="U1078">
        <v>2.4674338414227871E-2</v>
      </c>
      <c r="V1078">
        <v>0</v>
      </c>
      <c r="W1078">
        <v>35.947223968860911</v>
      </c>
      <c r="X1078">
        <v>1.0748756246865647</v>
      </c>
      <c r="Y1078">
        <v>-1.0000000000000002</v>
      </c>
      <c r="Z1078">
        <v>-1.0000000000000002</v>
      </c>
      <c r="AA1078">
        <v>87.520808309261469</v>
      </c>
      <c r="AB1078">
        <v>0.56672186955795401</v>
      </c>
      <c r="AC1078">
        <v>0.22931401216299299</v>
      </c>
      <c r="AD1078">
        <v>0.22829132431262097</v>
      </c>
      <c r="AE1078">
        <v>51.216360301678336</v>
      </c>
      <c r="AF1078">
        <v>-1.0000000000000002</v>
      </c>
      <c r="AG1078">
        <v>-1.0000000000000002</v>
      </c>
      <c r="AH1078">
        <v>-1.0000000000000002</v>
      </c>
      <c r="AI1078">
        <v>-2.7995058667531006E-3</v>
      </c>
      <c r="AJ1078">
        <v>0</v>
      </c>
      <c r="AK1078">
        <v>3.9146291897813795E-2</v>
      </c>
      <c r="AL1078">
        <v>-4.9896080714669534E-2</v>
      </c>
      <c r="AM1078">
        <v>0.54544812286441291</v>
      </c>
      <c r="AN1078">
        <v>7.9269503245174858E-2</v>
      </c>
      <c r="AO1078">
        <v>13.831934531099391</v>
      </c>
      <c r="AP1078">
        <v>1.7322571775560225</v>
      </c>
      <c r="AQ1078">
        <v>33.851339959862251</v>
      </c>
      <c r="AR1078">
        <v>0.86374919907154535</v>
      </c>
      <c r="AS1078">
        <v>1.0399442245365875</v>
      </c>
      <c r="AT1078">
        <v>-1.0000000000000002</v>
      </c>
      <c r="AU1078">
        <v>-1.0000000000000002</v>
      </c>
      <c r="AV1078">
        <v>0.51427680073778648</v>
      </c>
      <c r="AW1078">
        <v>92.628183140044385</v>
      </c>
      <c r="AX1078">
        <v>92.572193022709328</v>
      </c>
      <c r="AY1078">
        <v>0.26405313192370172</v>
      </c>
      <c r="AZ1078">
        <v>-1.0574650447705369</v>
      </c>
      <c r="BA1078">
        <v>1474.2350003897818</v>
      </c>
    </row>
    <row r="1079" spans="1:100" x14ac:dyDescent="0.25">
      <c r="A1079">
        <v>2994</v>
      </c>
      <c r="B1079" t="s">
        <v>1486</v>
      </c>
      <c r="C1079">
        <v>3</v>
      </c>
      <c r="D1079">
        <v>5.5447121936368724</v>
      </c>
      <c r="E1079">
        <v>-0.27320722627839927</v>
      </c>
      <c r="F1079">
        <v>-5.6071928121244494E-2</v>
      </c>
      <c r="G1079">
        <v>-0.1181147908775203</v>
      </c>
      <c r="H1079">
        <v>0.2652166231766081</v>
      </c>
      <c r="I1079">
        <v>0</v>
      </c>
      <c r="J1079">
        <v>15.912997390596486</v>
      </c>
      <c r="K1079">
        <v>0.2652166231766081</v>
      </c>
      <c r="L1079">
        <v>-1.0000000000000002</v>
      </c>
      <c r="M1079">
        <v>-1.0000000000000002</v>
      </c>
      <c r="N1079">
        <v>5.3043324635321634</v>
      </c>
      <c r="O1079">
        <v>21.339594793355843</v>
      </c>
      <c r="P1079">
        <v>-0.65579337255032999</v>
      </c>
      <c r="Q1079">
        <v>0.77373526630629297</v>
      </c>
      <c r="R1079">
        <v>0.10675133539614287</v>
      </c>
      <c r="S1079">
        <v>0.32093279909043926</v>
      </c>
      <c r="T1079">
        <v>0.37043959084525763</v>
      </c>
      <c r="U1079">
        <v>0.19088798617642996</v>
      </c>
      <c r="V1079">
        <v>0</v>
      </c>
      <c r="W1079">
        <v>24.681750117420766</v>
      </c>
      <c r="X1079">
        <v>1.226813968976733</v>
      </c>
      <c r="Y1079">
        <v>-1.0000000000000002</v>
      </c>
      <c r="Z1079">
        <v>-1.0000000000000002</v>
      </c>
      <c r="AA1079">
        <v>73.789283166666024</v>
      </c>
      <c r="AB1079">
        <v>0.29771969503987689</v>
      </c>
      <c r="AC1079">
        <v>0.25580944212855755</v>
      </c>
      <c r="AD1079">
        <v>0.42648649710854764</v>
      </c>
      <c r="AE1079">
        <v>49.000781713849143</v>
      </c>
      <c r="AF1079">
        <v>-1.0000000000000002</v>
      </c>
      <c r="AG1079">
        <v>-1.0000000000000002</v>
      </c>
      <c r="AH1079">
        <v>-1.0000000000000002</v>
      </c>
      <c r="AI1079">
        <v>0</v>
      </c>
      <c r="AJ1079">
        <v>0</v>
      </c>
      <c r="AK1079">
        <v>0.10509772971314571</v>
      </c>
      <c r="AL1079">
        <v>0.26956496988577283</v>
      </c>
      <c r="AM1079">
        <v>7.7167685051113249E-3</v>
      </c>
      <c r="AN1079">
        <v>0.12887212885969968</v>
      </c>
      <c r="AO1079">
        <v>0.7184078611935103</v>
      </c>
      <c r="AP1079">
        <v>4.569628070921353</v>
      </c>
      <c r="AQ1079">
        <v>40.594747508017235</v>
      </c>
      <c r="AR1079">
        <v>0.88226037611212693</v>
      </c>
      <c r="AS1079">
        <v>1.4920305921533421</v>
      </c>
      <c r="AT1079">
        <v>-1.0000000000000002</v>
      </c>
      <c r="AU1079">
        <v>-1.0000000000000002</v>
      </c>
      <c r="AV1079">
        <v>-1.136345548137741E-2</v>
      </c>
      <c r="AW1079">
        <v>99.698506030943193</v>
      </c>
      <c r="AX1079">
        <v>99.698506030943193</v>
      </c>
      <c r="AY1079">
        <v>0.32058303657404341</v>
      </c>
      <c r="AZ1079">
        <v>44.993609348817763</v>
      </c>
      <c r="BA1079">
        <v>1472.8982491441623</v>
      </c>
      <c r="CU1079" t="e">
        <v>#N/A</v>
      </c>
      <c r="CV1079" t="e">
        <v>#N/A</v>
      </c>
    </row>
    <row r="1080" spans="1:100" x14ac:dyDescent="0.25">
      <c r="A1080">
        <v>2996</v>
      </c>
      <c r="B1080" t="s">
        <v>1487</v>
      </c>
      <c r="C1080">
        <v>3</v>
      </c>
      <c r="D1080">
        <v>4.5898060874732591</v>
      </c>
      <c r="E1080">
        <v>0</v>
      </c>
      <c r="F1080">
        <v>0.86054055477652858</v>
      </c>
      <c r="G1080">
        <v>0.86054055477652858</v>
      </c>
      <c r="H1080">
        <v>0.19648311791028114</v>
      </c>
      <c r="I1080">
        <v>0</v>
      </c>
      <c r="J1080">
        <v>11.788987074616875</v>
      </c>
      <c r="K1080">
        <v>0.19648311791028114</v>
      </c>
      <c r="L1080">
        <v>-0.99999999999999978</v>
      </c>
      <c r="M1080">
        <v>-0.99999999999999978</v>
      </c>
      <c r="N1080">
        <v>3.9296623582056243</v>
      </c>
      <c r="O1080">
        <v>17.23933371686666</v>
      </c>
      <c r="P1080">
        <v>-1.1068152234667956</v>
      </c>
      <c r="Q1080">
        <v>-2.5299571894697443</v>
      </c>
      <c r="R1080">
        <v>-1.1685698812914189</v>
      </c>
      <c r="S1080">
        <v>0.34599652523617658</v>
      </c>
      <c r="T1080">
        <v>0.34232799360627275</v>
      </c>
      <c r="U1080">
        <v>-1.5297504929611154E-3</v>
      </c>
      <c r="V1080">
        <v>0</v>
      </c>
      <c r="W1080">
        <v>19.61246601756827</v>
      </c>
      <c r="X1080">
        <v>0.47619756036858701</v>
      </c>
      <c r="Y1080">
        <v>-0.99999999999999978</v>
      </c>
      <c r="Z1080">
        <v>-0.99999999999999978</v>
      </c>
      <c r="AA1080">
        <v>65.252083466471518</v>
      </c>
      <c r="AB1080">
        <v>0.52875763227498151</v>
      </c>
      <c r="AC1080">
        <v>-4.5780384926377801E-2</v>
      </c>
      <c r="AD1080">
        <v>0.45318649925528925</v>
      </c>
      <c r="AE1080">
        <v>46.808187330194656</v>
      </c>
      <c r="AF1080">
        <v>-0.99999999999999978</v>
      </c>
      <c r="AG1080">
        <v>-0.99999999999999978</v>
      </c>
      <c r="AH1080">
        <v>-0.99999999999999978</v>
      </c>
      <c r="AI1080">
        <v>-1.8450341232971713E-2</v>
      </c>
      <c r="AJ1080">
        <v>0</v>
      </c>
      <c r="AK1080">
        <v>-1.6778586884075245E-3</v>
      </c>
      <c r="AL1080">
        <v>-7.9041189687620556E-2</v>
      </c>
      <c r="AM1080">
        <v>0.30439077764893735</v>
      </c>
      <c r="AN1080">
        <v>0.60087042291657045</v>
      </c>
      <c r="AO1080">
        <v>7.6013801477813976</v>
      </c>
      <c r="AP1080">
        <v>14.626554624476158</v>
      </c>
      <c r="AQ1080">
        <v>31.401453092185147</v>
      </c>
      <c r="AR1080">
        <v>0.68679476834948816</v>
      </c>
      <c r="AS1080">
        <v>0.67268067827886813</v>
      </c>
      <c r="AT1080">
        <v>-0.99999999999999978</v>
      </c>
      <c r="AU1080">
        <v>-0.99999999999999978</v>
      </c>
      <c r="AV1080">
        <v>-0.3080293265148904</v>
      </c>
      <c r="AW1080">
        <v>97.117971807814286</v>
      </c>
      <c r="AX1080">
        <v>96.748964983154849</v>
      </c>
      <c r="AY1080">
        <v>-7.0298519272684358E-3</v>
      </c>
      <c r="AZ1080">
        <v>3.9583231550275308</v>
      </c>
      <c r="BA1080">
        <v>1537.9542947372784</v>
      </c>
    </row>
    <row r="1081" spans="1:100" x14ac:dyDescent="0.25">
      <c r="A1081">
        <v>2998</v>
      </c>
      <c r="B1081" t="s">
        <v>1488</v>
      </c>
      <c r="C1081">
        <v>2</v>
      </c>
      <c r="D1081">
        <v>2.902390727882751</v>
      </c>
      <c r="E1081">
        <v>-0.18426323253376897</v>
      </c>
      <c r="F1081">
        <v>-0.38189829938457143</v>
      </c>
      <c r="G1081">
        <v>-0.37596566584177205</v>
      </c>
      <c r="H1081">
        <v>-2.5552082234146664E-2</v>
      </c>
      <c r="I1081">
        <v>0</v>
      </c>
      <c r="J1081">
        <v>-1.5331249340488</v>
      </c>
      <c r="K1081">
        <v>-2.5552082234146664E-2</v>
      </c>
      <c r="L1081">
        <v>-1</v>
      </c>
      <c r="M1081">
        <v>-1</v>
      </c>
      <c r="N1081">
        <v>-0.51104164468293334</v>
      </c>
      <c r="O1081">
        <v>2.2523528413854974</v>
      </c>
      <c r="P1081">
        <v>-0.76541649734711092</v>
      </c>
      <c r="Q1081">
        <v>-1.5007180500944164</v>
      </c>
      <c r="R1081">
        <v>-0.49141599853562939</v>
      </c>
      <c r="S1081">
        <v>0.31007827806148031</v>
      </c>
      <c r="T1081">
        <v>0.1982320038964942</v>
      </c>
      <c r="U1081">
        <v>-2.8805527218698015E-2</v>
      </c>
      <c r="V1081">
        <v>-1.3439890431381071E-2</v>
      </c>
      <c r="W1081">
        <v>17.600782817281761</v>
      </c>
      <c r="X1081">
        <v>0.30985160215664087</v>
      </c>
      <c r="Y1081">
        <v>-1</v>
      </c>
      <c r="Z1081">
        <v>-1</v>
      </c>
      <c r="AA1081">
        <v>28.58509760852515</v>
      </c>
      <c r="AB1081">
        <v>-1.9483912198264564E-3</v>
      </c>
      <c r="AC1081">
        <v>-1.7800654476609334E-3</v>
      </c>
      <c r="AD1081">
        <v>-5.3459232355663605E-3</v>
      </c>
      <c r="AE1081">
        <v>6.6240985566721129</v>
      </c>
      <c r="AF1081">
        <v>-1</v>
      </c>
      <c r="AG1081">
        <v>-1</v>
      </c>
      <c r="AH1081">
        <v>-1</v>
      </c>
      <c r="AI1081">
        <v>-7.6366995785075477E-3</v>
      </c>
      <c r="AJ1081">
        <v>-1.3439890431381071E-2</v>
      </c>
      <c r="AK1081">
        <v>0.23425530795423544</v>
      </c>
      <c r="AL1081">
        <v>-6.2427350964988124E-2</v>
      </c>
      <c r="AM1081">
        <v>0.26449704359260534</v>
      </c>
      <c r="AN1081">
        <v>-8.1056183377551591E-2</v>
      </c>
      <c r="AO1081">
        <v>7.1221499397968984</v>
      </c>
      <c r="AP1081">
        <v>-1.6769886494743176</v>
      </c>
      <c r="AQ1081">
        <v>22.359873350053519</v>
      </c>
      <c r="AR1081">
        <v>0.53764837538582966</v>
      </c>
      <c r="AS1081">
        <v>0.38013650631917173</v>
      </c>
      <c r="AT1081">
        <v>-1</v>
      </c>
      <c r="AU1081">
        <v>-1</v>
      </c>
      <c r="AV1081">
        <v>-0.60041247292247879</v>
      </c>
      <c r="AW1081">
        <v>38.385912153722657</v>
      </c>
      <c r="AX1081">
        <v>38.284537273119014</v>
      </c>
      <c r="AY1081">
        <v>4.0046988686260165E-2</v>
      </c>
      <c r="AZ1081">
        <v>-22.182820533673233</v>
      </c>
      <c r="BA1081">
        <v>1393.5782193009738</v>
      </c>
    </row>
    <row r="1082" spans="1:100" x14ac:dyDescent="0.25">
      <c r="A1082">
        <v>3000</v>
      </c>
      <c r="B1082" t="s">
        <v>1489</v>
      </c>
      <c r="C1082">
        <v>2</v>
      </c>
      <c r="D1082">
        <v>1.9104089082236055</v>
      </c>
      <c r="E1082">
        <v>-0.40461024933875189</v>
      </c>
      <c r="F1082">
        <v>-0.93058644099591803</v>
      </c>
      <c r="G1082">
        <v>-0.92714545176031748</v>
      </c>
      <c r="H1082">
        <v>-0.13957991610942416</v>
      </c>
      <c r="I1082">
        <v>0</v>
      </c>
      <c r="J1082">
        <v>-8.3747949665654495</v>
      </c>
      <c r="K1082">
        <v>-0.13957991610942416</v>
      </c>
      <c r="L1082">
        <v>-1</v>
      </c>
      <c r="M1082">
        <v>-1</v>
      </c>
      <c r="N1082">
        <v>-2.7915983221884835</v>
      </c>
      <c r="O1082">
        <v>-4.8543535081879305</v>
      </c>
      <c r="P1082">
        <v>-1.8813563571625296</v>
      </c>
      <c r="Q1082">
        <v>-4.108959220461986</v>
      </c>
      <c r="R1082">
        <v>-1.3480886457055188</v>
      </c>
      <c r="S1082">
        <v>0.28876321747485728</v>
      </c>
      <c r="T1082">
        <v>0.10823939015084078</v>
      </c>
      <c r="U1082">
        <v>-0.14024168061964204</v>
      </c>
      <c r="V1082">
        <v>-2.8174930438184687E-2</v>
      </c>
      <c r="W1082">
        <v>10.5675818073102</v>
      </c>
      <c r="X1082">
        <v>-0.20638736771891097</v>
      </c>
      <c r="Y1082">
        <v>-1</v>
      </c>
      <c r="Z1082">
        <v>-1</v>
      </c>
      <c r="AA1082">
        <v>14.10486952823819</v>
      </c>
      <c r="AB1082">
        <v>-0.12694481284088693</v>
      </c>
      <c r="AC1082">
        <v>-0.12682392291211023</v>
      </c>
      <c r="AD1082">
        <v>-0.12931595867437534</v>
      </c>
      <c r="AE1082">
        <v>-4.8913823379652825</v>
      </c>
      <c r="AF1082">
        <v>-1</v>
      </c>
      <c r="AG1082">
        <v>-1</v>
      </c>
      <c r="AH1082">
        <v>-1</v>
      </c>
      <c r="AI1082">
        <v>-1.5716549789765211E-2</v>
      </c>
      <c r="AJ1082">
        <v>-2.8174930438184687E-2</v>
      </c>
      <c r="AK1082">
        <v>0.3848437642581401</v>
      </c>
      <c r="AL1082">
        <v>-0.21301580726889274</v>
      </c>
      <c r="AM1082">
        <v>0.43989093823353353</v>
      </c>
      <c r="AN1082">
        <v>-0.25645007801847974</v>
      </c>
      <c r="AO1082">
        <v>11.588365463782864</v>
      </c>
      <c r="AP1082">
        <v>-6.1432041734602834</v>
      </c>
      <c r="AQ1082">
        <v>14.872534476326416</v>
      </c>
      <c r="AR1082">
        <v>0.37283739102873337</v>
      </c>
      <c r="AS1082">
        <v>-0.1528415385209233</v>
      </c>
      <c r="AT1082">
        <v>-1</v>
      </c>
      <c r="AU1082">
        <v>-1</v>
      </c>
      <c r="AV1082">
        <v>-1.7372515709656446</v>
      </c>
      <c r="AW1082">
        <v>21.698508711697968</v>
      </c>
      <c r="AX1082">
        <v>21.378518206888636</v>
      </c>
      <c r="AY1082">
        <v>-8.849076889099225E-2</v>
      </c>
      <c r="AZ1082">
        <v>-44.701674266488844</v>
      </c>
      <c r="BA1082">
        <v>1361.7369085715491</v>
      </c>
    </row>
    <row r="1083" spans="1:100" x14ac:dyDescent="0.25">
      <c r="A1083">
        <v>3003</v>
      </c>
      <c r="B1083" t="s">
        <v>1490</v>
      </c>
      <c r="C1083">
        <v>3</v>
      </c>
      <c r="D1083">
        <v>2.7316839706140841</v>
      </c>
      <c r="E1083">
        <v>-4.9114787474051885E-3</v>
      </c>
      <c r="F1083">
        <v>-9.2653344085860193E-3</v>
      </c>
      <c r="G1083">
        <v>-9.2653344085860193E-3</v>
      </c>
      <c r="H1083">
        <v>0.22353736874989472</v>
      </c>
      <c r="I1083">
        <v>0</v>
      </c>
      <c r="J1083">
        <v>13.412242124993682</v>
      </c>
      <c r="K1083">
        <v>0.22353736874989472</v>
      </c>
      <c r="L1083">
        <v>-0.99999999999999967</v>
      </c>
      <c r="M1083">
        <v>-0.99999999999999967</v>
      </c>
      <c r="N1083">
        <v>4.4707473749978934</v>
      </c>
      <c r="O1083">
        <v>16.134660761199179</v>
      </c>
      <c r="P1083">
        <v>-0.57881220177231063</v>
      </c>
      <c r="Q1083">
        <v>-0.98035927057646421</v>
      </c>
      <c r="R1083">
        <v>-0.40141350024540978</v>
      </c>
      <c r="S1083">
        <v>0.33333333333333309</v>
      </c>
      <c r="T1083">
        <v>0.32105946782700295</v>
      </c>
      <c r="U1083">
        <v>0.13152260304698599</v>
      </c>
      <c r="V1083">
        <v>-1.26942266497709E-4</v>
      </c>
      <c r="W1083">
        <v>22.490043727637207</v>
      </c>
      <c r="X1083">
        <v>0.95124136292416273</v>
      </c>
      <c r="Y1083">
        <v>-0.99999999999999967</v>
      </c>
      <c r="Z1083">
        <v>-0.99999999999999967</v>
      </c>
      <c r="AA1083">
        <v>40.189522934641793</v>
      </c>
      <c r="AB1083">
        <v>0.18747859550709017</v>
      </c>
      <c r="AC1083">
        <v>-2.7361661420447013E-2</v>
      </c>
      <c r="AD1083">
        <v>0.20190092005835686</v>
      </c>
      <c r="AE1083">
        <v>18.100892707250019</v>
      </c>
      <c r="AF1083">
        <v>-0.99999999999999967</v>
      </c>
      <c r="AG1083">
        <v>-0.99999999999999967</v>
      </c>
      <c r="AH1083">
        <v>-0.99999999999999967</v>
      </c>
      <c r="AI1083">
        <v>-1.6500839249787423E-2</v>
      </c>
      <c r="AJ1083">
        <v>-1.26942266497709E-4</v>
      </c>
      <c r="AK1083">
        <v>9.8549507430659836E-2</v>
      </c>
      <c r="AL1083">
        <v>-5.6857907471080216E-2</v>
      </c>
      <c r="AM1083">
        <v>-8.5565007525867945E-2</v>
      </c>
      <c r="AN1083">
        <v>-0.14094904564515098</v>
      </c>
      <c r="AO1083">
        <v>-1.6463776509933989</v>
      </c>
      <c r="AP1083">
        <v>-3.8080156784841765</v>
      </c>
      <c r="AQ1083">
        <v>35.902285852630854</v>
      </c>
      <c r="AR1083">
        <v>0.78578846194082441</v>
      </c>
      <c r="AS1083">
        <v>1.1747787316740572</v>
      </c>
      <c r="AT1083">
        <v>-0.99999999999999967</v>
      </c>
      <c r="AU1083">
        <v>-0.99999999999999967</v>
      </c>
      <c r="AV1083">
        <v>-0.41067883465399602</v>
      </c>
      <c r="AW1083">
        <v>52.516168017356804</v>
      </c>
      <c r="AX1083">
        <v>52.173457005711285</v>
      </c>
      <c r="AY1083">
        <v>0.28366040970709822</v>
      </c>
      <c r="AZ1083">
        <v>3.886849984884571</v>
      </c>
      <c r="BA1083">
        <v>1473.6051600453582</v>
      </c>
    </row>
    <row r="1084" spans="1:100" x14ac:dyDescent="0.25">
      <c r="A1084">
        <v>3004</v>
      </c>
      <c r="B1084" t="s">
        <v>1491</v>
      </c>
      <c r="C1084">
        <v>2</v>
      </c>
      <c r="D1084">
        <v>2.3793884265769174</v>
      </c>
      <c r="E1084">
        <v>-0.30043672945781497</v>
      </c>
      <c r="F1084">
        <v>-0.67118299702203332</v>
      </c>
      <c r="G1084">
        <v>-0.66656403242041318</v>
      </c>
      <c r="H1084">
        <v>-8.5670945652612532E-2</v>
      </c>
      <c r="I1084">
        <v>0</v>
      </c>
      <c r="J1084">
        <v>-5.1402567391567517</v>
      </c>
      <c r="K1084">
        <v>-8.5670945652612532E-2</v>
      </c>
      <c r="L1084">
        <v>-1</v>
      </c>
      <c r="M1084">
        <v>-1</v>
      </c>
      <c r="N1084">
        <v>-1.7134189130522506</v>
      </c>
      <c r="O1084">
        <v>-1.4945139880981486</v>
      </c>
      <c r="P1084">
        <v>-1.3537731619913449</v>
      </c>
      <c r="Q1084">
        <v>-2.8758603232981557</v>
      </c>
      <c r="R1084">
        <v>-0.94307928213246361</v>
      </c>
      <c r="S1084">
        <v>0.2988403445446064</v>
      </c>
      <c r="T1084">
        <v>0.15078522296085548</v>
      </c>
      <c r="U1084">
        <v>-8.7557979655164708E-2</v>
      </c>
      <c r="V1084">
        <v>-2.1208641511960179E-2</v>
      </c>
      <c r="W1084">
        <v>13.892670187732195</v>
      </c>
      <c r="X1084">
        <v>3.7675072387739372E-2</v>
      </c>
      <c r="Y1084">
        <v>-1</v>
      </c>
      <c r="Z1084">
        <v>-1</v>
      </c>
      <c r="AA1084">
        <v>20.950690949715966</v>
      </c>
      <c r="AB1084">
        <v>-6.7850220131642422E-2</v>
      </c>
      <c r="AC1084">
        <v>-6.7706903946109481E-2</v>
      </c>
      <c r="AD1084">
        <v>-7.0706610843471615E-2</v>
      </c>
      <c r="AE1084">
        <v>0.5527947392209569</v>
      </c>
      <c r="AF1084">
        <v>-1</v>
      </c>
      <c r="AG1084">
        <v>-1</v>
      </c>
      <c r="AH1084">
        <v>-1</v>
      </c>
      <c r="AI1084">
        <v>-1.1896636777907232E-2</v>
      </c>
      <c r="AJ1084">
        <v>-2.1208641511960179E-2</v>
      </c>
      <c r="AK1084">
        <v>0.31365001825658462</v>
      </c>
      <c r="AL1084">
        <v>-0.14182206126733732</v>
      </c>
      <c r="AM1084">
        <v>0.35696991831093244</v>
      </c>
      <c r="AN1084">
        <v>-0.17352905809587865</v>
      </c>
      <c r="AO1084">
        <v>9.4768715192459219</v>
      </c>
      <c r="AP1084">
        <v>-4.0317102289233402</v>
      </c>
      <c r="AQ1084">
        <v>18.412325739794451</v>
      </c>
      <c r="AR1084">
        <v>0.45075512553891306</v>
      </c>
      <c r="AS1084">
        <v>9.9134638671401598E-2</v>
      </c>
      <c r="AT1084">
        <v>-1</v>
      </c>
      <c r="AU1084">
        <v>-1</v>
      </c>
      <c r="AV1084">
        <v>-1.1997878371759523</v>
      </c>
      <c r="AW1084">
        <v>29.587817037426408</v>
      </c>
      <c r="AX1084">
        <v>29.371181501541525</v>
      </c>
      <c r="AY1084">
        <v>-2.7721937805450819E-2</v>
      </c>
      <c r="AZ1084">
        <v>-34.055429579148338</v>
      </c>
      <c r="BA1084">
        <v>1380.0977015742233</v>
      </c>
    </row>
    <row r="1085" spans="1:100" x14ac:dyDescent="0.25">
      <c r="A1085">
        <v>3005</v>
      </c>
      <c r="B1085" t="s">
        <v>1492</v>
      </c>
      <c r="C1085">
        <v>3</v>
      </c>
      <c r="D1085">
        <v>4.0356723849052534</v>
      </c>
      <c r="E1085">
        <v>0</v>
      </c>
      <c r="F1085">
        <v>1.9358272317342655E-2</v>
      </c>
      <c r="G1085">
        <v>1.9358272317342655E-2</v>
      </c>
      <c r="H1085">
        <v>0.46224427906479754</v>
      </c>
      <c r="I1085">
        <v>0</v>
      </c>
      <c r="J1085">
        <v>27.734656743887857</v>
      </c>
      <c r="K1085">
        <v>0.46224427906479754</v>
      </c>
      <c r="L1085">
        <v>-1.0000000000000016</v>
      </c>
      <c r="M1085">
        <v>-1.0000000000000016</v>
      </c>
      <c r="N1085">
        <v>9.2448855812959518</v>
      </c>
      <c r="O1085">
        <v>31.789687401110438</v>
      </c>
      <c r="P1085">
        <v>-0.37721632109706227</v>
      </c>
      <c r="Q1085">
        <v>0.1016833033245023</v>
      </c>
      <c r="R1085">
        <v>2.7399600741598088E-2</v>
      </c>
      <c r="S1085">
        <v>0.3333333333333337</v>
      </c>
      <c r="T1085">
        <v>0.52557611303258744</v>
      </c>
      <c r="U1085">
        <v>-9.4950764879467242E-2</v>
      </c>
      <c r="V1085">
        <v>0</v>
      </c>
      <c r="W1085">
        <v>12.068576096866254</v>
      </c>
      <c r="X1085">
        <v>0.20910488748250816</v>
      </c>
      <c r="Y1085">
        <v>-1.0000000000000016</v>
      </c>
      <c r="Z1085">
        <v>-1.0000000000000016</v>
      </c>
      <c r="AA1085">
        <v>20.722453555230413</v>
      </c>
      <c r="AB1085">
        <v>9.7908301120779237E-3</v>
      </c>
      <c r="AC1085">
        <v>8.3631793894960976E-2</v>
      </c>
      <c r="AD1085">
        <v>7.9106933145412422E-2</v>
      </c>
      <c r="AE1085">
        <v>8.6264778576225662</v>
      </c>
      <c r="AF1085">
        <v>-1.0000000000000016</v>
      </c>
      <c r="AG1085">
        <v>-1.0000000000000016</v>
      </c>
      <c r="AH1085">
        <v>-1.0000000000000016</v>
      </c>
      <c r="AI1085">
        <v>0</v>
      </c>
      <c r="AJ1085">
        <v>0</v>
      </c>
      <c r="AK1085">
        <v>-0.13955397918133142</v>
      </c>
      <c r="AL1085">
        <v>0.20979624012724746</v>
      </c>
      <c r="AM1085">
        <v>0.52137666915257408</v>
      </c>
      <c r="AN1085">
        <v>0.24386147800157354</v>
      </c>
      <c r="AO1085">
        <v>12.3366468329077</v>
      </c>
      <c r="AP1085">
        <v>7.1455181506755761</v>
      </c>
      <c r="AQ1085">
        <v>39.80323284075412</v>
      </c>
      <c r="AR1085">
        <v>0.76395868148645429</v>
      </c>
      <c r="AS1085">
        <v>0.67134916654730603</v>
      </c>
      <c r="AT1085">
        <v>-1.0000000000000016</v>
      </c>
      <c r="AU1085">
        <v>-1.0000000000000016</v>
      </c>
      <c r="AV1085">
        <v>4.6757873058940747E-2</v>
      </c>
      <c r="AW1085">
        <v>59.657659107016435</v>
      </c>
      <c r="AX1085">
        <v>59.657659107016435</v>
      </c>
      <c r="AY1085">
        <v>0.44935417080120732</v>
      </c>
      <c r="AZ1085">
        <v>21.197083775744087</v>
      </c>
      <c r="BA1085">
        <v>1600.8283044936918</v>
      </c>
    </row>
    <row r="1086" spans="1:100" x14ac:dyDescent="0.25">
      <c r="A1086">
        <v>3006</v>
      </c>
      <c r="B1086" t="s">
        <v>1493</v>
      </c>
      <c r="C1086">
        <v>3</v>
      </c>
      <c r="D1086">
        <v>5.6284909133836312</v>
      </c>
      <c r="E1086">
        <v>0</v>
      </c>
      <c r="F1086">
        <v>-0.67243828786862281</v>
      </c>
      <c r="G1086">
        <v>-0.67243828786862281</v>
      </c>
      <c r="H1086">
        <v>5.1858796898362085E-2</v>
      </c>
      <c r="I1086">
        <v>0</v>
      </c>
      <c r="J1086">
        <v>3.1115278139017262</v>
      </c>
      <c r="K1086">
        <v>5.1858796898362085E-2</v>
      </c>
      <c r="L1086">
        <v>-0.99999999999999989</v>
      </c>
      <c r="M1086">
        <v>-0.99999999999999989</v>
      </c>
      <c r="N1086">
        <v>1.0371759379672421</v>
      </c>
      <c r="O1086">
        <v>8.0675804394167301</v>
      </c>
      <c r="P1086">
        <v>-0.47925033866329858</v>
      </c>
      <c r="Q1086">
        <v>1.1525154180524577</v>
      </c>
      <c r="R1086">
        <v>0.34568064924473896</v>
      </c>
      <c r="S1086">
        <v>0.3485772737054485</v>
      </c>
      <c r="T1086">
        <v>0.26398235384594398</v>
      </c>
      <c r="U1086">
        <v>0.15009168383616825</v>
      </c>
      <c r="V1086">
        <v>0</v>
      </c>
      <c r="W1086">
        <v>28.431700579567963</v>
      </c>
      <c r="X1086">
        <v>1.0398940348055727</v>
      </c>
      <c r="Y1086">
        <v>-0.99999999999999989</v>
      </c>
      <c r="Z1086">
        <v>-0.99999999999999989</v>
      </c>
      <c r="AA1086">
        <v>76.883740626560225</v>
      </c>
      <c r="AB1086">
        <v>0.33293248377663148</v>
      </c>
      <c r="AC1086">
        <v>0.17732750253948532</v>
      </c>
      <c r="AD1086">
        <v>0.45186720163883437</v>
      </c>
      <c r="AE1086">
        <v>48.106359397747546</v>
      </c>
      <c r="AF1086">
        <v>-0.99999999999999989</v>
      </c>
      <c r="AG1086">
        <v>-0.99999999999999989</v>
      </c>
      <c r="AH1086">
        <v>-0.99999999999999989</v>
      </c>
      <c r="AI1086">
        <v>5.2377723442387381E-3</v>
      </c>
      <c r="AJ1086">
        <v>0</v>
      </c>
      <c r="AK1086">
        <v>0.14504865986070997</v>
      </c>
      <c r="AL1086">
        <v>-8.6365924293521648E-2</v>
      </c>
      <c r="AM1086">
        <v>0.23852887812183274</v>
      </c>
      <c r="AN1086">
        <v>0.14230566396142039</v>
      </c>
      <c r="AO1086">
        <v>6.6884652523493671</v>
      </c>
      <c r="AP1086">
        <v>3.1258119775679019</v>
      </c>
      <c r="AQ1086">
        <v>31.543228393469686</v>
      </c>
      <c r="AR1086">
        <v>0.7626513113875607</v>
      </c>
      <c r="AS1086">
        <v>1.0917528317039349</v>
      </c>
      <c r="AT1086">
        <v>-0.99999999999999989</v>
      </c>
      <c r="AU1086">
        <v>-0.99999999999999989</v>
      </c>
      <c r="AV1086">
        <v>-0.32675763862388407</v>
      </c>
      <c r="AW1086">
        <v>88.077133043544904</v>
      </c>
      <c r="AX1086">
        <v>88.181888490429685</v>
      </c>
      <c r="AY1086">
        <v>0.24538904435586953</v>
      </c>
      <c r="AZ1086">
        <v>21.43207827223474</v>
      </c>
      <c r="BA1086">
        <v>1474.1189414228641</v>
      </c>
    </row>
    <row r="1087" spans="1:100" x14ac:dyDescent="0.25">
      <c r="A1087">
        <v>3007</v>
      </c>
      <c r="B1087" t="s">
        <v>1494</v>
      </c>
      <c r="C1087">
        <v>2</v>
      </c>
      <c r="D1087">
        <v>4.0446727828053515</v>
      </c>
      <c r="E1087">
        <v>6.9469686924923016E-2</v>
      </c>
      <c r="F1087">
        <v>0.24992438676791418</v>
      </c>
      <c r="G1087">
        <v>0.25872618638105671</v>
      </c>
      <c r="H1087">
        <v>0.10575269151884488</v>
      </c>
      <c r="I1087">
        <v>0</v>
      </c>
      <c r="J1087">
        <v>6.3451614911306926</v>
      </c>
      <c r="K1087">
        <v>0.10575269151884488</v>
      </c>
      <c r="L1087">
        <v>-1</v>
      </c>
      <c r="M1087">
        <v>-1</v>
      </c>
      <c r="N1087">
        <v>2.1150538303768975</v>
      </c>
      <c r="O1087">
        <v>10.435832590552277</v>
      </c>
      <c r="P1087">
        <v>0.51960511391386999</v>
      </c>
      <c r="Q1087">
        <v>1.5027110700530968</v>
      </c>
      <c r="R1087">
        <v>0.49505549964308565</v>
      </c>
      <c r="S1087">
        <v>0.33462289241343857</v>
      </c>
      <c r="T1087">
        <v>0.30185985848012242</v>
      </c>
      <c r="U1087">
        <v>9.9514887305873739E-2</v>
      </c>
      <c r="V1087">
        <v>3.5277307938968851E-3</v>
      </c>
      <c r="W1087">
        <v>25.699620057176492</v>
      </c>
      <c r="X1087">
        <v>0.90430857672417408</v>
      </c>
      <c r="Y1087">
        <v>-1</v>
      </c>
      <c r="Z1087">
        <v>-1</v>
      </c>
      <c r="AA1087">
        <v>45.259299050020928</v>
      </c>
      <c r="AB1087">
        <v>0.14198687706597515</v>
      </c>
      <c r="AC1087">
        <v>0.14220982592859388</v>
      </c>
      <c r="AD1087">
        <v>0.13740744585191192</v>
      </c>
      <c r="AE1087">
        <v>19.884348814351405</v>
      </c>
      <c r="AF1087">
        <v>-1</v>
      </c>
      <c r="AG1087">
        <v>-1</v>
      </c>
      <c r="AH1087">
        <v>-1</v>
      </c>
      <c r="AI1087">
        <v>1.6673700323181309E-3</v>
      </c>
      <c r="AJ1087">
        <v>3.5277307938968851E-3</v>
      </c>
      <c r="AK1087">
        <v>6.0850425016408749E-2</v>
      </c>
      <c r="AL1087">
        <v>0.11097753197283858</v>
      </c>
      <c r="AM1087">
        <v>6.2528323581023421E-2</v>
      </c>
      <c r="AN1087">
        <v>0.12091253663403034</v>
      </c>
      <c r="AO1087">
        <v>1.9792352760796803</v>
      </c>
      <c r="AP1087">
        <v>3.4659260142429007</v>
      </c>
      <c r="AQ1087">
        <v>30.981657202424561</v>
      </c>
      <c r="AR1087">
        <v>0.72743071428991213</v>
      </c>
      <c r="AS1087">
        <v>0.99386877864828294</v>
      </c>
      <c r="AT1087">
        <v>-1</v>
      </c>
      <c r="AU1087">
        <v>-1</v>
      </c>
      <c r="AV1087">
        <v>0.70867492696082923</v>
      </c>
      <c r="AW1087">
        <v>57.601709376325211</v>
      </c>
      <c r="AX1087">
        <v>57.752073690439545</v>
      </c>
      <c r="AY1087">
        <v>0.18806015883784419</v>
      </c>
      <c r="AZ1087">
        <v>3.7479798163379496</v>
      </c>
      <c r="BA1087">
        <v>1568.0498537718652</v>
      </c>
    </row>
    <row r="1088" spans="1:100" x14ac:dyDescent="0.25">
      <c r="A1088">
        <v>3008</v>
      </c>
      <c r="B1088" t="s">
        <v>1495</v>
      </c>
      <c r="C1088">
        <v>3</v>
      </c>
      <c r="D1088">
        <v>1.9667031208381887</v>
      </c>
      <c r="E1088">
        <v>0</v>
      </c>
      <c r="F1088">
        <v>-0.3580146769656613</v>
      </c>
      <c r="G1088">
        <v>-0.3580146769656613</v>
      </c>
      <c r="H1088">
        <v>7.6432977090900675E-2</v>
      </c>
      <c r="I1088">
        <v>0</v>
      </c>
      <c r="J1088">
        <v>4.5859786254540467</v>
      </c>
      <c r="K1088">
        <v>7.6432977090900675E-2</v>
      </c>
      <c r="L1088">
        <v>-0.99999999999999989</v>
      </c>
      <c r="M1088">
        <v>-0.99999999999999989</v>
      </c>
      <c r="N1088">
        <v>1.5286595418180162</v>
      </c>
      <c r="O1088">
        <v>6.1946670693265729</v>
      </c>
      <c r="P1088">
        <v>-0.78066638167126956</v>
      </c>
      <c r="Q1088">
        <v>-0.63760467223564754</v>
      </c>
      <c r="R1088">
        <v>-0.17670499980291982</v>
      </c>
      <c r="S1088">
        <v>0.3333333333333332</v>
      </c>
      <c r="T1088">
        <v>0.31709118185192692</v>
      </c>
      <c r="U1088">
        <v>0.10890466848701817</v>
      </c>
      <c r="V1088">
        <v>0</v>
      </c>
      <c r="W1088">
        <v>27.315848263255123</v>
      </c>
      <c r="X1088">
        <v>0.99509120004488283</v>
      </c>
      <c r="Y1088">
        <v>-0.99999999999999989</v>
      </c>
      <c r="Z1088">
        <v>-0.99999999999999989</v>
      </c>
      <c r="AA1088">
        <v>59.768524551501031</v>
      </c>
      <c r="AB1088">
        <v>-6.4996553076806615E-2</v>
      </c>
      <c r="AC1088">
        <v>0.38455416968613282</v>
      </c>
      <c r="AD1088">
        <v>0.3330300091516516</v>
      </c>
      <c r="AE1088">
        <v>32.629381288048876</v>
      </c>
      <c r="AF1088">
        <v>-0.99999999999999989</v>
      </c>
      <c r="AG1088">
        <v>-0.99999999999999989</v>
      </c>
      <c r="AH1088">
        <v>-0.99999999999999989</v>
      </c>
      <c r="AI1088">
        <v>0</v>
      </c>
      <c r="AJ1088">
        <v>0</v>
      </c>
      <c r="AK1088">
        <v>3.1299068879361541E-2</v>
      </c>
      <c r="AL1088">
        <v>4.1907280186485873E-2</v>
      </c>
      <c r="AM1088">
        <v>0.60614249203766202</v>
      </c>
      <c r="AN1088">
        <v>0.16555945523009594</v>
      </c>
      <c r="AO1088">
        <v>15.310057645338357</v>
      </c>
      <c r="AP1088">
        <v>4.3485227816848298</v>
      </c>
      <c r="AQ1088">
        <v>31.901826888709177</v>
      </c>
      <c r="AR1088">
        <v>0.75932918367227809</v>
      </c>
      <c r="AS1088">
        <v>1.0715241771357829</v>
      </c>
      <c r="AT1088">
        <v>-0.99999999999999989</v>
      </c>
      <c r="AU1088">
        <v>-0.99999999999999989</v>
      </c>
      <c r="AV1088">
        <v>-0.53471967676858123</v>
      </c>
      <c r="AW1088">
        <v>70.311714402512536</v>
      </c>
      <c r="AX1088">
        <v>70.311714402512536</v>
      </c>
      <c r="AY1088">
        <v>2.6904320580394617E-2</v>
      </c>
      <c r="AZ1088">
        <v>-25.431278282144532</v>
      </c>
      <c r="BA1088">
        <v>1407.0995654413616</v>
      </c>
      <c r="CU1088" t="e">
        <v>#N/A</v>
      </c>
      <c r="CV1088" t="e">
        <v>#N/A</v>
      </c>
    </row>
    <row r="1089" spans="1:100" x14ac:dyDescent="0.25">
      <c r="A1089">
        <v>3009</v>
      </c>
      <c r="B1089" t="s">
        <v>1496</v>
      </c>
      <c r="C1089">
        <v>3</v>
      </c>
      <c r="D1089">
        <v>-0.13349089606641723</v>
      </c>
      <c r="E1089">
        <v>-1.3414605159653318E-2</v>
      </c>
      <c r="F1089">
        <v>0.26606852664275776</v>
      </c>
      <c r="G1089">
        <v>0.26606852664275776</v>
      </c>
      <c r="H1089">
        <v>0.27558036664986185</v>
      </c>
      <c r="I1089">
        <v>0</v>
      </c>
      <c r="J1089">
        <v>16.534821998991713</v>
      </c>
      <c r="K1089">
        <v>0.27558036664986185</v>
      </c>
      <c r="L1089">
        <v>-0.99999999999999922</v>
      </c>
      <c r="M1089">
        <v>-0.99999999999999922</v>
      </c>
      <c r="N1089">
        <v>5.5116073329972366</v>
      </c>
      <c r="O1089">
        <v>16.667399629568063</v>
      </c>
      <c r="P1089">
        <v>0.56510475685738981</v>
      </c>
      <c r="Q1089">
        <v>2.3252561653024251</v>
      </c>
      <c r="R1089">
        <v>0.81103412196996072</v>
      </c>
      <c r="S1089">
        <v>0.33333333333333293</v>
      </c>
      <c r="T1089">
        <v>0.29812949892839791</v>
      </c>
      <c r="U1089">
        <v>9.2557006683364682E-2</v>
      </c>
      <c r="V1089">
        <v>0</v>
      </c>
      <c r="W1089">
        <v>17.937578891809345</v>
      </c>
      <c r="X1089">
        <v>0.69090665794039285</v>
      </c>
      <c r="Y1089">
        <v>-0.99999999999999922</v>
      </c>
      <c r="Z1089">
        <v>-0.99999999999999922</v>
      </c>
      <c r="AA1089">
        <v>40.261260554527318</v>
      </c>
      <c r="AB1089">
        <v>0.12336073918438847</v>
      </c>
      <c r="AC1089">
        <v>0.23165784904464989</v>
      </c>
      <c r="AD1089">
        <v>7.5234362585921866E-2</v>
      </c>
      <c r="AE1089">
        <v>21.512647540748013</v>
      </c>
      <c r="AF1089">
        <v>-0.99999999999999922</v>
      </c>
      <c r="AG1089">
        <v>-0.99999999999999922</v>
      </c>
      <c r="AH1089">
        <v>-0.99999999999999922</v>
      </c>
      <c r="AI1089">
        <v>0</v>
      </c>
      <c r="AJ1089">
        <v>0</v>
      </c>
      <c r="AK1089">
        <v>0.63918989697710749</v>
      </c>
      <c r="AL1089">
        <v>-5.5081495677673217E-2</v>
      </c>
      <c r="AM1089">
        <v>0.22210762892687319</v>
      </c>
      <c r="AN1089">
        <v>-0.12024311707519746</v>
      </c>
      <c r="AO1089">
        <v>8.7486402080573651</v>
      </c>
      <c r="AP1089">
        <v>-3.281485405268302</v>
      </c>
      <c r="AQ1089">
        <v>34.472400890801069</v>
      </c>
      <c r="AR1089">
        <v>0.72401983894509558</v>
      </c>
      <c r="AS1089">
        <v>0.96648702459025437</v>
      </c>
      <c r="AT1089">
        <v>-0.99999999999999922</v>
      </c>
      <c r="AU1089">
        <v>-0.99999999999999922</v>
      </c>
      <c r="AV1089">
        <v>1.0771026486127186</v>
      </c>
      <c r="AW1089">
        <v>53.647174778827079</v>
      </c>
      <c r="AX1089">
        <v>53.647174778827079</v>
      </c>
      <c r="AY1089">
        <v>0.20994078026383764</v>
      </c>
      <c r="AZ1089">
        <v>-13.915710620785626</v>
      </c>
      <c r="BA1089">
        <v>1445.2053065509401</v>
      </c>
    </row>
    <row r="1090" spans="1:100" x14ac:dyDescent="0.25">
      <c r="A1090">
        <v>3010</v>
      </c>
      <c r="B1090" t="s">
        <v>1497</v>
      </c>
      <c r="C1090">
        <v>3</v>
      </c>
      <c r="D1090">
        <v>5.1697416755439463</v>
      </c>
      <c r="E1090">
        <v>0</v>
      </c>
      <c r="F1090">
        <v>-0.21679190722197134</v>
      </c>
      <c r="G1090">
        <v>-0.21679190722197134</v>
      </c>
      <c r="H1090">
        <v>0.26563688613292297</v>
      </c>
      <c r="I1090">
        <v>0</v>
      </c>
      <c r="J1090">
        <v>15.938213167975373</v>
      </c>
      <c r="K1090">
        <v>0.26563688613292297</v>
      </c>
      <c r="L1090">
        <v>-1.0000000000000004</v>
      </c>
      <c r="M1090">
        <v>-1.0000000000000004</v>
      </c>
      <c r="N1090">
        <v>5.3127377226584569</v>
      </c>
      <c r="O1090">
        <v>20.891162936297327</v>
      </c>
      <c r="P1090">
        <v>1.0927496705492252E-2</v>
      </c>
      <c r="Q1090">
        <v>0.52451063197612113</v>
      </c>
      <c r="R1090">
        <v>9.5609569205287251E-2</v>
      </c>
      <c r="S1090">
        <v>0.33333333333333337</v>
      </c>
      <c r="T1090">
        <v>0.22153078809018151</v>
      </c>
      <c r="U1090">
        <v>-0.3848602051329546</v>
      </c>
      <c r="V1090">
        <v>1.4432399885083051E-2</v>
      </c>
      <c r="W1090">
        <v>-3.2480227982911769</v>
      </c>
      <c r="X1090">
        <v>-1.2743000376954414</v>
      </c>
      <c r="Y1090">
        <v>-1.0000000000000004</v>
      </c>
      <c r="Z1090">
        <v>-1.0000000000000004</v>
      </c>
      <c r="AA1090">
        <v>40.921316013584793</v>
      </c>
      <c r="AB1090">
        <v>1.4463327097474431E-2</v>
      </c>
      <c r="AC1090">
        <v>0.45585275986753349</v>
      </c>
      <c r="AD1090">
        <v>0.41115849788840586</v>
      </c>
      <c r="AE1090">
        <v>44.073729242670673</v>
      </c>
      <c r="AF1090">
        <v>-1.0000000000000004</v>
      </c>
      <c r="AG1090">
        <v>-1.0000000000000004</v>
      </c>
      <c r="AH1090">
        <v>-1.0000000000000004</v>
      </c>
      <c r="AI1090">
        <v>0</v>
      </c>
      <c r="AJ1090">
        <v>1.4432399885083051E-2</v>
      </c>
      <c r="AK1090">
        <v>-2.2958818100314346E-2</v>
      </c>
      <c r="AL1090">
        <v>0.14846580585006214</v>
      </c>
      <c r="AM1090">
        <v>-0.13420376770969289</v>
      </c>
      <c r="AN1090">
        <v>-2.0287069243142324E-2</v>
      </c>
      <c r="AO1090">
        <v>-3.4698882832438946</v>
      </c>
      <c r="AP1090">
        <v>0.23515229817175248</v>
      </c>
      <c r="AQ1090">
        <v>12.690190369684201</v>
      </c>
      <c r="AR1090">
        <v>0.18443631617564349</v>
      </c>
      <c r="AS1090">
        <v>-1.0086631515625182</v>
      </c>
      <c r="AT1090">
        <v>-1.0000000000000004</v>
      </c>
      <c r="AU1090">
        <v>-1.0000000000000004</v>
      </c>
      <c r="AV1090">
        <v>-0.1211823380166841</v>
      </c>
      <c r="AW1090">
        <v>62.047631248053904</v>
      </c>
      <c r="AX1090">
        <v>63.490871236562214</v>
      </c>
      <c r="AY1090">
        <v>0.3760184977419978</v>
      </c>
      <c r="AZ1090">
        <v>18.649394182702341</v>
      </c>
      <c r="BA1090">
        <v>1532.8992441884434</v>
      </c>
    </row>
    <row r="1091" spans="1:100" x14ac:dyDescent="0.25">
      <c r="A1091">
        <v>3011</v>
      </c>
      <c r="B1091" t="s">
        <v>460</v>
      </c>
      <c r="C1091">
        <v>3</v>
      </c>
      <c r="D1091">
        <v>5.0484673346571833</v>
      </c>
      <c r="E1091">
        <v>1.0630017224541044</v>
      </c>
      <c r="F1091">
        <v>-1.0512803015834788</v>
      </c>
      <c r="G1091">
        <v>-0.69481489490481552</v>
      </c>
      <c r="H1091">
        <v>0.24923304569155391</v>
      </c>
      <c r="I1091">
        <v>0</v>
      </c>
      <c r="J1091">
        <v>14.953982741493235</v>
      </c>
      <c r="K1091">
        <v>0.24923304569155391</v>
      </c>
      <c r="L1091">
        <v>-0.99999999999999778</v>
      </c>
      <c r="M1091">
        <v>-0.99999999999999778</v>
      </c>
      <c r="N1091">
        <v>4.9846609138310782</v>
      </c>
      <c r="O1091">
        <v>19.307635181245598</v>
      </c>
      <c r="P1091">
        <v>12.730002265574583</v>
      </c>
      <c r="Q1091">
        <v>-1.3321338389390647</v>
      </c>
      <c r="R1091">
        <v>1.0015885637809512</v>
      </c>
      <c r="S1091">
        <v>0.33333333333333304</v>
      </c>
      <c r="T1091">
        <v>0.44336379553861271</v>
      </c>
      <c r="U1091">
        <v>4.0525110767449482E-2</v>
      </c>
      <c r="V1091">
        <v>0</v>
      </c>
      <c r="W1091">
        <v>22.719567757913644</v>
      </c>
      <c r="X1091">
        <v>0.77505878917221216</v>
      </c>
      <c r="Y1091">
        <v>-0.99999999999999778</v>
      </c>
      <c r="Z1091">
        <v>-0.99999999999999778</v>
      </c>
      <c r="AA1091">
        <v>48.097764202156867</v>
      </c>
      <c r="AB1091">
        <v>0.20701802967067318</v>
      </c>
      <c r="AC1091">
        <v>0.53095004380494704</v>
      </c>
      <c r="AD1091">
        <v>-0.25043591586637487</v>
      </c>
      <c r="AE1091">
        <v>24.376607880462277</v>
      </c>
      <c r="AF1091">
        <v>-0.99999999999999778</v>
      </c>
      <c r="AG1091">
        <v>-0.99999999999999778</v>
      </c>
      <c r="AH1091">
        <v>-0.99999999999999778</v>
      </c>
      <c r="AI1091">
        <v>0</v>
      </c>
      <c r="AJ1091">
        <v>0</v>
      </c>
      <c r="AK1091">
        <v>-6.1964495716638557E-3</v>
      </c>
      <c r="AL1091">
        <v>-3.8494495802370732E-3</v>
      </c>
      <c r="AM1091">
        <v>-0.21592066175922792</v>
      </c>
      <c r="AN1091">
        <v>0.58259523732606389</v>
      </c>
      <c r="AO1091">
        <v>-5.4289987918390148</v>
      </c>
      <c r="AP1091">
        <v>14.545633685250412</v>
      </c>
      <c r="AQ1091">
        <v>37.673550499406858</v>
      </c>
      <c r="AR1091">
        <v>0.81722223963939489</v>
      </c>
      <c r="AS1091">
        <v>1.0242918348637657</v>
      </c>
      <c r="AT1091">
        <v>-0.99999999999999778</v>
      </c>
      <c r="AU1091">
        <v>-0.99999999999999778</v>
      </c>
      <c r="AV1091">
        <v>0.30677366887613616</v>
      </c>
      <c r="AW1091">
        <v>81.951033068652862</v>
      </c>
      <c r="AX1091">
        <v>81.951033068652862</v>
      </c>
      <c r="AY1091">
        <v>0.17823120585620184</v>
      </c>
      <c r="AZ1091">
        <v>29.654466195792452</v>
      </c>
      <c r="BA1091">
        <v>1523.1431886544485</v>
      </c>
    </row>
    <row r="1092" spans="1:100" x14ac:dyDescent="0.25">
      <c r="A1092">
        <v>3013</v>
      </c>
      <c r="B1092" t="s">
        <v>1498</v>
      </c>
      <c r="C1092">
        <v>1</v>
      </c>
      <c r="D1092">
        <v>3.6780808625294901</v>
      </c>
      <c r="E1092">
        <v>2.1757476414710399E-2</v>
      </c>
      <c r="F1092">
        <v>5.7515663270048999E-2</v>
      </c>
      <c r="G1092">
        <v>6.3638324821297304E-2</v>
      </c>
      <c r="H1092">
        <v>4.4731895715573101E-2</v>
      </c>
      <c r="I1092">
        <v>0</v>
      </c>
      <c r="J1092">
        <v>2.6839137429343798</v>
      </c>
      <c r="K1092">
        <v>4.4731895715573101E-2</v>
      </c>
      <c r="L1092">
        <v>-1</v>
      </c>
      <c r="M1092">
        <v>-1</v>
      </c>
      <c r="N1092">
        <v>0.894637914311463</v>
      </c>
      <c r="O1092">
        <v>6.42563293028517</v>
      </c>
      <c r="P1092">
        <v>8.4867148022695807E-2</v>
      </c>
      <c r="Q1092">
        <v>0.153507344323627</v>
      </c>
      <c r="R1092">
        <v>5.0277871893111802E-2</v>
      </c>
      <c r="S1092">
        <v>0.32916601326620298</v>
      </c>
      <c r="T1092">
        <v>0.23975694309620599</v>
      </c>
      <c r="U1092">
        <v>4.00147922229208E-2</v>
      </c>
      <c r="V1092">
        <v>-3.2092616958779002E-3</v>
      </c>
      <c r="W1092">
        <v>22.4398636469551</v>
      </c>
      <c r="X1092">
        <v>0.57887640222380699</v>
      </c>
      <c r="Y1092">
        <v>-1</v>
      </c>
      <c r="Z1092">
        <v>-1</v>
      </c>
      <c r="AA1092">
        <v>33.0321732872819</v>
      </c>
      <c r="AB1092">
        <v>0.100272451404467</v>
      </c>
      <c r="AC1092">
        <v>4.1627991656747201E-2</v>
      </c>
      <c r="AD1092">
        <v>6.8940192307458195E-2</v>
      </c>
      <c r="AE1092">
        <v>10.542031768433599</v>
      </c>
      <c r="AF1092">
        <v>-1</v>
      </c>
      <c r="AG1092">
        <v>-1</v>
      </c>
      <c r="AH1092">
        <v>-1</v>
      </c>
      <c r="AI1092">
        <v>-6.4806894010443399E-4</v>
      </c>
      <c r="AJ1092">
        <v>-3.2092616958779002E-3</v>
      </c>
      <c r="AK1092">
        <v>0.108545496552842</v>
      </c>
      <c r="AL1092">
        <v>6.3541779719447203E-2</v>
      </c>
      <c r="AM1092">
        <v>0.14516971361987499</v>
      </c>
      <c r="AN1092">
        <v>6.2411759814733403E-2</v>
      </c>
      <c r="AO1092">
        <v>4.1719703232610899</v>
      </c>
      <c r="AP1092">
        <v>1.87800289396557</v>
      </c>
      <c r="AQ1092">
        <v>25.123777389889501</v>
      </c>
      <c r="AR1092">
        <v>0.60572848688945202</v>
      </c>
      <c r="AS1092">
        <v>0.62360829793938</v>
      </c>
      <c r="AT1092">
        <v>-1</v>
      </c>
      <c r="AU1092">
        <v>-1</v>
      </c>
      <c r="AV1092">
        <v>0.113916196714409</v>
      </c>
      <c r="AW1092">
        <v>41.335809111532598</v>
      </c>
      <c r="AX1092">
        <v>41.001921563142801</v>
      </c>
      <c r="AY1092">
        <v>9.6368259759583505E-2</v>
      </c>
      <c r="AZ1092">
        <v>-14.145392237927799</v>
      </c>
      <c r="BA1092">
        <v>1350</v>
      </c>
    </row>
    <row r="1093" spans="1:100" x14ac:dyDescent="0.25">
      <c r="A1093">
        <v>3015</v>
      </c>
      <c r="B1093" t="s">
        <v>1499</v>
      </c>
      <c r="C1093">
        <v>3</v>
      </c>
      <c r="D1093">
        <v>6.0925746967529015</v>
      </c>
      <c r="E1093">
        <v>4.4744176471700134E-3</v>
      </c>
      <c r="F1093">
        <v>11.327445928509047</v>
      </c>
      <c r="G1093">
        <v>11.327445928509047</v>
      </c>
      <c r="H1093">
        <v>-0.17054143791558868</v>
      </c>
      <c r="I1093">
        <v>0</v>
      </c>
      <c r="J1093">
        <v>-10.232486274935317</v>
      </c>
      <c r="K1093">
        <v>-0.17054143791558868</v>
      </c>
      <c r="L1093">
        <v>-1.0000000000000018</v>
      </c>
      <c r="M1093">
        <v>-1.0000000000000018</v>
      </c>
      <c r="N1093">
        <v>-3.410828758311772</v>
      </c>
      <c r="O1093">
        <v>7.1875343503266285</v>
      </c>
      <c r="P1093">
        <v>-0.43355710700248379</v>
      </c>
      <c r="Q1093">
        <v>10.006237893857124</v>
      </c>
      <c r="R1093">
        <v>3.1467537483918915</v>
      </c>
      <c r="S1093">
        <v>0.3333333333333337</v>
      </c>
      <c r="T1093">
        <v>0.33159959611935119</v>
      </c>
      <c r="U1093">
        <v>0.51931861869743368</v>
      </c>
      <c r="V1093">
        <v>6.6493380361657382E-3</v>
      </c>
      <c r="W1093">
        <v>54.457692964074916</v>
      </c>
      <c r="X1093">
        <v>2.9429557293590607</v>
      </c>
      <c r="Y1093">
        <v>-1.0000000000000018</v>
      </c>
      <c r="Z1093">
        <v>-1.0000000000000018</v>
      </c>
      <c r="AA1093">
        <v>100.41807712635017</v>
      </c>
      <c r="AB1093">
        <v>0.14883010188842019</v>
      </c>
      <c r="AC1093">
        <v>0.6984523599274377</v>
      </c>
      <c r="AD1093">
        <v>8.9901464618087762E-3</v>
      </c>
      <c r="AE1093">
        <v>42.813630413883338</v>
      </c>
      <c r="AF1093">
        <v>-1.0000000000000018</v>
      </c>
      <c r="AG1093">
        <v>-1.0000000000000018</v>
      </c>
      <c r="AH1093">
        <v>-1.0000000000000018</v>
      </c>
      <c r="AI1093">
        <v>9.8517588237836504E-2</v>
      </c>
      <c r="AJ1093">
        <v>6.6493380361657382E-3</v>
      </c>
      <c r="AK1093">
        <v>0.16898507764592119</v>
      </c>
      <c r="AL1093">
        <v>2.71211677926591E-2</v>
      </c>
      <c r="AM1093">
        <v>0.38744806528538506</v>
      </c>
      <c r="AN1093">
        <v>1.7533552331151381E-2</v>
      </c>
      <c r="AO1093">
        <v>10.531127020364231</v>
      </c>
      <c r="AP1093">
        <v>0.57394464724207994</v>
      </c>
      <c r="AQ1093">
        <v>44.22520668913959</v>
      </c>
      <c r="AR1093">
        <v>1.1909008861862835</v>
      </c>
      <c r="AS1093">
        <v>2.7724142914434715</v>
      </c>
      <c r="AT1093">
        <v>-1.0000000000000018</v>
      </c>
      <c r="AU1093">
        <v>-1.0000000000000018</v>
      </c>
      <c r="AV1093">
        <v>14.474199676900934</v>
      </c>
      <c r="AW1093">
        <v>108.17955612391884</v>
      </c>
      <c r="AX1093">
        <v>110.81484169229213</v>
      </c>
      <c r="AY1093">
        <v>0.35515378549857896</v>
      </c>
      <c r="AZ1093">
        <v>31.999163204175364</v>
      </c>
      <c r="BA1093">
        <v>1583.9997346757837</v>
      </c>
    </row>
    <row r="1094" spans="1:100" x14ac:dyDescent="0.25">
      <c r="A1094">
        <v>3017</v>
      </c>
      <c r="B1094" t="s">
        <v>1500</v>
      </c>
      <c r="C1094">
        <v>2</v>
      </c>
      <c r="D1094">
        <v>4.6805684235186389</v>
      </c>
      <c r="E1094">
        <v>0.21071996455461969</v>
      </c>
      <c r="F1094">
        <v>0.60165300764285934</v>
      </c>
      <c r="G1094">
        <v>0.61205203990861268</v>
      </c>
      <c r="H1094">
        <v>0.17884859009708992</v>
      </c>
      <c r="I1094">
        <v>0</v>
      </c>
      <c r="J1094">
        <v>10.730915405825392</v>
      </c>
      <c r="K1094">
        <v>0.17884859009708992</v>
      </c>
      <c r="L1094">
        <v>-1</v>
      </c>
      <c r="M1094">
        <v>-1</v>
      </c>
      <c r="N1094">
        <v>3.5769718019417978</v>
      </c>
      <c r="O1094">
        <v>14.991484214365295</v>
      </c>
      <c r="P1094">
        <v>1.2349622687442416</v>
      </c>
      <c r="Q1094">
        <v>3.1746864604242218</v>
      </c>
      <c r="R1094">
        <v>1.0442131465451499</v>
      </c>
      <c r="S1094">
        <v>0.34828660463069527</v>
      </c>
      <c r="T1094">
        <v>0.35954832579187118</v>
      </c>
      <c r="U1094">
        <v>0.17094942648912836</v>
      </c>
      <c r="V1094">
        <v>1.2973415705019456E-2</v>
      </c>
      <c r="W1094">
        <v>30.208152143014473</v>
      </c>
      <c r="X1094">
        <v>1.235236123988074</v>
      </c>
      <c r="Y1094">
        <v>-1</v>
      </c>
      <c r="Z1094">
        <v>-1</v>
      </c>
      <c r="AA1094">
        <v>54.541640450141074</v>
      </c>
      <c r="AB1094">
        <v>0.22211403064718099</v>
      </c>
      <c r="AC1094">
        <v>0.22236738757316007</v>
      </c>
      <c r="AD1094">
        <v>0.21687664937188944</v>
      </c>
      <c r="AE1094">
        <v>27.266181783964896</v>
      </c>
      <c r="AF1094">
        <v>-1</v>
      </c>
      <c r="AG1094">
        <v>-1</v>
      </c>
      <c r="AH1094">
        <v>-1</v>
      </c>
      <c r="AI1094">
        <v>6.8468414955355963E-3</v>
      </c>
      <c r="AJ1094">
        <v>1.2973415705019456E-2</v>
      </c>
      <c r="AK1094">
        <v>-3.5682133350739345E-2</v>
      </c>
      <c r="AL1094">
        <v>0.20751009033998669</v>
      </c>
      <c r="AM1094">
        <v>-4.9905403327616185E-2</v>
      </c>
      <c r="AN1094">
        <v>0.23334626354266996</v>
      </c>
      <c r="AO1094">
        <v>-0.88376778093657693</v>
      </c>
      <c r="AP1094">
        <v>6.3289290712591573</v>
      </c>
      <c r="AQ1094">
        <v>35.781307816971285</v>
      </c>
      <c r="AR1094">
        <v>0.83308041917094955</v>
      </c>
      <c r="AS1094">
        <v>1.3355266685339695</v>
      </c>
      <c r="AT1094">
        <v>-1</v>
      </c>
      <c r="AU1094">
        <v>-1</v>
      </c>
      <c r="AV1094">
        <v>1.4374292370816268</v>
      </c>
      <c r="AW1094">
        <v>68.298928713725559</v>
      </c>
      <c r="AX1094">
        <v>68.589433421211197</v>
      </c>
      <c r="AY1094">
        <v>0.27045743476626954</v>
      </c>
      <c r="AZ1094">
        <v>18.18336627077715</v>
      </c>
      <c r="BA1094">
        <v>1411.8398171916901</v>
      </c>
    </row>
    <row r="1095" spans="1:100" x14ac:dyDescent="0.25">
      <c r="A1095">
        <v>3018</v>
      </c>
      <c r="B1095" t="s">
        <v>1501</v>
      </c>
      <c r="C1095">
        <v>2</v>
      </c>
      <c r="D1095">
        <v>4.2595265946637326</v>
      </c>
      <c r="E1095">
        <v>0.11719475159237894</v>
      </c>
      <c r="F1095">
        <v>0.36876501107209381</v>
      </c>
      <c r="G1095">
        <v>0.37810647710511169</v>
      </c>
      <c r="H1095">
        <v>0.13045003403110567</v>
      </c>
      <c r="I1095">
        <v>0</v>
      </c>
      <c r="J1095">
        <v>7.8270020418663382</v>
      </c>
      <c r="K1095">
        <v>0.13045003403110567</v>
      </c>
      <c r="L1095">
        <v>-1</v>
      </c>
      <c r="M1095">
        <v>-1</v>
      </c>
      <c r="N1095">
        <v>2.6090006806221129</v>
      </c>
      <c r="O1095">
        <v>11.975077482649866</v>
      </c>
      <c r="P1095">
        <v>0.76130705636321383</v>
      </c>
      <c r="Q1095">
        <v>2.0676312597114039</v>
      </c>
      <c r="R1095">
        <v>0.68060263378562991</v>
      </c>
      <c r="S1095">
        <v>0.33923953147503133</v>
      </c>
      <c r="T1095">
        <v>0.32135140128782869</v>
      </c>
      <c r="U1095">
        <v>0.12365089651746897</v>
      </c>
      <c r="V1095">
        <v>6.7192000835612151E-3</v>
      </c>
      <c r="W1095">
        <v>27.222944392977162</v>
      </c>
      <c r="X1095">
        <v>1.0161210195628121</v>
      </c>
      <c r="Y1095">
        <v>-1</v>
      </c>
      <c r="Z1095">
        <v>-1</v>
      </c>
      <c r="AA1095">
        <v>48.395578503909945</v>
      </c>
      <c r="AB1095">
        <v>0.16905991118989705</v>
      </c>
      <c r="AC1095">
        <v>0.16929313420428838</v>
      </c>
      <c r="AD1095">
        <v>0.16425817450679683</v>
      </c>
      <c r="AE1095">
        <v>22.378492271985888</v>
      </c>
      <c r="AF1095">
        <v>-1</v>
      </c>
      <c r="AG1095">
        <v>-1</v>
      </c>
      <c r="AH1095">
        <v>-1</v>
      </c>
      <c r="AI1095">
        <v>3.4173886140396754E-3</v>
      </c>
      <c r="AJ1095">
        <v>6.7192000835612151E-3</v>
      </c>
      <c r="AK1095">
        <v>2.823439998695762E-2</v>
      </c>
      <c r="AL1095">
        <v>0.14359355700228971</v>
      </c>
      <c r="AM1095">
        <v>2.4539676920906917E-2</v>
      </c>
      <c r="AN1095">
        <v>0.15890118329414685</v>
      </c>
      <c r="AO1095">
        <v>1.0118955417293234</v>
      </c>
      <c r="AP1095">
        <v>4.4332657485932572</v>
      </c>
      <c r="AQ1095">
        <v>32.603343473094789</v>
      </c>
      <c r="AR1095">
        <v>0.7631272034024057</v>
      </c>
      <c r="AS1095">
        <v>1.1093067456566592</v>
      </c>
      <c r="AT1095">
        <v>-1</v>
      </c>
      <c r="AU1095">
        <v>-1</v>
      </c>
      <c r="AV1095">
        <v>0.95490344531023408</v>
      </c>
      <c r="AW1095">
        <v>61.216041986543445</v>
      </c>
      <c r="AX1095">
        <v>61.413756362182625</v>
      </c>
      <c r="AY1095">
        <v>0.2159002125927513</v>
      </c>
      <c r="AZ1095">
        <v>8.6253490052604249</v>
      </c>
      <c r="BA1095">
        <v>1464.4304937057555</v>
      </c>
    </row>
    <row r="1096" spans="1:100" x14ac:dyDescent="0.25">
      <c r="A1096">
        <v>3019</v>
      </c>
      <c r="B1096" t="s">
        <v>634</v>
      </c>
      <c r="C1096">
        <v>3</v>
      </c>
      <c r="D1096">
        <v>4.9890879696320134</v>
      </c>
      <c r="E1096">
        <v>-1.5491615007307787E-2</v>
      </c>
      <c r="F1096">
        <v>-7.3023889041639978E-2</v>
      </c>
      <c r="G1096">
        <v>-7.3023889041639978E-2</v>
      </c>
      <c r="H1096">
        <v>0.11059749880489267</v>
      </c>
      <c r="I1096">
        <v>0</v>
      </c>
      <c r="J1096">
        <v>6.6358499282935606</v>
      </c>
      <c r="K1096">
        <v>0.11059749880489267</v>
      </c>
      <c r="L1096">
        <v>-0.99999999999999978</v>
      </c>
      <c r="M1096">
        <v>-0.99999999999999978</v>
      </c>
      <c r="N1096">
        <v>2.2119499760978538</v>
      </c>
      <c r="O1096">
        <v>11.551914008883932</v>
      </c>
      <c r="P1096">
        <v>-1.4105452323441987</v>
      </c>
      <c r="Q1096">
        <v>0.27449003455815058</v>
      </c>
      <c r="R1096">
        <v>-0.19181766833698741</v>
      </c>
      <c r="S1096">
        <v>0.33333333333333348</v>
      </c>
      <c r="T1096">
        <v>0.33873919196573576</v>
      </c>
      <c r="U1096">
        <v>-9.0372155977680335E-2</v>
      </c>
      <c r="V1096">
        <v>0</v>
      </c>
      <c r="W1096">
        <v>18.84411482065984</v>
      </c>
      <c r="X1096">
        <v>0.20539226121585746</v>
      </c>
      <c r="Y1096">
        <v>-0.99999999999999978</v>
      </c>
      <c r="Z1096">
        <v>-0.99999999999999978</v>
      </c>
      <c r="AA1096">
        <v>35.047429131233827</v>
      </c>
      <c r="AB1096">
        <v>-4.6144153335291108E-2</v>
      </c>
      <c r="AC1096">
        <v>0.40829470891505543</v>
      </c>
      <c r="AD1096">
        <v>-3.4247916001543983E-2</v>
      </c>
      <c r="AE1096">
        <v>16.395131978911007</v>
      </c>
      <c r="AF1096">
        <v>-0.99999999999999978</v>
      </c>
      <c r="AG1096">
        <v>-0.99999999999999978</v>
      </c>
      <c r="AH1096">
        <v>-0.99999999999999978</v>
      </c>
      <c r="AI1096">
        <v>0</v>
      </c>
      <c r="AJ1096">
        <v>0</v>
      </c>
      <c r="AK1096">
        <v>0.14974610668681643</v>
      </c>
      <c r="AL1096">
        <v>0.3440309440281577</v>
      </c>
      <c r="AM1096">
        <v>-0.12132748461686849</v>
      </c>
      <c r="AN1096">
        <v>-0.22664732054358772</v>
      </c>
      <c r="AO1096">
        <v>-2.2844565819876301</v>
      </c>
      <c r="AP1096">
        <v>-3.9460282934489044</v>
      </c>
      <c r="AQ1096">
        <v>25.47996474895341</v>
      </c>
      <c r="AR1096">
        <v>0.5817003693213888</v>
      </c>
      <c r="AS1096">
        <v>0.31598976002075019</v>
      </c>
      <c r="AT1096">
        <v>-0.99999999999999978</v>
      </c>
      <c r="AU1096">
        <v>-0.99999999999999978</v>
      </c>
      <c r="AV1096">
        <v>-0.26484155737862736</v>
      </c>
      <c r="AW1096">
        <v>42.653314846668891</v>
      </c>
      <c r="AX1096">
        <v>42.653314846668891</v>
      </c>
      <c r="AY1096">
        <v>0.13969744914342042</v>
      </c>
      <c r="AZ1096">
        <v>-12.406436869799562</v>
      </c>
      <c r="BA1096">
        <v>1468.8799640419265</v>
      </c>
    </row>
    <row r="1097" spans="1:100" x14ac:dyDescent="0.25">
      <c r="A1097">
        <v>3021</v>
      </c>
      <c r="B1097" t="s">
        <v>1502</v>
      </c>
      <c r="C1097">
        <v>3</v>
      </c>
      <c r="D1097">
        <v>5.6357402511190502</v>
      </c>
      <c r="E1097">
        <v>-5.0009613246326566E-3</v>
      </c>
      <c r="F1097">
        <v>0.58328576943736765</v>
      </c>
      <c r="G1097">
        <v>0.58328576943736765</v>
      </c>
      <c r="H1097">
        <v>0.17059421064691177</v>
      </c>
      <c r="I1097">
        <v>0</v>
      </c>
      <c r="J1097">
        <v>10.235652638814702</v>
      </c>
      <c r="K1097">
        <v>0.17059421064691177</v>
      </c>
      <c r="L1097">
        <v>-0.99999999999999944</v>
      </c>
      <c r="M1097">
        <v>-0.99999999999999944</v>
      </c>
      <c r="N1097">
        <v>3.4118842129382352</v>
      </c>
      <c r="O1097">
        <v>16.454678659371123</v>
      </c>
      <c r="P1097">
        <v>0.83540127327301261</v>
      </c>
      <c r="Q1097">
        <v>0.23843144017379547</v>
      </c>
      <c r="R1097">
        <v>1.3254496057296835E-2</v>
      </c>
      <c r="S1097">
        <v>0.33333333333333337</v>
      </c>
      <c r="T1097">
        <v>0.33829767650618991</v>
      </c>
      <c r="U1097">
        <v>0.33290733283829116</v>
      </c>
      <c r="V1097">
        <v>-1.1669097969425928E-2</v>
      </c>
      <c r="W1097">
        <v>32.891001362459072</v>
      </c>
      <c r="X1097">
        <v>1.7676158859020772</v>
      </c>
      <c r="Y1097">
        <v>-0.99999999999999944</v>
      </c>
      <c r="Z1097">
        <v>-0.99999999999999944</v>
      </c>
      <c r="AA1097">
        <v>46.802678931533364</v>
      </c>
      <c r="AB1097">
        <v>-2.1952915043648269E-2</v>
      </c>
      <c r="AC1097">
        <v>6.5055915729724939E-2</v>
      </c>
      <c r="AD1097">
        <v>0.23486546077426362</v>
      </c>
      <c r="AE1097">
        <v>13.898423073017014</v>
      </c>
      <c r="AF1097">
        <v>-0.99999999999999944</v>
      </c>
      <c r="AG1097">
        <v>-0.99999999999999944</v>
      </c>
      <c r="AH1097">
        <v>-0.99999999999999944</v>
      </c>
      <c r="AI1097">
        <v>0</v>
      </c>
      <c r="AJ1097">
        <v>-1.1669097969425928E-2</v>
      </c>
      <c r="AK1097">
        <v>0.17258259092516057</v>
      </c>
      <c r="AL1097">
        <v>-3.7560288881267868E-2</v>
      </c>
      <c r="AM1097">
        <v>0.21392144493698359</v>
      </c>
      <c r="AN1097">
        <v>0.41773047777688882</v>
      </c>
      <c r="AO1097">
        <v>6.2109490780503949</v>
      </c>
      <c r="AP1097">
        <v>10.255460500015882</v>
      </c>
      <c r="AQ1097">
        <v>43.126654001273728</v>
      </c>
      <c r="AR1097">
        <v>0.99286924470838878</v>
      </c>
      <c r="AS1097">
        <v>1.9382100965489895</v>
      </c>
      <c r="AT1097">
        <v>-0.99999999999999944</v>
      </c>
      <c r="AU1097">
        <v>-0.99999999999999944</v>
      </c>
      <c r="AV1097">
        <v>0.59654026549466432</v>
      </c>
      <c r="AW1097">
        <v>73.512818090920391</v>
      </c>
      <c r="AX1097">
        <v>72.3459082939778</v>
      </c>
      <c r="AY1097">
        <v>0.2248721087436627</v>
      </c>
      <c r="AZ1097">
        <v>-1.978445423206411</v>
      </c>
      <c r="BA1097">
        <v>1472.227176914847</v>
      </c>
    </row>
    <row r="1098" spans="1:100" x14ac:dyDescent="0.25">
      <c r="A1098">
        <v>3023</v>
      </c>
      <c r="B1098" t="s">
        <v>1503</v>
      </c>
      <c r="C1098">
        <v>2</v>
      </c>
      <c r="D1098">
        <v>3.0745949914554163</v>
      </c>
      <c r="E1098">
        <v>-0.1460118301316827</v>
      </c>
      <c r="F1098">
        <v>-0.28664812898356284</v>
      </c>
      <c r="G1098">
        <v>-0.28028295548438237</v>
      </c>
      <c r="H1098">
        <v>-5.7572848193860604E-3</v>
      </c>
      <c r="I1098">
        <v>0</v>
      </c>
      <c r="J1098">
        <v>-0.34543708916316351</v>
      </c>
      <c r="K1098">
        <v>-5.7572848193860604E-3</v>
      </c>
      <c r="L1098">
        <v>-1</v>
      </c>
      <c r="M1098">
        <v>-1</v>
      </c>
      <c r="N1098">
        <v>-0.1151456963877211</v>
      </c>
      <c r="O1098">
        <v>3.4860499808915284</v>
      </c>
      <c r="P1098">
        <v>-0.57169359039209366</v>
      </c>
      <c r="Q1098">
        <v>-1.0479373226034772</v>
      </c>
      <c r="R1098">
        <v>-0.34270089166055923</v>
      </c>
      <c r="S1098">
        <v>0.31377849135025548</v>
      </c>
      <c r="T1098">
        <v>0.21385437869200657</v>
      </c>
      <c r="U1098">
        <v>-9.4606356577075917E-3</v>
      </c>
      <c r="V1098">
        <v>-1.0881943639617022E-2</v>
      </c>
      <c r="W1098">
        <v>18.821719709952678</v>
      </c>
      <c r="X1098">
        <v>0.39946872000410011</v>
      </c>
      <c r="Y1098">
        <v>-1</v>
      </c>
      <c r="Z1098">
        <v>-1</v>
      </c>
      <c r="AA1098">
        <v>31.098810020902679</v>
      </c>
      <c r="AB1098">
        <v>1.9750511227669243E-2</v>
      </c>
      <c r="AC1098">
        <v>1.9927071681474937E-2</v>
      </c>
      <c r="AD1098">
        <v>1.6174802482121414E-2</v>
      </c>
      <c r="AE1098">
        <v>8.6231421559061321</v>
      </c>
      <c r="AF1098">
        <v>-1</v>
      </c>
      <c r="AG1098">
        <v>-1</v>
      </c>
      <c r="AH1098">
        <v>-1</v>
      </c>
      <c r="AI1098">
        <v>-6.2340683731441646E-3</v>
      </c>
      <c r="AJ1098">
        <v>-1.0881943639617022E-2</v>
      </c>
      <c r="AK1098">
        <v>0.20811372581388046</v>
      </c>
      <c r="AL1098">
        <v>-3.6285768824633136E-2</v>
      </c>
      <c r="AM1098">
        <v>0.23404933188740407</v>
      </c>
      <c r="AN1098">
        <v>-5.0608471672350289E-2</v>
      </c>
      <c r="AO1098">
        <v>6.3468319450285282</v>
      </c>
      <c r="AP1098">
        <v>-0.90167065470594743</v>
      </c>
      <c r="AQ1098">
        <v>23.659646845209103</v>
      </c>
      <c r="AR1098">
        <v>0.56625893419592133</v>
      </c>
      <c r="AS1098">
        <v>0.47265946378992901</v>
      </c>
      <c r="AT1098">
        <v>-1</v>
      </c>
      <c r="AU1098">
        <v>-1</v>
      </c>
      <c r="AV1098">
        <v>-0.40306153785553955</v>
      </c>
      <c r="AW1098">
        <v>41.282781797625233</v>
      </c>
      <c r="AX1098">
        <v>41.219357756266561</v>
      </c>
      <c r="AY1098">
        <v>6.2360653560156992E-2</v>
      </c>
      <c r="AZ1098">
        <v>-18.273633342225974</v>
      </c>
      <c r="BA1098">
        <v>1362.4665117177242</v>
      </c>
    </row>
    <row r="1099" spans="1:100" x14ac:dyDescent="0.25">
      <c r="A1099">
        <v>3024</v>
      </c>
      <c r="B1099" t="s">
        <v>1504</v>
      </c>
      <c r="C1099">
        <v>3</v>
      </c>
      <c r="D1099">
        <v>5.1997141101595981</v>
      </c>
      <c r="E1099">
        <v>0</v>
      </c>
      <c r="F1099">
        <v>0.23638513946999379</v>
      </c>
      <c r="G1099">
        <v>0.23638513946999379</v>
      </c>
      <c r="H1099">
        <v>0.26337927996133448</v>
      </c>
      <c r="I1099">
        <v>0</v>
      </c>
      <c r="J1099">
        <v>15.802756797680074</v>
      </c>
      <c r="K1099">
        <v>0.26337927996133448</v>
      </c>
      <c r="L1099">
        <v>-0.99999999999999878</v>
      </c>
      <c r="M1099">
        <v>-0.99999999999999878</v>
      </c>
      <c r="N1099">
        <v>5.26758559922669</v>
      </c>
      <c r="O1099">
        <v>21.238856047309675</v>
      </c>
      <c r="P1099">
        <v>0.19275147046191701</v>
      </c>
      <c r="Q1099">
        <v>-0.55834823561218261</v>
      </c>
      <c r="R1099">
        <v>-0.18141437867525104</v>
      </c>
      <c r="S1099">
        <v>0.33333333333333293</v>
      </c>
      <c r="T1099">
        <v>0.44764172379466272</v>
      </c>
      <c r="U1099">
        <v>0.2106471216235539</v>
      </c>
      <c r="V1099">
        <v>-5.6313800284292399E-3</v>
      </c>
      <c r="W1099">
        <v>28.904460750471415</v>
      </c>
      <c r="X1099">
        <v>1.4407043739516314</v>
      </c>
      <c r="Y1099">
        <v>-0.99999999999999878</v>
      </c>
      <c r="Z1099">
        <v>-0.99999999999999878</v>
      </c>
      <c r="AA1099">
        <v>43.579093468563975</v>
      </c>
      <c r="AB1099">
        <v>0.14341458526350967</v>
      </c>
      <c r="AC1099">
        <v>1.714934324748392E-2</v>
      </c>
      <c r="AD1099">
        <v>0.13655701342436258</v>
      </c>
      <c r="AE1099">
        <v>14.856047096767814</v>
      </c>
      <c r="AF1099">
        <v>-0.99999999999999878</v>
      </c>
      <c r="AG1099">
        <v>-0.99999999999999878</v>
      </c>
      <c r="AH1099">
        <v>-0.99999999999999878</v>
      </c>
      <c r="AI1099">
        <v>0</v>
      </c>
      <c r="AJ1099">
        <v>-5.6313800284292399E-3</v>
      </c>
      <c r="AK1099">
        <v>8.7591720350550947E-2</v>
      </c>
      <c r="AL1099">
        <v>0.2085192553753025</v>
      </c>
      <c r="AM1099">
        <v>0.30431964574530762</v>
      </c>
      <c r="AN1099">
        <v>-0.28156841171633162</v>
      </c>
      <c r="AO1099">
        <v>8.0459497453854461</v>
      </c>
      <c r="AP1099">
        <v>-5.9966140160317742</v>
      </c>
      <c r="AQ1099">
        <v>44.707217548151483</v>
      </c>
      <c r="AR1099">
        <v>0.98599079872312057</v>
      </c>
      <c r="AS1099">
        <v>1.7040836539129653</v>
      </c>
      <c r="AT1099">
        <v>-0.99999999999999878</v>
      </c>
      <c r="AU1099">
        <v>-0.99999999999999878</v>
      </c>
      <c r="AV1099">
        <v>5.4970760794742737E-2</v>
      </c>
      <c r="AW1099">
        <v>58.821335499841872</v>
      </c>
      <c r="AX1099">
        <v>58.258197496998939</v>
      </c>
      <c r="AY1099">
        <v>0.21108372960995042</v>
      </c>
      <c r="AZ1099">
        <v>-9.4531589570453605</v>
      </c>
      <c r="BA1099">
        <v>1480.5218072179755</v>
      </c>
    </row>
    <row r="1100" spans="1:100" x14ac:dyDescent="0.25">
      <c r="A1100">
        <v>3026</v>
      </c>
      <c r="B1100" t="s">
        <v>1505</v>
      </c>
      <c r="C1100">
        <v>3</v>
      </c>
      <c r="D1100">
        <v>4.3536764217558428</v>
      </c>
      <c r="E1100">
        <v>0</v>
      </c>
      <c r="F1100">
        <v>-0.20174653960547237</v>
      </c>
      <c r="G1100">
        <v>-0.20174653960547237</v>
      </c>
      <c r="H1100">
        <v>0.17000113064643282</v>
      </c>
      <c r="I1100">
        <v>0</v>
      </c>
      <c r="J1100">
        <v>10.200067838785968</v>
      </c>
      <c r="K1100">
        <v>0.17000113064643282</v>
      </c>
      <c r="L1100">
        <v>-1.0000000000000011</v>
      </c>
      <c r="M1100">
        <v>-1.0000000000000011</v>
      </c>
      <c r="N1100">
        <v>3.4000226129286553</v>
      </c>
      <c r="O1100">
        <v>14.351997720936323</v>
      </c>
      <c r="P1100">
        <v>0.15686374938662934</v>
      </c>
      <c r="Q1100">
        <v>1.6413025866401987</v>
      </c>
      <c r="R1100">
        <v>0.32596250461188053</v>
      </c>
      <c r="S1100">
        <v>0.33333333333333387</v>
      </c>
      <c r="T1100">
        <v>0.126627611400639</v>
      </c>
      <c r="U1100">
        <v>-7.3077783050450124E-2</v>
      </c>
      <c r="V1100">
        <v>-2.7263068942691053E-3</v>
      </c>
      <c r="W1100">
        <v>8.566228965712833</v>
      </c>
      <c r="X1100">
        <v>-0.19990723953742767</v>
      </c>
      <c r="Y1100">
        <v>-1.0000000000000011</v>
      </c>
      <c r="Z1100">
        <v>-1.0000000000000011</v>
      </c>
      <c r="AA1100">
        <v>3.0811825394567696</v>
      </c>
      <c r="AB1100">
        <v>-0.18089340363858178</v>
      </c>
      <c r="AC1100">
        <v>9.931541380322767E-2</v>
      </c>
      <c r="AD1100">
        <v>-3.4642188782004403E-2</v>
      </c>
      <c r="AE1100">
        <v>-5.8110089308679296</v>
      </c>
      <c r="AF1100">
        <v>-1.0000000000000011</v>
      </c>
      <c r="AG1100">
        <v>-1.0000000000000011</v>
      </c>
      <c r="AH1100">
        <v>-1.0000000000000011</v>
      </c>
      <c r="AI1100">
        <v>0</v>
      </c>
      <c r="AJ1100">
        <v>-2.7263068942691053E-3</v>
      </c>
      <c r="AK1100">
        <v>0.17088583644217067</v>
      </c>
      <c r="AL1100">
        <v>-0.12011154251048341</v>
      </c>
      <c r="AM1100">
        <v>-2.0220727459988631E-2</v>
      </c>
      <c r="AN1100">
        <v>0.44414848499374832</v>
      </c>
      <c r="AO1100">
        <v>0.34891099571113821</v>
      </c>
      <c r="AP1100">
        <v>10.503154412291291</v>
      </c>
      <c r="AQ1100">
        <v>18.766296804498797</v>
      </c>
      <c r="AR1100">
        <v>0.38415685478925354</v>
      </c>
      <c r="AS1100">
        <v>-2.9906108890995056E-2</v>
      </c>
      <c r="AT1100">
        <v>-1.0000000000000011</v>
      </c>
      <c r="AU1100">
        <v>-1.0000000000000011</v>
      </c>
      <c r="AV1100">
        <v>0.12421596500640804</v>
      </c>
      <c r="AW1100">
        <v>27.936334672684424</v>
      </c>
      <c r="AX1100">
        <v>27.66370398325752</v>
      </c>
      <c r="AY1100">
        <v>0.2984260942726113</v>
      </c>
      <c r="AZ1100">
        <v>-11.181674950085208</v>
      </c>
      <c r="BA1100">
        <v>1469.980125624109</v>
      </c>
      <c r="CU1100" t="e">
        <v>#N/A</v>
      </c>
      <c r="CV1100" t="e">
        <v>#N/A</v>
      </c>
    </row>
    <row r="1101" spans="1:100" x14ac:dyDescent="0.25">
      <c r="A1101">
        <v>3028</v>
      </c>
      <c r="B1101" t="s">
        <v>1506</v>
      </c>
      <c r="C1101">
        <v>3</v>
      </c>
      <c r="D1101">
        <v>3.1477396656726504E-2</v>
      </c>
      <c r="E1101">
        <v>0</v>
      </c>
      <c r="F1101">
        <v>-4.152577899098453E-3</v>
      </c>
      <c r="G1101">
        <v>-4.152577899098453E-3</v>
      </c>
      <c r="H1101">
        <v>-2.2285756914613153E-2</v>
      </c>
      <c r="I1101">
        <v>0</v>
      </c>
      <c r="J1101">
        <v>-1.3371454148767894</v>
      </c>
      <c r="K1101">
        <v>-2.2285756914613153E-2</v>
      </c>
      <c r="L1101">
        <v>-1.0000000000000004</v>
      </c>
      <c r="M1101">
        <v>-1.0000000000000004</v>
      </c>
      <c r="N1101">
        <v>-0.44571513829226334</v>
      </c>
      <c r="O1101">
        <v>-1.309820596119162</v>
      </c>
      <c r="P1101">
        <v>0.76204184952804299</v>
      </c>
      <c r="Q1101">
        <v>1.4644004007225144</v>
      </c>
      <c r="R1101">
        <v>0.62440563027040208</v>
      </c>
      <c r="S1101">
        <v>0.33333333333333348</v>
      </c>
      <c r="T1101">
        <v>0.28041041943856299</v>
      </c>
      <c r="U1101">
        <v>-0.1020002751457363</v>
      </c>
      <c r="V1101">
        <v>-2.557513378585417E-2</v>
      </c>
      <c r="W1101">
        <v>20.338164030196769</v>
      </c>
      <c r="X1101">
        <v>2.1654692493668738E-2</v>
      </c>
      <c r="Y1101">
        <v>-1.0000000000000004</v>
      </c>
      <c r="Z1101">
        <v>-1.0000000000000004</v>
      </c>
      <c r="AA1101">
        <v>37.771528288782775</v>
      </c>
      <c r="AB1101">
        <v>-0.18685497335537724</v>
      </c>
      <c r="AC1101">
        <v>0.20907244231678784</v>
      </c>
      <c r="AD1101">
        <v>0.31396170360490155</v>
      </c>
      <c r="AE1101">
        <v>16.808958628315612</v>
      </c>
      <c r="AF1101">
        <v>-1.0000000000000004</v>
      </c>
      <c r="AG1101">
        <v>-1.0000000000000004</v>
      </c>
      <c r="AH1101">
        <v>-1.0000000000000004</v>
      </c>
      <c r="AI1101">
        <v>3.1157009931180018E-3</v>
      </c>
      <c r="AJ1101">
        <v>-2.557513378585417E-2</v>
      </c>
      <c r="AK1101">
        <v>-2.4891488721452779E-3</v>
      </c>
      <c r="AL1101">
        <v>-1.5285370792456482E-3</v>
      </c>
      <c r="AM1101">
        <v>-0.15989703229283109</v>
      </c>
      <c r="AN1101">
        <v>3.8885923137075278E-2</v>
      </c>
      <c r="AO1101">
        <v>-4.0098715516815036</v>
      </c>
      <c r="AP1101">
        <v>0.96450539303065097</v>
      </c>
      <c r="AQ1101">
        <v>19.001018615319971</v>
      </c>
      <c r="AR1101">
        <v>0.48616834384030572</v>
      </c>
      <c r="AS1101">
        <v>-6.3106442094452292E-4</v>
      </c>
      <c r="AT1101">
        <v>-1.0000000000000004</v>
      </c>
      <c r="AU1101">
        <v>-1.0000000000000004</v>
      </c>
      <c r="AV1101">
        <v>0.62025305237130379</v>
      </c>
      <c r="AW1101">
        <v>37.426213085694286</v>
      </c>
      <c r="AX1101">
        <v>34.93101372697123</v>
      </c>
      <c r="AY1101">
        <v>-4.4440949535144887E-2</v>
      </c>
      <c r="AZ1101">
        <v>-25.969530206294333</v>
      </c>
      <c r="BA1101">
        <v>1324.2474155696164</v>
      </c>
    </row>
    <row r="1102" spans="1:100" x14ac:dyDescent="0.25">
      <c r="A1102">
        <v>3029</v>
      </c>
      <c r="B1102" t="s">
        <v>1507</v>
      </c>
      <c r="C1102">
        <v>2</v>
      </c>
      <c r="D1102">
        <v>2.5974508032625003</v>
      </c>
      <c r="E1102">
        <v>-0.25199895244635429</v>
      </c>
      <c r="F1102">
        <v>-0.55056764112762979</v>
      </c>
      <c r="G1102">
        <v>-0.54540095088354812</v>
      </c>
      <c r="H1102">
        <v>-6.0604780154039431E-2</v>
      </c>
      <c r="I1102">
        <v>0</v>
      </c>
      <c r="J1102">
        <v>-3.6362868092423648</v>
      </c>
      <c r="K1102">
        <v>-6.0604780154039431E-2</v>
      </c>
      <c r="L1102">
        <v>-1</v>
      </c>
      <c r="M1102">
        <v>-1</v>
      </c>
      <c r="N1102">
        <v>-1.2120956030807886</v>
      </c>
      <c r="O1102">
        <v>6.7717543047248085E-2</v>
      </c>
      <c r="P1102">
        <v>-1.1084617124799601</v>
      </c>
      <c r="Q1102">
        <v>-2.3025037785431621</v>
      </c>
      <c r="R1102">
        <v>-0.75476124063087147</v>
      </c>
      <c r="S1102">
        <v>0.30352592716174881</v>
      </c>
      <c r="T1102">
        <v>0.17056784684429302</v>
      </c>
      <c r="U1102">
        <v>-6.306153024678865E-2</v>
      </c>
      <c r="V1102">
        <v>-1.7969511740867382E-2</v>
      </c>
      <c r="W1102">
        <v>15.438743409587035</v>
      </c>
      <c r="X1102">
        <v>0.15115728998267552</v>
      </c>
      <c r="Y1102">
        <v>-1</v>
      </c>
      <c r="Z1102">
        <v>-1</v>
      </c>
      <c r="AA1102">
        <v>24.13380669595179</v>
      </c>
      <c r="AB1102">
        <v>-4.037288512841887E-2</v>
      </c>
      <c r="AC1102">
        <v>-4.0219141359895544E-2</v>
      </c>
      <c r="AD1102">
        <v>-4.3454901155010314E-2</v>
      </c>
      <c r="AE1102">
        <v>3.0841850155315509</v>
      </c>
      <c r="AF1102">
        <v>-1</v>
      </c>
      <c r="AG1102">
        <v>-1</v>
      </c>
      <c r="AH1102">
        <v>-1</v>
      </c>
      <c r="AI1102">
        <v>-1.0120483923678749E-2</v>
      </c>
      <c r="AJ1102">
        <v>-1.7969511740867382E-2</v>
      </c>
      <c r="AK1102">
        <v>0.28054691492115674</v>
      </c>
      <c r="AL1102">
        <v>-0.10871895793190943</v>
      </c>
      <c r="AM1102">
        <v>0.3184139601637524</v>
      </c>
      <c r="AN1102">
        <v>-0.13497309994869866</v>
      </c>
      <c r="AO1102">
        <v>8.4950858124422695</v>
      </c>
      <c r="AP1102">
        <v>-3.0499245221196896</v>
      </c>
      <c r="AQ1102">
        <v>20.058229805270472</v>
      </c>
      <c r="AR1102">
        <v>0.4869846957190882</v>
      </c>
      <c r="AS1102">
        <v>0.21629652296783097</v>
      </c>
      <c r="AT1102">
        <v>-1</v>
      </c>
      <c r="AU1102">
        <v>-1</v>
      </c>
      <c r="AV1102">
        <v>-0.94988221318622157</v>
      </c>
      <c r="AW1102">
        <v>33.256125047879095</v>
      </c>
      <c r="AX1102">
        <v>33.087546685674347</v>
      </c>
      <c r="AY1102">
        <v>5.338712785927513E-4</v>
      </c>
      <c r="AZ1102">
        <v>-29.105223166192015</v>
      </c>
      <c r="BA1102">
        <v>1402.1314320930246</v>
      </c>
    </row>
    <row r="1103" spans="1:100" x14ac:dyDescent="0.25">
      <c r="A1103">
        <v>3034</v>
      </c>
      <c r="B1103" t="s">
        <v>1508</v>
      </c>
      <c r="C1103">
        <v>3</v>
      </c>
      <c r="D1103">
        <v>4.2073547328127638</v>
      </c>
      <c r="E1103">
        <v>0</v>
      </c>
      <c r="F1103">
        <v>-0.9707824208821465</v>
      </c>
      <c r="G1103">
        <v>-0.9707824208821465</v>
      </c>
      <c r="H1103">
        <v>0.3797435478606499</v>
      </c>
      <c r="I1103">
        <v>0</v>
      </c>
      <c r="J1103">
        <v>22.784612871638991</v>
      </c>
      <c r="K1103">
        <v>0.3797435478606499</v>
      </c>
      <c r="L1103">
        <v>-1.0000000000000013</v>
      </c>
      <c r="M1103">
        <v>-1.0000000000000013</v>
      </c>
      <c r="N1103">
        <v>7.5948709572129935</v>
      </c>
      <c r="O1103">
        <v>26.021185183569596</v>
      </c>
      <c r="P1103">
        <v>0</v>
      </c>
      <c r="Q1103">
        <v>2.4137669031214104</v>
      </c>
      <c r="R1103">
        <v>0.68351838912770202</v>
      </c>
      <c r="S1103">
        <v>0.33333333333333381</v>
      </c>
      <c r="T1103">
        <v>0.33228569090685744</v>
      </c>
      <c r="U1103">
        <v>0.19356389537418761</v>
      </c>
      <c r="V1103">
        <v>0</v>
      </c>
      <c r="W1103">
        <v>19.177574870149169</v>
      </c>
      <c r="X1103">
        <v>1.0590834154498152</v>
      </c>
      <c r="Y1103">
        <v>-1.0000000000000013</v>
      </c>
      <c r="Z1103">
        <v>-1.0000000000000013</v>
      </c>
      <c r="AA1103">
        <v>78.98441927435131</v>
      </c>
      <c r="AB1103">
        <v>0.59641905873966394</v>
      </c>
      <c r="AC1103">
        <v>0.41490266418771365</v>
      </c>
      <c r="AD1103">
        <v>0.17114479737411095</v>
      </c>
      <c r="AE1103">
        <v>59.123326015074412</v>
      </c>
      <c r="AF1103">
        <v>-1.0000000000000013</v>
      </c>
      <c r="AG1103">
        <v>-1.0000000000000013</v>
      </c>
      <c r="AH1103">
        <v>-1.0000000000000013</v>
      </c>
      <c r="AI1103">
        <v>-5.0788497457227175E-2</v>
      </c>
      <c r="AJ1103">
        <v>0</v>
      </c>
      <c r="AK1103">
        <v>4.3599913764510593E-3</v>
      </c>
      <c r="AL1103">
        <v>0.29004421161502447</v>
      </c>
      <c r="AM1103">
        <v>-0.10486324141425321</v>
      </c>
      <c r="AN1103">
        <v>-0.15294546048994673</v>
      </c>
      <c r="AO1103">
        <v>-2.5997810784740754</v>
      </c>
      <c r="AP1103">
        <v>-2.373415454173545</v>
      </c>
      <c r="AQ1103">
        <v>41.962187741788142</v>
      </c>
      <c r="AR1103">
        <v>0.85918291961437854</v>
      </c>
      <c r="AS1103">
        <v>1.4388269633104644</v>
      </c>
      <c r="AT1103">
        <v>-1.0000000000000013</v>
      </c>
      <c r="AU1103">
        <v>-1.0000000000000013</v>
      </c>
      <c r="AV1103">
        <v>-0.28726403175444437</v>
      </c>
      <c r="AW1103">
        <v>102.63218900374737</v>
      </c>
      <c r="AX1103">
        <v>101.61641905460282</v>
      </c>
      <c r="AY1103">
        <v>0.47434084524049419</v>
      </c>
      <c r="AZ1103">
        <v>52.944929641373506</v>
      </c>
      <c r="BA1103">
        <v>1478.8874198655958</v>
      </c>
      <c r="CU1103" t="e">
        <v>#N/A</v>
      </c>
      <c r="CV1103" t="e">
        <v>#N/A</v>
      </c>
    </row>
    <row r="1104" spans="1:100" x14ac:dyDescent="0.25">
      <c r="A1104">
        <v>3035</v>
      </c>
      <c r="B1104" t="s">
        <v>1509</v>
      </c>
      <c r="C1104">
        <v>2</v>
      </c>
      <c r="D1104">
        <v>2.8068641181407541</v>
      </c>
      <c r="E1104">
        <v>-0.20548237492629337</v>
      </c>
      <c r="F1104">
        <v>-0.43473628183043789</v>
      </c>
      <c r="G1104">
        <v>-0.42904359052108731</v>
      </c>
      <c r="H1104">
        <v>-3.6532820157420029E-2</v>
      </c>
      <c r="I1104">
        <v>0</v>
      </c>
      <c r="J1104">
        <v>-2.191969209445201</v>
      </c>
      <c r="K1104">
        <v>-3.6532820157420029E-2</v>
      </c>
      <c r="L1104">
        <v>-1</v>
      </c>
      <c r="M1104">
        <v>-1</v>
      </c>
      <c r="N1104">
        <v>-0.73065640314840019</v>
      </c>
      <c r="O1104">
        <v>1.5679858998220499</v>
      </c>
      <c r="P1104">
        <v>-0.87288011146934918</v>
      </c>
      <c r="Q1104">
        <v>-1.7518884157774537</v>
      </c>
      <c r="R1104">
        <v>-0.57391250403707184</v>
      </c>
      <c r="S1104">
        <v>0.30802566436036938</v>
      </c>
      <c r="T1104">
        <v>0.18956582763945631</v>
      </c>
      <c r="U1104">
        <v>-3.9536689550623658E-2</v>
      </c>
      <c r="V1104">
        <v>-1.4858856372456788E-2</v>
      </c>
      <c r="W1104">
        <v>16.923494348076321</v>
      </c>
      <c r="X1104">
        <v>0.26013843440336759</v>
      </c>
      <c r="Y1104">
        <v>-1</v>
      </c>
      <c r="Z1104">
        <v>-1</v>
      </c>
      <c r="AA1104">
        <v>27.190669737582944</v>
      </c>
      <c r="AB1104">
        <v>-1.3985390437658937E-2</v>
      </c>
      <c r="AC1104">
        <v>-1.3821632677940177E-2</v>
      </c>
      <c r="AD1104">
        <v>-1.7284082746527776E-2</v>
      </c>
      <c r="AE1104">
        <v>5.5151721352267788</v>
      </c>
      <c r="AF1104">
        <v>-1</v>
      </c>
      <c r="AG1104">
        <v>-1</v>
      </c>
      <c r="AH1104">
        <v>-1</v>
      </c>
      <c r="AI1104">
        <v>-8.414779057998225E-3</v>
      </c>
      <c r="AJ1104">
        <v>-1.4858856372456788E-2</v>
      </c>
      <c r="AK1104">
        <v>0.24875678813452318</v>
      </c>
      <c r="AL1104">
        <v>-7.6928831145275864E-2</v>
      </c>
      <c r="AM1104">
        <v>0.28138725649010582</v>
      </c>
      <c r="AN1104">
        <v>-9.7946396275052042E-2</v>
      </c>
      <c r="AO1104">
        <v>7.5522409141758988</v>
      </c>
      <c r="AP1104">
        <v>-2.107079623853318</v>
      </c>
      <c r="AQ1104">
        <v>21.638851972018209</v>
      </c>
      <c r="AR1104">
        <v>0.52177728352521013</v>
      </c>
      <c r="AS1104">
        <v>0.32881138656245423</v>
      </c>
      <c r="AT1104">
        <v>-1</v>
      </c>
      <c r="AU1104">
        <v>-1</v>
      </c>
      <c r="AV1104">
        <v>-0.7098886575722424</v>
      </c>
      <c r="AW1104">
        <v>36.778936053332743</v>
      </c>
      <c r="AX1104">
        <v>36.656508761280492</v>
      </c>
      <c r="AY1104">
        <v>2.7668963240781025E-2</v>
      </c>
      <c r="AZ1104">
        <v>-24.351358010611008</v>
      </c>
      <c r="BA1104">
        <v>1425.3440093076313</v>
      </c>
    </row>
    <row r="1105" spans="1:100" x14ac:dyDescent="0.25">
      <c r="A1105">
        <v>3036</v>
      </c>
      <c r="B1105" t="s">
        <v>1510</v>
      </c>
      <c r="C1105">
        <v>3</v>
      </c>
      <c r="D1105">
        <v>5.8321701700386734</v>
      </c>
      <c r="E1105">
        <v>0</v>
      </c>
      <c r="F1105">
        <v>-0.15663756577909377</v>
      </c>
      <c r="G1105">
        <v>-0.15663756577909377</v>
      </c>
      <c r="H1105">
        <v>0.24191374887923714</v>
      </c>
      <c r="I1105">
        <v>0</v>
      </c>
      <c r="J1105">
        <v>14.514824932754227</v>
      </c>
      <c r="K1105">
        <v>0.24191374887923714</v>
      </c>
      <c r="L1105">
        <v>-0.99999999999999833</v>
      </c>
      <c r="M1105">
        <v>-0.99999999999999833</v>
      </c>
      <c r="N1105">
        <v>4.8382749775847422</v>
      </c>
      <c r="O1105">
        <v>20.190357537013799</v>
      </c>
      <c r="P1105">
        <v>2.6940015275566234</v>
      </c>
      <c r="Q1105">
        <v>0.57477847199117815</v>
      </c>
      <c r="R1105">
        <v>0.26739426307389891</v>
      </c>
      <c r="S1105">
        <v>0.33333333333333265</v>
      </c>
      <c r="T1105">
        <v>0.42913478735348987</v>
      </c>
      <c r="U1105">
        <v>0.4569114313125221</v>
      </c>
      <c r="V1105">
        <v>-1.3851605546970737E-2</v>
      </c>
      <c r="W1105">
        <v>38.544567902925465</v>
      </c>
      <c r="X1105">
        <v>2.3185413502541854</v>
      </c>
      <c r="Y1105">
        <v>-0.99999999999999833</v>
      </c>
      <c r="Z1105">
        <v>-0.99999999999999833</v>
      </c>
      <c r="AA1105">
        <v>59.985863121021524</v>
      </c>
      <c r="AB1105">
        <v>0.2741083401194413</v>
      </c>
      <c r="AC1105">
        <v>-9.8293300527366734E-2</v>
      </c>
      <c r="AD1105">
        <v>0.24766297950836785</v>
      </c>
      <c r="AE1105">
        <v>21.173900955022127</v>
      </c>
      <c r="AF1105">
        <v>-0.99999999999999833</v>
      </c>
      <c r="AG1105">
        <v>-0.99999999999999833</v>
      </c>
      <c r="AH1105">
        <v>-0.99999999999999833</v>
      </c>
      <c r="AI1105">
        <v>0</v>
      </c>
      <c r="AJ1105">
        <v>-1.3851605546970737E-2</v>
      </c>
      <c r="AK1105">
        <v>-6.9703971000911885E-2</v>
      </c>
      <c r="AL1105">
        <v>-8.0024821747338132E-2</v>
      </c>
      <c r="AM1105">
        <v>6.9829280763251789E-2</v>
      </c>
      <c r="AN1105">
        <v>-0.15995057573948898</v>
      </c>
      <c r="AO1105">
        <v>1.3972121640767363</v>
      </c>
      <c r="AP1105">
        <v>-4.398888502223917</v>
      </c>
      <c r="AQ1105">
        <v>53.059392835679731</v>
      </c>
      <c r="AR1105">
        <v>1.2055279464523747</v>
      </c>
      <c r="AS1105">
        <v>2.560455099133423</v>
      </c>
      <c r="AT1105">
        <v>-0.99999999999999833</v>
      </c>
      <c r="AU1105">
        <v>-0.99999999999999833</v>
      </c>
      <c r="AV1105">
        <v>0.11075669729480525</v>
      </c>
      <c r="AW1105">
        <v>75.777332155811479</v>
      </c>
      <c r="AX1105">
        <v>74.392171601114399</v>
      </c>
      <c r="AY1105">
        <v>0.25713723159356983</v>
      </c>
      <c r="AZ1105">
        <v>18.174332746351723</v>
      </c>
      <c r="BA1105">
        <v>1502.9595438549807</v>
      </c>
      <c r="CU1105" t="e">
        <v>#N/A</v>
      </c>
      <c r="CV1105" t="e">
        <v>#N/A</v>
      </c>
    </row>
    <row r="1106" spans="1:100" x14ac:dyDescent="0.25">
      <c r="A1106">
        <v>3037</v>
      </c>
      <c r="B1106" t="s">
        <v>1511</v>
      </c>
      <c r="C1106">
        <v>3</v>
      </c>
      <c r="D1106">
        <v>5.0870520878274714</v>
      </c>
      <c r="E1106">
        <v>0</v>
      </c>
      <c r="F1106">
        <v>-1.1720853919290121E-2</v>
      </c>
      <c r="G1106">
        <v>-1.1720853919290121E-2</v>
      </c>
      <c r="H1106">
        <v>1.7028476480539477E-2</v>
      </c>
      <c r="I1106">
        <v>0</v>
      </c>
      <c r="J1106">
        <v>1.0217085888323683</v>
      </c>
      <c r="K1106">
        <v>1.7028476480539477E-2</v>
      </c>
      <c r="L1106">
        <v>-0.999999999999999</v>
      </c>
      <c r="M1106">
        <v>-0.999999999999999</v>
      </c>
      <c r="N1106">
        <v>0.34056952961078912</v>
      </c>
      <c r="O1106">
        <v>6.0970398227405491</v>
      </c>
      <c r="P1106">
        <v>0.19727763157840544</v>
      </c>
      <c r="Q1106">
        <v>-0.1436451255286888</v>
      </c>
      <c r="R1106">
        <v>-2.898333324533961E-2</v>
      </c>
      <c r="S1106">
        <v>0.33333333333333298</v>
      </c>
      <c r="T1106">
        <v>-4.0510519455326785E-2</v>
      </c>
      <c r="U1106">
        <v>0.15627076118047206</v>
      </c>
      <c r="V1106">
        <v>0</v>
      </c>
      <c r="W1106">
        <v>17.282603943117561</v>
      </c>
      <c r="X1106">
        <v>0.52703352933069536</v>
      </c>
      <c r="Y1106">
        <v>-0.999999999999999</v>
      </c>
      <c r="Z1106">
        <v>-0.999999999999999</v>
      </c>
      <c r="AA1106">
        <v>47.719627029843508</v>
      </c>
      <c r="AB1106">
        <v>2.2535098789074906E-2</v>
      </c>
      <c r="AC1106">
        <v>6.1184597145403016E-2</v>
      </c>
      <c r="AD1106">
        <v>0.52560043246494781</v>
      </c>
      <c r="AE1106">
        <v>30.466006419971283</v>
      </c>
      <c r="AF1106">
        <v>-0.999999999999999</v>
      </c>
      <c r="AG1106">
        <v>-0.999999999999999</v>
      </c>
      <c r="AH1106">
        <v>-0.999999999999999</v>
      </c>
      <c r="AI1106">
        <v>0</v>
      </c>
      <c r="AJ1106">
        <v>0</v>
      </c>
      <c r="AK1106">
        <v>-0.13050092414945552</v>
      </c>
      <c r="AL1106">
        <v>0.16373838840513999</v>
      </c>
      <c r="AM1106">
        <v>0.10661992873965323</v>
      </c>
      <c r="AN1106">
        <v>9.8783856991736571E-2</v>
      </c>
      <c r="AO1106">
        <v>2.0129935977440523</v>
      </c>
      <c r="AP1106">
        <v>3.2882883668191152</v>
      </c>
      <c r="AQ1106">
        <v>18.304312531949922</v>
      </c>
      <c r="AR1106">
        <v>0.44909357505847841</v>
      </c>
      <c r="AS1106">
        <v>0.54406200581123487</v>
      </c>
      <c r="AT1106">
        <v>-0.999999999999999</v>
      </c>
      <c r="AU1106">
        <v>-0.999999999999999</v>
      </c>
      <c r="AV1106">
        <v>-4.0704187164629729E-2</v>
      </c>
      <c r="AW1106">
        <v>57.104955219403152</v>
      </c>
      <c r="AX1106">
        <v>57.104955219403152</v>
      </c>
      <c r="AY1106">
        <v>0.38552194337899748</v>
      </c>
      <c r="AZ1106">
        <v>10.460839841844567</v>
      </c>
      <c r="BA1106">
        <v>1382.7240215545175</v>
      </c>
    </row>
    <row r="1107" spans="1:100" x14ac:dyDescent="0.25">
      <c r="A1107">
        <v>3038</v>
      </c>
      <c r="B1107" t="s">
        <v>1512</v>
      </c>
      <c r="C1107">
        <v>2</v>
      </c>
      <c r="D1107">
        <v>4.9515498731621932</v>
      </c>
      <c r="E1107">
        <v>0.27091255362743522</v>
      </c>
      <c r="F1107">
        <v>0.75153912961549751</v>
      </c>
      <c r="G1107">
        <v>0.762618808817495</v>
      </c>
      <c r="H1107">
        <v>0.20999777762338387</v>
      </c>
      <c r="I1107">
        <v>0</v>
      </c>
      <c r="J1107">
        <v>12.59986665740303</v>
      </c>
      <c r="K1107">
        <v>0.20999777762338387</v>
      </c>
      <c r="L1107">
        <v>-1</v>
      </c>
      <c r="M1107">
        <v>-1</v>
      </c>
      <c r="N1107">
        <v>4.199955552467677</v>
      </c>
      <c r="O1107">
        <v>16.932835911173786</v>
      </c>
      <c r="P1107">
        <v>1.5398055581421395</v>
      </c>
      <c r="Q1107">
        <v>3.8871843705261044</v>
      </c>
      <c r="R1107">
        <v>1.2782319472927723</v>
      </c>
      <c r="S1107">
        <v>0.35410927789197333</v>
      </c>
      <c r="T1107">
        <v>0.38413176920456288</v>
      </c>
      <c r="U1107">
        <v>0.20139064002030505</v>
      </c>
      <c r="V1107">
        <v>1.6998612964150086E-2</v>
      </c>
      <c r="W1107">
        <v>32.129424254605667</v>
      </c>
      <c r="X1107">
        <v>1.3762580476231663</v>
      </c>
      <c r="Y1107">
        <v>-1</v>
      </c>
      <c r="Z1107">
        <v>-1</v>
      </c>
      <c r="AA1107">
        <v>58.497230279109651</v>
      </c>
      <c r="AB1107">
        <v>0.25625952692529874</v>
      </c>
      <c r="AC1107">
        <v>0.25652584198554185</v>
      </c>
      <c r="AD1107">
        <v>0.2507417658990394</v>
      </c>
      <c r="AE1107">
        <v>30.411886316376304</v>
      </c>
      <c r="AF1107">
        <v>-1</v>
      </c>
      <c r="AG1107">
        <v>-1</v>
      </c>
      <c r="AH1107">
        <v>-1</v>
      </c>
      <c r="AI1107">
        <v>9.0540286432816176E-3</v>
      </c>
      <c r="AJ1107">
        <v>1.6998612964150086E-2</v>
      </c>
      <c r="AK1107">
        <v>-7.6818651561162396E-2</v>
      </c>
      <c r="AL1107">
        <v>0.24864660855040971</v>
      </c>
      <c r="AM1107">
        <v>-9.781806753829568E-2</v>
      </c>
      <c r="AN1107">
        <v>0.28125892775334943</v>
      </c>
      <c r="AO1107">
        <v>-2.103811871589488</v>
      </c>
      <c r="AP1107">
        <v>7.5489731619120688</v>
      </c>
      <c r="AQ1107">
        <v>37.826637581857767</v>
      </c>
      <c r="AR1107">
        <v>0.87810213083257349</v>
      </c>
      <c r="AS1107">
        <v>1.4811212352454668</v>
      </c>
      <c r="AT1107">
        <v>-1</v>
      </c>
      <c r="AU1107">
        <v>-1</v>
      </c>
      <c r="AV1107">
        <v>1.7479816088025726</v>
      </c>
      <c r="AW1107">
        <v>72.857456587815506</v>
      </c>
      <c r="AX1107">
        <v>73.207680916757852</v>
      </c>
      <c r="AY1107">
        <v>0.30557032412767332</v>
      </c>
      <c r="AZ1107">
        <v>24.334881860978491</v>
      </c>
      <c r="BA1107">
        <v>1507.6152699511113</v>
      </c>
    </row>
    <row r="1108" spans="1:100" x14ac:dyDescent="0.25">
      <c r="A1108">
        <v>3039</v>
      </c>
      <c r="B1108" t="s">
        <v>1513</v>
      </c>
      <c r="C1108">
        <v>3</v>
      </c>
      <c r="D1108">
        <v>5.3335963771722623</v>
      </c>
      <c r="E1108">
        <v>-2.1167700044394479E-2</v>
      </c>
      <c r="F1108">
        <v>-0.16611610536353269</v>
      </c>
      <c r="G1108">
        <v>-0.16611610536353269</v>
      </c>
      <c r="H1108">
        <v>7.354430207568724E-2</v>
      </c>
      <c r="I1108">
        <v>0</v>
      </c>
      <c r="J1108">
        <v>4.4126581245412373</v>
      </c>
      <c r="K1108">
        <v>7.354430207568724E-2</v>
      </c>
      <c r="L1108">
        <v>-0.99999999999999778</v>
      </c>
      <c r="M1108">
        <v>-0.99999999999999778</v>
      </c>
      <c r="N1108">
        <v>1.4708860415137446</v>
      </c>
      <c r="O1108">
        <v>9.5801383963499642</v>
      </c>
      <c r="P1108">
        <v>-0.76908712244026001</v>
      </c>
      <c r="Q1108">
        <v>1.8474633240095106</v>
      </c>
      <c r="R1108">
        <v>0.52710199698528626</v>
      </c>
      <c r="S1108">
        <v>0.38798127405146871</v>
      </c>
      <c r="T1108">
        <v>0.46900040464664022</v>
      </c>
      <c r="U1108">
        <v>0.44813427916575327</v>
      </c>
      <c r="V1108">
        <v>0</v>
      </c>
      <c r="W1108">
        <v>49.262866231526971</v>
      </c>
      <c r="X1108">
        <v>2.6946001436487981</v>
      </c>
      <c r="Y1108">
        <v>-0.99999999999999778</v>
      </c>
      <c r="Z1108">
        <v>-0.99999999999999778</v>
      </c>
      <c r="AA1108">
        <v>86.281479136178262</v>
      </c>
      <c r="AB1108">
        <v>0.17940743433372711</v>
      </c>
      <c r="AC1108">
        <v>0.28738439946584915</v>
      </c>
      <c r="AD1108">
        <v>0.26303838435374371</v>
      </c>
      <c r="AE1108">
        <v>36.49151090766599</v>
      </c>
      <c r="AF1108">
        <v>-0.99999999999999778</v>
      </c>
      <c r="AG1108">
        <v>-0.99999999999999778</v>
      </c>
      <c r="AH1108">
        <v>-0.99999999999999778</v>
      </c>
      <c r="AI1108">
        <v>0</v>
      </c>
      <c r="AJ1108">
        <v>0</v>
      </c>
      <c r="AK1108">
        <v>1.3916625536974449E-2</v>
      </c>
      <c r="AL1108">
        <v>3.5869036745714296E-2</v>
      </c>
      <c r="AM1108">
        <v>0.35259061269657044</v>
      </c>
      <c r="AN1108">
        <v>-9.3098890351574787E-2</v>
      </c>
      <c r="AO1108">
        <v>8.8843484450991319</v>
      </c>
      <c r="AP1108">
        <v>-2.1481270750607977</v>
      </c>
      <c r="AQ1108">
        <v>53.675524356068216</v>
      </c>
      <c r="AR1108">
        <v>1.305115957863862</v>
      </c>
      <c r="AS1108">
        <v>2.7681444457244848</v>
      </c>
      <c r="AT1108">
        <v>-0.99999999999999778</v>
      </c>
      <c r="AU1108">
        <v>-0.99999999999999778</v>
      </c>
      <c r="AV1108">
        <v>0.36098589162175354</v>
      </c>
      <c r="AW1108">
        <v>93.713490457467415</v>
      </c>
      <c r="AX1108">
        <v>93.713490457467415</v>
      </c>
      <c r="AY1108">
        <v>0.34860358207703546</v>
      </c>
      <c r="AZ1108">
        <v>42.057843276970978</v>
      </c>
      <c r="BA1108">
        <v>1590.3884368137299</v>
      </c>
    </row>
    <row r="1109" spans="1:100" x14ac:dyDescent="0.25">
      <c r="A1109">
        <v>3042</v>
      </c>
      <c r="B1109" t="s">
        <v>1514</v>
      </c>
      <c r="C1109">
        <v>3</v>
      </c>
      <c r="D1109">
        <v>3.7086479777970958</v>
      </c>
      <c r="E1109">
        <v>-0.11358095172454671</v>
      </c>
      <c r="F1109">
        <v>3.0430724776531269E-2</v>
      </c>
      <c r="G1109">
        <v>2.4283856966247977E-3</v>
      </c>
      <c r="H1109">
        <v>0.13724458568460954</v>
      </c>
      <c r="I1109">
        <v>0</v>
      </c>
      <c r="J1109">
        <v>8.2346751410765773</v>
      </c>
      <c r="K1109">
        <v>0.13724458568460954</v>
      </c>
      <c r="L1109">
        <v>-1.0000000000000009</v>
      </c>
      <c r="M1109">
        <v>-1.0000000000000009</v>
      </c>
      <c r="N1109">
        <v>2.7448917136921929</v>
      </c>
      <c r="O1109">
        <v>11.945751504570298</v>
      </c>
      <c r="P1109">
        <v>0.51240844550690801</v>
      </c>
      <c r="Q1109">
        <v>-4.9905512069678748</v>
      </c>
      <c r="R1109">
        <v>-1.6774478652796674</v>
      </c>
      <c r="S1109">
        <v>0.33333333333333381</v>
      </c>
      <c r="T1109">
        <v>0.2573228179522884</v>
      </c>
      <c r="U1109">
        <v>0.10807843841805613</v>
      </c>
      <c r="V1109">
        <v>1.8166322323605083E-3</v>
      </c>
      <c r="W1109">
        <v>22.53226545005716</v>
      </c>
      <c r="X1109">
        <v>0.82037002076269361</v>
      </c>
      <c r="Y1109">
        <v>-1.0000000000000009</v>
      </c>
      <c r="Z1109">
        <v>-1.0000000000000009</v>
      </c>
      <c r="AA1109">
        <v>72.474442328938508</v>
      </c>
      <c r="AB1109">
        <v>0.21935592191739589</v>
      </c>
      <c r="AC1109">
        <v>0.46336743336832631</v>
      </c>
      <c r="AD1109">
        <v>0.3496691395974974</v>
      </c>
      <c r="AE1109">
        <v>51.619624744160959</v>
      </c>
      <c r="AF1109">
        <v>-1.0000000000000009</v>
      </c>
      <c r="AG1109">
        <v>-1.0000000000000009</v>
      </c>
      <c r="AH1109">
        <v>-1.0000000000000009</v>
      </c>
      <c r="AI1109">
        <v>0</v>
      </c>
      <c r="AJ1109">
        <v>1.8166322323605083E-3</v>
      </c>
      <c r="AK1109">
        <v>9.842987629794471E-2</v>
      </c>
      <c r="AL1109">
        <v>0.46510765970650608</v>
      </c>
      <c r="AM1109">
        <v>5.4442966961949196E-2</v>
      </c>
      <c r="AN1109">
        <v>0.58021403842177255</v>
      </c>
      <c r="AO1109">
        <v>1.853223555538454</v>
      </c>
      <c r="AP1109">
        <v>16.830889259076844</v>
      </c>
      <c r="AQ1109">
        <v>30.766940591133729</v>
      </c>
      <c r="AR1109">
        <v>0.70055122193603858</v>
      </c>
      <c r="AS1109">
        <v>0.95761460644730345</v>
      </c>
      <c r="AT1109">
        <v>-1.0000000000000009</v>
      </c>
      <c r="AU1109">
        <v>-1.0000000000000009</v>
      </c>
      <c r="AV1109">
        <v>-1.6750194795830424</v>
      </c>
      <c r="AW1109">
        <v>101.25108309258552</v>
      </c>
      <c r="AX1109">
        <v>101.43274631582156</v>
      </c>
      <c r="AY1109">
        <v>0.26690944236518244</v>
      </c>
      <c r="AZ1109">
        <v>52.593514750495686</v>
      </c>
      <c r="BA1109">
        <v>1589.6898987703084</v>
      </c>
      <c r="CU1109" t="e">
        <v>#N/A</v>
      </c>
      <c r="CV1109" t="e">
        <v>#N/A</v>
      </c>
    </row>
    <row r="1110" spans="1:100" x14ac:dyDescent="0.25">
      <c r="A1110">
        <v>3043</v>
      </c>
      <c r="B1110" t="s">
        <v>858</v>
      </c>
      <c r="C1110">
        <v>3</v>
      </c>
      <c r="D1110">
        <v>1.6206794866610608</v>
      </c>
      <c r="E1110">
        <v>0</v>
      </c>
      <c r="F1110">
        <v>-0.5563179341880099</v>
      </c>
      <c r="G1110">
        <v>-0.5563179341880099</v>
      </c>
      <c r="H1110">
        <v>0.11405745156556436</v>
      </c>
      <c r="I1110">
        <v>0</v>
      </c>
      <c r="J1110">
        <v>6.8434470939338636</v>
      </c>
      <c r="K1110">
        <v>0.11405745156556436</v>
      </c>
      <c r="L1110">
        <v>-0.999999999999998</v>
      </c>
      <c r="M1110">
        <v>-0.999999999999998</v>
      </c>
      <c r="N1110">
        <v>2.2811490313112874</v>
      </c>
      <c r="O1110">
        <v>7.9078086464069086</v>
      </c>
      <c r="P1110">
        <v>-0.27184503546180055</v>
      </c>
      <c r="Q1110">
        <v>0.27084975432538477</v>
      </c>
      <c r="R1110">
        <v>9.7838562002514312E-2</v>
      </c>
      <c r="S1110">
        <v>0.32033380585777804</v>
      </c>
      <c r="T1110">
        <v>0.31701611704601962</v>
      </c>
      <c r="U1110">
        <v>1.0717996025955769E-2</v>
      </c>
      <c r="V1110">
        <v>0</v>
      </c>
      <c r="W1110">
        <v>21.360418694567574</v>
      </c>
      <c r="X1110">
        <v>0.55077967513014681</v>
      </c>
      <c r="Y1110">
        <v>-0.999999999999998</v>
      </c>
      <c r="Z1110">
        <v>-0.999999999999998</v>
      </c>
      <c r="AA1110">
        <v>22.170488778753867</v>
      </c>
      <c r="AB1110">
        <v>-0.11503943114888782</v>
      </c>
      <c r="AC1110">
        <v>3.9774676702108241E-2</v>
      </c>
      <c r="AD1110">
        <v>8.9509384890455249E-2</v>
      </c>
      <c r="AE1110">
        <v>0.71223152218378294</v>
      </c>
      <c r="AF1110">
        <v>-0.999999999999998</v>
      </c>
      <c r="AG1110">
        <v>-0.999999999999998</v>
      </c>
      <c r="AH1110">
        <v>-0.999999999999998</v>
      </c>
      <c r="AI1110">
        <v>-1.8519723465793538E-2</v>
      </c>
      <c r="AJ1110">
        <v>0</v>
      </c>
      <c r="AK1110">
        <v>0.44737518214299804</v>
      </c>
      <c r="AL1110">
        <v>-0.41124383459597375</v>
      </c>
      <c r="AM1110">
        <v>0.15533793140881635</v>
      </c>
      <c r="AN1110">
        <v>7.3072599706067781E-3</v>
      </c>
      <c r="AO1110">
        <v>6.1203241959353987</v>
      </c>
      <c r="AP1110">
        <v>-1.8735376737146996</v>
      </c>
      <c r="AQ1110">
        <v>28.203865788501435</v>
      </c>
      <c r="AR1110">
        <v>0.64806791892975357</v>
      </c>
      <c r="AS1110">
        <v>0.66483712669571093</v>
      </c>
      <c r="AT1110">
        <v>-0.999999999999998</v>
      </c>
      <c r="AU1110">
        <v>-0.999999999999998</v>
      </c>
      <c r="AV1110">
        <v>-0.45847937218549595</v>
      </c>
      <c r="AW1110">
        <v>28.204759751446062</v>
      </c>
      <c r="AX1110">
        <v>27.834365282130193</v>
      </c>
      <c r="AY1110">
        <v>8.302224125431576E-2</v>
      </c>
      <c r="AZ1110">
        <v>6.0246740497499287</v>
      </c>
      <c r="BA1110">
        <v>1417.1889513968827</v>
      </c>
      <c r="CU1110" t="e">
        <v>#N/A</v>
      </c>
      <c r="CV1110" t="e">
        <v>#N/A</v>
      </c>
    </row>
    <row r="1111" spans="1:100" x14ac:dyDescent="0.25">
      <c r="A1111">
        <v>3044</v>
      </c>
      <c r="B1111" t="s">
        <v>1515</v>
      </c>
      <c r="C1111">
        <v>3</v>
      </c>
      <c r="D1111">
        <v>4.3015347401480559</v>
      </c>
      <c r="E1111">
        <v>-5.5694448820459291E-3</v>
      </c>
      <c r="F1111">
        <v>1.1476825383495184</v>
      </c>
      <c r="G1111">
        <v>1.1476825383495184</v>
      </c>
      <c r="H1111">
        <v>-2.542883354488331E-2</v>
      </c>
      <c r="I1111">
        <v>0</v>
      </c>
      <c r="J1111">
        <v>-1.5257300126929971</v>
      </c>
      <c r="K1111">
        <v>-2.542883354488331E-2</v>
      </c>
      <c r="L1111">
        <v>-0.99999999999999956</v>
      </c>
      <c r="M1111">
        <v>-0.99999999999999956</v>
      </c>
      <c r="N1111">
        <v>-0.50857667089766578</v>
      </c>
      <c r="O1111">
        <v>3.9234872658045745</v>
      </c>
      <c r="P1111">
        <v>3.105394802299501</v>
      </c>
      <c r="Q1111">
        <v>-3.1292169701621138</v>
      </c>
      <c r="R1111">
        <v>-0.85912236264196851</v>
      </c>
      <c r="S1111">
        <v>0.33333333333333304</v>
      </c>
      <c r="T1111">
        <v>0.35881909852561233</v>
      </c>
      <c r="U1111">
        <v>-0.22586011625307734</v>
      </c>
      <c r="V1111">
        <v>-3.4870187405410397E-2</v>
      </c>
      <c r="W1111">
        <v>18.274038469813636</v>
      </c>
      <c r="X1111">
        <v>-0.36959455884866421</v>
      </c>
      <c r="Y1111">
        <v>-0.99999999999999956</v>
      </c>
      <c r="Z1111">
        <v>-0.99999999999999956</v>
      </c>
      <c r="AA1111">
        <v>23.58719518464774</v>
      </c>
      <c r="AB1111">
        <v>8.0576784583282199E-2</v>
      </c>
      <c r="AC1111">
        <v>0.14082041363656242</v>
      </c>
      <c r="AD1111">
        <v>-9.7951616670323344E-2</v>
      </c>
      <c r="AE1111">
        <v>6.172279077476059</v>
      </c>
      <c r="AF1111">
        <v>-0.99999999999999956</v>
      </c>
      <c r="AG1111">
        <v>-0.99999999999999956</v>
      </c>
      <c r="AH1111">
        <v>-0.99999999999999956</v>
      </c>
      <c r="AI1111">
        <v>6.5254205980469762E-3</v>
      </c>
      <c r="AJ1111">
        <v>-3.4870187405410397E-2</v>
      </c>
      <c r="AK1111">
        <v>0.21902593338914339</v>
      </c>
      <c r="AL1111">
        <v>0.47515139314291144</v>
      </c>
      <c r="AM1111">
        <v>-0.21384844820866039</v>
      </c>
      <c r="AN1111">
        <v>1.0376161528918351</v>
      </c>
      <c r="AO1111">
        <v>-4.2510815382707925</v>
      </c>
      <c r="AP1111">
        <v>28.31616078801045</v>
      </c>
      <c r="AQ1111">
        <v>16.748308457120629</v>
      </c>
      <c r="AR1111">
        <v>0.43142212820045778</v>
      </c>
      <c r="AS1111">
        <v>-0.39502339239354745</v>
      </c>
      <c r="AT1111">
        <v>-0.99999999999999956</v>
      </c>
      <c r="AU1111">
        <v>-0.99999999999999956</v>
      </c>
      <c r="AV1111">
        <v>0.28856017570754999</v>
      </c>
      <c r="AW1111">
        <v>55.826843238462757</v>
      </c>
      <c r="AX1111">
        <v>52.470332909882657</v>
      </c>
      <c r="AY1111">
        <v>6.2723978432924613E-2</v>
      </c>
      <c r="AZ1111">
        <v>1.8109157140737451</v>
      </c>
      <c r="BA1111">
        <v>1450.7510538924867</v>
      </c>
    </row>
    <row r="1112" spans="1:100" x14ac:dyDescent="0.25">
      <c r="A1112">
        <v>3045</v>
      </c>
      <c r="B1112" t="s">
        <v>1516</v>
      </c>
      <c r="C1112">
        <v>3</v>
      </c>
      <c r="D1112">
        <v>2.8954212667300934</v>
      </c>
      <c r="E1112">
        <v>0</v>
      </c>
      <c r="F1112">
        <v>0.15196835313515653</v>
      </c>
      <c r="G1112">
        <v>0.15196835313515653</v>
      </c>
      <c r="H1112">
        <v>8.1242366144434391E-2</v>
      </c>
      <c r="I1112">
        <v>0</v>
      </c>
      <c r="J1112">
        <v>4.8745419686660618</v>
      </c>
      <c r="K1112">
        <v>8.1242366144434391E-2</v>
      </c>
      <c r="L1112">
        <v>-0.99999999999999956</v>
      </c>
      <c r="M1112">
        <v>-0.99999999999999956</v>
      </c>
      <c r="N1112">
        <v>1.6248473228886877</v>
      </c>
      <c r="O1112">
        <v>7.9219315885313124</v>
      </c>
      <c r="P1112">
        <v>0.53866699707085219</v>
      </c>
      <c r="Q1112">
        <v>-6.866921624670753</v>
      </c>
      <c r="R1112">
        <v>-2.2129326145719852</v>
      </c>
      <c r="S1112">
        <v>0.3333092436546165</v>
      </c>
      <c r="T1112">
        <v>0.23476238829180929</v>
      </c>
      <c r="U1112">
        <v>-0.16003489531286741</v>
      </c>
      <c r="V1112">
        <v>0</v>
      </c>
      <c r="W1112">
        <v>13.071774819564951</v>
      </c>
      <c r="X1112">
        <v>-0.25188126049100223</v>
      </c>
      <c r="Y1112">
        <v>-0.99999999999999956</v>
      </c>
      <c r="Z1112">
        <v>-0.99999999999999956</v>
      </c>
      <c r="AA1112">
        <v>35.009063791599772</v>
      </c>
      <c r="AB1112">
        <v>0.20991891992647613</v>
      </c>
      <c r="AC1112">
        <v>7.4750422470998251E-2</v>
      </c>
      <c r="AD1112">
        <v>0.19833508933466165</v>
      </c>
      <c r="AE1112">
        <v>24.150221586606794</v>
      </c>
      <c r="AF1112">
        <v>-0.99999999999999956</v>
      </c>
      <c r="AG1112">
        <v>-0.99999999999999956</v>
      </c>
      <c r="AH1112">
        <v>-0.99999999999999956</v>
      </c>
      <c r="AI1112">
        <v>-3.2157049985689204E-2</v>
      </c>
      <c r="AJ1112">
        <v>0</v>
      </c>
      <c r="AK1112">
        <v>0.10483105340893301</v>
      </c>
      <c r="AL1112">
        <v>0.27619834622216499</v>
      </c>
      <c r="AM1112">
        <v>-1.4183128693266848E-2</v>
      </c>
      <c r="AN1112">
        <v>0.27466558156762838</v>
      </c>
      <c r="AO1112">
        <v>0.16957704971299276</v>
      </c>
      <c r="AP1112">
        <v>8.2476312703015342</v>
      </c>
      <c r="AQ1112">
        <v>17.94631678823103</v>
      </c>
      <c r="AR1112">
        <v>0.40803673663355855</v>
      </c>
      <c r="AS1112">
        <v>-0.17063889434656768</v>
      </c>
      <c r="AT1112">
        <v>-0.99999999999999956</v>
      </c>
      <c r="AU1112">
        <v>-0.99999999999999956</v>
      </c>
      <c r="AV1112">
        <v>-2.0609642614368284</v>
      </c>
      <c r="AW1112">
        <v>51.178626650432641</v>
      </c>
      <c r="AX1112">
        <v>50.535485650718847</v>
      </c>
      <c r="AY1112">
        <v>0.25950793435601438</v>
      </c>
      <c r="AZ1112">
        <v>10.209377564331348</v>
      </c>
      <c r="BA1112">
        <v>1455.8569987272035</v>
      </c>
    </row>
    <row r="1113" spans="1:100" x14ac:dyDescent="0.25">
      <c r="A1113">
        <v>3049</v>
      </c>
      <c r="B1113" t="s">
        <v>1517</v>
      </c>
      <c r="C1113">
        <v>3</v>
      </c>
      <c r="D1113">
        <v>4.7288582012196851</v>
      </c>
      <c r="E1113">
        <v>1.0123344108978647E-2</v>
      </c>
      <c r="F1113">
        <v>0.18098427779793727</v>
      </c>
      <c r="G1113">
        <v>0.18435872583426341</v>
      </c>
      <c r="H1113">
        <v>4.6038337754915962E-2</v>
      </c>
      <c r="I1113">
        <v>0</v>
      </c>
      <c r="J1113">
        <v>2.7623002652949582</v>
      </c>
      <c r="K1113">
        <v>4.6038337754915962E-2</v>
      </c>
      <c r="L1113">
        <v>-1.0000000000000011</v>
      </c>
      <c r="M1113">
        <v>-1.0000000000000011</v>
      </c>
      <c r="N1113">
        <v>0.92076675509832018</v>
      </c>
      <c r="O1113">
        <v>7.6755171923489094</v>
      </c>
      <c r="P1113">
        <v>-0.53429797033223636</v>
      </c>
      <c r="Q1113">
        <v>-0.50588022625047824</v>
      </c>
      <c r="R1113">
        <v>-0.22498332630797552</v>
      </c>
      <c r="S1113">
        <v>0.3373386284226163</v>
      </c>
      <c r="T1113">
        <v>0.29426616651739296</v>
      </c>
      <c r="U1113">
        <v>0.14401508253945147</v>
      </c>
      <c r="V1113">
        <v>0</v>
      </c>
      <c r="W1113">
        <v>29.183261588981807</v>
      </c>
      <c r="X1113">
        <v>1.1177443686257476</v>
      </c>
      <c r="Y1113">
        <v>-1.0000000000000011</v>
      </c>
      <c r="Z1113">
        <v>-1.0000000000000011</v>
      </c>
      <c r="AA1113">
        <v>22.841923822962421</v>
      </c>
      <c r="AB1113">
        <v>-0.27260171831459967</v>
      </c>
      <c r="AC1113">
        <v>0.16324732422951155</v>
      </c>
      <c r="AD1113">
        <v>-1.2972694709139863E-2</v>
      </c>
      <c r="AE1113">
        <v>-6.1163544397114062</v>
      </c>
      <c r="AF1113">
        <v>-1.0000000000000011</v>
      </c>
      <c r="AG1113">
        <v>-1.0000000000000011</v>
      </c>
      <c r="AH1113">
        <v>-1.0000000000000011</v>
      </c>
      <c r="AI1113">
        <v>0</v>
      </c>
      <c r="AJ1113">
        <v>0</v>
      </c>
      <c r="AK1113">
        <v>0.11677632566344036</v>
      </c>
      <c r="AL1113">
        <v>-0.16854853899004199</v>
      </c>
      <c r="AM1113">
        <v>0.15473122574268086</v>
      </c>
      <c r="AN1113">
        <v>0.2777300047824261</v>
      </c>
      <c r="AO1113">
        <v>4.4521622718842222</v>
      </c>
      <c r="AP1113">
        <v>6.1005074246104414</v>
      </c>
      <c r="AQ1113">
        <v>31.945561854276761</v>
      </c>
      <c r="AR1113">
        <v>0.77561987747946082</v>
      </c>
      <c r="AS1113">
        <v>1.1637827063806638</v>
      </c>
      <c r="AT1113">
        <v>-1.0000000000000011</v>
      </c>
      <c r="AU1113">
        <v>-1.0000000000000011</v>
      </c>
      <c r="AV1113">
        <v>-4.062460047371181E-2</v>
      </c>
      <c r="AW1113">
        <v>36.617948439921754</v>
      </c>
      <c r="AX1113">
        <v>36.617948439921754</v>
      </c>
      <c r="AY1113">
        <v>0.14272196609731538</v>
      </c>
      <c r="AZ1113">
        <v>-17.044709213041237</v>
      </c>
      <c r="BA1113">
        <v>1384.1383343853061</v>
      </c>
      <c r="CU1113" t="e">
        <v>#N/A</v>
      </c>
      <c r="CV1113" t="e">
        <v>#N/A</v>
      </c>
    </row>
    <row r="1114" spans="1:100" x14ac:dyDescent="0.25">
      <c r="A1114">
        <v>3054</v>
      </c>
      <c r="B1114" t="s">
        <v>1518</v>
      </c>
      <c r="C1114">
        <v>3</v>
      </c>
      <c r="D1114">
        <v>2.0587516839817281</v>
      </c>
      <c r="E1114">
        <v>6.160880590962501E-2</v>
      </c>
      <c r="F1114">
        <v>0.75617699653983561</v>
      </c>
      <c r="G1114">
        <v>0.77623492366005464</v>
      </c>
      <c r="H1114">
        <v>2.8971329122258971E-2</v>
      </c>
      <c r="I1114">
        <v>0</v>
      </c>
      <c r="J1114">
        <v>1.7382797473355369</v>
      </c>
      <c r="K1114">
        <v>2.8971329122258971E-2</v>
      </c>
      <c r="L1114">
        <v>-1.000000000000002</v>
      </c>
      <c r="M1114">
        <v>-1.000000000000002</v>
      </c>
      <c r="N1114">
        <v>0.57942658244517853</v>
      </c>
      <c r="O1114">
        <v>4.5732663549773163</v>
      </c>
      <c r="P1114">
        <v>1.5887192641452197</v>
      </c>
      <c r="Q1114">
        <v>5.4330965592224763</v>
      </c>
      <c r="R1114">
        <v>2.0050940935132378</v>
      </c>
      <c r="S1114">
        <v>0.33333333333333393</v>
      </c>
      <c r="T1114">
        <v>0.38644132129210546</v>
      </c>
      <c r="U1114">
        <v>-8.9608552261884078E-2</v>
      </c>
      <c r="V1114">
        <v>-2.3466657664016576E-2</v>
      </c>
      <c r="W1114">
        <v>23.109124623091194</v>
      </c>
      <c r="X1114">
        <v>0.36159934097573621</v>
      </c>
      <c r="Y1114">
        <v>-1.000000000000002</v>
      </c>
      <c r="Z1114">
        <v>-1.000000000000002</v>
      </c>
      <c r="AA1114">
        <v>39.384874438409568</v>
      </c>
      <c r="AB1114">
        <v>8.5788668771804161E-2</v>
      </c>
      <c r="AC1114">
        <v>6.4873401438596545E-3</v>
      </c>
      <c r="AD1114">
        <v>0.19313710552043914</v>
      </c>
      <c r="AE1114">
        <v>14.270655721805145</v>
      </c>
      <c r="AF1114">
        <v>-1.000000000000002</v>
      </c>
      <c r="AG1114">
        <v>-1.000000000000002</v>
      </c>
      <c r="AH1114">
        <v>-1.000000000000002</v>
      </c>
      <c r="AI1114">
        <v>0</v>
      </c>
      <c r="AJ1114">
        <v>-2.3466657664016576E-2</v>
      </c>
      <c r="AK1114">
        <v>4.8253791348192021E-2</v>
      </c>
      <c r="AL1114">
        <v>0.15030554924446088</v>
      </c>
      <c r="AM1114">
        <v>0.10874430155933799</v>
      </c>
      <c r="AN1114">
        <v>0.16805831274880392</v>
      </c>
      <c r="AO1114">
        <v>2.9598764957244086</v>
      </c>
      <c r="AP1114">
        <v>4.9529855649424013</v>
      </c>
      <c r="AQ1114">
        <v>24.84740437042673</v>
      </c>
      <c r="AR1114">
        <v>0.60669944469953829</v>
      </c>
      <c r="AS1114">
        <v>0.39057067009799523</v>
      </c>
      <c r="AT1114">
        <v>-1.000000000000002</v>
      </c>
      <c r="AU1114">
        <v>-1.000000000000002</v>
      </c>
      <c r="AV1114">
        <v>2.781329017173293</v>
      </c>
      <c r="AW1114">
        <v>48.911126358329298</v>
      </c>
      <c r="AX1114">
        <v>46.564460591927642</v>
      </c>
      <c r="AY1114">
        <v>1.7130422494796536E-4</v>
      </c>
      <c r="AZ1114">
        <v>-47.59038958673441</v>
      </c>
      <c r="BA1114">
        <v>1427.2949505726037</v>
      </c>
      <c r="CU1114" t="e">
        <v>#N/A</v>
      </c>
      <c r="CV1114" t="e">
        <v>#N/A</v>
      </c>
    </row>
    <row r="1115" spans="1:100" x14ac:dyDescent="0.25">
      <c r="A1115">
        <v>3055</v>
      </c>
      <c r="B1115" t="s">
        <v>1519</v>
      </c>
      <c r="C1115">
        <v>2</v>
      </c>
      <c r="D1115">
        <v>3.8078253218499456</v>
      </c>
      <c r="E1115">
        <v>1.6859215215581688E-2</v>
      </c>
      <c r="F1115">
        <v>0.11891856526844188</v>
      </c>
      <c r="G1115">
        <v>0.12712545516038928</v>
      </c>
      <c r="H1115">
        <v>7.8527189603009098E-2</v>
      </c>
      <c r="I1115">
        <v>0</v>
      </c>
      <c r="J1115">
        <v>4.7116313761805459</v>
      </c>
      <c r="K1115">
        <v>7.8527189603009098E-2</v>
      </c>
      <c r="L1115">
        <v>-1</v>
      </c>
      <c r="M1115">
        <v>-1</v>
      </c>
      <c r="N1115">
        <v>1.5705437920601819</v>
      </c>
      <c r="O1115">
        <v>8.7390219017933894</v>
      </c>
      <c r="P1115">
        <v>0.25316119615433663</v>
      </c>
      <c r="Q1115">
        <v>0.87996246063484906</v>
      </c>
      <c r="R1115">
        <v>0.29051471337963036</v>
      </c>
      <c r="S1115">
        <v>0.32953366811516765</v>
      </c>
      <c r="T1115">
        <v>0.28037305131492413</v>
      </c>
      <c r="U1115">
        <v>7.2908179936257062E-2</v>
      </c>
      <c r="V1115">
        <v>9.5646909264199102E-6</v>
      </c>
      <c r="W1115">
        <v>24.020359642733467</v>
      </c>
      <c r="X1115">
        <v>0.7810503810212811</v>
      </c>
      <c r="Y1115">
        <v>-1</v>
      </c>
      <c r="Z1115">
        <v>-1</v>
      </c>
      <c r="AA1115">
        <v>41.801972325979165</v>
      </c>
      <c r="AB1115">
        <v>0.11214249433360592</v>
      </c>
      <c r="AC1115">
        <v>0.11235411732427593</v>
      </c>
      <c r="AD1115">
        <v>0.10780812503137241</v>
      </c>
      <c r="AE1115">
        <v>17.134890752194053</v>
      </c>
      <c r="AF1115">
        <v>-1</v>
      </c>
      <c r="AG1115">
        <v>-1</v>
      </c>
      <c r="AH1115">
        <v>-1</v>
      </c>
      <c r="AI1115">
        <v>-2.6179033081628878E-4</v>
      </c>
      <c r="AJ1115">
        <v>9.5646909264199102E-6</v>
      </c>
      <c r="AK1115">
        <v>9.6805210495268912E-2</v>
      </c>
      <c r="AL1115">
        <v>7.5022746493978415E-2</v>
      </c>
      <c r="AM1115">
        <v>0.1044057025707492</v>
      </c>
      <c r="AN1115">
        <v>7.9035157644304563E-2</v>
      </c>
      <c r="AO1115">
        <v>3.0455973665655414</v>
      </c>
      <c r="AP1115">
        <v>2.3995639237570394</v>
      </c>
      <c r="AQ1115">
        <v>29.19396597017565</v>
      </c>
      <c r="AR1115">
        <v>0.68808013103431154</v>
      </c>
      <c r="AS1115">
        <v>0.86661392965444906</v>
      </c>
      <c r="AT1115">
        <v>-1</v>
      </c>
      <c r="AU1115">
        <v>-1</v>
      </c>
      <c r="AV1115">
        <v>0.43724106743820484</v>
      </c>
      <c r="AW1115">
        <v>53.617393276116715</v>
      </c>
      <c r="AX1115">
        <v>53.715560509103</v>
      </c>
      <c r="AY1115">
        <v>0.15737024001500269</v>
      </c>
      <c r="AZ1115">
        <v>-1.6286644169970941</v>
      </c>
      <c r="BA1115">
        <v>1446.9487700822169</v>
      </c>
    </row>
    <row r="1116" spans="1:100" x14ac:dyDescent="0.25">
      <c r="A1116">
        <v>3058</v>
      </c>
      <c r="B1116" t="s">
        <v>1520</v>
      </c>
      <c r="C1116">
        <v>2</v>
      </c>
      <c r="D1116">
        <v>4.3778930524999007</v>
      </c>
      <c r="E1116">
        <v>0.14348726558515981</v>
      </c>
      <c r="F1116">
        <v>0.43423624299604258</v>
      </c>
      <c r="G1116">
        <v>0.44387502003313917</v>
      </c>
      <c r="H1116">
        <v>0.14405620152637816</v>
      </c>
      <c r="I1116">
        <v>0</v>
      </c>
      <c r="J1116">
        <v>8.6433720915826893</v>
      </c>
      <c r="K1116">
        <v>0.14405620152637816</v>
      </c>
      <c r="L1116">
        <v>-1</v>
      </c>
      <c r="M1116">
        <v>-1</v>
      </c>
      <c r="N1116">
        <v>2.8811240305275634</v>
      </c>
      <c r="O1116">
        <v>12.823072517246217</v>
      </c>
      <c r="P1116">
        <v>0.89446458581262211</v>
      </c>
      <c r="Q1116">
        <v>2.3788549761147464</v>
      </c>
      <c r="R1116">
        <v>0.78282356642880602</v>
      </c>
      <c r="S1116">
        <v>0.34178291298687075</v>
      </c>
      <c r="T1116">
        <v>0.33208960909505603</v>
      </c>
      <c r="U1116">
        <v>0.13694781637179637</v>
      </c>
      <c r="V1116">
        <v>8.4774323990273025E-3</v>
      </c>
      <c r="W1116">
        <v>28.062168534288684</v>
      </c>
      <c r="X1116">
        <v>1.0777203120600853</v>
      </c>
      <c r="Y1116">
        <v>-1</v>
      </c>
      <c r="Z1116">
        <v>-1</v>
      </c>
      <c r="AA1116">
        <v>50.123405841624979</v>
      </c>
      <c r="AB1116">
        <v>0.18397488581570715</v>
      </c>
      <c r="AC1116">
        <v>0.18421376902733708</v>
      </c>
      <c r="AD1116">
        <v>0.17905067743568928</v>
      </c>
      <c r="AE1116">
        <v>23.75255645014456</v>
      </c>
      <c r="AF1116">
        <v>-1</v>
      </c>
      <c r="AG1116">
        <v>-1</v>
      </c>
      <c r="AH1116">
        <v>-1</v>
      </c>
      <c r="AI1116">
        <v>4.3815023008026066E-3</v>
      </c>
      <c r="AJ1116">
        <v>8.4774323990273025E-3</v>
      </c>
      <c r="AK1116">
        <v>1.0265701558760207E-2</v>
      </c>
      <c r="AL1116">
        <v>0.16156225543048713</v>
      </c>
      <c r="AM1116">
        <v>3.611113893541934E-3</v>
      </c>
      <c r="AN1116">
        <v>0.17982974632151183</v>
      </c>
      <c r="AO1116">
        <v>0.47897235601129173</v>
      </c>
      <c r="AP1116">
        <v>4.9661889343112886</v>
      </c>
      <c r="AQ1116">
        <v>33.496756803398199</v>
      </c>
      <c r="AR1116">
        <v>0.78279297957312688</v>
      </c>
      <c r="AS1116">
        <v>1.1729033983592716</v>
      </c>
      <c r="AT1116">
        <v>-1</v>
      </c>
      <c r="AU1116">
        <v>-1</v>
      </c>
      <c r="AV1116">
        <v>1.0905547390116352</v>
      </c>
      <c r="AW1116">
        <v>63.207236579801453</v>
      </c>
      <c r="AX1116">
        <v>63.431036874105715</v>
      </c>
      <c r="AY1116">
        <v>0.23123775080272702</v>
      </c>
      <c r="AZ1116">
        <v>11.312370982941456</v>
      </c>
      <c r="BA1116">
        <v>1433.8614590539687</v>
      </c>
    </row>
    <row r="1117" spans="1:100" x14ac:dyDescent="0.25">
      <c r="A1117">
        <v>3061</v>
      </c>
      <c r="B1117" t="s">
        <v>1521</v>
      </c>
      <c r="C1117">
        <v>3</v>
      </c>
      <c r="D1117">
        <v>6.6413724899885</v>
      </c>
      <c r="E1117">
        <v>-1.807807683057679E-2</v>
      </c>
      <c r="F1117">
        <v>0.3173212487259634</v>
      </c>
      <c r="G1117">
        <v>0.3173212487259634</v>
      </c>
      <c r="H1117">
        <v>0.12016349935471092</v>
      </c>
      <c r="I1117">
        <v>0</v>
      </c>
      <c r="J1117">
        <v>7.2098099612826552</v>
      </c>
      <c r="K1117">
        <v>0.12016349935471092</v>
      </c>
      <c r="L1117">
        <v>-0.99999999999999767</v>
      </c>
      <c r="M1117">
        <v>-0.99999999999999767</v>
      </c>
      <c r="N1117">
        <v>2.4032699870942174</v>
      </c>
      <c r="O1117">
        <v>14.168503699997126</v>
      </c>
      <c r="P1117">
        <v>-0.31092634932202334</v>
      </c>
      <c r="Q1117">
        <v>-3.2513687065469661</v>
      </c>
      <c r="R1117">
        <v>-1.0633815807701288</v>
      </c>
      <c r="S1117">
        <v>0.38133701668891412</v>
      </c>
      <c r="T1117">
        <v>0.44388968776930032</v>
      </c>
      <c r="U1117">
        <v>0.1084880209846196</v>
      </c>
      <c r="V1117">
        <v>0</v>
      </c>
      <c r="W1117">
        <v>32.542049043524926</v>
      </c>
      <c r="X1117">
        <v>1.2520997999591941</v>
      </c>
      <c r="Y1117">
        <v>-0.99999999999999767</v>
      </c>
      <c r="Z1117">
        <v>-0.99999999999999767</v>
      </c>
      <c r="AA1117">
        <v>61.999260693415216</v>
      </c>
      <c r="AB1117">
        <v>4.0230089922707379E-2</v>
      </c>
      <c r="AC1117">
        <v>-1.9645483323644367E-2</v>
      </c>
      <c r="AD1117">
        <v>0.58982725801414504</v>
      </c>
      <c r="AE1117">
        <v>30.520593230660403</v>
      </c>
      <c r="AF1117">
        <v>-0.99999999999999767</v>
      </c>
      <c r="AG1117">
        <v>-0.99999999999999767</v>
      </c>
      <c r="AH1117">
        <v>-0.99999999999999767</v>
      </c>
      <c r="AI1117">
        <v>0</v>
      </c>
      <c r="AJ1117">
        <v>0</v>
      </c>
      <c r="AK1117">
        <v>3.5978484459626904E-2</v>
      </c>
      <c r="AL1117">
        <v>0.14699065375857182</v>
      </c>
      <c r="AM1117">
        <v>0.19951794853838031</v>
      </c>
      <c r="AN1117">
        <v>0.19243165208714028</v>
      </c>
      <c r="AO1117">
        <v>5.1678411357576426</v>
      </c>
      <c r="AP1117">
        <v>5.5457445709713635</v>
      </c>
      <c r="AQ1117">
        <v>39.751859004807571</v>
      </c>
      <c r="AR1117">
        <v>0.93371472544283396</v>
      </c>
      <c r="AS1117">
        <v>1.3722632993139048</v>
      </c>
      <c r="AT1117">
        <v>-0.99999999999999767</v>
      </c>
      <c r="AU1117">
        <v>-0.99999999999999767</v>
      </c>
      <c r="AV1117">
        <v>-0.74606033204416555</v>
      </c>
      <c r="AW1117">
        <v>81.713508964383763</v>
      </c>
      <c r="AX1117">
        <v>81.713508964383763</v>
      </c>
      <c r="AY1117">
        <v>-2.2695757732050063E-2</v>
      </c>
      <c r="AZ1117">
        <v>-38.116844169559165</v>
      </c>
      <c r="BA1117">
        <v>1444.4050788678612</v>
      </c>
    </row>
    <row r="1118" spans="1:100" x14ac:dyDescent="0.25">
      <c r="A1118">
        <v>3062</v>
      </c>
      <c r="B1118" t="s">
        <v>792</v>
      </c>
      <c r="C1118">
        <v>3</v>
      </c>
      <c r="D1118">
        <v>5.4415449475720772</v>
      </c>
      <c r="E1118">
        <v>-0.17322990660444459</v>
      </c>
      <c r="F1118">
        <v>0.63116182847331659</v>
      </c>
      <c r="G1118">
        <v>0.57447850753082241</v>
      </c>
      <c r="H1118">
        <v>-0.19532673088797248</v>
      </c>
      <c r="I1118">
        <v>0</v>
      </c>
      <c r="J1118">
        <v>-11.719603853278343</v>
      </c>
      <c r="K1118">
        <v>-0.19532673088797248</v>
      </c>
      <c r="L1118">
        <v>-0.99999999999999889</v>
      </c>
      <c r="M1118">
        <v>-0.99999999999999889</v>
      </c>
      <c r="N1118">
        <v>-3.9065346177594478</v>
      </c>
      <c r="O1118">
        <v>-5.703580398175446</v>
      </c>
      <c r="P1118">
        <v>-6.4567602837094451E-2</v>
      </c>
      <c r="Q1118">
        <v>0.29546723680040843</v>
      </c>
      <c r="R1118">
        <v>7.2011888503845503E-2</v>
      </c>
      <c r="S1118">
        <v>0.33333333333333293</v>
      </c>
      <c r="T1118">
        <v>0.29248299813734469</v>
      </c>
      <c r="U1118">
        <v>-6.1082095088331324E-2</v>
      </c>
      <c r="V1118">
        <v>-3.1464703301015952E-2</v>
      </c>
      <c r="W1118">
        <v>29.143850558772133</v>
      </c>
      <c r="X1118">
        <v>0.34717612700324096</v>
      </c>
      <c r="Y1118">
        <v>-0.99999999999999889</v>
      </c>
      <c r="Z1118">
        <v>-0.99999999999999889</v>
      </c>
      <c r="AA1118">
        <v>27.388545127494144</v>
      </c>
      <c r="AB1118">
        <v>-0.12771462551496685</v>
      </c>
      <c r="AC1118">
        <v>-0.14758875326017182</v>
      </c>
      <c r="AD1118">
        <v>0.23875703237950263</v>
      </c>
      <c r="AE1118">
        <v>-1.8273173197818049</v>
      </c>
      <c r="AF1118">
        <v>-0.99999999999999889</v>
      </c>
      <c r="AG1118">
        <v>-0.99999999999999889</v>
      </c>
      <c r="AH1118">
        <v>-0.99999999999999889</v>
      </c>
      <c r="AI1118">
        <v>0</v>
      </c>
      <c r="AJ1118">
        <v>-3.1464703301015952E-2</v>
      </c>
      <c r="AK1118">
        <v>0.18937156050340423</v>
      </c>
      <c r="AL1118">
        <v>0.11677069318150032</v>
      </c>
      <c r="AM1118">
        <v>0.11321809204512237</v>
      </c>
      <c r="AN1118">
        <v>-7.4799701019950579E-2</v>
      </c>
      <c r="AO1118">
        <v>3.7773101036450796</v>
      </c>
      <c r="AP1118">
        <v>-1.2861390595912625</v>
      </c>
      <c r="AQ1118">
        <v>17.424246705493768</v>
      </c>
      <c r="AR1118">
        <v>0.53326953308133074</v>
      </c>
      <c r="AS1118">
        <v>0.15184939611526865</v>
      </c>
      <c r="AT1118">
        <v>-0.99999999999999889</v>
      </c>
      <c r="AU1118">
        <v>-0.99999999999999889</v>
      </c>
      <c r="AV1118">
        <v>0.64649039603466762</v>
      </c>
      <c r="AW1118">
        <v>20.398825669727465</v>
      </c>
      <c r="AX1118">
        <v>17.252355339625865</v>
      </c>
      <c r="AY1118">
        <v>-0.1093497927980491</v>
      </c>
      <c r="AZ1118">
        <v>-43.367947278321381</v>
      </c>
      <c r="BA1118">
        <v>1355.4516398576095</v>
      </c>
    </row>
    <row r="1119" spans="1:100" x14ac:dyDescent="0.25">
      <c r="A1119">
        <v>3065</v>
      </c>
      <c r="B1119" t="s">
        <v>1522</v>
      </c>
      <c r="C1119">
        <v>3</v>
      </c>
      <c r="D1119">
        <v>5.3825449472852052</v>
      </c>
      <c r="E1119">
        <v>0</v>
      </c>
      <c r="F1119">
        <v>-0.55167714920969124</v>
      </c>
      <c r="G1119">
        <v>-0.55167714920969124</v>
      </c>
      <c r="H1119">
        <v>0.41044192026598714</v>
      </c>
      <c r="I1119">
        <v>0</v>
      </c>
      <c r="J1119">
        <v>24.626515215959234</v>
      </c>
      <c r="K1119">
        <v>0.41044192026598714</v>
      </c>
      <c r="L1119">
        <v>-0.99999999999999922</v>
      </c>
      <c r="M1119">
        <v>-0.99999999999999922</v>
      </c>
      <c r="N1119">
        <v>8.2088384053197405</v>
      </c>
      <c r="O1119">
        <v>29.457383014034743</v>
      </c>
      <c r="P1119">
        <v>0</v>
      </c>
      <c r="Q1119">
        <v>1.4235032060459254</v>
      </c>
      <c r="R1119">
        <v>0.40237647018614553</v>
      </c>
      <c r="S1119">
        <v>0.33333333333333287</v>
      </c>
      <c r="T1119">
        <v>0.35942284405115016</v>
      </c>
      <c r="U1119">
        <v>0.28464483702343785</v>
      </c>
      <c r="V1119">
        <v>0</v>
      </c>
      <c r="W1119">
        <v>22.678363765677339</v>
      </c>
      <c r="X1119">
        <v>1.4469831159300643</v>
      </c>
      <c r="Y1119">
        <v>-0.99999999999999922</v>
      </c>
      <c r="Z1119">
        <v>-0.99999999999999922</v>
      </c>
      <c r="AA1119">
        <v>53.69531933120016</v>
      </c>
      <c r="AB1119">
        <v>0.32085072519231661</v>
      </c>
      <c r="AC1119">
        <v>4.5295394678059556E-2</v>
      </c>
      <c r="AD1119">
        <v>0.2461454620363569</v>
      </c>
      <c r="AE1119">
        <v>30.614579095336648</v>
      </c>
      <c r="AF1119">
        <v>-0.99999999999999922</v>
      </c>
      <c r="AG1119">
        <v>-0.99999999999999922</v>
      </c>
      <c r="AH1119">
        <v>-0.99999999999999922</v>
      </c>
      <c r="AI1119">
        <v>-1.0864779875159662E-2</v>
      </c>
      <c r="AJ1119">
        <v>0</v>
      </c>
      <c r="AK1119">
        <v>9.8051926927639504E-2</v>
      </c>
      <c r="AL1119">
        <v>-0.15125305874849138</v>
      </c>
      <c r="AM1119">
        <v>0.13835390961898708</v>
      </c>
      <c r="AN1119">
        <v>0.44504275936244886</v>
      </c>
      <c r="AO1119">
        <v>3.9491073751128756</v>
      </c>
      <c r="AP1119">
        <v>10.369803690318772</v>
      </c>
      <c r="AQ1119">
        <v>47.304878981636577</v>
      </c>
      <c r="AR1119">
        <v>0.97740101440792093</v>
      </c>
      <c r="AS1119">
        <v>1.8574250361960509</v>
      </c>
      <c r="AT1119">
        <v>-0.99999999999999922</v>
      </c>
      <c r="AU1119">
        <v>-0.99999999999999922</v>
      </c>
      <c r="AV1119">
        <v>-0.14930067902354582</v>
      </c>
      <c r="AW1119">
        <v>93.522506035553675</v>
      </c>
      <c r="AX1119">
        <v>93.30521043805048</v>
      </c>
      <c r="AY1119">
        <v>0.40123386840236791</v>
      </c>
      <c r="AZ1119">
        <v>22.448023731635729</v>
      </c>
      <c r="BA1119">
        <v>1475.1218479971335</v>
      </c>
      <c r="CU1119" t="e">
        <v>#N/A</v>
      </c>
      <c r="CV1119" t="e">
        <v>#N/A</v>
      </c>
    </row>
    <row r="1120" spans="1:100" x14ac:dyDescent="0.25">
      <c r="A1120">
        <v>3067</v>
      </c>
      <c r="B1120" t="s">
        <v>1523</v>
      </c>
      <c r="C1120">
        <v>2</v>
      </c>
      <c r="D1120">
        <v>4.3875424297255163</v>
      </c>
      <c r="E1120">
        <v>0.14563066321962545</v>
      </c>
      <c r="F1120">
        <v>0.43957353724146431</v>
      </c>
      <c r="G1120">
        <v>0.4492365514322626</v>
      </c>
      <c r="H1120">
        <v>0.145165392805368</v>
      </c>
      <c r="I1120">
        <v>0</v>
      </c>
      <c r="J1120">
        <v>8.709923568322079</v>
      </c>
      <c r="K1120">
        <v>0.145165392805368</v>
      </c>
      <c r="L1120">
        <v>-1</v>
      </c>
      <c r="M1120">
        <v>-1</v>
      </c>
      <c r="N1120">
        <v>2.9033078561073595</v>
      </c>
      <c r="O1120">
        <v>12.892202101115277</v>
      </c>
      <c r="P1120">
        <v>0.90531974913825586</v>
      </c>
      <c r="Q1120">
        <v>2.4042263110016151</v>
      </c>
      <c r="R1120">
        <v>0.79115674085558063</v>
      </c>
      <c r="S1120">
        <v>0.34199025253293003</v>
      </c>
      <c r="T1120">
        <v>0.33296500082133712</v>
      </c>
      <c r="U1120">
        <v>0.13803179740796773</v>
      </c>
      <c r="V1120">
        <v>8.6207656301837358E-3</v>
      </c>
      <c r="W1120">
        <v>28.130583104297756</v>
      </c>
      <c r="X1120">
        <v>1.0827419611066416</v>
      </c>
      <c r="Y1120">
        <v>-1</v>
      </c>
      <c r="Z1120">
        <v>-1</v>
      </c>
      <c r="AA1120">
        <v>50.264260422112805</v>
      </c>
      <c r="AB1120">
        <v>0.18519077263960898</v>
      </c>
      <c r="AC1120">
        <v>0.18543011727738379</v>
      </c>
      <c r="AD1120">
        <v>0.18025658021829574</v>
      </c>
      <c r="AE1120">
        <v>23.864571828737795</v>
      </c>
      <c r="AF1120">
        <v>-1</v>
      </c>
      <c r="AG1120">
        <v>-1</v>
      </c>
      <c r="AH1120">
        <v>-1</v>
      </c>
      <c r="AI1120">
        <v>4.4600980180524285E-3</v>
      </c>
      <c r="AJ1120">
        <v>8.6207656301837358E-3</v>
      </c>
      <c r="AK1120">
        <v>8.8008714662099474E-3</v>
      </c>
      <c r="AL1120">
        <v>0.16302708552303738</v>
      </c>
      <c r="AM1120">
        <v>1.9049920484442984E-3</v>
      </c>
      <c r="AN1120">
        <v>0.18153586816660947</v>
      </c>
      <c r="AO1120">
        <v>0.43552781145638386</v>
      </c>
      <c r="AP1120">
        <v>5.0096334788661974</v>
      </c>
      <c r="AQ1120">
        <v>33.569588941827348</v>
      </c>
      <c r="AR1120">
        <v>0.78439615750186464</v>
      </c>
      <c r="AS1120">
        <v>1.1780878746326375</v>
      </c>
      <c r="AT1120">
        <v>-1</v>
      </c>
      <c r="AU1120">
        <v>-1</v>
      </c>
      <c r="AV1120">
        <v>1.1016131970241181</v>
      </c>
      <c r="AW1120">
        <v>63.369561178435184</v>
      </c>
      <c r="AX1120">
        <v>63.59548802847219</v>
      </c>
      <c r="AY1120">
        <v>0.23248808552259498</v>
      </c>
      <c r="AZ1120">
        <v>11.531420274017234</v>
      </c>
      <c r="BA1120">
        <v>1460.1052591728985</v>
      </c>
    </row>
    <row r="1121" spans="1:100" x14ac:dyDescent="0.25">
      <c r="A1121">
        <v>3070</v>
      </c>
      <c r="B1121" t="s">
        <v>1524</v>
      </c>
      <c r="C1121">
        <v>3</v>
      </c>
      <c r="D1121">
        <v>5.3560947063457585</v>
      </c>
      <c r="E1121">
        <v>0</v>
      </c>
      <c r="F1121">
        <v>-6.9008199107379833E-2</v>
      </c>
      <c r="G1121">
        <v>-6.9008199107379833E-2</v>
      </c>
      <c r="H1121">
        <v>0.28886663681832531</v>
      </c>
      <c r="I1121">
        <v>0</v>
      </c>
      <c r="J1121">
        <v>17.331998209099531</v>
      </c>
      <c r="K1121">
        <v>0.28886663681832531</v>
      </c>
      <c r="L1121">
        <v>-0.99999999999999922</v>
      </c>
      <c r="M1121">
        <v>-0.99999999999999922</v>
      </c>
      <c r="N1121">
        <v>5.7773327363665041</v>
      </c>
      <c r="O1121">
        <v>22.619084716337905</v>
      </c>
      <c r="P1121">
        <v>-1.6194192209582011E-2</v>
      </c>
      <c r="Q1121">
        <v>0.51412541554743729</v>
      </c>
      <c r="R1121">
        <v>0.13083557299629672</v>
      </c>
      <c r="S1121">
        <v>0.34333747348905708</v>
      </c>
      <c r="T1121">
        <v>0.3711351845994868</v>
      </c>
      <c r="U1121">
        <v>0.28868777164001019</v>
      </c>
      <c r="V1121">
        <v>-8.1085044765501213E-3</v>
      </c>
      <c r="W1121">
        <v>28.247411537347144</v>
      </c>
      <c r="X1121">
        <v>1.5695079322371113</v>
      </c>
      <c r="Y1121">
        <v>-0.99999999999999922</v>
      </c>
      <c r="Z1121">
        <v>-0.99999999999999922</v>
      </c>
      <c r="AA1121">
        <v>59.142892338862865</v>
      </c>
      <c r="AB1121">
        <v>0.37006113024355369</v>
      </c>
      <c r="AC1121">
        <v>0.20090615399030046</v>
      </c>
      <c r="AD1121">
        <v>4.4325620336534699E-2</v>
      </c>
      <c r="AE1121">
        <v>30.764645228519448</v>
      </c>
      <c r="AF1121">
        <v>-0.99999999999999922</v>
      </c>
      <c r="AG1121">
        <v>-0.99999999999999922</v>
      </c>
      <c r="AH1121">
        <v>-0.99999999999999922</v>
      </c>
      <c r="AI1121">
        <v>0</v>
      </c>
      <c r="AJ1121">
        <v>-8.1085044765501213E-3</v>
      </c>
      <c r="AK1121">
        <v>-0.10138751339555747</v>
      </c>
      <c r="AL1121">
        <v>0.22989157194162949</v>
      </c>
      <c r="AM1121">
        <v>0.10729548453640393</v>
      </c>
      <c r="AN1121">
        <v>6.5049780092405862E-2</v>
      </c>
      <c r="AO1121">
        <v>2.1754495464323114</v>
      </c>
      <c r="AP1121">
        <v>2.7757023620182939</v>
      </c>
      <c r="AQ1121">
        <v>45.579409746446672</v>
      </c>
      <c r="AR1121">
        <v>0.99505192525200314</v>
      </c>
      <c r="AS1121">
        <v>1.8583745690554363</v>
      </c>
      <c r="AT1121">
        <v>-0.99999999999999922</v>
      </c>
      <c r="AU1121">
        <v>-0.99999999999999922</v>
      </c>
      <c r="AV1121">
        <v>6.1827373888916709E-2</v>
      </c>
      <c r="AW1121">
        <v>84.537679417219096</v>
      </c>
      <c r="AX1121">
        <v>83.726828969564082</v>
      </c>
      <c r="AY1121">
        <v>0.16355390539244785</v>
      </c>
      <c r="AZ1121">
        <v>16.249864654674319</v>
      </c>
      <c r="BA1121">
        <v>1459.7696999295279</v>
      </c>
    </row>
    <row r="1122" spans="1:100" x14ac:dyDescent="0.25">
      <c r="A1122">
        <v>3072</v>
      </c>
      <c r="B1122" t="s">
        <v>1525</v>
      </c>
      <c r="C1122">
        <v>3</v>
      </c>
      <c r="D1122">
        <v>5.3175765966364317</v>
      </c>
      <c r="E1122">
        <v>0.40038702409395432</v>
      </c>
      <c r="F1122">
        <v>8.3099566386967569E-2</v>
      </c>
      <c r="G1122">
        <v>0.16167788959709717</v>
      </c>
      <c r="H1122">
        <v>-0.12505313770650051</v>
      </c>
      <c r="I1122">
        <v>0</v>
      </c>
      <c r="J1122">
        <v>-7.503188262390033</v>
      </c>
      <c r="K1122">
        <v>-0.12505313770650051</v>
      </c>
      <c r="L1122">
        <v>-1.0000000000000004</v>
      </c>
      <c r="M1122">
        <v>-1.0000000000000004</v>
      </c>
      <c r="N1122">
        <v>-2.5010627541300101</v>
      </c>
      <c r="O1122">
        <v>-2.0239337761565035</v>
      </c>
      <c r="P1122">
        <v>-0.72213016216671111</v>
      </c>
      <c r="Q1122">
        <v>6.6612923273175001E-2</v>
      </c>
      <c r="R1122">
        <v>-8.6746855650695093E-2</v>
      </c>
      <c r="S1122">
        <v>0.33333333333333376</v>
      </c>
      <c r="T1122">
        <v>0.3684295228030347</v>
      </c>
      <c r="U1122">
        <v>0.14414995170013006</v>
      </c>
      <c r="V1122">
        <v>0</v>
      </c>
      <c r="W1122">
        <v>38.838637821719963</v>
      </c>
      <c r="X1122">
        <v>1.4243334769234226</v>
      </c>
      <c r="Y1122">
        <v>-1.0000000000000004</v>
      </c>
      <c r="Z1122">
        <v>-1.0000000000000004</v>
      </c>
      <c r="AA1122">
        <v>65.657041753761277</v>
      </c>
      <c r="AB1122">
        <v>0.11085217106124386</v>
      </c>
      <c r="AC1122">
        <v>0.1673992710335474</v>
      </c>
      <c r="AD1122">
        <v>0.25985157365904948</v>
      </c>
      <c r="AE1122">
        <v>26.905150787692026</v>
      </c>
      <c r="AF1122">
        <v>-1.0000000000000004</v>
      </c>
      <c r="AG1122">
        <v>-1.0000000000000004</v>
      </c>
      <c r="AH1122">
        <v>-1.0000000000000004</v>
      </c>
      <c r="AI1122">
        <v>0</v>
      </c>
      <c r="AJ1122">
        <v>0</v>
      </c>
      <c r="AK1122">
        <v>6.9811962298697794E-2</v>
      </c>
      <c r="AL1122">
        <v>0.2222325482348339</v>
      </c>
      <c r="AM1122">
        <v>1.7758705398428942E-2</v>
      </c>
      <c r="AN1122">
        <v>6.769341131300248E-2</v>
      </c>
      <c r="AO1122">
        <v>0.79302744645421253</v>
      </c>
      <c r="AP1122">
        <v>2.8034980239992326</v>
      </c>
      <c r="AQ1122">
        <v>31.335449559329916</v>
      </c>
      <c r="AR1122">
        <v>0.84591280783649858</v>
      </c>
      <c r="AS1122">
        <v>1.2992803392169217</v>
      </c>
      <c r="AT1122">
        <v>-1.0000000000000004</v>
      </c>
      <c r="AU1122">
        <v>-1.0000000000000004</v>
      </c>
      <c r="AV1122">
        <v>7.4931033946402076E-2</v>
      </c>
      <c r="AW1122">
        <v>66.436606001604048</v>
      </c>
      <c r="AX1122">
        <v>66.436606001604048</v>
      </c>
      <c r="AY1122">
        <v>-3.5966862930059788E-2</v>
      </c>
      <c r="AZ1122">
        <v>-9.5497657714224555</v>
      </c>
      <c r="BA1122">
        <v>1414.8834999005853</v>
      </c>
      <c r="CU1122" t="e">
        <v>#N/A</v>
      </c>
      <c r="CV1122" t="e">
        <v>#N/A</v>
      </c>
    </row>
    <row r="1123" spans="1:100" x14ac:dyDescent="0.25">
      <c r="A1123">
        <v>3075</v>
      </c>
      <c r="B1123" t="s">
        <v>1526</v>
      </c>
      <c r="C1123">
        <v>3</v>
      </c>
      <c r="D1123">
        <v>4.8122662995230661</v>
      </c>
      <c r="E1123">
        <v>0</v>
      </c>
      <c r="F1123">
        <v>-0.79639915833051089</v>
      </c>
      <c r="G1123">
        <v>-0.79639915833051089</v>
      </c>
      <c r="H1123">
        <v>0.41849915195926551</v>
      </c>
      <c r="I1123">
        <v>0</v>
      </c>
      <c r="J1123">
        <v>25.109949117555924</v>
      </c>
      <c r="K1123">
        <v>0.41849915195926551</v>
      </c>
      <c r="L1123">
        <v>-1.0000000000000002</v>
      </c>
      <c r="M1123">
        <v>-1.0000000000000002</v>
      </c>
      <c r="N1123">
        <v>8.3699830391853087</v>
      </c>
      <c r="O1123">
        <v>29.125816258748483</v>
      </c>
      <c r="P1123">
        <v>0</v>
      </c>
      <c r="Q1123">
        <v>9.383620830157696</v>
      </c>
      <c r="R1123">
        <v>2.9417645752271939</v>
      </c>
      <c r="S1123">
        <v>0.33333333333333343</v>
      </c>
      <c r="T1123">
        <v>0.34924657480358207</v>
      </c>
      <c r="U1123">
        <v>2.5203179331537501E-2</v>
      </c>
      <c r="V1123">
        <v>0</v>
      </c>
      <c r="W1123">
        <v>11.571357420367509</v>
      </c>
      <c r="X1123">
        <v>0.38080671497404883</v>
      </c>
      <c r="Y1123">
        <v>-1.0000000000000002</v>
      </c>
      <c r="Z1123">
        <v>-1.0000000000000002</v>
      </c>
      <c r="AA1123">
        <v>31.029187020995543</v>
      </c>
      <c r="AB1123">
        <v>0.21306211884362319</v>
      </c>
      <c r="AC1123">
        <v>-0.14096794658614031</v>
      </c>
      <c r="AD1123">
        <v>0.25822712825053434</v>
      </c>
      <c r="AE1123">
        <v>16.516065025400863</v>
      </c>
      <c r="AF1123">
        <v>-1.0000000000000002</v>
      </c>
      <c r="AG1123">
        <v>-1.0000000000000002</v>
      </c>
      <c r="AH1123">
        <v>-1.0000000000000002</v>
      </c>
      <c r="AI1123">
        <v>5.1850170002716064E-2</v>
      </c>
      <c r="AJ1123">
        <v>0</v>
      </c>
      <c r="AK1123">
        <v>-6.3217329349287726E-2</v>
      </c>
      <c r="AL1123">
        <v>0.14374383692650047</v>
      </c>
      <c r="AM1123">
        <v>0.49387756396625193</v>
      </c>
      <c r="AN1123">
        <v>0.26338925963250881</v>
      </c>
      <c r="AO1123">
        <v>12.03085245240986</v>
      </c>
      <c r="AP1123">
        <v>7.303450675445224</v>
      </c>
      <c r="AQ1123">
        <v>36.681306537923433</v>
      </c>
      <c r="AR1123">
        <v>0.70778308746845253</v>
      </c>
      <c r="AS1123">
        <v>0.79930586693331418</v>
      </c>
      <c r="AT1123">
        <v>-1.0000000000000002</v>
      </c>
      <c r="AU1123">
        <v>-1.0000000000000002</v>
      </c>
      <c r="AV1123">
        <v>2.1453654168966825</v>
      </c>
      <c r="AW1123">
        <v>67.458453955189256</v>
      </c>
      <c r="AX1123">
        <v>68.495457355243587</v>
      </c>
      <c r="AY1123">
        <v>0.19287074744958962</v>
      </c>
      <c r="AZ1123">
        <v>24.993675595091155</v>
      </c>
      <c r="BA1123">
        <v>1483.0377706271852</v>
      </c>
    </row>
    <row r="1124" spans="1:100" x14ac:dyDescent="0.25">
      <c r="A1124">
        <v>3081</v>
      </c>
      <c r="B1124" t="s">
        <v>1527</v>
      </c>
      <c r="C1124">
        <v>2</v>
      </c>
      <c r="D1124">
        <v>3.8840788045214696</v>
      </c>
      <c r="E1124">
        <v>3.3797254900053114E-2</v>
      </c>
      <c r="F1124">
        <v>0.16109613432188277</v>
      </c>
      <c r="G1124">
        <v>0.16949455651032716</v>
      </c>
      <c r="H1124">
        <v>8.7292490823416141E-2</v>
      </c>
      <c r="I1124">
        <v>0</v>
      </c>
      <c r="J1124">
        <v>5.2375494494049679</v>
      </c>
      <c r="K1124">
        <v>8.7292490823416141E-2</v>
      </c>
      <c r="L1124">
        <v>-1</v>
      </c>
      <c r="M1124">
        <v>-1</v>
      </c>
      <c r="N1124">
        <v>1.7458498164683225</v>
      </c>
      <c r="O1124">
        <v>9.2853132740133102</v>
      </c>
      <c r="P1124">
        <v>0.33894331340335759</v>
      </c>
      <c r="Q1124">
        <v>1.0804575392201792</v>
      </c>
      <c r="R1124">
        <v>0.35636700175985875</v>
      </c>
      <c r="S1124">
        <v>0.33117215338866091</v>
      </c>
      <c r="T1124">
        <v>0.287290769035978</v>
      </c>
      <c r="U1124">
        <v>8.1474259096115026E-2</v>
      </c>
      <c r="V1124">
        <v>1.1422448424730403E-3</v>
      </c>
      <c r="W1124">
        <v>24.561000671339709</v>
      </c>
      <c r="X1124">
        <v>0.82073358747086811</v>
      </c>
      <c r="Y1124">
        <v>-1</v>
      </c>
      <c r="Z1124">
        <v>-1</v>
      </c>
      <c r="AA1124">
        <v>42.915065125783983</v>
      </c>
      <c r="AB1124">
        <v>0.12175094912702052</v>
      </c>
      <c r="AC1124">
        <v>0.12196621850333003</v>
      </c>
      <c r="AD1124">
        <v>0.11733768168430546</v>
      </c>
      <c r="AE1124">
        <v>18.020083913451003</v>
      </c>
      <c r="AF1124">
        <v>-1</v>
      </c>
      <c r="AG1124">
        <v>-1</v>
      </c>
      <c r="AH1124">
        <v>-1</v>
      </c>
      <c r="AI1124">
        <v>3.5930645328036929E-4</v>
      </c>
      <c r="AJ1124">
        <v>1.1422448424730403E-3</v>
      </c>
      <c r="AK1124">
        <v>8.5229500118593884E-2</v>
      </c>
      <c r="AL1124">
        <v>8.6598456870653442E-2</v>
      </c>
      <c r="AM1124">
        <v>9.0923202145198348E-2</v>
      </c>
      <c r="AN1124">
        <v>9.2517658069855416E-2</v>
      </c>
      <c r="AO1124">
        <v>2.7022800987323699</v>
      </c>
      <c r="AP1124">
        <v>2.7428811915902109</v>
      </c>
      <c r="AQ1124">
        <v>29.769516503208362</v>
      </c>
      <c r="AR1124">
        <v>0.70074912485122343</v>
      </c>
      <c r="AS1124">
        <v>0.90758386609993935</v>
      </c>
      <c r="AT1124">
        <v>-1</v>
      </c>
      <c r="AU1124">
        <v>-1</v>
      </c>
      <c r="AV1124">
        <v>0.52462970576298018</v>
      </c>
      <c r="AW1124">
        <v>54.900151290408147</v>
      </c>
      <c r="AX1124">
        <v>55.01512347120871</v>
      </c>
      <c r="AY1124">
        <v>0.16725091673286982</v>
      </c>
      <c r="AZ1124">
        <v>0.10235624171605302</v>
      </c>
      <c r="BA1124">
        <v>1481.3072953072576</v>
      </c>
    </row>
    <row r="1125" spans="1:100" x14ac:dyDescent="0.25">
      <c r="A1125">
        <v>3082</v>
      </c>
      <c r="B1125" t="s">
        <v>1528</v>
      </c>
      <c r="C1125">
        <v>2</v>
      </c>
      <c r="D1125">
        <v>4.5900391701955749</v>
      </c>
      <c r="E1125">
        <v>0.19061087534754736</v>
      </c>
      <c r="F1125">
        <v>0.55157917888623698</v>
      </c>
      <c r="G1125">
        <v>0.56175082119966746</v>
      </c>
      <c r="H1125">
        <v>0.16844229589472007</v>
      </c>
      <c r="I1125">
        <v>0</v>
      </c>
      <c r="J1125">
        <v>10.106537753683202</v>
      </c>
      <c r="K1125">
        <v>0.16844229589472007</v>
      </c>
      <c r="L1125">
        <v>-1</v>
      </c>
      <c r="M1125">
        <v>-1</v>
      </c>
      <c r="N1125">
        <v>3.3688459178944012</v>
      </c>
      <c r="O1125">
        <v>14.342919082764169</v>
      </c>
      <c r="P1125">
        <v>1.1331204806586015</v>
      </c>
      <c r="Q1125">
        <v>2.9366557617154649</v>
      </c>
      <c r="R1125">
        <v>0.96603234367798563</v>
      </c>
      <c r="S1125">
        <v>0.34634137087620376</v>
      </c>
      <c r="T1125">
        <v>0.35133550982536055</v>
      </c>
      <c r="U1125">
        <v>0.1607796516397785</v>
      </c>
      <c r="V1125">
        <v>1.162868121184118E-2</v>
      </c>
      <c r="W1125">
        <v>29.566295182246257</v>
      </c>
      <c r="X1125">
        <v>1.1881236391089058</v>
      </c>
      <c r="Y1125">
        <v>-1</v>
      </c>
      <c r="Z1125">
        <v>-1</v>
      </c>
      <c r="AA1125">
        <v>53.220160348311715</v>
      </c>
      <c r="AB1125">
        <v>0.2107067321532452</v>
      </c>
      <c r="AC1125">
        <v>0.21095576003669786</v>
      </c>
      <c r="AD1125">
        <v>0.20556301990782788</v>
      </c>
      <c r="AE1125">
        <v>26.215267476477141</v>
      </c>
      <c r="AF1125">
        <v>-1</v>
      </c>
      <c r="AG1125">
        <v>-1</v>
      </c>
      <c r="AH1125">
        <v>-1</v>
      </c>
      <c r="AI1125">
        <v>6.109466281503253E-3</v>
      </c>
      <c r="AJ1125">
        <v>1.162868121184118E-2</v>
      </c>
      <c r="AK1125">
        <v>-2.1939280167250941E-2</v>
      </c>
      <c r="AL1125">
        <v>0.19376723715649827</v>
      </c>
      <c r="AM1125">
        <v>-3.3898781024071054E-2</v>
      </c>
      <c r="AN1125">
        <v>0.2173396412391248</v>
      </c>
      <c r="AO1125">
        <v>-0.4761764838448066</v>
      </c>
      <c r="AP1125">
        <v>5.9213377741673874</v>
      </c>
      <c r="AQ1125">
        <v>35.098005780399518</v>
      </c>
      <c r="AR1125">
        <v>0.81803960384792906</v>
      </c>
      <c r="AS1125">
        <v>1.2868865589263765</v>
      </c>
      <c r="AT1125">
        <v>-1</v>
      </c>
      <c r="AU1125">
        <v>-1</v>
      </c>
      <c r="AV1125">
        <v>1.3336801636059894</v>
      </c>
      <c r="AW1125">
        <v>66.776019580142531</v>
      </c>
      <c r="AX1125">
        <v>67.046573207041931</v>
      </c>
      <c r="AY1125">
        <v>0.2587269504099251</v>
      </c>
      <c r="AZ1125">
        <v>16.128273149389525</v>
      </c>
      <c r="BA1125">
        <v>1495.5782270885347</v>
      </c>
    </row>
    <row r="1126" spans="1:100" x14ac:dyDescent="0.25">
      <c r="A1126">
        <v>3083</v>
      </c>
      <c r="B1126" t="s">
        <v>1529</v>
      </c>
      <c r="C1126">
        <v>3</v>
      </c>
      <c r="D1126">
        <v>4.7533759805520583</v>
      </c>
      <c r="E1126">
        <v>0</v>
      </c>
      <c r="F1126">
        <v>0.45513482367860159</v>
      </c>
      <c r="G1126">
        <v>0.45513482367860159</v>
      </c>
      <c r="H1126">
        <v>-6.994172862802317E-2</v>
      </c>
      <c r="I1126">
        <v>0</v>
      </c>
      <c r="J1126">
        <v>-4.1965037176813951</v>
      </c>
      <c r="K1126">
        <v>-6.994172862802317E-2</v>
      </c>
      <c r="L1126">
        <v>-1.0000000000000007</v>
      </c>
      <c r="M1126">
        <v>-1.0000000000000007</v>
      </c>
      <c r="N1126">
        <v>-1.3988345725604645</v>
      </c>
      <c r="O1126">
        <v>1.0120070865492692</v>
      </c>
      <c r="P1126">
        <v>0</v>
      </c>
      <c r="Q1126">
        <v>-1.4879356182082244</v>
      </c>
      <c r="R1126">
        <v>-0.42914261046076224</v>
      </c>
      <c r="S1126">
        <v>0.33333333333333354</v>
      </c>
      <c r="T1126">
        <v>0.34435327738969052</v>
      </c>
      <c r="U1126">
        <v>0.28831662139096076</v>
      </c>
      <c r="V1126">
        <v>0</v>
      </c>
      <c r="W1126">
        <v>41.437798429680313</v>
      </c>
      <c r="X1126">
        <v>1.911914768971247</v>
      </c>
      <c r="Y1126">
        <v>-1.0000000000000007</v>
      </c>
      <c r="Z1126">
        <v>-1.0000000000000007</v>
      </c>
      <c r="AA1126">
        <v>66.841218801701785</v>
      </c>
      <c r="AB1126">
        <v>0.20918687189699128</v>
      </c>
      <c r="AC1126">
        <v>0.2581617406905809</v>
      </c>
      <c r="AD1126">
        <v>4.9302647062072852E-2</v>
      </c>
      <c r="AE1126">
        <v>25.832562982482244</v>
      </c>
      <c r="AF1126">
        <v>-1.0000000000000007</v>
      </c>
      <c r="AG1126">
        <v>-1.0000000000000007</v>
      </c>
      <c r="AH1126">
        <v>-1.0000000000000007</v>
      </c>
      <c r="AI1126">
        <v>8.1874529184560174E-3</v>
      </c>
      <c r="AJ1126">
        <v>0</v>
      </c>
      <c r="AK1126">
        <v>0.13151357655136015</v>
      </c>
      <c r="AL1126">
        <v>0.64620823419273576</v>
      </c>
      <c r="AM1126">
        <v>-0.33249194215593919</v>
      </c>
      <c r="AN1126">
        <v>0.37804609926885985</v>
      </c>
      <c r="AO1126">
        <v>-7.654730671141678</v>
      </c>
      <c r="AP1126">
        <v>12.682193652685175</v>
      </c>
      <c r="AQ1126">
        <v>37.241294711998918</v>
      </c>
      <c r="AR1126">
        <v>0.96600323211398442</v>
      </c>
      <c r="AS1126">
        <v>1.8419730403432242</v>
      </c>
      <c r="AT1126">
        <v>-1.0000000000000007</v>
      </c>
      <c r="AU1126">
        <v>-1.0000000000000007</v>
      </c>
      <c r="AV1126">
        <v>2.5992213217839105E-2</v>
      </c>
      <c r="AW1126">
        <v>80.535419540936189</v>
      </c>
      <c r="AX1126">
        <v>80.699168599305338</v>
      </c>
      <c r="AY1126">
        <v>0.41596579531866384</v>
      </c>
      <c r="AZ1126">
        <v>23.280330010278728</v>
      </c>
      <c r="BA1126">
        <v>1465.7680121795672</v>
      </c>
      <c r="CU1126" t="e">
        <v>#N/A</v>
      </c>
      <c r="CV1126" t="e">
        <v>#N/A</v>
      </c>
    </row>
    <row r="1127" spans="1:100" x14ac:dyDescent="0.25">
      <c r="A1127">
        <v>3090</v>
      </c>
      <c r="B1127" t="s">
        <v>1530</v>
      </c>
      <c r="C1127">
        <v>2</v>
      </c>
      <c r="D1127">
        <v>3.7540773193287991</v>
      </c>
      <c r="E1127">
        <v>4.9202746220626953E-3</v>
      </c>
      <c r="F1127">
        <v>8.9189299031704417E-2</v>
      </c>
      <c r="G1127">
        <v>9.7261185537651104E-2</v>
      </c>
      <c r="H1127">
        <v>7.2348882520007082E-2</v>
      </c>
      <c r="I1127">
        <v>0</v>
      </c>
      <c r="J1127">
        <v>4.3409329512004247</v>
      </c>
      <c r="K1127">
        <v>7.2348882520007082E-2</v>
      </c>
      <c r="L1127">
        <v>-1</v>
      </c>
      <c r="M1127">
        <v>-1</v>
      </c>
      <c r="N1127">
        <v>1.4469776504001415</v>
      </c>
      <c r="O1127">
        <v>8.3539631605705189</v>
      </c>
      <c r="P1127">
        <v>0.19269684367314205</v>
      </c>
      <c r="Q1127">
        <v>0.73864157125721408</v>
      </c>
      <c r="R1127">
        <v>0.24409809294629814</v>
      </c>
      <c r="S1127">
        <v>0.32837876597135429</v>
      </c>
      <c r="T1127">
        <v>0.27549703127642383</v>
      </c>
      <c r="U1127">
        <v>6.687029644359499E-2</v>
      </c>
      <c r="V1127">
        <v>-7.8881583555037824E-4</v>
      </c>
      <c r="W1127">
        <v>23.639283600689094</v>
      </c>
      <c r="X1127">
        <v>0.75307929031730081</v>
      </c>
      <c r="Y1127">
        <v>-1</v>
      </c>
      <c r="Z1127">
        <v>-1</v>
      </c>
      <c r="AA1127">
        <v>41.017398133244996</v>
      </c>
      <c r="AB1127">
        <v>0.10536988232471692</v>
      </c>
      <c r="AC1127">
        <v>0.10557893512530932</v>
      </c>
      <c r="AD1127">
        <v>0.10109112513756258</v>
      </c>
      <c r="AE1127">
        <v>16.510953817170527</v>
      </c>
      <c r="AF1127">
        <v>-1</v>
      </c>
      <c r="AG1127">
        <v>-1</v>
      </c>
      <c r="AH1127">
        <v>-1</v>
      </c>
      <c r="AI1127">
        <v>-6.9957638789784615E-4</v>
      </c>
      <c r="AJ1127">
        <v>-7.8881583555037824E-4</v>
      </c>
      <c r="AK1127">
        <v>0.10496446157091766</v>
      </c>
      <c r="AL1127">
        <v>6.6863495418329671E-2</v>
      </c>
      <c r="AM1127">
        <v>0.11390897299821892</v>
      </c>
      <c r="AN1127">
        <v>6.9531887216834842E-2</v>
      </c>
      <c r="AO1127">
        <v>3.2875878531710985</v>
      </c>
      <c r="AP1127">
        <v>2.1575734371514823</v>
      </c>
      <c r="AQ1127">
        <v>28.788283627327832</v>
      </c>
      <c r="AR1127">
        <v>0.67915026858402827</v>
      </c>
      <c r="AS1127">
        <v>0.83773587490579993</v>
      </c>
      <c r="AT1127">
        <v>-1</v>
      </c>
      <c r="AU1127">
        <v>-1</v>
      </c>
      <c r="AV1127">
        <v>0.37564434308618205</v>
      </c>
      <c r="AW1127">
        <v>52.713228920986175</v>
      </c>
      <c r="AX1127">
        <v>52.799551024466943</v>
      </c>
      <c r="AY1127">
        <v>0.15040574975781371</v>
      </c>
      <c r="AZ1127">
        <v>-2.8487910193380488</v>
      </c>
      <c r="BA1127">
        <v>1507.120929384743</v>
      </c>
    </row>
    <row r="1128" spans="1:100" x14ac:dyDescent="0.25">
      <c r="A1128">
        <v>3091</v>
      </c>
      <c r="B1128" t="s">
        <v>1531</v>
      </c>
      <c r="C1128">
        <v>3</v>
      </c>
      <c r="D1128">
        <v>5.7878285530758946</v>
      </c>
      <c r="E1128">
        <v>-0.65944469394226446</v>
      </c>
      <c r="F1128">
        <v>-2.3265643612757542E-2</v>
      </c>
      <c r="G1128">
        <v>-0.21478632645240739</v>
      </c>
      <c r="H1128">
        <v>0.10134603041295856</v>
      </c>
      <c r="I1128">
        <v>0</v>
      </c>
      <c r="J1128">
        <v>6.0807618247775101</v>
      </c>
      <c r="K1128">
        <v>0.10134603041295856</v>
      </c>
      <c r="L1128">
        <v>-1.0000000000000002</v>
      </c>
      <c r="M1128">
        <v>-1.0000000000000002</v>
      </c>
      <c r="N1128">
        <v>2.0269206082591702</v>
      </c>
      <c r="O1128">
        <v>11.653804051400998</v>
      </c>
      <c r="P1128">
        <v>-0.15411388958895572</v>
      </c>
      <c r="Q1128">
        <v>-0.18405281384427036</v>
      </c>
      <c r="R1128">
        <v>-5.1853579271055848E-2</v>
      </c>
      <c r="S1128">
        <v>0.33333333333333331</v>
      </c>
      <c r="T1128">
        <v>0.33062070335877575</v>
      </c>
      <c r="U1128">
        <v>0.14014590305886857</v>
      </c>
      <c r="V1128">
        <v>-1.5418568992049115E-2</v>
      </c>
      <c r="W1128">
        <v>27.493413613838822</v>
      </c>
      <c r="X1128">
        <v>1.0328615075873802</v>
      </c>
      <c r="Y1128">
        <v>-1.0000000000000002</v>
      </c>
      <c r="Z1128">
        <v>-1.0000000000000002</v>
      </c>
      <c r="AA1128">
        <v>61.209748914068136</v>
      </c>
      <c r="AB1128">
        <v>0.37416228183303207</v>
      </c>
      <c r="AC1128">
        <v>-2.4032609380012414E-2</v>
      </c>
      <c r="AD1128">
        <v>0.32523410513698786</v>
      </c>
      <c r="AE1128">
        <v>33.768188879500386</v>
      </c>
      <c r="AF1128">
        <v>-1.0000000000000002</v>
      </c>
      <c r="AG1128">
        <v>-1.0000000000000002</v>
      </c>
      <c r="AH1128">
        <v>-1.0000000000000002</v>
      </c>
      <c r="AI1128">
        <v>0</v>
      </c>
      <c r="AJ1128">
        <v>-1.5418568992049115E-2</v>
      </c>
      <c r="AK1128">
        <v>0.19648334070856235</v>
      </c>
      <c r="AL1128">
        <v>-4.0305265017021752E-2</v>
      </c>
      <c r="AM1128">
        <v>0.10842911193122833</v>
      </c>
      <c r="AN1128">
        <v>-0.20027992928183599</v>
      </c>
      <c r="AO1128">
        <v>3.6931445018235198</v>
      </c>
      <c r="AP1128">
        <v>-5.2085245571310077</v>
      </c>
      <c r="AQ1128">
        <v>33.574175438616329</v>
      </c>
      <c r="AR1128">
        <v>0.78868137075892852</v>
      </c>
      <c r="AS1128">
        <v>1.1342075380003389</v>
      </c>
      <c r="AT1128">
        <v>-1.0000000000000002</v>
      </c>
      <c r="AU1128">
        <v>-1.0000000000000002</v>
      </c>
      <c r="AV1128">
        <v>-0.26663990572346324</v>
      </c>
      <c r="AW1128">
        <v>67.655028408338154</v>
      </c>
      <c r="AX1128">
        <v>66.113171509133238</v>
      </c>
      <c r="AY1128">
        <v>7.3174895293997913E-2</v>
      </c>
      <c r="AZ1128">
        <v>14.896417083150624</v>
      </c>
      <c r="BA1128">
        <v>1438.8490582721363</v>
      </c>
      <c r="CU1128" t="e">
        <v>#N/A</v>
      </c>
      <c r="CV1128" t="e">
        <v>#N/A</v>
      </c>
    </row>
    <row r="1129" spans="1:100" x14ac:dyDescent="0.25">
      <c r="A1129">
        <v>3096</v>
      </c>
      <c r="B1129" t="s">
        <v>1532</v>
      </c>
      <c r="C1129">
        <v>3</v>
      </c>
      <c r="D1129">
        <v>3.0918427326437148</v>
      </c>
      <c r="E1129">
        <v>0</v>
      </c>
      <c r="F1129">
        <v>0</v>
      </c>
      <c r="G1129">
        <v>0</v>
      </c>
      <c r="H1129">
        <v>-4.8562475105392217E-2</v>
      </c>
      <c r="I1129">
        <v>0</v>
      </c>
      <c r="J1129">
        <v>-2.9137485063235333</v>
      </c>
      <c r="K1129">
        <v>-4.8562475105392217E-2</v>
      </c>
      <c r="L1129">
        <v>-0.99999999999999833</v>
      </c>
      <c r="M1129">
        <v>-0.99999999999999833</v>
      </c>
      <c r="N1129">
        <v>-0.97124950210784422</v>
      </c>
      <c r="O1129">
        <v>0.17809422632018268</v>
      </c>
      <c r="P1129">
        <v>-0.25671258713453932</v>
      </c>
      <c r="Q1129">
        <v>-4.006998736892347E-2</v>
      </c>
      <c r="R1129">
        <v>-2.6264527309897409E-2</v>
      </c>
      <c r="S1129">
        <v>0.25298449021625802</v>
      </c>
      <c r="T1129">
        <v>0.34752079265814689</v>
      </c>
      <c r="U1129">
        <v>0.31141037134991501</v>
      </c>
      <c r="V1129">
        <v>0</v>
      </c>
      <c r="W1129">
        <v>38.41912517318849</v>
      </c>
      <c r="X1129">
        <v>1.9039803976787995</v>
      </c>
      <c r="Y1129">
        <v>-0.99999999999999833</v>
      </c>
      <c r="Z1129">
        <v>-0.99999999999999833</v>
      </c>
      <c r="AA1129">
        <v>35.683423160010847</v>
      </c>
      <c r="AB1129">
        <v>-3.7933141823882202E-2</v>
      </c>
      <c r="AC1129">
        <v>2.2829744872152332E-2</v>
      </c>
      <c r="AD1129">
        <v>-3.9085352765625192E-2</v>
      </c>
      <c r="AE1129">
        <v>-2.709437485867753</v>
      </c>
      <c r="AF1129">
        <v>-0.99999999999999833</v>
      </c>
      <c r="AG1129">
        <v>-0.99999999999999833</v>
      </c>
      <c r="AH1129">
        <v>-0.99999999999999833</v>
      </c>
      <c r="AI1129">
        <v>0</v>
      </c>
      <c r="AJ1129">
        <v>0</v>
      </c>
      <c r="AK1129">
        <v>-0.21655768178709708</v>
      </c>
      <c r="AL1129">
        <v>0.24508822694509561</v>
      </c>
      <c r="AM1129">
        <v>3.130397782001039E-2</v>
      </c>
      <c r="AN1129">
        <v>-7.0793692365099553E-2</v>
      </c>
      <c r="AO1129">
        <v>-0.30018896343522561</v>
      </c>
      <c r="AP1129">
        <v>-0.54440117440201241</v>
      </c>
      <c r="AQ1129">
        <v>35.505376666864962</v>
      </c>
      <c r="AR1129">
        <v>0.91191565422431997</v>
      </c>
      <c r="AS1129">
        <v>1.8554179225734075</v>
      </c>
      <c r="AT1129">
        <v>-0.99999999999999833</v>
      </c>
      <c r="AU1129">
        <v>-0.99999999999999833</v>
      </c>
      <c r="AV1129">
        <v>-2.6264527309897409E-2</v>
      </c>
      <c r="AW1129">
        <v>35.317116211929019</v>
      </c>
      <c r="AX1129">
        <v>35.317116211929019</v>
      </c>
      <c r="AY1129">
        <v>0.20903982552724223</v>
      </c>
      <c r="AZ1129">
        <v>14.664194528023863</v>
      </c>
      <c r="BA1129">
        <v>1393.419204350241</v>
      </c>
    </row>
    <row r="1130" spans="1:100" x14ac:dyDescent="0.25">
      <c r="A1130">
        <v>3098</v>
      </c>
      <c r="B1130" t="s">
        <v>1533</v>
      </c>
      <c r="C1130">
        <v>3</v>
      </c>
      <c r="D1130">
        <v>3.7260561748462622</v>
      </c>
      <c r="E1130">
        <v>0</v>
      </c>
      <c r="F1130">
        <v>0</v>
      </c>
      <c r="G1130">
        <v>0</v>
      </c>
      <c r="H1130">
        <v>0.18758098950525898</v>
      </c>
      <c r="I1130">
        <v>0</v>
      </c>
      <c r="J1130">
        <v>11.254859370315545</v>
      </c>
      <c r="K1130">
        <v>0.18758098950525898</v>
      </c>
      <c r="L1130">
        <v>-0.99999999999999845</v>
      </c>
      <c r="M1130">
        <v>-0.99999999999999845</v>
      </c>
      <c r="N1130">
        <v>3.7516197901051798</v>
      </c>
      <c r="O1130">
        <v>14.980915545161803</v>
      </c>
      <c r="P1130">
        <v>-4.2492715700148682E-2</v>
      </c>
      <c r="Q1130">
        <v>-0.42467654276935096</v>
      </c>
      <c r="R1130">
        <v>-0.12395966741274075</v>
      </c>
      <c r="S1130">
        <v>0.24860335678687401</v>
      </c>
      <c r="T1130">
        <v>0.30044878221047822</v>
      </c>
      <c r="U1130">
        <v>0.33092402780815788</v>
      </c>
      <c r="V1130">
        <v>0</v>
      </c>
      <c r="W1130">
        <v>27.695807092010035</v>
      </c>
      <c r="X1130">
        <v>1.6477701078104483</v>
      </c>
      <c r="Y1130">
        <v>-0.99999999999999845</v>
      </c>
      <c r="Z1130">
        <v>-0.99999999999999845</v>
      </c>
      <c r="AA1130">
        <v>55.63125020146866</v>
      </c>
      <c r="AB1130">
        <v>0.37522460619341069</v>
      </c>
      <c r="AC1130">
        <v>0.17355284248145089</v>
      </c>
      <c r="AD1130">
        <v>1.2410606862566329E-2</v>
      </c>
      <c r="AE1130">
        <v>28.059402776871408</v>
      </c>
      <c r="AF1130">
        <v>-0.99999999999999845</v>
      </c>
      <c r="AG1130">
        <v>-0.99999999999999845</v>
      </c>
      <c r="AH1130">
        <v>-0.99999999999999845</v>
      </c>
      <c r="AI1130">
        <v>0</v>
      </c>
      <c r="AJ1130">
        <v>0</v>
      </c>
      <c r="AK1130">
        <v>0.11456371045092897</v>
      </c>
      <c r="AL1130">
        <v>-0.2449471709478484</v>
      </c>
      <c r="AM1130">
        <v>-4.412873499069965E-2</v>
      </c>
      <c r="AN1130">
        <v>0.14289072696440383</v>
      </c>
      <c r="AO1130">
        <v>-0.53039982251284656</v>
      </c>
      <c r="AP1130">
        <v>2.3475323193708535</v>
      </c>
      <c r="AQ1130">
        <v>38.950666462325579</v>
      </c>
      <c r="AR1130">
        <v>0.87997616680550983</v>
      </c>
      <c r="AS1130">
        <v>1.8353510973157079</v>
      </c>
      <c r="AT1130">
        <v>-0.99999999999999845</v>
      </c>
      <c r="AU1130">
        <v>-0.99999999999999845</v>
      </c>
      <c r="AV1130">
        <v>-0.12395966741274075</v>
      </c>
      <c r="AW1130">
        <v>72.95969806600138</v>
      </c>
      <c r="AX1130">
        <v>72.95969806600138</v>
      </c>
      <c r="AY1130">
        <v>0.28930336375365384</v>
      </c>
      <c r="AZ1130">
        <v>29.222265411952545</v>
      </c>
      <c r="BA1130">
        <v>1499.8060506220834</v>
      </c>
    </row>
    <row r="1131" spans="1:100" x14ac:dyDescent="0.25">
      <c r="A1131">
        <v>3100</v>
      </c>
      <c r="B1131" t="s">
        <v>1534</v>
      </c>
      <c r="C1131">
        <v>2</v>
      </c>
      <c r="D1131">
        <v>4.4008562967466496</v>
      </c>
      <c r="E1131">
        <v>0.14858804693584429</v>
      </c>
      <c r="F1131">
        <v>0.44693774574681444</v>
      </c>
      <c r="G1131">
        <v>0.45663420149905326</v>
      </c>
      <c r="H1131">
        <v>0.1466958154268683</v>
      </c>
      <c r="I1131">
        <v>0</v>
      </c>
      <c r="J1131">
        <v>8.8017489256120971</v>
      </c>
      <c r="K1131">
        <v>0.1466958154268683</v>
      </c>
      <c r="L1131">
        <v>-1</v>
      </c>
      <c r="M1131">
        <v>-1</v>
      </c>
      <c r="N1131">
        <v>2.9339163085373658</v>
      </c>
      <c r="O1131">
        <v>12.987584638800273</v>
      </c>
      <c r="P1131">
        <v>0.9202973168745987</v>
      </c>
      <c r="Q1131">
        <v>2.4392327752463454</v>
      </c>
      <c r="R1131">
        <v>0.8026545581331006</v>
      </c>
      <c r="S1131">
        <v>0.34227633225392251</v>
      </c>
      <c r="T1131">
        <v>0.33417283514707669</v>
      </c>
      <c r="U1131">
        <v>0.13952743583432181</v>
      </c>
      <c r="V1131">
        <v>8.8185317175391298E-3</v>
      </c>
      <c r="W1131">
        <v>28.224979091324858</v>
      </c>
      <c r="X1131">
        <v>1.0896706536086995</v>
      </c>
      <c r="Y1131">
        <v>-1</v>
      </c>
      <c r="Z1131">
        <v>-1</v>
      </c>
      <c r="AA1131">
        <v>50.458606555555932</v>
      </c>
      <c r="AB1131">
        <v>0.1868684099738821</v>
      </c>
      <c r="AC1131">
        <v>0.18710839127101744</v>
      </c>
      <c r="AD1131">
        <v>0.18192044192798384</v>
      </c>
      <c r="AE1131">
        <v>24.0191266585514</v>
      </c>
      <c r="AF1131">
        <v>-1</v>
      </c>
      <c r="AG1131">
        <v>-1</v>
      </c>
      <c r="AH1131">
        <v>-1</v>
      </c>
      <c r="AI1131">
        <v>4.5685415894278882E-3</v>
      </c>
      <c r="AJ1131">
        <v>8.8185317175391298E-3</v>
      </c>
      <c r="AK1131">
        <v>6.7797510762849234E-3</v>
      </c>
      <c r="AL1131">
        <v>0.1650482059129624</v>
      </c>
      <c r="AM1131">
        <v>-4.490541077347282E-4</v>
      </c>
      <c r="AN1131">
        <v>0.18388991432278851</v>
      </c>
      <c r="AO1131">
        <v>0.37558457621190611</v>
      </c>
      <c r="AP1131">
        <v>5.0695767141106742</v>
      </c>
      <c r="AQ1131">
        <v>33.67008013242318</v>
      </c>
      <c r="AR1131">
        <v>0.78660816530872801</v>
      </c>
      <c r="AS1131">
        <v>1.18524123034295</v>
      </c>
      <c r="AT1131">
        <v>-1</v>
      </c>
      <c r="AU1131">
        <v>-1</v>
      </c>
      <c r="AV1131">
        <v>1.1168712635287776</v>
      </c>
      <c r="AW1131">
        <v>63.593530878234191</v>
      </c>
      <c r="AX1131">
        <v>63.82239187413127</v>
      </c>
      <c r="AY1131">
        <v>0.23421325283681682</v>
      </c>
      <c r="AZ1131">
        <v>11.833656684126133</v>
      </c>
      <c r="BA1131">
        <v>1444.2392194417928</v>
      </c>
    </row>
    <row r="1132" spans="1:100" x14ac:dyDescent="0.25">
      <c r="A1132">
        <v>3102</v>
      </c>
      <c r="B1132" t="s">
        <v>1535</v>
      </c>
      <c r="C1132">
        <v>3</v>
      </c>
      <c r="D1132">
        <v>4.0772800365777799</v>
      </c>
      <c r="E1132">
        <v>0.239421991861727</v>
      </c>
      <c r="F1132">
        <v>0.17117809219057573</v>
      </c>
      <c r="G1132">
        <v>0.20324169127695679</v>
      </c>
      <c r="H1132">
        <v>9.7675538251490446E-3</v>
      </c>
      <c r="I1132">
        <v>0</v>
      </c>
      <c r="J1132">
        <v>0.58605322950894134</v>
      </c>
      <c r="K1132">
        <v>9.7675538251490446E-3</v>
      </c>
      <c r="L1132">
        <v>-1.0000000000000009</v>
      </c>
      <c r="M1132">
        <v>-1.0000000000000009</v>
      </c>
      <c r="N1132">
        <v>0.19535107650298</v>
      </c>
      <c r="O1132">
        <v>4.8665749573636745</v>
      </c>
      <c r="P1132">
        <v>0.61308361722620086</v>
      </c>
      <c r="Q1132">
        <v>4.1174853271003439E-2</v>
      </c>
      <c r="R1132">
        <v>0.12554396528407563</v>
      </c>
      <c r="S1132">
        <v>0.33333333333333348</v>
      </c>
      <c r="T1132">
        <v>0.30635520568341085</v>
      </c>
      <c r="U1132">
        <v>-0.13853712537805982</v>
      </c>
      <c r="V1132">
        <v>-1.0320777826273374E-2</v>
      </c>
      <c r="W1132">
        <v>19.242523279490491</v>
      </c>
      <c r="X1132">
        <v>-2.270925638300772E-2</v>
      </c>
      <c r="Y1132">
        <v>-1.0000000000000009</v>
      </c>
      <c r="Z1132">
        <v>-1.0000000000000009</v>
      </c>
      <c r="AA1132">
        <v>35.191708506272988</v>
      </c>
      <c r="AB1132">
        <v>0.16941480064682937</v>
      </c>
      <c r="AC1132">
        <v>4.4719793868649861E-2</v>
      </c>
      <c r="AD1132">
        <v>0.10233823071448883</v>
      </c>
      <c r="AE1132">
        <v>15.823641261498405</v>
      </c>
      <c r="AF1132">
        <v>-1.0000000000000009</v>
      </c>
      <c r="AG1132">
        <v>-1.0000000000000009</v>
      </c>
      <c r="AH1132">
        <v>-1.0000000000000009</v>
      </c>
      <c r="AI1132">
        <v>0</v>
      </c>
      <c r="AJ1132">
        <v>-1.0320777826273374E-2</v>
      </c>
      <c r="AK1132">
        <v>-0.1911387567701435</v>
      </c>
      <c r="AL1132">
        <v>-8.3197663791250417E-2</v>
      </c>
      <c r="AM1132">
        <v>-7.3790162278867061E-2</v>
      </c>
      <c r="AN1132">
        <v>-0.13021307482265093</v>
      </c>
      <c r="AO1132">
        <v>-2.8004478408223945</v>
      </c>
      <c r="AP1132">
        <v>-3.6713151895225256</v>
      </c>
      <c r="AQ1132">
        <v>19.828576508999415</v>
      </c>
      <c r="AR1132">
        <v>0.49083063581241154</v>
      </c>
      <c r="AS1132">
        <v>-1.294170255785887E-2</v>
      </c>
      <c r="AT1132">
        <v>-1.0000000000000009</v>
      </c>
      <c r="AU1132">
        <v>-1.0000000000000009</v>
      </c>
      <c r="AV1132">
        <v>0.32878565656103276</v>
      </c>
      <c r="AW1132">
        <v>36.386968274114139</v>
      </c>
      <c r="AX1132">
        <v>35.354890491486799</v>
      </c>
      <c r="AY1132">
        <v>0.36693456639607624</v>
      </c>
      <c r="AZ1132">
        <v>-5.7611658646591568</v>
      </c>
      <c r="BA1132">
        <v>1466.2531467098934</v>
      </c>
      <c r="CU1132" t="e">
        <v>#N/A</v>
      </c>
      <c r="CV1132" t="e">
        <v>#N/A</v>
      </c>
    </row>
    <row r="1133" spans="1:100" x14ac:dyDescent="0.25">
      <c r="A1133">
        <v>3103</v>
      </c>
      <c r="B1133" t="s">
        <v>1536</v>
      </c>
      <c r="C1133">
        <v>2</v>
      </c>
      <c r="D1133">
        <v>5.1284635077150442</v>
      </c>
      <c r="E1133">
        <v>0.31021003956245224</v>
      </c>
      <c r="F1133">
        <v>0.84939416228320053</v>
      </c>
      <c r="G1133">
        <v>0.86091821036541682</v>
      </c>
      <c r="H1133">
        <v>0.2303339149711387</v>
      </c>
      <c r="I1133">
        <v>0</v>
      </c>
      <c r="J1133">
        <v>13.820034898268322</v>
      </c>
      <c r="K1133">
        <v>0.2303339149711387</v>
      </c>
      <c r="L1133">
        <v>-1</v>
      </c>
      <c r="M1133">
        <v>-1</v>
      </c>
      <c r="N1133">
        <v>4.6066782994227733</v>
      </c>
      <c r="O1133">
        <v>18.200271689820291</v>
      </c>
      <c r="P1133">
        <v>1.7388263190369135</v>
      </c>
      <c r="Q1133">
        <v>4.3523475580920454</v>
      </c>
      <c r="R1133">
        <v>1.4310140534052758</v>
      </c>
      <c r="S1133">
        <v>0.35791068308344093</v>
      </c>
      <c r="T1133">
        <v>0.40018137824490302</v>
      </c>
      <c r="U1133">
        <v>0.22126456767507222</v>
      </c>
      <c r="V1133">
        <v>1.9626513426863241E-2</v>
      </c>
      <c r="W1133">
        <v>33.383750824463974</v>
      </c>
      <c r="X1133">
        <v>1.4683259773457955</v>
      </c>
      <c r="Y1133">
        <v>-1</v>
      </c>
      <c r="Z1133">
        <v>-1</v>
      </c>
      <c r="AA1133">
        <v>61.079686658923215</v>
      </c>
      <c r="AB1133">
        <v>0.27855184198272687</v>
      </c>
      <c r="AC1133">
        <v>0.27882661692327787</v>
      </c>
      <c r="AD1133">
        <v>0.27285103152314283</v>
      </c>
      <c r="AE1133">
        <v>32.465598933200518</v>
      </c>
      <c r="AF1133">
        <v>-1</v>
      </c>
      <c r="AG1133">
        <v>-1</v>
      </c>
      <c r="AH1133">
        <v>-1</v>
      </c>
      <c r="AI1133">
        <v>1.0495018426751025E-2</v>
      </c>
      <c r="AJ1133">
        <v>1.9626513426863241E-2</v>
      </c>
      <c r="AK1133">
        <v>-0.10367514287829284</v>
      </c>
      <c r="AL1133">
        <v>0.27550309986754018</v>
      </c>
      <c r="AM1133">
        <v>-0.12909845067068876</v>
      </c>
      <c r="AN1133">
        <v>0.31253931088574255</v>
      </c>
      <c r="AO1133">
        <v>-2.9003329422238506</v>
      </c>
      <c r="AP1133">
        <v>8.3454942325464323</v>
      </c>
      <c r="AQ1133">
        <v>39.16195674500036</v>
      </c>
      <c r="AR1133">
        <v>0.90749511937228866</v>
      </c>
      <c r="AS1133">
        <v>1.5761744722916191</v>
      </c>
      <c r="AT1133">
        <v>-1</v>
      </c>
      <c r="AU1133">
        <v>-1</v>
      </c>
      <c r="AV1133">
        <v>1.9507296156215985</v>
      </c>
      <c r="AW1133">
        <v>75.833548624656231</v>
      </c>
      <c r="AX1133">
        <v>76.222761656699561</v>
      </c>
      <c r="AY1133">
        <v>0.32849421388008715</v>
      </c>
      <c r="AZ1133">
        <v>28.350975886981274</v>
      </c>
      <c r="BA1133">
        <v>1476.6279591157258</v>
      </c>
    </row>
    <row r="1134" spans="1:100" x14ac:dyDescent="0.25">
      <c r="A1134">
        <v>3104</v>
      </c>
      <c r="B1134" t="s">
        <v>1537</v>
      </c>
      <c r="C1134">
        <v>3</v>
      </c>
      <c r="D1134">
        <v>0.57747334168343811</v>
      </c>
      <c r="E1134">
        <v>0.22997113543301684</v>
      </c>
      <c r="F1134">
        <v>1.337755008419051</v>
      </c>
      <c r="G1134">
        <v>1.3643776560376311</v>
      </c>
      <c r="H1134">
        <v>-5.9006987388571887E-2</v>
      </c>
      <c r="I1134">
        <v>0</v>
      </c>
      <c r="J1134">
        <v>-3.5404192433143149</v>
      </c>
      <c r="K1134">
        <v>-5.9006987388571887E-2</v>
      </c>
      <c r="L1134">
        <v>-0.99999999999999978</v>
      </c>
      <c r="M1134">
        <v>-0.99999999999999978</v>
      </c>
      <c r="N1134">
        <v>-1.1801397477714373</v>
      </c>
      <c r="O1134">
        <v>-1.5985682455932451</v>
      </c>
      <c r="P1134">
        <v>-1.1088549311340277</v>
      </c>
      <c r="Q1134">
        <v>6.4127130676933009</v>
      </c>
      <c r="R1134">
        <v>2.0225236162702704</v>
      </c>
      <c r="S1134">
        <v>0.33333333333333337</v>
      </c>
      <c r="T1134">
        <v>0.15497607086736606</v>
      </c>
      <c r="U1134">
        <v>-0.10754372581479893</v>
      </c>
      <c r="V1134">
        <v>0</v>
      </c>
      <c r="W1134">
        <v>17.590906630978893</v>
      </c>
      <c r="X1134">
        <v>0.11264038014374649</v>
      </c>
      <c r="Y1134">
        <v>-0.99999999999999978</v>
      </c>
      <c r="Z1134">
        <v>-0.99999999999999978</v>
      </c>
      <c r="AA1134">
        <v>22.60002185653077</v>
      </c>
      <c r="AB1134">
        <v>-0.17780738053243161</v>
      </c>
      <c r="AC1134">
        <v>3.8349548250750466E-2</v>
      </c>
      <c r="AD1134">
        <v>0.19918966446731348</v>
      </c>
      <c r="AE1134">
        <v>2.9865916092816223</v>
      </c>
      <c r="AF1134">
        <v>-0.99999999999999978</v>
      </c>
      <c r="AG1134">
        <v>-0.99999999999999978</v>
      </c>
      <c r="AH1134">
        <v>-0.99999999999999978</v>
      </c>
      <c r="AI1134">
        <v>0</v>
      </c>
      <c r="AJ1134">
        <v>0</v>
      </c>
      <c r="AK1134">
        <v>0.17133552474575517</v>
      </c>
      <c r="AL1134">
        <v>0.21252569368520552</v>
      </c>
      <c r="AM1134">
        <v>0.41594829733124289</v>
      </c>
      <c r="AN1134">
        <v>9.9128619466470766E-2</v>
      </c>
      <c r="AO1134">
        <v>11.25538505700985</v>
      </c>
      <c r="AP1134">
        <v>3.5408439550877979</v>
      </c>
      <c r="AQ1134">
        <v>14.050487387664578</v>
      </c>
      <c r="AR1134">
        <v>0.38076567838590031</v>
      </c>
      <c r="AS1134">
        <v>5.3633392755174467E-2</v>
      </c>
      <c r="AT1134">
        <v>-0.99999999999999978</v>
      </c>
      <c r="AU1134">
        <v>-0.99999999999999978</v>
      </c>
      <c r="AV1134">
        <v>3.3869012723079019</v>
      </c>
      <c r="AW1134">
        <v>24.542297566025326</v>
      </c>
      <c r="AX1134">
        <v>24.542297566025326</v>
      </c>
      <c r="AY1134">
        <v>-2.1894644173053816E-3</v>
      </c>
      <c r="AZ1134">
        <v>-64.107777878551985</v>
      </c>
      <c r="BA1134">
        <v>1372.9834221987903</v>
      </c>
      <c r="CU1134" t="e">
        <v>#N/A</v>
      </c>
      <c r="CV1134" t="e">
        <v>#N/A</v>
      </c>
    </row>
    <row r="1135" spans="1:100" x14ac:dyDescent="0.25">
      <c r="A1135">
        <v>3110</v>
      </c>
      <c r="B1135" t="s">
        <v>1538</v>
      </c>
      <c r="C1135">
        <v>2</v>
      </c>
      <c r="D1135">
        <v>1.9941999777427148</v>
      </c>
      <c r="E1135">
        <v>-0.38599789996144301</v>
      </c>
      <c r="F1135">
        <v>-0.88423965791287229</v>
      </c>
      <c r="G1135">
        <v>-0.88058820358887613</v>
      </c>
      <c r="H1135">
        <v>-0.12994817290001753</v>
      </c>
      <c r="I1135">
        <v>0</v>
      </c>
      <c r="J1135">
        <v>-7.7968903740010509</v>
      </c>
      <c r="K1135">
        <v>-0.12994817290001753</v>
      </c>
      <c r="L1135">
        <v>-1</v>
      </c>
      <c r="M1135">
        <v>-1</v>
      </c>
      <c r="N1135">
        <v>-2.5989634580003509</v>
      </c>
      <c r="O1135">
        <v>-4.2540617347019865</v>
      </c>
      <c r="P1135">
        <v>-1.7870947562744521</v>
      </c>
      <c r="Q1135">
        <v>-3.8886453871863251</v>
      </c>
      <c r="R1135">
        <v>-1.2757269189968614</v>
      </c>
      <c r="S1135">
        <v>0.29056366551535812</v>
      </c>
      <c r="T1135">
        <v>0.11584091792597623</v>
      </c>
      <c r="U1135">
        <v>-0.13082885238880912</v>
      </c>
      <c r="V1135">
        <v>-2.6930285892177604E-2</v>
      </c>
      <c r="W1135">
        <v>11.161664705896884</v>
      </c>
      <c r="X1135">
        <v>-0.1627815126961053</v>
      </c>
      <c r="Y1135">
        <v>-1</v>
      </c>
      <c r="Z1135">
        <v>-1</v>
      </c>
      <c r="AA1135">
        <v>15.327990530742845</v>
      </c>
      <c r="AB1135">
        <v>-0.11638657110084276</v>
      </c>
      <c r="AC1135">
        <v>-0.11626167434454932</v>
      </c>
      <c r="AD1135">
        <v>-0.11884441408365996</v>
      </c>
      <c r="AE1135">
        <v>-3.9186886443247246</v>
      </c>
      <c r="AF1135">
        <v>-1</v>
      </c>
      <c r="AG1135">
        <v>-1</v>
      </c>
      <c r="AH1135">
        <v>-1</v>
      </c>
      <c r="AI1135">
        <v>-1.5034058158025316E-2</v>
      </c>
      <c r="AJ1135">
        <v>-2.6930285892177604E-2</v>
      </c>
      <c r="AK1135">
        <v>0.37212380552414687</v>
      </c>
      <c r="AL1135">
        <v>-0.20029584853489951</v>
      </c>
      <c r="AM1135">
        <v>0.42507570500261083</v>
      </c>
      <c r="AN1135">
        <v>-0.24163484478755703</v>
      </c>
      <c r="AO1135">
        <v>11.211111598801526</v>
      </c>
      <c r="AP1135">
        <v>-5.7659503084789456</v>
      </c>
      <c r="AQ1135">
        <v>15.504977651844662</v>
      </c>
      <c r="AR1135">
        <v>0.38675870326863254</v>
      </c>
      <c r="AS1135">
        <v>-0.10782176142188293</v>
      </c>
      <c r="AT1135">
        <v>-1</v>
      </c>
      <c r="AU1135">
        <v>-1</v>
      </c>
      <c r="AV1135">
        <v>-1.641224645866445</v>
      </c>
      <c r="AW1135">
        <v>23.108066179580369</v>
      </c>
      <c r="AX1135">
        <v>22.806541776268816</v>
      </c>
      <c r="AY1135">
        <v>-7.7633396338855382E-2</v>
      </c>
      <c r="AZ1135">
        <v>-42.799543802782004</v>
      </c>
      <c r="BA1135">
        <v>1317.3069058047543</v>
      </c>
    </row>
    <row r="1136" spans="1:100" x14ac:dyDescent="0.25">
      <c r="A1136">
        <v>3117</v>
      </c>
      <c r="B1136" t="s">
        <v>1539</v>
      </c>
      <c r="C1136">
        <v>3</v>
      </c>
      <c r="D1136">
        <v>5.3925804648352065</v>
      </c>
      <c r="E1136">
        <v>-6.2081044327999008E-3</v>
      </c>
      <c r="F1136">
        <v>-1.1987337189163141</v>
      </c>
      <c r="G1136">
        <v>-1.1987337189163141</v>
      </c>
      <c r="H1136">
        <v>0.18339871989143899</v>
      </c>
      <c r="I1136">
        <v>0</v>
      </c>
      <c r="J1136">
        <v>11.003923193486344</v>
      </c>
      <c r="K1136">
        <v>0.18339871989143899</v>
      </c>
      <c r="L1136">
        <v>-0.99999999999999989</v>
      </c>
      <c r="M1136">
        <v>-0.99999999999999989</v>
      </c>
      <c r="N1136">
        <v>3.6679743978287815</v>
      </c>
      <c r="O1136">
        <v>15.197769939405235</v>
      </c>
      <c r="P1136">
        <v>2.297081112464618</v>
      </c>
      <c r="Q1136">
        <v>4.7709748974810733</v>
      </c>
      <c r="R1136">
        <v>1.688792439487711</v>
      </c>
      <c r="S1136">
        <v>0.33333333333333304</v>
      </c>
      <c r="T1136">
        <v>0.29203205766687867</v>
      </c>
      <c r="U1136">
        <v>0.25652355233270607</v>
      </c>
      <c r="V1136">
        <v>-1.1383830286200046E-3</v>
      </c>
      <c r="W1136">
        <v>27.894073616514355</v>
      </c>
      <c r="X1136">
        <v>1.4199293066014225</v>
      </c>
      <c r="Y1136">
        <v>-0.99999999999999989</v>
      </c>
      <c r="Z1136">
        <v>-0.99999999999999989</v>
      </c>
      <c r="AA1136">
        <v>51.032904294284165</v>
      </c>
      <c r="AB1136">
        <v>0.21174046970064531</v>
      </c>
      <c r="AC1136">
        <v>0.14902575284749184</v>
      </c>
      <c r="AD1136">
        <v>6.8234542217504926E-2</v>
      </c>
      <c r="AE1136">
        <v>21.450038238282094</v>
      </c>
      <c r="AF1136">
        <v>-0.99999999999999989</v>
      </c>
      <c r="AG1136">
        <v>-0.99999999999999989</v>
      </c>
      <c r="AH1136">
        <v>-0.99999999999999989</v>
      </c>
      <c r="AI1136">
        <v>6.3238102261961582E-3</v>
      </c>
      <c r="AJ1136">
        <v>-1.1383830286200046E-3</v>
      </c>
      <c r="AK1136">
        <v>0.34480169041731801</v>
      </c>
      <c r="AL1136">
        <v>4.023360932211778E-2</v>
      </c>
      <c r="AM1136">
        <v>7.7520438315668141E-2</v>
      </c>
      <c r="AN1136">
        <v>-0.10177154907521913</v>
      </c>
      <c r="AO1136">
        <v>3.6620194099782952</v>
      </c>
      <c r="AP1136">
        <v>-2.3431206802698901</v>
      </c>
      <c r="AQ1136">
        <v>38.897996810000699</v>
      </c>
      <c r="AR1136">
        <v>0.88075056030429788</v>
      </c>
      <c r="AS1136">
        <v>1.6033280264928613</v>
      </c>
      <c r="AT1136">
        <v>-0.99999999999999989</v>
      </c>
      <c r="AU1136">
        <v>-0.99999999999999989</v>
      </c>
      <c r="AV1136">
        <v>0.49005872057139716</v>
      </c>
      <c r="AW1136">
        <v>63.887553553419487</v>
      </c>
      <c r="AX1136">
        <v>63.900191455081405</v>
      </c>
      <c r="AY1136">
        <v>0.21923150646805023</v>
      </c>
      <c r="AZ1136">
        <v>-20.643030853997143</v>
      </c>
      <c r="BA1136">
        <v>1461.2600402170006</v>
      </c>
    </row>
    <row r="1137" spans="1:100" x14ac:dyDescent="0.25">
      <c r="A1137">
        <v>3120</v>
      </c>
      <c r="B1137" t="s">
        <v>1540</v>
      </c>
      <c r="C1137">
        <v>2</v>
      </c>
      <c r="D1137">
        <v>2.7174186896735244</v>
      </c>
      <c r="E1137">
        <v>-0.22535071619929145</v>
      </c>
      <c r="F1137">
        <v>-0.4842106219329394</v>
      </c>
      <c r="G1137">
        <v>-0.47874259824171317</v>
      </c>
      <c r="H1137">
        <v>-4.6814529213004177E-2</v>
      </c>
      <c r="I1137">
        <v>0</v>
      </c>
      <c r="J1137">
        <v>-2.8088717527802514</v>
      </c>
      <c r="K1137">
        <v>-4.6814529213004177E-2</v>
      </c>
      <c r="L1137">
        <v>-1</v>
      </c>
      <c r="M1137">
        <v>-1</v>
      </c>
      <c r="N1137">
        <v>-0.93629058426008349</v>
      </c>
      <c r="O1137">
        <v>0.92718545183924661</v>
      </c>
      <c r="P1137">
        <v>-0.97350263995394171</v>
      </c>
      <c r="Q1137">
        <v>-1.9870693882569272</v>
      </c>
      <c r="R1137">
        <v>-0.65115731887510564</v>
      </c>
      <c r="S1137">
        <v>0.30610371912993101</v>
      </c>
      <c r="T1137">
        <v>0.18145133628906873</v>
      </c>
      <c r="U1137">
        <v>-4.9584710885442362E-2</v>
      </c>
      <c r="V1137">
        <v>-1.6187491576016459E-2</v>
      </c>
      <c r="W1137">
        <v>16.289321760065363</v>
      </c>
      <c r="X1137">
        <v>0.21358998468695423</v>
      </c>
      <c r="Y1137">
        <v>-1</v>
      </c>
      <c r="Z1137">
        <v>-1</v>
      </c>
      <c r="AA1137">
        <v>25.88501052158086</v>
      </c>
      <c r="AB1137">
        <v>-2.525611966595058E-2</v>
      </c>
      <c r="AC1137">
        <v>-2.5096639121048175E-2</v>
      </c>
      <c r="AD1137">
        <v>-2.8462264359505371E-2</v>
      </c>
      <c r="AE1137">
        <v>4.4768394740687754</v>
      </c>
      <c r="AF1137">
        <v>-1</v>
      </c>
      <c r="AG1137">
        <v>-1</v>
      </c>
      <c r="AH1137">
        <v>-1</v>
      </c>
      <c r="AI1137">
        <v>-9.1433263456343079E-3</v>
      </c>
      <c r="AJ1137">
        <v>-1.6187491576016459E-2</v>
      </c>
      <c r="AK1137">
        <v>0.26233511056884934</v>
      </c>
      <c r="AL1137">
        <v>-9.0507153579601998E-2</v>
      </c>
      <c r="AM1137">
        <v>0.29720224598465578</v>
      </c>
      <c r="AN1137">
        <v>-0.11376138576960203</v>
      </c>
      <c r="AO1137">
        <v>7.954952489381161</v>
      </c>
      <c r="AP1137">
        <v>-2.5097911990585802</v>
      </c>
      <c r="AQ1137">
        <v>20.963730492604419</v>
      </c>
      <c r="AR1137">
        <v>0.50691653827789129</v>
      </c>
      <c r="AS1137">
        <v>0.28075360098657598</v>
      </c>
      <c r="AT1137">
        <v>-1</v>
      </c>
      <c r="AU1137">
        <v>-1</v>
      </c>
      <c r="AV1137">
        <v>-0.81239563724421859</v>
      </c>
      <c r="AW1137">
        <v>35.27425933315827</v>
      </c>
      <c r="AX1137">
        <v>35.132119816759584</v>
      </c>
      <c r="AY1137">
        <v>1.6078917362052358E-2</v>
      </c>
      <c r="AZ1137">
        <v>-26.381847361126191</v>
      </c>
      <c r="BA1137">
        <v>1372.156238491963</v>
      </c>
    </row>
    <row r="1138" spans="1:100" x14ac:dyDescent="0.25">
      <c r="A1138">
        <v>3122</v>
      </c>
      <c r="B1138" t="s">
        <v>1541</v>
      </c>
      <c r="C1138">
        <v>3</v>
      </c>
      <c r="D1138">
        <v>5.4690601611867935</v>
      </c>
      <c r="E1138">
        <v>0</v>
      </c>
      <c r="F1138">
        <v>-0.25379550461208267</v>
      </c>
      <c r="G1138">
        <v>-0.25379550461208267</v>
      </c>
      <c r="H1138">
        <v>0.38027244532350746</v>
      </c>
      <c r="I1138">
        <v>0</v>
      </c>
      <c r="J1138">
        <v>22.81634671941044</v>
      </c>
      <c r="K1138">
        <v>0.38027244532350746</v>
      </c>
      <c r="L1138">
        <v>-0.99999999999999956</v>
      </c>
      <c r="M1138">
        <v>-0.99999999999999956</v>
      </c>
      <c r="N1138">
        <v>7.6054489064701496</v>
      </c>
      <c r="O1138">
        <v>28.031611375985154</v>
      </c>
      <c r="P1138">
        <v>-0.92000791942490923</v>
      </c>
      <c r="Q1138">
        <v>-1.1073072969218283</v>
      </c>
      <c r="R1138">
        <v>-0.32679998039649744</v>
      </c>
      <c r="S1138">
        <v>0.33333333333333326</v>
      </c>
      <c r="T1138">
        <v>0.21956505977834664</v>
      </c>
      <c r="U1138">
        <v>0.17189757840904776</v>
      </c>
      <c r="V1138">
        <v>-1.1854503345025365E-2</v>
      </c>
      <c r="W1138">
        <v>13.306760914087791</v>
      </c>
      <c r="X1138">
        <v>0.80147857945552003</v>
      </c>
      <c r="Y1138">
        <v>-0.99999999999999956</v>
      </c>
      <c r="Z1138">
        <v>-0.99999999999999956</v>
      </c>
      <c r="AA1138">
        <v>9.3772496522713755</v>
      </c>
      <c r="AB1138">
        <v>4.1923340415127505E-2</v>
      </c>
      <c r="AC1138">
        <v>6.9102963249203855E-2</v>
      </c>
      <c r="AD1138">
        <v>-0.1830805292927293</v>
      </c>
      <c r="AE1138">
        <v>-3.6027112814199107</v>
      </c>
      <c r="AF1138">
        <v>-0.99999999999999956</v>
      </c>
      <c r="AG1138">
        <v>-0.99999999999999956</v>
      </c>
      <c r="AH1138">
        <v>-0.99999999999999956</v>
      </c>
      <c r="AI1138">
        <v>0</v>
      </c>
      <c r="AJ1138">
        <v>-1.1854503345025365E-2</v>
      </c>
      <c r="AK1138">
        <v>-0.17641022587596109</v>
      </c>
      <c r="AL1138">
        <v>-9.3273921317131137E-2</v>
      </c>
      <c r="AM1138">
        <v>0.14898247998701561</v>
      </c>
      <c r="AN1138">
        <v>-6.3965018427143278E-2</v>
      </c>
      <c r="AO1138">
        <v>2.8425108702955866</v>
      </c>
      <c r="AP1138">
        <v>-2.0654950672642372</v>
      </c>
      <c r="AQ1138">
        <v>36.123107633498222</v>
      </c>
      <c r="AR1138">
        <v>0.71294146817570225</v>
      </c>
      <c r="AS1138">
        <v>1.181751024779027</v>
      </c>
      <c r="AT1138">
        <v>-0.99999999999999956</v>
      </c>
      <c r="AU1138">
        <v>-0.99999999999999956</v>
      </c>
      <c r="AV1138">
        <v>-0.58059548500858005</v>
      </c>
      <c r="AW1138">
        <v>35.343365960992323</v>
      </c>
      <c r="AX1138">
        <v>34.157915626489782</v>
      </c>
      <c r="AY1138">
        <v>0.31095105042802962</v>
      </c>
      <c r="AZ1138">
        <v>6.0105074967659027</v>
      </c>
      <c r="BA1138">
        <v>1436.9367878766909</v>
      </c>
      <c r="CU1138" t="e">
        <v>#N/A</v>
      </c>
      <c r="CV1138" t="e">
        <v>#N/A</v>
      </c>
    </row>
    <row r="1139" spans="1:100" x14ac:dyDescent="0.25">
      <c r="A1139">
        <v>3128</v>
      </c>
      <c r="B1139" t="s">
        <v>1542</v>
      </c>
      <c r="C1139">
        <v>3</v>
      </c>
      <c r="D1139">
        <v>4.8059179293202341</v>
      </c>
      <c r="E1139">
        <v>5.7749645144946713E-3</v>
      </c>
      <c r="F1139">
        <v>1.6022005011173972</v>
      </c>
      <c r="G1139">
        <v>1.5969420206224232</v>
      </c>
      <c r="H1139">
        <v>0.41679173835141115</v>
      </c>
      <c r="I1139">
        <v>0</v>
      </c>
      <c r="J1139">
        <v>25.007504301084662</v>
      </c>
      <c r="K1139">
        <v>0.41679173835141115</v>
      </c>
      <c r="L1139">
        <v>-1.0000000000000009</v>
      </c>
      <c r="M1139">
        <v>-1.0000000000000009</v>
      </c>
      <c r="N1139">
        <v>8.335834767028226</v>
      </c>
      <c r="O1139">
        <v>31.410364251027314</v>
      </c>
      <c r="P1139">
        <v>-2.3973553149325593</v>
      </c>
      <c r="Q1139">
        <v>-1.8146800249061936</v>
      </c>
      <c r="R1139">
        <v>-0.83365751824727408</v>
      </c>
      <c r="S1139">
        <v>0.33333333333333359</v>
      </c>
      <c r="T1139">
        <v>0.52738859283043638</v>
      </c>
      <c r="U1139">
        <v>0.11043527158043313</v>
      </c>
      <c r="V1139">
        <v>0</v>
      </c>
      <c r="W1139">
        <v>22.174618375711677</v>
      </c>
      <c r="X1139">
        <v>1.0781772241976388</v>
      </c>
      <c r="Y1139">
        <v>-1.0000000000000009</v>
      </c>
      <c r="Z1139">
        <v>-1.0000000000000009</v>
      </c>
      <c r="AA1139">
        <v>65.80245507097186</v>
      </c>
      <c r="AB1139">
        <v>0.18920269262325967</v>
      </c>
      <c r="AC1139">
        <v>0.14532919375364048</v>
      </c>
      <c r="AD1139">
        <v>0.55469799789324847</v>
      </c>
      <c r="AE1139">
        <v>44.461494213507443</v>
      </c>
      <c r="AF1139">
        <v>-1.0000000000000009</v>
      </c>
      <c r="AG1139">
        <v>-1.0000000000000009</v>
      </c>
      <c r="AH1139">
        <v>-1.0000000000000009</v>
      </c>
      <c r="AI1139">
        <v>0</v>
      </c>
      <c r="AJ1139">
        <v>0</v>
      </c>
      <c r="AK1139">
        <v>-0.36238785930223594</v>
      </c>
      <c r="AL1139">
        <v>1.8131461382237282E-2</v>
      </c>
      <c r="AM1139">
        <v>0.20360112729667393</v>
      </c>
      <c r="AN1139">
        <v>0.20104166970821627</v>
      </c>
      <c r="AO1139">
        <v>3.2780888859056705</v>
      </c>
      <c r="AP1139">
        <v>5.1166990496165923</v>
      </c>
      <c r="AQ1139">
        <v>47.182122676796347</v>
      </c>
      <c r="AR1139">
        <v>0.97115719774420328</v>
      </c>
      <c r="AS1139">
        <v>1.4949689625490497</v>
      </c>
      <c r="AT1139">
        <v>-1.0000000000000009</v>
      </c>
      <c r="AU1139">
        <v>-1.0000000000000009</v>
      </c>
      <c r="AV1139">
        <v>0.76328450237514911</v>
      </c>
      <c r="AW1139">
        <v>102.32951837161582</v>
      </c>
      <c r="AX1139">
        <v>102.32951837161582</v>
      </c>
      <c r="AY1139">
        <v>0.29538362997713147</v>
      </c>
      <c r="AZ1139">
        <v>59.578439437429168</v>
      </c>
      <c r="BA1139">
        <v>1518.8700804814243</v>
      </c>
    </row>
    <row r="1140" spans="1:100" x14ac:dyDescent="0.25">
      <c r="A1140">
        <v>3130</v>
      </c>
      <c r="B1140" t="s">
        <v>1543</v>
      </c>
      <c r="C1140">
        <v>3</v>
      </c>
      <c r="D1140">
        <v>4.2005413377022514</v>
      </c>
      <c r="E1140">
        <v>0</v>
      </c>
      <c r="F1140">
        <v>0.40758860236510275</v>
      </c>
      <c r="G1140">
        <v>0.40758860236510275</v>
      </c>
      <c r="H1140">
        <v>-0.18570126880833568</v>
      </c>
      <c r="I1140">
        <v>0</v>
      </c>
      <c r="J1140">
        <v>-11.142076128500136</v>
      </c>
      <c r="K1140">
        <v>-0.18570126880833568</v>
      </c>
      <c r="L1140">
        <v>-1.0000000000000018</v>
      </c>
      <c r="M1140">
        <v>-1.0000000000000018</v>
      </c>
      <c r="N1140">
        <v>-3.7140253761667137</v>
      </c>
      <c r="O1140">
        <v>-6.5339461884327861</v>
      </c>
      <c r="P1140">
        <v>-0.60108378747877822</v>
      </c>
      <c r="Q1140">
        <v>3.0861270482170333</v>
      </c>
      <c r="R1140">
        <v>0.82064442143875893</v>
      </c>
      <c r="S1140">
        <v>0.33333333333333398</v>
      </c>
      <c r="T1140">
        <v>0.37565491308325177</v>
      </c>
      <c r="U1140">
        <v>0.6113852147194293</v>
      </c>
      <c r="V1140">
        <v>0.13318625513839905</v>
      </c>
      <c r="W1140">
        <v>65.57043940330999</v>
      </c>
      <c r="X1140">
        <v>4.1470266252531429</v>
      </c>
      <c r="Y1140">
        <v>-1.0000000000000018</v>
      </c>
      <c r="Z1140">
        <v>-1.0000000000000018</v>
      </c>
      <c r="AA1140">
        <v>83.691347667741582</v>
      </c>
      <c r="AB1140">
        <v>1.9222021152783646E-2</v>
      </c>
      <c r="AC1140">
        <v>0.17965658904707704</v>
      </c>
      <c r="AD1140">
        <v>0.14712666665999538</v>
      </c>
      <c r="AE1140">
        <v>17.300263842992798</v>
      </c>
      <c r="AF1140">
        <v>-1.0000000000000018</v>
      </c>
      <c r="AG1140">
        <v>-1.0000000000000018</v>
      </c>
      <c r="AH1140">
        <v>-1.0000000000000018</v>
      </c>
      <c r="AI1140">
        <v>0</v>
      </c>
      <c r="AJ1140">
        <v>0.13318625513839905</v>
      </c>
      <c r="AK1140">
        <v>0.1966492878100862</v>
      </c>
      <c r="AL1140">
        <v>0.37822487943592131</v>
      </c>
      <c r="AM1140">
        <v>-0.39012317548685921</v>
      </c>
      <c r="AN1140">
        <v>-0.2681047405177881</v>
      </c>
      <c r="AO1140">
        <v>-8.7698329481210493</v>
      </c>
      <c r="AP1140">
        <v>-4.8114941157650959</v>
      </c>
      <c r="AQ1140">
        <v>54.428363274809847</v>
      </c>
      <c r="AR1140">
        <v>1.453559716274414</v>
      </c>
      <c r="AS1140">
        <v>3.9613253564448074</v>
      </c>
      <c r="AT1140">
        <v>-1.0000000000000018</v>
      </c>
      <c r="AU1140">
        <v>-1.0000000000000018</v>
      </c>
      <c r="AV1140">
        <v>1.2282330238038617</v>
      </c>
      <c r="AW1140">
        <v>72.345907363543674</v>
      </c>
      <c r="AX1140">
        <v>85.664532877383593</v>
      </c>
      <c r="AY1140">
        <v>0.39143295229136998</v>
      </c>
      <c r="AZ1140">
        <v>11.767980337178493</v>
      </c>
      <c r="BA1140">
        <v>1634.3805879707922</v>
      </c>
      <c r="CU1140" t="e">
        <v>#N/A</v>
      </c>
      <c r="CV1140" t="e">
        <v>#N/A</v>
      </c>
    </row>
    <row r="1141" spans="1:100" x14ac:dyDescent="0.25">
      <c r="A1141">
        <v>3131</v>
      </c>
      <c r="B1141" t="s">
        <v>1544</v>
      </c>
      <c r="C1141">
        <v>2</v>
      </c>
      <c r="D1141">
        <v>3.5487696537062194</v>
      </c>
      <c r="E1141">
        <v>-4.06843229124716E-2</v>
      </c>
      <c r="F1141">
        <v>-2.4371130480727976E-2</v>
      </c>
      <c r="G1141">
        <v>-1.681493253492905E-2</v>
      </c>
      <c r="H1141">
        <v>4.8748864934022813E-2</v>
      </c>
      <c r="I1141">
        <v>0</v>
      </c>
      <c r="J1141">
        <v>2.9249318960413686</v>
      </c>
      <c r="K1141">
        <v>4.8748864934022813E-2</v>
      </c>
      <c r="L1141">
        <v>-1</v>
      </c>
      <c r="M1141">
        <v>-1</v>
      </c>
      <c r="N1141">
        <v>0.97497729868045613</v>
      </c>
      <c r="O1141">
        <v>6.8831082900675185</v>
      </c>
      <c r="P1141">
        <v>-3.8266066184033332E-2</v>
      </c>
      <c r="Q1141">
        <v>0.19882128881204764</v>
      </c>
      <c r="R1141">
        <v>6.6794983244549633E-2</v>
      </c>
      <c r="S1141">
        <v>0.32396724829540829</v>
      </c>
      <c r="T1141">
        <v>0.25687151507720241</v>
      </c>
      <c r="U1141">
        <v>4.380667161973599E-2</v>
      </c>
      <c r="V1141">
        <v>-3.8384853019642492E-3</v>
      </c>
      <c r="W1141">
        <v>22.183641921985959</v>
      </c>
      <c r="X1141">
        <v>0.64623477390774298</v>
      </c>
      <c r="Y1141">
        <v>-1</v>
      </c>
      <c r="Z1141">
        <v>-1</v>
      </c>
      <c r="AA1141">
        <v>38.020466369044158</v>
      </c>
      <c r="AB1141">
        <v>7.9499727221457456E-2</v>
      </c>
      <c r="AC1141">
        <v>7.9698962359991951E-2</v>
      </c>
      <c r="AD1141">
        <v>7.5433398273338531E-2</v>
      </c>
      <c r="AE1141">
        <v>14.127627374946229</v>
      </c>
      <c r="AF1141">
        <v>-1</v>
      </c>
      <c r="AG1141">
        <v>-1</v>
      </c>
      <c r="AH1141">
        <v>-1</v>
      </c>
      <c r="AI1141">
        <v>-2.3718400852541293E-3</v>
      </c>
      <c r="AJ1141">
        <v>-3.8384853019642492E-3</v>
      </c>
      <c r="AK1141">
        <v>0.13613132755651186</v>
      </c>
      <c r="AL1141">
        <v>3.5696629432735466E-2</v>
      </c>
      <c r="AM1141">
        <v>0.15020975024991784</v>
      </c>
      <c r="AN1141">
        <v>3.3231109965135931E-2</v>
      </c>
      <c r="AO1141">
        <v>4.2119478214938608</v>
      </c>
      <c r="AP1141">
        <v>1.23321346882872</v>
      </c>
      <c r="AQ1141">
        <v>27.238650322134493</v>
      </c>
      <c r="AR1141">
        <v>0.64503980627843727</v>
      </c>
      <c r="AS1141">
        <v>0.72742691959469785</v>
      </c>
      <c r="AT1141">
        <v>-1</v>
      </c>
      <c r="AU1141">
        <v>-1</v>
      </c>
      <c r="AV1141">
        <v>0.14035597712810416</v>
      </c>
      <c r="AW1141">
        <v>49.259484328004106</v>
      </c>
      <c r="AX1141">
        <v>49.300560175369306</v>
      </c>
      <c r="AY1141">
        <v>0.12380265438897467</v>
      </c>
      <c r="AZ1141">
        <v>-7.5094543508185501</v>
      </c>
      <c r="BA1141">
        <v>1375.3360340121712</v>
      </c>
    </row>
    <row r="1142" spans="1:100" x14ac:dyDescent="0.25">
      <c r="A1142">
        <v>3132</v>
      </c>
      <c r="B1142" t="s">
        <v>1545</v>
      </c>
      <c r="C1142">
        <v>3</v>
      </c>
      <c r="D1142">
        <v>5.623839831349847</v>
      </c>
      <c r="E1142">
        <v>-1.0860572885118394E-2</v>
      </c>
      <c r="F1142">
        <v>8.4770657590156056</v>
      </c>
      <c r="G1142">
        <v>8.4770657590156056</v>
      </c>
      <c r="H1142">
        <v>0.76162660359817436</v>
      </c>
      <c r="I1142">
        <v>0</v>
      </c>
      <c r="J1142">
        <v>45.697596215890435</v>
      </c>
      <c r="K1142">
        <v>0.76162660359817436</v>
      </c>
      <c r="L1142">
        <v>-1.0000000000000011</v>
      </c>
      <c r="M1142">
        <v>-1.0000000000000011</v>
      </c>
      <c r="N1142">
        <v>15.232532071963472</v>
      </c>
      <c r="O1142">
        <v>59.798501806255871</v>
      </c>
      <c r="P1142">
        <v>2.1905249825700114E-2</v>
      </c>
      <c r="Q1142">
        <v>35.599743851714749</v>
      </c>
      <c r="R1142">
        <v>11.596409994967464</v>
      </c>
      <c r="S1142">
        <v>0.33333333333333359</v>
      </c>
      <c r="T1142">
        <v>0.37466775156369891</v>
      </c>
      <c r="U1142">
        <v>6.0740426999083094E-2</v>
      </c>
      <c r="V1142">
        <v>4.2623440465134289E-3</v>
      </c>
      <c r="W1142">
        <v>0.45509009377821091</v>
      </c>
      <c r="X1142">
        <v>0.24731541411799068</v>
      </c>
      <c r="Y1142">
        <v>-1.0000000000000011</v>
      </c>
      <c r="Z1142">
        <v>-1.0000000000000011</v>
      </c>
      <c r="AA1142">
        <v>38.015343706583408</v>
      </c>
      <c r="AB1142">
        <v>0.10887756151885603</v>
      </c>
      <c r="AC1142">
        <v>0.15860816251197921</v>
      </c>
      <c r="AD1142">
        <v>0.25179114832591931</v>
      </c>
      <c r="AE1142">
        <v>25.963843617837739</v>
      </c>
      <c r="AF1142">
        <v>-1.0000000000000011</v>
      </c>
      <c r="AG1142">
        <v>-1.0000000000000011</v>
      </c>
      <c r="AH1142">
        <v>-1.0000000000000011</v>
      </c>
      <c r="AI1142">
        <v>9.3681124729240277E-3</v>
      </c>
      <c r="AJ1142">
        <v>4.2623440465134289E-3</v>
      </c>
      <c r="AK1142">
        <v>7.3432273982842994E-2</v>
      </c>
      <c r="AL1142">
        <v>3.0461558736791471E-2</v>
      </c>
      <c r="AM1142">
        <v>0.31101933824590788</v>
      </c>
      <c r="AN1142">
        <v>7.5091177355456229E-2</v>
      </c>
      <c r="AO1142">
        <v>8.1426448260619093</v>
      </c>
      <c r="AP1142">
        <v>2.0295872275703628</v>
      </c>
      <c r="AQ1142">
        <v>46.15268630966866</v>
      </c>
      <c r="AR1142">
        <v>0.77300385594262977</v>
      </c>
      <c r="AS1142">
        <v>1.0089420177161652</v>
      </c>
      <c r="AT1142">
        <v>-1.0000000000000011</v>
      </c>
      <c r="AU1142">
        <v>-1.0000000000000011</v>
      </c>
      <c r="AV1142">
        <v>20.073475753983072</v>
      </c>
      <c r="AW1142">
        <v>99.843432740409668</v>
      </c>
      <c r="AX1142">
        <v>100.45702939451948</v>
      </c>
      <c r="AY1142">
        <v>0.34873011480039906</v>
      </c>
      <c r="AZ1142">
        <v>35.348190205989972</v>
      </c>
      <c r="BA1142">
        <v>1554.6504594107928</v>
      </c>
    </row>
    <row r="1143" spans="1:100" x14ac:dyDescent="0.25">
      <c r="A1143">
        <v>3133</v>
      </c>
      <c r="B1143" t="s">
        <v>1546</v>
      </c>
      <c r="C1143">
        <v>2</v>
      </c>
      <c r="D1143">
        <v>4.4774415263594358</v>
      </c>
      <c r="E1143">
        <v>0.16559977693136022</v>
      </c>
      <c r="F1143">
        <v>0.48929881172437095</v>
      </c>
      <c r="G1143">
        <v>0.49918763304984753</v>
      </c>
      <c r="H1143">
        <v>0.15549925079888691</v>
      </c>
      <c r="I1143">
        <v>0</v>
      </c>
      <c r="J1143">
        <v>9.3299550479332147</v>
      </c>
      <c r="K1143">
        <v>0.15549925079888691</v>
      </c>
      <c r="L1143">
        <v>-1</v>
      </c>
      <c r="M1143">
        <v>-1</v>
      </c>
      <c r="N1143">
        <v>3.1099850159777382</v>
      </c>
      <c r="O1143">
        <v>13.536252695801297</v>
      </c>
      <c r="P1143">
        <v>1.0064526361599764</v>
      </c>
      <c r="Q1143">
        <v>2.6406001238805756</v>
      </c>
      <c r="R1143">
        <v>0.86879334221791638</v>
      </c>
      <c r="S1143">
        <v>0.34392194589006542</v>
      </c>
      <c r="T1143">
        <v>0.34112064895835581</v>
      </c>
      <c r="U1143">
        <v>0.14813078241411032</v>
      </c>
      <c r="V1143">
        <v>9.9561396856593497E-3</v>
      </c>
      <c r="W1143">
        <v>28.767972222435496</v>
      </c>
      <c r="X1143">
        <v>1.1295265050562313</v>
      </c>
      <c r="Y1143">
        <v>-1</v>
      </c>
      <c r="Z1143">
        <v>-1</v>
      </c>
      <c r="AA1143">
        <v>51.576541955577014</v>
      </c>
      <c r="AB1143">
        <v>0.19651866712669447</v>
      </c>
      <c r="AC1143">
        <v>0.1967623106733648</v>
      </c>
      <c r="AD1143">
        <v>0.19149145768757575</v>
      </c>
      <c r="AE1143">
        <v>24.908170924222002</v>
      </c>
      <c r="AF1143">
        <v>-1</v>
      </c>
      <c r="AG1143">
        <v>-1</v>
      </c>
      <c r="AH1143">
        <v>-1</v>
      </c>
      <c r="AI1143">
        <v>5.1923405052978471E-3</v>
      </c>
      <c r="AJ1143">
        <v>9.9561396856593497E-3</v>
      </c>
      <c r="AK1143">
        <v>-4.8463203642504227E-3</v>
      </c>
      <c r="AL1143">
        <v>0.17667427735349775</v>
      </c>
      <c r="AM1143">
        <v>-1.3990211241412628E-2</v>
      </c>
      <c r="AN1143">
        <v>0.19743107145646638</v>
      </c>
      <c r="AO1143">
        <v>3.0773678848702968E-2</v>
      </c>
      <c r="AP1143">
        <v>5.4143876114738774</v>
      </c>
      <c r="AQ1143">
        <v>34.24813464458164</v>
      </c>
      <c r="AR1143">
        <v>0.79933227660749606</v>
      </c>
      <c r="AS1143">
        <v>1.2263894098092609</v>
      </c>
      <c r="AT1143">
        <v>-1</v>
      </c>
      <c r="AU1143">
        <v>-1</v>
      </c>
      <c r="AV1143">
        <v>1.204640093189733</v>
      </c>
      <c r="AW1143">
        <v>64.881869634974493</v>
      </c>
      <c r="AX1143">
        <v>65.127608689969961</v>
      </c>
      <c r="AY1143">
        <v>0.2441369162375725</v>
      </c>
      <c r="AZ1143">
        <v>13.572208288163607</v>
      </c>
      <c r="BA1143">
        <v>1458.4783669532212</v>
      </c>
    </row>
    <row r="1144" spans="1:100" x14ac:dyDescent="0.25">
      <c r="A1144">
        <v>3134</v>
      </c>
      <c r="B1144" t="s">
        <v>1547</v>
      </c>
      <c r="C1144">
        <v>3</v>
      </c>
      <c r="D1144">
        <v>5.6340100141534659</v>
      </c>
      <c r="E1144">
        <v>3.7808833012231299E-2</v>
      </c>
      <c r="F1144">
        <v>0.22993498564325227</v>
      </c>
      <c r="G1144">
        <v>0.25341200927553426</v>
      </c>
      <c r="H1144">
        <v>0.23450161403411979</v>
      </c>
      <c r="I1144">
        <v>0</v>
      </c>
      <c r="J1144">
        <v>14.070096842047192</v>
      </c>
      <c r="K1144">
        <v>0.23450161403411979</v>
      </c>
      <c r="L1144">
        <v>-0.99999999999999811</v>
      </c>
      <c r="M1144">
        <v>-0.99999999999999811</v>
      </c>
      <c r="N1144">
        <v>4.6900322806823969</v>
      </c>
      <c r="O1144">
        <v>19.957518865476192</v>
      </c>
      <c r="P1144">
        <v>-1.0177616946607075</v>
      </c>
      <c r="Q1144">
        <v>-2.4338827396830887</v>
      </c>
      <c r="R1144">
        <v>-1.048787021528268</v>
      </c>
      <c r="S1144">
        <v>0.33333333333333276</v>
      </c>
      <c r="T1144">
        <v>0.42785234324827298</v>
      </c>
      <c r="U1144">
        <v>-9.9393522262261769E-3</v>
      </c>
      <c r="V1144">
        <v>2.8729634506950385E-2</v>
      </c>
      <c r="W1144">
        <v>21.818973793128393</v>
      </c>
      <c r="X1144">
        <v>0.73069991969634818</v>
      </c>
      <c r="Y1144">
        <v>-0.99999999999999811</v>
      </c>
      <c r="Z1144">
        <v>-0.99999999999999811</v>
      </c>
      <c r="AA1144">
        <v>54.002456607288003</v>
      </c>
      <c r="AB1144">
        <v>0.16984676004538135</v>
      </c>
      <c r="AC1144">
        <v>0.31574993996389766</v>
      </c>
      <c r="AD1144">
        <v>0.17904869670447882</v>
      </c>
      <c r="AE1144">
        <v>33.232269835687873</v>
      </c>
      <c r="AF1144">
        <v>-0.99999999999999811</v>
      </c>
      <c r="AG1144">
        <v>-0.99999999999999811</v>
      </c>
      <c r="AH1144">
        <v>-0.99999999999999811</v>
      </c>
      <c r="AI1144">
        <v>0</v>
      </c>
      <c r="AJ1144">
        <v>2.8729634506950385E-2</v>
      </c>
      <c r="AK1144">
        <v>0.12982258592226503</v>
      </c>
      <c r="AL1144">
        <v>0.21942841612991737</v>
      </c>
      <c r="AM1144">
        <v>0.12195718003689873</v>
      </c>
      <c r="AN1144">
        <v>0.16179821181724058</v>
      </c>
      <c r="AO1144">
        <v>3.6980424305337927</v>
      </c>
      <c r="AP1144">
        <v>5.142097376080601</v>
      </c>
      <c r="AQ1144">
        <v>35.889070635175557</v>
      </c>
      <c r="AR1144">
        <v>0.77997595886232962</v>
      </c>
      <c r="AS1144">
        <v>0.96520153373046791</v>
      </c>
      <c r="AT1144">
        <v>-0.99999999999999811</v>
      </c>
      <c r="AU1144">
        <v>-0.99999999999999811</v>
      </c>
      <c r="AV1144">
        <v>-0.79537501225273355</v>
      </c>
      <c r="AW1144">
        <v>79.102072848844813</v>
      </c>
      <c r="AX1144">
        <v>81.975036299539852</v>
      </c>
      <c r="AY1144">
        <v>0.21466877093273518</v>
      </c>
      <c r="AZ1144">
        <v>8.6133702911089465</v>
      </c>
      <c r="BA1144">
        <v>1458.7005310394229</v>
      </c>
      <c r="CU1144" t="e">
        <v>#N/A</v>
      </c>
      <c r="CV1144" t="e">
        <v>#N/A</v>
      </c>
    </row>
    <row r="1145" spans="1:100" x14ac:dyDescent="0.25">
      <c r="A1145">
        <v>3136</v>
      </c>
      <c r="B1145" t="s">
        <v>1548</v>
      </c>
      <c r="C1145">
        <v>3</v>
      </c>
      <c r="D1145">
        <v>3.7061719267765443</v>
      </c>
      <c r="E1145">
        <v>-6.8786436628695907E-2</v>
      </c>
      <c r="F1145">
        <v>-1.8859601765014115E-2</v>
      </c>
      <c r="G1145">
        <v>-3.501465458096998E-2</v>
      </c>
      <c r="H1145">
        <v>0.24044024906281194</v>
      </c>
      <c r="I1145">
        <v>0</v>
      </c>
      <c r="J1145">
        <v>14.426414943768714</v>
      </c>
      <c r="K1145">
        <v>0.24044024906281194</v>
      </c>
      <c r="L1145">
        <v>-0.99999999999999878</v>
      </c>
      <c r="M1145">
        <v>-0.99999999999999878</v>
      </c>
      <c r="N1145">
        <v>4.808804981256241</v>
      </c>
      <c r="O1145">
        <v>18.097572215964288</v>
      </c>
      <c r="P1145">
        <v>-0.23593236820558972</v>
      </c>
      <c r="Q1145">
        <v>-2.1033066042994878E-2</v>
      </c>
      <c r="R1145">
        <v>-4.7333086612409134E-2</v>
      </c>
      <c r="S1145">
        <v>0.33333333333333304</v>
      </c>
      <c r="T1145">
        <v>0.19828595567422641</v>
      </c>
      <c r="U1145">
        <v>-2.4327452885163303E-2</v>
      </c>
      <c r="V1145">
        <v>0</v>
      </c>
      <c r="W1145">
        <v>10.674063482383371</v>
      </c>
      <c r="X1145">
        <v>0.14398720692063044</v>
      </c>
      <c r="Y1145">
        <v>-0.99999999999999878</v>
      </c>
      <c r="Z1145">
        <v>-0.99999999999999878</v>
      </c>
      <c r="AA1145">
        <v>14.142946618841982</v>
      </c>
      <c r="AB1145">
        <v>0.13688182939396384</v>
      </c>
      <c r="AC1145">
        <v>-1.9219162849029403E-3</v>
      </c>
      <c r="AD1145">
        <v>-6.4635588647640477E-2</v>
      </c>
      <c r="AE1145">
        <v>3.5162162230710239</v>
      </c>
      <c r="AF1145">
        <v>-0.99999999999999878</v>
      </c>
      <c r="AG1145">
        <v>-0.99999999999999878</v>
      </c>
      <c r="AH1145">
        <v>-0.99999999999999878</v>
      </c>
      <c r="AI1145">
        <v>0</v>
      </c>
      <c r="AJ1145">
        <v>0</v>
      </c>
      <c r="AK1145">
        <v>9.8176850628067455E-3</v>
      </c>
      <c r="AL1145">
        <v>0.2465703642586583</v>
      </c>
      <c r="AM1145">
        <v>-4.3823051995605225E-2</v>
      </c>
      <c r="AN1145">
        <v>0.10257524948342986</v>
      </c>
      <c r="AO1145">
        <v>-1.0464878745760973</v>
      </c>
      <c r="AP1145">
        <v>3.7972330583790379</v>
      </c>
      <c r="AQ1145">
        <v>25.100478426152073</v>
      </c>
      <c r="AR1145">
        <v>0.50729183612239603</v>
      </c>
      <c r="AS1145">
        <v>0.38442745598344252</v>
      </c>
      <c r="AT1145">
        <v>-0.99999999999999878</v>
      </c>
      <c r="AU1145">
        <v>-0.99999999999999878</v>
      </c>
      <c r="AV1145">
        <v>-8.234774119337912E-2</v>
      </c>
      <c r="AW1145">
        <v>36.037751893185316</v>
      </c>
      <c r="AX1145">
        <v>36.037751893185316</v>
      </c>
      <c r="AY1145">
        <v>4.8889657646670498E-2</v>
      </c>
      <c r="AZ1145">
        <v>-19.897785353642533</v>
      </c>
      <c r="BA1145">
        <v>1429.2755747063509</v>
      </c>
    </row>
    <row r="1146" spans="1:100" x14ac:dyDescent="0.25">
      <c r="A1146">
        <v>3137</v>
      </c>
      <c r="B1146" t="s">
        <v>1549</v>
      </c>
      <c r="C1146">
        <v>2</v>
      </c>
      <c r="D1146">
        <v>3.5991303513264388</v>
      </c>
      <c r="E1146">
        <v>-2.949779785231868E-2</v>
      </c>
      <c r="F1146">
        <v>3.4845388872689342E-3</v>
      </c>
      <c r="G1146">
        <v>1.1167232039981101E-2</v>
      </c>
      <c r="H1146">
        <v>5.4537802945058778E-2</v>
      </c>
      <c r="I1146">
        <v>0</v>
      </c>
      <c r="J1146">
        <v>3.272268176703526</v>
      </c>
      <c r="K1146">
        <v>5.4537802945058778E-2</v>
      </c>
      <c r="L1146">
        <v>-1</v>
      </c>
      <c r="M1146">
        <v>-1</v>
      </c>
      <c r="N1146">
        <v>1.0907560589011753</v>
      </c>
      <c r="O1146">
        <v>7.2438998715801093</v>
      </c>
      <c r="P1146">
        <v>1.8387703803227962E-2</v>
      </c>
      <c r="Q1146">
        <v>0.33123585760588126</v>
      </c>
      <c r="R1146">
        <v>0.11028633690510342</v>
      </c>
      <c r="S1146">
        <v>0.32504936623314268</v>
      </c>
      <c r="T1146">
        <v>0.26144023873632682</v>
      </c>
      <c r="U1146">
        <v>4.9464035811464482E-2</v>
      </c>
      <c r="V1146">
        <v>-3.0904202875676628E-3</v>
      </c>
      <c r="W1146">
        <v>22.540701801860674</v>
      </c>
      <c r="X1146">
        <v>0.67244307142534199</v>
      </c>
      <c r="Y1146">
        <v>-1</v>
      </c>
      <c r="Z1146">
        <v>-1</v>
      </c>
      <c r="AA1146">
        <v>38.755595152022977</v>
      </c>
      <c r="AB1146">
        <v>8.5845515892292834E-2</v>
      </c>
      <c r="AC1146">
        <v>8.6047159242467836E-2</v>
      </c>
      <c r="AD1146">
        <v>8.1727079614037856E-2</v>
      </c>
      <c r="AE1146">
        <v>14.712242576347315</v>
      </c>
      <c r="AF1146">
        <v>-1</v>
      </c>
      <c r="AG1146">
        <v>-1</v>
      </c>
      <c r="AH1146">
        <v>-1</v>
      </c>
      <c r="AI1146">
        <v>-1.9616441671014865E-3</v>
      </c>
      <c r="AJ1146">
        <v>-3.0904202875676628E-3</v>
      </c>
      <c r="AK1146">
        <v>0.12848628854196378</v>
      </c>
      <c r="AL1146">
        <v>4.3341668447283536E-2</v>
      </c>
      <c r="AM1146">
        <v>0.14130539462828007</v>
      </c>
      <c r="AN1146">
        <v>4.2135465586773703E-2</v>
      </c>
      <c r="AO1146">
        <v>3.9852080516183688</v>
      </c>
      <c r="AP1146">
        <v>1.459953238704212</v>
      </c>
      <c r="AQ1146">
        <v>27.618765765308087</v>
      </c>
      <c r="AR1146">
        <v>0.65340689122214157</v>
      </c>
      <c r="AS1146">
        <v>0.75448502249786464</v>
      </c>
      <c r="AT1146">
        <v>-1</v>
      </c>
      <c r="AU1146">
        <v>-1</v>
      </c>
      <c r="AV1146">
        <v>0.19807075468226043</v>
      </c>
      <c r="AW1146">
        <v>50.10666646597835</v>
      </c>
      <c r="AX1146">
        <v>50.158840939475084</v>
      </c>
      <c r="AY1146">
        <v>0.13032822876326444</v>
      </c>
      <c r="AZ1146">
        <v>-6.3662225283019342</v>
      </c>
      <c r="BA1146">
        <v>1435.7326115223557</v>
      </c>
    </row>
    <row r="1147" spans="1:100" x14ac:dyDescent="0.25">
      <c r="A1147">
        <v>3138</v>
      </c>
      <c r="B1147" t="s">
        <v>1550</v>
      </c>
      <c r="C1147">
        <v>3</v>
      </c>
      <c r="D1147">
        <v>1.1582381227578409</v>
      </c>
      <c r="E1147">
        <v>0</v>
      </c>
      <c r="F1147">
        <v>-0.30573898981268965</v>
      </c>
      <c r="G1147">
        <v>-0.30573898981268965</v>
      </c>
      <c r="H1147">
        <v>7.806154573409578E-2</v>
      </c>
      <c r="I1147">
        <v>0</v>
      </c>
      <c r="J1147">
        <v>4.6836927440457421</v>
      </c>
      <c r="K1147">
        <v>7.806154573409578E-2</v>
      </c>
      <c r="L1147">
        <v>-0.999999999999997</v>
      </c>
      <c r="M1147">
        <v>-0.999999999999997</v>
      </c>
      <c r="N1147">
        <v>1.5612309146819152</v>
      </c>
      <c r="O1147">
        <v>5.5361918769908929</v>
      </c>
      <c r="P1147">
        <v>-1.5866675914522177E-2</v>
      </c>
      <c r="Q1147">
        <v>0.79488595529919892</v>
      </c>
      <c r="R1147">
        <v>0.26221645548904493</v>
      </c>
      <c r="S1147">
        <v>0.33333333333333209</v>
      </c>
      <c r="T1147">
        <v>0.27593356199602331</v>
      </c>
      <c r="U1147">
        <v>0.4220201617956883</v>
      </c>
      <c r="V1147">
        <v>-2.5317156503775813E-2</v>
      </c>
      <c r="W1147">
        <v>37.116334195486893</v>
      </c>
      <c r="X1147">
        <v>1.998133525932333</v>
      </c>
      <c r="Y1147">
        <v>-0.999999999999997</v>
      </c>
      <c r="Z1147">
        <v>-0.999999999999997</v>
      </c>
      <c r="AA1147">
        <v>44.266863844269068</v>
      </c>
      <c r="AB1147">
        <v>0.1386817931274586</v>
      </c>
      <c r="AC1147">
        <v>1.4557928095459138E-3</v>
      </c>
      <c r="AD1147">
        <v>-2.3713220711423684E-3</v>
      </c>
      <c r="AE1147">
        <v>6.8883131932931096</v>
      </c>
      <c r="AF1147">
        <v>-0.999999999999997</v>
      </c>
      <c r="AG1147">
        <v>-0.999999999999997</v>
      </c>
      <c r="AH1147">
        <v>-0.999999999999997</v>
      </c>
      <c r="AI1147">
        <v>0</v>
      </c>
      <c r="AJ1147">
        <v>-2.5317156503775813E-2</v>
      </c>
      <c r="AK1147">
        <v>-3.8999169390919443E-2</v>
      </c>
      <c r="AL1147">
        <v>-1.2334057772214219E-2</v>
      </c>
      <c r="AM1147">
        <v>0.10249406768678417</v>
      </c>
      <c r="AN1147">
        <v>0.23960098036900829</v>
      </c>
      <c r="AO1147">
        <v>2.3673558452150076</v>
      </c>
      <c r="AP1147">
        <v>5.9283542203641373</v>
      </c>
      <c r="AQ1147">
        <v>41.800026939532628</v>
      </c>
      <c r="AR1147">
        <v>1.0059699006212686</v>
      </c>
      <c r="AS1147">
        <v>2.076195071666429</v>
      </c>
      <c r="AT1147">
        <v>-0.999999999999997</v>
      </c>
      <c r="AU1147">
        <v>-0.999999999999997</v>
      </c>
      <c r="AV1147">
        <v>-4.3522534323644696E-2</v>
      </c>
      <c r="AW1147">
        <v>55.731409941624065</v>
      </c>
      <c r="AX1147">
        <v>53.199694291246487</v>
      </c>
      <c r="AY1147">
        <v>0.20223543740477601</v>
      </c>
      <c r="AZ1147">
        <v>15.829214309879992</v>
      </c>
      <c r="BA1147">
        <v>1534.3338443667046</v>
      </c>
    </row>
    <row r="1148" spans="1:100" x14ac:dyDescent="0.25">
      <c r="A1148">
        <v>3139</v>
      </c>
      <c r="B1148" t="s">
        <v>1551</v>
      </c>
      <c r="C1148">
        <v>1</v>
      </c>
      <c r="D1148">
        <v>3.6780808625294901</v>
      </c>
      <c r="E1148">
        <v>2.1757476414710399E-2</v>
      </c>
      <c r="F1148">
        <v>5.7515663270048999E-2</v>
      </c>
      <c r="G1148">
        <v>6.3638324821297304E-2</v>
      </c>
      <c r="H1148">
        <v>4.4731895715573101E-2</v>
      </c>
      <c r="I1148">
        <v>0</v>
      </c>
      <c r="J1148">
        <v>2.6839137429343798</v>
      </c>
      <c r="K1148">
        <v>4.4731895715573101E-2</v>
      </c>
      <c r="L1148">
        <v>-1</v>
      </c>
      <c r="M1148">
        <v>-1</v>
      </c>
      <c r="N1148">
        <v>0.894637914311463</v>
      </c>
      <c r="O1148">
        <v>6.42563293028517</v>
      </c>
      <c r="P1148">
        <v>8.4867148022695807E-2</v>
      </c>
      <c r="Q1148">
        <v>0.153507344323627</v>
      </c>
      <c r="R1148">
        <v>5.0277871893111802E-2</v>
      </c>
      <c r="S1148">
        <v>0.32916601326620298</v>
      </c>
      <c r="T1148">
        <v>0.23975694309620599</v>
      </c>
      <c r="U1148">
        <v>4.00147922229208E-2</v>
      </c>
      <c r="V1148">
        <v>-3.2092616958779002E-3</v>
      </c>
      <c r="W1148">
        <v>22.4398636469551</v>
      </c>
      <c r="X1148">
        <v>0.57887640222380699</v>
      </c>
      <c r="Y1148">
        <v>-1</v>
      </c>
      <c r="Z1148">
        <v>-1</v>
      </c>
      <c r="AA1148">
        <v>33.0321732872819</v>
      </c>
      <c r="AB1148">
        <v>0.100272451404467</v>
      </c>
      <c r="AC1148">
        <v>4.1627991656747201E-2</v>
      </c>
      <c r="AD1148">
        <v>6.8940192307458195E-2</v>
      </c>
      <c r="AE1148">
        <v>10.542031768433599</v>
      </c>
      <c r="AF1148">
        <v>-1</v>
      </c>
      <c r="AG1148">
        <v>-1</v>
      </c>
      <c r="AH1148">
        <v>-1</v>
      </c>
      <c r="AI1148">
        <v>-6.4806894010443399E-4</v>
      </c>
      <c r="AJ1148">
        <v>-3.2092616958779002E-3</v>
      </c>
      <c r="AK1148">
        <v>0.108545496552842</v>
      </c>
      <c r="AL1148">
        <v>6.3541779719447203E-2</v>
      </c>
      <c r="AM1148">
        <v>0.14516971361987499</v>
      </c>
      <c r="AN1148">
        <v>6.2411759814733403E-2</v>
      </c>
      <c r="AO1148">
        <v>4.1719703232610899</v>
      </c>
      <c r="AP1148">
        <v>1.87800289396557</v>
      </c>
      <c r="AQ1148">
        <v>25.123777389889501</v>
      </c>
      <c r="AR1148">
        <v>0.60572848688945202</v>
      </c>
      <c r="AS1148">
        <v>0.62360829793938</v>
      </c>
      <c r="AT1148">
        <v>-1</v>
      </c>
      <c r="AU1148">
        <v>-1</v>
      </c>
      <c r="AV1148">
        <v>0.113916196714409</v>
      </c>
      <c r="AW1148">
        <v>41.335809111532598</v>
      </c>
      <c r="AX1148">
        <v>41.001921563142801</v>
      </c>
      <c r="AY1148">
        <v>9.6368259759583505E-2</v>
      </c>
      <c r="AZ1148">
        <v>-14.145392237927799</v>
      </c>
      <c r="BA1148">
        <v>1350</v>
      </c>
    </row>
    <row r="1149" spans="1:100" x14ac:dyDescent="0.25">
      <c r="A1149">
        <v>3140</v>
      </c>
      <c r="B1149" t="s">
        <v>1552</v>
      </c>
      <c r="C1149">
        <v>3</v>
      </c>
      <c r="D1149">
        <v>6.2971789873672845</v>
      </c>
      <c r="E1149">
        <v>0</v>
      </c>
      <c r="F1149">
        <v>-0.19684549124345674</v>
      </c>
      <c r="G1149">
        <v>-0.19684549124345674</v>
      </c>
      <c r="H1149">
        <v>4.689446220406332E-3</v>
      </c>
      <c r="I1149">
        <v>0</v>
      </c>
      <c r="J1149">
        <v>0.28136677322438097</v>
      </c>
      <c r="K1149">
        <v>4.689446220406332E-3</v>
      </c>
      <c r="L1149">
        <v>-1.0000000000000013</v>
      </c>
      <c r="M1149">
        <v>-1.0000000000000013</v>
      </c>
      <c r="N1149">
        <v>9.3788924408126584E-2</v>
      </c>
      <c r="O1149">
        <v>6.3817002693482099</v>
      </c>
      <c r="P1149">
        <v>-0.46436224161445372</v>
      </c>
      <c r="Q1149">
        <v>-1.382244030692664</v>
      </c>
      <c r="R1149">
        <v>-0.46963880532739621</v>
      </c>
      <c r="S1149">
        <v>0.33333333333333376</v>
      </c>
      <c r="T1149">
        <v>0.34766416959716279</v>
      </c>
      <c r="U1149">
        <v>0.18770450658934146</v>
      </c>
      <c r="V1149">
        <v>0</v>
      </c>
      <c r="W1149">
        <v>34.560502531977271</v>
      </c>
      <c r="X1149">
        <v>1.44762005427719</v>
      </c>
      <c r="Y1149">
        <v>-1.0000000000000013</v>
      </c>
      <c r="Z1149">
        <v>-1.0000000000000013</v>
      </c>
      <c r="AA1149">
        <v>49.298440056691035</v>
      </c>
      <c r="AB1149">
        <v>0.35229864761472435</v>
      </c>
      <c r="AC1149">
        <v>-0.24440148238768022</v>
      </c>
      <c r="AD1149">
        <v>0.19625436137377916</v>
      </c>
      <c r="AE1149">
        <v>15.207576330041171</v>
      </c>
      <c r="AF1149">
        <v>-1.0000000000000013</v>
      </c>
      <c r="AG1149">
        <v>-1.0000000000000013</v>
      </c>
      <c r="AH1149">
        <v>-1.0000000000000013</v>
      </c>
      <c r="AI1149">
        <v>0</v>
      </c>
      <c r="AJ1149">
        <v>0</v>
      </c>
      <c r="AK1149">
        <v>0.19761168894837894</v>
      </c>
      <c r="AL1149">
        <v>-7.5316541296844772E-5</v>
      </c>
      <c r="AM1149">
        <v>0.1807042844864189</v>
      </c>
      <c r="AN1149">
        <v>-5.9703935347465438E-2</v>
      </c>
      <c r="AO1149">
        <v>5.5056655569023656</v>
      </c>
      <c r="AP1149">
        <v>-1.4929749663931202</v>
      </c>
      <c r="AQ1149">
        <v>34.841869305201627</v>
      </c>
      <c r="AR1149">
        <v>0.86870200951983823</v>
      </c>
      <c r="AS1149">
        <v>1.452309500497597</v>
      </c>
      <c r="AT1149">
        <v>-1.0000000000000013</v>
      </c>
      <c r="AU1149">
        <v>-1.0000000000000013</v>
      </c>
      <c r="AV1149">
        <v>-0.66648429657085306</v>
      </c>
      <c r="AW1149">
        <v>54.187165359646102</v>
      </c>
      <c r="AX1149">
        <v>54.187165359646102</v>
      </c>
      <c r="AY1149">
        <v>0.3790088906295434</v>
      </c>
      <c r="AZ1149">
        <v>18.753444346153554</v>
      </c>
      <c r="BA1149">
        <v>1499.7435236349611</v>
      </c>
      <c r="CU1149" t="e">
        <v>#N/A</v>
      </c>
      <c r="CV1149" t="e">
        <v>#N/A</v>
      </c>
    </row>
    <row r="1150" spans="1:100" x14ac:dyDescent="0.25">
      <c r="A1150">
        <v>3142</v>
      </c>
      <c r="B1150" t="s">
        <v>1553</v>
      </c>
      <c r="C1150">
        <v>3</v>
      </c>
      <c r="D1150">
        <v>4.8703482695186153</v>
      </c>
      <c r="E1150">
        <v>0.32834249805810717</v>
      </c>
      <c r="F1150">
        <v>-0.22280522207473302</v>
      </c>
      <c r="G1150">
        <v>-0.16360222491839985</v>
      </c>
      <c r="H1150">
        <v>0.27191158968466217</v>
      </c>
      <c r="I1150">
        <v>0</v>
      </c>
      <c r="J1150">
        <v>16.31469538107973</v>
      </c>
      <c r="K1150">
        <v>0.27191158968466217</v>
      </c>
      <c r="L1150">
        <v>-1.0000000000000009</v>
      </c>
      <c r="M1150">
        <v>-1.0000000000000009</v>
      </c>
      <c r="N1150">
        <v>5.4382317936932436</v>
      </c>
      <c r="O1150">
        <v>21.021441425679946</v>
      </c>
      <c r="P1150">
        <v>0.74715887675082793</v>
      </c>
      <c r="Q1150">
        <v>-0.61122105711181585</v>
      </c>
      <c r="R1150">
        <v>-0.11363635682243844</v>
      </c>
      <c r="S1150">
        <v>0.33333333333333343</v>
      </c>
      <c r="T1150">
        <v>0.38438453672007022</v>
      </c>
      <c r="U1150">
        <v>7.391437188020536E-2</v>
      </c>
      <c r="V1150">
        <v>6.7922098797352781E-2</v>
      </c>
      <c r="W1150">
        <v>23.505710041852005</v>
      </c>
      <c r="X1150">
        <v>1.1949118142732853</v>
      </c>
      <c r="Y1150">
        <v>-1.0000000000000009</v>
      </c>
      <c r="Z1150">
        <v>-1.0000000000000009</v>
      </c>
      <c r="AA1150">
        <v>94.94881415717235</v>
      </c>
      <c r="AB1150">
        <v>0.41337406047470709</v>
      </c>
      <c r="AC1150">
        <v>0.39411708841059595</v>
      </c>
      <c r="AD1150">
        <v>0.62364366055755294</v>
      </c>
      <c r="AE1150">
        <v>71.556740472142806</v>
      </c>
      <c r="AF1150">
        <v>-1.0000000000000009</v>
      </c>
      <c r="AG1150">
        <v>-1.0000000000000009</v>
      </c>
      <c r="AH1150">
        <v>-1.0000000000000009</v>
      </c>
      <c r="AI1150">
        <v>0</v>
      </c>
      <c r="AJ1150">
        <v>6.7922098797352781E-2</v>
      </c>
      <c r="AK1150">
        <v>2.6914009537331914E-2</v>
      </c>
      <c r="AL1150">
        <v>8.1041326151057635E-2</v>
      </c>
      <c r="AM1150">
        <v>-2.0961846185416286E-2</v>
      </c>
      <c r="AN1150">
        <v>-0.13154230129907735</v>
      </c>
      <c r="AO1150">
        <v>-0.38947610694874579</v>
      </c>
      <c r="AP1150">
        <v>-2.8833509017216445</v>
      </c>
      <c r="AQ1150">
        <v>39.820405422931728</v>
      </c>
      <c r="AR1150">
        <v>0.85955434073096193</v>
      </c>
      <c r="AS1150">
        <v>1.466823403957948</v>
      </c>
      <c r="AT1150">
        <v>-1.0000000000000009</v>
      </c>
      <c r="AU1150">
        <v>-1.0000000000000009</v>
      </c>
      <c r="AV1150">
        <v>-0.27723858174083837</v>
      </c>
      <c r="AW1150">
        <v>113.08690468113062</v>
      </c>
      <c r="AX1150">
        <v>119.87911456086593</v>
      </c>
      <c r="AY1150">
        <v>0.394533680093138</v>
      </c>
      <c r="AZ1150">
        <v>35.580316559056392</v>
      </c>
      <c r="BA1150">
        <v>1536.9833524429125</v>
      </c>
    </row>
    <row r="1151" spans="1:100" x14ac:dyDescent="0.25">
      <c r="A1151">
        <v>3145</v>
      </c>
      <c r="B1151" t="s">
        <v>1554</v>
      </c>
      <c r="C1151">
        <v>2</v>
      </c>
      <c r="D1151">
        <v>3.7261008181584581</v>
      </c>
      <c r="E1151">
        <v>-1.2940918626415041E-3</v>
      </c>
      <c r="F1151">
        <v>7.3714847653939833E-2</v>
      </c>
      <c r="G1151">
        <v>8.1716463224981301E-2</v>
      </c>
      <c r="H1151">
        <v>6.9132997143237507E-2</v>
      </c>
      <c r="I1151">
        <v>0</v>
      </c>
      <c r="J1151">
        <v>4.1479798285942504</v>
      </c>
      <c r="K1151">
        <v>6.9132997143237507E-2</v>
      </c>
      <c r="L1151">
        <v>-1</v>
      </c>
      <c r="M1151">
        <v>-1</v>
      </c>
      <c r="N1151">
        <v>1.3826599428647501</v>
      </c>
      <c r="O1151">
        <v>8.1535353154569616</v>
      </c>
      <c r="P1151">
        <v>0.16122439914297579</v>
      </c>
      <c r="Q1151">
        <v>0.66508229757980741</v>
      </c>
      <c r="R1151">
        <v>0.21993766697762218</v>
      </c>
      <c r="S1151">
        <v>0.32777762509797376</v>
      </c>
      <c r="T1151">
        <v>0.2729590024397236</v>
      </c>
      <c r="U1151">
        <v>6.3727503285237491E-2</v>
      </c>
      <c r="V1151">
        <v>-1.204382790332882E-3</v>
      </c>
      <c r="W1151">
        <v>23.440928799837682</v>
      </c>
      <c r="X1151">
        <v>0.73851999108552513</v>
      </c>
      <c r="Y1151">
        <v>-1</v>
      </c>
      <c r="Z1151">
        <v>-1</v>
      </c>
      <c r="AA1151">
        <v>40.609017546215547</v>
      </c>
      <c r="AB1151">
        <v>0.10184465387146605</v>
      </c>
      <c r="AC1151">
        <v>0.1020523688562822</v>
      </c>
      <c r="AD1151">
        <v>9.7594843479162086E-2</v>
      </c>
      <c r="AE1151">
        <v>16.18618691283698</v>
      </c>
      <c r="AF1151">
        <v>-1</v>
      </c>
      <c r="AG1151">
        <v>-1</v>
      </c>
      <c r="AH1151">
        <v>-1</v>
      </c>
      <c r="AI1151">
        <v>-9.2744945412913957E-4</v>
      </c>
      <c r="AJ1151">
        <v>-1.204382790332882E-3</v>
      </c>
      <c r="AK1151">
        <v>0.10921145283681968</v>
      </c>
      <c r="AL1151">
        <v>6.2616504152427643E-2</v>
      </c>
      <c r="AM1151">
        <v>0.11885554298715138</v>
      </c>
      <c r="AN1151">
        <v>6.4585317227902381E-2</v>
      </c>
      <c r="AO1151">
        <v>3.413546899352732</v>
      </c>
      <c r="AP1151">
        <v>2.0316143909698487</v>
      </c>
      <c r="AQ1151">
        <v>28.577120942072632</v>
      </c>
      <c r="AR1151">
        <v>0.67450216455089629</v>
      </c>
      <c r="AS1151">
        <v>0.82270448965283405</v>
      </c>
      <c r="AT1151">
        <v>-1</v>
      </c>
      <c r="AU1151">
        <v>-1</v>
      </c>
      <c r="AV1151">
        <v>0.3435824849688407</v>
      </c>
      <c r="AW1151">
        <v>52.242600172884551</v>
      </c>
      <c r="AX1151">
        <v>52.322756739714116</v>
      </c>
      <c r="AY1151">
        <v>0.1467806462992356</v>
      </c>
      <c r="AZ1151">
        <v>-3.4838820314165968</v>
      </c>
      <c r="BA1151">
        <v>1430.6620663859321</v>
      </c>
    </row>
    <row r="1152" spans="1:100" x14ac:dyDescent="0.25">
      <c r="A1152">
        <v>3146</v>
      </c>
      <c r="B1152" t="s">
        <v>1555</v>
      </c>
      <c r="C1152">
        <v>3</v>
      </c>
      <c r="D1152">
        <v>4.5569858072335565</v>
      </c>
      <c r="E1152">
        <v>0.14586651397261546</v>
      </c>
      <c r="F1152">
        <v>-0.82792944828796489</v>
      </c>
      <c r="G1152">
        <v>-0.78090338256299852</v>
      </c>
      <c r="H1152">
        <v>1.2435400625846077E-2</v>
      </c>
      <c r="I1152">
        <v>0</v>
      </c>
      <c r="J1152">
        <v>0.74612403755076373</v>
      </c>
      <c r="K1152">
        <v>1.2435400625846077E-2</v>
      </c>
      <c r="L1152">
        <v>-1</v>
      </c>
      <c r="M1152">
        <v>-1</v>
      </c>
      <c r="N1152">
        <v>0.24870801251692226</v>
      </c>
      <c r="O1152">
        <v>4.5222064622213196</v>
      </c>
      <c r="P1152">
        <v>0.44041771188741841</v>
      </c>
      <c r="Q1152">
        <v>-0.63691639546136469</v>
      </c>
      <c r="R1152">
        <v>-0.15765254917794072</v>
      </c>
      <c r="S1152">
        <v>0.33333333333333343</v>
      </c>
      <c r="T1152">
        <v>0.31594792742414218</v>
      </c>
      <c r="U1152">
        <v>0.15415600183165196</v>
      </c>
      <c r="V1152">
        <v>0</v>
      </c>
      <c r="W1152">
        <v>31.640074478531247</v>
      </c>
      <c r="X1152">
        <v>1.201844738905629</v>
      </c>
      <c r="Y1152">
        <v>-1</v>
      </c>
      <c r="Z1152">
        <v>-1</v>
      </c>
      <c r="AA1152">
        <v>33.680255831343302</v>
      </c>
      <c r="AB1152">
        <v>5.3432798126303201E-3</v>
      </c>
      <c r="AC1152">
        <v>0.15521598089166067</v>
      </c>
      <c r="AD1152">
        <v>-0.11660258266449093</v>
      </c>
      <c r="AE1152">
        <v>2.1978339019899988</v>
      </c>
      <c r="AF1152">
        <v>-1</v>
      </c>
      <c r="AG1152">
        <v>-1</v>
      </c>
      <c r="AH1152">
        <v>-1</v>
      </c>
      <c r="AI1152">
        <v>0</v>
      </c>
      <c r="AJ1152">
        <v>0</v>
      </c>
      <c r="AK1152">
        <v>3.3100982963659813E-2</v>
      </c>
      <c r="AL1152">
        <v>0.32569861241423925</v>
      </c>
      <c r="AM1152">
        <v>0.50763387467058896</v>
      </c>
      <c r="AN1152">
        <v>0.32691690729980744</v>
      </c>
      <c r="AO1152">
        <v>12.856351781583022</v>
      </c>
      <c r="AP1152">
        <v>9.8014157445663841</v>
      </c>
      <c r="AQ1152">
        <v>32.386198516082018</v>
      </c>
      <c r="AR1152">
        <v>0.80343726258912751</v>
      </c>
      <c r="AS1152">
        <v>1.2142801395314757</v>
      </c>
      <c r="AT1152">
        <v>-1</v>
      </c>
      <c r="AU1152">
        <v>-1</v>
      </c>
      <c r="AV1152">
        <v>-0.9385559317409391</v>
      </c>
      <c r="AW1152">
        <v>48.003878038131006</v>
      </c>
      <c r="AX1152">
        <v>48.003878038131006</v>
      </c>
      <c r="AY1152">
        <v>0.19466539110278999</v>
      </c>
      <c r="AZ1152">
        <v>-16.590897369550348</v>
      </c>
      <c r="BA1152">
        <v>1452.8590334758983</v>
      </c>
      <c r="CU1152" t="e">
        <v>#N/A</v>
      </c>
      <c r="CV1152" t="e">
        <v>#N/A</v>
      </c>
    </row>
    <row r="1153" spans="1:100" x14ac:dyDescent="0.25">
      <c r="A1153">
        <v>3147</v>
      </c>
      <c r="B1153" t="s">
        <v>1556</v>
      </c>
      <c r="C1153">
        <v>3</v>
      </c>
      <c r="D1153">
        <v>5.3320743455521278</v>
      </c>
      <c r="E1153">
        <v>0</v>
      </c>
      <c r="F1153">
        <v>-5.0465145457038271E-2</v>
      </c>
      <c r="G1153">
        <v>-5.0465145457038271E-2</v>
      </c>
      <c r="H1153">
        <v>0.22667865855807781</v>
      </c>
      <c r="I1153">
        <v>0</v>
      </c>
      <c r="J1153">
        <v>13.600719513484677</v>
      </c>
      <c r="K1153">
        <v>0.22667865855807781</v>
      </c>
      <c r="L1153">
        <v>-1.0000000000000013</v>
      </c>
      <c r="M1153">
        <v>-1.0000000000000013</v>
      </c>
      <c r="N1153">
        <v>4.5335731711615583</v>
      </c>
      <c r="O1153">
        <v>18.882328713579764</v>
      </c>
      <c r="P1153">
        <v>-0.13464935534572073</v>
      </c>
      <c r="Q1153">
        <v>-3.3155138588421185</v>
      </c>
      <c r="R1153">
        <v>-1.1422780832129957</v>
      </c>
      <c r="S1153">
        <v>0.33333333333333409</v>
      </c>
      <c r="T1153">
        <v>0.36361431417595963</v>
      </c>
      <c r="U1153">
        <v>0.28394561616667391</v>
      </c>
      <c r="V1153">
        <v>0</v>
      </c>
      <c r="W1153">
        <v>30.168584204715565</v>
      </c>
      <c r="X1153">
        <v>1.6363324344605359</v>
      </c>
      <c r="Y1153">
        <v>-1.0000000000000013</v>
      </c>
      <c r="Z1153">
        <v>-1.0000000000000013</v>
      </c>
      <c r="AA1153">
        <v>81.12932225687652</v>
      </c>
      <c r="AB1153">
        <v>0.22249325084672836</v>
      </c>
      <c r="AC1153">
        <v>0.39304603150156858</v>
      </c>
      <c r="AD1153">
        <v>0.42652104035918176</v>
      </c>
      <c r="AE1153">
        <v>52.103016135373906</v>
      </c>
      <c r="AF1153">
        <v>-1.0000000000000013</v>
      </c>
      <c r="AG1153">
        <v>-1.0000000000000013</v>
      </c>
      <c r="AH1153">
        <v>-1.0000000000000013</v>
      </c>
      <c r="AI1153">
        <v>0</v>
      </c>
      <c r="AJ1153">
        <v>0</v>
      </c>
      <c r="AK1153">
        <v>0.13027357956712579</v>
      </c>
      <c r="AL1153">
        <v>0.11799082088989005</v>
      </c>
      <c r="AM1153">
        <v>-3.6682446739159109E-2</v>
      </c>
      <c r="AN1153">
        <v>4.0029282757094137E-2</v>
      </c>
      <c r="AO1153">
        <v>-0.26569327064334808</v>
      </c>
      <c r="AP1153">
        <v>1.590686173376805</v>
      </c>
      <c r="AQ1153">
        <v>43.769303718200227</v>
      </c>
      <c r="AR1153">
        <v>0.98089326367596652</v>
      </c>
      <c r="AS1153">
        <v>1.863011093018613</v>
      </c>
      <c r="AT1153">
        <v>-1.0000000000000013</v>
      </c>
      <c r="AU1153">
        <v>-1.0000000000000013</v>
      </c>
      <c r="AV1153">
        <v>-1.1927432286700341</v>
      </c>
      <c r="AW1153">
        <v>101.6023371438331</v>
      </c>
      <c r="AX1153">
        <v>101.6023371438331</v>
      </c>
      <c r="AY1153">
        <v>0.41057954547873032</v>
      </c>
      <c r="AZ1153">
        <v>39.548310060943599</v>
      </c>
      <c r="BA1153">
        <v>1579.1673919398622</v>
      </c>
      <c r="CU1153" t="e">
        <v>#N/A</v>
      </c>
      <c r="CV1153" t="e">
        <v>#N/A</v>
      </c>
    </row>
    <row r="1154" spans="1:100" x14ac:dyDescent="0.25">
      <c r="A1154">
        <v>3151</v>
      </c>
      <c r="B1154" t="s">
        <v>1557</v>
      </c>
      <c r="C1154">
        <v>3</v>
      </c>
      <c r="D1154">
        <v>6.5150895642673055</v>
      </c>
      <c r="E1154">
        <v>-1.0076857254863552E-2</v>
      </c>
      <c r="F1154">
        <v>-1.4956924411585545E-2</v>
      </c>
      <c r="G1154">
        <v>-1.4956924411585545E-2</v>
      </c>
      <c r="H1154">
        <v>0.15826635941261685</v>
      </c>
      <c r="I1154">
        <v>0</v>
      </c>
      <c r="J1154">
        <v>9.4959815647570007</v>
      </c>
      <c r="K1154">
        <v>0.15826635941261685</v>
      </c>
      <c r="L1154">
        <v>-1.0000000000000016</v>
      </c>
      <c r="M1154">
        <v>-1.0000000000000016</v>
      </c>
      <c r="N1154">
        <v>3.1653271882523377</v>
      </c>
      <c r="O1154">
        <v>15.996114204612727</v>
      </c>
      <c r="P1154">
        <v>0.91541817016337723</v>
      </c>
      <c r="Q1154">
        <v>0.73795382313287505</v>
      </c>
      <c r="R1154">
        <v>0.34052880774654787</v>
      </c>
      <c r="S1154">
        <v>0.33333333333333376</v>
      </c>
      <c r="T1154">
        <v>0.28621704216299143</v>
      </c>
      <c r="U1154">
        <v>0.13814285746548127</v>
      </c>
      <c r="V1154">
        <v>-6.0696545119262755E-3</v>
      </c>
      <c r="W1154">
        <v>23.734288761490536</v>
      </c>
      <c r="X1154">
        <v>0.93032122770373327</v>
      </c>
      <c r="Y1154">
        <v>-1.0000000000000016</v>
      </c>
      <c r="Z1154">
        <v>-1.0000000000000016</v>
      </c>
      <c r="AA1154">
        <v>35.697496660589408</v>
      </c>
      <c r="AB1154">
        <v>9.0789796900659941E-2</v>
      </c>
      <c r="AC1154">
        <v>-7.6401117536849639E-2</v>
      </c>
      <c r="AD1154">
        <v>0.21806490246323601</v>
      </c>
      <c r="AE1154">
        <v>11.622679091352317</v>
      </c>
      <c r="AF1154">
        <v>-1.0000000000000016</v>
      </c>
      <c r="AG1154">
        <v>-1.0000000000000016</v>
      </c>
      <c r="AH1154">
        <v>-1.0000000000000016</v>
      </c>
      <c r="AI1154">
        <v>0</v>
      </c>
      <c r="AJ1154">
        <v>-6.0696545119262755E-3</v>
      </c>
      <c r="AK1154">
        <v>1.2484854663748379E-2</v>
      </c>
      <c r="AL1154">
        <v>6.0693028388337802E-2</v>
      </c>
      <c r="AM1154">
        <v>4.7680409443005403E-2</v>
      </c>
      <c r="AN1154">
        <v>0.20260687372814726</v>
      </c>
      <c r="AO1154">
        <v>1.2544345093938769</v>
      </c>
      <c r="AP1154">
        <v>5.368636985145371</v>
      </c>
      <c r="AQ1154">
        <v>33.230270326247528</v>
      </c>
      <c r="AR1154">
        <v>0.75162357844988004</v>
      </c>
      <c r="AS1154">
        <v>1.0885875871163497</v>
      </c>
      <c r="AT1154">
        <v>-1.0000000000000016</v>
      </c>
      <c r="AU1154">
        <v>-1.0000000000000016</v>
      </c>
      <c r="AV1154">
        <v>0.32557188333496223</v>
      </c>
      <c r="AW1154">
        <v>57.062247850347504</v>
      </c>
      <c r="AX1154">
        <v>56.455282399154868</v>
      </c>
      <c r="AY1154">
        <v>8.5898689152106036E-2</v>
      </c>
      <c r="AZ1154">
        <v>-32.497214928125771</v>
      </c>
      <c r="BA1154">
        <v>1379.5941292960892</v>
      </c>
    </row>
    <row r="1155" spans="1:100" x14ac:dyDescent="0.25">
      <c r="A1155">
        <v>3152</v>
      </c>
      <c r="B1155" t="s">
        <v>1558</v>
      </c>
      <c r="C1155">
        <v>2</v>
      </c>
      <c r="D1155">
        <v>3.6644104905864969</v>
      </c>
      <c r="E1155">
        <v>-1.4997245868906051E-2</v>
      </c>
      <c r="F1155">
        <v>3.9592497304328275E-2</v>
      </c>
      <c r="G1155">
        <v>4.7439160082427712E-2</v>
      </c>
      <c r="H1155">
        <v>6.2041723609107494E-2</v>
      </c>
      <c r="I1155">
        <v>0</v>
      </c>
      <c r="J1155">
        <v>3.7225034165464495</v>
      </c>
      <c r="K1155">
        <v>6.2041723609107494E-2</v>
      </c>
      <c r="L1155">
        <v>-1</v>
      </c>
      <c r="M1155">
        <v>-1</v>
      </c>
      <c r="N1155">
        <v>1.2408344721821498</v>
      </c>
      <c r="O1155">
        <v>7.7115765678525303</v>
      </c>
      <c r="P1155">
        <v>9.1825248736896209E-2</v>
      </c>
      <c r="Q1155">
        <v>0.50287846581811402</v>
      </c>
      <c r="R1155">
        <v>0.16666207746731365</v>
      </c>
      <c r="S1155">
        <v>0.32645206343570776</v>
      </c>
      <c r="T1155">
        <v>0.26736245448793355</v>
      </c>
      <c r="U1155">
        <v>5.6797403690241194E-2</v>
      </c>
      <c r="V1155">
        <v>-2.1207397505017805E-3</v>
      </c>
      <c r="W1155">
        <v>23.003541273588784</v>
      </c>
      <c r="X1155">
        <v>0.70641562130183544</v>
      </c>
      <c r="Y1155">
        <v>-1</v>
      </c>
      <c r="Z1155">
        <v>-1</v>
      </c>
      <c r="AA1155">
        <v>39.708507077287237</v>
      </c>
      <c r="AB1155">
        <v>9.4071255163639136E-2</v>
      </c>
      <c r="AC1155">
        <v>9.4276020162216326E-2</v>
      </c>
      <c r="AD1155">
        <v>8.9885274670778476E-2</v>
      </c>
      <c r="AE1155">
        <v>15.470051017541099</v>
      </c>
      <c r="AF1155">
        <v>-1</v>
      </c>
      <c r="AG1155">
        <v>-1</v>
      </c>
      <c r="AH1155">
        <v>-1</v>
      </c>
      <c r="AI1155">
        <v>-1.4299270161031443E-3</v>
      </c>
      <c r="AJ1155">
        <v>-2.1207397505017805E-3</v>
      </c>
      <c r="AK1155">
        <v>0.11857639382045174</v>
      </c>
      <c r="AL1155">
        <v>5.3251563168795597E-2</v>
      </c>
      <c r="AM1155">
        <v>0.12976310863007695</v>
      </c>
      <c r="AN1155">
        <v>5.3677751584976799E-2</v>
      </c>
      <c r="AO1155">
        <v>3.6912962423561595</v>
      </c>
      <c r="AP1155">
        <v>1.7538650479664215</v>
      </c>
      <c r="AQ1155">
        <v>28.111491049862295</v>
      </c>
      <c r="AR1155">
        <v>0.66425273919757655</v>
      </c>
      <c r="AS1155">
        <v>0.78955913403921341</v>
      </c>
      <c r="AT1155">
        <v>-1</v>
      </c>
      <c r="AU1155">
        <v>-1</v>
      </c>
      <c r="AV1155">
        <v>0.27288363246467506</v>
      </c>
      <c r="AW1155">
        <v>51.204827741714695</v>
      </c>
      <c r="AX1155">
        <v>51.271388828060317</v>
      </c>
      <c r="AY1155">
        <v>0.13878701555605252</v>
      </c>
      <c r="AZ1155">
        <v>-4.8843063494749819</v>
      </c>
      <c r="BA1155">
        <v>1411.433490739794</v>
      </c>
    </row>
    <row r="1156" spans="1:100" x14ac:dyDescent="0.25">
      <c r="A1156">
        <v>3157</v>
      </c>
      <c r="B1156" t="s">
        <v>1559</v>
      </c>
      <c r="C1156">
        <v>3</v>
      </c>
      <c r="D1156">
        <v>3.3903873272104095</v>
      </c>
      <c r="E1156">
        <v>-2.3058888277614181E-2</v>
      </c>
      <c r="F1156">
        <v>-0.50052001486667952</v>
      </c>
      <c r="G1156">
        <v>-0.50052001486667952</v>
      </c>
      <c r="H1156">
        <v>0.35606465665533893</v>
      </c>
      <c r="I1156">
        <v>0</v>
      </c>
      <c r="J1156">
        <v>21.363879399320339</v>
      </c>
      <c r="K1156">
        <v>0.35606465665533893</v>
      </c>
      <c r="L1156">
        <v>-1.0000000000000013</v>
      </c>
      <c r="M1156">
        <v>-1.0000000000000013</v>
      </c>
      <c r="N1156">
        <v>7.1212931331067804</v>
      </c>
      <c r="O1156">
        <v>24.253746711664057</v>
      </c>
      <c r="P1156">
        <v>0.36743595049982147</v>
      </c>
      <c r="Q1156">
        <v>-0.88879917090898242</v>
      </c>
      <c r="R1156">
        <v>-0.37512905215853509</v>
      </c>
      <c r="S1156">
        <v>0.33333333333333359</v>
      </c>
      <c r="T1156">
        <v>0.37817676460050265</v>
      </c>
      <c r="U1156">
        <v>0.22585004129756267</v>
      </c>
      <c r="V1156">
        <v>-2.5653728785677045E-3</v>
      </c>
      <c r="W1156">
        <v>23.149204387899687</v>
      </c>
      <c r="X1156">
        <v>1.2791256309251637</v>
      </c>
      <c r="Y1156">
        <v>-1.0000000000000013</v>
      </c>
      <c r="Z1156">
        <v>-1.0000000000000013</v>
      </c>
      <c r="AA1156">
        <v>61.737404270496555</v>
      </c>
      <c r="AB1156">
        <v>0.34244475720327788</v>
      </c>
      <c r="AC1156">
        <v>9.0844685452585949E-2</v>
      </c>
      <c r="AD1156">
        <v>0.34597713603924463</v>
      </c>
      <c r="AE1156">
        <v>38.963328934755424</v>
      </c>
      <c r="AF1156">
        <v>-1.0000000000000013</v>
      </c>
      <c r="AG1156">
        <v>-1.0000000000000013</v>
      </c>
      <c r="AH1156">
        <v>-1.0000000000000013</v>
      </c>
      <c r="AI1156">
        <v>-8.6606577955400995E-4</v>
      </c>
      <c r="AJ1156">
        <v>-2.5653728785677045E-3</v>
      </c>
      <c r="AK1156">
        <v>3.2239083428846627E-2</v>
      </c>
      <c r="AL1156">
        <v>0.33511990022325722</v>
      </c>
      <c r="AM1156">
        <v>9.2878624220558217E-2</v>
      </c>
      <c r="AN1156">
        <v>0.10996185756968932</v>
      </c>
      <c r="AO1156">
        <v>2.4831610226581891</v>
      </c>
      <c r="AP1156">
        <v>4.424645940358519</v>
      </c>
      <c r="AQ1156">
        <v>44.513083787220033</v>
      </c>
      <c r="AR1156">
        <v>0.93479476635283132</v>
      </c>
      <c r="AS1156">
        <v>1.6351902875805033</v>
      </c>
      <c r="AT1156">
        <v>-1.0000000000000013</v>
      </c>
      <c r="AU1156">
        <v>-1.0000000000000013</v>
      </c>
      <c r="AV1156">
        <v>-0.87564906702521472</v>
      </c>
      <c r="AW1156">
        <v>90.415796922519178</v>
      </c>
      <c r="AX1156">
        <v>90.141938319071329</v>
      </c>
      <c r="AY1156">
        <v>0.29552834392815319</v>
      </c>
      <c r="AZ1156">
        <v>19.698966460115699</v>
      </c>
      <c r="BA1156">
        <v>1471.3134998204457</v>
      </c>
    </row>
    <row r="1157" spans="1:100" x14ac:dyDescent="0.25">
      <c r="A1157">
        <v>3158</v>
      </c>
      <c r="B1157" t="s">
        <v>1560</v>
      </c>
      <c r="C1157">
        <v>3</v>
      </c>
      <c r="D1157">
        <v>3.8903643066665419</v>
      </c>
      <c r="E1157">
        <v>-0.27384998155013268</v>
      </c>
      <c r="F1157">
        <v>0.23597775771541274</v>
      </c>
      <c r="G1157">
        <v>0.18709798585903467</v>
      </c>
      <c r="H1157">
        <v>0.31846451490810151</v>
      </c>
      <c r="I1157">
        <v>0</v>
      </c>
      <c r="J1157">
        <v>19.107870894486091</v>
      </c>
      <c r="K1157">
        <v>0.31846451490810151</v>
      </c>
      <c r="L1157">
        <v>-1.0000000000000022</v>
      </c>
      <c r="M1157">
        <v>-1.0000000000000022</v>
      </c>
      <c r="N1157">
        <v>6.3692902981620296</v>
      </c>
      <c r="O1157">
        <v>23.185333187011661</v>
      </c>
      <c r="P1157">
        <v>0.39477363988955333</v>
      </c>
      <c r="Q1157">
        <v>1.2114304526542807</v>
      </c>
      <c r="R1157">
        <v>0.45582556327777035</v>
      </c>
      <c r="S1157">
        <v>0.34468388777646236</v>
      </c>
      <c r="T1157">
        <v>0.46336411160954855</v>
      </c>
      <c r="U1157">
        <v>1.5904250217075006E-2</v>
      </c>
      <c r="V1157">
        <v>0</v>
      </c>
      <c r="W1157">
        <v>20.219509387799377</v>
      </c>
      <c r="X1157">
        <v>0.64536284937897548</v>
      </c>
      <c r="Y1157">
        <v>-1.0000000000000022</v>
      </c>
      <c r="Z1157">
        <v>-1.0000000000000022</v>
      </c>
      <c r="AA1157">
        <v>27.489592445943735</v>
      </c>
      <c r="AB1157">
        <v>9.8610910938911736E-2</v>
      </c>
      <c r="AC1157">
        <v>0.14634815588764075</v>
      </c>
      <c r="AD1157">
        <v>-0.10867391692922024</v>
      </c>
      <c r="AE1157">
        <v>6.8142574948666095</v>
      </c>
      <c r="AF1157">
        <v>-1.0000000000000022</v>
      </c>
      <c r="AG1157">
        <v>-1.0000000000000022</v>
      </c>
      <c r="AH1157">
        <v>-1.0000000000000022</v>
      </c>
      <c r="AI1157">
        <v>0</v>
      </c>
      <c r="AJ1157">
        <v>0</v>
      </c>
      <c r="AK1157">
        <v>-2.594900678996968E-2</v>
      </c>
      <c r="AL1157">
        <v>8.9585044395599875E-2</v>
      </c>
      <c r="AM1157">
        <v>0.25143486914036994</v>
      </c>
      <c r="AN1157">
        <v>0.36227686875136683</v>
      </c>
      <c r="AO1157">
        <v>6.156126694559398</v>
      </c>
      <c r="AP1157">
        <v>9.5048469407621674</v>
      </c>
      <c r="AQ1157">
        <v>39.327380282285468</v>
      </c>
      <c r="AR1157">
        <v>0.82395224960308622</v>
      </c>
      <c r="AS1157">
        <v>0.96382736428707705</v>
      </c>
      <c r="AT1157">
        <v>-1.0000000000000022</v>
      </c>
      <c r="AU1157">
        <v>-1.0000000000000022</v>
      </c>
      <c r="AV1157">
        <v>0.64292354913680572</v>
      </c>
      <c r="AW1157">
        <v>60.179772573717614</v>
      </c>
      <c r="AX1157">
        <v>60.179772573717614</v>
      </c>
      <c r="AY1157">
        <v>0.268618544896359</v>
      </c>
      <c r="AZ1157">
        <v>28.864104616041981</v>
      </c>
      <c r="BA1157">
        <v>1479.9207920271353</v>
      </c>
      <c r="CU1157" t="e">
        <v>#N/A</v>
      </c>
      <c r="CV1157" t="e">
        <v>#N/A</v>
      </c>
    </row>
    <row r="1158" spans="1:100" x14ac:dyDescent="0.25">
      <c r="A1158">
        <v>3160</v>
      </c>
      <c r="B1158" t="s">
        <v>1561</v>
      </c>
      <c r="C1158">
        <v>3</v>
      </c>
      <c r="D1158">
        <v>5.3271658515550984</v>
      </c>
      <c r="E1158">
        <v>-2.4681807665571383E-2</v>
      </c>
      <c r="F1158">
        <v>-2.0485216382817251E-2</v>
      </c>
      <c r="G1158">
        <v>-2.0485216382817251E-2</v>
      </c>
      <c r="H1158">
        <v>-0.11824438792725384</v>
      </c>
      <c r="I1158">
        <v>0</v>
      </c>
      <c r="J1158">
        <v>-7.0946632756352281</v>
      </c>
      <c r="K1158">
        <v>-0.11824438792725384</v>
      </c>
      <c r="L1158">
        <v>-1</v>
      </c>
      <c r="M1158">
        <v>-1</v>
      </c>
      <c r="N1158">
        <v>-2.364887758545076</v>
      </c>
      <c r="O1158">
        <v>-1.7879826404629418</v>
      </c>
      <c r="P1158">
        <v>-0.40841902926183876</v>
      </c>
      <c r="Q1158">
        <v>-0.13782911819196436</v>
      </c>
      <c r="R1158">
        <v>-0.16055993902853208</v>
      </c>
      <c r="S1158">
        <v>0.35822995864062351</v>
      </c>
      <c r="T1158">
        <v>0.43695507933625305</v>
      </c>
      <c r="U1158">
        <v>0.18272269495310328</v>
      </c>
      <c r="V1158">
        <v>0</v>
      </c>
      <c r="W1158">
        <v>43.846084834289378</v>
      </c>
      <c r="X1158">
        <v>1.7249504983037114</v>
      </c>
      <c r="Y1158">
        <v>-1</v>
      </c>
      <c r="Z1158">
        <v>-1</v>
      </c>
      <c r="AA1158">
        <v>59.780502258778306</v>
      </c>
      <c r="AB1158">
        <v>4.264667125324275E-3</v>
      </c>
      <c r="AC1158">
        <v>0.4631391128145963</v>
      </c>
      <c r="AD1158">
        <v>-0.14550423266957116</v>
      </c>
      <c r="AE1158">
        <v>16.094977363517472</v>
      </c>
      <c r="AF1158">
        <v>-1</v>
      </c>
      <c r="AG1158">
        <v>-1</v>
      </c>
      <c r="AH1158">
        <v>-1</v>
      </c>
      <c r="AI1158">
        <v>0</v>
      </c>
      <c r="AJ1158">
        <v>0</v>
      </c>
      <c r="AK1158">
        <v>-0.10765406353912396</v>
      </c>
      <c r="AL1158">
        <v>-0.11197882085361817</v>
      </c>
      <c r="AM1158">
        <v>-0.41967007754387314</v>
      </c>
      <c r="AN1158">
        <v>0.13840016683012754</v>
      </c>
      <c r="AO1158">
        <v>-11.030022256292453</v>
      </c>
      <c r="AP1158">
        <v>2.9001100664850989</v>
      </c>
      <c r="AQ1158">
        <v>36.75142155865413</v>
      </c>
      <c r="AR1158">
        <v>0.9779077329299799</v>
      </c>
      <c r="AS1158">
        <v>1.6067061103764568</v>
      </c>
      <c r="AT1158">
        <v>-1</v>
      </c>
      <c r="AU1158">
        <v>-1</v>
      </c>
      <c r="AV1158">
        <v>-0.18104515541134936</v>
      </c>
      <c r="AW1158">
        <v>60.892629684800454</v>
      </c>
      <c r="AX1158">
        <v>60.892629684800454</v>
      </c>
      <c r="AY1158">
        <v>0.17061574380239936</v>
      </c>
      <c r="AZ1158">
        <v>21.530201603968155</v>
      </c>
      <c r="BA1158">
        <v>1471.7555526890674</v>
      </c>
    </row>
    <row r="1159" spans="1:100" x14ac:dyDescent="0.25">
      <c r="A1159">
        <v>3161</v>
      </c>
      <c r="B1159" t="s">
        <v>1562</v>
      </c>
      <c r="C1159">
        <v>2</v>
      </c>
      <c r="D1159">
        <v>2.7300465036582908</v>
      </c>
      <c r="E1159">
        <v>-0.22254572412668713</v>
      </c>
      <c r="F1159">
        <v>-0.47722588526680187</v>
      </c>
      <c r="G1159">
        <v>-0.47172614323134388</v>
      </c>
      <c r="H1159">
        <v>-4.5362968058629785E-2</v>
      </c>
      <c r="I1159">
        <v>0</v>
      </c>
      <c r="J1159">
        <v>-2.7217780835177878</v>
      </c>
      <c r="K1159">
        <v>-4.5362968058629785E-2</v>
      </c>
      <c r="L1159">
        <v>-1</v>
      </c>
      <c r="M1159">
        <v>-1</v>
      </c>
      <c r="N1159">
        <v>-0.90725936117259565</v>
      </c>
      <c r="O1159">
        <v>1.0176530028046535</v>
      </c>
      <c r="P1159">
        <v>-0.9592968544358389</v>
      </c>
      <c r="Q1159">
        <v>-1.9538667794247131</v>
      </c>
      <c r="R1159">
        <v>-0.64025197502715492</v>
      </c>
      <c r="S1159">
        <v>0.30637505738918902</v>
      </c>
      <c r="T1159">
        <v>0.18259693186739648</v>
      </c>
      <c r="U1159">
        <v>-4.816614152415255E-2</v>
      </c>
      <c r="V1159">
        <v>-1.5999916218710074E-2</v>
      </c>
      <c r="W1159">
        <v>16.37885359654792</v>
      </c>
      <c r="X1159">
        <v>0.22016164714495756</v>
      </c>
      <c r="Y1159">
        <v>-1</v>
      </c>
      <c r="Z1159">
        <v>-1</v>
      </c>
      <c r="AA1159">
        <v>26.069342152494904</v>
      </c>
      <c r="AB1159">
        <v>-2.3664929656506115E-2</v>
      </c>
      <c r="AC1159">
        <v>-2.3504845258796481E-2</v>
      </c>
      <c r="AD1159">
        <v>-2.6884140127607578E-2</v>
      </c>
      <c r="AE1159">
        <v>4.6234302157545208</v>
      </c>
      <c r="AF1159">
        <v>-1</v>
      </c>
      <c r="AG1159">
        <v>-1</v>
      </c>
      <c r="AH1159">
        <v>-1</v>
      </c>
      <c r="AI1159">
        <v>-9.0404707857132671E-3</v>
      </c>
      <c r="AJ1159">
        <v>-1.5999916218710074E-2</v>
      </c>
      <c r="AK1159">
        <v>0.26041813691391658</v>
      </c>
      <c r="AL1159">
        <v>-8.8590179924669263E-2</v>
      </c>
      <c r="AM1159">
        <v>0.29496950196486077</v>
      </c>
      <c r="AN1159">
        <v>-0.11152864174980702</v>
      </c>
      <c r="AO1159">
        <v>7.8980980816339015</v>
      </c>
      <c r="AP1159">
        <v>-2.4529367913113207</v>
      </c>
      <c r="AQ1159">
        <v>21.059043451637098</v>
      </c>
      <c r="AR1159">
        <v>0.50901456307215898</v>
      </c>
      <c r="AS1159">
        <v>0.28753834993542038</v>
      </c>
      <c r="AT1159">
        <v>-1</v>
      </c>
      <c r="AU1159">
        <v>-1</v>
      </c>
      <c r="AV1159">
        <v>-0.79792380683745645</v>
      </c>
      <c r="AW1159">
        <v>35.486688051486041</v>
      </c>
      <c r="AX1159">
        <v>35.347331486732152</v>
      </c>
      <c r="AY1159">
        <v>1.7715188169174861E-2</v>
      </c>
      <c r="AZ1159">
        <v>-26.095184954162058</v>
      </c>
      <c r="BA1159">
        <v>1406.8752422636655</v>
      </c>
    </row>
    <row r="1160" spans="1:100" x14ac:dyDescent="0.25">
      <c r="A1160">
        <v>3163</v>
      </c>
      <c r="B1160" t="s">
        <v>1563</v>
      </c>
      <c r="C1160">
        <v>2</v>
      </c>
      <c r="D1160">
        <v>3.6356903908285729</v>
      </c>
      <c r="E1160">
        <v>-2.1376786480017888E-2</v>
      </c>
      <c r="F1160">
        <v>2.3706744308892636E-2</v>
      </c>
      <c r="G1160">
        <v>3.1481268392869022E-2</v>
      </c>
      <c r="H1160">
        <v>5.8740361931729906E-2</v>
      </c>
      <c r="I1160">
        <v>0</v>
      </c>
      <c r="J1160">
        <v>3.5244217159037943</v>
      </c>
      <c r="K1160">
        <v>5.8740361931729906E-2</v>
      </c>
      <c r="L1160">
        <v>-1</v>
      </c>
      <c r="M1160">
        <v>-1</v>
      </c>
      <c r="N1160">
        <v>1.174807238634598</v>
      </c>
      <c r="O1160">
        <v>7.5058214710704583</v>
      </c>
      <c r="P1160">
        <v>5.9516285545659964E-2</v>
      </c>
      <c r="Q1160">
        <v>0.42736403085455654</v>
      </c>
      <c r="R1160">
        <v>0.14185948189650127</v>
      </c>
      <c r="S1160">
        <v>0.32583494459919082</v>
      </c>
      <c r="T1160">
        <v>0.26475696637007712</v>
      </c>
      <c r="U1160">
        <v>5.3571076978513571E-2</v>
      </c>
      <c r="V1160">
        <v>-2.5473522251919099E-3</v>
      </c>
      <c r="W1160">
        <v>22.799914321339472</v>
      </c>
      <c r="X1160">
        <v>0.69146934464643417</v>
      </c>
      <c r="Y1160">
        <v>-1</v>
      </c>
      <c r="Z1160">
        <v>-1</v>
      </c>
      <c r="AA1160">
        <v>39.28927197968612</v>
      </c>
      <c r="AB1160">
        <v>9.0452328256718645E-2</v>
      </c>
      <c r="AC1160">
        <v>9.0655719881180277E-2</v>
      </c>
      <c r="AD1160">
        <v>8.6296063947118834E-2</v>
      </c>
      <c r="AE1160">
        <v>15.136652004071175</v>
      </c>
      <c r="AF1160">
        <v>-1</v>
      </c>
      <c r="AG1160">
        <v>-1</v>
      </c>
      <c r="AH1160">
        <v>-1</v>
      </c>
      <c r="AI1160">
        <v>-1.6638568114860296E-3</v>
      </c>
      <c r="AJ1160">
        <v>-2.5473522251919099E-3</v>
      </c>
      <c r="AK1160">
        <v>0.12293626756181328</v>
      </c>
      <c r="AL1160">
        <v>4.8891689427434042E-2</v>
      </c>
      <c r="AM1160">
        <v>0.13484115547648912</v>
      </c>
      <c r="AN1160">
        <v>4.8599704738564641E-2</v>
      </c>
      <c r="AO1160">
        <v>3.8206032042855043</v>
      </c>
      <c r="AP1160">
        <v>1.6245580860370767</v>
      </c>
      <c r="AQ1160">
        <v>27.89471578733912</v>
      </c>
      <c r="AR1160">
        <v>0.65948109135269584</v>
      </c>
      <c r="AS1160">
        <v>0.77412822359989641</v>
      </c>
      <c r="AT1160">
        <v>-1</v>
      </c>
      <c r="AU1160">
        <v>-1</v>
      </c>
      <c r="AV1160">
        <v>0.2399695894273467</v>
      </c>
      <c r="AW1160">
        <v>50.721689964330466</v>
      </c>
      <c r="AX1160">
        <v>50.781921637766096</v>
      </c>
      <c r="AY1160">
        <v>0.13506555902618683</v>
      </c>
      <c r="AZ1160">
        <v>-5.5362776989728975</v>
      </c>
      <c r="BA1160">
        <v>1406.0983806855716</v>
      </c>
    </row>
    <row r="1161" spans="1:100" x14ac:dyDescent="0.25">
      <c r="A1161">
        <v>3164</v>
      </c>
      <c r="B1161" t="s">
        <v>1564</v>
      </c>
      <c r="C1161">
        <v>3</v>
      </c>
      <c r="D1161">
        <v>3.259911760193968</v>
      </c>
      <c r="E1161">
        <v>0.10126561486650813</v>
      </c>
      <c r="F1161">
        <v>0.96544540126191147</v>
      </c>
      <c r="G1161">
        <v>0.99608618777088132</v>
      </c>
      <c r="H1161">
        <v>0.3034934945720974</v>
      </c>
      <c r="I1161">
        <v>0</v>
      </c>
      <c r="J1161">
        <v>18.209609674325844</v>
      </c>
      <c r="K1161">
        <v>0.3034934945720974</v>
      </c>
      <c r="L1161">
        <v>-0.99999999999999956</v>
      </c>
      <c r="M1161">
        <v>-0.99999999999999956</v>
      </c>
      <c r="N1161">
        <v>6.0698698914419502</v>
      </c>
      <c r="O1161">
        <v>22.465607622290694</v>
      </c>
      <c r="P1161">
        <v>-1.2450515631973458</v>
      </c>
      <c r="Q1161">
        <v>0.50792631824965762</v>
      </c>
      <c r="R1161">
        <v>8.2599180046432574E-2</v>
      </c>
      <c r="S1161">
        <v>0.33333333333333337</v>
      </c>
      <c r="T1161">
        <v>0.19919416792046468</v>
      </c>
      <c r="U1161">
        <v>7.8485184022556165E-2</v>
      </c>
      <c r="V1161">
        <v>-1.9700516906952625E-2</v>
      </c>
      <c r="W1161">
        <v>11.512746951892149</v>
      </c>
      <c r="X1161">
        <v>0.2735876428629459</v>
      </c>
      <c r="Y1161">
        <v>-0.99999999999999956</v>
      </c>
      <c r="Z1161">
        <v>-0.99999999999999956</v>
      </c>
      <c r="AA1161">
        <v>29.333458176084559</v>
      </c>
      <c r="AB1161">
        <v>0.13735885812635157</v>
      </c>
      <c r="AC1161">
        <v>-0.19717086963827318</v>
      </c>
      <c r="AD1161">
        <v>0.41457425239484136</v>
      </c>
      <c r="AE1161">
        <v>17.738112044145975</v>
      </c>
      <c r="AF1161">
        <v>-0.99999999999999956</v>
      </c>
      <c r="AG1161">
        <v>-0.99999999999999956</v>
      </c>
      <c r="AH1161">
        <v>-0.99999999999999956</v>
      </c>
      <c r="AI1161">
        <v>0</v>
      </c>
      <c r="AJ1161">
        <v>-1.9700516906952625E-2</v>
      </c>
      <c r="AK1161">
        <v>6.0294285020728339E-2</v>
      </c>
      <c r="AL1161">
        <v>0.16508084686431315</v>
      </c>
      <c r="AM1161">
        <v>0.22459339858295818</v>
      </c>
      <c r="AN1161">
        <v>-0.17712804625360673</v>
      </c>
      <c r="AO1161">
        <v>5.9163063896775956</v>
      </c>
      <c r="AP1161">
        <v>-3.6027969220186007</v>
      </c>
      <c r="AQ1161">
        <v>29.722356626218001</v>
      </c>
      <c r="AR1161">
        <v>0.59131216836940137</v>
      </c>
      <c r="AS1161">
        <v>0.57708113743504386</v>
      </c>
      <c r="AT1161">
        <v>-0.99999999999999956</v>
      </c>
      <c r="AU1161">
        <v>-0.99999999999999956</v>
      </c>
      <c r="AV1161">
        <v>1.0786853678173136</v>
      </c>
      <c r="AW1161">
        <v>48.196268876356676</v>
      </c>
      <c r="AX1161">
        <v>46.226217185661397</v>
      </c>
      <c r="AY1161">
        <v>-0.12996234220480904</v>
      </c>
      <c r="AZ1161">
        <v>-65.766037397324553</v>
      </c>
      <c r="BA1161">
        <v>1405.6219926394651</v>
      </c>
    </row>
    <row r="1162" spans="1:100" x14ac:dyDescent="0.25">
      <c r="A1162">
        <v>3166</v>
      </c>
      <c r="B1162" t="s">
        <v>1565</v>
      </c>
      <c r="C1162">
        <v>3</v>
      </c>
      <c r="D1162">
        <v>4.0904247796588669</v>
      </c>
      <c r="E1162">
        <v>0</v>
      </c>
      <c r="F1162">
        <v>-0.10138861568259455</v>
      </c>
      <c r="G1162">
        <v>-0.10138861568259455</v>
      </c>
      <c r="H1162">
        <v>-2.788776899918733E-3</v>
      </c>
      <c r="I1162">
        <v>0</v>
      </c>
      <c r="J1162">
        <v>-0.16732661399512638</v>
      </c>
      <c r="K1162">
        <v>-2.788776899918733E-3</v>
      </c>
      <c r="L1162">
        <v>-0.99999999999999911</v>
      </c>
      <c r="M1162">
        <v>-0.99999999999999911</v>
      </c>
      <c r="N1162">
        <v>-5.5775537998374813E-2</v>
      </c>
      <c r="O1162">
        <v>3.821709549981152</v>
      </c>
      <c r="P1162">
        <v>-2.93639449838063</v>
      </c>
      <c r="Q1162">
        <v>-0.76943070005481173</v>
      </c>
      <c r="R1162">
        <v>-0.52003457243960349</v>
      </c>
      <c r="S1162">
        <v>0.34572943623425834</v>
      </c>
      <c r="T1162">
        <v>0.30522359909708713</v>
      </c>
      <c r="U1162">
        <v>-1.3327144887925333E-2</v>
      </c>
      <c r="V1162">
        <v>0</v>
      </c>
      <c r="W1162">
        <v>25.616586693733549</v>
      </c>
      <c r="X1162">
        <v>0.55573594858978226</v>
      </c>
      <c r="Y1162">
        <v>-0.99999999999999911</v>
      </c>
      <c r="Z1162">
        <v>-0.99999999999999911</v>
      </c>
      <c r="AA1162">
        <v>18.981276178031145</v>
      </c>
      <c r="AB1162">
        <v>-9.2907670993429586E-2</v>
      </c>
      <c r="AC1162">
        <v>0.1565000307002043</v>
      </c>
      <c r="AD1162">
        <v>-0.18589787857203072</v>
      </c>
      <c r="AE1162">
        <v>-6.1152759432628141</v>
      </c>
      <c r="AF1162">
        <v>-0.99999999999999911</v>
      </c>
      <c r="AG1162">
        <v>-0.99999999999999911</v>
      </c>
      <c r="AH1162">
        <v>-0.99999999999999911</v>
      </c>
      <c r="AI1162">
        <v>-2.2091402948591115E-2</v>
      </c>
      <c r="AJ1162">
        <v>0</v>
      </c>
      <c r="AK1162">
        <v>-0.10589771234775945</v>
      </c>
      <c r="AL1162">
        <v>3.2768738481000266E-2</v>
      </c>
      <c r="AM1162">
        <v>0.66322778328606069</v>
      </c>
      <c r="AN1162">
        <v>0.10794896213046454</v>
      </c>
      <c r="AO1162">
        <v>16.051206020412717</v>
      </c>
      <c r="AP1162">
        <v>2.8625677456666145</v>
      </c>
      <c r="AQ1162">
        <v>25.449260079738416</v>
      </c>
      <c r="AR1162">
        <v>0.63762589044342011</v>
      </c>
      <c r="AS1162">
        <v>0.55294717168986407</v>
      </c>
      <c r="AT1162">
        <v>-0.99999999999999911</v>
      </c>
      <c r="AU1162">
        <v>-0.99999999999999911</v>
      </c>
      <c r="AV1162">
        <v>-0.62142318812219832</v>
      </c>
      <c r="AW1162">
        <v>25.665553473678891</v>
      </c>
      <c r="AX1162">
        <v>25.223725414707069</v>
      </c>
      <c r="AY1162">
        <v>-4.7661203887881691E-2</v>
      </c>
      <c r="AZ1162">
        <v>-45.828830074974348</v>
      </c>
      <c r="BA1162">
        <v>1432.9724165841953</v>
      </c>
    </row>
    <row r="1163" spans="1:100" x14ac:dyDescent="0.25">
      <c r="A1163">
        <v>3167</v>
      </c>
      <c r="B1163" t="s">
        <v>1566</v>
      </c>
      <c r="C1163">
        <v>3</v>
      </c>
      <c r="D1163">
        <v>5.4005316053740939</v>
      </c>
      <c r="E1163">
        <v>7.5640995213058539E-3</v>
      </c>
      <c r="F1163">
        <v>1.3259688517484686E-2</v>
      </c>
      <c r="G1163">
        <v>1.3259688517484686E-2</v>
      </c>
      <c r="H1163">
        <v>0.1577901548742629</v>
      </c>
      <c r="I1163">
        <v>0</v>
      </c>
      <c r="J1163">
        <v>9.4674092924557698</v>
      </c>
      <c r="K1163">
        <v>0.1577901548742629</v>
      </c>
      <c r="L1163">
        <v>-1.0000000000000004</v>
      </c>
      <c r="M1163">
        <v>-1.0000000000000004</v>
      </c>
      <c r="N1163">
        <v>3.1558030974852587</v>
      </c>
      <c r="O1163">
        <v>14.881200586347344</v>
      </c>
      <c r="P1163">
        <v>0.74306161952585947</v>
      </c>
      <c r="Q1163">
        <v>0.6369835519718321</v>
      </c>
      <c r="R1163">
        <v>0.30043146364132634</v>
      </c>
      <c r="S1163">
        <v>0.33333333333333337</v>
      </c>
      <c r="T1163">
        <v>0.23101582227624434</v>
      </c>
      <c r="U1163">
        <v>8.5852773224941253E-2</v>
      </c>
      <c r="V1163">
        <v>-5.6112330778283308E-3</v>
      </c>
      <c r="W1163">
        <v>19.472021635297114</v>
      </c>
      <c r="X1163">
        <v>0.61398518411102132</v>
      </c>
      <c r="Y1163">
        <v>-1.0000000000000004</v>
      </c>
      <c r="Z1163">
        <v>-1.0000000000000004</v>
      </c>
      <c r="AA1163">
        <v>23.493930687251776</v>
      </c>
      <c r="AB1163">
        <v>9.991429603488601E-2</v>
      </c>
      <c r="AC1163">
        <v>-1.4628917365022122E-2</v>
      </c>
      <c r="AD1163">
        <v>-1.0855826903597064E-2</v>
      </c>
      <c r="AE1163">
        <v>3.7214775883133511</v>
      </c>
      <c r="AF1163">
        <v>-1.0000000000000004</v>
      </c>
      <c r="AG1163">
        <v>-1.0000000000000004</v>
      </c>
      <c r="AH1163">
        <v>-1.0000000000000004</v>
      </c>
      <c r="AI1163">
        <v>0</v>
      </c>
      <c r="AJ1163">
        <v>-5.6112330778283308E-3</v>
      </c>
      <c r="AK1163">
        <v>5.6467616084460763E-2</v>
      </c>
      <c r="AL1163">
        <v>-2.1805242548151645E-2</v>
      </c>
      <c r="AM1163">
        <v>0.19712065342714405</v>
      </c>
      <c r="AN1163">
        <v>6.0518788781609184E-2</v>
      </c>
      <c r="AO1163">
        <v>5.2103544161009054</v>
      </c>
      <c r="AP1163">
        <v>1.4039435067994712</v>
      </c>
      <c r="AQ1163">
        <v>28.939430927752877</v>
      </c>
      <c r="AR1163">
        <v>0.64459069575669048</v>
      </c>
      <c r="AS1163">
        <v>0.77177533898528372</v>
      </c>
      <c r="AT1163">
        <v>-1.0000000000000004</v>
      </c>
      <c r="AU1163">
        <v>-1.0000000000000004</v>
      </c>
      <c r="AV1163">
        <v>0.31369115215881105</v>
      </c>
      <c r="AW1163">
        <v>39.779074780398595</v>
      </c>
      <c r="AX1163">
        <v>39.217951472615759</v>
      </c>
      <c r="AY1163">
        <v>0.16322979952599442</v>
      </c>
      <c r="AZ1163">
        <v>-53.166195932253849</v>
      </c>
      <c r="BA1163">
        <v>1382.2177323230337</v>
      </c>
    </row>
    <row r="1164" spans="1:100" x14ac:dyDescent="0.25">
      <c r="A1164">
        <v>3168</v>
      </c>
      <c r="B1164" t="s">
        <v>720</v>
      </c>
      <c r="C1164">
        <v>3</v>
      </c>
      <c r="D1164">
        <v>3.5158839015066694</v>
      </c>
      <c r="E1164">
        <v>-2.3165716026398199E-2</v>
      </c>
      <c r="F1164">
        <v>-3.1428316967839431E-2</v>
      </c>
      <c r="G1164">
        <v>-3.8499548408553103E-2</v>
      </c>
      <c r="H1164">
        <v>0.20913282555230212</v>
      </c>
      <c r="I1164">
        <v>0</v>
      </c>
      <c r="J1164">
        <v>12.547969533138129</v>
      </c>
      <c r="K1164">
        <v>0.20913282555230212</v>
      </c>
      <c r="L1164">
        <v>-0.99999999999999967</v>
      </c>
      <c r="M1164">
        <v>-0.99999999999999967</v>
      </c>
      <c r="N1164">
        <v>4.1826565110460425</v>
      </c>
      <c r="O1164">
        <v>16.025353886236246</v>
      </c>
      <c r="P1164">
        <v>0.34646003016990562</v>
      </c>
      <c r="Q1164">
        <v>-5.171959905595102E-2</v>
      </c>
      <c r="R1164">
        <v>3.2627356810543698E-2</v>
      </c>
      <c r="S1164">
        <v>0.33333333333333309</v>
      </c>
      <c r="T1164">
        <v>0.27996055133474129</v>
      </c>
      <c r="U1164">
        <v>0.15510212146721725</v>
      </c>
      <c r="V1164">
        <v>0</v>
      </c>
      <c r="W1164">
        <v>22.370527223319584</v>
      </c>
      <c r="X1164">
        <v>1.0474859086465371</v>
      </c>
      <c r="Y1164">
        <v>-0.99999999999999967</v>
      </c>
      <c r="Z1164">
        <v>-0.99999999999999967</v>
      </c>
      <c r="AA1164">
        <v>24.546996282825511</v>
      </c>
      <c r="AB1164">
        <v>-1.1781552316398771E-2</v>
      </c>
      <c r="AC1164">
        <v>3.9399941440516149E-3</v>
      </c>
      <c r="AD1164">
        <v>5.0718392226254891E-2</v>
      </c>
      <c r="AE1164">
        <v>2.1438417026953864</v>
      </c>
      <c r="AF1164">
        <v>-0.99999999999999967</v>
      </c>
      <c r="AG1164">
        <v>-0.99999999999999967</v>
      </c>
      <c r="AH1164">
        <v>-0.99999999999999967</v>
      </c>
      <c r="AI1164">
        <v>0</v>
      </c>
      <c r="AJ1164">
        <v>0</v>
      </c>
      <c r="AK1164">
        <v>0.14826546352550782</v>
      </c>
      <c r="AL1164">
        <v>8.490700856259456E-2</v>
      </c>
      <c r="AM1164">
        <v>-5.1937026527036731E-2</v>
      </c>
      <c r="AN1164">
        <v>-0.14715569175140719</v>
      </c>
      <c r="AO1164">
        <v>-0.55709834554837967</v>
      </c>
      <c r="AP1164">
        <v>-3.2543572509722063</v>
      </c>
      <c r="AQ1164">
        <v>34.918496756457721</v>
      </c>
      <c r="AR1164">
        <v>0.76839600613529147</v>
      </c>
      <c r="AS1164">
        <v>1.2566187341988393</v>
      </c>
      <c r="AT1164">
        <v>-0.99999999999999967</v>
      </c>
      <c r="AU1164">
        <v>-0.99999999999999967</v>
      </c>
      <c r="AV1164">
        <v>-5.8721915980094012E-3</v>
      </c>
      <c r="AW1164">
        <v>37.317992918089551</v>
      </c>
      <c r="AX1164">
        <v>37.317992918089551</v>
      </c>
      <c r="AY1164">
        <v>0.2133921728734999</v>
      </c>
      <c r="AZ1164">
        <v>-14.263862803989571</v>
      </c>
      <c r="BA1164">
        <v>1370.1736163349844</v>
      </c>
    </row>
    <row r="1165" spans="1:100" x14ac:dyDescent="0.25">
      <c r="A1165">
        <v>3171</v>
      </c>
      <c r="B1165" t="s">
        <v>1567</v>
      </c>
      <c r="C1165">
        <v>3</v>
      </c>
      <c r="D1165">
        <v>4.6358621200032344</v>
      </c>
      <c r="E1165">
        <v>-6.0909735393044817E-3</v>
      </c>
      <c r="F1165">
        <v>-0.3780942012969104</v>
      </c>
      <c r="G1165">
        <v>-0.3780942012969104</v>
      </c>
      <c r="H1165">
        <v>0.33420617187696311</v>
      </c>
      <c r="I1165">
        <v>0</v>
      </c>
      <c r="J1165">
        <v>20.0523703126178</v>
      </c>
      <c r="K1165">
        <v>0.33420617187696311</v>
      </c>
      <c r="L1165">
        <v>-0.99999999999999944</v>
      </c>
      <c r="M1165">
        <v>-0.99999999999999944</v>
      </c>
      <c r="N1165">
        <v>6.6841234375392631</v>
      </c>
      <c r="O1165">
        <v>24.31013823132411</v>
      </c>
      <c r="P1165">
        <v>2.0846224589165541</v>
      </c>
      <c r="Q1165">
        <v>-0.76239775626580952</v>
      </c>
      <c r="R1165">
        <v>-1.1779150757017465E-2</v>
      </c>
      <c r="S1165">
        <v>0.33333333333333293</v>
      </c>
      <c r="T1165">
        <v>0.36722313275530616</v>
      </c>
      <c r="U1165">
        <v>0.21914547317941224</v>
      </c>
      <c r="V1165">
        <v>-2.9196901229230424E-3</v>
      </c>
      <c r="W1165">
        <v>23.303043090726618</v>
      </c>
      <c r="X1165">
        <v>1.2464144220566293</v>
      </c>
      <c r="Y1165">
        <v>-0.99999999999999944</v>
      </c>
      <c r="Z1165">
        <v>-0.99999999999999944</v>
      </c>
      <c r="AA1165">
        <v>53.047778645662078</v>
      </c>
      <c r="AB1165">
        <v>0.27929548282463912</v>
      </c>
      <c r="AC1165">
        <v>0.10204400790340901</v>
      </c>
      <c r="AD1165">
        <v>0.21379080338580123</v>
      </c>
      <c r="AE1165">
        <v>29.75651470569246</v>
      </c>
      <c r="AF1165">
        <v>-0.99999999999999944</v>
      </c>
      <c r="AG1165">
        <v>-0.99999999999999944</v>
      </c>
      <c r="AH1165">
        <v>-0.99999999999999944</v>
      </c>
      <c r="AI1165">
        <v>1.6206414811741432E-3</v>
      </c>
      <c r="AJ1165">
        <v>-2.9196901229230424E-3</v>
      </c>
      <c r="AK1165">
        <v>0.27830741557302502</v>
      </c>
      <c r="AL1165">
        <v>-0.11210852216010034</v>
      </c>
      <c r="AM1165">
        <v>0.19660549841476033</v>
      </c>
      <c r="AN1165">
        <v>9.9000631038056425E-2</v>
      </c>
      <c r="AO1165">
        <v>6.306674538234132</v>
      </c>
      <c r="AP1165">
        <v>1.9144731651509088</v>
      </c>
      <c r="AQ1165">
        <v>43.355413403344414</v>
      </c>
      <c r="AR1165">
        <v>0.91678224914512851</v>
      </c>
      <c r="AS1165">
        <v>1.580620593933592</v>
      </c>
      <c r="AT1165">
        <v>-0.99999999999999944</v>
      </c>
      <c r="AU1165">
        <v>-0.99999999999999944</v>
      </c>
      <c r="AV1165">
        <v>-0.38987335205392781</v>
      </c>
      <c r="AW1165">
        <v>79.272390042137062</v>
      </c>
      <c r="AX1165">
        <v>79.012833859468259</v>
      </c>
      <c r="AY1165">
        <v>5.7344065069200728E-3</v>
      </c>
      <c r="AZ1165">
        <v>-21.767684133932736</v>
      </c>
      <c r="BA1165">
        <v>1437.0138900833942</v>
      </c>
    </row>
    <row r="1166" spans="1:100" x14ac:dyDescent="0.25">
      <c r="A1166">
        <v>3172</v>
      </c>
      <c r="B1166" t="s">
        <v>1568</v>
      </c>
      <c r="C1166">
        <v>3</v>
      </c>
      <c r="D1166">
        <v>5.830361544405589</v>
      </c>
      <c r="E1166">
        <v>0</v>
      </c>
      <c r="F1166">
        <v>-0.34813800800655748</v>
      </c>
      <c r="G1166">
        <v>-0.34813800800655748</v>
      </c>
      <c r="H1166">
        <v>-0.11091694356411297</v>
      </c>
      <c r="I1166">
        <v>0</v>
      </c>
      <c r="J1166">
        <v>-6.655016613846783</v>
      </c>
      <c r="K1166">
        <v>-0.11091694356411297</v>
      </c>
      <c r="L1166">
        <v>-0.99999999999999944</v>
      </c>
      <c r="M1166">
        <v>-0.99999999999999944</v>
      </c>
      <c r="N1166">
        <v>-2.2183388712822589</v>
      </c>
      <c r="O1166">
        <v>-1.1727930774477471</v>
      </c>
      <c r="P1166">
        <v>4.9232042884489369</v>
      </c>
      <c r="Q1166">
        <v>-4.774666485045084</v>
      </c>
      <c r="R1166">
        <v>-1.2107811587399817</v>
      </c>
      <c r="S1166">
        <v>0.33333333333333337</v>
      </c>
      <c r="T1166">
        <v>0.33977634628588993</v>
      </c>
      <c r="U1166">
        <v>4.6497322919098714E-2</v>
      </c>
      <c r="V1166">
        <v>-2.9604345834805205E-2</v>
      </c>
      <c r="W1166">
        <v>32.036784010705176</v>
      </c>
      <c r="X1166">
        <v>0.79883285280345562</v>
      </c>
      <c r="Y1166">
        <v>-0.99999999999999944</v>
      </c>
      <c r="Z1166">
        <v>-0.99999999999999944</v>
      </c>
      <c r="AA1166">
        <v>57.872185019248988</v>
      </c>
      <c r="AB1166">
        <v>0.32601021881716302</v>
      </c>
      <c r="AC1166">
        <v>0.1675048010024153</v>
      </c>
      <c r="AD1166">
        <v>4.7408623526097163E-2</v>
      </c>
      <c r="AE1166">
        <v>27.046182167283781</v>
      </c>
      <c r="AF1166">
        <v>-0.99999999999999944</v>
      </c>
      <c r="AG1166">
        <v>-0.99999999999999944</v>
      </c>
      <c r="AH1166">
        <v>-0.99999999999999944</v>
      </c>
      <c r="AI1166">
        <v>-1.2094728928976768E-2</v>
      </c>
      <c r="AJ1166">
        <v>-2.9604345834805205E-2</v>
      </c>
      <c r="AK1166">
        <v>0.13008329670142399</v>
      </c>
      <c r="AL1166">
        <v>-9.7980635579316813E-2</v>
      </c>
      <c r="AM1166">
        <v>-0.36720832276083648</v>
      </c>
      <c r="AN1166">
        <v>-9.4889307469507606E-2</v>
      </c>
      <c r="AO1166">
        <v>-8.5297915855137987</v>
      </c>
      <c r="AP1166">
        <v>-2.8621358646342734</v>
      </c>
      <c r="AQ1166">
        <v>25.381767396858425</v>
      </c>
      <c r="AR1166">
        <v>0.69000265670351635</v>
      </c>
      <c r="AS1166">
        <v>0.68791590923934309</v>
      </c>
      <c r="AT1166">
        <v>-0.99999999999999944</v>
      </c>
      <c r="AU1166">
        <v>-0.99999999999999944</v>
      </c>
      <c r="AV1166">
        <v>-1.558919166746539</v>
      </c>
      <c r="AW1166">
        <v>53.83725607716697</v>
      </c>
      <c r="AX1166">
        <v>50.634926915106917</v>
      </c>
      <c r="AY1166">
        <v>0.49502434735793011</v>
      </c>
      <c r="AZ1166">
        <v>9.4819856201921766</v>
      </c>
      <c r="BA1166">
        <v>1497.9263811117953</v>
      </c>
    </row>
    <row r="1167" spans="1:100" x14ac:dyDescent="0.25">
      <c r="A1167">
        <v>3173</v>
      </c>
      <c r="B1167" t="s">
        <v>1569</v>
      </c>
      <c r="C1167">
        <v>3</v>
      </c>
      <c r="D1167">
        <v>3.290927463481728</v>
      </c>
      <c r="E1167">
        <v>-4.6115069525194952E-3</v>
      </c>
      <c r="F1167">
        <v>-0.28476000520731926</v>
      </c>
      <c r="G1167">
        <v>-0.28476000520731926</v>
      </c>
      <c r="H1167">
        <v>0.25219055927779943</v>
      </c>
      <c r="I1167">
        <v>0</v>
      </c>
      <c r="J1167">
        <v>15.131433556667966</v>
      </c>
      <c r="K1167">
        <v>0.25219055927779943</v>
      </c>
      <c r="L1167">
        <v>-0.99999999999999956</v>
      </c>
      <c r="M1167">
        <v>-0.99999999999999956</v>
      </c>
      <c r="N1167">
        <v>5.0438111855559882</v>
      </c>
      <c r="O1167">
        <v>18.137601014942376</v>
      </c>
      <c r="P1167">
        <v>-0.49706981412636631</v>
      </c>
      <c r="Q1167">
        <v>0.1880037368867393</v>
      </c>
      <c r="R1167">
        <v>-3.9337356066341957E-2</v>
      </c>
      <c r="S1167">
        <v>0.33333333333333331</v>
      </c>
      <c r="T1167">
        <v>0.27580427178609546</v>
      </c>
      <c r="U1167">
        <v>-3.5016782205838641E-2</v>
      </c>
      <c r="V1167">
        <v>-1.5034011313060799E-2</v>
      </c>
      <c r="W1167">
        <v>12.275850092909192</v>
      </c>
      <c r="X1167">
        <v>0.1646434602217699</v>
      </c>
      <c r="Y1167">
        <v>-0.99999999999999956</v>
      </c>
      <c r="Z1167">
        <v>-0.99999999999999956</v>
      </c>
      <c r="AA1167">
        <v>26.743903112382448</v>
      </c>
      <c r="AB1167">
        <v>-2.63599411170405E-2</v>
      </c>
      <c r="AC1167">
        <v>0.38594329712382419</v>
      </c>
      <c r="AD1167">
        <v>-6.9435548495992136E-2</v>
      </c>
      <c r="AE1167">
        <v>14.507390375539583</v>
      </c>
      <c r="AF1167">
        <v>-0.99999999999999956</v>
      </c>
      <c r="AG1167">
        <v>-0.99999999999999956</v>
      </c>
      <c r="AH1167">
        <v>-0.99999999999999956</v>
      </c>
      <c r="AI1167">
        <v>-3.3378294293267777E-3</v>
      </c>
      <c r="AJ1167">
        <v>-1.5034011313060799E-2</v>
      </c>
      <c r="AK1167">
        <v>-2.2221877955157884E-2</v>
      </c>
      <c r="AL1167">
        <v>-1.4877379867244871E-2</v>
      </c>
      <c r="AM1167">
        <v>0.1086873123912451</v>
      </c>
      <c r="AN1167">
        <v>0.15173741972739466</v>
      </c>
      <c r="AO1167">
        <v>2.6060734200053401</v>
      </c>
      <c r="AP1167">
        <v>3.7190485938486408</v>
      </c>
      <c r="AQ1167">
        <v>27.40728364957717</v>
      </c>
      <c r="AR1167">
        <v>0.55908681160052887</v>
      </c>
      <c r="AS1167">
        <v>0.416834019499569</v>
      </c>
      <c r="AT1167">
        <v>-0.99999999999999956</v>
      </c>
      <c r="AU1167">
        <v>-0.99999999999999956</v>
      </c>
      <c r="AV1167">
        <v>-0.3240973612736614</v>
      </c>
      <c r="AW1167">
        <v>48.600552721173457</v>
      </c>
      <c r="AX1167">
        <v>47.030395001280816</v>
      </c>
      <c r="AY1167">
        <v>9.9915473982838676E-2</v>
      </c>
      <c r="AZ1167">
        <v>-42.781014482087727</v>
      </c>
      <c r="BA1167">
        <v>1427.5522986824772</v>
      </c>
    </row>
    <row r="1168" spans="1:100" x14ac:dyDescent="0.25">
      <c r="A1168">
        <v>3175</v>
      </c>
      <c r="B1168" t="s">
        <v>1570</v>
      </c>
      <c r="C1168">
        <v>3</v>
      </c>
      <c r="D1168">
        <v>3.9169905704540553</v>
      </c>
      <c r="E1168">
        <v>0</v>
      </c>
      <c r="F1168">
        <v>0</v>
      </c>
      <c r="G1168">
        <v>0</v>
      </c>
      <c r="H1168">
        <v>0.1562675681664939</v>
      </c>
      <c r="I1168">
        <v>0</v>
      </c>
      <c r="J1168">
        <v>9.3760540899896334</v>
      </c>
      <c r="K1168">
        <v>0.1562675681664939</v>
      </c>
      <c r="L1168">
        <v>-1.0000000000000007</v>
      </c>
      <c r="M1168">
        <v>-1.0000000000000007</v>
      </c>
      <c r="N1168">
        <v>3.1253513633298784</v>
      </c>
      <c r="O1168">
        <v>13.293044660443687</v>
      </c>
      <c r="P1168">
        <v>-0.16135329849566865</v>
      </c>
      <c r="Q1168">
        <v>0.24712152625263678</v>
      </c>
      <c r="R1168">
        <v>-6.6730424996175389E-2</v>
      </c>
      <c r="S1168">
        <v>0.34927669231654623</v>
      </c>
      <c r="T1168">
        <v>0.37100797704113969</v>
      </c>
      <c r="U1168">
        <v>0.16376930631355399</v>
      </c>
      <c r="V1168">
        <v>0</v>
      </c>
      <c r="W1168">
        <v>29.111456300189833</v>
      </c>
      <c r="X1168">
        <v>1.2606114882194657</v>
      </c>
      <c r="Y1168">
        <v>-1.0000000000000007</v>
      </c>
      <c r="Z1168">
        <v>-1.0000000000000007</v>
      </c>
      <c r="AA1168">
        <v>34.89224843937675</v>
      </c>
      <c r="AB1168">
        <v>0.11805452161068172</v>
      </c>
      <c r="AC1168">
        <v>-0.15305083813710996</v>
      </c>
      <c r="AD1168">
        <v>0.15194676781009003</v>
      </c>
      <c r="AE1168">
        <v>5.8475225641830901</v>
      </c>
      <c r="AF1168">
        <v>-1.0000000000000007</v>
      </c>
      <c r="AG1168">
        <v>-1.0000000000000007</v>
      </c>
      <c r="AH1168">
        <v>-1.0000000000000007</v>
      </c>
      <c r="AI1168">
        <v>0</v>
      </c>
      <c r="AJ1168">
        <v>0</v>
      </c>
      <c r="AK1168">
        <v>0.16618509193718858</v>
      </c>
      <c r="AL1168">
        <v>0.15166808956507311</v>
      </c>
      <c r="AM1168">
        <v>4.1910221968080752E-2</v>
      </c>
      <c r="AN1168">
        <v>-0.10896107889841501</v>
      </c>
      <c r="AO1168">
        <v>1.8786810088879624</v>
      </c>
      <c r="AP1168">
        <v>-1.9656865246350106</v>
      </c>
      <c r="AQ1168">
        <v>38.48751039017948</v>
      </c>
      <c r="AR1168">
        <v>0.88405397567123978</v>
      </c>
      <c r="AS1168">
        <v>1.4168790563859601</v>
      </c>
      <c r="AT1168">
        <v>-1.0000000000000007</v>
      </c>
      <c r="AU1168">
        <v>-1.0000000000000007</v>
      </c>
      <c r="AV1168">
        <v>-6.6730424996175389E-2</v>
      </c>
      <c r="AW1168">
        <v>46.219606575185452</v>
      </c>
      <c r="AX1168">
        <v>46.219606575185452</v>
      </c>
      <c r="AY1168">
        <v>0.13089240308861572</v>
      </c>
      <c r="AZ1168">
        <v>-35.414492719261368</v>
      </c>
      <c r="BA1168">
        <v>1367.0820698724824</v>
      </c>
    </row>
    <row r="1169" spans="1:100" x14ac:dyDescent="0.25">
      <c r="A1169">
        <v>3176</v>
      </c>
      <c r="B1169" t="s">
        <v>1571</v>
      </c>
      <c r="C1169">
        <v>3</v>
      </c>
      <c r="D1169">
        <v>4.4723733772526444</v>
      </c>
      <c r="E1169">
        <v>2.32454466707168E-3</v>
      </c>
      <c r="F1169">
        <v>0.64323162373646858</v>
      </c>
      <c r="G1169">
        <v>0.64323162373646858</v>
      </c>
      <c r="H1169">
        <v>6.9870989167784336E-2</v>
      </c>
      <c r="I1169">
        <v>0</v>
      </c>
      <c r="J1169">
        <v>4.1922593500670606</v>
      </c>
      <c r="K1169">
        <v>6.9870989167784336E-2</v>
      </c>
      <c r="L1169">
        <v>-1.0000000000000004</v>
      </c>
      <c r="M1169">
        <v>-1.0000000000000004</v>
      </c>
      <c r="N1169">
        <v>1.3974197833556867</v>
      </c>
      <c r="O1169">
        <v>9.3078643510561747</v>
      </c>
      <c r="P1169">
        <v>6.3273910718537468E-2</v>
      </c>
      <c r="Q1169">
        <v>-0.20733580552261946</v>
      </c>
      <c r="R1169">
        <v>5.4063316755763265E-2</v>
      </c>
      <c r="S1169">
        <v>0.33333333333333354</v>
      </c>
      <c r="T1169">
        <v>0.27642865668881395</v>
      </c>
      <c r="U1169">
        <v>8.0956827613775137E-2</v>
      </c>
      <c r="V1169">
        <v>7.9308058699819176E-2</v>
      </c>
      <c r="W1169">
        <v>28.006235486718303</v>
      </c>
      <c r="X1169">
        <v>1.2759886089858929</v>
      </c>
      <c r="Y1169">
        <v>-1.0000000000000004</v>
      </c>
      <c r="Z1169">
        <v>-1.0000000000000004</v>
      </c>
      <c r="AA1169">
        <v>32.313777513677408</v>
      </c>
      <c r="AB1169">
        <v>3.5725110421240283E-2</v>
      </c>
      <c r="AC1169">
        <v>2.3378845920275747E-2</v>
      </c>
      <c r="AD1169">
        <v>2.5965617862551096E-2</v>
      </c>
      <c r="AE1169">
        <v>4.2534787102033507</v>
      </c>
      <c r="AF1169">
        <v>-1.0000000000000004</v>
      </c>
      <c r="AG1169">
        <v>-1.0000000000000004</v>
      </c>
      <c r="AH1169">
        <v>-1.0000000000000004</v>
      </c>
      <c r="AI1169">
        <v>0</v>
      </c>
      <c r="AJ1169">
        <v>7.9308058699819176E-2</v>
      </c>
      <c r="AK1169">
        <v>0.30027454256887043</v>
      </c>
      <c r="AL1169">
        <v>-8.8434031234761526E-2</v>
      </c>
      <c r="AM1169">
        <v>-6.2741795892734112E-2</v>
      </c>
      <c r="AN1169">
        <v>6.2576427151644853E-2</v>
      </c>
      <c r="AO1169">
        <v>-6.7172184474001306E-2</v>
      </c>
      <c r="AP1169">
        <v>1.1222405226173158</v>
      </c>
      <c r="AQ1169">
        <v>32.198494836785358</v>
      </c>
      <c r="AR1169">
        <v>0.77002687633574152</v>
      </c>
      <c r="AS1169">
        <v>1.3458595981536776</v>
      </c>
      <c r="AT1169">
        <v>-1.0000000000000004</v>
      </c>
      <c r="AU1169">
        <v>-1.0000000000000004</v>
      </c>
      <c r="AV1169">
        <v>0.69729494049223195</v>
      </c>
      <c r="AW1169">
        <v>42.743882387350908</v>
      </c>
      <c r="AX1169">
        <v>50.674688257332832</v>
      </c>
      <c r="AY1169">
        <v>-1.1917326396784677E-2</v>
      </c>
      <c r="AZ1169">
        <v>-24.110539395843624</v>
      </c>
      <c r="BA1169">
        <v>1475.3814115805239</v>
      </c>
      <c r="CU1169" t="e">
        <v>#N/A</v>
      </c>
      <c r="CV1169" t="e">
        <v>#N/A</v>
      </c>
    </row>
    <row r="1170" spans="1:100" x14ac:dyDescent="0.25">
      <c r="A1170">
        <v>3179</v>
      </c>
      <c r="B1170" t="s">
        <v>1572</v>
      </c>
      <c r="C1170">
        <v>2</v>
      </c>
      <c r="D1170">
        <v>4.3972027061257801</v>
      </c>
      <c r="E1170">
        <v>0.14777648186682721</v>
      </c>
      <c r="F1170">
        <v>0.44491686007306019</v>
      </c>
      <c r="G1170">
        <v>0.45460413879393519</v>
      </c>
      <c r="H1170">
        <v>0.14627583693925045</v>
      </c>
      <c r="I1170">
        <v>0</v>
      </c>
      <c r="J1170">
        <v>8.7765502163550266</v>
      </c>
      <c r="K1170">
        <v>0.14627583693925045</v>
      </c>
      <c r="L1170">
        <v>-1</v>
      </c>
      <c r="M1170">
        <v>-1</v>
      </c>
      <c r="N1170">
        <v>2.9255167387850092</v>
      </c>
      <c r="O1170">
        <v>12.961409768304158</v>
      </c>
      <c r="P1170">
        <v>0.91618717359931412</v>
      </c>
      <c r="Q1170">
        <v>2.4296263033451808</v>
      </c>
      <c r="R1170">
        <v>0.79949932777824262</v>
      </c>
      <c r="S1170">
        <v>0.34219782627337003</v>
      </c>
      <c r="T1170">
        <v>0.33384138132099583</v>
      </c>
      <c r="U1170">
        <v>0.13911700282353193</v>
      </c>
      <c r="V1170">
        <v>8.7642607592412231E-3</v>
      </c>
      <c r="W1170">
        <v>28.199074950003443</v>
      </c>
      <c r="X1170">
        <v>1.0877692822114768</v>
      </c>
      <c r="Y1170">
        <v>-1</v>
      </c>
      <c r="Z1170">
        <v>-1</v>
      </c>
      <c r="AA1170">
        <v>50.405274100813592</v>
      </c>
      <c r="AB1170">
        <v>0.18640803283326685</v>
      </c>
      <c r="AC1170">
        <v>0.18664783941837712</v>
      </c>
      <c r="AD1170">
        <v>0.18146384509347352</v>
      </c>
      <c r="AE1170">
        <v>23.976713731058524</v>
      </c>
      <c r="AF1170">
        <v>-1</v>
      </c>
      <c r="AG1170">
        <v>-1</v>
      </c>
      <c r="AH1170">
        <v>-1</v>
      </c>
      <c r="AI1170">
        <v>4.5387825108189382E-3</v>
      </c>
      <c r="AJ1170">
        <v>8.7642607592412231E-3</v>
      </c>
      <c r="AK1170">
        <v>7.3343868172426468E-3</v>
      </c>
      <c r="AL1170">
        <v>0.16449357017200467</v>
      </c>
      <c r="AM1170">
        <v>1.9694310281712091E-4</v>
      </c>
      <c r="AN1170">
        <v>0.18324391711223664</v>
      </c>
      <c r="AO1170">
        <v>0.39203419537410644</v>
      </c>
      <c r="AP1170">
        <v>5.0531270949484739</v>
      </c>
      <c r="AQ1170">
        <v>33.642503345689605</v>
      </c>
      <c r="AR1170">
        <v>0.7860011462538119</v>
      </c>
      <c r="AS1170">
        <v>1.1832782068810619</v>
      </c>
      <c r="AT1170">
        <v>-1</v>
      </c>
      <c r="AU1170">
        <v>-1</v>
      </c>
      <c r="AV1170">
        <v>1.1126841457976524</v>
      </c>
      <c r="AW1170">
        <v>63.532069126119211</v>
      </c>
      <c r="AX1170">
        <v>63.760124933878416</v>
      </c>
      <c r="AY1170">
        <v>0.23373983252184244</v>
      </c>
      <c r="AZ1170">
        <v>11.750716985877197</v>
      </c>
      <c r="BA1170">
        <v>1480.4972037411346</v>
      </c>
    </row>
    <row r="1171" spans="1:100" x14ac:dyDescent="0.25">
      <c r="A1171">
        <v>3180</v>
      </c>
      <c r="B1171" t="s">
        <v>1573</v>
      </c>
      <c r="C1171">
        <v>3</v>
      </c>
      <c r="D1171">
        <v>4.1559487161327091</v>
      </c>
      <c r="E1171">
        <v>-5.1752005681096024E-3</v>
      </c>
      <c r="F1171">
        <v>0.22671536465121264</v>
      </c>
      <c r="G1171">
        <v>0.22671536465121264</v>
      </c>
      <c r="H1171">
        <v>0.16852284713689797</v>
      </c>
      <c r="I1171">
        <v>0</v>
      </c>
      <c r="J1171">
        <v>10.111370828213881</v>
      </c>
      <c r="K1171">
        <v>0.16852284713689797</v>
      </c>
      <c r="L1171">
        <v>-0.99999999999999989</v>
      </c>
      <c r="M1171">
        <v>-0.99999999999999989</v>
      </c>
      <c r="N1171">
        <v>3.3704569427379591</v>
      </c>
      <c r="O1171">
        <v>14.494034908997804</v>
      </c>
      <c r="P1171">
        <v>0.92357768977289378</v>
      </c>
      <c r="Q1171">
        <v>0.60541867917124481</v>
      </c>
      <c r="R1171">
        <v>0.22134859345459751</v>
      </c>
      <c r="S1171">
        <v>0.33333333333333304</v>
      </c>
      <c r="T1171">
        <v>0.19069044889615508</v>
      </c>
      <c r="U1171">
        <v>0.25256231857347328</v>
      </c>
      <c r="V1171">
        <v>-7.4306869343367127E-3</v>
      </c>
      <c r="W1171">
        <v>24.025302669269063</v>
      </c>
      <c r="X1171">
        <v>1.1825632964324213</v>
      </c>
      <c r="Y1171">
        <v>-0.99999999999999989</v>
      </c>
      <c r="Z1171">
        <v>-0.99999999999999989</v>
      </c>
      <c r="AA1171">
        <v>36.404355687779415</v>
      </c>
      <c r="AB1171">
        <v>-8.4717124544910066E-2</v>
      </c>
      <c r="AC1171">
        <v>6.7765905102125074E-2</v>
      </c>
      <c r="AD1171">
        <v>0.26010530794390013</v>
      </c>
      <c r="AE1171">
        <v>12.157704425055762</v>
      </c>
      <c r="AF1171">
        <v>-0.99999999999999989</v>
      </c>
      <c r="AG1171">
        <v>-0.99999999999999989</v>
      </c>
      <c r="AH1171">
        <v>-0.99999999999999989</v>
      </c>
      <c r="AI1171">
        <v>0</v>
      </c>
      <c r="AJ1171">
        <v>-7.4306869343367127E-3</v>
      </c>
      <c r="AK1171">
        <v>-4.1019743554100853E-2</v>
      </c>
      <c r="AL1171">
        <v>-9.3722366352543274E-2</v>
      </c>
      <c r="AM1171">
        <v>-0.1986718896561406</v>
      </c>
      <c r="AN1171">
        <v>0.23327993367001984</v>
      </c>
      <c r="AO1171">
        <v>-5.1718959591740186</v>
      </c>
      <c r="AP1171">
        <v>5.3633865099877811</v>
      </c>
      <c r="AQ1171">
        <v>34.136673497482931</v>
      </c>
      <c r="AR1171">
        <v>0.76915541386862496</v>
      </c>
      <c r="AS1171">
        <v>1.3510861435693189</v>
      </c>
      <c r="AT1171">
        <v>-0.99999999999999989</v>
      </c>
      <c r="AU1171">
        <v>-0.99999999999999989</v>
      </c>
      <c r="AV1171">
        <v>0.44806395810581023</v>
      </c>
      <c r="AW1171">
        <v>56.26177710676501</v>
      </c>
      <c r="AX1171">
        <v>55.518708413331332</v>
      </c>
      <c r="AY1171">
        <v>0.11799984050693604</v>
      </c>
      <c r="AZ1171">
        <v>-11.632284036076809</v>
      </c>
      <c r="BA1171">
        <v>1469.0707173836533</v>
      </c>
      <c r="CU1171" t="e">
        <v>#N/A</v>
      </c>
      <c r="CV1171" t="e">
        <v>#N/A</v>
      </c>
    </row>
    <row r="1172" spans="1:100" x14ac:dyDescent="0.25">
      <c r="A1172">
        <v>3181</v>
      </c>
      <c r="B1172" t="s">
        <v>1574</v>
      </c>
      <c r="C1172">
        <v>3</v>
      </c>
      <c r="D1172">
        <v>4.3123183730320953</v>
      </c>
      <c r="E1172">
        <v>-5.1097997336618994E-3</v>
      </c>
      <c r="F1172">
        <v>-7.3035908972410274E-2</v>
      </c>
      <c r="G1172">
        <v>-7.3035908972410274E-2</v>
      </c>
      <c r="H1172">
        <v>-0.15887628246619176</v>
      </c>
      <c r="I1172">
        <v>0</v>
      </c>
      <c r="J1172">
        <v>-9.5325769479715046</v>
      </c>
      <c r="K1172">
        <v>-0.15887628246619176</v>
      </c>
      <c r="L1172">
        <v>-0.99999999999999989</v>
      </c>
      <c r="M1172">
        <v>-0.99999999999999989</v>
      </c>
      <c r="N1172">
        <v>-3.1775256493238349</v>
      </c>
      <c r="O1172">
        <v>-5.2932944839118194</v>
      </c>
      <c r="P1172">
        <v>-0.1742977695172232</v>
      </c>
      <c r="Q1172">
        <v>0.12968128328322373</v>
      </c>
      <c r="R1172">
        <v>3.6421435638374168E-2</v>
      </c>
      <c r="S1172">
        <v>0.33333333333333337</v>
      </c>
      <c r="T1172">
        <v>0.23414855167854137</v>
      </c>
      <c r="U1172">
        <v>0.23355014532733998</v>
      </c>
      <c r="V1172">
        <v>-3.083975810436115E-3</v>
      </c>
      <c r="W1172">
        <v>38.272973479798793</v>
      </c>
      <c r="X1172">
        <v>1.547758231065647</v>
      </c>
      <c r="Y1172">
        <v>-0.99999999999999989</v>
      </c>
      <c r="Z1172">
        <v>-0.99999999999999989</v>
      </c>
      <c r="AA1172">
        <v>58.400051821948317</v>
      </c>
      <c r="AB1172">
        <v>0.18867788346285361</v>
      </c>
      <c r="AC1172">
        <v>0.21681172045223218</v>
      </c>
      <c r="AD1172">
        <v>-3.6764657848636566E-3</v>
      </c>
      <c r="AE1172">
        <v>20.090656906511111</v>
      </c>
      <c r="AF1172">
        <v>-0.99999999999999989</v>
      </c>
      <c r="AG1172">
        <v>-0.99999999999999989</v>
      </c>
      <c r="AH1172">
        <v>-0.99999999999999989</v>
      </c>
      <c r="AI1172">
        <v>1.4704750186289701E-2</v>
      </c>
      <c r="AJ1172">
        <v>-3.083975810436115E-3</v>
      </c>
      <c r="AK1172">
        <v>0.29486659328257336</v>
      </c>
      <c r="AL1172">
        <v>-6.2443497416655794E-2</v>
      </c>
      <c r="AM1172">
        <v>0.20605411086382883</v>
      </c>
      <c r="AN1172">
        <v>-0.1016428226299655</v>
      </c>
      <c r="AO1172">
        <v>6.6256857380085892</v>
      </c>
      <c r="AP1172">
        <v>-2.8532880528324167</v>
      </c>
      <c r="AQ1172">
        <v>28.740396531827297</v>
      </c>
      <c r="AR1172">
        <v>0.79794805452877826</v>
      </c>
      <c r="AS1172">
        <v>1.3888819485994548</v>
      </c>
      <c r="AT1172">
        <v>-0.99999999999999989</v>
      </c>
      <c r="AU1172">
        <v>-0.99999999999999989</v>
      </c>
      <c r="AV1172">
        <v>-3.6614473334035828E-2</v>
      </c>
      <c r="AW1172">
        <v>50.253469285204055</v>
      </c>
      <c r="AX1172">
        <v>50.239166707886234</v>
      </c>
      <c r="AY1172">
        <v>6.3066919117516981E-2</v>
      </c>
      <c r="AZ1172">
        <v>-8.6522058830710815</v>
      </c>
      <c r="BA1172">
        <v>1416.6923756309338</v>
      </c>
    </row>
    <row r="1173" spans="1:100" x14ac:dyDescent="0.25">
      <c r="A1173">
        <v>3182</v>
      </c>
      <c r="B1173" t="s">
        <v>1575</v>
      </c>
      <c r="C1173">
        <v>3</v>
      </c>
      <c r="D1173">
        <v>4.3832431014712476</v>
      </c>
      <c r="E1173">
        <v>0</v>
      </c>
      <c r="F1173">
        <v>-7.0301026202387096E-2</v>
      </c>
      <c r="G1173">
        <v>-7.0301026202387096E-2</v>
      </c>
      <c r="H1173">
        <v>-0.13001749530155504</v>
      </c>
      <c r="I1173">
        <v>0</v>
      </c>
      <c r="J1173">
        <v>-7.8010497180933065</v>
      </c>
      <c r="K1173">
        <v>-0.13001749530155504</v>
      </c>
      <c r="L1173">
        <v>-1.0000000000000016</v>
      </c>
      <c r="M1173">
        <v>-1.0000000000000016</v>
      </c>
      <c r="N1173">
        <v>-2.6003499060311008</v>
      </c>
      <c r="O1173">
        <v>-3.488107642824446</v>
      </c>
      <c r="P1173">
        <v>5.8366368656192304E-2</v>
      </c>
      <c r="Q1173">
        <v>2.4560502258029091</v>
      </c>
      <c r="R1173">
        <v>0.82502680185698607</v>
      </c>
      <c r="S1173">
        <v>0.34942311162113732</v>
      </c>
      <c r="T1173">
        <v>0.28600039326471355</v>
      </c>
      <c r="U1173">
        <v>-8.2247751933696961E-2</v>
      </c>
      <c r="V1173">
        <v>-8.1796750256745258E-3</v>
      </c>
      <c r="W1173">
        <v>27.000542929121387</v>
      </c>
      <c r="X1173">
        <v>0.32422815750072703</v>
      </c>
      <c r="Y1173">
        <v>-1.0000000000000016</v>
      </c>
      <c r="Z1173">
        <v>-1.0000000000000016</v>
      </c>
      <c r="AA1173">
        <v>33.045044888987832</v>
      </c>
      <c r="AB1173">
        <v>4.0697238943372946E-2</v>
      </c>
      <c r="AC1173">
        <v>-3.2991510999550291E-2</v>
      </c>
      <c r="AD1173">
        <v>9.6683775216366896E-2</v>
      </c>
      <c r="AE1173">
        <v>5.2194751580094758</v>
      </c>
      <c r="AF1173">
        <v>-1.0000000000000016</v>
      </c>
      <c r="AG1173">
        <v>-1.0000000000000016</v>
      </c>
      <c r="AH1173">
        <v>-1.0000000000000016</v>
      </c>
      <c r="AI1173">
        <v>0</v>
      </c>
      <c r="AJ1173">
        <v>-8.1796750256745258E-3</v>
      </c>
      <c r="AK1173">
        <v>5.4085340569811555E-3</v>
      </c>
      <c r="AL1173">
        <v>0.54315199876359033</v>
      </c>
      <c r="AM1173">
        <v>0.53797350931839683</v>
      </c>
      <c r="AN1173">
        <v>-7.2224573634337499E-3</v>
      </c>
      <c r="AO1173">
        <v>13.476380403244828</v>
      </c>
      <c r="AP1173">
        <v>2.5351985597321076</v>
      </c>
      <c r="AQ1173">
        <v>19.199493211028077</v>
      </c>
      <c r="AR1173">
        <v>0.54499607792647975</v>
      </c>
      <c r="AS1173">
        <v>0.19421066219917191</v>
      </c>
      <c r="AT1173">
        <v>-1.0000000000000016</v>
      </c>
      <c r="AU1173">
        <v>-1.0000000000000016</v>
      </c>
      <c r="AV1173">
        <v>0.75472577565459886</v>
      </c>
      <c r="AW1173">
        <v>32.092135805895488</v>
      </c>
      <c r="AX1173">
        <v>31.274168303328047</v>
      </c>
      <c r="AY1173">
        <v>6.5536817638752035E-2</v>
      </c>
      <c r="AZ1173">
        <v>-14.410648641852339</v>
      </c>
      <c r="BA1173">
        <v>1387.9260546590754</v>
      </c>
    </row>
    <row r="1174" spans="1:100" x14ac:dyDescent="0.25">
      <c r="A1174">
        <v>3184</v>
      </c>
      <c r="B1174" t="s">
        <v>1576</v>
      </c>
      <c r="C1174">
        <v>3</v>
      </c>
      <c r="D1174">
        <v>2.957829320922023</v>
      </c>
      <c r="E1174">
        <v>0.37040584399355825</v>
      </c>
      <c r="F1174">
        <v>1.8064517573767167</v>
      </c>
      <c r="G1174">
        <v>1.9137656620025705</v>
      </c>
      <c r="H1174">
        <v>0.11139669524921703</v>
      </c>
      <c r="I1174">
        <v>0</v>
      </c>
      <c r="J1174">
        <v>6.6838017149530256</v>
      </c>
      <c r="K1174">
        <v>0.11139669524921703</v>
      </c>
      <c r="L1174">
        <v>-1.0000000000000004</v>
      </c>
      <c r="M1174">
        <v>-1.0000000000000004</v>
      </c>
      <c r="N1174">
        <v>2.2279339049843387</v>
      </c>
      <c r="O1174">
        <v>11.555396697877615</v>
      </c>
      <c r="P1174">
        <v>-1.2309874090499671</v>
      </c>
      <c r="Q1174">
        <v>1.577101904924308</v>
      </c>
      <c r="R1174">
        <v>0.39453473718201787</v>
      </c>
      <c r="S1174">
        <v>0.33333333333333365</v>
      </c>
      <c r="T1174">
        <v>0.35295838732236035</v>
      </c>
      <c r="U1174">
        <v>0.40223511103735715</v>
      </c>
      <c r="V1174">
        <v>0</v>
      </c>
      <c r="W1174">
        <v>39.085205457753368</v>
      </c>
      <c r="X1174">
        <v>2.2034605235449307</v>
      </c>
      <c r="Y1174">
        <v>-1.0000000000000004</v>
      </c>
      <c r="Z1174">
        <v>-1.0000000000000004</v>
      </c>
      <c r="AA1174">
        <v>54.656306994256951</v>
      </c>
      <c r="AB1174">
        <v>-4.6010222485871138E-2</v>
      </c>
      <c r="AC1174">
        <v>7.4088037086529682E-2</v>
      </c>
      <c r="AD1174">
        <v>0.27545352138577228</v>
      </c>
      <c r="AE1174">
        <v>15.176566799321535</v>
      </c>
      <c r="AF1174">
        <v>-1.0000000000000004</v>
      </c>
      <c r="AG1174">
        <v>-1.0000000000000004</v>
      </c>
      <c r="AH1174">
        <v>-1.0000000000000004</v>
      </c>
      <c r="AI1174">
        <v>5.6495105278438165E-2</v>
      </c>
      <c r="AJ1174">
        <v>0</v>
      </c>
      <c r="AK1174">
        <v>4.6693914121435767E-2</v>
      </c>
      <c r="AL1174">
        <v>-6.5842734610759429E-2</v>
      </c>
      <c r="AM1174">
        <v>-0.33453377602953738</v>
      </c>
      <c r="AN1174">
        <v>3.6349854321445524E-2</v>
      </c>
      <c r="AO1174">
        <v>-8.1298748301312571</v>
      </c>
      <c r="AP1174">
        <v>0.57953268498233912</v>
      </c>
      <c r="AQ1174">
        <v>45.769007172706409</v>
      </c>
      <c r="AR1174">
        <v>1.0885268316930508</v>
      </c>
      <c r="AS1174">
        <v>2.3148572187941499</v>
      </c>
      <c r="AT1174">
        <v>-1.0000000000000004</v>
      </c>
      <c r="AU1174">
        <v>-1.0000000000000004</v>
      </c>
      <c r="AV1174">
        <v>2.3083003991845881</v>
      </c>
      <c r="AW1174">
        <v>66.79123637711686</v>
      </c>
      <c r="AX1174">
        <v>67.921138482685649</v>
      </c>
      <c r="AY1174">
        <v>0.41963020594117167</v>
      </c>
      <c r="AZ1174">
        <v>5.3865503239782697</v>
      </c>
      <c r="BA1174">
        <v>1493.4505405074251</v>
      </c>
    </row>
    <row r="1175" spans="1:100" x14ac:dyDescent="0.25">
      <c r="A1175">
        <v>3187</v>
      </c>
      <c r="B1175" t="s">
        <v>1577</v>
      </c>
      <c r="C1175">
        <v>3</v>
      </c>
      <c r="D1175">
        <v>3.1107811291593657</v>
      </c>
      <c r="E1175">
        <v>-6.2807840968436175E-3</v>
      </c>
      <c r="F1175">
        <v>-0.15421400166685548</v>
      </c>
      <c r="G1175">
        <v>-0.15421400166685548</v>
      </c>
      <c r="H1175">
        <v>6.8803057867197426E-2</v>
      </c>
      <c r="I1175">
        <v>0</v>
      </c>
      <c r="J1175">
        <v>4.1281834720318438</v>
      </c>
      <c r="K1175">
        <v>6.8803057867197426E-2</v>
      </c>
      <c r="L1175">
        <v>-1.0000000000000011</v>
      </c>
      <c r="M1175">
        <v>-1.0000000000000011</v>
      </c>
      <c r="N1175">
        <v>1.3760611573439483</v>
      </c>
      <c r="O1175">
        <v>7.0847505995243534</v>
      </c>
      <c r="P1175">
        <v>2.3786599922225879</v>
      </c>
      <c r="Q1175">
        <v>-0.43527492972423704</v>
      </c>
      <c r="R1175">
        <v>8.9103231646439685E-2</v>
      </c>
      <c r="S1175">
        <v>0.3333333333333337</v>
      </c>
      <c r="T1175">
        <v>0.38369414977213018</v>
      </c>
      <c r="U1175">
        <v>0.22560463196534844</v>
      </c>
      <c r="V1175">
        <v>0</v>
      </c>
      <c r="W1175">
        <v>34.953162288144604</v>
      </c>
      <c r="X1175">
        <v>1.6010037695384567</v>
      </c>
      <c r="Y1175">
        <v>-1.0000000000000011</v>
      </c>
      <c r="Z1175">
        <v>-1.0000000000000011</v>
      </c>
      <c r="AA1175">
        <v>17.533069556983559</v>
      </c>
      <c r="AB1175">
        <v>-0.18873467653849726</v>
      </c>
      <c r="AC1175">
        <v>-0.1202060223114011</v>
      </c>
      <c r="AD1175">
        <v>-4.1243220406251127E-2</v>
      </c>
      <c r="AE1175">
        <v>-17.509195962807485</v>
      </c>
      <c r="AF1175">
        <v>-1.0000000000000011</v>
      </c>
      <c r="AG1175">
        <v>-1.0000000000000011</v>
      </c>
      <c r="AH1175">
        <v>-1.0000000000000011</v>
      </c>
      <c r="AI1175">
        <v>0</v>
      </c>
      <c r="AJ1175">
        <v>0</v>
      </c>
      <c r="AK1175">
        <v>8.2791379221312467E-2</v>
      </c>
      <c r="AL1175">
        <v>0.13338210548097285</v>
      </c>
      <c r="AM1175">
        <v>0.17441502165235015</v>
      </c>
      <c r="AN1175">
        <v>0.13427157821031835</v>
      </c>
      <c r="AO1175">
        <v>4.7743324374153122</v>
      </c>
      <c r="AP1175">
        <v>4.0236999826628237</v>
      </c>
      <c r="AQ1175">
        <v>39.08134576017644</v>
      </c>
      <c r="AR1175">
        <v>0.94263211507081257</v>
      </c>
      <c r="AS1175">
        <v>1.6698068274056543</v>
      </c>
      <c r="AT1175">
        <v>-1.0000000000000011</v>
      </c>
      <c r="AU1175">
        <v>-1.0000000000000011</v>
      </c>
      <c r="AV1175">
        <v>-6.5110770020415779E-2</v>
      </c>
      <c r="AW1175">
        <v>28.641520139170744</v>
      </c>
      <c r="AX1175">
        <v>28.641520139170744</v>
      </c>
      <c r="AY1175">
        <v>-5.6265439126803748E-2</v>
      </c>
      <c r="AZ1175">
        <v>-23.511828528480191</v>
      </c>
      <c r="BA1175">
        <v>1450.7609892529292</v>
      </c>
    </row>
    <row r="1176" spans="1:100" x14ac:dyDescent="0.25">
      <c r="A1176">
        <v>3189</v>
      </c>
      <c r="B1176" t="s">
        <v>715</v>
      </c>
      <c r="C1176">
        <v>3</v>
      </c>
      <c r="D1176">
        <v>5.6665722255891158</v>
      </c>
      <c r="E1176">
        <v>0</v>
      </c>
      <c r="F1176">
        <v>-2.9621408728550319E-2</v>
      </c>
      <c r="G1176">
        <v>-2.9621408728550319E-2</v>
      </c>
      <c r="H1176">
        <v>0.21842210620430988</v>
      </c>
      <c r="I1176">
        <v>0</v>
      </c>
      <c r="J1176">
        <v>13.105326372258592</v>
      </c>
      <c r="K1176">
        <v>0.21842210620430988</v>
      </c>
      <c r="L1176">
        <v>-0.99999999999999956</v>
      </c>
      <c r="M1176">
        <v>-0.99999999999999956</v>
      </c>
      <c r="N1176">
        <v>4.3684421240861964</v>
      </c>
      <c r="O1176">
        <v>18.742277189119143</v>
      </c>
      <c r="P1176">
        <v>2.9287302201010323</v>
      </c>
      <c r="Q1176">
        <v>3.752987084970103</v>
      </c>
      <c r="R1176">
        <v>1.5335066518136753</v>
      </c>
      <c r="S1176">
        <v>0.3706068581531618</v>
      </c>
      <c r="T1176">
        <v>0.18126343262537536</v>
      </c>
      <c r="U1176">
        <v>-0.11845217062279666</v>
      </c>
      <c r="V1176">
        <v>0</v>
      </c>
      <c r="W1176">
        <v>8.5998405580572133</v>
      </c>
      <c r="X1176">
        <v>-0.29243039862491704</v>
      </c>
      <c r="Y1176">
        <v>-0.99999999999999956</v>
      </c>
      <c r="Z1176">
        <v>-0.99999999999999956</v>
      </c>
      <c r="AA1176">
        <v>28.788037064354778</v>
      </c>
      <c r="AB1176">
        <v>0.40548548206081858</v>
      </c>
      <c r="AC1176">
        <v>3.6459486599001362E-2</v>
      </c>
      <c r="AD1176">
        <v>-6.8851171570142408E-2</v>
      </c>
      <c r="AE1176">
        <v>18.65468985448387</v>
      </c>
      <c r="AF1176">
        <v>-0.99999999999999956</v>
      </c>
      <c r="AG1176">
        <v>-0.99999999999999956</v>
      </c>
      <c r="AH1176">
        <v>-0.99999999999999956</v>
      </c>
      <c r="AI1176">
        <v>1.0047282940241493E-2</v>
      </c>
      <c r="AJ1176">
        <v>0</v>
      </c>
      <c r="AK1176">
        <v>-0.19485773814727977</v>
      </c>
      <c r="AL1176">
        <v>-8.1054645766280742E-2</v>
      </c>
      <c r="AM1176">
        <v>-4.9884257880106128E-2</v>
      </c>
      <c r="AN1176">
        <v>0.2831881531293875</v>
      </c>
      <c r="AO1176">
        <v>-2.2213951377390528</v>
      </c>
      <c r="AP1176">
        <v>6.6744305994032853</v>
      </c>
      <c r="AQ1176">
        <v>21.705166930315816</v>
      </c>
      <c r="AR1176">
        <v>0.43341812015574055</v>
      </c>
      <c r="AS1176">
        <v>-7.400829242060733E-2</v>
      </c>
      <c r="AT1176">
        <v>-0.99999999999999956</v>
      </c>
      <c r="AU1176">
        <v>-0.99999999999999956</v>
      </c>
      <c r="AV1176">
        <v>1.5038852430851246</v>
      </c>
      <c r="AW1176">
        <v>54.204744852877241</v>
      </c>
      <c r="AX1176">
        <v>54.405690511682053</v>
      </c>
      <c r="AY1176">
        <v>8.8579926327061839E-2</v>
      </c>
      <c r="AZ1176">
        <v>-5.5542130629248145</v>
      </c>
      <c r="BA1176">
        <v>1442.1924484667077</v>
      </c>
    </row>
    <row r="1177" spans="1:100" x14ac:dyDescent="0.25">
      <c r="A1177">
        <v>3193</v>
      </c>
      <c r="B1177" t="s">
        <v>1578</v>
      </c>
      <c r="C1177">
        <v>3</v>
      </c>
      <c r="D1177">
        <v>4.0744068824954702</v>
      </c>
      <c r="E1177">
        <v>1.0342725714097861E-2</v>
      </c>
      <c r="F1177">
        <v>0.74600169041464337</v>
      </c>
      <c r="G1177">
        <v>0.74600169041464337</v>
      </c>
      <c r="H1177">
        <v>4.5995655105476201E-2</v>
      </c>
      <c r="I1177">
        <v>0</v>
      </c>
      <c r="J1177">
        <v>2.7597393063285716</v>
      </c>
      <c r="K1177">
        <v>4.5995655105476201E-2</v>
      </c>
      <c r="L1177">
        <v>-1.0000000000000024</v>
      </c>
      <c r="M1177">
        <v>-1.0000000000000024</v>
      </c>
      <c r="N1177">
        <v>0.91991310210952437</v>
      </c>
      <c r="O1177">
        <v>7.5801478792386883</v>
      </c>
      <c r="P1177">
        <v>2.1012560487337448E-2</v>
      </c>
      <c r="Q1177">
        <v>0.50418461896918731</v>
      </c>
      <c r="R1177">
        <v>0.10047331772994234</v>
      </c>
      <c r="S1177">
        <v>0.33333333333333376</v>
      </c>
      <c r="T1177">
        <v>0.34803375317835877</v>
      </c>
      <c r="U1177">
        <v>0.30292481585403286</v>
      </c>
      <c r="V1177">
        <v>-1.1807838887312122E-3</v>
      </c>
      <c r="W1177">
        <v>37.484618534860715</v>
      </c>
      <c r="X1177">
        <v>1.864229167218159</v>
      </c>
      <c r="Y1177">
        <v>-1.0000000000000024</v>
      </c>
      <c r="Z1177">
        <v>-1.0000000000000024</v>
      </c>
      <c r="AA1177">
        <v>39.770656243086584</v>
      </c>
      <c r="AB1177">
        <v>0.16909007544910912</v>
      </c>
      <c r="AC1177">
        <v>-3.2019122976668909E-2</v>
      </c>
      <c r="AD1177">
        <v>-9.3359664662522615E-2</v>
      </c>
      <c r="AE1177">
        <v>2.1855643904958804</v>
      </c>
      <c r="AF1177">
        <v>-1.0000000000000024</v>
      </c>
      <c r="AG1177">
        <v>-1.0000000000000024</v>
      </c>
      <c r="AH1177">
        <v>-1.0000000000000024</v>
      </c>
      <c r="AI1177">
        <v>1.1503904238366596E-3</v>
      </c>
      <c r="AJ1177">
        <v>-1.1807838887312122E-3</v>
      </c>
      <c r="AK1177">
        <v>2.1973531443436514E-2</v>
      </c>
      <c r="AL1177">
        <v>-5.8315623123415164E-2</v>
      </c>
      <c r="AM1177">
        <v>0.32463084889108029</v>
      </c>
      <c r="AN1177">
        <v>0.11241185494962372</v>
      </c>
      <c r="AO1177">
        <v>8.2256388794941913</v>
      </c>
      <c r="AP1177">
        <v>2.5187182581235166</v>
      </c>
      <c r="AQ1177">
        <v>40.244357841189291</v>
      </c>
      <c r="AR1177">
        <v>0.98311111847699439</v>
      </c>
      <c r="AS1177">
        <v>1.9102248223236353</v>
      </c>
      <c r="AT1177">
        <v>-1.0000000000000024</v>
      </c>
      <c r="AU1177">
        <v>-1.0000000000000024</v>
      </c>
      <c r="AV1177">
        <v>0.84647500814458598</v>
      </c>
      <c r="AW1177">
        <v>49.86952238044875</v>
      </c>
      <c r="AX1177">
        <v>49.774451800052368</v>
      </c>
      <c r="AY1177">
        <v>3.2212869342924534E-2</v>
      </c>
      <c r="AZ1177">
        <v>-19.152907209696256</v>
      </c>
      <c r="BA1177">
        <v>1401.6754413557383</v>
      </c>
    </row>
    <row r="1178" spans="1:100" x14ac:dyDescent="0.25">
      <c r="A1178">
        <v>3196</v>
      </c>
      <c r="B1178" t="s">
        <v>1579</v>
      </c>
      <c r="C1178">
        <v>3</v>
      </c>
      <c r="D1178">
        <v>4.1519686432548237</v>
      </c>
      <c r="E1178">
        <v>0</v>
      </c>
      <c r="F1178">
        <v>-0.18224714426829436</v>
      </c>
      <c r="G1178">
        <v>-0.18224714426829436</v>
      </c>
      <c r="H1178">
        <v>0.29286835975182129</v>
      </c>
      <c r="I1178">
        <v>0</v>
      </c>
      <c r="J1178">
        <v>17.57210158510928</v>
      </c>
      <c r="K1178">
        <v>0.29286835975182129</v>
      </c>
      <c r="L1178">
        <v>-0.99999999999999922</v>
      </c>
      <c r="M1178">
        <v>-0.99999999999999922</v>
      </c>
      <c r="N1178">
        <v>5.8573671950364261</v>
      </c>
      <c r="O1178">
        <v>21.541823084095817</v>
      </c>
      <c r="P1178">
        <v>-1.2144862642643179</v>
      </c>
      <c r="Q1178">
        <v>-2.4386139834835077E-2</v>
      </c>
      <c r="R1178">
        <v>-0.24681840070121458</v>
      </c>
      <c r="S1178">
        <v>0.34735200310557857</v>
      </c>
      <c r="T1178">
        <v>0.39369637366640481</v>
      </c>
      <c r="U1178">
        <v>7.4796328693274572E-2</v>
      </c>
      <c r="V1178">
        <v>0</v>
      </c>
      <c r="W1178">
        <v>20.919053828537461</v>
      </c>
      <c r="X1178">
        <v>0.80105876168147749</v>
      </c>
      <c r="Y1178">
        <v>-0.99999999999999922</v>
      </c>
      <c r="Z1178">
        <v>-0.99999999999999922</v>
      </c>
      <c r="AA1178">
        <v>62.868603850215237</v>
      </c>
      <c r="AB1178">
        <v>0.25551715002377262</v>
      </c>
      <c r="AC1178">
        <v>0.39164920082912014</v>
      </c>
      <c r="AD1178">
        <v>0.19676101759468673</v>
      </c>
      <c r="AE1178">
        <v>42.196368422378974</v>
      </c>
      <c r="AF1178">
        <v>-0.99999999999999922</v>
      </c>
      <c r="AG1178">
        <v>-0.99999999999999922</v>
      </c>
      <c r="AH1178">
        <v>-0.99999999999999922</v>
      </c>
      <c r="AI1178">
        <v>0</v>
      </c>
      <c r="AJ1178">
        <v>0</v>
      </c>
      <c r="AK1178">
        <v>0.25167939822314805</v>
      </c>
      <c r="AL1178">
        <v>2.556101462848932</v>
      </c>
      <c r="AM1178">
        <v>0.49142520538100609</v>
      </c>
      <c r="AN1178">
        <v>-1.4901826446708247E-2</v>
      </c>
      <c r="AO1178">
        <v>13.544027125640888</v>
      </c>
      <c r="AP1178">
        <v>12.40796165307696</v>
      </c>
      <c r="AQ1178">
        <v>38.49115541364678</v>
      </c>
      <c r="AR1178">
        <v>0.81584470546525756</v>
      </c>
      <c r="AS1178">
        <v>1.0939271214332986</v>
      </c>
      <c r="AT1178">
        <v>-0.99999999999999922</v>
      </c>
      <c r="AU1178">
        <v>-0.99999999999999922</v>
      </c>
      <c r="AV1178">
        <v>-0.42906554496950905</v>
      </c>
      <c r="AW1178">
        <v>96.818388587387958</v>
      </c>
      <c r="AX1178">
        <v>96.818388587387958</v>
      </c>
      <c r="AY1178">
        <v>0.23843123070036093</v>
      </c>
      <c r="AZ1178">
        <v>47.451861315078432</v>
      </c>
      <c r="BA1178">
        <v>1540.3612847918162</v>
      </c>
    </row>
    <row r="1179" spans="1:100" x14ac:dyDescent="0.25">
      <c r="A1179">
        <v>3197</v>
      </c>
      <c r="B1179" t="s">
        <v>1580</v>
      </c>
      <c r="C1179">
        <v>2</v>
      </c>
      <c r="D1179">
        <v>4.9461796404443943</v>
      </c>
      <c r="E1179">
        <v>0.26971967414571052</v>
      </c>
      <c r="F1179">
        <v>0.74856872940094354</v>
      </c>
      <c r="G1179">
        <v>0.75963491973700159</v>
      </c>
      <c r="H1179">
        <v>0.20938047195096027</v>
      </c>
      <c r="I1179">
        <v>0</v>
      </c>
      <c r="J1179">
        <v>12.562828317057615</v>
      </c>
      <c r="K1179">
        <v>0.20938047195096027</v>
      </c>
      <c r="L1179">
        <v>-1</v>
      </c>
      <c r="M1179">
        <v>-1</v>
      </c>
      <c r="N1179">
        <v>4.1876094390192051</v>
      </c>
      <c r="O1179">
        <v>16.894362759551534</v>
      </c>
      <c r="P1179">
        <v>1.5337642611873878</v>
      </c>
      <c r="Q1179">
        <v>3.8730642911139341</v>
      </c>
      <c r="R1179">
        <v>1.2735942297589415</v>
      </c>
      <c r="S1179">
        <v>0.35399388582180064</v>
      </c>
      <c r="T1179">
        <v>0.38364458156753223</v>
      </c>
      <c r="U1179">
        <v>0.20078736477364278</v>
      </c>
      <c r="V1179">
        <v>1.6918842758311237E-2</v>
      </c>
      <c r="W1179">
        <v>32.091349034449337</v>
      </c>
      <c r="X1179">
        <v>1.3734633155511808</v>
      </c>
      <c r="Y1179">
        <v>-1</v>
      </c>
      <c r="Z1179">
        <v>-1</v>
      </c>
      <c r="AA1179">
        <v>58.418839533375362</v>
      </c>
      <c r="AB1179">
        <v>0.25558284126464043</v>
      </c>
      <c r="AC1179">
        <v>0.25584889952429185</v>
      </c>
      <c r="AD1179">
        <v>0.25007063672394136</v>
      </c>
      <c r="AE1179">
        <v>30.349545645372061</v>
      </c>
      <c r="AF1179">
        <v>-1</v>
      </c>
      <c r="AG1179">
        <v>-1</v>
      </c>
      <c r="AH1179">
        <v>-1</v>
      </c>
      <c r="AI1179">
        <v>9.0102872408693076E-3</v>
      </c>
      <c r="AJ1179">
        <v>1.6918842758311237E-2</v>
      </c>
      <c r="AK1179">
        <v>-7.600341983116575E-2</v>
      </c>
      <c r="AL1179">
        <v>0.24783137682041306</v>
      </c>
      <c r="AM1179">
        <v>-9.6868548088608133E-2</v>
      </c>
      <c r="AN1179">
        <v>0.28030940830366191</v>
      </c>
      <c r="AO1179">
        <v>-2.0796333874113309</v>
      </c>
      <c r="AP1179">
        <v>7.5247946777339116</v>
      </c>
      <c r="AQ1179">
        <v>37.786103822677838</v>
      </c>
      <c r="AR1179">
        <v>0.87720990345208461</v>
      </c>
      <c r="AS1179">
        <v>1.4782358838433092</v>
      </c>
      <c r="AT1179">
        <v>-1</v>
      </c>
      <c r="AU1179">
        <v>-1</v>
      </c>
      <c r="AV1179">
        <v>1.7418271708903119</v>
      </c>
      <c r="AW1179">
        <v>72.767116988678239</v>
      </c>
      <c r="AX1179">
        <v>73.116157811275542</v>
      </c>
      <c r="AY1179">
        <v>0.30487446694810227</v>
      </c>
      <c r="AZ1179">
        <v>24.212972887762799</v>
      </c>
      <c r="BA1179">
        <v>1526.6084472334755</v>
      </c>
    </row>
    <row r="1180" spans="1:100" x14ac:dyDescent="0.25">
      <c r="A1180">
        <v>3200</v>
      </c>
      <c r="B1180" t="s">
        <v>1581</v>
      </c>
      <c r="C1180">
        <v>3</v>
      </c>
      <c r="D1180">
        <v>3.2280519375950236</v>
      </c>
      <c r="E1180">
        <v>0</v>
      </c>
      <c r="F1180">
        <v>0.35994113216467805</v>
      </c>
      <c r="G1180">
        <v>0.35994113216467805</v>
      </c>
      <c r="H1180">
        <v>-0.25357840252830938</v>
      </c>
      <c r="I1180">
        <v>0</v>
      </c>
      <c r="J1180">
        <v>-15.214704151698561</v>
      </c>
      <c r="K1180">
        <v>-0.25357840252830938</v>
      </c>
      <c r="L1180">
        <v>-1.0000000000000007</v>
      </c>
      <c r="M1180">
        <v>-1.0000000000000007</v>
      </c>
      <c r="N1180">
        <v>-5.0715680505661886</v>
      </c>
      <c r="O1180">
        <v>-11.626711081938859</v>
      </c>
      <c r="P1180">
        <v>1.0691292383746911</v>
      </c>
      <c r="Q1180">
        <v>-0.67491439401696363</v>
      </c>
      <c r="R1180">
        <v>-0.10766268465249997</v>
      </c>
      <c r="S1180">
        <v>0.32942512335140156</v>
      </c>
      <c r="T1180">
        <v>0.31858697759768501</v>
      </c>
      <c r="U1180">
        <v>-6.1501497202883323E-2</v>
      </c>
      <c r="V1180">
        <v>0</v>
      </c>
      <c r="W1180">
        <v>33.603560250980514</v>
      </c>
      <c r="X1180">
        <v>0.61395877053154213</v>
      </c>
      <c r="Y1180">
        <v>-1.0000000000000007</v>
      </c>
      <c r="Z1180">
        <v>-1.0000000000000007</v>
      </c>
      <c r="AA1180">
        <v>36.341847077420319</v>
      </c>
      <c r="AB1180">
        <v>9.175597607278865E-3</v>
      </c>
      <c r="AC1180">
        <v>8.3591276810292686E-2</v>
      </c>
      <c r="AD1180">
        <v>-3.5847884195725099E-2</v>
      </c>
      <c r="AE1180">
        <v>2.845949511092325</v>
      </c>
      <c r="AF1180">
        <v>-1.0000000000000007</v>
      </c>
      <c r="AG1180">
        <v>-1.0000000000000007</v>
      </c>
      <c r="AH1180">
        <v>-1.0000000000000007</v>
      </c>
      <c r="AI1180">
        <v>1.8444658525172382E-3</v>
      </c>
      <c r="AJ1180">
        <v>0</v>
      </c>
      <c r="AK1180">
        <v>7.2919460185361343E-2</v>
      </c>
      <c r="AL1180">
        <v>2.9740053792711562E-2</v>
      </c>
      <c r="AM1180">
        <v>-3.1685430907056757E-2</v>
      </c>
      <c r="AN1180">
        <v>0.32052869300470188</v>
      </c>
      <c r="AO1180">
        <v>-0.42753847174961118</v>
      </c>
      <c r="AP1180">
        <v>8.1619175940811033</v>
      </c>
      <c r="AQ1180">
        <v>18.388856099281952</v>
      </c>
      <c r="AR1180">
        <v>0.58651060374620345</v>
      </c>
      <c r="AS1180">
        <v>0.36038036800323325</v>
      </c>
      <c r="AT1180">
        <v>-1.0000000000000007</v>
      </c>
      <c r="AU1180">
        <v>-1.0000000000000007</v>
      </c>
      <c r="AV1180">
        <v>0.25227844751217798</v>
      </c>
      <c r="AW1180">
        <v>32.8770535895626</v>
      </c>
      <c r="AX1180">
        <v>32.913942906612938</v>
      </c>
      <c r="AY1180">
        <v>0.10550558536500286</v>
      </c>
      <c r="AZ1180">
        <v>-23.142513174588455</v>
      </c>
      <c r="BA1180">
        <v>1431.8943706803861</v>
      </c>
    </row>
    <row r="1181" spans="1:100" x14ac:dyDescent="0.25">
      <c r="A1181">
        <v>3201</v>
      </c>
      <c r="B1181" t="s">
        <v>1582</v>
      </c>
      <c r="C1181">
        <v>3</v>
      </c>
      <c r="D1181">
        <v>5.9047612045258511</v>
      </c>
      <c r="E1181">
        <v>0</v>
      </c>
      <c r="F1181">
        <v>-0.40205895342899911</v>
      </c>
      <c r="G1181">
        <v>-0.40205895342899911</v>
      </c>
      <c r="H1181">
        <v>-9.1527902768720765E-3</v>
      </c>
      <c r="I1181">
        <v>0</v>
      </c>
      <c r="J1181">
        <v>-0.54916741661232471</v>
      </c>
      <c r="K1181">
        <v>-9.1527902768720765E-3</v>
      </c>
      <c r="L1181">
        <v>-1.0000000000000004</v>
      </c>
      <c r="M1181">
        <v>-1.0000000000000004</v>
      </c>
      <c r="N1181">
        <v>-0.18305580553744308</v>
      </c>
      <c r="O1181">
        <v>4.9535348344845271</v>
      </c>
      <c r="P1181">
        <v>-1.4753961418292329E-2</v>
      </c>
      <c r="Q1181">
        <v>-0.46410223013661467</v>
      </c>
      <c r="R1181">
        <v>-9.9805846556327335E-2</v>
      </c>
      <c r="S1181">
        <v>0.33333333333333337</v>
      </c>
      <c r="T1181">
        <v>0.31909868753088516</v>
      </c>
      <c r="U1181">
        <v>1.1420531833665308E-3</v>
      </c>
      <c r="V1181">
        <v>-1.223106957517605E-2</v>
      </c>
      <c r="W1181">
        <v>26.019831789971256</v>
      </c>
      <c r="X1181">
        <v>0.57837297159666334</v>
      </c>
      <c r="Y1181">
        <v>-1.0000000000000004</v>
      </c>
      <c r="Z1181">
        <v>-1.0000000000000004</v>
      </c>
      <c r="AA1181">
        <v>67.045752716704072</v>
      </c>
      <c r="AB1181">
        <v>0.36814178763909228</v>
      </c>
      <c r="AC1181">
        <v>0.19367386263717482</v>
      </c>
      <c r="AD1181">
        <v>0.26069888518951612</v>
      </c>
      <c r="AE1181">
        <v>41.125726773289138</v>
      </c>
      <c r="AF1181">
        <v>-1.0000000000000004</v>
      </c>
      <c r="AG1181">
        <v>-1.0000000000000004</v>
      </c>
      <c r="AH1181">
        <v>-1.0000000000000004</v>
      </c>
      <c r="AI1181">
        <v>0</v>
      </c>
      <c r="AJ1181">
        <v>-1.223106957517605E-2</v>
      </c>
      <c r="AK1181">
        <v>0.16231025752508632</v>
      </c>
      <c r="AL1181">
        <v>-0.18881184725633576</v>
      </c>
      <c r="AM1181">
        <v>4.8187398834278805E-2</v>
      </c>
      <c r="AN1181">
        <v>1.9767940115551982E-3</v>
      </c>
      <c r="AO1181">
        <v>2.016236258482401</v>
      </c>
      <c r="AP1181">
        <v>-0.89463938599279935</v>
      </c>
      <c r="AQ1181">
        <v>25.470664373358904</v>
      </c>
      <c r="AR1181">
        <v>0.64134300447240933</v>
      </c>
      <c r="AS1181">
        <v>0.5692201813197908</v>
      </c>
      <c r="AT1181">
        <v>-1.0000000000000004</v>
      </c>
      <c r="AU1181">
        <v>-1.0000000000000004</v>
      </c>
      <c r="AV1181">
        <v>-0.5018647999853264</v>
      </c>
      <c r="AW1181">
        <v>71.104648165195712</v>
      </c>
      <c r="AX1181">
        <v>69.881541207678126</v>
      </c>
      <c r="AY1181">
        <v>0.36497767113030405</v>
      </c>
      <c r="AZ1181">
        <v>16.521965647362443</v>
      </c>
      <c r="BA1181">
        <v>1509.6304523290896</v>
      </c>
    </row>
    <row r="1182" spans="1:100" x14ac:dyDescent="0.25">
      <c r="A1182">
        <v>3202</v>
      </c>
      <c r="B1182" t="s">
        <v>1583</v>
      </c>
      <c r="C1182">
        <v>2</v>
      </c>
      <c r="D1182">
        <v>2.5398303418276607</v>
      </c>
      <c r="E1182">
        <v>-0.26479807490250601</v>
      </c>
      <c r="F1182">
        <v>-0.58243885416491525</v>
      </c>
      <c r="G1182">
        <v>-0.57741689408812802</v>
      </c>
      <c r="H1182">
        <v>-6.7228224529830918E-2</v>
      </c>
      <c r="I1182">
        <v>0</v>
      </c>
      <c r="J1182">
        <v>-4.0336934717898556</v>
      </c>
      <c r="K1182">
        <v>-6.7228224529830918E-2</v>
      </c>
      <c r="L1182">
        <v>-1</v>
      </c>
      <c r="M1182">
        <v>-1</v>
      </c>
      <c r="N1182">
        <v>-1.3445644905966185</v>
      </c>
      <c r="O1182">
        <v>-0.34508407390681661</v>
      </c>
      <c r="P1182">
        <v>-1.1732824263093622</v>
      </c>
      <c r="Q1182">
        <v>-2.4540066153810063</v>
      </c>
      <c r="R1182">
        <v>-0.80452210544742253</v>
      </c>
      <c r="S1182">
        <v>0.30228781613776368</v>
      </c>
      <c r="T1182">
        <v>0.16534051724309767</v>
      </c>
      <c r="U1182">
        <v>-6.9534433733762169E-2</v>
      </c>
      <c r="V1182">
        <v>-1.88254143266069E-2</v>
      </c>
      <c r="W1182">
        <v>15.030211439013426</v>
      </c>
      <c r="X1182">
        <v>0.12117092625567016</v>
      </c>
      <c r="Y1182">
        <v>-1</v>
      </c>
      <c r="Z1182">
        <v>-1</v>
      </c>
      <c r="AA1182">
        <v>23.292705168552267</v>
      </c>
      <c r="AB1182">
        <v>-4.7633453163813025E-2</v>
      </c>
      <c r="AC1182">
        <v>-4.7482464763513643E-2</v>
      </c>
      <c r="AD1182">
        <v>-5.0655850310038289E-2</v>
      </c>
      <c r="AE1182">
        <v>2.4152944072126541</v>
      </c>
      <c r="AF1182">
        <v>-1</v>
      </c>
      <c r="AG1182">
        <v>-1</v>
      </c>
      <c r="AH1182">
        <v>-1</v>
      </c>
      <c r="AI1182">
        <v>-1.0589811776539027E-2</v>
      </c>
      <c r="AJ1182">
        <v>-1.88254143266069E-2</v>
      </c>
      <c r="AK1182">
        <v>0.28929402718373104</v>
      </c>
      <c r="AL1182">
        <v>-0.1174660701944837</v>
      </c>
      <c r="AM1182">
        <v>0.32860192625524454</v>
      </c>
      <c r="AN1182">
        <v>-0.1451610660401908</v>
      </c>
      <c r="AO1182">
        <v>8.7545113324058761</v>
      </c>
      <c r="AP1182">
        <v>-3.3093500420832962</v>
      </c>
      <c r="AQ1182">
        <v>19.623318688682254</v>
      </c>
      <c r="AR1182">
        <v>0.47741145074626279</v>
      </c>
      <c r="AS1182">
        <v>0.18533784986545732</v>
      </c>
      <c r="AT1182">
        <v>-1</v>
      </c>
      <c r="AU1182">
        <v>-1</v>
      </c>
      <c r="AV1182">
        <v>-1.0159168844959465</v>
      </c>
      <c r="AW1182">
        <v>32.286817075270086</v>
      </c>
      <c r="AX1182">
        <v>32.105540160638313</v>
      </c>
      <c r="AY1182">
        <v>-6.9323995306301844E-3</v>
      </c>
      <c r="AZ1182">
        <v>-30.413257968195101</v>
      </c>
      <c r="BA1182">
        <v>1447.6101122752577</v>
      </c>
    </row>
    <row r="1183" spans="1:100" x14ac:dyDescent="0.25">
      <c r="A1183">
        <v>3204</v>
      </c>
      <c r="B1183" t="s">
        <v>1584</v>
      </c>
      <c r="C1183">
        <v>2</v>
      </c>
      <c r="D1183">
        <v>2.5929890603384136</v>
      </c>
      <c r="E1183">
        <v>-0.25299003083467708</v>
      </c>
      <c r="F1183">
        <v>-0.55303553457572352</v>
      </c>
      <c r="G1183">
        <v>-0.54788005126722938</v>
      </c>
      <c r="H1183">
        <v>-6.1117655360882248E-2</v>
      </c>
      <c r="I1183">
        <v>0</v>
      </c>
      <c r="J1183">
        <v>-3.6670593216529346</v>
      </c>
      <c r="K1183">
        <v>-6.1117655360882248E-2</v>
      </c>
      <c r="L1183">
        <v>-1</v>
      </c>
      <c r="M1183">
        <v>-1</v>
      </c>
      <c r="N1183">
        <v>-1.2223531072176446</v>
      </c>
      <c r="O1183">
        <v>3.5752948394023321E-2</v>
      </c>
      <c r="P1183">
        <v>-1.113480994763731</v>
      </c>
      <c r="Q1183">
        <v>-2.3142351443359335</v>
      </c>
      <c r="R1183">
        <v>-0.75861438899107281</v>
      </c>
      <c r="S1183">
        <v>0.30343005612977614</v>
      </c>
      <c r="T1183">
        <v>0.17016307742247264</v>
      </c>
      <c r="U1183">
        <v>-6.356274857465577E-2</v>
      </c>
      <c r="V1183">
        <v>-1.80357871092094E-2</v>
      </c>
      <c r="W1183">
        <v>15.407109427776053</v>
      </c>
      <c r="X1183">
        <v>0.14883534665132336</v>
      </c>
      <c r="Y1183">
        <v>-1</v>
      </c>
      <c r="Z1183">
        <v>-1</v>
      </c>
      <c r="AA1183">
        <v>24.06867742251552</v>
      </c>
      <c r="AB1183">
        <v>-4.0935094927682728E-2</v>
      </c>
      <c r="AC1183">
        <v>-4.0781564516435082E-2</v>
      </c>
      <c r="AD1183">
        <v>-4.4012494467161919E-2</v>
      </c>
      <c r="AE1183">
        <v>3.0323906031936723</v>
      </c>
      <c r="AF1183">
        <v>-1</v>
      </c>
      <c r="AG1183">
        <v>-1</v>
      </c>
      <c r="AH1183">
        <v>-1</v>
      </c>
      <c r="AI1183">
        <v>-1.0156825531753934E-2</v>
      </c>
      <c r="AJ1183">
        <v>-1.80357871092094E-2</v>
      </c>
      <c r="AK1183">
        <v>0.28122423275707636</v>
      </c>
      <c r="AL1183">
        <v>-0.10939627576782905</v>
      </c>
      <c r="AM1183">
        <v>0.31920284807765709</v>
      </c>
      <c r="AN1183">
        <v>-0.13576198786260329</v>
      </c>
      <c r="AO1183">
        <v>8.5151739885727942</v>
      </c>
      <c r="AP1183">
        <v>-3.0700126982502143</v>
      </c>
      <c r="AQ1183">
        <v>20.02455319892745</v>
      </c>
      <c r="AR1183">
        <v>0.48624340769475749</v>
      </c>
      <c r="AS1183">
        <v>0.21389929050536893</v>
      </c>
      <c r="AT1183">
        <v>-1</v>
      </c>
      <c r="AU1183">
        <v>-1</v>
      </c>
      <c r="AV1183">
        <v>-0.95499549621318514</v>
      </c>
      <c r="AW1183">
        <v>33.181068325312935</v>
      </c>
      <c r="AX1183">
        <v>33.011506672189881</v>
      </c>
      <c r="AY1183">
        <v>-4.4266766865974638E-5</v>
      </c>
      <c r="AZ1183">
        <v>-29.206508627588335</v>
      </c>
      <c r="BA1183">
        <v>1429.8021809538345</v>
      </c>
    </row>
    <row r="1184" spans="1:100" x14ac:dyDescent="0.25">
      <c r="A1184">
        <v>3205</v>
      </c>
      <c r="B1184" t="s">
        <v>1500</v>
      </c>
      <c r="C1184">
        <v>3</v>
      </c>
      <c r="D1184">
        <v>3.8306443477251451</v>
      </c>
      <c r="E1184">
        <v>-0.14822155304935167</v>
      </c>
      <c r="F1184">
        <v>0.4484054016938096</v>
      </c>
      <c r="G1184">
        <v>0.41384459121138928</v>
      </c>
      <c r="H1184">
        <v>0.10174450678305881</v>
      </c>
      <c r="I1184">
        <v>0</v>
      </c>
      <c r="J1184">
        <v>6.1046704069835283</v>
      </c>
      <c r="K1184">
        <v>0.10174450678305881</v>
      </c>
      <c r="L1184">
        <v>-0.99999999999999956</v>
      </c>
      <c r="M1184">
        <v>-0.99999999999999956</v>
      </c>
      <c r="N1184">
        <v>2.0348901356611759</v>
      </c>
      <c r="O1184">
        <v>10.349159345920064</v>
      </c>
      <c r="P1184">
        <v>1.0995405846870949</v>
      </c>
      <c r="Q1184">
        <v>-0.52666919183897054</v>
      </c>
      <c r="R1184">
        <v>-8.765635435914465E-2</v>
      </c>
      <c r="S1184">
        <v>0.33333333333333309</v>
      </c>
      <c r="T1184">
        <v>0.36159175950250499</v>
      </c>
      <c r="U1184">
        <v>2.6577234121117239E-2</v>
      </c>
      <c r="V1184">
        <v>-2.2552965851123027E-2</v>
      </c>
      <c r="W1184">
        <v>23.888194172910946</v>
      </c>
      <c r="X1184">
        <v>0.59243015359968199</v>
      </c>
      <c r="Y1184">
        <v>-0.99999999999999956</v>
      </c>
      <c r="Z1184">
        <v>-0.99999999999999956</v>
      </c>
      <c r="AA1184">
        <v>53.618996573067903</v>
      </c>
      <c r="AB1184">
        <v>0.30354198523733744</v>
      </c>
      <c r="AC1184">
        <v>4.0919329800191917E-2</v>
      </c>
      <c r="AD1184">
        <v>0.2519078600527927</v>
      </c>
      <c r="AE1184">
        <v>29.818458754516087</v>
      </c>
      <c r="AF1184">
        <v>-0.99999999999999956</v>
      </c>
      <c r="AG1184">
        <v>-0.99999999999999956</v>
      </c>
      <c r="AH1184">
        <v>-0.99999999999999956</v>
      </c>
      <c r="AI1184">
        <v>-4.0339284881524655E-2</v>
      </c>
      <c r="AJ1184">
        <v>-2.2552965851123027E-2</v>
      </c>
      <c r="AK1184">
        <v>0.10152903345468682</v>
      </c>
      <c r="AL1184">
        <v>-0.10419036364742071</v>
      </c>
      <c r="AM1184">
        <v>0.28508865076713702</v>
      </c>
      <c r="AN1184">
        <v>0.13983406580908997</v>
      </c>
      <c r="AO1184">
        <v>7.6348614364518586</v>
      </c>
      <c r="AP1184">
        <v>2.9748998269901463</v>
      </c>
      <c r="AQ1184">
        <v>29.992864579894473</v>
      </c>
      <c r="AR1184">
        <v>0.6989493611058325</v>
      </c>
      <c r="AS1184">
        <v>0.69417466038274045</v>
      </c>
      <c r="AT1184">
        <v>-0.99999999999999956</v>
      </c>
      <c r="AU1184">
        <v>-0.99999999999999956</v>
      </c>
      <c r="AV1184">
        <v>0.32618823685224452</v>
      </c>
      <c r="AW1184">
        <v>66.943055745978128</v>
      </c>
      <c r="AX1184">
        <v>63.880973463235307</v>
      </c>
      <c r="AY1184">
        <v>6.0878837895067095E-2</v>
      </c>
      <c r="AZ1184">
        <v>-14.008346533308632</v>
      </c>
      <c r="BA1184">
        <v>1450.4535686996458</v>
      </c>
    </row>
    <row r="1185" spans="1:100" x14ac:dyDescent="0.25">
      <c r="A1185">
        <v>3206</v>
      </c>
      <c r="B1185" t="s">
        <v>1585</v>
      </c>
      <c r="C1185">
        <v>2</v>
      </c>
      <c r="D1185">
        <v>3.9748530369911679</v>
      </c>
      <c r="E1185">
        <v>5.3960760854560225E-2</v>
      </c>
      <c r="F1185">
        <v>0.21130546672387079</v>
      </c>
      <c r="G1185">
        <v>0.21993189419939915</v>
      </c>
      <c r="H1185">
        <v>9.7726945261066192E-2</v>
      </c>
      <c r="I1185">
        <v>0</v>
      </c>
      <c r="J1185">
        <v>5.8636167156639711</v>
      </c>
      <c r="K1185">
        <v>9.7726945261066192E-2</v>
      </c>
      <c r="L1185">
        <v>-1</v>
      </c>
      <c r="M1185">
        <v>-1</v>
      </c>
      <c r="N1185">
        <v>1.9545389052213238</v>
      </c>
      <c r="O1185">
        <v>9.9356334729174804</v>
      </c>
      <c r="P1185">
        <v>0.44106069322781261</v>
      </c>
      <c r="Q1185">
        <v>1.3191323673710988</v>
      </c>
      <c r="R1185">
        <v>0.43475936791365738</v>
      </c>
      <c r="S1185">
        <v>0.33312265109582717</v>
      </c>
      <c r="T1185">
        <v>0.2955258095163677</v>
      </c>
      <c r="U1185">
        <v>9.167155414112102E-2</v>
      </c>
      <c r="V1185">
        <v>2.4906182909778642E-3</v>
      </c>
      <c r="W1185">
        <v>25.204594546582953</v>
      </c>
      <c r="X1185">
        <v>0.86797356237031009</v>
      </c>
      <c r="Y1185">
        <v>-1</v>
      </c>
      <c r="Z1185">
        <v>-1</v>
      </c>
      <c r="AA1185">
        <v>44.240121254762101</v>
      </c>
      <c r="AB1185">
        <v>0.13318911665110808</v>
      </c>
      <c r="AC1185">
        <v>0.13340872678466723</v>
      </c>
      <c r="AD1185">
        <v>0.12868192670289449</v>
      </c>
      <c r="AE1185">
        <v>19.073842076165477</v>
      </c>
      <c r="AF1185">
        <v>-1</v>
      </c>
      <c r="AG1185">
        <v>-1</v>
      </c>
      <c r="AH1185">
        <v>-1</v>
      </c>
      <c r="AI1185">
        <v>1.0986770615532709E-3</v>
      </c>
      <c r="AJ1185">
        <v>2.4906182909778642E-3</v>
      </c>
      <c r="AK1185">
        <v>7.1449457713703243E-2</v>
      </c>
      <c r="AL1185">
        <v>0.10037849927554408</v>
      </c>
      <c r="AM1185">
        <v>7.4873264686292074E-2</v>
      </c>
      <c r="AN1185">
        <v>0.10856759552876169</v>
      </c>
      <c r="AO1185">
        <v>2.2935858281323487</v>
      </c>
      <c r="AP1185">
        <v>3.1515754621902321</v>
      </c>
      <c r="AQ1185">
        <v>30.454667607829055</v>
      </c>
      <c r="AR1185">
        <v>0.71583064178137379</v>
      </c>
      <c r="AS1185">
        <v>0.95635559959822458</v>
      </c>
      <c r="AT1185">
        <v>-1</v>
      </c>
      <c r="AU1185">
        <v>-1</v>
      </c>
      <c r="AV1185">
        <v>0.62865953223890414</v>
      </c>
      <c r="AW1185">
        <v>56.427181533646355</v>
      </c>
      <c r="AX1185">
        <v>56.562158784197067</v>
      </c>
      <c r="AY1185">
        <v>0.17901314468525348</v>
      </c>
      <c r="AZ1185">
        <v>2.1630106037043757</v>
      </c>
      <c r="BA1185">
        <v>1459.8152916844285</v>
      </c>
    </row>
    <row r="1186" spans="1:100" x14ac:dyDescent="0.25">
      <c r="A1186">
        <v>3211</v>
      </c>
      <c r="B1186" t="s">
        <v>1586</v>
      </c>
      <c r="C1186">
        <v>3</v>
      </c>
      <c r="D1186">
        <v>5.2470225158568926</v>
      </c>
      <c r="E1186">
        <v>0</v>
      </c>
      <c r="F1186">
        <v>-1.363016045513709</v>
      </c>
      <c r="G1186">
        <v>-1.363016045513709</v>
      </c>
      <c r="H1186">
        <v>0.20774664963812464</v>
      </c>
      <c r="I1186">
        <v>0</v>
      </c>
      <c r="J1186">
        <v>12.464798978287487</v>
      </c>
      <c r="K1186">
        <v>0.20774664963812464</v>
      </c>
      <c r="L1186">
        <v>-1.0000000000000027</v>
      </c>
      <c r="M1186">
        <v>-1.0000000000000027</v>
      </c>
      <c r="N1186">
        <v>4.1549329927624914</v>
      </c>
      <c r="O1186">
        <v>16.348805448630664</v>
      </c>
      <c r="P1186">
        <v>0</v>
      </c>
      <c r="Q1186">
        <v>0.14082423805705882</v>
      </c>
      <c r="R1186">
        <v>1.6807549262342014E-2</v>
      </c>
      <c r="S1186">
        <v>0.33333333333333393</v>
      </c>
      <c r="T1186">
        <v>0.33078975875589023</v>
      </c>
      <c r="U1186">
        <v>8.5237430010464216E-2</v>
      </c>
      <c r="V1186">
        <v>0</v>
      </c>
      <c r="W1186">
        <v>21.664554898462548</v>
      </c>
      <c r="X1186">
        <v>0.79478258791551293</v>
      </c>
      <c r="Y1186">
        <v>-1.0000000000000027</v>
      </c>
      <c r="Z1186">
        <v>-1.0000000000000027</v>
      </c>
      <c r="AA1186">
        <v>69.574219475465341</v>
      </c>
      <c r="AB1186">
        <v>0.21354470814551613</v>
      </c>
      <c r="AC1186">
        <v>0.37931930699070154</v>
      </c>
      <c r="AD1186">
        <v>0.36499312541859091</v>
      </c>
      <c r="AE1186">
        <v>47.89285702774044</v>
      </c>
      <c r="AF1186">
        <v>-1.0000000000000027</v>
      </c>
      <c r="AG1186">
        <v>-1.0000000000000027</v>
      </c>
      <c r="AH1186">
        <v>-1.0000000000000027</v>
      </c>
      <c r="AI1186">
        <v>-8.6874040561025323E-2</v>
      </c>
      <c r="AJ1186">
        <v>0</v>
      </c>
      <c r="AK1186">
        <v>9.2470901126369007E-2</v>
      </c>
      <c r="AL1186">
        <v>0.43195169735504302</v>
      </c>
      <c r="AM1186">
        <v>-5.4828488571972658E-2</v>
      </c>
      <c r="AN1186">
        <v>-0.33132373776807539</v>
      </c>
      <c r="AO1186">
        <v>-0.90835770866747079</v>
      </c>
      <c r="AP1186">
        <v>-6.1233349574266667</v>
      </c>
      <c r="AQ1186">
        <v>34.129353876750031</v>
      </c>
      <c r="AR1186">
        <v>0.7493605220996884</v>
      </c>
      <c r="AS1186">
        <v>1.002529237553637</v>
      </c>
      <c r="AT1186">
        <v>-1.0000000000000027</v>
      </c>
      <c r="AU1186">
        <v>-1.0000000000000027</v>
      </c>
      <c r="AV1186">
        <v>-1.3462084962513674</v>
      </c>
      <c r="AW1186">
        <v>79.799689966669334</v>
      </c>
      <c r="AX1186">
        <v>78.062209155448826</v>
      </c>
      <c r="AY1186">
        <v>0.23268314621824474</v>
      </c>
      <c r="AZ1186">
        <v>7.9416392771080178</v>
      </c>
      <c r="BA1186">
        <v>1512.6510892125664</v>
      </c>
    </row>
    <row r="1187" spans="1:100" x14ac:dyDescent="0.25">
      <c r="A1187">
        <v>3212</v>
      </c>
      <c r="B1187" t="s">
        <v>1587</v>
      </c>
      <c r="C1187">
        <v>3</v>
      </c>
      <c r="D1187">
        <v>5.0804080667460134</v>
      </c>
      <c r="E1187">
        <v>0</v>
      </c>
      <c r="F1187">
        <v>1.2849937850765315E-2</v>
      </c>
      <c r="G1187">
        <v>1.2849937850765315E-2</v>
      </c>
      <c r="H1187">
        <v>0.10432837577600977</v>
      </c>
      <c r="I1187">
        <v>0</v>
      </c>
      <c r="J1187">
        <v>6.2597025465605869</v>
      </c>
      <c r="K1187">
        <v>0.10432837577600977</v>
      </c>
      <c r="L1187">
        <v>-0.99999999999999767</v>
      </c>
      <c r="M1187">
        <v>-0.99999999999999767</v>
      </c>
      <c r="N1187">
        <v>2.0865675155201941</v>
      </c>
      <c r="O1187">
        <v>11.352960551157363</v>
      </c>
      <c r="P1187">
        <v>-4.6919829277499367E-2</v>
      </c>
      <c r="Q1187">
        <v>0.6947339519685044</v>
      </c>
      <c r="R1187">
        <v>0.29335632549582513</v>
      </c>
      <c r="S1187">
        <v>0.33333333333333276</v>
      </c>
      <c r="T1187">
        <v>0.44077493857130329</v>
      </c>
      <c r="U1187">
        <v>-4.0131871112195072E-5</v>
      </c>
      <c r="V1187">
        <v>-4.1354839640132104E-2</v>
      </c>
      <c r="W1187">
        <v>25.135396984695259</v>
      </c>
      <c r="X1187">
        <v>0.54673673481689211</v>
      </c>
      <c r="Y1187">
        <v>-0.99999999999999767</v>
      </c>
      <c r="Z1187">
        <v>-0.99999999999999767</v>
      </c>
      <c r="AA1187">
        <v>32.618241130023023</v>
      </c>
      <c r="AB1187">
        <v>0.1823395629289144</v>
      </c>
      <c r="AC1187">
        <v>9.2911813899098264E-2</v>
      </c>
      <c r="AD1187">
        <v>-0.13146162043137422</v>
      </c>
      <c r="AE1187">
        <v>7.1894878198319159</v>
      </c>
      <c r="AF1187">
        <v>-0.99999999999999767</v>
      </c>
      <c r="AG1187">
        <v>-0.99999999999999767</v>
      </c>
      <c r="AH1187">
        <v>-0.99999999999999767</v>
      </c>
      <c r="AI1187">
        <v>0</v>
      </c>
      <c r="AJ1187">
        <v>-4.1354839640132104E-2</v>
      </c>
      <c r="AK1187">
        <v>0.40894340151695013</v>
      </c>
      <c r="AL1187">
        <v>-7.2951951046335561E-2</v>
      </c>
      <c r="AM1187">
        <v>0.10662070639468209</v>
      </c>
      <c r="AN1187">
        <v>-3.3060968446398359E-2</v>
      </c>
      <c r="AO1187">
        <v>4.7102346674518047</v>
      </c>
      <c r="AP1187">
        <v>-1.1912839663916364</v>
      </c>
      <c r="AQ1187">
        <v>31.395099531255852</v>
      </c>
      <c r="AR1187">
        <v>0.73271330039339178</v>
      </c>
      <c r="AS1187">
        <v>0.65106511059290229</v>
      </c>
      <c r="AT1187">
        <v>-0.99999999999999767</v>
      </c>
      <c r="AU1187">
        <v>-0.99999999999999767</v>
      </c>
      <c r="AV1187">
        <v>0.30620626334659024</v>
      </c>
      <c r="AW1187">
        <v>42.779917714788738</v>
      </c>
      <c r="AX1187">
        <v>38.644433750775519</v>
      </c>
      <c r="AY1187">
        <v>9.2419961545445184E-2</v>
      </c>
      <c r="AZ1187">
        <v>5.5687885336226852</v>
      </c>
      <c r="BA1187">
        <v>1377.7484758987584</v>
      </c>
      <c r="CU1187" t="e">
        <v>#N/A</v>
      </c>
      <c r="CV1187" t="e">
        <v>#N/A</v>
      </c>
    </row>
    <row r="1188" spans="1:100" x14ac:dyDescent="0.25">
      <c r="A1188">
        <v>3215</v>
      </c>
      <c r="B1188" t="s">
        <v>1588</v>
      </c>
      <c r="C1188">
        <v>3</v>
      </c>
      <c r="D1188">
        <v>4.4448571379044823</v>
      </c>
      <c r="E1188">
        <v>-7.8231521859869358E-3</v>
      </c>
      <c r="F1188">
        <v>-8.8686323143314892E-3</v>
      </c>
      <c r="G1188">
        <v>-8.8686323143314892E-3</v>
      </c>
      <c r="H1188">
        <v>-4.5204426064922226E-2</v>
      </c>
      <c r="I1188">
        <v>0</v>
      </c>
      <c r="J1188">
        <v>-2.7122655638953326</v>
      </c>
      <c r="K1188">
        <v>-4.5204426064922226E-2</v>
      </c>
      <c r="L1188">
        <v>-0.99999999999999944</v>
      </c>
      <c r="M1188">
        <v>-0.99999999999999944</v>
      </c>
      <c r="N1188">
        <v>-0.90408852129844441</v>
      </c>
      <c r="O1188">
        <v>1.7237229416948177</v>
      </c>
      <c r="P1188">
        <v>-0.68550996470754688</v>
      </c>
      <c r="Q1188">
        <v>1.1169041711446143E-2</v>
      </c>
      <c r="R1188">
        <v>-2.1748504389431926E-2</v>
      </c>
      <c r="S1188">
        <v>0.33333333333333315</v>
      </c>
      <c r="T1188">
        <v>0.33333333333333315</v>
      </c>
      <c r="U1188">
        <v>0.27791387811958362</v>
      </c>
      <c r="V1188">
        <v>-2.6997114502919865E-2</v>
      </c>
      <c r="W1188">
        <v>38.511514253930116</v>
      </c>
      <c r="X1188">
        <v>1.6615439181924045</v>
      </c>
      <c r="Y1188">
        <v>-0.99999999999999944</v>
      </c>
      <c r="Z1188">
        <v>-0.99999999999999944</v>
      </c>
      <c r="AA1188">
        <v>80.736064206314367</v>
      </c>
      <c r="AB1188">
        <v>2.0897767111623906E-2</v>
      </c>
      <c r="AC1188">
        <v>0.39473260654167008</v>
      </c>
      <c r="AD1188">
        <v>0.42929559548217988</v>
      </c>
      <c r="AE1188">
        <v>42.24629845677368</v>
      </c>
      <c r="AF1188">
        <v>-0.99999999999999944</v>
      </c>
      <c r="AG1188">
        <v>-0.99999999999999944</v>
      </c>
      <c r="AH1188">
        <v>-0.99999999999999944</v>
      </c>
      <c r="AI1188">
        <v>0</v>
      </c>
      <c r="AJ1188">
        <v>-2.6997114502919865E-2</v>
      </c>
      <c r="AK1188">
        <v>-2.2830015515471438E-2</v>
      </c>
      <c r="AL1188">
        <v>7.6414634314644125E-2</v>
      </c>
      <c r="AM1188">
        <v>-0.18480370897451553</v>
      </c>
      <c r="AN1188">
        <v>2.3417810213456156E-3</v>
      </c>
      <c r="AO1188">
        <v>-4.7342428019402449</v>
      </c>
      <c r="AP1188">
        <v>0.44061769710686005</v>
      </c>
      <c r="AQ1188">
        <v>35.799248690034766</v>
      </c>
      <c r="AR1188">
        <v>0.91758343028333011</v>
      </c>
      <c r="AS1188">
        <v>1.6163394921274816</v>
      </c>
      <c r="AT1188">
        <v>-0.99999999999999944</v>
      </c>
      <c r="AU1188">
        <v>-0.99999999999999944</v>
      </c>
      <c r="AV1188">
        <v>-3.0617136703763415E-2</v>
      </c>
      <c r="AW1188">
        <v>82.900404845116014</v>
      </c>
      <c r="AX1188">
        <v>80.200693394824015</v>
      </c>
      <c r="AY1188">
        <v>7.9499840120211107E-2</v>
      </c>
      <c r="AZ1188">
        <v>-15.470174798450024</v>
      </c>
      <c r="BA1188">
        <v>1378.1749152029049</v>
      </c>
    </row>
    <row r="1189" spans="1:100" x14ac:dyDescent="0.25">
      <c r="A1189">
        <v>3216</v>
      </c>
      <c r="B1189" t="s">
        <v>1589</v>
      </c>
      <c r="C1189">
        <v>2</v>
      </c>
      <c r="D1189">
        <v>4.606612045737343</v>
      </c>
      <c r="E1189">
        <v>0.19429217636853127</v>
      </c>
      <c r="F1189">
        <v>0.56074602055808642</v>
      </c>
      <c r="G1189">
        <v>0.570959290359218</v>
      </c>
      <c r="H1189">
        <v>0.17034733998087243</v>
      </c>
      <c r="I1189">
        <v>0</v>
      </c>
      <c r="J1189">
        <v>10.220840398852346</v>
      </c>
      <c r="K1189">
        <v>0.17034733998087243</v>
      </c>
      <c r="L1189">
        <v>-1</v>
      </c>
      <c r="M1189">
        <v>-1</v>
      </c>
      <c r="N1189">
        <v>3.4069467996174483</v>
      </c>
      <c r="O1189">
        <v>14.46164964567291</v>
      </c>
      <c r="P1189">
        <v>1.1517643025939401</v>
      </c>
      <c r="Q1189">
        <v>2.9802312138485174</v>
      </c>
      <c r="R1189">
        <v>0.9803446313431583</v>
      </c>
      <c r="S1189">
        <v>0.34669747805404372</v>
      </c>
      <c r="T1189">
        <v>0.35283900147987246</v>
      </c>
      <c r="U1189">
        <v>0.16264139695059654</v>
      </c>
      <c r="V1189">
        <v>1.1874857078471105E-2</v>
      </c>
      <c r="W1189">
        <v>29.683797703651884</v>
      </c>
      <c r="X1189">
        <v>1.196748357856773</v>
      </c>
      <c r="Y1189">
        <v>-1</v>
      </c>
      <c r="Z1189">
        <v>-1</v>
      </c>
      <c r="AA1189">
        <v>53.462079114397028</v>
      </c>
      <c r="AB1189">
        <v>0.21279502661352462</v>
      </c>
      <c r="AC1189">
        <v>0.21304484699973603</v>
      </c>
      <c r="AD1189">
        <v>0.20763416670459259</v>
      </c>
      <c r="AE1189">
        <v>26.407654703630158</v>
      </c>
      <c r="AF1189">
        <v>-1</v>
      </c>
      <c r="AG1189">
        <v>-1</v>
      </c>
      <c r="AH1189">
        <v>-1</v>
      </c>
      <c r="AI1189">
        <v>6.2444549973179322E-3</v>
      </c>
      <c r="AJ1189">
        <v>1.1874857078471105E-2</v>
      </c>
      <c r="AK1189">
        <v>-2.4455136501401326E-2</v>
      </c>
      <c r="AL1189">
        <v>0.19628309349064865</v>
      </c>
      <c r="AM1189">
        <v>-3.6829057697557635E-2</v>
      </c>
      <c r="AN1189">
        <v>0.22026991791261141</v>
      </c>
      <c r="AO1189">
        <v>-0.55079280498581573</v>
      </c>
      <c r="AP1189">
        <v>5.995954095308397</v>
      </c>
      <c r="AQ1189">
        <v>35.223095507684995</v>
      </c>
      <c r="AR1189">
        <v>0.82079307359660336</v>
      </c>
      <c r="AS1189">
        <v>1.2957909346201413</v>
      </c>
      <c r="AT1189">
        <v>-1</v>
      </c>
      <c r="AU1189">
        <v>-1</v>
      </c>
      <c r="AV1189">
        <v>1.3526731456440659</v>
      </c>
      <c r="AW1189">
        <v>67.054813258493382</v>
      </c>
      <c r="AX1189">
        <v>67.329019260325111</v>
      </c>
      <c r="AY1189">
        <v>0.26087440938198336</v>
      </c>
      <c r="AZ1189">
        <v>16.5044918994322</v>
      </c>
      <c r="BA1189">
        <v>1423.0249359880304</v>
      </c>
    </row>
    <row r="1190" spans="1:100" x14ac:dyDescent="0.25">
      <c r="A1190">
        <v>3218</v>
      </c>
      <c r="B1190" t="s">
        <v>829</v>
      </c>
      <c r="C1190">
        <v>3</v>
      </c>
      <c r="D1190">
        <v>4.6352313432866765</v>
      </c>
      <c r="E1190">
        <v>4.5624660520651615E-3</v>
      </c>
      <c r="F1190">
        <v>7.1475130380069668E-3</v>
      </c>
      <c r="G1190">
        <v>8.6683350553620198E-3</v>
      </c>
      <c r="H1190">
        <v>7.614050754227944E-2</v>
      </c>
      <c r="I1190">
        <v>0</v>
      </c>
      <c r="J1190">
        <v>4.5684304525367674</v>
      </c>
      <c r="K1190">
        <v>7.614050754227944E-2</v>
      </c>
      <c r="L1190">
        <v>-0.99999999999999833</v>
      </c>
      <c r="M1190">
        <v>-0.99999999999999833</v>
      </c>
      <c r="N1190">
        <v>1.5228101508455891</v>
      </c>
      <c r="O1190">
        <v>9.2123301308788044</v>
      </c>
      <c r="P1190">
        <v>1.8046266581288974</v>
      </c>
      <c r="Q1190">
        <v>2.5178114570040822</v>
      </c>
      <c r="R1190">
        <v>0.96898917969639464</v>
      </c>
      <c r="S1190">
        <v>0.3249155423579792</v>
      </c>
      <c r="T1190">
        <v>0.38727405666735981</v>
      </c>
      <c r="U1190">
        <v>-5.3228533126245564E-2</v>
      </c>
      <c r="V1190">
        <v>0</v>
      </c>
      <c r="W1190">
        <v>23.312822334272575</v>
      </c>
      <c r="X1190">
        <v>0.47751709314529933</v>
      </c>
      <c r="Y1190">
        <v>-0.99999999999999833</v>
      </c>
      <c r="Z1190">
        <v>-0.99999999999999833</v>
      </c>
      <c r="AA1190">
        <v>52.565851035706629</v>
      </c>
      <c r="AB1190">
        <v>0.16158127963510149</v>
      </c>
      <c r="AC1190">
        <v>0.21763726986712364</v>
      </c>
      <c r="AD1190">
        <v>0.18646224093252781</v>
      </c>
      <c r="AE1190">
        <v>28.284039521737661</v>
      </c>
      <c r="AF1190">
        <v>-0.99999999999999833</v>
      </c>
      <c r="AG1190">
        <v>-0.99999999999999833</v>
      </c>
      <c r="AH1190">
        <v>-0.99999999999999833</v>
      </c>
      <c r="AI1190">
        <v>0</v>
      </c>
      <c r="AJ1190">
        <v>0</v>
      </c>
      <c r="AK1190">
        <v>6.8229101600271416E-2</v>
      </c>
      <c r="AL1190">
        <v>0.27848978997952406</v>
      </c>
      <c r="AM1190">
        <v>0.23124725048344466</v>
      </c>
      <c r="AN1190">
        <v>-5.0374159800509022E-2</v>
      </c>
      <c r="AO1190">
        <v>6.1223267700874731</v>
      </c>
      <c r="AP1190">
        <v>0.13309495488489476</v>
      </c>
      <c r="AQ1190">
        <v>27.881252786809334</v>
      </c>
      <c r="AR1190">
        <v>0.65896106589909387</v>
      </c>
      <c r="AS1190">
        <v>0.55365760068757885</v>
      </c>
      <c r="AT1190">
        <v>-0.99999999999999833</v>
      </c>
      <c r="AU1190">
        <v>-0.99999999999999833</v>
      </c>
      <c r="AV1190">
        <v>0.97765751475175666</v>
      </c>
      <c r="AW1190">
        <v>61.911276121470287</v>
      </c>
      <c r="AX1190">
        <v>61.911276121470287</v>
      </c>
      <c r="AY1190">
        <v>0.12648009897653509</v>
      </c>
      <c r="AZ1190">
        <v>5.7409532707122759</v>
      </c>
      <c r="BA1190">
        <v>1473.8061040901009</v>
      </c>
      <c r="CU1190" t="e">
        <v>#N/A</v>
      </c>
      <c r="CV1190" t="e">
        <v>#N/A</v>
      </c>
    </row>
    <row r="1191" spans="1:100" x14ac:dyDescent="0.25">
      <c r="A1191">
        <v>3219</v>
      </c>
      <c r="B1191" t="s">
        <v>1590</v>
      </c>
      <c r="C1191">
        <v>3</v>
      </c>
      <c r="D1191">
        <v>3.9998086833395927</v>
      </c>
      <c r="E1191">
        <v>0</v>
      </c>
      <c r="F1191">
        <v>7.1421145375773487E-2</v>
      </c>
      <c r="G1191">
        <v>7.1421145375773487E-2</v>
      </c>
      <c r="H1191">
        <v>-0.10987314421810356</v>
      </c>
      <c r="I1191">
        <v>0</v>
      </c>
      <c r="J1191">
        <v>-6.5923886530862141</v>
      </c>
      <c r="K1191">
        <v>-0.10987314421810356</v>
      </c>
      <c r="L1191">
        <v>-1.0000000000000011</v>
      </c>
      <c r="M1191">
        <v>-1.0000000000000011</v>
      </c>
      <c r="N1191">
        <v>-2.19746288436207</v>
      </c>
      <c r="O1191">
        <v>-2.521158824370846</v>
      </c>
      <c r="P1191">
        <v>-0.24753872851909825</v>
      </c>
      <c r="Q1191">
        <v>2.7144802435414013</v>
      </c>
      <c r="R1191">
        <v>0.87232578089096735</v>
      </c>
      <c r="S1191">
        <v>0.33333333333333348</v>
      </c>
      <c r="T1191">
        <v>0.33794769471906583</v>
      </c>
      <c r="U1191">
        <v>9.5819793785356475E-2</v>
      </c>
      <c r="V1191">
        <v>0</v>
      </c>
      <c r="W1191">
        <v>35.078958642234369</v>
      </c>
      <c r="X1191">
        <v>1.1690477087976612</v>
      </c>
      <c r="Y1191">
        <v>-1.0000000000000011</v>
      </c>
      <c r="Z1191">
        <v>-1.0000000000000011</v>
      </c>
      <c r="AA1191">
        <v>53.764800418866642</v>
      </c>
      <c r="AB1191">
        <v>0.1548360956248446</v>
      </c>
      <c r="AC1191">
        <v>0.13188660430474497</v>
      </c>
      <c r="AD1191">
        <v>6.9547619985236439E-2</v>
      </c>
      <c r="AE1191">
        <v>17.813515995741319</v>
      </c>
      <c r="AF1191">
        <v>-1.0000000000000011</v>
      </c>
      <c r="AG1191">
        <v>-1.0000000000000011</v>
      </c>
      <c r="AH1191">
        <v>-1.0000000000000011</v>
      </c>
      <c r="AI1191">
        <v>0</v>
      </c>
      <c r="AJ1191">
        <v>0</v>
      </c>
      <c r="AK1191">
        <v>-0.19724851339188063</v>
      </c>
      <c r="AL1191">
        <v>-0.1346402255916862</v>
      </c>
      <c r="AM1191">
        <v>0.38662526972664191</v>
      </c>
      <c r="AN1191">
        <v>-0.12367790913018795</v>
      </c>
      <c r="AO1191">
        <v>8.6793891762066444</v>
      </c>
      <c r="AP1191">
        <v>-3.7651488562131292</v>
      </c>
      <c r="AQ1191">
        <v>28.486569989148169</v>
      </c>
      <c r="AR1191">
        <v>0.76710082183775596</v>
      </c>
      <c r="AS1191">
        <v>1.0591745645795574</v>
      </c>
      <c r="AT1191">
        <v>-1.0000000000000011</v>
      </c>
      <c r="AU1191">
        <v>-1.0000000000000011</v>
      </c>
      <c r="AV1191">
        <v>0.94374692626674095</v>
      </c>
      <c r="AW1191">
        <v>47.478492738282668</v>
      </c>
      <c r="AX1191">
        <v>47.478492738282668</v>
      </c>
      <c r="AY1191">
        <v>6.4025540374840359E-2</v>
      </c>
      <c r="AZ1191">
        <v>-20.108034236447232</v>
      </c>
      <c r="BA1191">
        <v>1394.2249857989125</v>
      </c>
    </row>
    <row r="1192" spans="1:100" x14ac:dyDescent="0.25">
      <c r="A1192">
        <v>3220</v>
      </c>
      <c r="B1192" t="s">
        <v>1591</v>
      </c>
      <c r="C1192">
        <v>3</v>
      </c>
      <c r="D1192">
        <v>4.7847011664706738</v>
      </c>
      <c r="E1192">
        <v>0</v>
      </c>
      <c r="F1192">
        <v>0.776008201544374</v>
      </c>
      <c r="G1192">
        <v>0.776008201544374</v>
      </c>
      <c r="H1192">
        <v>0.63403288017232984</v>
      </c>
      <c r="I1192">
        <v>0</v>
      </c>
      <c r="J1192">
        <v>38.041972810339779</v>
      </c>
      <c r="K1192">
        <v>0.63403288017232984</v>
      </c>
      <c r="L1192">
        <v>-1</v>
      </c>
      <c r="M1192">
        <v>-1</v>
      </c>
      <c r="N1192">
        <v>12.680657603446596</v>
      </c>
      <c r="O1192">
        <v>43.602682178354819</v>
      </c>
      <c r="P1192">
        <v>-0.24236314634837813</v>
      </c>
      <c r="Q1192">
        <v>-0.3677339687080145</v>
      </c>
      <c r="R1192">
        <v>-0.15244459750990005</v>
      </c>
      <c r="S1192">
        <v>0.33333333333333354</v>
      </c>
      <c r="T1192">
        <v>0.34651928946784821</v>
      </c>
      <c r="U1192">
        <v>0.14462248109328571</v>
      </c>
      <c r="V1192">
        <v>0</v>
      </c>
      <c r="W1192">
        <v>7.6176889488854895</v>
      </c>
      <c r="X1192">
        <v>0.6374956231365092</v>
      </c>
      <c r="Y1192">
        <v>-1</v>
      </c>
      <c r="Z1192">
        <v>-1</v>
      </c>
      <c r="AA1192">
        <v>32.584116266800265</v>
      </c>
      <c r="AB1192">
        <v>-2.0221396423740625E-2</v>
      </c>
      <c r="AC1192">
        <v>0.31481883142800859</v>
      </c>
      <c r="AD1192">
        <v>0.20778000330422622</v>
      </c>
      <c r="AE1192">
        <v>25.118871915424712</v>
      </c>
      <c r="AF1192">
        <v>-1</v>
      </c>
      <c r="AG1192">
        <v>-1</v>
      </c>
      <c r="AH1192">
        <v>-1</v>
      </c>
      <c r="AI1192">
        <v>0</v>
      </c>
      <c r="AJ1192">
        <v>0</v>
      </c>
      <c r="AK1192">
        <v>-6.2828045649938172E-2</v>
      </c>
      <c r="AL1192">
        <v>-2.6012353095599169E-2</v>
      </c>
      <c r="AM1192">
        <v>-7.0375165080631533E-2</v>
      </c>
      <c r="AN1192">
        <v>0.18133875815332637</v>
      </c>
      <c r="AO1192">
        <v>-2.0735193552654794</v>
      </c>
      <c r="AP1192">
        <v>4.4034071883551649</v>
      </c>
      <c r="AQ1192">
        <v>45.65966175922528</v>
      </c>
      <c r="AR1192">
        <v>0.8244751038944671</v>
      </c>
      <c r="AS1192">
        <v>1.2715285033088393</v>
      </c>
      <c r="AT1192">
        <v>-1</v>
      </c>
      <c r="AU1192">
        <v>-1</v>
      </c>
      <c r="AV1192">
        <v>0.62356360403447419</v>
      </c>
      <c r="AW1192">
        <v>80.590205633510323</v>
      </c>
      <c r="AX1192">
        <v>80.590205633510323</v>
      </c>
      <c r="AY1192">
        <v>0.20703169085785852</v>
      </c>
      <c r="AZ1192">
        <v>0.64695900084972524</v>
      </c>
      <c r="BA1192">
        <v>1438.1313453495238</v>
      </c>
      <c r="CU1192" t="e">
        <v>#N/A</v>
      </c>
      <c r="CV1192" t="e">
        <v>#N/A</v>
      </c>
    </row>
    <row r="1193" spans="1:100" x14ac:dyDescent="0.25">
      <c r="A1193">
        <v>3223</v>
      </c>
      <c r="B1193" t="s">
        <v>1592</v>
      </c>
      <c r="C1193">
        <v>3</v>
      </c>
      <c r="D1193">
        <v>4.5281872203005262</v>
      </c>
      <c r="E1193">
        <v>0</v>
      </c>
      <c r="F1193">
        <v>-0.10628040196215412</v>
      </c>
      <c r="G1193">
        <v>-0.10628040196215412</v>
      </c>
      <c r="H1193">
        <v>3.6647492279383485E-2</v>
      </c>
      <c r="I1193">
        <v>0</v>
      </c>
      <c r="J1193">
        <v>2.1988495367630154</v>
      </c>
      <c r="K1193">
        <v>3.6647492279383485E-2</v>
      </c>
      <c r="L1193">
        <v>-0.99999999999999911</v>
      </c>
      <c r="M1193">
        <v>-0.99999999999999911</v>
      </c>
      <c r="N1193">
        <v>0.73294984558767007</v>
      </c>
      <c r="O1193">
        <v>6.6207563551013777</v>
      </c>
      <c r="P1193">
        <v>-0.27720691128274155</v>
      </c>
      <c r="Q1193">
        <v>0.2674634702455389</v>
      </c>
      <c r="R1193">
        <v>3.7147461044051089E-2</v>
      </c>
      <c r="S1193">
        <v>0.33333333333333304</v>
      </c>
      <c r="T1193">
        <v>0.35536955160446221</v>
      </c>
      <c r="U1193">
        <v>7.0686744803437784E-2</v>
      </c>
      <c r="V1193">
        <v>0</v>
      </c>
      <c r="W1193">
        <v>28.90968549847398</v>
      </c>
      <c r="X1193">
        <v>0.95683859014329142</v>
      </c>
      <c r="Y1193">
        <v>-0.99999999999999911</v>
      </c>
      <c r="Z1193">
        <v>-0.99999999999999911</v>
      </c>
      <c r="AA1193">
        <v>38.951177330341281</v>
      </c>
      <c r="AB1193">
        <v>-0.28806821873957222</v>
      </c>
      <c r="AC1193">
        <v>0.37863088771787873</v>
      </c>
      <c r="AD1193">
        <v>0.10952421843815899</v>
      </c>
      <c r="AE1193">
        <v>10.00434437082326</v>
      </c>
      <c r="AF1193">
        <v>-0.99999999999999911</v>
      </c>
      <c r="AG1193">
        <v>-0.99999999999999911</v>
      </c>
      <c r="AH1193">
        <v>-0.99999999999999911</v>
      </c>
      <c r="AI1193">
        <v>0</v>
      </c>
      <c r="AJ1193">
        <v>0</v>
      </c>
      <c r="AK1193">
        <v>-5.1141152906621759E-2</v>
      </c>
      <c r="AL1193">
        <v>0.10691995452603233</v>
      </c>
      <c r="AM1193">
        <v>-0.11344810834125461</v>
      </c>
      <c r="AN1193">
        <v>1.1567895575552583E-2</v>
      </c>
      <c r="AO1193">
        <v>-3.0919084730644752</v>
      </c>
      <c r="AP1193">
        <v>0.8237971620189769</v>
      </c>
      <c r="AQ1193">
        <v>31.108535035237004</v>
      </c>
      <c r="AR1193">
        <v>0.75938962974123303</v>
      </c>
      <c r="AS1193">
        <v>0.99348608242267522</v>
      </c>
      <c r="AT1193">
        <v>-0.99999999999999911</v>
      </c>
      <c r="AU1193">
        <v>-0.99999999999999911</v>
      </c>
      <c r="AV1193">
        <v>-6.9132940918102986E-2</v>
      </c>
      <c r="AW1193">
        <v>46.395730847461621</v>
      </c>
      <c r="AX1193">
        <v>46.395730847461621</v>
      </c>
      <c r="AY1193">
        <v>-0.10063465740283924</v>
      </c>
      <c r="AZ1193">
        <v>-60.090593448692331</v>
      </c>
      <c r="BA1193">
        <v>1386.0927395969834</v>
      </c>
      <c r="CU1193" t="e">
        <v>#N/A</v>
      </c>
      <c r="CV1193" t="e">
        <v>#N/A</v>
      </c>
    </row>
    <row r="1194" spans="1:100" x14ac:dyDescent="0.25">
      <c r="A1194">
        <v>3225</v>
      </c>
      <c r="B1194" t="s">
        <v>787</v>
      </c>
      <c r="C1194">
        <v>3</v>
      </c>
      <c r="D1194">
        <v>4.8940835945897119</v>
      </c>
      <c r="E1194">
        <v>0</v>
      </c>
      <c r="F1194">
        <v>0.53577064415955999</v>
      </c>
      <c r="G1194">
        <v>0.53577064415955999</v>
      </c>
      <c r="H1194">
        <v>-1.6902157928312157E-2</v>
      </c>
      <c r="I1194">
        <v>0</v>
      </c>
      <c r="J1194">
        <v>-1.0141294756987302</v>
      </c>
      <c r="K1194">
        <v>-1.6902157928312157E-2</v>
      </c>
      <c r="L1194">
        <v>-0.99999999999999889</v>
      </c>
      <c r="M1194">
        <v>-0.99999999999999889</v>
      </c>
      <c r="N1194">
        <v>-0.33804315856624312</v>
      </c>
      <c r="O1194">
        <v>4.415724763050541</v>
      </c>
      <c r="P1194">
        <v>-0.65209153103747497</v>
      </c>
      <c r="Q1194">
        <v>0.96489740461098217</v>
      </c>
      <c r="R1194">
        <v>0.12675015989576899</v>
      </c>
      <c r="S1194">
        <v>0.34801075185157343</v>
      </c>
      <c r="T1194">
        <v>0.30562294261365136</v>
      </c>
      <c r="U1194">
        <v>-0.118568788405642</v>
      </c>
      <c r="V1194">
        <v>0</v>
      </c>
      <c r="W1194">
        <v>22.078682559515798</v>
      </c>
      <c r="X1194">
        <v>0.27079825558700987</v>
      </c>
      <c r="Y1194">
        <v>-0.99999999999999889</v>
      </c>
      <c r="Z1194">
        <v>-0.99999999999999889</v>
      </c>
      <c r="AA1194">
        <v>50.798788083927455</v>
      </c>
      <c r="AB1194">
        <v>0.10705369457248151</v>
      </c>
      <c r="AC1194">
        <v>3.3092091200440044E-2</v>
      </c>
      <c r="AD1194">
        <v>0.43172132151739595</v>
      </c>
      <c r="AE1194">
        <v>28.593355364515865</v>
      </c>
      <c r="AF1194">
        <v>-0.99999999999999889</v>
      </c>
      <c r="AG1194">
        <v>-0.99999999999999889</v>
      </c>
      <c r="AH1194">
        <v>-0.99999999999999889</v>
      </c>
      <c r="AI1194">
        <v>-1.6475746905214288E-3</v>
      </c>
      <c r="AJ1194">
        <v>0</v>
      </c>
      <c r="AK1194">
        <v>-0.10738085423231333</v>
      </c>
      <c r="AL1194">
        <v>0.10500443742228679</v>
      </c>
      <c r="AM1194">
        <v>1.0878708555858181E-2</v>
      </c>
      <c r="AN1194">
        <v>-0.23524189632384712</v>
      </c>
      <c r="AO1194">
        <v>-0.26493655726511267</v>
      </c>
      <c r="AP1194">
        <v>-5.356025220984745</v>
      </c>
      <c r="AQ1194">
        <v>21.064553083817074</v>
      </c>
      <c r="AR1194">
        <v>0.53506490605958323</v>
      </c>
      <c r="AS1194">
        <v>0.25389609765869747</v>
      </c>
      <c r="AT1194">
        <v>-0.99999999999999889</v>
      </c>
      <c r="AU1194">
        <v>-0.99999999999999889</v>
      </c>
      <c r="AV1194">
        <v>0.66252080405532854</v>
      </c>
      <c r="AW1194">
        <v>49.858487625993241</v>
      </c>
      <c r="AX1194">
        <v>49.825536132182812</v>
      </c>
      <c r="AY1194">
        <v>0.15022635110651886</v>
      </c>
      <c r="AZ1194">
        <v>10.277850951289468</v>
      </c>
      <c r="BA1194">
        <v>1485.8350801026959</v>
      </c>
    </row>
    <row r="1195" spans="1:100" x14ac:dyDescent="0.25">
      <c r="A1195">
        <v>3229</v>
      </c>
      <c r="B1195" t="s">
        <v>1593</v>
      </c>
      <c r="C1195">
        <v>3</v>
      </c>
      <c r="D1195">
        <v>4.4227422070824982</v>
      </c>
      <c r="E1195">
        <v>0</v>
      </c>
      <c r="F1195">
        <v>0.15852731229380299</v>
      </c>
      <c r="G1195">
        <v>0.15852731229380299</v>
      </c>
      <c r="H1195">
        <v>0.20549679109440289</v>
      </c>
      <c r="I1195">
        <v>0</v>
      </c>
      <c r="J1195">
        <v>12.329807465664173</v>
      </c>
      <c r="K1195">
        <v>0.20549679109440289</v>
      </c>
      <c r="L1195">
        <v>-1.0000000000000027</v>
      </c>
      <c r="M1195">
        <v>-1.0000000000000027</v>
      </c>
      <c r="N1195">
        <v>4.1099358218880582</v>
      </c>
      <c r="O1195">
        <v>16.91107698504047</v>
      </c>
      <c r="P1195">
        <v>-0.98345696689785567</v>
      </c>
      <c r="Q1195">
        <v>-0.1624970068200963</v>
      </c>
      <c r="R1195">
        <v>-0.14534021690837434</v>
      </c>
      <c r="S1195">
        <v>0.33333333333333448</v>
      </c>
      <c r="T1195">
        <v>0.24288914125939731</v>
      </c>
      <c r="U1195">
        <v>-2.1960896201509032E-2</v>
      </c>
      <c r="V1195">
        <v>0</v>
      </c>
      <c r="W1195">
        <v>13.950591491872792</v>
      </c>
      <c r="X1195">
        <v>0.26741444715129348</v>
      </c>
      <c r="Y1195">
        <v>-1.0000000000000027</v>
      </c>
      <c r="Z1195">
        <v>-1.0000000000000027</v>
      </c>
      <c r="AA1195">
        <v>34.686254673407618</v>
      </c>
      <c r="AB1195">
        <v>0.14745323918727077</v>
      </c>
      <c r="AC1195">
        <v>0.12104444173857984</v>
      </c>
      <c r="AD1195">
        <v>0.1491223870430135</v>
      </c>
      <c r="AE1195">
        <v>20.881003398443205</v>
      </c>
      <c r="AF1195">
        <v>-1.0000000000000027</v>
      </c>
      <c r="AG1195">
        <v>-1.0000000000000027</v>
      </c>
      <c r="AH1195">
        <v>-1.0000000000000027</v>
      </c>
      <c r="AI1195">
        <v>0</v>
      </c>
      <c r="AJ1195">
        <v>0</v>
      </c>
      <c r="AK1195">
        <v>-6.0982834076099515E-2</v>
      </c>
      <c r="AL1195">
        <v>9.0862898426437716E-2</v>
      </c>
      <c r="AM1195">
        <v>0.21103919800349774</v>
      </c>
      <c r="AN1195">
        <v>-2.1741230358210337E-2</v>
      </c>
      <c r="AO1195">
        <v>4.9710657797069464</v>
      </c>
      <c r="AP1195">
        <v>-8.9216266823070822E-2</v>
      </c>
      <c r="AQ1195">
        <v>26.28039895753696</v>
      </c>
      <c r="AR1195">
        <v>0.55426157839122259</v>
      </c>
      <c r="AS1195">
        <v>0.47291123824569636</v>
      </c>
      <c r="AT1195">
        <v>-1.0000000000000027</v>
      </c>
      <c r="AU1195">
        <v>-1.0000000000000027</v>
      </c>
      <c r="AV1195">
        <v>1.3187095385428654E-2</v>
      </c>
      <c r="AW1195">
        <v>51.508115391625012</v>
      </c>
      <c r="AX1195">
        <v>51.508115391625012</v>
      </c>
      <c r="AY1195">
        <v>0.12078419512631319</v>
      </c>
      <c r="AZ1195">
        <v>8.616266851651968</v>
      </c>
      <c r="BA1195">
        <v>1413.5277443286902</v>
      </c>
      <c r="CU1195" t="e">
        <v>#N/A</v>
      </c>
      <c r="CV1195" t="e">
        <v>#N/A</v>
      </c>
    </row>
    <row r="1196" spans="1:100" x14ac:dyDescent="0.25">
      <c r="A1196">
        <v>3230</v>
      </c>
      <c r="B1196" t="s">
        <v>1594</v>
      </c>
      <c r="C1196">
        <v>3</v>
      </c>
      <c r="D1196">
        <v>4.2489505362421491</v>
      </c>
      <c r="E1196">
        <v>0</v>
      </c>
      <c r="F1196">
        <v>0.6215327192341572</v>
      </c>
      <c r="G1196">
        <v>0.6215327192341572</v>
      </c>
      <c r="H1196">
        <v>0.19492181827603219</v>
      </c>
      <c r="I1196">
        <v>0</v>
      </c>
      <c r="J1196">
        <v>11.69530909656193</v>
      </c>
      <c r="K1196">
        <v>0.19492181827603219</v>
      </c>
      <c r="L1196">
        <v>-1.0000000000000007</v>
      </c>
      <c r="M1196">
        <v>-1.0000000000000007</v>
      </c>
      <c r="N1196">
        <v>3.8984363655206424</v>
      </c>
      <c r="O1196">
        <v>16.56579235203824</v>
      </c>
      <c r="P1196">
        <v>22.410919412000592</v>
      </c>
      <c r="Q1196">
        <v>1.6427168534314252</v>
      </c>
      <c r="R1196">
        <v>2.809952335512381</v>
      </c>
      <c r="S1196">
        <v>0.35744683610254008</v>
      </c>
      <c r="T1196">
        <v>0.36616441319671805</v>
      </c>
      <c r="U1196">
        <v>-8.380550990719296E-2</v>
      </c>
      <c r="V1196">
        <v>0</v>
      </c>
      <c r="W1196">
        <v>17.795356844641308</v>
      </c>
      <c r="X1196">
        <v>0.22413376905430796</v>
      </c>
      <c r="Y1196">
        <v>-1.0000000000000007</v>
      </c>
      <c r="Z1196">
        <v>-1.0000000000000007</v>
      </c>
      <c r="AA1196">
        <v>67.696983238138486</v>
      </c>
      <c r="AB1196">
        <v>0.26918199512691487</v>
      </c>
      <c r="AC1196">
        <v>0.41091861970918303</v>
      </c>
      <c r="AD1196">
        <v>0.26173286632359771</v>
      </c>
      <c r="AE1196">
        <v>47.091674057984768</v>
      </c>
      <c r="AF1196">
        <v>-1.0000000000000007</v>
      </c>
      <c r="AG1196">
        <v>-1.0000000000000007</v>
      </c>
      <c r="AH1196">
        <v>-1.0000000000000007</v>
      </c>
      <c r="AI1196">
        <v>-9.3340258071258377E-3</v>
      </c>
      <c r="AJ1196">
        <v>0</v>
      </c>
      <c r="AK1196">
        <v>1.2582788283876599E-2</v>
      </c>
      <c r="AL1196">
        <v>0.29902785846036806</v>
      </c>
      <c r="AM1196">
        <v>-0.14737767450199205</v>
      </c>
      <c r="AN1196">
        <v>0.52375455062337017</v>
      </c>
      <c r="AO1196">
        <v>-3.6215279211304172</v>
      </c>
      <c r="AP1196">
        <v>14.589003057886091</v>
      </c>
      <c r="AQ1196">
        <v>29.490665941203243</v>
      </c>
      <c r="AR1196">
        <v>0.63980573939206542</v>
      </c>
      <c r="AS1196">
        <v>0.41905558733034026</v>
      </c>
      <c r="AT1196">
        <v>-1.0000000000000007</v>
      </c>
      <c r="AU1196">
        <v>-1.0000000000000007</v>
      </c>
      <c r="AV1196">
        <v>3.4314850547465383</v>
      </c>
      <c r="AW1196">
        <v>98.85177864806279</v>
      </c>
      <c r="AX1196">
        <v>98.66509813192026</v>
      </c>
      <c r="AY1196">
        <v>0.53440613181043617</v>
      </c>
      <c r="AZ1196">
        <v>77.025400941042193</v>
      </c>
      <c r="BA1196">
        <v>1586.3900044468562</v>
      </c>
    </row>
    <row r="1197" spans="1:100" x14ac:dyDescent="0.25">
      <c r="A1197">
        <v>3234</v>
      </c>
      <c r="B1197" t="s">
        <v>1595</v>
      </c>
      <c r="C1197">
        <v>2</v>
      </c>
      <c r="D1197">
        <v>5.9308625688169432</v>
      </c>
      <c r="E1197">
        <v>0.48844540224447675</v>
      </c>
      <c r="F1197">
        <v>1.2932196850311577</v>
      </c>
      <c r="G1197">
        <v>1.3067591864342656</v>
      </c>
      <c r="H1197">
        <v>0.32256930177736542</v>
      </c>
      <c r="I1197">
        <v>0</v>
      </c>
      <c r="J1197">
        <v>19.354158106641922</v>
      </c>
      <c r="K1197">
        <v>0.32256930177736542</v>
      </c>
      <c r="L1197">
        <v>-1</v>
      </c>
      <c r="M1197">
        <v>-1</v>
      </c>
      <c r="N1197">
        <v>6.4513860355473076</v>
      </c>
      <c r="O1197">
        <v>23.948778758613166</v>
      </c>
      <c r="P1197">
        <v>2.6414931603201071</v>
      </c>
      <c r="Q1197">
        <v>6.4621143146535491</v>
      </c>
      <c r="R1197">
        <v>2.1239635754005395</v>
      </c>
      <c r="S1197">
        <v>0.37515211257648667</v>
      </c>
      <c r="T1197">
        <v>0.47297503972594723</v>
      </c>
      <c r="U1197">
        <v>0.31140358342079311</v>
      </c>
      <c r="V1197">
        <v>3.1545463988699902E-2</v>
      </c>
      <c r="W1197">
        <v>39.072800537977109</v>
      </c>
      <c r="X1197">
        <v>1.8859038568221427</v>
      </c>
      <c r="Y1197">
        <v>-1</v>
      </c>
      <c r="Z1197">
        <v>-1</v>
      </c>
      <c r="AA1197">
        <v>72.792523714904718</v>
      </c>
      <c r="AB1197">
        <v>0.37965955319491312</v>
      </c>
      <c r="AC1197">
        <v>0.37997269827032293</v>
      </c>
      <c r="AD1197">
        <v>0.37312851450670131</v>
      </c>
      <c r="AE1197">
        <v>41.78029691946891</v>
      </c>
      <c r="AF1197">
        <v>-1</v>
      </c>
      <c r="AG1197">
        <v>-1</v>
      </c>
      <c r="AH1197">
        <v>-1</v>
      </c>
      <c r="AI1197">
        <v>1.7030686817916536E-2</v>
      </c>
      <c r="AJ1197">
        <v>3.1545463988699902E-2</v>
      </c>
      <c r="AK1197">
        <v>-0.22548386311527896</v>
      </c>
      <c r="AL1197">
        <v>0.39731182010452631</v>
      </c>
      <c r="AM1197">
        <v>-0.27097191406868149</v>
      </c>
      <c r="AN1197">
        <v>0.45441277428373528</v>
      </c>
      <c r="AO1197">
        <v>-6.5129869970697865</v>
      </c>
      <c r="AP1197">
        <v>11.958148287392367</v>
      </c>
      <c r="AQ1197">
        <v>45.218351694350062</v>
      </c>
      <c r="AR1197">
        <v>1.0408082270186103</v>
      </c>
      <c r="AS1197">
        <v>2.00729233583731</v>
      </c>
      <c r="AT1197">
        <v>-1</v>
      </c>
      <c r="AU1197">
        <v>-1</v>
      </c>
      <c r="AV1197">
        <v>2.8703015339932532</v>
      </c>
      <c r="AW1197">
        <v>89.331736382482376</v>
      </c>
      <c r="AX1197">
        <v>89.897784279972285</v>
      </c>
      <c r="AY1197">
        <v>0.43246645808066142</v>
      </c>
      <c r="AZ1197">
        <v>46.56613541330298</v>
      </c>
      <c r="BA1197">
        <v>1514.2235545070655</v>
      </c>
    </row>
    <row r="1198" spans="1:100" x14ac:dyDescent="0.25">
      <c r="A1198">
        <v>3236</v>
      </c>
      <c r="B1198" t="s">
        <v>1596</v>
      </c>
      <c r="C1198">
        <v>3</v>
      </c>
      <c r="D1198">
        <v>4.002997879851427</v>
      </c>
      <c r="E1198">
        <v>0</v>
      </c>
      <c r="F1198">
        <v>0.27534498091711768</v>
      </c>
      <c r="G1198">
        <v>0.27534498091711768</v>
      </c>
      <c r="H1198">
        <v>0.23957337956165939</v>
      </c>
      <c r="I1198">
        <v>0</v>
      </c>
      <c r="J1198">
        <v>14.374402773699561</v>
      </c>
      <c r="K1198">
        <v>0.23957337956165939</v>
      </c>
      <c r="L1198">
        <v>-0.999999999999999</v>
      </c>
      <c r="M1198">
        <v>-0.999999999999999</v>
      </c>
      <c r="N1198">
        <v>4.7914675912331859</v>
      </c>
      <c r="O1198">
        <v>18.652745634468104</v>
      </c>
      <c r="P1198">
        <v>3.6308132679418148</v>
      </c>
      <c r="Q1198">
        <v>-0.5712846370528295</v>
      </c>
      <c r="R1198">
        <v>8.5139717098546924E-2</v>
      </c>
      <c r="S1198">
        <v>0.34059733381233381</v>
      </c>
      <c r="T1198">
        <v>0.40810742480126028</v>
      </c>
      <c r="U1198">
        <v>5.4586283082800974E-2</v>
      </c>
      <c r="V1198">
        <v>-6.9605626200838489E-3</v>
      </c>
      <c r="W1198">
        <v>22.270283980586061</v>
      </c>
      <c r="X1198">
        <v>0.76048722713056194</v>
      </c>
      <c r="Y1198">
        <v>-0.999999999999999</v>
      </c>
      <c r="Z1198">
        <v>-0.999999999999999</v>
      </c>
      <c r="AA1198">
        <v>55.827760885022307</v>
      </c>
      <c r="AB1198">
        <v>0.15645056055599479</v>
      </c>
      <c r="AC1198">
        <v>0.21401653609911023</v>
      </c>
      <c r="AD1198">
        <v>0.29897964709164854</v>
      </c>
      <c r="AE1198">
        <v>33.472337187337679</v>
      </c>
      <c r="AF1198">
        <v>-0.999999999999999</v>
      </c>
      <c r="AG1198">
        <v>-0.999999999999999</v>
      </c>
      <c r="AH1198">
        <v>-0.999999999999999</v>
      </c>
      <c r="AI1198">
        <v>0</v>
      </c>
      <c r="AJ1198">
        <v>-6.9605626200838489E-3</v>
      </c>
      <c r="AK1198">
        <v>0.46124943635118054</v>
      </c>
      <c r="AL1198">
        <v>3.8858432880493107E-2</v>
      </c>
      <c r="AM1198">
        <v>-0.10724823801877871</v>
      </c>
      <c r="AN1198">
        <v>2.9125281598219914E-2</v>
      </c>
      <c r="AO1198">
        <v>-0.37495876871356498</v>
      </c>
      <c r="AP1198">
        <v>0.92242420435796069</v>
      </c>
      <c r="AQ1198">
        <v>36.644686754285615</v>
      </c>
      <c r="AR1198">
        <v>0.79633047907631105</v>
      </c>
      <c r="AS1198">
        <v>1.0000606066922213</v>
      </c>
      <c r="AT1198">
        <v>-0.999999999999999</v>
      </c>
      <c r="AU1198">
        <v>-0.999999999999999</v>
      </c>
      <c r="AV1198">
        <v>0.36048469801566468</v>
      </c>
      <c r="AW1198">
        <v>75.402930723848357</v>
      </c>
      <c r="AX1198">
        <v>74.706874461839959</v>
      </c>
      <c r="AY1198">
        <v>0.45544725408598202</v>
      </c>
      <c r="AZ1198">
        <v>53.891198583118481</v>
      </c>
      <c r="BA1198">
        <v>1479.0105325564439</v>
      </c>
    </row>
    <row r="1199" spans="1:100" x14ac:dyDescent="0.25">
      <c r="A1199">
        <v>3238</v>
      </c>
      <c r="B1199" t="s">
        <v>1597</v>
      </c>
      <c r="C1199">
        <v>3</v>
      </c>
      <c r="D1199">
        <v>5.0305300113990077</v>
      </c>
      <c r="E1199">
        <v>0</v>
      </c>
      <c r="F1199">
        <v>-0.21987273005175798</v>
      </c>
      <c r="G1199">
        <v>-0.21987273005175798</v>
      </c>
      <c r="H1199">
        <v>0.2825148796696722</v>
      </c>
      <c r="I1199">
        <v>0</v>
      </c>
      <c r="J1199">
        <v>16.950892780180325</v>
      </c>
      <c r="K1199">
        <v>0.2825148796696722</v>
      </c>
      <c r="L1199">
        <v>-0.99999999999999833</v>
      </c>
      <c r="M1199">
        <v>-0.99999999999999833</v>
      </c>
      <c r="N1199">
        <v>5.6502975933934456</v>
      </c>
      <c r="O1199">
        <v>21.761550061527579</v>
      </c>
      <c r="P1199">
        <v>5.5231144458912987E-3</v>
      </c>
      <c r="Q1199">
        <v>2.3201948426419969</v>
      </c>
      <c r="R1199">
        <v>0.82241296734667757</v>
      </c>
      <c r="S1199">
        <v>0.33543181583709575</v>
      </c>
      <c r="T1199">
        <v>0.38007154824163286</v>
      </c>
      <c r="U1199">
        <v>0.64397259789058092</v>
      </c>
      <c r="V1199">
        <v>0.22894609524736076</v>
      </c>
      <c r="W1199">
        <v>52.236287101879924</v>
      </c>
      <c r="X1199">
        <v>4.429293662363845</v>
      </c>
      <c r="Y1199">
        <v>-0.99999999999999833</v>
      </c>
      <c r="Z1199">
        <v>-0.99999999999999833</v>
      </c>
      <c r="AA1199">
        <v>108.92808590909114</v>
      </c>
      <c r="AB1199">
        <v>0.4187091135752038</v>
      </c>
      <c r="AC1199">
        <v>0.29203791627565834</v>
      </c>
      <c r="AD1199">
        <v>0.40664068694642913</v>
      </c>
      <c r="AE1199">
        <v>55.86938583986457</v>
      </c>
      <c r="AF1199">
        <v>-0.99999999999999833</v>
      </c>
      <c r="AG1199">
        <v>-0.99999999999999833</v>
      </c>
      <c r="AH1199">
        <v>-0.99999999999999833</v>
      </c>
      <c r="AI1199">
        <v>0</v>
      </c>
      <c r="AJ1199">
        <v>0.22894609524736076</v>
      </c>
      <c r="AK1199">
        <v>0.16610204196202794</v>
      </c>
      <c r="AL1199">
        <v>0.16324883037295523</v>
      </c>
      <c r="AM1199">
        <v>8.942518834322466E-2</v>
      </c>
      <c r="AN1199">
        <v>0.22439593733969884</v>
      </c>
      <c r="AO1199">
        <v>3.0661399183907543</v>
      </c>
      <c r="AP1199">
        <v>6.4261425853572476</v>
      </c>
      <c r="AQ1199">
        <v>69.187179882060235</v>
      </c>
      <c r="AR1199">
        <v>1.5884220572166703</v>
      </c>
      <c r="AS1199">
        <v>4.7118085420335163</v>
      </c>
      <c r="AT1199">
        <v>-0.99999999999999833</v>
      </c>
      <c r="AU1199">
        <v>-0.99999999999999833</v>
      </c>
      <c r="AV1199">
        <v>0.60254023729491968</v>
      </c>
      <c r="AW1199">
        <v>137.11577855597599</v>
      </c>
      <c r="AX1199">
        <v>160.01038808071209</v>
      </c>
      <c r="AY1199">
        <v>0.4483651502631531</v>
      </c>
      <c r="AZ1199">
        <v>67.965410568413589</v>
      </c>
      <c r="BA1199">
        <v>1645.0945540557277</v>
      </c>
      <c r="CU1199" t="e">
        <v>#N/A</v>
      </c>
      <c r="CV1199" t="e">
        <v>#N/A</v>
      </c>
    </row>
    <row r="1200" spans="1:100" x14ac:dyDescent="0.25">
      <c r="A1200">
        <v>3239</v>
      </c>
      <c r="B1200" t="s">
        <v>1598</v>
      </c>
      <c r="C1200">
        <v>3</v>
      </c>
      <c r="D1200">
        <v>5.2752405620263962</v>
      </c>
      <c r="E1200">
        <v>0</v>
      </c>
      <c r="F1200">
        <v>-2.0227223762107061</v>
      </c>
      <c r="G1200">
        <v>-2.0227223762107061</v>
      </c>
      <c r="H1200">
        <v>-2.6786610294750164E-2</v>
      </c>
      <c r="I1200">
        <v>0</v>
      </c>
      <c r="J1200">
        <v>-1.6071966176850125</v>
      </c>
      <c r="K1200">
        <v>-2.6786610294750164E-2</v>
      </c>
      <c r="L1200">
        <v>-1.0000000000000022</v>
      </c>
      <c r="M1200">
        <v>-1.0000000000000022</v>
      </c>
      <c r="N1200">
        <v>-0.53573220589500448</v>
      </c>
      <c r="O1200">
        <v>1.6453215681306823</v>
      </c>
      <c r="P1200">
        <v>4.2848999553584584</v>
      </c>
      <c r="Q1200">
        <v>-7.9972646506573E-2</v>
      </c>
      <c r="R1200">
        <v>0.38745203868168637</v>
      </c>
      <c r="S1200">
        <v>0.33520804461861964</v>
      </c>
      <c r="T1200">
        <v>0.48677503107718528</v>
      </c>
      <c r="U1200">
        <v>5.2436103730793646E-2</v>
      </c>
      <c r="V1200">
        <v>0</v>
      </c>
      <c r="W1200">
        <v>36.048231588853916</v>
      </c>
      <c r="X1200">
        <v>1.1775103947461945</v>
      </c>
      <c r="Y1200">
        <v>-1.0000000000000022</v>
      </c>
      <c r="Z1200">
        <v>-1.0000000000000022</v>
      </c>
      <c r="AA1200">
        <v>65.981802731488997</v>
      </c>
      <c r="AB1200">
        <v>0.20501429239492192</v>
      </c>
      <c r="AC1200">
        <v>0.42808160881875396</v>
      </c>
      <c r="AD1200">
        <v>-4.2173519134608102E-2</v>
      </c>
      <c r="AE1200">
        <v>29.546119103953409</v>
      </c>
      <c r="AF1200">
        <v>-1.0000000000000022</v>
      </c>
      <c r="AG1200">
        <v>-1.0000000000000022</v>
      </c>
      <c r="AH1200">
        <v>-1.0000000000000022</v>
      </c>
      <c r="AI1200">
        <v>1.4689432730111453E-2</v>
      </c>
      <c r="AJ1200">
        <v>0</v>
      </c>
      <c r="AK1200">
        <v>-9.4569922266535378E-2</v>
      </c>
      <c r="AL1200">
        <v>3.6250539131826742E-2</v>
      </c>
      <c r="AM1200">
        <v>-0.1225627676845375</v>
      </c>
      <c r="AN1200">
        <v>-0.15136353436393482</v>
      </c>
      <c r="AO1200">
        <v>-3.536918803446115</v>
      </c>
      <c r="AP1200">
        <v>-3.6028356634392367</v>
      </c>
      <c r="AQ1200">
        <v>34.441034971168932</v>
      </c>
      <c r="AR1200">
        <v>0.87441917942659819</v>
      </c>
      <c r="AS1200">
        <v>1.150723784451444</v>
      </c>
      <c r="AT1200">
        <v>-1.0000000000000022</v>
      </c>
      <c r="AU1200">
        <v>-1.0000000000000022</v>
      </c>
      <c r="AV1200">
        <v>-1.6352703375290196</v>
      </c>
      <c r="AW1200">
        <v>64.024288636180458</v>
      </c>
      <c r="AX1200">
        <v>64.318077290782682</v>
      </c>
      <c r="AY1200">
        <v>7.4959877882087189E-2</v>
      </c>
      <c r="AZ1200">
        <v>1.1407307369210939</v>
      </c>
      <c r="BA1200">
        <v>1409.5871421891607</v>
      </c>
    </row>
    <row r="1201" spans="1:100" x14ac:dyDescent="0.25">
      <c r="A1201">
        <v>3240</v>
      </c>
      <c r="B1201" t="s">
        <v>1599</v>
      </c>
      <c r="C1201">
        <v>2</v>
      </c>
      <c r="D1201">
        <v>2.8025576213809433</v>
      </c>
      <c r="E1201">
        <v>-0.20643896878224791</v>
      </c>
      <c r="F1201">
        <v>-0.43711830502599169</v>
      </c>
      <c r="G1201">
        <v>-0.43143643070735904</v>
      </c>
      <c r="H1201">
        <v>-3.7027849892219813E-2</v>
      </c>
      <c r="I1201">
        <v>0</v>
      </c>
      <c r="J1201">
        <v>-2.2216709935331886</v>
      </c>
      <c r="K1201">
        <v>-3.7027849892219813E-2</v>
      </c>
      <c r="L1201">
        <v>-1</v>
      </c>
      <c r="M1201">
        <v>-1</v>
      </c>
      <c r="N1201">
        <v>-0.74055699784439621</v>
      </c>
      <c r="O1201">
        <v>1.5371335119447416</v>
      </c>
      <c r="P1201">
        <v>-0.87772474802941214</v>
      </c>
      <c r="Q1201">
        <v>-1.7632115891727602</v>
      </c>
      <c r="R1201">
        <v>-0.57763158225618971</v>
      </c>
      <c r="S1201">
        <v>0.30793312915706994</v>
      </c>
      <c r="T1201">
        <v>0.18917514215326897</v>
      </c>
      <c r="U1201">
        <v>-4.0020468007079452E-2</v>
      </c>
      <c r="V1201">
        <v>-1.4922825692042486E-2</v>
      </c>
      <c r="W1201">
        <v>16.892961069380803</v>
      </c>
      <c r="X1201">
        <v>0.25789728299615655</v>
      </c>
      <c r="Y1201">
        <v>-1</v>
      </c>
      <c r="Z1201">
        <v>-1</v>
      </c>
      <c r="AA1201">
        <v>27.127806634577183</v>
      </c>
      <c r="AB1201">
        <v>-1.4528038169735288E-2</v>
      </c>
      <c r="AC1201">
        <v>-1.4364486343534433E-2</v>
      </c>
      <c r="AD1201">
        <v>-1.7822274621973902E-2</v>
      </c>
      <c r="AE1201">
        <v>5.4651799073677498</v>
      </c>
      <c r="AF1201">
        <v>-1</v>
      </c>
      <c r="AG1201">
        <v>-1</v>
      </c>
      <c r="AH1201">
        <v>-1</v>
      </c>
      <c r="AI1201">
        <v>-8.4498561612928094E-3</v>
      </c>
      <c r="AJ1201">
        <v>-1.4922825692042486E-2</v>
      </c>
      <c r="AK1201">
        <v>0.24941053872378344</v>
      </c>
      <c r="AL1201">
        <v>-7.7582581734536096E-2</v>
      </c>
      <c r="AM1201">
        <v>0.28214869508100787</v>
      </c>
      <c r="AN1201">
        <v>-9.8707834865954094E-2</v>
      </c>
      <c r="AO1201">
        <v>7.5716301230318326</v>
      </c>
      <c r="AP1201">
        <v>-2.1264688327092518</v>
      </c>
      <c r="AQ1201">
        <v>21.60634714182849</v>
      </c>
      <c r="AR1201">
        <v>0.52106178858765295</v>
      </c>
      <c r="AS1201">
        <v>0.32649756570639987</v>
      </c>
      <c r="AT1201">
        <v>-1</v>
      </c>
      <c r="AU1201">
        <v>-1</v>
      </c>
      <c r="AV1201">
        <v>-0.71482402412344703</v>
      </c>
      <c r="AW1201">
        <v>36.706490926387346</v>
      </c>
      <c r="AX1201">
        <v>36.583114556984455</v>
      </c>
      <c r="AY1201">
        <v>2.7110941485190859E-2</v>
      </c>
      <c r="AZ1201">
        <v>-24.449119248481615</v>
      </c>
      <c r="BA1201">
        <v>1379.0101161653226</v>
      </c>
    </row>
    <row r="1202" spans="1:100" x14ac:dyDescent="0.25">
      <c r="A1202">
        <v>3242</v>
      </c>
      <c r="B1202" t="s">
        <v>1600</v>
      </c>
      <c r="C1202">
        <v>3</v>
      </c>
      <c r="D1202">
        <v>4.1742479568744733</v>
      </c>
      <c r="E1202">
        <v>-0.28315019458101726</v>
      </c>
      <c r="F1202">
        <v>-0.22236795152457683</v>
      </c>
      <c r="G1202">
        <v>-0.30158491212129446</v>
      </c>
      <c r="H1202">
        <v>2.9611725884918186E-2</v>
      </c>
      <c r="I1202">
        <v>0</v>
      </c>
      <c r="J1202">
        <v>1.7767035530950896</v>
      </c>
      <c r="K1202">
        <v>2.9611725884918186E-2</v>
      </c>
      <c r="L1202">
        <v>-1.0000000000000013</v>
      </c>
      <c r="M1202">
        <v>-1.0000000000000013</v>
      </c>
      <c r="N1202">
        <v>0.59223451769836366</v>
      </c>
      <c r="O1202">
        <v>5.649366597848271</v>
      </c>
      <c r="P1202">
        <v>0.11482149345557965</v>
      </c>
      <c r="Q1202">
        <v>-0.41495687577124574</v>
      </c>
      <c r="R1202">
        <v>-0.2789048294963587</v>
      </c>
      <c r="S1202">
        <v>0.33333333333333381</v>
      </c>
      <c r="T1202">
        <v>0.33901782185822282</v>
      </c>
      <c r="U1202">
        <v>-5.6734531257228528E-2</v>
      </c>
      <c r="V1202">
        <v>-4.7909080006669144E-3</v>
      </c>
      <c r="W1202">
        <v>23.248559601949744</v>
      </c>
      <c r="X1202">
        <v>0.38834740595360029</v>
      </c>
      <c r="Y1202">
        <v>-1.0000000000000013</v>
      </c>
      <c r="Z1202">
        <v>-1.0000000000000013</v>
      </c>
      <c r="AA1202">
        <v>22.478561002531791</v>
      </c>
      <c r="AB1202">
        <v>0.15339488772479629</v>
      </c>
      <c r="AC1202">
        <v>-4.5566181427599085E-2</v>
      </c>
      <c r="AD1202">
        <v>-0.11765058169562909</v>
      </c>
      <c r="AE1202">
        <v>-0.49109376992159026</v>
      </c>
      <c r="AF1202">
        <v>-1.0000000000000013</v>
      </c>
      <c r="AG1202">
        <v>-1.0000000000000013</v>
      </c>
      <c r="AH1202">
        <v>-1.0000000000000013</v>
      </c>
      <c r="AI1202">
        <v>0</v>
      </c>
      <c r="AJ1202">
        <v>-4.7909080006669144E-3</v>
      </c>
      <c r="AK1202">
        <v>-6.8849992903553342E-2</v>
      </c>
      <c r="AL1202">
        <v>0.1238217617582708</v>
      </c>
      <c r="AM1202">
        <v>0.33806121395255367</v>
      </c>
      <c r="AN1202">
        <v>0.30840044936622846</v>
      </c>
      <c r="AO1202">
        <v>8.1072803842960734</v>
      </c>
      <c r="AP1202">
        <v>8.3291200429470607</v>
      </c>
      <c r="AQ1202">
        <v>25.025263155044811</v>
      </c>
      <c r="AR1202">
        <v>0.61082571593366142</v>
      </c>
      <c r="AS1202">
        <v>0.41795913183851857</v>
      </c>
      <c r="AT1202">
        <v>-1.0000000000000013</v>
      </c>
      <c r="AU1202">
        <v>-1.0000000000000013</v>
      </c>
      <c r="AV1202">
        <v>-0.58048974161765265</v>
      </c>
      <c r="AW1202">
        <v>36.457047643327137</v>
      </c>
      <c r="AX1202">
        <v>35.977956843260444</v>
      </c>
      <c r="AY1202">
        <v>2.682478102244347E-3</v>
      </c>
      <c r="AZ1202">
        <v>-41.06999407254704</v>
      </c>
      <c r="BA1202">
        <v>1378.3668049303587</v>
      </c>
    </row>
    <row r="1203" spans="1:100" x14ac:dyDescent="0.25">
      <c r="A1203">
        <v>3243</v>
      </c>
      <c r="B1203" t="s">
        <v>1601</v>
      </c>
      <c r="C1203">
        <v>3</v>
      </c>
      <c r="D1203">
        <v>4.1959161820786157</v>
      </c>
      <c r="E1203">
        <v>0</v>
      </c>
      <c r="F1203">
        <v>0.47131375530129016</v>
      </c>
      <c r="G1203">
        <v>0.47131375530129016</v>
      </c>
      <c r="H1203">
        <v>-9.8802274021927601E-3</v>
      </c>
      <c r="I1203">
        <v>0</v>
      </c>
      <c r="J1203">
        <v>-0.59281364413156468</v>
      </c>
      <c r="K1203">
        <v>-9.8802274021927601E-3</v>
      </c>
      <c r="L1203">
        <v>-1.0000000000000024</v>
      </c>
      <c r="M1203">
        <v>-1.0000000000000024</v>
      </c>
      <c r="N1203">
        <v>-0.19760454804385552</v>
      </c>
      <c r="O1203">
        <v>4.0744162932483361</v>
      </c>
      <c r="P1203">
        <v>1.5302143300274755</v>
      </c>
      <c r="Q1203">
        <v>-1.3392000759622966</v>
      </c>
      <c r="R1203">
        <v>-0.4761316568768022</v>
      </c>
      <c r="S1203">
        <v>0.32147241787624359</v>
      </c>
      <c r="T1203">
        <v>0.15892681155333227</v>
      </c>
      <c r="U1203">
        <v>9.9523467624295474E-3</v>
      </c>
      <c r="V1203">
        <v>0</v>
      </c>
      <c r="W1203">
        <v>20.009272143767916</v>
      </c>
      <c r="X1203">
        <v>0.45193746296703496</v>
      </c>
      <c r="Y1203">
        <v>-1.0000000000000024</v>
      </c>
      <c r="Z1203">
        <v>-1.0000000000000024</v>
      </c>
      <c r="AA1203">
        <v>28.196428557127291</v>
      </c>
      <c r="AB1203">
        <v>-4.0453734522754831E-2</v>
      </c>
      <c r="AC1203">
        <v>0.10539882971533632</v>
      </c>
      <c r="AD1203">
        <v>0.10832066621214195</v>
      </c>
      <c r="AE1203">
        <v>8.6632880702361597</v>
      </c>
      <c r="AF1203">
        <v>-1.0000000000000024</v>
      </c>
      <c r="AG1203">
        <v>-1.0000000000000024</v>
      </c>
      <c r="AH1203">
        <v>-1.0000000000000024</v>
      </c>
      <c r="AI1203">
        <v>-1.4891357158861657E-2</v>
      </c>
      <c r="AJ1203">
        <v>0</v>
      </c>
      <c r="AK1203">
        <v>0.11684792510584839</v>
      </c>
      <c r="AL1203">
        <v>1.3055391761045069E-2</v>
      </c>
      <c r="AM1203">
        <v>0.38055526196910089</v>
      </c>
      <c r="AN1203">
        <v>0.44058357016924182</v>
      </c>
      <c r="AO1203">
        <v>10.09812117475677</v>
      </c>
      <c r="AP1203">
        <v>11.079866213036276</v>
      </c>
      <c r="AQ1203">
        <v>19.416458499636352</v>
      </c>
      <c r="AR1203">
        <v>0.49035157619200531</v>
      </c>
      <c r="AS1203">
        <v>0.44205723556484222</v>
      </c>
      <c r="AT1203">
        <v>-1.0000000000000024</v>
      </c>
      <c r="AU1203">
        <v>-1.0000000000000024</v>
      </c>
      <c r="AV1203">
        <v>-4.8179015755123733E-3</v>
      </c>
      <c r="AW1203">
        <v>43.350711063411914</v>
      </c>
      <c r="AX1203">
        <v>43.05288392023467</v>
      </c>
      <c r="AY1203">
        <v>0.20480608819450086</v>
      </c>
      <c r="AZ1203">
        <v>-5.6746915055297906</v>
      </c>
      <c r="BA1203">
        <v>1426.7329458250833</v>
      </c>
    </row>
    <row r="1204" spans="1:100" x14ac:dyDescent="0.25">
      <c r="A1204">
        <v>3244</v>
      </c>
      <c r="B1204" t="s">
        <v>1602</v>
      </c>
      <c r="C1204">
        <v>2</v>
      </c>
      <c r="D1204">
        <v>4.8426268322493833</v>
      </c>
      <c r="E1204">
        <v>0.24671768770266295</v>
      </c>
      <c r="F1204">
        <v>0.6912912705190053</v>
      </c>
      <c r="G1204">
        <v>0.70209735854278288</v>
      </c>
      <c r="H1204">
        <v>0.19747712636924736</v>
      </c>
      <c r="I1204">
        <v>0</v>
      </c>
      <c r="J1204">
        <v>11.84862758215484</v>
      </c>
      <c r="K1204">
        <v>0.19747712636924736</v>
      </c>
      <c r="L1204">
        <v>-1</v>
      </c>
      <c r="M1204">
        <v>-1</v>
      </c>
      <c r="N1204">
        <v>3.9495425273849465</v>
      </c>
      <c r="O1204">
        <v>16.152494929989381</v>
      </c>
      <c r="P1204">
        <v>1.4172714949184042</v>
      </c>
      <c r="Q1204">
        <v>3.6007904527343042</v>
      </c>
      <c r="R1204">
        <v>1.1841663223515475</v>
      </c>
      <c r="S1204">
        <v>0.35176881038508545</v>
      </c>
      <c r="T1204">
        <v>0.37425026840020681</v>
      </c>
      <c r="U1204">
        <v>0.18915456426215468</v>
      </c>
      <c r="V1204">
        <v>1.5380654516015977E-2</v>
      </c>
      <c r="W1204">
        <v>31.357154414397932</v>
      </c>
      <c r="X1204">
        <v>1.3195732200162826</v>
      </c>
      <c r="Y1204">
        <v>-1</v>
      </c>
      <c r="Z1204">
        <v>-1</v>
      </c>
      <c r="AA1204">
        <v>56.907251063404004</v>
      </c>
      <c r="AB1204">
        <v>0.24253448673165506</v>
      </c>
      <c r="AC1204">
        <v>0.24279559317193378</v>
      </c>
      <c r="AD1204">
        <v>0.23712942646452873</v>
      </c>
      <c r="AE1204">
        <v>29.147446614196824</v>
      </c>
      <c r="AF1204">
        <v>-1</v>
      </c>
      <c r="AG1204">
        <v>-1</v>
      </c>
      <c r="AH1204">
        <v>-1</v>
      </c>
      <c r="AI1204">
        <v>8.1668330942416181E-3</v>
      </c>
      <c r="AJ1204">
        <v>1.5380654516015977E-2</v>
      </c>
      <c r="AK1204">
        <v>-6.0283517285593599E-2</v>
      </c>
      <c r="AL1204">
        <v>0.23211147427484091</v>
      </c>
      <c r="AM1204">
        <v>-7.8559210185047676E-2</v>
      </c>
      <c r="AN1204">
        <v>0.26200007040010143</v>
      </c>
      <c r="AO1204">
        <v>-1.61340593208174</v>
      </c>
      <c r="AP1204">
        <v>7.0585672224043208</v>
      </c>
      <c r="AQ1204">
        <v>37.004501830669021</v>
      </c>
      <c r="AR1204">
        <v>0.86000531369717803</v>
      </c>
      <c r="AS1204">
        <v>1.4225983992083158</v>
      </c>
      <c r="AT1204">
        <v>-1</v>
      </c>
      <c r="AU1204">
        <v>-1</v>
      </c>
      <c r="AV1204">
        <v>1.6231527368077354</v>
      </c>
      <c r="AW1204">
        <v>71.025121869757086</v>
      </c>
      <c r="AX1204">
        <v>71.351341445681157</v>
      </c>
      <c r="AY1204">
        <v>0.29145643297567753</v>
      </c>
      <c r="AZ1204">
        <v>21.862233695620112</v>
      </c>
      <c r="BA1204">
        <v>1460.9893610439476</v>
      </c>
    </row>
    <row r="1205" spans="1:100" x14ac:dyDescent="0.25">
      <c r="A1205">
        <v>3245</v>
      </c>
      <c r="B1205" t="s">
        <v>1603</v>
      </c>
      <c r="C1205">
        <v>3</v>
      </c>
      <c r="D1205">
        <v>4.8353301731489466</v>
      </c>
      <c r="E1205">
        <v>0</v>
      </c>
      <c r="F1205">
        <v>0.32152522365991415</v>
      </c>
      <c r="G1205">
        <v>0.32152522365991415</v>
      </c>
      <c r="H1205">
        <v>0.32987990314074001</v>
      </c>
      <c r="I1205">
        <v>0</v>
      </c>
      <c r="J1205">
        <v>19.7927941884444</v>
      </c>
      <c r="K1205">
        <v>0.32987990314074001</v>
      </c>
      <c r="L1205">
        <v>-0.99999999999999833</v>
      </c>
      <c r="M1205">
        <v>-0.99999999999999833</v>
      </c>
      <c r="N1205">
        <v>6.5975980628148019</v>
      </c>
      <c r="O1205">
        <v>24.949649585253258</v>
      </c>
      <c r="P1205">
        <v>3.5733254875204472</v>
      </c>
      <c r="Q1205">
        <v>-1.6556853173058994</v>
      </c>
      <c r="R1205">
        <v>-0.17369652642267402</v>
      </c>
      <c r="S1205">
        <v>0.33272851694111322</v>
      </c>
      <c r="T1205">
        <v>0.23675165203837462</v>
      </c>
      <c r="U1205">
        <v>0.11122425356606661</v>
      </c>
      <c r="V1205">
        <v>0</v>
      </c>
      <c r="W1205">
        <v>14.032980776192572</v>
      </c>
      <c r="X1205">
        <v>0.59693871966428091</v>
      </c>
      <c r="Y1205">
        <v>-0.99999999999999833</v>
      </c>
      <c r="Z1205">
        <v>-0.99999999999999833</v>
      </c>
      <c r="AA1205">
        <v>51.116662651331801</v>
      </c>
      <c r="AB1205">
        <v>0.16114419903721897</v>
      </c>
      <c r="AC1205">
        <v>0.35581762767196162</v>
      </c>
      <c r="AD1205">
        <v>0.22818574132205799</v>
      </c>
      <c r="AE1205">
        <v>37.257378401561915</v>
      </c>
      <c r="AF1205">
        <v>-0.99999999999999833</v>
      </c>
      <c r="AG1205">
        <v>-0.99999999999999833</v>
      </c>
      <c r="AH1205">
        <v>-0.99999999999999833</v>
      </c>
      <c r="AI1205">
        <v>-1.491098427595273E-2</v>
      </c>
      <c r="AJ1205">
        <v>0</v>
      </c>
      <c r="AK1205">
        <v>-8.1160351083564647E-2</v>
      </c>
      <c r="AL1205">
        <v>0.27395819328272969</v>
      </c>
      <c r="AM1205">
        <v>0.27240561631198729</v>
      </c>
      <c r="AN1205">
        <v>-0.23229635048555253</v>
      </c>
      <c r="AO1205">
        <v>6.4043386523818597</v>
      </c>
      <c r="AP1205">
        <v>-4.4376177957251652</v>
      </c>
      <c r="AQ1205">
        <v>33.825774964636977</v>
      </c>
      <c r="AR1205">
        <v>0.68070442254555441</v>
      </c>
      <c r="AS1205">
        <v>0.92681862280502125</v>
      </c>
      <c r="AT1205">
        <v>-0.99999999999999833</v>
      </c>
      <c r="AU1205">
        <v>-0.99999999999999833</v>
      </c>
      <c r="AV1205">
        <v>0.14782869723723988</v>
      </c>
      <c r="AW1205">
        <v>71.628694440859945</v>
      </c>
      <c r="AX1205">
        <v>71.330474755340887</v>
      </c>
      <c r="AY1205">
        <v>3.1507641144817182E-2</v>
      </c>
      <c r="AZ1205">
        <v>-29.640187223034133</v>
      </c>
      <c r="BA1205">
        <v>1466.6238755910479</v>
      </c>
    </row>
    <row r="1206" spans="1:100" x14ac:dyDescent="0.25">
      <c r="A1206">
        <v>3247</v>
      </c>
      <c r="B1206" t="s">
        <v>1604</v>
      </c>
      <c r="C1206">
        <v>2</v>
      </c>
      <c r="D1206">
        <v>5.2308358489520712</v>
      </c>
      <c r="E1206">
        <v>0.33294981114684624</v>
      </c>
      <c r="F1206">
        <v>0.90601867752386034</v>
      </c>
      <c r="G1206">
        <v>0.91779986284004877</v>
      </c>
      <c r="H1206">
        <v>0.24210156644282588</v>
      </c>
      <c r="I1206">
        <v>0</v>
      </c>
      <c r="J1206">
        <v>14.526093986569553</v>
      </c>
      <c r="K1206">
        <v>0.24210156644282588</v>
      </c>
      <c r="L1206">
        <v>-1</v>
      </c>
      <c r="M1206">
        <v>-1</v>
      </c>
      <c r="N1206">
        <v>4.8420313288565175</v>
      </c>
      <c r="O1206">
        <v>18.933682477267848</v>
      </c>
      <c r="P1206">
        <v>1.8539911072063964</v>
      </c>
      <c r="Q1206">
        <v>4.6215175668862374</v>
      </c>
      <c r="R1206">
        <v>1.5194225129420011</v>
      </c>
      <c r="S1206">
        <v>0.36011039341342604</v>
      </c>
      <c r="T1206">
        <v>0.40946859942235114</v>
      </c>
      <c r="U1206">
        <v>0.23276475819874831</v>
      </c>
      <c r="V1206">
        <v>2.1147166843914836E-2</v>
      </c>
      <c r="W1206">
        <v>34.109575874391609</v>
      </c>
      <c r="X1206">
        <v>1.5216017440348568</v>
      </c>
      <c r="Y1206">
        <v>-1</v>
      </c>
      <c r="Z1206">
        <v>-1</v>
      </c>
      <c r="AA1206">
        <v>62.574043532050652</v>
      </c>
      <c r="AB1206">
        <v>0.29145144969125858</v>
      </c>
      <c r="AC1206">
        <v>0.29173112000211782</v>
      </c>
      <c r="AD1206">
        <v>0.28564471636654937</v>
      </c>
      <c r="AE1206">
        <v>33.653994442363526</v>
      </c>
      <c r="AF1206">
        <v>-1</v>
      </c>
      <c r="AG1206">
        <v>-1</v>
      </c>
      <c r="AH1206">
        <v>-1</v>
      </c>
      <c r="AI1206">
        <v>1.1328857481639297E-2</v>
      </c>
      <c r="AJ1206">
        <v>2.1147166843914836E-2</v>
      </c>
      <c r="AK1206">
        <v>-0.11921584385645943</v>
      </c>
      <c r="AL1206">
        <v>0.29104380084570675</v>
      </c>
      <c r="AM1206">
        <v>-0.14719906832035684</v>
      </c>
      <c r="AN1206">
        <v>0.33063992853541063</v>
      </c>
      <c r="AO1206">
        <v>-3.3612455623933428</v>
      </c>
      <c r="AP1206">
        <v>8.8064068527159236</v>
      </c>
      <c r="AQ1206">
        <v>39.934648738893777</v>
      </c>
      <c r="AR1206">
        <v>0.92450358262821042</v>
      </c>
      <c r="AS1206">
        <v>1.6311777084365733</v>
      </c>
      <c r="AT1206">
        <v>-1</v>
      </c>
      <c r="AU1206">
        <v>-1</v>
      </c>
      <c r="AV1206">
        <v>2.0680512013301531</v>
      </c>
      <c r="AW1206">
        <v>77.555685588934352</v>
      </c>
      <c r="AX1206">
        <v>77.967459713164459</v>
      </c>
      <c r="AY1206">
        <v>0.34175928680759515</v>
      </c>
      <c r="AZ1206">
        <v>30.674917448122599</v>
      </c>
      <c r="BA1206">
        <v>1468.8177694150609</v>
      </c>
    </row>
    <row r="1207" spans="1:100" x14ac:dyDescent="0.25">
      <c r="A1207">
        <v>3250</v>
      </c>
      <c r="B1207" t="s">
        <v>1605</v>
      </c>
      <c r="C1207">
        <v>3</v>
      </c>
      <c r="D1207">
        <v>3.4124467016185092</v>
      </c>
      <c r="E1207">
        <v>-0.16125691141657589</v>
      </c>
      <c r="F1207">
        <v>-0.6328587597358919</v>
      </c>
      <c r="G1207">
        <v>-0.67185268120119179</v>
      </c>
      <c r="H1207">
        <v>4.9875277366814338E-2</v>
      </c>
      <c r="I1207">
        <v>0</v>
      </c>
      <c r="J1207">
        <v>2.9925166420088569</v>
      </c>
      <c r="K1207">
        <v>4.9875277366814338E-2</v>
      </c>
      <c r="L1207">
        <v>-1.0000000000000016</v>
      </c>
      <c r="M1207">
        <v>-1.0000000000000016</v>
      </c>
      <c r="N1207">
        <v>0.99750554733628549</v>
      </c>
      <c r="O1207">
        <v>5.7331106624261743</v>
      </c>
      <c r="P1207">
        <v>-0.22998622871432209</v>
      </c>
      <c r="Q1207">
        <v>0.16269772589998438</v>
      </c>
      <c r="R1207">
        <v>3.0802042895263539E-2</v>
      </c>
      <c r="S1207">
        <v>0.33333333333333404</v>
      </c>
      <c r="T1207">
        <v>0.28446657098011391</v>
      </c>
      <c r="U1207">
        <v>0.32523323505501978</v>
      </c>
      <c r="V1207">
        <v>0</v>
      </c>
      <c r="W1207">
        <v>35.726314480066129</v>
      </c>
      <c r="X1207">
        <v>1.7967139896519617</v>
      </c>
      <c r="Y1207">
        <v>-1.0000000000000016</v>
      </c>
      <c r="Z1207">
        <v>-1.0000000000000016</v>
      </c>
      <c r="AA1207">
        <v>48.158463251204438</v>
      </c>
      <c r="AB1207">
        <v>0.1784833631763913</v>
      </c>
      <c r="AC1207">
        <v>0.2639280285744689</v>
      </c>
      <c r="AD1207">
        <v>-0.19438445718599931</v>
      </c>
      <c r="AE1207">
        <v>12.401346728243045</v>
      </c>
      <c r="AF1207">
        <v>-1.0000000000000016</v>
      </c>
      <c r="AG1207">
        <v>-1.0000000000000016</v>
      </c>
      <c r="AH1207">
        <v>-1.0000000000000016</v>
      </c>
      <c r="AI1207">
        <v>0</v>
      </c>
      <c r="AJ1207">
        <v>0</v>
      </c>
      <c r="AK1207">
        <v>0.24502574116340325</v>
      </c>
      <c r="AL1207">
        <v>0.26790222082594506</v>
      </c>
      <c r="AM1207">
        <v>5.5207361918564207E-2</v>
      </c>
      <c r="AN1207">
        <v>-7.6461496681437841E-2</v>
      </c>
      <c r="AO1207">
        <v>2.6053127537811229</v>
      </c>
      <c r="AP1207">
        <v>-0.57202631290622141</v>
      </c>
      <c r="AQ1207">
        <v>38.718831122074981</v>
      </c>
      <c r="AR1207">
        <v>0.94303313936846789</v>
      </c>
      <c r="AS1207">
        <v>1.8465892670187758</v>
      </c>
      <c r="AT1207">
        <v>-1.0000000000000016</v>
      </c>
      <c r="AU1207">
        <v>-1.0000000000000016</v>
      </c>
      <c r="AV1207">
        <v>-0.64105063830592823</v>
      </c>
      <c r="AW1207">
        <v>53.319547600724412</v>
      </c>
      <c r="AX1207">
        <v>53.319547600724412</v>
      </c>
      <c r="AY1207">
        <v>5.7874445697272889E-2</v>
      </c>
      <c r="AZ1207">
        <v>-7.3942647876723901</v>
      </c>
      <c r="BA1207">
        <v>1589.049381772995</v>
      </c>
    </row>
    <row r="1208" spans="1:100" x14ac:dyDescent="0.25">
      <c r="A1208">
        <v>3255</v>
      </c>
      <c r="B1208" t="s">
        <v>1606</v>
      </c>
      <c r="C1208">
        <v>3</v>
      </c>
      <c r="D1208">
        <v>2.2563943447351713</v>
      </c>
      <c r="E1208">
        <v>0.10954943971946376</v>
      </c>
      <c r="F1208">
        <v>0.65998784825998491</v>
      </c>
      <c r="G1208">
        <v>0.71222106899321591</v>
      </c>
      <c r="H1208">
        <v>8.9399589461562998E-2</v>
      </c>
      <c r="I1208">
        <v>0</v>
      </c>
      <c r="J1208">
        <v>5.3639753676937794</v>
      </c>
      <c r="K1208">
        <v>8.9399589461562998E-2</v>
      </c>
      <c r="L1208">
        <v>-1.0000000000000002</v>
      </c>
      <c r="M1208">
        <v>-1.0000000000000002</v>
      </c>
      <c r="N1208">
        <v>1.7879917892312607</v>
      </c>
      <c r="O1208">
        <v>8.3325907814221765</v>
      </c>
      <c r="P1208">
        <v>3.3148399632823748</v>
      </c>
      <c r="Q1208">
        <v>0.12388927053625846</v>
      </c>
      <c r="R1208">
        <v>0.29736236462282695</v>
      </c>
      <c r="S1208">
        <v>0.33333333333333315</v>
      </c>
      <c r="T1208">
        <v>0.39465964583844038</v>
      </c>
      <c r="U1208">
        <v>0.2545957371661372</v>
      </c>
      <c r="V1208">
        <v>0</v>
      </c>
      <c r="W1208">
        <v>35.727565075053903</v>
      </c>
      <c r="X1208">
        <v>1.6912979197470417</v>
      </c>
      <c r="Y1208">
        <v>-1.0000000000000002</v>
      </c>
      <c r="Z1208">
        <v>-1.0000000000000002</v>
      </c>
      <c r="AA1208">
        <v>51.781682690662755</v>
      </c>
      <c r="AB1208">
        <v>-7.4036815951254165E-2</v>
      </c>
      <c r="AC1208">
        <v>0.11667373933005143</v>
      </c>
      <c r="AD1208">
        <v>0.27249818164092227</v>
      </c>
      <c r="AE1208">
        <v>15.75675525098597</v>
      </c>
      <c r="AF1208">
        <v>-1.0000000000000002</v>
      </c>
      <c r="AG1208">
        <v>-1.0000000000000002</v>
      </c>
      <c r="AH1208">
        <v>-1.0000000000000002</v>
      </c>
      <c r="AI1208">
        <v>0</v>
      </c>
      <c r="AJ1208">
        <v>0</v>
      </c>
      <c r="AK1208">
        <v>6.3908668946202341E-2</v>
      </c>
      <c r="AL1208">
        <v>0.20340910675426099</v>
      </c>
      <c r="AM1208">
        <v>0.37330445452817512</v>
      </c>
      <c r="AN1208">
        <v>0.22335703325571349</v>
      </c>
      <c r="AO1208">
        <v>9.6521547079353844</v>
      </c>
      <c r="AP1208">
        <v>6.6009713651641411</v>
      </c>
      <c r="AQ1208">
        <v>41.091540442747693</v>
      </c>
      <c r="AR1208">
        <v>0.98258871633791045</v>
      </c>
      <c r="AS1208">
        <v>1.7806975092086055</v>
      </c>
      <c r="AT1208">
        <v>-1.0000000000000002</v>
      </c>
      <c r="AU1208">
        <v>-1.0000000000000002</v>
      </c>
      <c r="AV1208">
        <v>1.009583433616043</v>
      </c>
      <c r="AW1208">
        <v>66.71524483724906</v>
      </c>
      <c r="AX1208">
        <v>66.71524483724906</v>
      </c>
      <c r="AY1208">
        <v>0.26755124566039579</v>
      </c>
      <c r="AZ1208">
        <v>42.815702456980532</v>
      </c>
      <c r="BA1208">
        <v>1582.6120861158986</v>
      </c>
    </row>
    <row r="1209" spans="1:100" x14ac:dyDescent="0.25">
      <c r="A1209">
        <v>3256</v>
      </c>
      <c r="B1209" t="s">
        <v>1607</v>
      </c>
      <c r="C1209">
        <v>3</v>
      </c>
      <c r="D1209">
        <v>4.9085786831238751</v>
      </c>
      <c r="E1209">
        <v>6.0080213436617272E-3</v>
      </c>
      <c r="F1209">
        <v>1.5441221034230164</v>
      </c>
      <c r="G1209">
        <v>1.5441221034230164</v>
      </c>
      <c r="H1209">
        <v>0.80398651754794181</v>
      </c>
      <c r="I1209">
        <v>0</v>
      </c>
      <c r="J1209">
        <v>48.239191052876507</v>
      </c>
      <c r="K1209">
        <v>0.80398651754794181</v>
      </c>
      <c r="L1209">
        <v>-0.99999999999999789</v>
      </c>
      <c r="M1209">
        <v>-0.99999999999999789</v>
      </c>
      <c r="N1209">
        <v>16.079730350958837</v>
      </c>
      <c r="O1209">
        <v>54.691891839423384</v>
      </c>
      <c r="P1209">
        <v>-1.3966088933308929</v>
      </c>
      <c r="Q1209">
        <v>4.1304515515413245</v>
      </c>
      <c r="R1209">
        <v>1.1988881675039578</v>
      </c>
      <c r="S1209">
        <v>0.35510489213052493</v>
      </c>
      <c r="T1209">
        <v>0.45012704345409832</v>
      </c>
      <c r="U1209">
        <v>0.48635126287180669</v>
      </c>
      <c r="V1209">
        <v>0</v>
      </c>
      <c r="W1209">
        <v>19.503867236339531</v>
      </c>
      <c r="X1209">
        <v>2.0634441796446734</v>
      </c>
      <c r="Y1209">
        <v>-0.99999999999999789</v>
      </c>
      <c r="Z1209">
        <v>-0.99999999999999789</v>
      </c>
      <c r="AA1209">
        <v>87.89365945284878</v>
      </c>
      <c r="AB1209">
        <v>0.40869557639450332</v>
      </c>
      <c r="AC1209">
        <v>0.5843516341121483</v>
      </c>
      <c r="AD1209">
        <v>0.35077087047345368</v>
      </c>
      <c r="AE1209">
        <v>67.190904049005297</v>
      </c>
      <c r="AF1209">
        <v>-0.99999999999999789</v>
      </c>
      <c r="AG1209">
        <v>-0.99999999999999789</v>
      </c>
      <c r="AH1209">
        <v>-0.99999999999999789</v>
      </c>
      <c r="AI1209">
        <v>7.4365178513861707E-2</v>
      </c>
      <c r="AJ1209">
        <v>0</v>
      </c>
      <c r="AK1209">
        <v>4.1775903091905708E-2</v>
      </c>
      <c r="AL1209">
        <v>-5.7704777596951459E-2</v>
      </c>
      <c r="AM1209">
        <v>-0.14812997812216011</v>
      </c>
      <c r="AN1209">
        <v>0.36135907488324209</v>
      </c>
      <c r="AO1209">
        <v>-3.494369937594473</v>
      </c>
      <c r="AP1209">
        <v>8.745452984096298</v>
      </c>
      <c r="AQ1209">
        <v>67.743058289216052</v>
      </c>
      <c r="AR1209">
        <v>1.2915831984564301</v>
      </c>
      <c r="AS1209">
        <v>2.8674306971926149</v>
      </c>
      <c r="AT1209">
        <v>-0.99999999999999789</v>
      </c>
      <c r="AU1209">
        <v>-0.99999999999999789</v>
      </c>
      <c r="AV1209">
        <v>2.7430102709269764</v>
      </c>
      <c r="AW1209">
        <v>151.33100427636845</v>
      </c>
      <c r="AX1209">
        <v>152.81830784664567</v>
      </c>
      <c r="AY1209">
        <v>0.37041694865179958</v>
      </c>
      <c r="AZ1209">
        <v>70.1691446421937</v>
      </c>
      <c r="BA1209">
        <v>1609.0808154908361</v>
      </c>
    </row>
    <row r="1210" spans="1:100" x14ac:dyDescent="0.25">
      <c r="A1210">
        <v>3257</v>
      </c>
      <c r="B1210" t="s">
        <v>1608</v>
      </c>
      <c r="C1210">
        <v>2</v>
      </c>
      <c r="D1210">
        <v>3.6908862167016276</v>
      </c>
      <c r="E1210">
        <v>-9.1162436654388529E-3</v>
      </c>
      <c r="F1210">
        <v>5.4236835206522574E-2</v>
      </c>
      <c r="G1210">
        <v>6.2149999296386357E-2</v>
      </c>
      <c r="H1210">
        <v>6.5085095613869465E-2</v>
      </c>
      <c r="I1210">
        <v>0</v>
      </c>
      <c r="J1210">
        <v>3.9051057368321676</v>
      </c>
      <c r="K1210">
        <v>6.5085095613869465E-2</v>
      </c>
      <c r="L1210">
        <v>-1</v>
      </c>
      <c r="M1210">
        <v>-1</v>
      </c>
      <c r="N1210">
        <v>1.3017019122773892</v>
      </c>
      <c r="O1210">
        <v>7.9012526356625417</v>
      </c>
      <c r="P1210">
        <v>0.12160938137309965</v>
      </c>
      <c r="Q1210">
        <v>0.57249171628331685</v>
      </c>
      <c r="R1210">
        <v>0.18952643841355302</v>
      </c>
      <c r="S1210">
        <v>0.3270209566301544</v>
      </c>
      <c r="T1210">
        <v>0.26976433297672819</v>
      </c>
      <c r="U1210">
        <v>5.9771604445030088E-2</v>
      </c>
      <c r="V1210">
        <v>-1.7274655233091127E-3</v>
      </c>
      <c r="W1210">
        <v>23.191255503791766</v>
      </c>
      <c r="X1210">
        <v>0.72019389959838609</v>
      </c>
      <c r="Y1210">
        <v>-1</v>
      </c>
      <c r="Z1210">
        <v>-1</v>
      </c>
      <c r="AA1210">
        <v>40.09498044317013</v>
      </c>
      <c r="AB1210">
        <v>9.7407375804789323E-2</v>
      </c>
      <c r="AC1210">
        <v>9.7613406853179846E-2</v>
      </c>
      <c r="AD1210">
        <v>9.3194001342693455E-2</v>
      </c>
      <c r="AE1210">
        <v>15.777396083960966</v>
      </c>
      <c r="AF1210">
        <v>-1</v>
      </c>
      <c r="AG1210">
        <v>-1</v>
      </c>
      <c r="AH1210">
        <v>-1</v>
      </c>
      <c r="AI1210">
        <v>-1.2142780021745987E-3</v>
      </c>
      <c r="AJ1210">
        <v>-1.7274655233091127E-3</v>
      </c>
      <c r="AK1210">
        <v>0.11455722870453008</v>
      </c>
      <c r="AL1210">
        <v>5.7270728284717243E-2</v>
      </c>
      <c r="AM1210">
        <v>0.12508189308282536</v>
      </c>
      <c r="AN1210">
        <v>5.8358967132228393E-2</v>
      </c>
      <c r="AO1210">
        <v>3.5720941595752187</v>
      </c>
      <c r="AP1210">
        <v>1.8730671307473621</v>
      </c>
      <c r="AQ1210">
        <v>28.311326096657893</v>
      </c>
      <c r="AR1210">
        <v>0.66865149973544913</v>
      </c>
      <c r="AS1210">
        <v>0.80378417371323985</v>
      </c>
      <c r="AT1210">
        <v>-1</v>
      </c>
      <c r="AU1210">
        <v>-1</v>
      </c>
      <c r="AV1210">
        <v>0.303225560109181</v>
      </c>
      <c r="AW1210">
        <v>51.650210020248331</v>
      </c>
      <c r="AX1210">
        <v>51.722605898397845</v>
      </c>
      <c r="AY1210">
        <v>0.14221765349479798</v>
      </c>
      <c r="AZ1210">
        <v>-4.2832842419714625</v>
      </c>
      <c r="BA1210">
        <v>1412.7583728755999</v>
      </c>
    </row>
    <row r="1211" spans="1:100" x14ac:dyDescent="0.25">
      <c r="A1211">
        <v>3258</v>
      </c>
      <c r="B1211" t="s">
        <v>1609</v>
      </c>
      <c r="C1211">
        <v>3</v>
      </c>
      <c r="D1211">
        <v>4.9509241504908976</v>
      </c>
      <c r="E1211">
        <v>-2.9072922626987689E-2</v>
      </c>
      <c r="F1211">
        <v>-1.2367461294956097E-2</v>
      </c>
      <c r="G1211">
        <v>-1.8985352666896733E-2</v>
      </c>
      <c r="H1211">
        <v>8.4394667942029933E-2</v>
      </c>
      <c r="I1211">
        <v>0</v>
      </c>
      <c r="J1211">
        <v>5.0636800765217984</v>
      </c>
      <c r="K1211">
        <v>8.4394667942029933E-2</v>
      </c>
      <c r="L1211">
        <v>-1.0000000000000002</v>
      </c>
      <c r="M1211">
        <v>-1.0000000000000002</v>
      </c>
      <c r="N1211">
        <v>1.6878933588405984</v>
      </c>
      <c r="O1211">
        <v>9.9956188743457908</v>
      </c>
      <c r="P1211">
        <v>0.32164080598711597</v>
      </c>
      <c r="Q1211">
        <v>-2.9002989468614189E-2</v>
      </c>
      <c r="R1211">
        <v>9.7756427685986389E-3</v>
      </c>
      <c r="S1211">
        <v>0.33333333333333354</v>
      </c>
      <c r="T1211">
        <v>0.36264643784989598</v>
      </c>
      <c r="U1211">
        <v>0.12809822252014502</v>
      </c>
      <c r="V1211">
        <v>0</v>
      </c>
      <c r="W1211">
        <v>29.587333030453795</v>
      </c>
      <c r="X1211">
        <v>1.1253845832897333</v>
      </c>
      <c r="Y1211">
        <v>-1.0000000000000002</v>
      </c>
      <c r="Z1211">
        <v>-1.0000000000000002</v>
      </c>
      <c r="AA1211">
        <v>56.151885879178806</v>
      </c>
      <c r="AB1211">
        <v>0.18472409537645684</v>
      </c>
      <c r="AC1211">
        <v>0.17261657719173895</v>
      </c>
      <c r="AD1211">
        <v>0.17375487155093258</v>
      </c>
      <c r="AE1211">
        <v>26.554777205956434</v>
      </c>
      <c r="AF1211">
        <v>-1.0000000000000002</v>
      </c>
      <c r="AG1211">
        <v>-1.0000000000000002</v>
      </c>
      <c r="AH1211">
        <v>-1.0000000000000002</v>
      </c>
      <c r="AI1211">
        <v>0</v>
      </c>
      <c r="AJ1211">
        <v>0</v>
      </c>
      <c r="AK1211">
        <v>0.35404899282038038</v>
      </c>
      <c r="AL1211">
        <v>-0.25625972551808751</v>
      </c>
      <c r="AM1211">
        <v>0.37675610275796972</v>
      </c>
      <c r="AN1211">
        <v>-0.18350161935857409</v>
      </c>
      <c r="AO1211">
        <v>11.189147533051145</v>
      </c>
      <c r="AP1211">
        <v>-5.8688391115547907</v>
      </c>
      <c r="AQ1211">
        <v>34.651013106975604</v>
      </c>
      <c r="AR1211">
        <v>0.82407799370337464</v>
      </c>
      <c r="AS1211">
        <v>1.2097792512317633</v>
      </c>
      <c r="AT1211">
        <v>-1.0000000000000002</v>
      </c>
      <c r="AU1211">
        <v>-1.0000000000000002</v>
      </c>
      <c r="AV1211">
        <v>-9.2097098982980991E-3</v>
      </c>
      <c r="AW1211">
        <v>60.27866564196983</v>
      </c>
      <c r="AX1211">
        <v>60.27866564196983</v>
      </c>
      <c r="AY1211">
        <v>0.25826847161175687</v>
      </c>
      <c r="AZ1211">
        <v>-20.491263905183796</v>
      </c>
      <c r="BA1211">
        <v>1420.865619946343</v>
      </c>
      <c r="CU1211" t="e">
        <v>#N/A</v>
      </c>
      <c r="CV1211" t="e">
        <v>#N/A</v>
      </c>
    </row>
    <row r="1212" spans="1:100" x14ac:dyDescent="0.25">
      <c r="A1212">
        <v>3259</v>
      </c>
      <c r="B1212" t="s">
        <v>1610</v>
      </c>
      <c r="C1212">
        <v>2</v>
      </c>
      <c r="D1212">
        <v>4.0405313147532409</v>
      </c>
      <c r="E1212">
        <v>6.8549750578922819E-2</v>
      </c>
      <c r="F1212">
        <v>0.24763364477645661</v>
      </c>
      <c r="G1212">
        <v>0.2564250419153894</v>
      </c>
      <c r="H1212">
        <v>0.10527663175475749</v>
      </c>
      <c r="I1212">
        <v>0</v>
      </c>
      <c r="J1212">
        <v>6.3165979052854491</v>
      </c>
      <c r="K1212">
        <v>0.10527663175475749</v>
      </c>
      <c r="L1212">
        <v>-1</v>
      </c>
      <c r="M1212">
        <v>-1</v>
      </c>
      <c r="N1212">
        <v>2.1055326350951495</v>
      </c>
      <c r="O1212">
        <v>10.406162493057337</v>
      </c>
      <c r="P1212">
        <v>0.51494612804748474</v>
      </c>
      <c r="Q1212">
        <v>1.4918218105271608</v>
      </c>
      <c r="R1212">
        <v>0.49147893974142254</v>
      </c>
      <c r="S1212">
        <v>0.33453390323974719</v>
      </c>
      <c r="T1212">
        <v>0.30148414440213495</v>
      </c>
      <c r="U1212">
        <v>9.9049647661341986E-2</v>
      </c>
      <c r="V1212">
        <v>3.4662128343684257E-3</v>
      </c>
      <c r="W1212">
        <v>25.670256840321485</v>
      </c>
      <c r="X1212">
        <v>0.90215330819140094</v>
      </c>
      <c r="Y1212">
        <v>-1</v>
      </c>
      <c r="Z1212">
        <v>-1</v>
      </c>
      <c r="AA1212">
        <v>45.198844915889318</v>
      </c>
      <c r="AB1212">
        <v>0.14146502406775213</v>
      </c>
      <c r="AC1212">
        <v>0.14168777488840473</v>
      </c>
      <c r="AD1212">
        <v>0.13688987795801105</v>
      </c>
      <c r="AE1212">
        <v>19.836272332217664</v>
      </c>
      <c r="AF1212">
        <v>-1</v>
      </c>
      <c r="AG1212">
        <v>-1</v>
      </c>
      <c r="AH1212">
        <v>-1</v>
      </c>
      <c r="AI1212">
        <v>1.6336371141813185E-3</v>
      </c>
      <c r="AJ1212">
        <v>3.4662128343684257E-3</v>
      </c>
      <c r="AK1212">
        <v>6.1479123313534459E-2</v>
      </c>
      <c r="AL1212">
        <v>0.11034883367571287</v>
      </c>
      <c r="AM1212">
        <v>6.3260583181749139E-2</v>
      </c>
      <c r="AN1212">
        <v>0.12018027703330462</v>
      </c>
      <c r="AO1212">
        <v>1.9978814735601813</v>
      </c>
      <c r="AP1212">
        <v>3.4472798167623995</v>
      </c>
      <c r="AQ1212">
        <v>30.950397985646248</v>
      </c>
      <c r="AR1212">
        <v>0.72674263774170844</v>
      </c>
      <c r="AS1212">
        <v>0.99164362542325668</v>
      </c>
      <c r="AT1212">
        <v>-1</v>
      </c>
      <c r="AU1212">
        <v>-1</v>
      </c>
      <c r="AV1212">
        <v>0.70392868795560781</v>
      </c>
      <c r="AW1212">
        <v>57.53204040975929</v>
      </c>
      <c r="AX1212">
        <v>57.681492015993896</v>
      </c>
      <c r="AY1212">
        <v>0.18752352096208236</v>
      </c>
      <c r="AZ1212">
        <v>3.6539648742731159</v>
      </c>
      <c r="BA1212">
        <v>1441.1299954080866</v>
      </c>
    </row>
    <row r="1213" spans="1:100" x14ac:dyDescent="0.25">
      <c r="A1213">
        <v>3260</v>
      </c>
      <c r="B1213" t="s">
        <v>1611</v>
      </c>
      <c r="C1213">
        <v>3</v>
      </c>
      <c r="D1213">
        <v>4.9224632382463822</v>
      </c>
      <c r="E1213">
        <v>-2.8701440028858764E-2</v>
      </c>
      <c r="F1213">
        <v>-5.7700974481867021E-2</v>
      </c>
      <c r="G1213">
        <v>-5.5306136101341649E-2</v>
      </c>
      <c r="H1213">
        <v>0.4603435933763127</v>
      </c>
      <c r="I1213">
        <v>0</v>
      </c>
      <c r="J1213">
        <v>27.620615602578749</v>
      </c>
      <c r="K1213">
        <v>0.4603435933763127</v>
      </c>
      <c r="L1213">
        <v>-1.0000000000000011</v>
      </c>
      <c r="M1213">
        <v>-1.0000000000000011</v>
      </c>
      <c r="N1213">
        <v>9.2068718675262478</v>
      </c>
      <c r="O1213">
        <v>32.487772704723803</v>
      </c>
      <c r="P1213">
        <v>7.5218687917247035E-2</v>
      </c>
      <c r="Q1213">
        <v>1.2924765105394709</v>
      </c>
      <c r="R1213">
        <v>0.38501910539174422</v>
      </c>
      <c r="S1213">
        <v>0.33333333333333376</v>
      </c>
      <c r="T1213">
        <v>0.38801965805678984</v>
      </c>
      <c r="U1213">
        <v>0.55757846492249663</v>
      </c>
      <c r="V1213">
        <v>6.6438493749931604E-2</v>
      </c>
      <c r="W1213">
        <v>35.401054267449553</v>
      </c>
      <c r="X1213">
        <v>2.9446405449268425</v>
      </c>
      <c r="Y1213">
        <v>-1.0000000000000011</v>
      </c>
      <c r="Z1213">
        <v>-1.0000000000000011</v>
      </c>
      <c r="AA1213">
        <v>60.209505209025096</v>
      </c>
      <c r="AB1213">
        <v>0.15300788848867278</v>
      </c>
      <c r="AC1213">
        <v>-3.6457126959981309E-2</v>
      </c>
      <c r="AD1213">
        <v>0.37191787519498459</v>
      </c>
      <c r="AE1213">
        <v>24.423431836183809</v>
      </c>
      <c r="AF1213">
        <v>-1.0000000000000011</v>
      </c>
      <c r="AG1213">
        <v>-1.0000000000000011</v>
      </c>
      <c r="AH1213">
        <v>-1.0000000000000011</v>
      </c>
      <c r="AI1213">
        <v>0</v>
      </c>
      <c r="AJ1213">
        <v>6.6438493749931604E-2</v>
      </c>
      <c r="AK1213">
        <v>8.4224499948436171E-2</v>
      </c>
      <c r="AL1213">
        <v>5.6590796583856268E-2</v>
      </c>
      <c r="AM1213">
        <v>3.559325805398586E-2</v>
      </c>
      <c r="AN1213">
        <v>-0.17575314841308529</v>
      </c>
      <c r="AO1213">
        <v>1.3109539510918271</v>
      </c>
      <c r="AP1213">
        <v>-4.1108747274078512</v>
      </c>
      <c r="AQ1213">
        <v>63.021669870028305</v>
      </c>
      <c r="AR1213">
        <v>1.3453699500625518</v>
      </c>
      <c r="AS1213">
        <v>3.4049841383031545</v>
      </c>
      <c r="AT1213">
        <v>-1.0000000000000011</v>
      </c>
      <c r="AU1213">
        <v>-1.0000000000000011</v>
      </c>
      <c r="AV1213">
        <v>0.32971296929040239</v>
      </c>
      <c r="AW1213">
        <v>88.586403186341087</v>
      </c>
      <c r="AX1213">
        <v>95.230252561334282</v>
      </c>
      <c r="AY1213">
        <v>0.17451936095195714</v>
      </c>
      <c r="AZ1213">
        <v>21.752271200717193</v>
      </c>
      <c r="BA1213">
        <v>1473.7933362317258</v>
      </c>
    </row>
    <row r="1214" spans="1:100" x14ac:dyDescent="0.25">
      <c r="A1214">
        <v>3265</v>
      </c>
      <c r="B1214" t="s">
        <v>1612</v>
      </c>
      <c r="C1214">
        <v>3</v>
      </c>
      <c r="D1214">
        <v>3.7447931266814756</v>
      </c>
      <c r="E1214">
        <v>-0.30604323898810515</v>
      </c>
      <c r="F1214">
        <v>-2.5569569204678212E-2</v>
      </c>
      <c r="G1214">
        <v>-0.10823132824053969</v>
      </c>
      <c r="H1214">
        <v>-5.9945379406987354E-2</v>
      </c>
      <c r="I1214">
        <v>0</v>
      </c>
      <c r="J1214">
        <v>-3.596722764419245</v>
      </c>
      <c r="K1214">
        <v>-5.9945379406987354E-2</v>
      </c>
      <c r="L1214">
        <v>-1.0000000000000013</v>
      </c>
      <c r="M1214">
        <v>-1.0000000000000013</v>
      </c>
      <c r="N1214">
        <v>-1.1989075881397451</v>
      </c>
      <c r="O1214">
        <v>3.9839034021692754E-2</v>
      </c>
      <c r="P1214">
        <v>-0.17547188247488044</v>
      </c>
      <c r="Q1214">
        <v>3.1878023609482296E-2</v>
      </c>
      <c r="R1214">
        <v>-1.2953209650895707E-2</v>
      </c>
      <c r="S1214">
        <v>0.33333333333333381</v>
      </c>
      <c r="T1214">
        <v>0.25481259496318709</v>
      </c>
      <c r="U1214">
        <v>8.5983619752637408E-2</v>
      </c>
      <c r="V1214">
        <v>3.2728141957889569E-3</v>
      </c>
      <c r="W1214">
        <v>29.493909666077396</v>
      </c>
      <c r="X1214">
        <v>0.90622339130561402</v>
      </c>
      <c r="Y1214">
        <v>-1.0000000000000013</v>
      </c>
      <c r="Z1214">
        <v>-1.0000000000000013</v>
      </c>
      <c r="AA1214">
        <v>30.427999043566142</v>
      </c>
      <c r="AB1214">
        <v>-0.16004369270624888</v>
      </c>
      <c r="AC1214">
        <v>0.19118852393609345</v>
      </c>
      <c r="AD1214">
        <v>-1.2203979487051667E-2</v>
      </c>
      <c r="AE1214">
        <v>0.94704258713965084</v>
      </c>
      <c r="AF1214">
        <v>-1.0000000000000013</v>
      </c>
      <c r="AG1214">
        <v>-1.0000000000000013</v>
      </c>
      <c r="AH1214">
        <v>-1.0000000000000013</v>
      </c>
      <c r="AI1214">
        <v>0</v>
      </c>
      <c r="AJ1214">
        <v>3.2728141957889569E-3</v>
      </c>
      <c r="AK1214">
        <v>0.10700479050097603</v>
      </c>
      <c r="AL1214">
        <v>0.24414972566797413</v>
      </c>
      <c r="AM1214">
        <v>0.17045650034815385</v>
      </c>
      <c r="AN1214">
        <v>0.36937114323539072</v>
      </c>
      <c r="AO1214">
        <v>4.796436461208728</v>
      </c>
      <c r="AP1214">
        <v>10.455027209224642</v>
      </c>
      <c r="AQ1214">
        <v>25.897186901658152</v>
      </c>
      <c r="AR1214">
        <v>0.67740236224494743</v>
      </c>
      <c r="AS1214">
        <v>0.84627801189862617</v>
      </c>
      <c r="AT1214">
        <v>-1.0000000000000013</v>
      </c>
      <c r="AU1214">
        <v>-1.0000000000000013</v>
      </c>
      <c r="AV1214">
        <v>-0.12118453789143539</v>
      </c>
      <c r="AW1214">
        <v>40.922865286812467</v>
      </c>
      <c r="AX1214">
        <v>41.250146706391362</v>
      </c>
      <c r="AY1214">
        <v>0.13829956273481012</v>
      </c>
      <c r="AZ1214">
        <v>-3.0716638313304356</v>
      </c>
      <c r="BA1214">
        <v>1421.5665821318669</v>
      </c>
      <c r="CU1214" t="e">
        <v>#N/A</v>
      </c>
      <c r="CV1214" t="e">
        <v>#N/A</v>
      </c>
    </row>
    <row r="1215" spans="1:100" x14ac:dyDescent="0.25">
      <c r="A1215">
        <v>3266</v>
      </c>
      <c r="B1215" t="s">
        <v>1613</v>
      </c>
      <c r="C1215">
        <v>3</v>
      </c>
      <c r="D1215">
        <v>3.3915430325629909</v>
      </c>
      <c r="E1215">
        <v>0</v>
      </c>
      <c r="F1215">
        <v>0.18378992682895195</v>
      </c>
      <c r="G1215">
        <v>0.18378992682895195</v>
      </c>
      <c r="H1215">
        <v>-2.501476930942945E-2</v>
      </c>
      <c r="I1215">
        <v>0</v>
      </c>
      <c r="J1215">
        <v>-1.5008861585657665</v>
      </c>
      <c r="K1215">
        <v>-2.501476930942945E-2</v>
      </c>
      <c r="L1215">
        <v>-1</v>
      </c>
      <c r="M1215">
        <v>-1</v>
      </c>
      <c r="N1215">
        <v>-0.5002953861885886</v>
      </c>
      <c r="O1215">
        <v>2.0744468008261756</v>
      </c>
      <c r="P1215">
        <v>-7.882207083135034E-4</v>
      </c>
      <c r="Q1215">
        <v>-6.2208076107312403E-2</v>
      </c>
      <c r="R1215">
        <v>-1.131792054963802E-2</v>
      </c>
      <c r="S1215">
        <v>0.33333333333333343</v>
      </c>
      <c r="T1215">
        <v>0.27775789231069642</v>
      </c>
      <c r="U1215">
        <v>-1.7994850274894208E-2</v>
      </c>
      <c r="V1215">
        <v>1.4902600695607612E-2</v>
      </c>
      <c r="W1215">
        <v>25.320549814966906</v>
      </c>
      <c r="X1215">
        <v>0.60842584020955415</v>
      </c>
      <c r="Y1215">
        <v>-1</v>
      </c>
      <c r="Z1215">
        <v>-1</v>
      </c>
      <c r="AA1215">
        <v>16.752105360816131</v>
      </c>
      <c r="AB1215">
        <v>-1.2334423174862153E-2</v>
      </c>
      <c r="AC1215">
        <v>-7.2832520620276245E-2</v>
      </c>
      <c r="AD1215">
        <v>-8.59755868768841E-2</v>
      </c>
      <c r="AE1215">
        <v>-8.5571265336011262</v>
      </c>
      <c r="AF1215">
        <v>-1</v>
      </c>
      <c r="AG1215">
        <v>-1</v>
      </c>
      <c r="AH1215">
        <v>-1</v>
      </c>
      <c r="AI1215">
        <v>0</v>
      </c>
      <c r="AJ1215">
        <v>1.4902600695607612E-2</v>
      </c>
      <c r="AK1215">
        <v>0.19182579566774879</v>
      </c>
      <c r="AL1215">
        <v>-5.2739796975856429E-2</v>
      </c>
      <c r="AM1215">
        <v>0.30214885950412923</v>
      </c>
      <c r="AN1215">
        <v>8.1671438718377176E-2</v>
      </c>
      <c r="AO1215">
        <v>8.5128504659419804</v>
      </c>
      <c r="AP1215">
        <v>1.7780869830801513</v>
      </c>
      <c r="AQ1215">
        <v>23.819663656401126</v>
      </c>
      <c r="AR1215">
        <v>0.60799897606474318</v>
      </c>
      <c r="AS1215">
        <v>0.58341107090012456</v>
      </c>
      <c r="AT1215">
        <v>-1</v>
      </c>
      <c r="AU1215">
        <v>-1</v>
      </c>
      <c r="AV1215">
        <v>0.17247200627931389</v>
      </c>
      <c r="AW1215">
        <v>20.604639144722455</v>
      </c>
      <c r="AX1215">
        <v>22.094899214283217</v>
      </c>
      <c r="AY1215">
        <v>-9.6344062511990139E-2</v>
      </c>
      <c r="AZ1215">
        <v>-78.479803851972846</v>
      </c>
      <c r="BA1215">
        <v>1298.6844399369165</v>
      </c>
    </row>
    <row r="1216" spans="1:100" x14ac:dyDescent="0.25">
      <c r="A1216">
        <v>3267</v>
      </c>
      <c r="B1216" t="s">
        <v>1614</v>
      </c>
      <c r="C1216">
        <v>3</v>
      </c>
      <c r="D1216">
        <v>-0.3256393105995038</v>
      </c>
      <c r="E1216">
        <v>0</v>
      </c>
      <c r="F1216">
        <v>1.5607268163393861</v>
      </c>
      <c r="G1216">
        <v>1.5607268163393861</v>
      </c>
      <c r="H1216">
        <v>-6.7279466041518868E-4</v>
      </c>
      <c r="I1216">
        <v>0</v>
      </c>
      <c r="J1216">
        <v>-4.0367679624907282E-2</v>
      </c>
      <c r="K1216">
        <v>-6.7279466041518868E-4</v>
      </c>
      <c r="L1216">
        <v>-1.0000000000000011</v>
      </c>
      <c r="M1216">
        <v>-1.0000000000000011</v>
      </c>
      <c r="N1216">
        <v>-1.3455893208302844E-2</v>
      </c>
      <c r="O1216">
        <v>1.1947198261149681</v>
      </c>
      <c r="P1216">
        <v>-0.77538150505087355</v>
      </c>
      <c r="Q1216">
        <v>8.7656461077060488</v>
      </c>
      <c r="R1216">
        <v>2.5952175863985696</v>
      </c>
      <c r="S1216">
        <v>0.33333333333333365</v>
      </c>
      <c r="T1216">
        <v>2.100855548661219E-2</v>
      </c>
      <c r="U1216">
        <v>-0.18120138635081831</v>
      </c>
      <c r="V1216">
        <v>-8.1670385903176747E-3</v>
      </c>
      <c r="W1216">
        <v>6.6258503415690013</v>
      </c>
      <c r="X1216">
        <v>-0.73434285291944823</v>
      </c>
      <c r="Y1216">
        <v>-1.0000000000000011</v>
      </c>
      <c r="Z1216">
        <v>-1.0000000000000011</v>
      </c>
      <c r="AA1216">
        <v>22.650656536344158</v>
      </c>
      <c r="AB1216">
        <v>0.19290643862109927</v>
      </c>
      <c r="AC1216">
        <v>0.16124513561946269</v>
      </c>
      <c r="AD1216">
        <v>-8.5559802073030405E-2</v>
      </c>
      <c r="AE1216">
        <v>13.429588608376582</v>
      </c>
      <c r="AF1216">
        <v>-1.0000000000000011</v>
      </c>
      <c r="AG1216">
        <v>-1.0000000000000011</v>
      </c>
      <c r="AH1216">
        <v>-1.0000000000000011</v>
      </c>
      <c r="AI1216">
        <v>0</v>
      </c>
      <c r="AJ1216">
        <v>-8.1670385903176747E-3</v>
      </c>
      <c r="AK1216">
        <v>1.0865188527076183E-2</v>
      </c>
      <c r="AL1216">
        <v>-8.7116081665896156E-2</v>
      </c>
      <c r="AM1216">
        <v>5.7259556701226557E-3</v>
      </c>
      <c r="AN1216">
        <v>6.1134983010007943E-2</v>
      </c>
      <c r="AO1216">
        <v>0.19747483438844782</v>
      </c>
      <c r="AP1216">
        <v>1.0927941669207168</v>
      </c>
      <c r="AQ1216">
        <v>6.5854826619440869</v>
      </c>
      <c r="AR1216">
        <v>0.16497346387880987</v>
      </c>
      <c r="AS1216">
        <v>-0.73501564757986348</v>
      </c>
      <c r="AT1216">
        <v>-1.0000000000000011</v>
      </c>
      <c r="AU1216">
        <v>-1.0000000000000011</v>
      </c>
      <c r="AV1216">
        <v>4.1559444027379566</v>
      </c>
      <c r="AW1216">
        <v>24.93817052937985</v>
      </c>
      <c r="AX1216">
        <v>24.121466670348081</v>
      </c>
      <c r="AY1216">
        <v>0.19838763417126631</v>
      </c>
      <c r="AZ1216">
        <v>-30.500925238314473</v>
      </c>
      <c r="BA1216">
        <v>1431.1435845632295</v>
      </c>
      <c r="CU1216" t="e">
        <v>#N/A</v>
      </c>
      <c r="CV1216" t="e">
        <v>#N/A</v>
      </c>
    </row>
    <row r="1217" spans="1:100" x14ac:dyDescent="0.25">
      <c r="A1217">
        <v>3268</v>
      </c>
      <c r="B1217" t="s">
        <v>1615</v>
      </c>
      <c r="C1217">
        <v>3</v>
      </c>
      <c r="D1217">
        <v>0.68341274503661409</v>
      </c>
      <c r="E1217">
        <v>0</v>
      </c>
      <c r="F1217">
        <v>3.8400230707611602E-2</v>
      </c>
      <c r="G1217">
        <v>3.8400230707611602E-2</v>
      </c>
      <c r="H1217">
        <v>0.22167678842852062</v>
      </c>
      <c r="I1217">
        <v>0</v>
      </c>
      <c r="J1217">
        <v>13.300607305711239</v>
      </c>
      <c r="K1217">
        <v>0.22167678842852062</v>
      </c>
      <c r="L1217">
        <v>-1.0000000000000009</v>
      </c>
      <c r="M1217">
        <v>-1.0000000000000009</v>
      </c>
      <c r="N1217">
        <v>4.4335357685704153</v>
      </c>
      <c r="O1217">
        <v>14.022420281455465</v>
      </c>
      <c r="P1217">
        <v>-2.9364500030016706E-2</v>
      </c>
      <c r="Q1217">
        <v>0.77441568456556742</v>
      </c>
      <c r="R1217">
        <v>0.30149157667355431</v>
      </c>
      <c r="S1217">
        <v>0.34267706667508979</v>
      </c>
      <c r="T1217">
        <v>0.19230862842602173</v>
      </c>
      <c r="U1217">
        <v>1.4676986614335912E-2</v>
      </c>
      <c r="V1217">
        <v>-1.866987302893626E-2</v>
      </c>
      <c r="W1217">
        <v>12.372640810319623</v>
      </c>
      <c r="X1217">
        <v>0.11897291004900488</v>
      </c>
      <c r="Y1217">
        <v>-1.0000000000000009</v>
      </c>
      <c r="Z1217">
        <v>-1.0000000000000009</v>
      </c>
      <c r="AA1217">
        <v>6.4752979508438502</v>
      </c>
      <c r="AB1217">
        <v>-3.4949402779854713E-2</v>
      </c>
      <c r="AC1217">
        <v>-0.14343663101941451</v>
      </c>
      <c r="AD1217">
        <v>5.44093450762827E-2</v>
      </c>
      <c r="AE1217">
        <v>-6.1988344361493253</v>
      </c>
      <c r="AF1217">
        <v>-1.0000000000000009</v>
      </c>
      <c r="AG1217">
        <v>-1.0000000000000009</v>
      </c>
      <c r="AH1217">
        <v>-1.0000000000000009</v>
      </c>
      <c r="AI1217">
        <v>0</v>
      </c>
      <c r="AJ1217">
        <v>-1.866987302893626E-2</v>
      </c>
      <c r="AK1217">
        <v>4.3684093612797306E-2</v>
      </c>
      <c r="AL1217">
        <v>-1.9665668143551356E-2</v>
      </c>
      <c r="AM1217">
        <v>5.3302955772835003E-2</v>
      </c>
      <c r="AN1217">
        <v>-4.1092771245782129E-3</v>
      </c>
      <c r="AO1217">
        <v>1.550994362384861</v>
      </c>
      <c r="AP1217">
        <v>-0.20106026883221187</v>
      </c>
      <c r="AQ1217">
        <v>25.673248116030855</v>
      </c>
      <c r="AR1217">
        <v>0.53099280868651122</v>
      </c>
      <c r="AS1217">
        <v>0.34064969847752563</v>
      </c>
      <c r="AT1217">
        <v>-1.0000000000000009</v>
      </c>
      <c r="AU1217">
        <v>-1.0000000000000009</v>
      </c>
      <c r="AV1217">
        <v>0.3398918073811662</v>
      </c>
      <c r="AW1217">
        <v>20.296657963467098</v>
      </c>
      <c r="AX1217">
        <v>18.429670660573468</v>
      </c>
      <c r="AY1217">
        <v>-0.15955282850646407</v>
      </c>
      <c r="AZ1217">
        <v>-73.521571310375222</v>
      </c>
      <c r="BA1217">
        <v>1294.9879240484454</v>
      </c>
    </row>
    <row r="1218" spans="1:100" x14ac:dyDescent="0.25">
      <c r="A1218">
        <v>3274</v>
      </c>
      <c r="B1218" t="s">
        <v>1616</v>
      </c>
      <c r="C1218">
        <v>3</v>
      </c>
      <c r="D1218">
        <v>3.4709163578844429</v>
      </c>
      <c r="E1218">
        <v>-0.17763738005059321</v>
      </c>
      <c r="F1218">
        <v>-0.28631344087870114</v>
      </c>
      <c r="G1218">
        <v>-0.33623286042811368</v>
      </c>
      <c r="H1218">
        <v>0.21594530611526713</v>
      </c>
      <c r="I1218">
        <v>0</v>
      </c>
      <c r="J1218">
        <v>12.956718366916025</v>
      </c>
      <c r="K1218">
        <v>0.21594530611526713</v>
      </c>
      <c r="L1218">
        <v>-1.0000000000000018</v>
      </c>
      <c r="M1218">
        <v>-1.0000000000000018</v>
      </c>
      <c r="N1218">
        <v>4.3189061223053411</v>
      </c>
      <c r="O1218">
        <v>16.091401864372351</v>
      </c>
      <c r="P1218">
        <v>1.0213043665114302E-2</v>
      </c>
      <c r="Q1218">
        <v>1.3791409592869384</v>
      </c>
      <c r="R1218">
        <v>0.43581190786288793</v>
      </c>
      <c r="S1218">
        <v>0.33333333333333376</v>
      </c>
      <c r="T1218">
        <v>0.30418407818600052</v>
      </c>
      <c r="U1218">
        <v>0.24768734712721391</v>
      </c>
      <c r="V1218">
        <v>-5.6692694591500333E-3</v>
      </c>
      <c r="W1218">
        <v>26.543607322885236</v>
      </c>
      <c r="X1218">
        <v>1.3491566220106901</v>
      </c>
      <c r="Y1218">
        <v>-1.0000000000000018</v>
      </c>
      <c r="Z1218">
        <v>-1.0000000000000018</v>
      </c>
      <c r="AA1218">
        <v>55.255034076691409</v>
      </c>
      <c r="AB1218">
        <v>0.24595553680032334</v>
      </c>
      <c r="AC1218">
        <v>4.7897839728618359E-3</v>
      </c>
      <c r="AD1218">
        <v>0.31476697614568105</v>
      </c>
      <c r="AE1218">
        <v>28.275614845943334</v>
      </c>
      <c r="AF1218">
        <v>-1.0000000000000018</v>
      </c>
      <c r="AG1218">
        <v>-1.0000000000000018</v>
      </c>
      <c r="AH1218">
        <v>-1.0000000000000018</v>
      </c>
      <c r="AI1218">
        <v>-1.5691764552198662E-2</v>
      </c>
      <c r="AJ1218">
        <v>-5.6692694591500333E-3</v>
      </c>
      <c r="AK1218">
        <v>0.45374807060908984</v>
      </c>
      <c r="AL1218">
        <v>1.0305620597949525E-2</v>
      </c>
      <c r="AM1218">
        <v>0.11393074977398319</v>
      </c>
      <c r="AN1218">
        <v>-4.6797076636578082E-2</v>
      </c>
      <c r="AO1218">
        <v>5.1170090973950302</v>
      </c>
      <c r="AP1218">
        <v>-1.1183988129247042</v>
      </c>
      <c r="AQ1218">
        <v>39.500325689801272</v>
      </c>
      <c r="AR1218">
        <v>0.87953548918739799</v>
      </c>
      <c r="AS1218">
        <v>1.5651019281259564</v>
      </c>
      <c r="AT1218">
        <v>-1.0000000000000018</v>
      </c>
      <c r="AU1218">
        <v>-1.0000000000000018</v>
      </c>
      <c r="AV1218">
        <v>9.9579047434773901E-2</v>
      </c>
      <c r="AW1218">
        <v>70.228037128139121</v>
      </c>
      <c r="AX1218">
        <v>69.347274891180135</v>
      </c>
      <c r="AY1218">
        <v>0.25361050919948325</v>
      </c>
      <c r="AZ1218">
        <v>13.87974690187759</v>
      </c>
      <c r="BA1218">
        <v>1468.8076143471931</v>
      </c>
      <c r="CU1218" t="e">
        <v>#N/A</v>
      </c>
      <c r="CV1218" t="e">
        <v>#N/A</v>
      </c>
    </row>
    <row r="1219" spans="1:100" x14ac:dyDescent="0.25">
      <c r="A1219">
        <v>3275</v>
      </c>
      <c r="B1219" t="s">
        <v>1617</v>
      </c>
      <c r="C1219">
        <v>3</v>
      </c>
      <c r="D1219">
        <v>4.3939928928988419</v>
      </c>
      <c r="E1219">
        <v>0.19872110129861237</v>
      </c>
      <c r="F1219">
        <v>-0.43344770842402558</v>
      </c>
      <c r="G1219">
        <v>-0.37603368618143201</v>
      </c>
      <c r="H1219">
        <v>6.0849128506309587E-2</v>
      </c>
      <c r="I1219">
        <v>0</v>
      </c>
      <c r="J1219">
        <v>3.6509477103785732</v>
      </c>
      <c r="K1219">
        <v>6.0849128506309587E-2</v>
      </c>
      <c r="L1219">
        <v>-1.0000000000000013</v>
      </c>
      <c r="M1219">
        <v>-1.0000000000000013</v>
      </c>
      <c r="N1219">
        <v>1.2169825701261907</v>
      </c>
      <c r="O1219">
        <v>7.6689069170959954</v>
      </c>
      <c r="P1219">
        <v>-2.4352057628397397</v>
      </c>
      <c r="Q1219">
        <v>-1.5394901213348751</v>
      </c>
      <c r="R1219">
        <v>-0.71933874495158046</v>
      </c>
      <c r="S1219">
        <v>0.33333333333333376</v>
      </c>
      <c r="T1219">
        <v>0.26920796630644045</v>
      </c>
      <c r="U1219">
        <v>0.35042141951173345</v>
      </c>
      <c r="V1219">
        <v>1.4163271070494796E-2</v>
      </c>
      <c r="W1219">
        <v>36.251074468627706</v>
      </c>
      <c r="X1219">
        <v>1.960828959470317</v>
      </c>
      <c r="Y1219">
        <v>-1.0000000000000013</v>
      </c>
      <c r="Z1219">
        <v>-1.0000000000000013</v>
      </c>
      <c r="AA1219">
        <v>51.976303837269469</v>
      </c>
      <c r="AB1219">
        <v>7.7388736428797122E-2</v>
      </c>
      <c r="AC1219">
        <v>0.16284860081991082</v>
      </c>
      <c r="AD1219">
        <v>8.8654025023158695E-2</v>
      </c>
      <c r="AE1219">
        <v>16.444568113593334</v>
      </c>
      <c r="AF1219">
        <v>-1.0000000000000013</v>
      </c>
      <c r="AG1219">
        <v>-1.0000000000000013</v>
      </c>
      <c r="AH1219">
        <v>-1.0000000000000013</v>
      </c>
      <c r="AI1219">
        <v>0</v>
      </c>
      <c r="AJ1219">
        <v>1.4163271070494796E-2</v>
      </c>
      <c r="AK1219">
        <v>-1.5328278836816533E-2</v>
      </c>
      <c r="AL1219">
        <v>5.5292640504838271E-3</v>
      </c>
      <c r="AM1219">
        <v>0.10721383717440607</v>
      </c>
      <c r="AN1219">
        <v>-3.1792322409940073E-2</v>
      </c>
      <c r="AO1219">
        <v>2.6037045351760675</v>
      </c>
      <c r="AP1219">
        <v>-0.76716173999608273</v>
      </c>
      <c r="AQ1219">
        <v>39.902022179006281</v>
      </c>
      <c r="AR1219">
        <v>0.96712599022200196</v>
      </c>
      <c r="AS1219">
        <v>2.021678087976627</v>
      </c>
      <c r="AT1219">
        <v>-1.0000000000000013</v>
      </c>
      <c r="AU1219">
        <v>-1.0000000000000013</v>
      </c>
      <c r="AV1219">
        <v>-1.0953724311330126</v>
      </c>
      <c r="AW1219">
        <v>58.87804901436941</v>
      </c>
      <c r="AX1219">
        <v>60.294376121418892</v>
      </c>
      <c r="AY1219">
        <v>0.30430141140045863</v>
      </c>
      <c r="AZ1219">
        <v>10.730967404334185</v>
      </c>
      <c r="BA1219">
        <v>1498.530900887441</v>
      </c>
      <c r="CU1219" t="e">
        <v>#N/A</v>
      </c>
      <c r="CV1219" t="e">
        <v>#N/A</v>
      </c>
    </row>
    <row r="1220" spans="1:100" x14ac:dyDescent="0.25">
      <c r="A1220">
        <v>3276</v>
      </c>
      <c r="B1220" t="s">
        <v>1618</v>
      </c>
      <c r="C1220">
        <v>3</v>
      </c>
      <c r="D1220">
        <v>-0.86925604164154135</v>
      </c>
      <c r="E1220">
        <v>0.11452017510456576</v>
      </c>
      <c r="F1220">
        <v>5.3334957145066708</v>
      </c>
      <c r="G1220">
        <v>5.3681085224853868</v>
      </c>
      <c r="H1220">
        <v>-3.7270877184989053E-2</v>
      </c>
      <c r="I1220">
        <v>0</v>
      </c>
      <c r="J1220">
        <v>-2.2362526310993474</v>
      </c>
      <c r="K1220">
        <v>-3.7270877184989053E-2</v>
      </c>
      <c r="L1220">
        <v>-1.0000000000000007</v>
      </c>
      <c r="M1220">
        <v>-1.0000000000000007</v>
      </c>
      <c r="N1220">
        <v>-0.74541754369978197</v>
      </c>
      <c r="O1220">
        <v>2.2625998497445061</v>
      </c>
      <c r="P1220">
        <v>0.33474325521644743</v>
      </c>
      <c r="Q1220">
        <v>2.4988654269186021</v>
      </c>
      <c r="R1220">
        <v>0.72730362215916755</v>
      </c>
      <c r="S1220">
        <v>0.3333333333333337</v>
      </c>
      <c r="T1220">
        <v>0.31972558906273219</v>
      </c>
      <c r="U1220">
        <v>0.21451210287743994</v>
      </c>
      <c r="V1220">
        <v>-1.5098659255696948E-2</v>
      </c>
      <c r="W1220">
        <v>35.589729728111912</v>
      </c>
      <c r="X1220">
        <v>1.4111444212409385</v>
      </c>
      <c r="Y1220">
        <v>-1.0000000000000007</v>
      </c>
      <c r="Z1220">
        <v>-1.0000000000000007</v>
      </c>
      <c r="AA1220">
        <v>60.501191311723801</v>
      </c>
      <c r="AB1220">
        <v>3.8266524482567357E-2</v>
      </c>
      <c r="AC1220">
        <v>0.17093445976628455</v>
      </c>
      <c r="AD1220">
        <v>0.27448217498020294</v>
      </c>
      <c r="AE1220">
        <v>24.184157961452748</v>
      </c>
      <c r="AF1220">
        <v>-1.0000000000000007</v>
      </c>
      <c r="AG1220">
        <v>-1.0000000000000007</v>
      </c>
      <c r="AH1220">
        <v>-1.0000000000000007</v>
      </c>
      <c r="AI1220">
        <v>0</v>
      </c>
      <c r="AJ1220">
        <v>-1.5098659255696948E-2</v>
      </c>
      <c r="AK1220">
        <v>-1.7526357714349454E-2</v>
      </c>
      <c r="AL1220">
        <v>0.44443623039255953</v>
      </c>
      <c r="AM1220">
        <v>-1.2182561802369998E-3</v>
      </c>
      <c r="AN1220">
        <v>0.23414963129987287</v>
      </c>
      <c r="AO1220">
        <v>-0.11808819307767246</v>
      </c>
      <c r="AP1220">
        <v>8.0759219344596147</v>
      </c>
      <c r="AQ1220">
        <v>33.353477097012565</v>
      </c>
      <c r="AR1220">
        <v>0.85247236601780907</v>
      </c>
      <c r="AS1220">
        <v>1.3738735440559495</v>
      </c>
      <c r="AT1220">
        <v>-1.0000000000000007</v>
      </c>
      <c r="AU1220">
        <v>-1.0000000000000007</v>
      </c>
      <c r="AV1220">
        <v>6.0954121446445546</v>
      </c>
      <c r="AW1220">
        <v>70.839713095927948</v>
      </c>
      <c r="AX1220">
        <v>69.329847170358263</v>
      </c>
      <c r="AY1220">
        <v>9.6104761688527884E-2</v>
      </c>
      <c r="AZ1220">
        <v>13.752315480794365</v>
      </c>
      <c r="BA1220">
        <v>1499.7364531017793</v>
      </c>
      <c r="CU1220" t="e">
        <v>#N/A</v>
      </c>
      <c r="CV1220" t="e">
        <v>#N/A</v>
      </c>
    </row>
    <row r="1221" spans="1:100" x14ac:dyDescent="0.25">
      <c r="A1221">
        <v>3277</v>
      </c>
      <c r="B1221" t="s">
        <v>1619</v>
      </c>
      <c r="C1221">
        <v>3</v>
      </c>
      <c r="D1221">
        <v>2.9345421270788061</v>
      </c>
      <c r="E1221">
        <v>-0.17286021321719858</v>
      </c>
      <c r="F1221">
        <v>7.6340005516143323</v>
      </c>
      <c r="G1221">
        <v>7.5793416711781942</v>
      </c>
      <c r="H1221">
        <v>7.5984599983251078E-2</v>
      </c>
      <c r="I1221">
        <v>0</v>
      </c>
      <c r="J1221">
        <v>4.559075998995068</v>
      </c>
      <c r="K1221">
        <v>7.5984599983251078E-2</v>
      </c>
      <c r="L1221">
        <v>-0.999999999999999</v>
      </c>
      <c r="M1221">
        <v>-0.999999999999999</v>
      </c>
      <c r="N1221">
        <v>1.5196919996650218</v>
      </c>
      <c r="O1221">
        <v>15.072959797252059</v>
      </c>
      <c r="P1221">
        <v>-0.49422501954079151</v>
      </c>
      <c r="Q1221">
        <v>53.237923607259837</v>
      </c>
      <c r="R1221">
        <v>17.642844581169513</v>
      </c>
      <c r="S1221">
        <v>0.33333333333333282</v>
      </c>
      <c r="T1221">
        <v>0.1890884283539348</v>
      </c>
      <c r="U1221">
        <v>2.5438898223736107E-3</v>
      </c>
      <c r="V1221">
        <v>6.2391859426823414E-3</v>
      </c>
      <c r="W1221">
        <v>18.208809498762903</v>
      </c>
      <c r="X1221">
        <v>0.34517104289558992</v>
      </c>
      <c r="Y1221">
        <v>-0.999999999999999</v>
      </c>
      <c r="Z1221">
        <v>-0.999999999999999</v>
      </c>
      <c r="AA1221">
        <v>102.99681323302825</v>
      </c>
      <c r="AB1221">
        <v>0.43657487413029344</v>
      </c>
      <c r="AC1221">
        <v>0.57641858027334858</v>
      </c>
      <c r="AD1221">
        <v>0.32990972865827406</v>
      </c>
      <c r="AE1221">
        <v>67.145159153095761</v>
      </c>
      <c r="AF1221">
        <v>-0.999999999999999</v>
      </c>
      <c r="AG1221">
        <v>-0.999999999999999</v>
      </c>
      <c r="AH1221">
        <v>-0.999999999999999</v>
      </c>
      <c r="AI1221">
        <v>0</v>
      </c>
      <c r="AJ1221">
        <v>6.2391859426823414E-3</v>
      </c>
      <c r="AK1221">
        <v>8.9783167678473622E-3</v>
      </c>
      <c r="AL1221">
        <v>-0.17055513786245249</v>
      </c>
      <c r="AM1221">
        <v>0.23934538942479455</v>
      </c>
      <c r="AN1221">
        <v>-6.2519978617111352E-2</v>
      </c>
      <c r="AO1221">
        <v>6.0285263194591003</v>
      </c>
      <c r="AP1221">
        <v>-2.4157751547400457</v>
      </c>
      <c r="AQ1221">
        <v>22.767885497757973</v>
      </c>
      <c r="AR1221">
        <v>0.53120483745232383</v>
      </c>
      <c r="AS1221">
        <v>0.42115564287884066</v>
      </c>
      <c r="AT1221">
        <v>-0.999999999999999</v>
      </c>
      <c r="AU1221">
        <v>-0.999999999999999</v>
      </c>
      <c r="AV1221">
        <v>25.222186252347715</v>
      </c>
      <c r="AW1221">
        <v>115.65399787554021</v>
      </c>
      <c r="AX1221">
        <v>116.27791646980843</v>
      </c>
      <c r="AY1221">
        <v>0.40994137911264061</v>
      </c>
      <c r="AZ1221">
        <v>27.335821243286819</v>
      </c>
      <c r="BA1221">
        <v>1526.5997120692261</v>
      </c>
      <c r="CU1221" t="e">
        <v>#N/A</v>
      </c>
      <c r="CV1221" t="e">
        <v>#N/A</v>
      </c>
    </row>
    <row r="1222" spans="1:100" x14ac:dyDescent="0.25">
      <c r="A1222">
        <v>3278</v>
      </c>
      <c r="B1222" t="s">
        <v>1620</v>
      </c>
      <c r="C1222">
        <v>2</v>
      </c>
      <c r="D1222">
        <v>3.920033955341558</v>
      </c>
      <c r="E1222">
        <v>4.1783903510913656E-2</v>
      </c>
      <c r="F1222">
        <v>0.18098376179030609</v>
      </c>
      <c r="G1222">
        <v>0.18947249556015239</v>
      </c>
      <c r="H1222">
        <v>9.1425518146520002E-2</v>
      </c>
      <c r="I1222">
        <v>0</v>
      </c>
      <c r="J1222">
        <v>5.4855310887912001</v>
      </c>
      <c r="K1222">
        <v>9.1425518146520002E-2</v>
      </c>
      <c r="L1222">
        <v>-1</v>
      </c>
      <c r="M1222">
        <v>-1</v>
      </c>
      <c r="N1222">
        <v>1.8285103629304</v>
      </c>
      <c r="O1222">
        <v>9.5429013603764137</v>
      </c>
      <c r="P1222">
        <v>0.37939141957893063</v>
      </c>
      <c r="Q1222">
        <v>1.1749952644054578</v>
      </c>
      <c r="R1222">
        <v>0.38741776662470401</v>
      </c>
      <c r="S1222">
        <v>0.33194473429986621</v>
      </c>
      <c r="T1222">
        <v>0.29055262115442781</v>
      </c>
      <c r="U1222">
        <v>8.5513348949312284E-2</v>
      </c>
      <c r="V1222">
        <v>1.6763278017420916E-3</v>
      </c>
      <c r="W1222">
        <v>24.815924499629642</v>
      </c>
      <c r="X1222">
        <v>0.83944506952954157</v>
      </c>
      <c r="Y1222">
        <v>-1</v>
      </c>
      <c r="Z1222">
        <v>-1</v>
      </c>
      <c r="AA1222">
        <v>43.439912229045298</v>
      </c>
      <c r="AB1222">
        <v>0.12628154142446887</v>
      </c>
      <c r="AC1222">
        <v>0.1264985301497317</v>
      </c>
      <c r="AD1222">
        <v>0.12183107181811419</v>
      </c>
      <c r="AE1222">
        <v>18.437471454358555</v>
      </c>
      <c r="AF1222">
        <v>-1</v>
      </c>
      <c r="AG1222">
        <v>-1</v>
      </c>
      <c r="AH1222">
        <v>-1</v>
      </c>
      <c r="AI1222">
        <v>6.5216689405872162E-4</v>
      </c>
      <c r="AJ1222">
        <v>1.6763278017420916E-3</v>
      </c>
      <c r="AK1222">
        <v>7.9771304664939729E-2</v>
      </c>
      <c r="AL1222">
        <v>9.2056652324307597E-2</v>
      </c>
      <c r="AM1222">
        <v>8.4565914330282446E-2</v>
      </c>
      <c r="AN1222">
        <v>9.8874945884771318E-2</v>
      </c>
      <c r="AO1222">
        <v>2.5403986513333523</v>
      </c>
      <c r="AP1222">
        <v>2.9047626389892285</v>
      </c>
      <c r="AQ1222">
        <v>30.0409009107759</v>
      </c>
      <c r="AR1222">
        <v>0.70672282687068455</v>
      </c>
      <c r="AS1222">
        <v>0.92690206892003324</v>
      </c>
      <c r="AT1222">
        <v>-1</v>
      </c>
      <c r="AU1222">
        <v>-1</v>
      </c>
      <c r="AV1222">
        <v>0.56583532104568768</v>
      </c>
      <c r="AW1222">
        <v>55.504999177398467</v>
      </c>
      <c r="AX1222">
        <v>55.627895251141595</v>
      </c>
      <c r="AY1222">
        <v>0.17190986750008655</v>
      </c>
      <c r="AZ1222">
        <v>0.91856956963480185</v>
      </c>
      <c r="BA1222">
        <v>1451.7562522528683</v>
      </c>
    </row>
    <row r="1223" spans="1:100" x14ac:dyDescent="0.25">
      <c r="A1223">
        <v>3282</v>
      </c>
      <c r="B1223" t="s">
        <v>1621</v>
      </c>
      <c r="C1223">
        <v>3</v>
      </c>
      <c r="D1223">
        <v>4.0122391993597368</v>
      </c>
      <c r="E1223">
        <v>0</v>
      </c>
      <c r="F1223">
        <v>1.0247277542588243E-2</v>
      </c>
      <c r="G1223">
        <v>1.0247277542588243E-2</v>
      </c>
      <c r="H1223">
        <v>-2.3867945260165325E-2</v>
      </c>
      <c r="I1223">
        <v>0</v>
      </c>
      <c r="J1223">
        <v>-1.4320767156099174</v>
      </c>
      <c r="K1223">
        <v>-2.3867945260165325E-2</v>
      </c>
      <c r="L1223">
        <v>-1.0000000000000018</v>
      </c>
      <c r="M1223">
        <v>-1.0000000000000018</v>
      </c>
      <c r="N1223">
        <v>-0.47735890520330621</v>
      </c>
      <c r="O1223">
        <v>2.5904097612924044</v>
      </c>
      <c r="P1223">
        <v>-0.57606180363563952</v>
      </c>
      <c r="Q1223">
        <v>-0.1311889416260168</v>
      </c>
      <c r="R1223">
        <v>-6.8722159800223087E-2</v>
      </c>
      <c r="S1223">
        <v>0.33333333333333443</v>
      </c>
      <c r="T1223">
        <v>4.5659842668313508E-2</v>
      </c>
      <c r="U1223">
        <v>-7.8657280889774792E-2</v>
      </c>
      <c r="V1223">
        <v>0</v>
      </c>
      <c r="W1223">
        <v>12.968153614881524</v>
      </c>
      <c r="X1223">
        <v>-0.19944149296230684</v>
      </c>
      <c r="Y1223">
        <v>-1.0000000000000018</v>
      </c>
      <c r="Z1223">
        <v>-1.0000000000000018</v>
      </c>
      <c r="AA1223">
        <v>-12.07279127438826</v>
      </c>
      <c r="AB1223">
        <v>-0.32923403234439641</v>
      </c>
      <c r="AC1223">
        <v>1.5585308420306518E-2</v>
      </c>
      <c r="AD1223">
        <v>-0.18579573066530145</v>
      </c>
      <c r="AE1223">
        <v>-24.972222729469561</v>
      </c>
      <c r="AF1223">
        <v>-1.0000000000000018</v>
      </c>
      <c r="AG1223">
        <v>-1.0000000000000018</v>
      </c>
      <c r="AH1223">
        <v>-1.0000000000000018</v>
      </c>
      <c r="AI1223">
        <v>0</v>
      </c>
      <c r="AJ1223">
        <v>0</v>
      </c>
      <c r="AK1223">
        <v>0.4647063314584472</v>
      </c>
      <c r="AL1223">
        <v>-2.7113590133147694E-2</v>
      </c>
      <c r="AM1223">
        <v>0.63415306345458144</v>
      </c>
      <c r="AN1223">
        <v>8.1853210198066809E-2</v>
      </c>
      <c r="AO1223">
        <v>18.177358243656776</v>
      </c>
      <c r="AP1223">
        <v>1.9107623042859334</v>
      </c>
      <c r="AQ1223">
        <v>11.536076899271611</v>
      </c>
      <c r="AR1223">
        <v>0.3003358951118732</v>
      </c>
      <c r="AS1223">
        <v>-0.22330943822247207</v>
      </c>
      <c r="AT1223">
        <v>-1.0000000000000018</v>
      </c>
      <c r="AU1223">
        <v>-1.0000000000000018</v>
      </c>
      <c r="AV1223">
        <v>-5.8474882257634836E-2</v>
      </c>
      <c r="AW1223">
        <v>-7.5716192088099259</v>
      </c>
      <c r="AX1223">
        <v>-7.5716192088099259</v>
      </c>
      <c r="AY1223">
        <v>-6.1654292037255976E-2</v>
      </c>
      <c r="AZ1223">
        <v>-43.327346369577761</v>
      </c>
      <c r="BA1223">
        <v>1307.7158957861614</v>
      </c>
    </row>
    <row r="1224" spans="1:100" x14ac:dyDescent="0.25">
      <c r="A1224">
        <v>3283</v>
      </c>
      <c r="B1224" t="s">
        <v>1622</v>
      </c>
      <c r="C1224">
        <v>3</v>
      </c>
      <c r="D1224">
        <v>4.1716915173338718</v>
      </c>
      <c r="E1224">
        <v>3.656613426641515E-3</v>
      </c>
      <c r="F1224">
        <v>-1.465764740804016E-2</v>
      </c>
      <c r="G1224">
        <v>-1.465764740804016E-2</v>
      </c>
      <c r="H1224">
        <v>5.5715885752205097E-2</v>
      </c>
      <c r="I1224">
        <v>0</v>
      </c>
      <c r="J1224">
        <v>3.342953145132304</v>
      </c>
      <c r="K1224">
        <v>5.5715885752205097E-2</v>
      </c>
      <c r="L1224">
        <v>-1.0000000000000009</v>
      </c>
      <c r="M1224">
        <v>-1.0000000000000009</v>
      </c>
      <c r="N1224">
        <v>1.1143177150441008</v>
      </c>
      <c r="O1224">
        <v>7.4999870150581325</v>
      </c>
      <c r="P1224">
        <v>-0.26959200561010038</v>
      </c>
      <c r="Q1224">
        <v>2.1448837880316401E-3</v>
      </c>
      <c r="R1224">
        <v>1.1101561437265414E-2</v>
      </c>
      <c r="S1224">
        <v>0.33333333333333365</v>
      </c>
      <c r="T1224">
        <v>0.30157238044019691</v>
      </c>
      <c r="U1224">
        <v>-4.9757054589374343E-2</v>
      </c>
      <c r="V1224">
        <v>-1.1828947035774647E-2</v>
      </c>
      <c r="W1224">
        <v>20.704153055847058</v>
      </c>
      <c r="X1224">
        <v>0.27742697455604304</v>
      </c>
      <c r="Y1224">
        <v>-1.0000000000000009</v>
      </c>
      <c r="Z1224">
        <v>-1.0000000000000009</v>
      </c>
      <c r="AA1224">
        <v>39.874146367848795</v>
      </c>
      <c r="AB1224">
        <v>7.8053865199266298E-2</v>
      </c>
      <c r="AC1224">
        <v>0.10807141496725321</v>
      </c>
      <c r="AD1224">
        <v>0.19705255484476999</v>
      </c>
      <c r="AE1224">
        <v>19.158891750564482</v>
      </c>
      <c r="AF1224">
        <v>-1.0000000000000009</v>
      </c>
      <c r="AG1224">
        <v>-1.0000000000000009</v>
      </c>
      <c r="AH1224">
        <v>-1.0000000000000009</v>
      </c>
      <c r="AI1224">
        <v>0</v>
      </c>
      <c r="AJ1224">
        <v>-1.1828947035774647E-2</v>
      </c>
      <c r="AK1224">
        <v>-0.17774883981492676</v>
      </c>
      <c r="AL1224">
        <v>-5.8800251745880827E-2</v>
      </c>
      <c r="AM1224">
        <v>0.45240416714683018</v>
      </c>
      <c r="AN1224">
        <v>-0.36371529474008907</v>
      </c>
      <c r="AO1224">
        <v>10.42135997959612</v>
      </c>
      <c r="AP1224">
        <v>-9.3868836272316276</v>
      </c>
      <c r="AQ1224">
        <v>24.04710620097935</v>
      </c>
      <c r="AR1224">
        <v>0.57331971214838162</v>
      </c>
      <c r="AS1224">
        <v>0.33314286030824858</v>
      </c>
      <c r="AT1224">
        <v>-1.0000000000000009</v>
      </c>
      <c r="AU1224">
        <v>-1.0000000000000009</v>
      </c>
      <c r="AV1224">
        <v>-3.5560859707747458E-3</v>
      </c>
      <c r="AW1224">
        <v>37.987249755675293</v>
      </c>
      <c r="AX1224">
        <v>36.804355052097819</v>
      </c>
      <c r="AY1224">
        <v>0.11041581478912163</v>
      </c>
      <c r="AZ1224">
        <v>-43.350141381812662</v>
      </c>
      <c r="BA1224">
        <v>1352.3176121365673</v>
      </c>
    </row>
    <row r="1225" spans="1:100" x14ac:dyDescent="0.25">
      <c r="A1225">
        <v>3284</v>
      </c>
      <c r="B1225" t="s">
        <v>1623</v>
      </c>
      <c r="C1225">
        <v>3</v>
      </c>
      <c r="D1225">
        <v>3.8789262518751961</v>
      </c>
      <c r="E1225">
        <v>9.9690726750555989E-3</v>
      </c>
      <c r="F1225">
        <v>0.66358546688861286</v>
      </c>
      <c r="G1225">
        <v>0.66358546688861286</v>
      </c>
      <c r="H1225">
        <v>0.56855746103270854</v>
      </c>
      <c r="I1225">
        <v>0</v>
      </c>
      <c r="J1225">
        <v>34.113447661962532</v>
      </c>
      <c r="K1225">
        <v>0.56855746103270854</v>
      </c>
      <c r="L1225">
        <v>-1.0000000000000009</v>
      </c>
      <c r="M1225">
        <v>-1.0000000000000009</v>
      </c>
      <c r="N1225">
        <v>11.371149220654171</v>
      </c>
      <c r="O1225">
        <v>38.655959380726351</v>
      </c>
      <c r="P1225">
        <v>-0.47624651257428147</v>
      </c>
      <c r="Q1225">
        <v>1.9692583675503292</v>
      </c>
      <c r="R1225">
        <v>0.71715820955094145</v>
      </c>
      <c r="S1225">
        <v>0.32555651434256699</v>
      </c>
      <c r="T1225">
        <v>0.35871622883209486</v>
      </c>
      <c r="U1225">
        <v>0.52266635662791505</v>
      </c>
      <c r="V1225">
        <v>-7.794548596226962E-3</v>
      </c>
      <c r="W1225">
        <v>25.223483606945642</v>
      </c>
      <c r="X1225">
        <v>2.1693238306424716</v>
      </c>
      <c r="Y1225">
        <v>-1.0000000000000009</v>
      </c>
      <c r="Z1225">
        <v>-1.0000000000000009</v>
      </c>
      <c r="AA1225">
        <v>62.225659483141371</v>
      </c>
      <c r="AB1225">
        <v>0.26577234224281249</v>
      </c>
      <c r="AC1225">
        <v>0.30479662347502323</v>
      </c>
      <c r="AD1225">
        <v>0.15513138761506023</v>
      </c>
      <c r="AE1225">
        <v>36.285017666644812</v>
      </c>
      <c r="AF1225">
        <v>-1.0000000000000009</v>
      </c>
      <c r="AG1225">
        <v>-1.0000000000000009</v>
      </c>
      <c r="AH1225">
        <v>-1.0000000000000009</v>
      </c>
      <c r="AI1225">
        <v>-4.5409080951895105E-3</v>
      </c>
      <c r="AJ1225">
        <v>-7.794548596226962E-3</v>
      </c>
      <c r="AK1225">
        <v>6.3992989354569735E-2</v>
      </c>
      <c r="AL1225">
        <v>0.24597425939963358</v>
      </c>
      <c r="AM1225">
        <v>-3.8630710984525099E-2</v>
      </c>
      <c r="AN1225">
        <v>-0.15196896152606035</v>
      </c>
      <c r="AO1225">
        <v>-0.64580282784027843</v>
      </c>
      <c r="AP1225">
        <v>-2.5693527411533426</v>
      </c>
      <c r="AQ1225">
        <v>59.336931268908174</v>
      </c>
      <c r="AR1225">
        <v>1.1991445512063499</v>
      </c>
      <c r="AS1225">
        <v>2.7378812916751807</v>
      </c>
      <c r="AT1225">
        <v>-1.0000000000000009</v>
      </c>
      <c r="AU1225">
        <v>-1.0000000000000009</v>
      </c>
      <c r="AV1225">
        <v>1.3807436764395535</v>
      </c>
      <c r="AW1225">
        <v>98.312266122714419</v>
      </c>
      <c r="AX1225">
        <v>97.441993101187904</v>
      </c>
      <c r="AY1225">
        <v>0.6547674323769449</v>
      </c>
      <c r="AZ1225">
        <v>66.793297699577792</v>
      </c>
      <c r="BA1225">
        <v>1612.0984165859841</v>
      </c>
    </row>
    <row r="1226" spans="1:100" x14ac:dyDescent="0.25">
      <c r="A1226">
        <v>3288</v>
      </c>
      <c r="B1226" t="s">
        <v>1624</v>
      </c>
      <c r="C1226">
        <v>3</v>
      </c>
      <c r="D1226">
        <v>5.2076450776926588</v>
      </c>
      <c r="E1226">
        <v>0</v>
      </c>
      <c r="F1226">
        <v>-0.12267439465776334</v>
      </c>
      <c r="G1226">
        <v>-0.12267439465776334</v>
      </c>
      <c r="H1226">
        <v>0.21712612858098451</v>
      </c>
      <c r="I1226">
        <v>0</v>
      </c>
      <c r="J1226">
        <v>13.027567714859071</v>
      </c>
      <c r="K1226">
        <v>0.21712612858098451</v>
      </c>
      <c r="L1226">
        <v>-0.99999999999999933</v>
      </c>
      <c r="M1226">
        <v>-0.99999999999999933</v>
      </c>
      <c r="N1226">
        <v>4.3425225716196891</v>
      </c>
      <c r="O1226">
        <v>18.112538397893967</v>
      </c>
      <c r="P1226">
        <v>-0.64343231315329574</v>
      </c>
      <c r="Q1226">
        <v>-2.6279022583790104</v>
      </c>
      <c r="R1226">
        <v>-0.9660208162759375</v>
      </c>
      <c r="S1226">
        <v>0.34247146584656435</v>
      </c>
      <c r="T1226">
        <v>0.29694532158578352</v>
      </c>
      <c r="U1226">
        <v>0.14091929012562343</v>
      </c>
      <c r="V1226">
        <v>0</v>
      </c>
      <c r="W1226">
        <v>22.528397959079449</v>
      </c>
      <c r="X1226">
        <v>0.90647562419724592</v>
      </c>
      <c r="Y1226">
        <v>-0.99999999999999933</v>
      </c>
      <c r="Z1226">
        <v>-0.99999999999999933</v>
      </c>
      <c r="AA1226">
        <v>68.537416669230268</v>
      </c>
      <c r="AB1226">
        <v>0.39514157535434485</v>
      </c>
      <c r="AC1226">
        <v>0.36729863919960887</v>
      </c>
      <c r="AD1226">
        <v>0.1770605759745815</v>
      </c>
      <c r="AE1226">
        <v>46.975039526426741</v>
      </c>
      <c r="AF1226">
        <v>-0.99999999999999933</v>
      </c>
      <c r="AG1226">
        <v>-0.99999999999999933</v>
      </c>
      <c r="AH1226">
        <v>-0.99999999999999933</v>
      </c>
      <c r="AI1226">
        <v>-1.9572264797267831E-2</v>
      </c>
      <c r="AJ1226">
        <v>0</v>
      </c>
      <c r="AK1226">
        <v>5.0415982567606446E-2</v>
      </c>
      <c r="AL1226">
        <v>7.7513042818208103E-3</v>
      </c>
      <c r="AM1226">
        <v>2.8147108062580636E-3</v>
      </c>
      <c r="AN1226">
        <v>0.6108420535551039</v>
      </c>
      <c r="AO1226">
        <v>0.32244768299448373</v>
      </c>
      <c r="AP1226">
        <v>15.309807860286705</v>
      </c>
      <c r="AQ1226">
        <v>35.555965673938523</v>
      </c>
      <c r="AR1226">
        <v>0.78033607755797108</v>
      </c>
      <c r="AS1226">
        <v>1.1236017527782303</v>
      </c>
      <c r="AT1226">
        <v>-0.99999999999999933</v>
      </c>
      <c r="AU1226">
        <v>-0.99999999999999933</v>
      </c>
      <c r="AV1226">
        <v>-1.0886952109337009</v>
      </c>
      <c r="AW1226">
        <v>101.95976292741091</v>
      </c>
      <c r="AX1226">
        <v>101.56831763146556</v>
      </c>
      <c r="AY1226">
        <v>0.31456534276998166</v>
      </c>
      <c r="AZ1226">
        <v>34.893879891110352</v>
      </c>
      <c r="BA1226">
        <v>1488.4217965040157</v>
      </c>
    </row>
    <row r="1227" spans="1:100" x14ac:dyDescent="0.25">
      <c r="A1227">
        <v>3289</v>
      </c>
      <c r="B1227" t="s">
        <v>1625</v>
      </c>
      <c r="C1227">
        <v>3</v>
      </c>
      <c r="D1227">
        <v>4.7975485456766007</v>
      </c>
      <c r="E1227">
        <v>0</v>
      </c>
      <c r="F1227">
        <v>0.45224309719730149</v>
      </c>
      <c r="G1227">
        <v>0.45224309719730149</v>
      </c>
      <c r="H1227">
        <v>0.15462410367296964</v>
      </c>
      <c r="I1227">
        <v>0</v>
      </c>
      <c r="J1227">
        <v>9.2774462203781827</v>
      </c>
      <c r="K1227">
        <v>0.15462410367296964</v>
      </c>
      <c r="L1227">
        <v>-1.0000000000000002</v>
      </c>
      <c r="M1227">
        <v>-1.0000000000000002</v>
      </c>
      <c r="N1227">
        <v>3.0924820734593927</v>
      </c>
      <c r="O1227">
        <v>14.527237863252067</v>
      </c>
      <c r="P1227">
        <v>3.497778133382186</v>
      </c>
      <c r="Q1227">
        <v>1.0506777432221215</v>
      </c>
      <c r="R1227">
        <v>0.65484026062603329</v>
      </c>
      <c r="S1227">
        <v>0.33430117535059173</v>
      </c>
      <c r="T1227">
        <v>0.22592426470320925</v>
      </c>
      <c r="U1227">
        <v>0.12984597430948094</v>
      </c>
      <c r="V1227">
        <v>0</v>
      </c>
      <c r="W1227">
        <v>21.417892427612475</v>
      </c>
      <c r="X1227">
        <v>0.78824308749418182</v>
      </c>
      <c r="Y1227">
        <v>-1.0000000000000002</v>
      </c>
      <c r="Z1227">
        <v>-1.0000000000000002</v>
      </c>
      <c r="AA1227">
        <v>73.54605356485915</v>
      </c>
      <c r="AB1227">
        <v>0.22107872329569145</v>
      </c>
      <c r="AC1227">
        <v>0.45303774393384599</v>
      </c>
      <c r="AD1227">
        <v>0.35534995030287508</v>
      </c>
      <c r="AE1227">
        <v>51.473320876620647</v>
      </c>
      <c r="AF1227">
        <v>-1.0000000000000002</v>
      </c>
      <c r="AG1227">
        <v>-1.0000000000000002</v>
      </c>
      <c r="AH1227">
        <v>-1.0000000000000002</v>
      </c>
      <c r="AI1227">
        <v>-5.650613850158125E-3</v>
      </c>
      <c r="AJ1227">
        <v>0</v>
      </c>
      <c r="AK1227">
        <v>2.226694447964353E-2</v>
      </c>
      <c r="AL1227">
        <v>1.9281786706932029E-2</v>
      </c>
      <c r="AM1227">
        <v>-2.9002802084369769E-2</v>
      </c>
      <c r="AN1227">
        <v>-0.25214026190841976</v>
      </c>
      <c r="AO1227">
        <v>-0.61373532971102718</v>
      </c>
      <c r="AP1227">
        <v>-6.2070976141758312</v>
      </c>
      <c r="AQ1227">
        <v>30.695338647990667</v>
      </c>
      <c r="AR1227">
        <v>0.69007141436328179</v>
      </c>
      <c r="AS1227">
        <v>0.94286719116715167</v>
      </c>
      <c r="AT1227">
        <v>-1.0000000000000002</v>
      </c>
      <c r="AU1227">
        <v>-1.0000000000000002</v>
      </c>
      <c r="AV1227">
        <v>1.1070833578233346</v>
      </c>
      <c r="AW1227">
        <v>81.866193813935396</v>
      </c>
      <c r="AX1227">
        <v>81.753181536932246</v>
      </c>
      <c r="AY1227">
        <v>0.18945165601813624</v>
      </c>
      <c r="AZ1227">
        <v>2.5811816340228648</v>
      </c>
      <c r="BA1227">
        <v>1484.6263297558592</v>
      </c>
    </row>
    <row r="1228" spans="1:100" x14ac:dyDescent="0.25">
      <c r="A1228">
        <v>3291</v>
      </c>
      <c r="B1228" t="s">
        <v>1626</v>
      </c>
      <c r="C1228">
        <v>3</v>
      </c>
      <c r="D1228">
        <v>4.351523864154716</v>
      </c>
      <c r="E1228">
        <v>0.13599020433153802</v>
      </c>
      <c r="F1228">
        <v>0.41325738287245034</v>
      </c>
      <c r="G1228">
        <v>0.45980487648837615</v>
      </c>
      <c r="H1228">
        <v>-0.161879221177818</v>
      </c>
      <c r="I1228">
        <v>0</v>
      </c>
      <c r="J1228">
        <v>-9.7127532706690758</v>
      </c>
      <c r="K1228">
        <v>-0.161879221177818</v>
      </c>
      <c r="L1228">
        <v>-0.99999999999999944</v>
      </c>
      <c r="M1228">
        <v>-0.99999999999999944</v>
      </c>
      <c r="N1228">
        <v>-3.2375844235563589</v>
      </c>
      <c r="O1228">
        <v>-4.9014245300259862</v>
      </c>
      <c r="P1228">
        <v>1.4699254762945626</v>
      </c>
      <c r="Q1228">
        <v>0.58252323070036627</v>
      </c>
      <c r="R1228">
        <v>0.48936121665113486</v>
      </c>
      <c r="S1228">
        <v>0.33333333333333315</v>
      </c>
      <c r="T1228">
        <v>0.31200353267851672</v>
      </c>
      <c r="U1228">
        <v>-7.6432405634796086E-2</v>
      </c>
      <c r="V1228">
        <v>-3.5143942214591658E-3</v>
      </c>
      <c r="W1228">
        <v>29.090771493336501</v>
      </c>
      <c r="X1228">
        <v>0.4414100627999899</v>
      </c>
      <c r="Y1228">
        <v>-0.99999999999999944</v>
      </c>
      <c r="Z1228">
        <v>-0.99999999999999944</v>
      </c>
      <c r="AA1228">
        <v>36.005556939076676</v>
      </c>
      <c r="AB1228">
        <v>0.16424397560274118</v>
      </c>
      <c r="AC1228">
        <v>4.2286312222461653E-2</v>
      </c>
      <c r="AD1228">
        <v>-7.8021803243422005E-2</v>
      </c>
      <c r="AE1228">
        <v>6.4254242290890424</v>
      </c>
      <c r="AF1228">
        <v>-0.99999999999999944</v>
      </c>
      <c r="AG1228">
        <v>-0.99999999999999944</v>
      </c>
      <c r="AH1228">
        <v>-0.99999999999999944</v>
      </c>
      <c r="AI1228">
        <v>0</v>
      </c>
      <c r="AJ1228">
        <v>-3.5143942214591658E-3</v>
      </c>
      <c r="AK1228">
        <v>-0.10919124621537363</v>
      </c>
      <c r="AL1228">
        <v>-1.4291816350281247E-2</v>
      </c>
      <c r="AM1228">
        <v>-0.17631339806543067</v>
      </c>
      <c r="AN1228">
        <v>0.17279101252247095</v>
      </c>
      <c r="AO1228">
        <v>-4.9537911827126369</v>
      </c>
      <c r="AP1228">
        <v>4.24831623131037</v>
      </c>
      <c r="AQ1228">
        <v>19.378018222667428</v>
      </c>
      <c r="AR1228">
        <v>0.56539006615559495</v>
      </c>
      <c r="AS1228">
        <v>0.27953084162217201</v>
      </c>
      <c r="AT1228">
        <v>-0.99999999999999944</v>
      </c>
      <c r="AU1228">
        <v>-0.99999999999999944</v>
      </c>
      <c r="AV1228">
        <v>0.94916609313951095</v>
      </c>
      <c r="AW1228">
        <v>35.352448640361061</v>
      </c>
      <c r="AX1228">
        <v>35.001009218215145</v>
      </c>
      <c r="AY1228">
        <v>2.0397187933544197E-3</v>
      </c>
      <c r="AZ1228">
        <v>-18.648296674574301</v>
      </c>
      <c r="BA1228">
        <v>1356.8935065091853</v>
      </c>
      <c r="CU1228" t="e">
        <v>#N/A</v>
      </c>
      <c r="CV1228" t="e">
        <v>#N/A</v>
      </c>
    </row>
    <row r="1229" spans="1:100" x14ac:dyDescent="0.25">
      <c r="A1229">
        <v>3292</v>
      </c>
      <c r="B1229" t="s">
        <v>1627</v>
      </c>
      <c r="C1229">
        <v>2</v>
      </c>
      <c r="D1229">
        <v>3.2290600020458067</v>
      </c>
      <c r="E1229">
        <v>-0.11170081393177117</v>
      </c>
      <c r="F1229">
        <v>-0.2012099506569274</v>
      </c>
      <c r="G1229">
        <v>-0.19445679437754732</v>
      </c>
      <c r="H1229">
        <v>1.1998393982465522E-2</v>
      </c>
      <c r="I1229">
        <v>0</v>
      </c>
      <c r="J1229">
        <v>0.71990363894793052</v>
      </c>
      <c r="K1229">
        <v>1.1998393982465522E-2</v>
      </c>
      <c r="L1229">
        <v>-1</v>
      </c>
      <c r="M1229">
        <v>-1</v>
      </c>
      <c r="N1229">
        <v>0.2399678796493101</v>
      </c>
      <c r="O1229">
        <v>4.592660454787965</v>
      </c>
      <c r="P1229">
        <v>-0.3979266333284483</v>
      </c>
      <c r="Q1229">
        <v>-0.64179883093076362</v>
      </c>
      <c r="R1229">
        <v>-0.20930535265454869</v>
      </c>
      <c r="S1229">
        <v>0.31709753510085453</v>
      </c>
      <c r="T1229">
        <v>0.22786744804448292</v>
      </c>
      <c r="U1229">
        <v>7.8914833772397996E-3</v>
      </c>
      <c r="V1229">
        <v>-8.5874982520162488E-3</v>
      </c>
      <c r="W1229">
        <v>19.916884406481991</v>
      </c>
      <c r="X1229">
        <v>0.47985412260794941</v>
      </c>
      <c r="Y1229">
        <v>-1</v>
      </c>
      <c r="Z1229">
        <v>-1</v>
      </c>
      <c r="AA1229">
        <v>33.353577738864828</v>
      </c>
      <c r="AB1229">
        <v>3.9214147764972201E-2</v>
      </c>
      <c r="AC1229">
        <v>3.9398094622345198E-2</v>
      </c>
      <c r="AD1229">
        <v>3.5478616783402167E-2</v>
      </c>
      <c r="AE1229">
        <v>10.416258564989917</v>
      </c>
      <c r="AF1229">
        <v>-1</v>
      </c>
      <c r="AG1229">
        <v>-1</v>
      </c>
      <c r="AH1229">
        <v>-1</v>
      </c>
      <c r="AI1229">
        <v>-4.9759262139667639E-3</v>
      </c>
      <c r="AJ1229">
        <v>-8.5874982520162488E-3</v>
      </c>
      <c r="AK1229">
        <v>0.18466506270656083</v>
      </c>
      <c r="AL1229">
        <v>-1.2837105717313502E-2</v>
      </c>
      <c r="AM1229">
        <v>0.20673812591942578</v>
      </c>
      <c r="AN1229">
        <v>-2.3297265704372017E-2</v>
      </c>
      <c r="AO1229">
        <v>5.6513816711026346</v>
      </c>
      <c r="AP1229">
        <v>-0.20622038078005378</v>
      </c>
      <c r="AQ1229">
        <v>24.82552696065466</v>
      </c>
      <c r="AR1229">
        <v>0.59192223763517093</v>
      </c>
      <c r="AS1229">
        <v>0.5556513671788027</v>
      </c>
      <c r="AT1229">
        <v>-1</v>
      </c>
      <c r="AU1229">
        <v>-1</v>
      </c>
      <c r="AV1229">
        <v>-0.22604028621692962</v>
      </c>
      <c r="AW1229">
        <v>43.881236626448768</v>
      </c>
      <c r="AX1229">
        <v>43.851854000002078</v>
      </c>
      <c r="AY1229">
        <v>8.2375724090640687E-2</v>
      </c>
      <c r="AZ1229">
        <v>-14.767142687469798</v>
      </c>
      <c r="BA1229">
        <v>1416.9678122728142</v>
      </c>
    </row>
    <row r="1230" spans="1:100" x14ac:dyDescent="0.25">
      <c r="A1230">
        <v>3293</v>
      </c>
      <c r="B1230" t="s">
        <v>1628</v>
      </c>
      <c r="C1230">
        <v>3</v>
      </c>
      <c r="D1230">
        <v>4.3334482000925867</v>
      </c>
      <c r="E1230">
        <v>8.0266306997168593E-2</v>
      </c>
      <c r="F1230">
        <v>-7.3604709974127214E-2</v>
      </c>
      <c r="G1230">
        <v>-4.3679016715283348E-2</v>
      </c>
      <c r="H1230">
        <v>0.57365618231979976</v>
      </c>
      <c r="I1230">
        <v>0</v>
      </c>
      <c r="J1230">
        <v>34.419370939187978</v>
      </c>
      <c r="K1230">
        <v>0.57365618231979976</v>
      </c>
      <c r="L1230">
        <v>-1.0000000000000018</v>
      </c>
      <c r="M1230">
        <v>-1.0000000000000018</v>
      </c>
      <c r="N1230">
        <v>11.47312364639599</v>
      </c>
      <c r="O1230">
        <v>38.709140122565273</v>
      </c>
      <c r="P1230">
        <v>-0.45328878250487464</v>
      </c>
      <c r="Q1230">
        <v>1.3909825606594124</v>
      </c>
      <c r="R1230">
        <v>0.37306348452164256</v>
      </c>
      <c r="S1230">
        <v>0.3333333333333337</v>
      </c>
      <c r="T1230">
        <v>0.48032049349856032</v>
      </c>
      <c r="U1230">
        <v>0.30785323329622871</v>
      </c>
      <c r="V1230">
        <v>-3.9959219240396776E-3</v>
      </c>
      <c r="W1230">
        <v>21.754198235371334</v>
      </c>
      <c r="X1230">
        <v>1.6094855625742939</v>
      </c>
      <c r="Y1230">
        <v>-1.0000000000000018</v>
      </c>
      <c r="Z1230">
        <v>-1.0000000000000018</v>
      </c>
      <c r="AA1230">
        <v>89.003861645163141</v>
      </c>
      <c r="AB1230">
        <v>0.24591566201600307</v>
      </c>
      <c r="AC1230">
        <v>0.53434663137061422</v>
      </c>
      <c r="AD1230">
        <v>0.55726970511878626</v>
      </c>
      <c r="AE1230">
        <v>66.876599925270142</v>
      </c>
      <c r="AF1230">
        <v>-1.0000000000000018</v>
      </c>
      <c r="AG1230">
        <v>-1.0000000000000018</v>
      </c>
      <c r="AH1230">
        <v>-1.0000000000000018</v>
      </c>
      <c r="AI1230">
        <v>0</v>
      </c>
      <c r="AJ1230">
        <v>-3.9959219240396776E-3</v>
      </c>
      <c r="AK1230">
        <v>-0.14586033388602718</v>
      </c>
      <c r="AL1230">
        <v>-4.8085734607494462E-2</v>
      </c>
      <c r="AM1230">
        <v>-5.6626557349432373E-3</v>
      </c>
      <c r="AN1230">
        <v>0.32741910085298825</v>
      </c>
      <c r="AO1230">
        <v>-0.87086806280371698</v>
      </c>
      <c r="AP1230">
        <v>7.9450488482872332</v>
      </c>
      <c r="AQ1230">
        <v>56.173569174559304</v>
      </c>
      <c r="AR1230">
        <v>1.1175111382040832</v>
      </c>
      <c r="AS1230">
        <v>2.1831417448940931</v>
      </c>
      <c r="AT1230">
        <v>-1.0000000000000018</v>
      </c>
      <c r="AU1230">
        <v>-1.0000000000000018</v>
      </c>
      <c r="AV1230">
        <v>0.32938446780635922</v>
      </c>
      <c r="AW1230">
        <v>135.65805061601566</v>
      </c>
      <c r="AX1230">
        <v>135.25845842361167</v>
      </c>
      <c r="AY1230">
        <v>0.5273474002362093</v>
      </c>
      <c r="AZ1230">
        <v>73.343792731898247</v>
      </c>
      <c r="BA1230">
        <v>1586.9426181613865</v>
      </c>
      <c r="CU1230" t="e">
        <v>#N/A</v>
      </c>
      <c r="CV1230" t="e">
        <v>#N/A</v>
      </c>
    </row>
    <row r="1231" spans="1:100" x14ac:dyDescent="0.25">
      <c r="A1231">
        <v>3294</v>
      </c>
      <c r="B1231" t="s">
        <v>1629</v>
      </c>
      <c r="C1231">
        <v>3</v>
      </c>
      <c r="D1231">
        <v>4.7651427935216777</v>
      </c>
      <c r="E1231">
        <v>6.4272032641598614E-2</v>
      </c>
      <c r="F1231">
        <v>-1.3994656489799968</v>
      </c>
      <c r="G1231">
        <v>-1.3688504891401945</v>
      </c>
      <c r="H1231">
        <v>-9.2581556062917666E-2</v>
      </c>
      <c r="I1231">
        <v>0</v>
      </c>
      <c r="J1231">
        <v>-5.5548933637750615</v>
      </c>
      <c r="K1231">
        <v>-9.2581556062917666E-2</v>
      </c>
      <c r="L1231">
        <v>-0.99999999999999822</v>
      </c>
      <c r="M1231">
        <v>-0.99999999999999822</v>
      </c>
      <c r="N1231">
        <v>-1.8516311212583538</v>
      </c>
      <c r="O1231">
        <v>-2.1586010593935758</v>
      </c>
      <c r="P1231">
        <v>1.4391333890681952</v>
      </c>
      <c r="Q1231">
        <v>-0.94724395136666184</v>
      </c>
      <c r="R1231">
        <v>-0.33327671887122645</v>
      </c>
      <c r="S1231">
        <v>0.33333333333333315</v>
      </c>
      <c r="T1231">
        <v>-2.4251732787020464E-2</v>
      </c>
      <c r="U1231">
        <v>1.0011990730857722E-2</v>
      </c>
      <c r="V1231">
        <v>6.4949920531082823E-4</v>
      </c>
      <c r="W1231">
        <v>16.492985861815946</v>
      </c>
      <c r="X1231">
        <v>0.1068133758893112</v>
      </c>
      <c r="Y1231">
        <v>-0.99999999999999822</v>
      </c>
      <c r="Z1231">
        <v>-0.99999999999999822</v>
      </c>
      <c r="AA1231">
        <v>44.121456892531313</v>
      </c>
      <c r="AB1231">
        <v>0.38612328267007828</v>
      </c>
      <c r="AC1231">
        <v>-0.10924953428445729</v>
      </c>
      <c r="AD1231">
        <v>0.28236120660611047</v>
      </c>
      <c r="AE1231">
        <v>27.961747749586586</v>
      </c>
      <c r="AF1231">
        <v>-0.99999999999999822</v>
      </c>
      <c r="AG1231">
        <v>-0.99999999999999822</v>
      </c>
      <c r="AH1231">
        <v>-0.99999999999999822</v>
      </c>
      <c r="AI1231">
        <v>0</v>
      </c>
      <c r="AJ1231">
        <v>6.4949920531082823E-4</v>
      </c>
      <c r="AK1231">
        <v>-1.1110733493025271E-2</v>
      </c>
      <c r="AL1231">
        <v>-0.17276474313153864</v>
      </c>
      <c r="AM1231">
        <v>-7.1580370553604361E-2</v>
      </c>
      <c r="AN1231">
        <v>-0.2284273620815554</v>
      </c>
      <c r="AO1231">
        <v>-1.8450629313052351</v>
      </c>
      <c r="AP1231">
        <v>-6.5745077676965806</v>
      </c>
      <c r="AQ1231">
        <v>10.93809249804089</v>
      </c>
      <c r="AR1231">
        <v>0.31974309048248101</v>
      </c>
      <c r="AS1231">
        <v>1.4231819826393585E-2</v>
      </c>
      <c r="AT1231">
        <v>-0.99999999999999822</v>
      </c>
      <c r="AU1231">
        <v>-0.99999999999999822</v>
      </c>
      <c r="AV1231">
        <v>-1.7021272080114207</v>
      </c>
      <c r="AW1231">
        <v>35.388348065441114</v>
      </c>
      <c r="AX1231">
        <v>35.453297985972199</v>
      </c>
      <c r="AY1231">
        <v>0.11663785403456065</v>
      </c>
      <c r="AZ1231">
        <v>7.9168238618760309</v>
      </c>
      <c r="BA1231">
        <v>1483.6692215692458</v>
      </c>
      <c r="CU1231" t="e">
        <v>#N/A</v>
      </c>
      <c r="CV1231" t="e">
        <v>#N/A</v>
      </c>
    </row>
    <row r="1232" spans="1:100" x14ac:dyDescent="0.25">
      <c r="A1232">
        <v>3295</v>
      </c>
      <c r="B1232" t="s">
        <v>1630</v>
      </c>
      <c r="C1232">
        <v>2</v>
      </c>
      <c r="D1232">
        <v>1.9436995428400976</v>
      </c>
      <c r="E1232">
        <v>-0.39721546459581253</v>
      </c>
      <c r="F1232">
        <v>-0.91217261921129922</v>
      </c>
      <c r="G1232">
        <v>-0.90864801108412085</v>
      </c>
      <c r="H1232">
        <v>-0.13575317364457107</v>
      </c>
      <c r="I1232">
        <v>0</v>
      </c>
      <c r="J1232">
        <v>-8.1451904186742645</v>
      </c>
      <c r="K1232">
        <v>-0.13575317364457107</v>
      </c>
      <c r="L1232">
        <v>-1</v>
      </c>
      <c r="M1232">
        <v>-1</v>
      </c>
      <c r="N1232">
        <v>-2.7150634728914218</v>
      </c>
      <c r="O1232">
        <v>-4.6158544150375693</v>
      </c>
      <c r="P1232">
        <v>-1.8439057251137894</v>
      </c>
      <c r="Q1232">
        <v>-4.0214273705090973</v>
      </c>
      <c r="R1232">
        <v>-1.3193389493727017</v>
      </c>
      <c r="S1232">
        <v>0.289478544993724</v>
      </c>
      <c r="T1232">
        <v>0.11125951729734337</v>
      </c>
      <c r="U1232">
        <v>-0.13650191423237812</v>
      </c>
      <c r="V1232">
        <v>-2.7680426584178127E-2</v>
      </c>
      <c r="W1232">
        <v>10.8036140816595</v>
      </c>
      <c r="X1232">
        <v>-0.18906253113387539</v>
      </c>
      <c r="Y1232">
        <v>-1</v>
      </c>
      <c r="Z1232">
        <v>-1</v>
      </c>
      <c r="AA1232">
        <v>14.590821964695078</v>
      </c>
      <c r="AB1232">
        <v>-0.1227499676148066</v>
      </c>
      <c r="AC1232">
        <v>-0.12262748575228805</v>
      </c>
      <c r="AD1232">
        <v>-0.12515555868377365</v>
      </c>
      <c r="AE1232">
        <v>-4.5049259944122433</v>
      </c>
      <c r="AF1232">
        <v>-1</v>
      </c>
      <c r="AG1232">
        <v>-1</v>
      </c>
      <c r="AH1232">
        <v>-1</v>
      </c>
      <c r="AI1232">
        <v>-1.5445392258640915E-2</v>
      </c>
      <c r="AJ1232">
        <v>-2.7680426584178127E-2</v>
      </c>
      <c r="AK1232">
        <v>0.37979005744928201</v>
      </c>
      <c r="AL1232">
        <v>-0.20796210046003466</v>
      </c>
      <c r="AM1232">
        <v>0.43400476779700181</v>
      </c>
      <c r="AN1232">
        <v>-0.25056390758194802</v>
      </c>
      <c r="AO1232">
        <v>11.438480510066061</v>
      </c>
      <c r="AP1232">
        <v>-5.9933192197434799</v>
      </c>
      <c r="AQ1232">
        <v>15.123807491370938</v>
      </c>
      <c r="AR1232">
        <v>0.37836840193264459</v>
      </c>
      <c r="AS1232">
        <v>-0.13495494322477108</v>
      </c>
      <c r="AT1232">
        <v>-1</v>
      </c>
      <c r="AU1232">
        <v>-1</v>
      </c>
      <c r="AV1232">
        <v>-1.6990995662810207</v>
      </c>
      <c r="AW1232">
        <v>22.258533340856317</v>
      </c>
      <c r="AX1232">
        <v>21.94587951573471</v>
      </c>
      <c r="AY1232">
        <v>-8.4177077412858264E-2</v>
      </c>
      <c r="AZ1232">
        <v>-43.945947783659776</v>
      </c>
      <c r="BA1232">
        <v>1369.8479687845568</v>
      </c>
    </row>
    <row r="1233" spans="1:100" x14ac:dyDescent="0.25">
      <c r="A1233">
        <v>3297</v>
      </c>
      <c r="B1233" t="s">
        <v>883</v>
      </c>
      <c r="C1233">
        <v>3</v>
      </c>
      <c r="D1233">
        <v>3.8146164894993073</v>
      </c>
      <c r="E1233">
        <v>0</v>
      </c>
      <c r="F1233">
        <v>-0.32677392765262891</v>
      </c>
      <c r="G1233">
        <v>-0.32677392765262891</v>
      </c>
      <c r="H1233">
        <v>5.7096357388598952E-2</v>
      </c>
      <c r="I1233">
        <v>0</v>
      </c>
      <c r="J1233">
        <v>3.4257814433159357</v>
      </c>
      <c r="K1233">
        <v>5.7096357388598952E-2</v>
      </c>
      <c r="L1233">
        <v>-0.99999999999999845</v>
      </c>
      <c r="M1233">
        <v>-0.99999999999999845</v>
      </c>
      <c r="N1233">
        <v>1.1419271477719786</v>
      </c>
      <c r="O1233">
        <v>6.9136240051626165</v>
      </c>
      <c r="P1233">
        <v>-9.3206873391726078E-2</v>
      </c>
      <c r="Q1233">
        <v>0.15640714864609392</v>
      </c>
      <c r="R1233">
        <v>-7.1037385301095102E-2</v>
      </c>
      <c r="S1233">
        <v>0.33333333333333309</v>
      </c>
      <c r="T1233">
        <v>0.27309157263482614</v>
      </c>
      <c r="U1233">
        <v>-0.23157812047991741</v>
      </c>
      <c r="V1233">
        <v>-1.3186167351325051E-2</v>
      </c>
      <c r="W1233">
        <v>12.182570429932692</v>
      </c>
      <c r="X1233">
        <v>-0.55493465579977641</v>
      </c>
      <c r="Y1233">
        <v>-0.99999999999999845</v>
      </c>
      <c r="Z1233">
        <v>-0.99999999999999845</v>
      </c>
      <c r="AA1233">
        <v>11.673435480184596</v>
      </c>
      <c r="AB1233">
        <v>2.1633140825144956E-3</v>
      </c>
      <c r="AC1233">
        <v>-7.1070620506578211E-2</v>
      </c>
      <c r="AD1233">
        <v>6.0145355135123674E-2</v>
      </c>
      <c r="AE1233">
        <v>-0.4380975644470072</v>
      </c>
      <c r="AF1233">
        <v>-0.99999999999999845</v>
      </c>
      <c r="AG1233">
        <v>-0.99999999999999845</v>
      </c>
      <c r="AH1233">
        <v>-0.99999999999999845</v>
      </c>
      <c r="AI1233">
        <v>0</v>
      </c>
      <c r="AJ1233">
        <v>-1.3186167351325051E-2</v>
      </c>
      <c r="AK1233">
        <v>-9.7512862376574208E-2</v>
      </c>
      <c r="AL1233">
        <v>-2.7336273973814051E-2</v>
      </c>
      <c r="AM1233">
        <v>0.33748214728330617</v>
      </c>
      <c r="AN1233">
        <v>-3.3556570873333205E-2</v>
      </c>
      <c r="AO1233">
        <v>7.9494893701997853</v>
      </c>
      <c r="AP1233">
        <v>-0.97559564170240143</v>
      </c>
      <c r="AQ1233">
        <v>15.608351873248642</v>
      </c>
      <c r="AR1233">
        <v>0.36166061813691641</v>
      </c>
      <c r="AS1233">
        <v>-0.49783829841117738</v>
      </c>
      <c r="AT1233">
        <v>-0.99999999999999845</v>
      </c>
      <c r="AU1233">
        <v>-0.99999999999999845</v>
      </c>
      <c r="AV1233">
        <v>-0.39781131295372407</v>
      </c>
      <c r="AW1233">
        <v>17.611463843644824</v>
      </c>
      <c r="AX1233">
        <v>16.292847108512319</v>
      </c>
      <c r="AY1233">
        <v>-8.579728844078463E-2</v>
      </c>
      <c r="AZ1233">
        <v>-35.815289832920563</v>
      </c>
      <c r="BA1233">
        <v>1393.3085739004164</v>
      </c>
      <c r="CU1233" t="e">
        <v>#N/A</v>
      </c>
      <c r="CV1233" t="e">
        <v>#N/A</v>
      </c>
    </row>
    <row r="1234" spans="1:100" x14ac:dyDescent="0.25">
      <c r="A1234">
        <v>3298</v>
      </c>
      <c r="B1234" t="s">
        <v>1631</v>
      </c>
      <c r="C1234">
        <v>3</v>
      </c>
      <c r="D1234">
        <v>1.2118892820338512</v>
      </c>
      <c r="E1234">
        <v>0</v>
      </c>
      <c r="F1234">
        <v>1.3132179086252858</v>
      </c>
      <c r="G1234">
        <v>1.3132179086252858</v>
      </c>
      <c r="H1234">
        <v>-5.3728583036819565E-2</v>
      </c>
      <c r="I1234">
        <v>0</v>
      </c>
      <c r="J1234">
        <v>-3.2237149822091742</v>
      </c>
      <c r="K1234">
        <v>-5.3728583036819565E-2</v>
      </c>
      <c r="L1234">
        <v>-0.99999999999999845</v>
      </c>
      <c r="M1234">
        <v>-0.99999999999999845</v>
      </c>
      <c r="N1234">
        <v>-1.0745716607363913</v>
      </c>
      <c r="O1234">
        <v>-0.69860779155003416</v>
      </c>
      <c r="P1234">
        <v>1.0830856274644067</v>
      </c>
      <c r="Q1234">
        <v>3.6569513853303732</v>
      </c>
      <c r="R1234">
        <v>1.1835057458092637</v>
      </c>
      <c r="S1234">
        <v>0.3333333333333327</v>
      </c>
      <c r="T1234">
        <v>0.22361457381482694</v>
      </c>
      <c r="U1234">
        <v>-5.3412172005816626E-2</v>
      </c>
      <c r="V1234">
        <v>-9.4121334198844688E-3</v>
      </c>
      <c r="W1234">
        <v>21.914087390371101</v>
      </c>
      <c r="X1234">
        <v>0.22042214829098677</v>
      </c>
      <c r="Y1234">
        <v>-0.99999999999999845</v>
      </c>
      <c r="Z1234">
        <v>-0.99999999999999845</v>
      </c>
      <c r="AA1234">
        <v>31.770231384668833</v>
      </c>
      <c r="AB1234">
        <v>-1.1338455902150364E-2</v>
      </c>
      <c r="AC1234">
        <v>0.23865317522762944</v>
      </c>
      <c r="AD1234">
        <v>-5.3861954355710312E-2</v>
      </c>
      <c r="AE1234">
        <v>8.6726382484884379</v>
      </c>
      <c r="AF1234">
        <v>-0.99999999999999845</v>
      </c>
      <c r="AG1234">
        <v>-0.99999999999999845</v>
      </c>
      <c r="AH1234">
        <v>-0.99999999999999845</v>
      </c>
      <c r="AI1234">
        <v>0</v>
      </c>
      <c r="AJ1234">
        <v>-9.4121334198844688E-3</v>
      </c>
      <c r="AK1234">
        <v>0.32912698104245702</v>
      </c>
      <c r="AL1234">
        <v>0.21434104637532486</v>
      </c>
      <c r="AM1234">
        <v>-0.1523581808661322</v>
      </c>
      <c r="AN1234">
        <v>-5.5474483518956591E-2</v>
      </c>
      <c r="AO1234">
        <v>-2.1633196164410204</v>
      </c>
      <c r="AP1234">
        <v>-0.31515685609729099</v>
      </c>
      <c r="AQ1234">
        <v>18.690372408161956</v>
      </c>
      <c r="AR1234">
        <v>0.49412360172245834</v>
      </c>
      <c r="AS1234">
        <v>0.16669356525416726</v>
      </c>
      <c r="AT1234">
        <v>-0.99999999999999845</v>
      </c>
      <c r="AU1234">
        <v>-0.99999999999999845</v>
      </c>
      <c r="AV1234">
        <v>2.4967236544345508</v>
      </c>
      <c r="AW1234">
        <v>30.756466737021501</v>
      </c>
      <c r="AX1234">
        <v>29.815253395033057</v>
      </c>
      <c r="AY1234">
        <v>-0.11534322217120768</v>
      </c>
      <c r="AZ1234">
        <v>-41.966346630912163</v>
      </c>
      <c r="BA1234">
        <v>1332.4528076081817</v>
      </c>
      <c r="CU1234" t="e">
        <v>#N/A</v>
      </c>
      <c r="CV1234" t="e">
        <v>#N/A</v>
      </c>
    </row>
    <row r="1235" spans="1:100" x14ac:dyDescent="0.25">
      <c r="A1235">
        <v>3299</v>
      </c>
      <c r="B1235" t="s">
        <v>1632</v>
      </c>
      <c r="C1235">
        <v>2</v>
      </c>
      <c r="D1235">
        <v>2.3168603611821483</v>
      </c>
      <c r="E1235">
        <v>-0.31432596855804196</v>
      </c>
      <c r="F1235">
        <v>-0.70576871958275245</v>
      </c>
      <c r="G1235">
        <v>-0.70130681199074008</v>
      </c>
      <c r="H1235">
        <v>-9.2858516747239175E-2</v>
      </c>
      <c r="I1235">
        <v>0</v>
      </c>
      <c r="J1235">
        <v>-5.5715110048343499</v>
      </c>
      <c r="K1235">
        <v>-9.2858516747239175E-2</v>
      </c>
      <c r="L1235">
        <v>-1</v>
      </c>
      <c r="M1235">
        <v>-1</v>
      </c>
      <c r="N1235">
        <v>-1.857170334944783</v>
      </c>
      <c r="O1235">
        <v>-1.9424744149537911</v>
      </c>
      <c r="P1235">
        <v>-1.4241147339317903</v>
      </c>
      <c r="Q1235">
        <v>-3.0402668388551755</v>
      </c>
      <c r="R1235">
        <v>-0.9970783396177656</v>
      </c>
      <c r="S1235">
        <v>0.29749678211650482</v>
      </c>
      <c r="T1235">
        <v>0.14511267541430076</v>
      </c>
      <c r="U1235">
        <v>-9.458218811252328E-2</v>
      </c>
      <c r="V1235">
        <v>-2.2137442349718012E-2</v>
      </c>
      <c r="W1235">
        <v>13.449343058171326</v>
      </c>
      <c r="X1235">
        <v>5.134734018636844E-3</v>
      </c>
      <c r="Y1235">
        <v>-1</v>
      </c>
      <c r="Z1235">
        <v>-1</v>
      </c>
      <c r="AA1235">
        <v>20.037951794227752</v>
      </c>
      <c r="AB1235">
        <v>-7.5729179473779704E-2</v>
      </c>
      <c r="AC1235">
        <v>-7.5588853334494277E-2</v>
      </c>
      <c r="AD1235">
        <v>-7.8520873493540325E-2</v>
      </c>
      <c r="AE1235">
        <v>-0.17306608621182562</v>
      </c>
      <c r="AF1235">
        <v>-1</v>
      </c>
      <c r="AG1235">
        <v>-1</v>
      </c>
      <c r="AH1235">
        <v>-1</v>
      </c>
      <c r="AI1235">
        <v>-1.2405937848125487E-2</v>
      </c>
      <c r="AJ1235">
        <v>-2.2137442349718012E-2</v>
      </c>
      <c r="AK1235">
        <v>0.3231421325845501</v>
      </c>
      <c r="AL1235">
        <v>-0.1513141755953028</v>
      </c>
      <c r="AM1235">
        <v>0.36802560572032422</v>
      </c>
      <c r="AN1235">
        <v>-0.18458474550527043</v>
      </c>
      <c r="AO1235">
        <v>9.7583926225730799</v>
      </c>
      <c r="AP1235">
        <v>-4.3132313322504992</v>
      </c>
      <c r="AQ1235">
        <v>17.9403727206453</v>
      </c>
      <c r="AR1235">
        <v>0.44036651578475672</v>
      </c>
      <c r="AS1235">
        <v>6.5539178168719459E-2</v>
      </c>
      <c r="AT1235">
        <v>-1</v>
      </c>
      <c r="AU1235">
        <v>-1</v>
      </c>
      <c r="AV1235">
        <v>-1.2714467608144906</v>
      </c>
      <c r="AW1235">
        <v>28.535951939686672</v>
      </c>
      <c r="AX1235">
        <v>28.305536300400952</v>
      </c>
      <c r="AY1235">
        <v>-3.582411987391762E-2</v>
      </c>
      <c r="AZ1235">
        <v>-35.474871277489697</v>
      </c>
      <c r="BA1235">
        <v>1455.0474157407464</v>
      </c>
    </row>
    <row r="1236" spans="1:100" x14ac:dyDescent="0.25">
      <c r="A1236">
        <v>3300</v>
      </c>
      <c r="B1236" t="s">
        <v>1633</v>
      </c>
      <c r="C1236">
        <v>2</v>
      </c>
      <c r="D1236">
        <v>2.1116513994842716</v>
      </c>
      <c r="E1236">
        <v>-0.35990864117931265</v>
      </c>
      <c r="F1236">
        <v>-0.81927455366617452</v>
      </c>
      <c r="G1236">
        <v>-0.81532808671134693</v>
      </c>
      <c r="H1236">
        <v>-0.11644718836447103</v>
      </c>
      <c r="I1236">
        <v>0</v>
      </c>
      <c r="J1236">
        <v>-6.9868313018682597</v>
      </c>
      <c r="K1236">
        <v>-0.11644718836447103</v>
      </c>
      <c r="L1236">
        <v>-1</v>
      </c>
      <c r="M1236">
        <v>-1</v>
      </c>
      <c r="N1236">
        <v>-2.3289437672894202</v>
      </c>
      <c r="O1236">
        <v>-3.4126221557549066</v>
      </c>
      <c r="P1236">
        <v>-1.6549666058226311</v>
      </c>
      <c r="Q1236">
        <v>-3.5798275967455728</v>
      </c>
      <c r="R1236">
        <v>-1.1742962088939486</v>
      </c>
      <c r="S1236">
        <v>0.29308738532633866</v>
      </c>
      <c r="T1236">
        <v>0.12649611363742344</v>
      </c>
      <c r="U1236">
        <v>-0.11763472484436643</v>
      </c>
      <c r="V1236">
        <v>-2.5185645653899372E-2</v>
      </c>
      <c r="W1236">
        <v>11.994401195260323</v>
      </c>
      <c r="X1236">
        <v>-0.10165841571120848</v>
      </c>
      <c r="Y1236">
        <v>-1</v>
      </c>
      <c r="Z1236">
        <v>-1</v>
      </c>
      <c r="AA1236">
        <v>17.042460838027409</v>
      </c>
      <c r="AB1236">
        <v>-0.10158689721463669</v>
      </c>
      <c r="AC1236">
        <v>-0.10145638401745985</v>
      </c>
      <c r="AD1236">
        <v>-0.10416626512258083</v>
      </c>
      <c r="AE1236">
        <v>-2.5552467179619676</v>
      </c>
      <c r="AF1236">
        <v>-1</v>
      </c>
      <c r="AG1236">
        <v>-1</v>
      </c>
      <c r="AH1236">
        <v>-1</v>
      </c>
      <c r="AI1236">
        <v>-1.4077397586264926E-2</v>
      </c>
      <c r="AJ1236">
        <v>-2.5185645653899372E-2</v>
      </c>
      <c r="AK1236">
        <v>0.35429401475556477</v>
      </c>
      <c r="AL1236">
        <v>-0.18246605776631741</v>
      </c>
      <c r="AM1236">
        <v>0.4043089309729776</v>
      </c>
      <c r="AN1236">
        <v>-0.22086807075792381</v>
      </c>
      <c r="AO1236">
        <v>10.682308194645783</v>
      </c>
      <c r="AP1236">
        <v>-5.2371469043232022</v>
      </c>
      <c r="AQ1236">
        <v>16.391484418755212</v>
      </c>
      <c r="AR1236">
        <v>0.40627245246014271</v>
      </c>
      <c r="AS1236">
        <v>-4.471674489545685E-2</v>
      </c>
      <c r="AT1236">
        <v>-1</v>
      </c>
      <c r="AU1236">
        <v>-1</v>
      </c>
      <c r="AV1236">
        <v>-1.5066220092955054</v>
      </c>
      <c r="AW1236">
        <v>25.083867772510985</v>
      </c>
      <c r="AX1236">
        <v>24.808227629746366</v>
      </c>
      <c r="AY1236">
        <v>-6.2414425511237465E-2</v>
      </c>
      <c r="AZ1236">
        <v>-40.133293943668498</v>
      </c>
      <c r="BA1236">
        <v>1380.3844338796521</v>
      </c>
    </row>
    <row r="1237" spans="1:100" x14ac:dyDescent="0.25">
      <c r="A1237">
        <v>3302</v>
      </c>
      <c r="B1237" t="s">
        <v>1634</v>
      </c>
      <c r="C1237">
        <v>3</v>
      </c>
      <c r="D1237">
        <v>3.7371877008747543</v>
      </c>
      <c r="E1237">
        <v>0</v>
      </c>
      <c r="F1237">
        <v>0.1170394485092891</v>
      </c>
      <c r="G1237">
        <v>0.1170394485092891</v>
      </c>
      <c r="H1237">
        <v>-0.12897075176945921</v>
      </c>
      <c r="I1237">
        <v>-9.4664272642670626E-4</v>
      </c>
      <c r="J1237">
        <v>-7.7950436697531549</v>
      </c>
      <c r="K1237">
        <v>-0.12991739449588591</v>
      </c>
      <c r="L1237">
        <v>-0.99999999999999889</v>
      </c>
      <c r="M1237">
        <v>-0.99999999999999889</v>
      </c>
      <c r="N1237">
        <v>-2.5983478899177177</v>
      </c>
      <c r="O1237">
        <v>-3.9408165203691112</v>
      </c>
      <c r="P1237">
        <v>-0.78116303057637815</v>
      </c>
      <c r="Q1237">
        <v>1.0123901033613831</v>
      </c>
      <c r="R1237">
        <v>0.22355159308821007</v>
      </c>
      <c r="S1237">
        <v>0.33333333333333293</v>
      </c>
      <c r="T1237">
        <v>0.3811299699461258</v>
      </c>
      <c r="U1237">
        <v>0.23231873596581798</v>
      </c>
      <c r="V1237">
        <v>9.7127345630531534E-2</v>
      </c>
      <c r="W1237">
        <v>46.953071174867759</v>
      </c>
      <c r="X1237">
        <v>2.3957951131288246</v>
      </c>
      <c r="Y1237">
        <v>-0.99999999999999889</v>
      </c>
      <c r="Z1237">
        <v>-0.99999999999999889</v>
      </c>
      <c r="AA1237">
        <v>82.455651245012163</v>
      </c>
      <c r="AB1237">
        <v>0.30916203451303836</v>
      </c>
      <c r="AC1237">
        <v>0.26871108713661668</v>
      </c>
      <c r="AD1237">
        <v>0.12770744789146765</v>
      </c>
      <c r="AE1237">
        <v>35.279028477056151</v>
      </c>
      <c r="AF1237">
        <v>-0.99999999999999889</v>
      </c>
      <c r="AG1237">
        <v>-0.99999999999999889</v>
      </c>
      <c r="AH1237">
        <v>-0.99999999999999889</v>
      </c>
      <c r="AI1237">
        <v>0</v>
      </c>
      <c r="AJ1237">
        <v>9.7127345630531534E-2</v>
      </c>
      <c r="AK1237">
        <v>0.12684239385764673</v>
      </c>
      <c r="AL1237">
        <v>0.34647353380526841</v>
      </c>
      <c r="AM1237">
        <v>0.45134774100715824</v>
      </c>
      <c r="AN1237">
        <v>3.1191287128139358E-2</v>
      </c>
      <c r="AO1237">
        <v>11.917905494467192</v>
      </c>
      <c r="AP1237">
        <v>2.5121498472298271</v>
      </c>
      <c r="AQ1237">
        <v>39.158027505114624</v>
      </c>
      <c r="AR1237">
        <v>1.0439093848758076</v>
      </c>
      <c r="AS1237">
        <v>2.2658777186329391</v>
      </c>
      <c r="AT1237">
        <v>-0.99999999999999889</v>
      </c>
      <c r="AU1237">
        <v>-0.99999999999999889</v>
      </c>
      <c r="AV1237">
        <v>0.34059104159749931</v>
      </c>
      <c r="AW1237">
        <v>81.026984571872816</v>
      </c>
      <c r="AX1237">
        <v>90.739719134925991</v>
      </c>
      <c r="AY1237">
        <v>0.10185499417510828</v>
      </c>
      <c r="AZ1237">
        <v>5.6102774754163978</v>
      </c>
      <c r="BA1237">
        <v>1359.3845993521734</v>
      </c>
    </row>
    <row r="1238" spans="1:100" x14ac:dyDescent="0.25">
      <c r="A1238">
        <v>3303</v>
      </c>
      <c r="B1238" t="s">
        <v>1635</v>
      </c>
      <c r="C1238">
        <v>3</v>
      </c>
      <c r="D1238">
        <v>4.8575703086371895</v>
      </c>
      <c r="E1238">
        <v>0</v>
      </c>
      <c r="F1238">
        <v>-0.66434045969370037</v>
      </c>
      <c r="G1238">
        <v>-0.66434045969370037</v>
      </c>
      <c r="H1238">
        <v>-7.698929754462501E-2</v>
      </c>
      <c r="I1238">
        <v>0</v>
      </c>
      <c r="J1238">
        <v>-4.619357852677501</v>
      </c>
      <c r="K1238">
        <v>-7.698929754462501E-2</v>
      </c>
      <c r="L1238">
        <v>-1.0000000000000004</v>
      </c>
      <c r="M1238">
        <v>-1.0000000000000004</v>
      </c>
      <c r="N1238">
        <v>-1.5397859508925005</v>
      </c>
      <c r="O1238">
        <v>-0.42612800373401355</v>
      </c>
      <c r="P1238">
        <v>-0.82734693560545813</v>
      </c>
      <c r="Q1238">
        <v>-2.7518766716268575</v>
      </c>
      <c r="R1238">
        <v>-0.95045900394681815</v>
      </c>
      <c r="S1238">
        <v>0.33643267378611202</v>
      </c>
      <c r="T1238">
        <v>0.17450406799572687</v>
      </c>
      <c r="U1238">
        <v>-0.11611555288367051</v>
      </c>
      <c r="V1238">
        <v>0</v>
      </c>
      <c r="W1238">
        <v>18.872419457711729</v>
      </c>
      <c r="X1238">
        <v>-3.5365437545824843E-2</v>
      </c>
      <c r="Y1238">
        <v>-1.0000000000000004</v>
      </c>
      <c r="Z1238">
        <v>-1.0000000000000004</v>
      </c>
      <c r="AA1238">
        <v>54.51830153136256</v>
      </c>
      <c r="AB1238">
        <v>0.45868289440465926</v>
      </c>
      <c r="AC1238">
        <v>0.13608927426898695</v>
      </c>
      <c r="AD1238">
        <v>0.13715465287830608</v>
      </c>
      <c r="AE1238">
        <v>36.596341077597614</v>
      </c>
      <c r="AF1238">
        <v>-1.0000000000000004</v>
      </c>
      <c r="AG1238">
        <v>-1.0000000000000004</v>
      </c>
      <c r="AH1238">
        <v>-1.0000000000000004</v>
      </c>
      <c r="AI1238">
        <v>-3.0392675817211116E-2</v>
      </c>
      <c r="AJ1238">
        <v>0</v>
      </c>
      <c r="AK1238">
        <v>7.6479721912275422E-2</v>
      </c>
      <c r="AL1238">
        <v>5.6907936584910945E-2</v>
      </c>
      <c r="AM1238">
        <v>-7.4332574007465388E-2</v>
      </c>
      <c r="AN1238">
        <v>9.7889460287174379E-2</v>
      </c>
      <c r="AO1238">
        <v>-1.4759157406252572</v>
      </c>
      <c r="AP1238">
        <v>2.7317761901039139</v>
      </c>
      <c r="AQ1238">
        <v>14.253061605034226</v>
      </c>
      <c r="AR1238">
        <v>0.39482118889816836</v>
      </c>
      <c r="AS1238">
        <v>-0.11235473509044998</v>
      </c>
      <c r="AT1238">
        <v>-1.0000000000000004</v>
      </c>
      <c r="AU1238">
        <v>-1.0000000000000004</v>
      </c>
      <c r="AV1238">
        <v>-1.6147994636405183</v>
      </c>
      <c r="AW1238">
        <v>56.823949717732425</v>
      </c>
      <c r="AX1238">
        <v>56.216096201388211</v>
      </c>
      <c r="AY1238">
        <v>0.20943382794467028</v>
      </c>
      <c r="AZ1238">
        <v>2.1699873785608652</v>
      </c>
      <c r="BA1238">
        <v>1434.530979413217</v>
      </c>
    </row>
    <row r="1239" spans="1:100" x14ac:dyDescent="0.25">
      <c r="A1239">
        <v>3305</v>
      </c>
      <c r="B1239" t="s">
        <v>1636</v>
      </c>
      <c r="C1239">
        <v>3</v>
      </c>
      <c r="D1239">
        <v>4.0968435741754714</v>
      </c>
      <c r="E1239">
        <v>0</v>
      </c>
      <c r="F1239">
        <v>-1.3071784627233825</v>
      </c>
      <c r="G1239">
        <v>-1.3071784627233825</v>
      </c>
      <c r="H1239">
        <v>1.345254998697927E-3</v>
      </c>
      <c r="I1239">
        <v>0</v>
      </c>
      <c r="J1239">
        <v>8.0715299921876316E-2</v>
      </c>
      <c r="K1239">
        <v>1.345254998697927E-3</v>
      </c>
      <c r="L1239">
        <v>-1.0000000000000027</v>
      </c>
      <c r="M1239">
        <v>-1.0000000000000027</v>
      </c>
      <c r="N1239">
        <v>2.6905099973958568E-2</v>
      </c>
      <c r="O1239">
        <v>2.8703804113739664</v>
      </c>
      <c r="P1239">
        <v>7.7139690304507055E-2</v>
      </c>
      <c r="Q1239">
        <v>2.4042849783236262</v>
      </c>
      <c r="R1239">
        <v>0.73568601398039979</v>
      </c>
      <c r="S1239">
        <v>0.33122961653450261</v>
      </c>
      <c r="T1239">
        <v>0.27231460243759287</v>
      </c>
      <c r="U1239">
        <v>-1.2290146522596235E-3</v>
      </c>
      <c r="V1239">
        <v>0</v>
      </c>
      <c r="W1239">
        <v>24.038797972845536</v>
      </c>
      <c r="X1239">
        <v>0.53316133922883824</v>
      </c>
      <c r="Y1239">
        <v>-1.0000000000000027</v>
      </c>
      <c r="Z1239">
        <v>-1.0000000000000027</v>
      </c>
      <c r="AA1239">
        <v>20.038308568602435</v>
      </c>
      <c r="AB1239">
        <v>-7.7190934261561428E-2</v>
      </c>
      <c r="AC1239">
        <v>-3.1863116650063302E-3</v>
      </c>
      <c r="AD1239">
        <v>-1.4346262437902237E-2</v>
      </c>
      <c r="AE1239">
        <v>-4.7361754182234952</v>
      </c>
      <c r="AF1239">
        <v>-1.0000000000000027</v>
      </c>
      <c r="AG1239">
        <v>-1.0000000000000027</v>
      </c>
      <c r="AH1239">
        <v>-1.0000000000000027</v>
      </c>
      <c r="AI1239">
        <v>-1.1761911362612057E-2</v>
      </c>
      <c r="AJ1239">
        <v>0</v>
      </c>
      <c r="AK1239">
        <v>0.11444594909543826</v>
      </c>
      <c r="AL1239">
        <v>0.23820346557249877</v>
      </c>
      <c r="AM1239">
        <v>-0.131202626208616</v>
      </c>
      <c r="AN1239">
        <v>-0.18900373813908122</v>
      </c>
      <c r="AO1239">
        <v>-2.707835909738209</v>
      </c>
      <c r="AP1239">
        <v>-3.5340761256145363</v>
      </c>
      <c r="AQ1239">
        <v>24.11951327276741</v>
      </c>
      <c r="AR1239">
        <v>0.60231520431983609</v>
      </c>
      <c r="AS1239">
        <v>0.53450659422753632</v>
      </c>
      <c r="AT1239">
        <v>-1.0000000000000027</v>
      </c>
      <c r="AU1239">
        <v>-1.0000000000000027</v>
      </c>
      <c r="AV1239">
        <v>-0.57149244874298277</v>
      </c>
      <c r="AW1239">
        <v>19.37461285436185</v>
      </c>
      <c r="AX1239">
        <v>19.139374627109611</v>
      </c>
      <c r="AY1239">
        <v>-3.4774199895025316E-2</v>
      </c>
      <c r="AZ1239">
        <v>-33.028415019557968</v>
      </c>
      <c r="BA1239">
        <v>1391.8884276935976</v>
      </c>
      <c r="CU1239" t="e">
        <v>#N/A</v>
      </c>
      <c r="CV1239" t="e">
        <v>#N/A</v>
      </c>
    </row>
    <row r="1240" spans="1:100" x14ac:dyDescent="0.25">
      <c r="A1240">
        <v>3309</v>
      </c>
      <c r="B1240" t="s">
        <v>1637</v>
      </c>
      <c r="C1240">
        <v>3</v>
      </c>
      <c r="D1240">
        <v>4.547823347214683</v>
      </c>
      <c r="E1240">
        <v>-9.7549882244968907E-3</v>
      </c>
      <c r="F1240">
        <v>4.4011190848087329</v>
      </c>
      <c r="G1240">
        <v>4.4011190848087329</v>
      </c>
      <c r="H1240">
        <v>1.3366373953095135E-2</v>
      </c>
      <c r="I1240">
        <v>0</v>
      </c>
      <c r="J1240">
        <v>0.80198243718571049</v>
      </c>
      <c r="K1240">
        <v>1.3366373953095135E-2</v>
      </c>
      <c r="L1240">
        <v>-0.99999999999999889</v>
      </c>
      <c r="M1240">
        <v>-0.99999999999999889</v>
      </c>
      <c r="N1240">
        <v>0.26732747906190174</v>
      </c>
      <c r="O1240">
        <v>9.750924869209129</v>
      </c>
      <c r="P1240">
        <v>0.53249033845908067</v>
      </c>
      <c r="Q1240">
        <v>11.14298583530773</v>
      </c>
      <c r="R1240">
        <v>3.525064309001285</v>
      </c>
      <c r="S1240">
        <v>0.33333333333333287</v>
      </c>
      <c r="T1240">
        <v>0.42674733942375637</v>
      </c>
      <c r="U1240">
        <v>0.33235954004115303</v>
      </c>
      <c r="V1240">
        <v>0</v>
      </c>
      <c r="W1240">
        <v>43.162953553805892</v>
      </c>
      <c r="X1240">
        <v>2.1695664650590287</v>
      </c>
      <c r="Y1240">
        <v>-0.99999999999999889</v>
      </c>
      <c r="Z1240">
        <v>-0.99999999999999889</v>
      </c>
      <c r="AA1240">
        <v>63.125063525150388</v>
      </c>
      <c r="AB1240">
        <v>0.16715373423602381</v>
      </c>
      <c r="AC1240">
        <v>0.35020358362291393</v>
      </c>
      <c r="AD1240">
        <v>-0.18861640461207349</v>
      </c>
      <c r="AE1240">
        <v>16.437045662343209</v>
      </c>
      <c r="AF1240">
        <v>-0.99999999999999889</v>
      </c>
      <c r="AG1240">
        <v>-0.99999999999999889</v>
      </c>
      <c r="AH1240">
        <v>-0.99999999999999889</v>
      </c>
      <c r="AI1240">
        <v>0</v>
      </c>
      <c r="AJ1240">
        <v>0</v>
      </c>
      <c r="AK1240">
        <v>0.25518537495217114</v>
      </c>
      <c r="AL1240">
        <v>-0.13034390580164917</v>
      </c>
      <c r="AM1240">
        <v>4.9800605175951827E-2</v>
      </c>
      <c r="AN1240">
        <v>0.41789435324318486</v>
      </c>
      <c r="AO1240">
        <v>2.5209420041596511</v>
      </c>
      <c r="AP1240">
        <v>9.7956393020713755</v>
      </c>
      <c r="AQ1240">
        <v>43.96493599099157</v>
      </c>
      <c r="AR1240">
        <v>1.0924402127982431</v>
      </c>
      <c r="AS1240">
        <v>2.1829328390121239</v>
      </c>
      <c r="AT1240">
        <v>-0.99999999999999889</v>
      </c>
      <c r="AU1240">
        <v>-0.99999999999999889</v>
      </c>
      <c r="AV1240">
        <v>7.9261833938100166</v>
      </c>
      <c r="AW1240">
        <v>82.671627696430861</v>
      </c>
      <c r="AX1240">
        <v>82.671627696430861</v>
      </c>
      <c r="AY1240">
        <v>0.15777551978802484</v>
      </c>
      <c r="AZ1240">
        <v>27.689905775995115</v>
      </c>
      <c r="BA1240">
        <v>1556.0157069969341</v>
      </c>
    </row>
    <row r="1241" spans="1:100" x14ac:dyDescent="0.25">
      <c r="A1241">
        <v>3310</v>
      </c>
      <c r="B1241" t="s">
        <v>1638</v>
      </c>
      <c r="C1241">
        <v>3</v>
      </c>
      <c r="D1241">
        <v>5.6746301483759636</v>
      </c>
      <c r="E1241">
        <v>-4.5694698400034935E-3</v>
      </c>
      <c r="F1241">
        <v>0.8352794589640089</v>
      </c>
      <c r="G1241">
        <v>0.8352794589640089</v>
      </c>
      <c r="H1241">
        <v>0.28948596674534732</v>
      </c>
      <c r="I1241">
        <v>0</v>
      </c>
      <c r="J1241">
        <v>17.369158004720823</v>
      </c>
      <c r="K1241">
        <v>0.28948596674534732</v>
      </c>
      <c r="L1241">
        <v>-0.999999999999998</v>
      </c>
      <c r="M1241">
        <v>-0.999999999999998</v>
      </c>
      <c r="N1241">
        <v>5.7897193349069385</v>
      </c>
      <c r="O1241">
        <v>23.879067612060808</v>
      </c>
      <c r="P1241">
        <v>-0.20533941905319711</v>
      </c>
      <c r="Q1241">
        <v>-1.4546006617389673</v>
      </c>
      <c r="R1241">
        <v>-0.50373300738481097</v>
      </c>
      <c r="S1241">
        <v>0.35225118963037655</v>
      </c>
      <c r="T1241">
        <v>0.41176460761465322</v>
      </c>
      <c r="U1241">
        <v>0.65820819831978605</v>
      </c>
      <c r="V1241">
        <v>0</v>
      </c>
      <c r="W1241">
        <v>45.309521152778736</v>
      </c>
      <c r="X1241">
        <v>3.1878722081950319</v>
      </c>
      <c r="Y1241">
        <v>-0.999999999999998</v>
      </c>
      <c r="Z1241">
        <v>-0.999999999999998</v>
      </c>
      <c r="AA1241">
        <v>98.02441458279921</v>
      </c>
      <c r="AB1241">
        <v>0.39277275385956539</v>
      </c>
      <c r="AC1241">
        <v>0.17524535396463087</v>
      </c>
      <c r="AD1241">
        <v>0.49635442092390969</v>
      </c>
      <c r="AE1241">
        <v>53.21862643740532</v>
      </c>
      <c r="AF1241">
        <v>-0.999999999999998</v>
      </c>
      <c r="AG1241">
        <v>-0.999999999999998</v>
      </c>
      <c r="AH1241">
        <v>-0.999999999999998</v>
      </c>
      <c r="AI1241">
        <v>0</v>
      </c>
      <c r="AJ1241">
        <v>0</v>
      </c>
      <c r="AK1241">
        <v>-9.1503169384691649E-2</v>
      </c>
      <c r="AL1241">
        <v>0.13391954292399788</v>
      </c>
      <c r="AM1241">
        <v>0.14309385692010756</v>
      </c>
      <c r="AN1241">
        <v>0.37305806917562678</v>
      </c>
      <c r="AO1241">
        <v>3.1198305760792322</v>
      </c>
      <c r="AP1241">
        <v>9.9960494440106604</v>
      </c>
      <c r="AQ1241">
        <v>62.678679157499573</v>
      </c>
      <c r="AR1241">
        <v>1.422223995564815</v>
      </c>
      <c r="AS1241">
        <v>3.4773581749403801</v>
      </c>
      <c r="AT1241">
        <v>-0.999999999999998</v>
      </c>
      <c r="AU1241">
        <v>-0.999999999999998</v>
      </c>
      <c r="AV1241">
        <v>0.33154645157919793</v>
      </c>
      <c r="AW1241">
        <v>131.89953163887068</v>
      </c>
      <c r="AX1241">
        <v>131.89953163887068</v>
      </c>
      <c r="AY1241">
        <v>0.69293106267798266</v>
      </c>
      <c r="AZ1241">
        <v>94.804320983192127</v>
      </c>
      <c r="BA1241">
        <v>1694.4989135091487</v>
      </c>
    </row>
    <row r="1242" spans="1:100" x14ac:dyDescent="0.25">
      <c r="A1242">
        <v>3313</v>
      </c>
      <c r="B1242" t="s">
        <v>1639</v>
      </c>
      <c r="C1242">
        <v>3</v>
      </c>
      <c r="D1242">
        <v>4.4467776352230928</v>
      </c>
      <c r="E1242">
        <v>0</v>
      </c>
      <c r="F1242">
        <v>0.43765897711785556</v>
      </c>
      <c r="G1242">
        <v>0.43765897711785556</v>
      </c>
      <c r="H1242">
        <v>-4.095190937053516E-2</v>
      </c>
      <c r="I1242">
        <v>0</v>
      </c>
      <c r="J1242">
        <v>-2.4571145622321104</v>
      </c>
      <c r="K1242">
        <v>-4.095190937053516E-2</v>
      </c>
      <c r="L1242">
        <v>-1.0000000000000007</v>
      </c>
      <c r="M1242">
        <v>-1.0000000000000007</v>
      </c>
      <c r="N1242">
        <v>-0.81903818741070311</v>
      </c>
      <c r="O1242">
        <v>2.4273220501088373</v>
      </c>
      <c r="P1242">
        <v>5.6861193467171587</v>
      </c>
      <c r="Q1242">
        <v>1.4769589617114087</v>
      </c>
      <c r="R1242">
        <v>0.91184681600810646</v>
      </c>
      <c r="S1242">
        <v>0.3333333333333337</v>
      </c>
      <c r="T1242">
        <v>0.18430548200975935</v>
      </c>
      <c r="U1242">
        <v>-0.23175967649590706</v>
      </c>
      <c r="V1242">
        <v>2.0901915547219103E-2</v>
      </c>
      <c r="W1242">
        <v>13.909318550597607</v>
      </c>
      <c r="X1242">
        <v>-0.39516431287492909</v>
      </c>
      <c r="Y1242">
        <v>-1.0000000000000007</v>
      </c>
      <c r="Z1242">
        <v>-1.0000000000000007</v>
      </c>
      <c r="AA1242">
        <v>37.055756657466226</v>
      </c>
      <c r="AB1242">
        <v>0.34071181694000641</v>
      </c>
      <c r="AC1242">
        <v>-6.2801610084812193E-2</v>
      </c>
      <c r="AD1242">
        <v>0.16678161896201624</v>
      </c>
      <c r="AE1242">
        <v>22.234591290860525</v>
      </c>
      <c r="AF1242">
        <v>-1.0000000000000007</v>
      </c>
      <c r="AG1242">
        <v>-1.0000000000000007</v>
      </c>
      <c r="AH1242">
        <v>-1.0000000000000007</v>
      </c>
      <c r="AI1242">
        <v>0</v>
      </c>
      <c r="AJ1242">
        <v>2.0901915547219103E-2</v>
      </c>
      <c r="AK1242">
        <v>-6.3119418240714056E-2</v>
      </c>
      <c r="AL1242">
        <v>-8.6327964149903735E-2</v>
      </c>
      <c r="AM1242">
        <v>8.9962548991572411E-2</v>
      </c>
      <c r="AN1242">
        <v>-5.4428360116237466E-3</v>
      </c>
      <c r="AO1242">
        <v>1.9334666335857409</v>
      </c>
      <c r="AP1242">
        <v>-0.56771072104011355</v>
      </c>
      <c r="AQ1242">
        <v>11.45220398836549</v>
      </c>
      <c r="AR1242">
        <v>0.30678105439440528</v>
      </c>
      <c r="AS1242">
        <v>-0.43611622224546404</v>
      </c>
      <c r="AT1242">
        <v>-1.0000000000000007</v>
      </c>
      <c r="AU1242">
        <v>-1.0000000000000007</v>
      </c>
      <c r="AV1242">
        <v>1.3495057931259626</v>
      </c>
      <c r="AW1242">
        <v>38.91536798653496</v>
      </c>
      <c r="AX1242">
        <v>41.005559541256872</v>
      </c>
      <c r="AY1242">
        <v>0.32308664802158371</v>
      </c>
      <c r="AZ1242">
        <v>29.609554047450423</v>
      </c>
      <c r="BA1242">
        <v>1526.3122611489759</v>
      </c>
      <c r="CU1242" t="e">
        <v>#N/A</v>
      </c>
      <c r="CV1242" t="e">
        <v>#N/A</v>
      </c>
    </row>
    <row r="1243" spans="1:100" x14ac:dyDescent="0.25">
      <c r="A1243">
        <v>3314</v>
      </c>
      <c r="B1243" t="s">
        <v>1640</v>
      </c>
      <c r="C1243">
        <v>3</v>
      </c>
      <c r="D1243">
        <v>5.3777173001523568</v>
      </c>
      <c r="E1243">
        <v>0</v>
      </c>
      <c r="F1243">
        <v>1.8567701789466275</v>
      </c>
      <c r="G1243">
        <v>1.8567701789466275</v>
      </c>
      <c r="H1243">
        <v>0.29030240200584417</v>
      </c>
      <c r="I1243">
        <v>0</v>
      </c>
      <c r="J1243">
        <v>17.418144120350654</v>
      </c>
      <c r="K1243">
        <v>0.29030240200584417</v>
      </c>
      <c r="L1243">
        <v>-1</v>
      </c>
      <c r="M1243">
        <v>-1</v>
      </c>
      <c r="N1243">
        <v>5.8060480401168864</v>
      </c>
      <c r="O1243">
        <v>24.652631599449634</v>
      </c>
      <c r="P1243">
        <v>0.42463968599574919</v>
      </c>
      <c r="Q1243">
        <v>-0.73041825531953419</v>
      </c>
      <c r="R1243">
        <v>-0.15286116116515397</v>
      </c>
      <c r="S1243">
        <v>0.3333333333333332</v>
      </c>
      <c r="T1243">
        <v>0.31958968280992367</v>
      </c>
      <c r="U1243">
        <v>0.20172505588829462</v>
      </c>
      <c r="V1243">
        <v>0</v>
      </c>
      <c r="W1243">
        <v>22.573826801028311</v>
      </c>
      <c r="X1243">
        <v>1.1557771871671816</v>
      </c>
      <c r="Y1243">
        <v>-1</v>
      </c>
      <c r="Z1243">
        <v>-1</v>
      </c>
      <c r="AA1243">
        <v>47.399253999251904</v>
      </c>
      <c r="AB1243">
        <v>0.27914780956303625</v>
      </c>
      <c r="AC1243">
        <v>5.0619053936045412E-2</v>
      </c>
      <c r="AD1243">
        <v>0.16979890368869324</v>
      </c>
      <c r="AE1243">
        <v>24.978288359388749</v>
      </c>
      <c r="AF1243">
        <v>-1</v>
      </c>
      <c r="AG1243">
        <v>-1</v>
      </c>
      <c r="AH1243">
        <v>-1</v>
      </c>
      <c r="AI1243">
        <v>0</v>
      </c>
      <c r="AJ1243">
        <v>0</v>
      </c>
      <c r="AK1243">
        <v>-6.2137815014417258E-2</v>
      </c>
      <c r="AL1243">
        <v>0.15811137298883957</v>
      </c>
      <c r="AM1243">
        <v>-1.8766209351066265E-3</v>
      </c>
      <c r="AN1243">
        <v>-5.6406547463575429E-2</v>
      </c>
      <c r="AO1243">
        <v>-0.35760459844975218</v>
      </c>
      <c r="AP1243">
        <v>-0.61960682164518766</v>
      </c>
      <c r="AQ1243">
        <v>39.991970921378964</v>
      </c>
      <c r="AR1243">
        <v>0.85464807203155169</v>
      </c>
      <c r="AS1243">
        <v>1.4460795891730269</v>
      </c>
      <c r="AT1243">
        <v>-1</v>
      </c>
      <c r="AU1243">
        <v>-1</v>
      </c>
      <c r="AV1243">
        <v>1.703909017781474</v>
      </c>
      <c r="AW1243">
        <v>71.432278777056339</v>
      </c>
      <c r="AX1243">
        <v>71.432278777056339</v>
      </c>
      <c r="AY1243">
        <v>9.2401875587839549E-2</v>
      </c>
      <c r="AZ1243">
        <v>7.2184956585754803</v>
      </c>
      <c r="BA1243">
        <v>1496.4624798926261</v>
      </c>
      <c r="CU1243" t="e">
        <v>#N/A</v>
      </c>
      <c r="CV1243" t="e">
        <v>#N/A</v>
      </c>
    </row>
    <row r="1244" spans="1:100" x14ac:dyDescent="0.25">
      <c r="A1244">
        <v>3316</v>
      </c>
      <c r="B1244" t="s">
        <v>1641</v>
      </c>
      <c r="C1244">
        <v>3</v>
      </c>
      <c r="D1244">
        <v>4.1963779092051228</v>
      </c>
      <c r="E1244">
        <v>0</v>
      </c>
      <c r="F1244">
        <v>-1.6736158242915138</v>
      </c>
      <c r="G1244">
        <v>-1.6736158242915138</v>
      </c>
      <c r="H1244">
        <v>0.33268039359174373</v>
      </c>
      <c r="I1244">
        <v>0</v>
      </c>
      <c r="J1244">
        <v>19.960823615504619</v>
      </c>
      <c r="K1244">
        <v>0.33268039359174373</v>
      </c>
      <c r="L1244">
        <v>-0.99999999999999911</v>
      </c>
      <c r="M1244">
        <v>-0.99999999999999911</v>
      </c>
      <c r="N1244">
        <v>6.6536078718348737</v>
      </c>
      <c r="O1244">
        <v>22.483585700418224</v>
      </c>
      <c r="P1244">
        <v>0</v>
      </c>
      <c r="Q1244">
        <v>-6.3296344718000626</v>
      </c>
      <c r="R1244">
        <v>-2.0541237266930672</v>
      </c>
      <c r="S1244">
        <v>0.33333333333333304</v>
      </c>
      <c r="T1244">
        <v>0.34423226530353479</v>
      </c>
      <c r="U1244">
        <v>0.30639215411584236</v>
      </c>
      <c r="V1244">
        <v>0</v>
      </c>
      <c r="W1244">
        <v>26.051094366438651</v>
      </c>
      <c r="X1244">
        <v>1.5813527534786973</v>
      </c>
      <c r="Y1244">
        <v>-0.99999999999999911</v>
      </c>
      <c r="Z1244">
        <v>-0.99999999999999911</v>
      </c>
      <c r="AA1244">
        <v>61.134609265120993</v>
      </c>
      <c r="AB1244">
        <v>0.14489286572314095</v>
      </c>
      <c r="AC1244">
        <v>0.17877286216980548</v>
      </c>
      <c r="AD1244">
        <v>0.41908704461456142</v>
      </c>
      <c r="AE1244">
        <v>37.137638625375388</v>
      </c>
      <c r="AF1244">
        <v>-0.99999999999999911</v>
      </c>
      <c r="AG1244">
        <v>-0.99999999999999911</v>
      </c>
      <c r="AH1244">
        <v>-0.99999999999999911</v>
      </c>
      <c r="AI1244">
        <v>-6.5980360776468544E-2</v>
      </c>
      <c r="AJ1244">
        <v>0</v>
      </c>
      <c r="AK1244">
        <v>4.0378753320051169E-2</v>
      </c>
      <c r="AL1244">
        <v>-1.883572362011178E-3</v>
      </c>
      <c r="AM1244">
        <v>0.12815809341675291</v>
      </c>
      <c r="AN1244">
        <v>0.66516755583895759</v>
      </c>
      <c r="AO1244">
        <v>3.4058461020190789</v>
      </c>
      <c r="AP1244">
        <v>16.619771034163882</v>
      </c>
      <c r="AQ1244">
        <v>46.011917981943292</v>
      </c>
      <c r="AR1244">
        <v>0.98395775275271058</v>
      </c>
      <c r="AS1244">
        <v>1.9140331470704401</v>
      </c>
      <c r="AT1244">
        <v>-0.99999999999999911</v>
      </c>
      <c r="AU1244">
        <v>-0.99999999999999911</v>
      </c>
      <c r="AV1244">
        <v>-3.7277395509845808</v>
      </c>
      <c r="AW1244">
        <v>100.23796599970312</v>
      </c>
      <c r="AX1244">
        <v>98.918358784173748</v>
      </c>
      <c r="AY1244">
        <v>0.35744819723081273</v>
      </c>
      <c r="AZ1244">
        <v>35.240084909695383</v>
      </c>
      <c r="BA1244">
        <v>1557.348735794234</v>
      </c>
      <c r="CU1244" t="e">
        <v>#N/A</v>
      </c>
      <c r="CV1244" t="e">
        <v>#N/A</v>
      </c>
    </row>
    <row r="1245" spans="1:100" x14ac:dyDescent="0.25">
      <c r="A1245">
        <v>3318</v>
      </c>
      <c r="B1245" t="s">
        <v>1642</v>
      </c>
      <c r="C1245">
        <v>3</v>
      </c>
      <c r="D1245">
        <v>5.130056532714903</v>
      </c>
      <c r="E1245">
        <v>-1.1018287171222114E-2</v>
      </c>
      <c r="F1245">
        <v>0.40757470872580998</v>
      </c>
      <c r="G1245">
        <v>0.40757470872580998</v>
      </c>
      <c r="H1245">
        <v>2.8681610571101506E-2</v>
      </c>
      <c r="I1245">
        <v>0</v>
      </c>
      <c r="J1245">
        <v>1.7208966342660903</v>
      </c>
      <c r="K1245">
        <v>2.8681610571101506E-2</v>
      </c>
      <c r="L1245">
        <v>-0.99999999999999878</v>
      </c>
      <c r="M1245">
        <v>-0.99999999999999878</v>
      </c>
      <c r="N1245">
        <v>0.57363221142203003</v>
      </c>
      <c r="O1245">
        <v>7.2585278757068012</v>
      </c>
      <c r="P1245">
        <v>-0.43669936538313137</v>
      </c>
      <c r="Q1245">
        <v>-0.44557679774925191</v>
      </c>
      <c r="R1245">
        <v>-0.20856821086808405</v>
      </c>
      <c r="S1245">
        <v>0.34924709957216515</v>
      </c>
      <c r="T1245">
        <v>4.1441557963577541E-2</v>
      </c>
      <c r="U1245">
        <v>3.8541213481186103E-2</v>
      </c>
      <c r="V1245">
        <v>-1.9360778739882418E-2</v>
      </c>
      <c r="W1245">
        <v>15.247499268237798</v>
      </c>
      <c r="X1245">
        <v>0.12464890528423438</v>
      </c>
      <c r="Y1245">
        <v>-0.99999999999999878</v>
      </c>
      <c r="Z1245">
        <v>-0.99999999999999878</v>
      </c>
      <c r="AA1245">
        <v>14.053043975784208</v>
      </c>
      <c r="AB1245">
        <v>0.13444585865819497</v>
      </c>
      <c r="AC1245">
        <v>-0.14737525704373053</v>
      </c>
      <c r="AD1245">
        <v>-6.7883432461746992E-3</v>
      </c>
      <c r="AE1245">
        <v>-0.98588708158551475</v>
      </c>
      <c r="AF1245">
        <v>-0.99999999999999878</v>
      </c>
      <c r="AG1245">
        <v>-0.99999999999999878</v>
      </c>
      <c r="AH1245">
        <v>-0.99999999999999878</v>
      </c>
      <c r="AI1245">
        <v>0</v>
      </c>
      <c r="AJ1245">
        <v>-1.9360778739882418E-2</v>
      </c>
      <c r="AK1245">
        <v>6.2017407440836895E-3</v>
      </c>
      <c r="AL1245">
        <v>3.5821549538166401E-2</v>
      </c>
      <c r="AM1245">
        <v>-2.8573320121555706E-2</v>
      </c>
      <c r="AN1245">
        <v>0.12793837603017169</v>
      </c>
      <c r="AO1245">
        <v>-0.68332429931847449</v>
      </c>
      <c r="AP1245">
        <v>3.3775671484451242</v>
      </c>
      <c r="AQ1245">
        <v>16.968395902503893</v>
      </c>
      <c r="AR1245">
        <v>0.40986909227704632</v>
      </c>
      <c r="AS1245">
        <v>0.15333051585533577</v>
      </c>
      <c r="AT1245">
        <v>-0.99999999999999878</v>
      </c>
      <c r="AU1245">
        <v>-0.99999999999999878</v>
      </c>
      <c r="AV1245">
        <v>0.19900649785772598</v>
      </c>
      <c r="AW1245">
        <v>24.689138999936112</v>
      </c>
      <c r="AX1245">
        <v>22.75306112594787</v>
      </c>
      <c r="AY1245">
        <v>0.13932248028777977</v>
      </c>
      <c r="AZ1245">
        <v>0.11108953795568077</v>
      </c>
      <c r="BA1245">
        <v>1376.9294742164843</v>
      </c>
      <c r="CU1245" t="e">
        <v>#N/A</v>
      </c>
      <c r="CV1245" t="e">
        <v>#N/A</v>
      </c>
    </row>
    <row r="1246" spans="1:100" x14ac:dyDescent="0.25">
      <c r="A1246">
        <v>3319</v>
      </c>
      <c r="B1246" t="s">
        <v>1643</v>
      </c>
      <c r="C1246">
        <v>3</v>
      </c>
      <c r="D1246">
        <v>3.7130256470922527</v>
      </c>
      <c r="E1246">
        <v>-3.4589968404714344E-3</v>
      </c>
      <c r="F1246">
        <v>-0.53935887475024713</v>
      </c>
      <c r="G1246">
        <v>-0.53935887475024713</v>
      </c>
      <c r="H1246">
        <v>0.14798634524967103</v>
      </c>
      <c r="I1246">
        <v>0</v>
      </c>
      <c r="J1246">
        <v>8.8791807149802597</v>
      </c>
      <c r="K1246">
        <v>0.14798634524967103</v>
      </c>
      <c r="L1246">
        <v>-0.99999999999999956</v>
      </c>
      <c r="M1246">
        <v>-0.99999999999999956</v>
      </c>
      <c r="N1246">
        <v>2.9597269049934196</v>
      </c>
      <c r="O1246">
        <v>12.052847487322266</v>
      </c>
      <c r="P1246">
        <v>0.35868744796239915</v>
      </c>
      <c r="Q1246">
        <v>-0.77854309706578306</v>
      </c>
      <c r="R1246">
        <v>-0.34059026506898638</v>
      </c>
      <c r="S1246">
        <v>0.36684694067436108</v>
      </c>
      <c r="T1246">
        <v>0.30875667124787876</v>
      </c>
      <c r="U1246">
        <v>6.2184653168200682E-2</v>
      </c>
      <c r="V1246">
        <v>0</v>
      </c>
      <c r="W1246">
        <v>23.592076793630774</v>
      </c>
      <c r="X1246">
        <v>0.7076882022580322</v>
      </c>
      <c r="Y1246">
        <v>-0.99999999999999956</v>
      </c>
      <c r="Z1246">
        <v>-0.99999999999999956</v>
      </c>
      <c r="AA1246">
        <v>41.302762617236375</v>
      </c>
      <c r="AB1246">
        <v>0.10802944225539421</v>
      </c>
      <c r="AC1246">
        <v>0.14322273074788436</v>
      </c>
      <c r="AD1246">
        <v>0.10977334877021297</v>
      </c>
      <c r="AE1246">
        <v>18.051276088674573</v>
      </c>
      <c r="AF1246">
        <v>-0.99999999999999956</v>
      </c>
      <c r="AG1246">
        <v>-0.99999999999999956</v>
      </c>
      <c r="AH1246">
        <v>-0.99999999999999956</v>
      </c>
      <c r="AI1246">
        <v>0</v>
      </c>
      <c r="AJ1246">
        <v>0</v>
      </c>
      <c r="AK1246">
        <v>-4.300303415191499E-2</v>
      </c>
      <c r="AL1246">
        <v>5.9493243521432426E-2</v>
      </c>
      <c r="AM1246">
        <v>1.8980396888706928E-2</v>
      </c>
      <c r="AN1246">
        <v>-5.7811949501401019E-2</v>
      </c>
      <c r="AO1246">
        <v>0.25949475145809947</v>
      </c>
      <c r="AP1246">
        <v>-1.1478325199278649</v>
      </c>
      <c r="AQ1246">
        <v>32.471257508611032</v>
      </c>
      <c r="AR1246">
        <v>0.73778826509044082</v>
      </c>
      <c r="AS1246">
        <v>0.85567454750770344</v>
      </c>
      <c r="AT1246">
        <v>-0.99999999999999956</v>
      </c>
      <c r="AU1246">
        <v>-0.99999999999999956</v>
      </c>
      <c r="AV1246">
        <v>-0.87994913981923362</v>
      </c>
      <c r="AW1246">
        <v>52.207777584630755</v>
      </c>
      <c r="AX1246">
        <v>52.207777584630755</v>
      </c>
      <c r="AY1246">
        <v>2.926798355861867E-2</v>
      </c>
      <c r="AZ1246">
        <v>-10.353319176510967</v>
      </c>
      <c r="BA1246">
        <v>1481.9024485728371</v>
      </c>
    </row>
    <row r="1247" spans="1:100" x14ac:dyDescent="0.25">
      <c r="A1247">
        <v>3321</v>
      </c>
      <c r="B1247" t="s">
        <v>1644</v>
      </c>
      <c r="C1247">
        <v>2</v>
      </c>
      <c r="D1247">
        <v>4.9749334517105757</v>
      </c>
      <c r="E1247">
        <v>0.27610670302941881</v>
      </c>
      <c r="F1247">
        <v>0.76447312901313136</v>
      </c>
      <c r="G1247">
        <v>0.77561154271934785</v>
      </c>
      <c r="H1247">
        <v>0.21268570875002557</v>
      </c>
      <c r="I1247">
        <v>0</v>
      </c>
      <c r="J1247">
        <v>12.761142525001532</v>
      </c>
      <c r="K1247">
        <v>0.21268570875002557</v>
      </c>
      <c r="L1247">
        <v>-1</v>
      </c>
      <c r="M1247">
        <v>-1</v>
      </c>
      <c r="N1247">
        <v>4.2537141750005105</v>
      </c>
      <c r="O1247">
        <v>17.10035937062856</v>
      </c>
      <c r="P1247">
        <v>1.5661111484766796</v>
      </c>
      <c r="Q1247">
        <v>3.9486673645404222</v>
      </c>
      <c r="R1247">
        <v>1.2984259384913523</v>
      </c>
      <c r="S1247">
        <v>0.35461172902929572</v>
      </c>
      <c r="T1247">
        <v>0.38625312799420164</v>
      </c>
      <c r="U1247">
        <v>0.20401747853139385</v>
      </c>
      <c r="V1247">
        <v>1.7345955988572699E-2</v>
      </c>
      <c r="W1247">
        <v>32.295215002988279</v>
      </c>
      <c r="X1247">
        <v>1.3884271360707441</v>
      </c>
      <c r="Y1247">
        <v>-1</v>
      </c>
      <c r="Z1247">
        <v>-1</v>
      </c>
      <c r="AA1247">
        <v>58.838566727019789</v>
      </c>
      <c r="AB1247">
        <v>0.25920601604971355</v>
      </c>
      <c r="AC1247">
        <v>0.25947344929554017</v>
      </c>
      <c r="AD1247">
        <v>0.25366406044504758</v>
      </c>
      <c r="AE1247">
        <v>30.683336000922615</v>
      </c>
      <c r="AF1247">
        <v>-1</v>
      </c>
      <c r="AG1247">
        <v>-1</v>
      </c>
      <c r="AH1247">
        <v>-1</v>
      </c>
      <c r="AI1247">
        <v>9.244491621866276E-3</v>
      </c>
      <c r="AJ1247">
        <v>1.7345955988572699E-2</v>
      </c>
      <c r="AK1247">
        <v>-8.0368411170337509E-2</v>
      </c>
      <c r="AL1247">
        <v>0.25219636815958485</v>
      </c>
      <c r="AM1247">
        <v>-0.10195255552079939</v>
      </c>
      <c r="AN1247">
        <v>0.28539341573585314</v>
      </c>
      <c r="AO1247">
        <v>-2.2090921292004762</v>
      </c>
      <c r="AP1247">
        <v>7.6542534195230569</v>
      </c>
      <c r="AQ1247">
        <v>38.003133534910937</v>
      </c>
      <c r="AR1247">
        <v>0.88198715223314172</v>
      </c>
      <c r="AS1247">
        <v>1.4936849070074798</v>
      </c>
      <c r="AT1247">
        <v>-1</v>
      </c>
      <c r="AU1247">
        <v>-1</v>
      </c>
      <c r="AV1247">
        <v>1.7747798482653678</v>
      </c>
      <c r="AW1247">
        <v>73.250821870749036</v>
      </c>
      <c r="AX1247">
        <v>73.606199535689285</v>
      </c>
      <c r="AY1247">
        <v>0.30860029170487491</v>
      </c>
      <c r="AZ1247">
        <v>24.865709517942779</v>
      </c>
      <c r="BA1247">
        <v>1472.2435197737855</v>
      </c>
    </row>
    <row r="1248" spans="1:100" x14ac:dyDescent="0.25">
      <c r="A1248">
        <v>3322</v>
      </c>
      <c r="B1248" t="s">
        <v>1645</v>
      </c>
      <c r="C1248">
        <v>3</v>
      </c>
      <c r="D1248">
        <v>4.7899310626116325</v>
      </c>
      <c r="E1248">
        <v>0</v>
      </c>
      <c r="F1248">
        <v>0</v>
      </c>
      <c r="G1248">
        <v>0</v>
      </c>
      <c r="H1248">
        <v>0.26303201467510834</v>
      </c>
      <c r="I1248">
        <v>0</v>
      </c>
      <c r="J1248">
        <v>15.781920880506497</v>
      </c>
      <c r="K1248">
        <v>0.26303201467510834</v>
      </c>
      <c r="L1248">
        <v>-1.0000000000000016</v>
      </c>
      <c r="M1248">
        <v>-1.0000000000000016</v>
      </c>
      <c r="N1248">
        <v>5.260640293502167</v>
      </c>
      <c r="O1248">
        <v>20.571851943118133</v>
      </c>
      <c r="P1248">
        <v>0.28983556306330011</v>
      </c>
      <c r="Q1248">
        <v>-0.40789354996777394</v>
      </c>
      <c r="R1248">
        <v>-0.1233469959995224</v>
      </c>
      <c r="S1248">
        <v>0.3392624537683589</v>
      </c>
      <c r="T1248">
        <v>0.37725822070660042</v>
      </c>
      <c r="U1248">
        <v>0.32134282237678358</v>
      </c>
      <c r="V1248">
        <v>0</v>
      </c>
      <c r="W1248">
        <v>30.993259287065356</v>
      </c>
      <c r="X1248">
        <v>1.7848926126635793</v>
      </c>
      <c r="Y1248">
        <v>-1.0000000000000016</v>
      </c>
      <c r="Z1248">
        <v>-1.0000000000000016</v>
      </c>
      <c r="AA1248">
        <v>66.750850397425168</v>
      </c>
      <c r="AB1248">
        <v>0.27677191202111695</v>
      </c>
      <c r="AC1248">
        <v>0.25063306552744624</v>
      </c>
      <c r="AD1248">
        <v>0.19021378457862384</v>
      </c>
      <c r="AE1248">
        <v>35.880938106359359</v>
      </c>
      <c r="AF1248">
        <v>-1.0000000000000016</v>
      </c>
      <c r="AG1248">
        <v>-1.0000000000000016</v>
      </c>
      <c r="AH1248">
        <v>-1.0000000000000016</v>
      </c>
      <c r="AI1248">
        <v>0</v>
      </c>
      <c r="AJ1248">
        <v>0</v>
      </c>
      <c r="AK1248">
        <v>-1.9618783691938556E-2</v>
      </c>
      <c r="AL1248">
        <v>0.29440038238244548</v>
      </c>
      <c r="AM1248">
        <v>-4.0745618848446671E-2</v>
      </c>
      <c r="AN1248">
        <v>1.5235482098080677E-2</v>
      </c>
      <c r="AO1248">
        <v>-1.1167343896708597</v>
      </c>
      <c r="AP1248">
        <v>1.8528889643642428</v>
      </c>
      <c r="AQ1248">
        <v>46.775180167571861</v>
      </c>
      <c r="AR1248">
        <v>1.0378634968517428</v>
      </c>
      <c r="AS1248">
        <v>2.0479246273386882</v>
      </c>
      <c r="AT1248">
        <v>-1.0000000000000016</v>
      </c>
      <c r="AU1248">
        <v>-1.0000000000000016</v>
      </c>
      <c r="AV1248">
        <v>-0.1233469959995224</v>
      </c>
      <c r="AW1248">
        <v>89.175591304907599</v>
      </c>
      <c r="AX1248">
        <v>89.175591304907599</v>
      </c>
      <c r="AY1248">
        <v>-2.2414251088592144E-2</v>
      </c>
      <c r="AZ1248">
        <v>-15.01119929596932</v>
      </c>
      <c r="BA1248">
        <v>1422.7117274784243</v>
      </c>
    </row>
    <row r="1249" spans="1:100" x14ac:dyDescent="0.25">
      <c r="A1249">
        <v>3323</v>
      </c>
      <c r="B1249" t="s">
        <v>1646</v>
      </c>
      <c r="C1249">
        <v>3</v>
      </c>
      <c r="D1249">
        <v>1.2375147922604057</v>
      </c>
      <c r="E1249">
        <v>-5.9455331606343273E-3</v>
      </c>
      <c r="F1249">
        <v>0.38404009664368766</v>
      </c>
      <c r="G1249">
        <v>0.38404009664368766</v>
      </c>
      <c r="H1249">
        <v>-5.7043165909903118E-2</v>
      </c>
      <c r="I1249">
        <v>0</v>
      </c>
      <c r="J1249">
        <v>-3.4225899545941827</v>
      </c>
      <c r="K1249">
        <v>-5.7043165909903118E-2</v>
      </c>
      <c r="L1249">
        <v>-1.0000000000000011</v>
      </c>
      <c r="M1249">
        <v>-1.0000000000000011</v>
      </c>
      <c r="N1249">
        <v>-1.140863318198061</v>
      </c>
      <c r="O1249">
        <v>-1.8010350656900895</v>
      </c>
      <c r="P1249">
        <v>-0.80405740338119536</v>
      </c>
      <c r="Q1249">
        <v>-0.61459130883124236</v>
      </c>
      <c r="R1249">
        <v>-0.30258139727852917</v>
      </c>
      <c r="S1249">
        <v>0.34546704552639745</v>
      </c>
      <c r="T1249">
        <v>0.40521740484216973</v>
      </c>
      <c r="U1249">
        <v>0.18730168191935237</v>
      </c>
      <c r="V1249">
        <v>-2.0197855799381132E-3</v>
      </c>
      <c r="W1249">
        <v>39.720380504715379</v>
      </c>
      <c r="X1249">
        <v>1.5968535750303401</v>
      </c>
      <c r="Y1249">
        <v>-1.0000000000000011</v>
      </c>
      <c r="Z1249">
        <v>-1.0000000000000011</v>
      </c>
      <c r="AA1249">
        <v>59.448911803756033</v>
      </c>
      <c r="AB1249">
        <v>0.11705980023028646</v>
      </c>
      <c r="AC1249">
        <v>0.11956733432512485</v>
      </c>
      <c r="AD1249">
        <v>0.16399511937097236</v>
      </c>
      <c r="AE1249">
        <v>20.03111269631918</v>
      </c>
      <c r="AF1249">
        <v>-1.0000000000000011</v>
      </c>
      <c r="AG1249">
        <v>-1.0000000000000011</v>
      </c>
      <c r="AH1249">
        <v>-1.0000000000000011</v>
      </c>
      <c r="AI1249">
        <v>0</v>
      </c>
      <c r="AJ1249">
        <v>-2.0197855799381132E-3</v>
      </c>
      <c r="AK1249">
        <v>0.43037858516288369</v>
      </c>
      <c r="AL1249">
        <v>-9.4761996336157242E-2</v>
      </c>
      <c r="AM1249">
        <v>-0.20313872514887427</v>
      </c>
      <c r="AN1249">
        <v>0.12790972411625259</v>
      </c>
      <c r="AO1249">
        <v>-2.9265752029074377</v>
      </c>
      <c r="AP1249">
        <v>2.7239331212255289</v>
      </c>
      <c r="AQ1249">
        <v>36.297790550121199</v>
      </c>
      <c r="AR1249">
        <v>0.93596634670798162</v>
      </c>
      <c r="AS1249">
        <v>1.539810409120437</v>
      </c>
      <c r="AT1249">
        <v>-1.0000000000000011</v>
      </c>
      <c r="AU1249">
        <v>-1.0000000000000011</v>
      </c>
      <c r="AV1249">
        <v>8.1458699365158579E-2</v>
      </c>
      <c r="AW1249">
        <v>60.371809859291481</v>
      </c>
      <c r="AX1249">
        <v>60.169831301297684</v>
      </c>
      <c r="AY1249">
        <v>9.9916691866881416E-2</v>
      </c>
      <c r="AZ1249">
        <v>-0.30892899751174729</v>
      </c>
      <c r="BA1249">
        <v>1441.418369977755</v>
      </c>
      <c r="CU1249" t="e">
        <v>#N/A</v>
      </c>
      <c r="CV1249" t="e">
        <v>#N/A</v>
      </c>
    </row>
    <row r="1250" spans="1:100" x14ac:dyDescent="0.25">
      <c r="A1250">
        <v>3324</v>
      </c>
      <c r="B1250" t="s">
        <v>1647</v>
      </c>
      <c r="C1250">
        <v>3</v>
      </c>
      <c r="D1250">
        <v>3.0115395392523845</v>
      </c>
      <c r="E1250">
        <v>0</v>
      </c>
      <c r="F1250">
        <v>0.33877455942324275</v>
      </c>
      <c r="G1250">
        <v>0.33877455942324275</v>
      </c>
      <c r="H1250">
        <v>-8.0577917203113261E-2</v>
      </c>
      <c r="I1250">
        <v>0</v>
      </c>
      <c r="J1250">
        <v>-4.8346750321867944</v>
      </c>
      <c r="K1250">
        <v>-8.0577917203113261E-2</v>
      </c>
      <c r="L1250">
        <v>-0.99999999999999878</v>
      </c>
      <c r="M1250">
        <v>-0.99999999999999878</v>
      </c>
      <c r="N1250">
        <v>-1.6115583440622654</v>
      </c>
      <c r="O1250">
        <v>-1.4843609335111707</v>
      </c>
      <c r="P1250">
        <v>-1.2737922936763195E-2</v>
      </c>
      <c r="Q1250">
        <v>-0.23860831074456582</v>
      </c>
      <c r="R1250">
        <v>-6.9662168169906266E-2</v>
      </c>
      <c r="S1250">
        <v>0.33333333333333282</v>
      </c>
      <c r="T1250">
        <v>0.42171603246605727</v>
      </c>
      <c r="U1250">
        <v>0.31843010085121853</v>
      </c>
      <c r="V1250">
        <v>5.9709107405133809E-3</v>
      </c>
      <c r="W1250">
        <v>46.401131783769394</v>
      </c>
      <c r="X1250">
        <v>2.2199754123288011</v>
      </c>
      <c r="Y1250">
        <v>-0.99999999999999878</v>
      </c>
      <c r="Z1250">
        <v>-0.99999999999999878</v>
      </c>
      <c r="AA1250">
        <v>70.37222807066189</v>
      </c>
      <c r="AB1250">
        <v>0.1148657423964863</v>
      </c>
      <c r="AC1250">
        <v>0.19985788128920812</v>
      </c>
      <c r="AD1250">
        <v>0.1660915454155531</v>
      </c>
      <c r="AE1250">
        <v>24.040758455062399</v>
      </c>
      <c r="AF1250">
        <v>-0.99999999999999878</v>
      </c>
      <c r="AG1250">
        <v>-0.99999999999999878</v>
      </c>
      <c r="AH1250">
        <v>-0.99999999999999878</v>
      </c>
      <c r="AI1250">
        <v>0</v>
      </c>
      <c r="AJ1250">
        <v>5.9709107405133809E-3</v>
      </c>
      <c r="AK1250">
        <v>-0.24343911994216158</v>
      </c>
      <c r="AL1250">
        <v>0.30902403628075942</v>
      </c>
      <c r="AM1250">
        <v>-0.22657152098131172</v>
      </c>
      <c r="AN1250">
        <v>-0.12860023277218935</v>
      </c>
      <c r="AO1250">
        <v>-6.8814836242436002</v>
      </c>
      <c r="AP1250">
        <v>-1.6698856379009379</v>
      </c>
      <c r="AQ1250">
        <v>41.566456751582585</v>
      </c>
      <c r="AR1250">
        <v>1.0794503773911222</v>
      </c>
      <c r="AS1250">
        <v>2.1393974951256869</v>
      </c>
      <c r="AT1250">
        <v>-0.99999999999999878</v>
      </c>
      <c r="AU1250">
        <v>-0.99999999999999878</v>
      </c>
      <c r="AV1250">
        <v>0.26911239125333641</v>
      </c>
      <c r="AW1250">
        <v>67.217981499249788</v>
      </c>
      <c r="AX1250">
        <v>67.815072573301109</v>
      </c>
      <c r="AY1250">
        <v>0.16787185151302705</v>
      </c>
      <c r="AZ1250">
        <v>-7.1905268103735871</v>
      </c>
      <c r="BA1250">
        <v>1459.8812973878476</v>
      </c>
    </row>
    <row r="1251" spans="1:100" x14ac:dyDescent="0.25">
      <c r="A1251">
        <v>3328</v>
      </c>
      <c r="B1251" t="s">
        <v>1648</v>
      </c>
      <c r="C1251">
        <v>3</v>
      </c>
      <c r="D1251">
        <v>5.4834130128892165</v>
      </c>
      <c r="E1251">
        <v>1.4409890173501264E-2</v>
      </c>
      <c r="F1251">
        <v>0.85348421049886547</v>
      </c>
      <c r="G1251">
        <v>0.85213509409993116</v>
      </c>
      <c r="H1251">
        <v>-4.2402879463515564E-2</v>
      </c>
      <c r="I1251">
        <v>0</v>
      </c>
      <c r="J1251">
        <v>-2.5441727678109336</v>
      </c>
      <c r="K1251">
        <v>-4.2402879463515564E-2</v>
      </c>
      <c r="L1251">
        <v>-1.0000000000000002</v>
      </c>
      <c r="M1251">
        <v>-1.0000000000000002</v>
      </c>
      <c r="N1251">
        <v>-0.84805758927031116</v>
      </c>
      <c r="O1251">
        <v>3.7913753391782068</v>
      </c>
      <c r="P1251">
        <v>5.3217580792389478</v>
      </c>
      <c r="Q1251">
        <v>2.347780410599448</v>
      </c>
      <c r="R1251">
        <v>1.3591733988834591</v>
      </c>
      <c r="S1251">
        <v>0.33333333333333315</v>
      </c>
      <c r="T1251">
        <v>0.45426539280134171</v>
      </c>
      <c r="U1251">
        <v>-9.2190469618876003E-2</v>
      </c>
      <c r="V1251">
        <v>0</v>
      </c>
      <c r="W1251">
        <v>29.512445439172573</v>
      </c>
      <c r="X1251">
        <v>0.55117493582054966</v>
      </c>
      <c r="Y1251">
        <v>-1.0000000000000002</v>
      </c>
      <c r="Z1251">
        <v>-1.0000000000000002</v>
      </c>
      <c r="AA1251">
        <v>50.212744875132131</v>
      </c>
      <c r="AB1251">
        <v>8.9560423319515803E-2</v>
      </c>
      <c r="AC1251">
        <v>0.14214978290595845</v>
      </c>
      <c r="AD1251">
        <v>0.15511231451604765</v>
      </c>
      <c r="AE1251">
        <v>19.341126037076101</v>
      </c>
      <c r="AF1251">
        <v>-1.0000000000000002</v>
      </c>
      <c r="AG1251">
        <v>-1.0000000000000002</v>
      </c>
      <c r="AH1251">
        <v>-1.0000000000000002</v>
      </c>
      <c r="AI1251">
        <v>0</v>
      </c>
      <c r="AJ1251">
        <v>0</v>
      </c>
      <c r="AK1251">
        <v>0.14637289064107095</v>
      </c>
      <c r="AL1251">
        <v>-0.21467110283293719</v>
      </c>
      <c r="AM1251">
        <v>0.16819793362112784</v>
      </c>
      <c r="AN1251">
        <v>5.5663510000726911E-2</v>
      </c>
      <c r="AO1251">
        <v>4.9368127937335515</v>
      </c>
      <c r="AP1251">
        <v>0.31823223585348775</v>
      </c>
      <c r="AQ1251">
        <v>26.96827267136165</v>
      </c>
      <c r="AR1251">
        <v>0.6954082565157983</v>
      </c>
      <c r="AS1251">
        <v>0.50877205635703449</v>
      </c>
      <c r="AT1251">
        <v>-1.0000000000000002</v>
      </c>
      <c r="AU1251">
        <v>-1.0000000000000002</v>
      </c>
      <c r="AV1251">
        <v>2.2113084929833895</v>
      </c>
      <c r="AW1251">
        <v>54.322352450163834</v>
      </c>
      <c r="AX1251">
        <v>54.322352450163834</v>
      </c>
      <c r="AY1251">
        <v>0.23698032965925084</v>
      </c>
      <c r="AZ1251">
        <v>-8.3865607845875676</v>
      </c>
      <c r="BA1251">
        <v>1411.5997961452076</v>
      </c>
    </row>
    <row r="1252" spans="1:100" x14ac:dyDescent="0.25">
      <c r="A1252">
        <v>3329</v>
      </c>
      <c r="B1252" t="s">
        <v>1649</v>
      </c>
      <c r="C1252">
        <v>3</v>
      </c>
      <c r="D1252">
        <v>4.5373704831734472</v>
      </c>
      <c r="E1252">
        <v>3.532423757353827E-3</v>
      </c>
      <c r="F1252">
        <v>3.6743468426899649E-2</v>
      </c>
      <c r="G1252">
        <v>3.6743468426899649E-2</v>
      </c>
      <c r="H1252">
        <v>-0.14327526769667223</v>
      </c>
      <c r="I1252">
        <v>0</v>
      </c>
      <c r="J1252">
        <v>-8.5965160618003331</v>
      </c>
      <c r="K1252">
        <v>-0.14327526769667223</v>
      </c>
      <c r="L1252">
        <v>-0.99999999999999922</v>
      </c>
      <c r="M1252">
        <v>-0.99999999999999922</v>
      </c>
      <c r="N1252">
        <v>-2.865505353933445</v>
      </c>
      <c r="O1252">
        <v>-4.0224021101999865</v>
      </c>
      <c r="P1252">
        <v>-0.42180249877991721</v>
      </c>
      <c r="Q1252">
        <v>0.29478379887567419</v>
      </c>
      <c r="R1252">
        <v>7.0524274569438994E-2</v>
      </c>
      <c r="S1252">
        <v>0.33605693332871267</v>
      </c>
      <c r="T1252">
        <v>0.2393191643252125</v>
      </c>
      <c r="U1252">
        <v>9.921003162169946E-2</v>
      </c>
      <c r="V1252">
        <v>2.6777127219078673E-3</v>
      </c>
      <c r="W1252">
        <v>32.821564387768177</v>
      </c>
      <c r="X1252">
        <v>1.0255113942036338</v>
      </c>
      <c r="Y1252">
        <v>-0.99999999999999922</v>
      </c>
      <c r="Z1252">
        <v>-0.99999999999999922</v>
      </c>
      <c r="AA1252">
        <v>33.922685399508651</v>
      </c>
      <c r="AB1252">
        <v>-0.10291830107911927</v>
      </c>
      <c r="AC1252">
        <v>3.2418712639474337E-2</v>
      </c>
      <c r="AD1252">
        <v>9.1111523183065785E-2</v>
      </c>
      <c r="AE1252">
        <v>1.0305967371710416</v>
      </c>
      <c r="AF1252">
        <v>-0.99999999999999922</v>
      </c>
      <c r="AG1252">
        <v>-0.99999999999999922</v>
      </c>
      <c r="AH1252">
        <v>-0.99999999999999922</v>
      </c>
      <c r="AI1252">
        <v>0</v>
      </c>
      <c r="AJ1252">
        <v>2.6777127219078673E-3</v>
      </c>
      <c r="AK1252">
        <v>0.13465949138850314</v>
      </c>
      <c r="AL1252">
        <v>0.13626253562994423</v>
      </c>
      <c r="AM1252">
        <v>-0.1122749458757679</v>
      </c>
      <c r="AN1252">
        <v>0.21247878167632497</v>
      </c>
      <c r="AO1252">
        <v>-2.1335761899516816</v>
      </c>
      <c r="AP1252">
        <v>5.9932822200578446</v>
      </c>
      <c r="AQ1252">
        <v>24.225048325967837</v>
      </c>
      <c r="AR1252">
        <v>0.67726384199753209</v>
      </c>
      <c r="AS1252">
        <v>0.88223612650696182</v>
      </c>
      <c r="AT1252">
        <v>-0.99999999999999922</v>
      </c>
      <c r="AU1252">
        <v>-0.99999999999999922</v>
      </c>
      <c r="AV1252">
        <v>0.10726774299633873</v>
      </c>
      <c r="AW1252">
        <v>35.893565509366518</v>
      </c>
      <c r="AX1252">
        <v>36.161336781557303</v>
      </c>
      <c r="AY1252">
        <v>-1.0587211848422439E-2</v>
      </c>
      <c r="AZ1252">
        <v>-32.979586845765333</v>
      </c>
      <c r="BA1252">
        <v>1364.4794810449639</v>
      </c>
    </row>
    <row r="1253" spans="1:100" x14ac:dyDescent="0.25">
      <c r="A1253">
        <v>3330</v>
      </c>
      <c r="B1253" t="s">
        <v>1650</v>
      </c>
      <c r="C1253">
        <v>3</v>
      </c>
      <c r="D1253">
        <v>2.8013913642134916</v>
      </c>
      <c r="E1253">
        <v>-3.6076699019198743E-3</v>
      </c>
      <c r="F1253">
        <v>0.59732100811333488</v>
      </c>
      <c r="G1253">
        <v>0.59732100811333488</v>
      </c>
      <c r="H1253">
        <v>0.13924573660578257</v>
      </c>
      <c r="I1253">
        <v>0</v>
      </c>
      <c r="J1253">
        <v>8.3547441963469513</v>
      </c>
      <c r="K1253">
        <v>0.13924573660578257</v>
      </c>
      <c r="L1253">
        <v>-1.0000000000000011</v>
      </c>
      <c r="M1253">
        <v>-1.0000000000000011</v>
      </c>
      <c r="N1253">
        <v>2.7849147321156527</v>
      </c>
      <c r="O1253">
        <v>11.753456568673782</v>
      </c>
      <c r="P1253">
        <v>3.1829701592951576</v>
      </c>
      <c r="Q1253">
        <v>3.0669532690071151</v>
      </c>
      <c r="R1253">
        <v>1.4308873680433933</v>
      </c>
      <c r="S1253">
        <v>0.33566949661692497</v>
      </c>
      <c r="T1253">
        <v>0.17713595806053811</v>
      </c>
      <c r="U1253">
        <v>0.20007597872241095</v>
      </c>
      <c r="V1253">
        <v>1.2837585152986037E-2</v>
      </c>
      <c r="W1253">
        <v>23.458931277883117</v>
      </c>
      <c r="X1253">
        <v>1.0971635305209528</v>
      </c>
      <c r="Y1253">
        <v>-1.0000000000000011</v>
      </c>
      <c r="Z1253">
        <v>-1.0000000000000011</v>
      </c>
      <c r="AA1253">
        <v>49.635503298482824</v>
      </c>
      <c r="AB1253">
        <v>0.1377863269570779</v>
      </c>
      <c r="AC1253">
        <v>8.5210111291143503E-2</v>
      </c>
      <c r="AD1253">
        <v>0.27191725480290563</v>
      </c>
      <c r="AE1253">
        <v>24.745684652556356</v>
      </c>
      <c r="AF1253">
        <v>-1.0000000000000011</v>
      </c>
      <c r="AG1253">
        <v>-1.0000000000000011</v>
      </c>
      <c r="AH1253">
        <v>-1.0000000000000011</v>
      </c>
      <c r="AI1253">
        <v>-3.7415631521485075E-2</v>
      </c>
      <c r="AJ1253">
        <v>1.2837585152986037E-2</v>
      </c>
      <c r="AK1253">
        <v>0.14529519127099039</v>
      </c>
      <c r="AL1253">
        <v>9.8265791731771655E-3</v>
      </c>
      <c r="AM1253">
        <v>0.13782939698397914</v>
      </c>
      <c r="AN1253">
        <v>0.36705421964646345</v>
      </c>
      <c r="AO1253">
        <v>4.17221088095443</v>
      </c>
      <c r="AP1253">
        <v>9.22548838702747</v>
      </c>
      <c r="AQ1253">
        <v>31.813675474230038</v>
      </c>
      <c r="AR1253">
        <v>0.72571901855286003</v>
      </c>
      <c r="AS1253">
        <v>1.236409267126735</v>
      </c>
      <c r="AT1253">
        <v>-1.0000000000000011</v>
      </c>
      <c r="AU1253">
        <v>-1.0000000000000011</v>
      </c>
      <c r="AV1253">
        <v>2.0282083761567273</v>
      </c>
      <c r="AW1253">
        <v>70.614448254184069</v>
      </c>
      <c r="AX1253">
        <v>71.149894139053018</v>
      </c>
      <c r="AY1253">
        <v>0.31330206350686096</v>
      </c>
      <c r="AZ1253">
        <v>11.724165520519207</v>
      </c>
      <c r="BA1253">
        <v>1475.471723921441</v>
      </c>
    </row>
    <row r="1254" spans="1:100" x14ac:dyDescent="0.25">
      <c r="A1254">
        <v>3331</v>
      </c>
      <c r="B1254" t="s">
        <v>1651</v>
      </c>
      <c r="C1254">
        <v>3</v>
      </c>
      <c r="D1254">
        <v>4.8473440357771249</v>
      </c>
      <c r="E1254">
        <v>0</v>
      </c>
      <c r="F1254">
        <v>0.23002170474665609</v>
      </c>
      <c r="G1254">
        <v>0.23002170474665609</v>
      </c>
      <c r="H1254">
        <v>9.9700586424265492E-2</v>
      </c>
      <c r="I1254">
        <v>0</v>
      </c>
      <c r="J1254">
        <v>5.9820351854559304</v>
      </c>
      <c r="K1254">
        <v>9.9700586424265492E-2</v>
      </c>
      <c r="L1254">
        <v>-1.0000000000000009</v>
      </c>
      <c r="M1254">
        <v>-1.0000000000000009</v>
      </c>
      <c r="N1254">
        <v>1.9940117284853103</v>
      </c>
      <c r="O1254">
        <v>11.059400925979713</v>
      </c>
      <c r="P1254">
        <v>-0.1049370166475736</v>
      </c>
      <c r="Q1254">
        <v>2.3375976256381206</v>
      </c>
      <c r="R1254">
        <v>0.7603997240533088</v>
      </c>
      <c r="S1254">
        <v>0.31664198406297644</v>
      </c>
      <c r="T1254">
        <v>0.17370196609689337</v>
      </c>
      <c r="U1254">
        <v>0.24164928390950299</v>
      </c>
      <c r="V1254">
        <v>0</v>
      </c>
      <c r="W1254">
        <v>25.291705905804282</v>
      </c>
      <c r="X1254">
        <v>1.1871665485168821</v>
      </c>
      <c r="Y1254">
        <v>-1.0000000000000009</v>
      </c>
      <c r="Z1254">
        <v>-1.0000000000000009</v>
      </c>
      <c r="AA1254">
        <v>37.474654295986312</v>
      </c>
      <c r="AB1254">
        <v>-4.3182251200435701E-2</v>
      </c>
      <c r="AC1254">
        <v>0.10623462795533772</v>
      </c>
      <c r="AD1254">
        <v>0.16539859656767217</v>
      </c>
      <c r="AE1254">
        <v>11.422548666128709</v>
      </c>
      <c r="AF1254">
        <v>-1.0000000000000009</v>
      </c>
      <c r="AG1254">
        <v>-1.0000000000000009</v>
      </c>
      <c r="AH1254">
        <v>-1.0000000000000009</v>
      </c>
      <c r="AI1254">
        <v>0</v>
      </c>
      <c r="AJ1254">
        <v>0</v>
      </c>
      <c r="AK1254">
        <v>0.45423085764401105</v>
      </c>
      <c r="AL1254">
        <v>-0.52230584486254161</v>
      </c>
      <c r="AM1254">
        <v>-7.4051518184593268E-3</v>
      </c>
      <c r="AN1254">
        <v>-0.19968787948105257</v>
      </c>
      <c r="AO1254">
        <v>2.0860254927585729</v>
      </c>
      <c r="AP1254">
        <v>-7.6037262113390209</v>
      </c>
      <c r="AQ1254">
        <v>31.273741091260234</v>
      </c>
      <c r="AR1254">
        <v>0.73199323406937278</v>
      </c>
      <c r="AS1254">
        <v>1.2868671349411474</v>
      </c>
      <c r="AT1254">
        <v>-1.0000000000000009</v>
      </c>
      <c r="AU1254">
        <v>-1.0000000000000009</v>
      </c>
      <c r="AV1254">
        <v>0.99042142879996475</v>
      </c>
      <c r="AW1254">
        <v>40.930329010626977</v>
      </c>
      <c r="AX1254">
        <v>40.930329010626977</v>
      </c>
      <c r="AY1254">
        <v>0.24414348981701081</v>
      </c>
      <c r="AZ1254">
        <v>10.233702012845194</v>
      </c>
      <c r="BA1254">
        <v>1435.2617859714703</v>
      </c>
    </row>
    <row r="1255" spans="1:100" x14ac:dyDescent="0.25">
      <c r="A1255">
        <v>3335</v>
      </c>
      <c r="B1255" t="s">
        <v>1652</v>
      </c>
      <c r="C1255">
        <v>3</v>
      </c>
      <c r="D1255">
        <v>4.3411720822071489</v>
      </c>
      <c r="E1255">
        <v>0</v>
      </c>
      <c r="F1255">
        <v>-0.39889899018750541</v>
      </c>
      <c r="G1255">
        <v>-0.39889899018750541</v>
      </c>
      <c r="H1255">
        <v>5.267708467051542E-2</v>
      </c>
      <c r="I1255">
        <v>0</v>
      </c>
      <c r="J1255">
        <v>3.1606250802309241</v>
      </c>
      <c r="K1255">
        <v>5.267708467051542E-2</v>
      </c>
      <c r="L1255">
        <v>-1.0000000000000013</v>
      </c>
      <c r="M1255">
        <v>-1.0000000000000013</v>
      </c>
      <c r="N1255">
        <v>1.0535416934103081</v>
      </c>
      <c r="O1255">
        <v>7.1028981722505655</v>
      </c>
      <c r="P1255">
        <v>-6.3225972630940097E-2</v>
      </c>
      <c r="Q1255">
        <v>-3.5383461914451377</v>
      </c>
      <c r="R1255">
        <v>-1.1455862422512928</v>
      </c>
      <c r="S1255">
        <v>0.33333333333333337</v>
      </c>
      <c r="T1255">
        <v>0.30850670997961482</v>
      </c>
      <c r="U1255">
        <v>0.35646535493969034</v>
      </c>
      <c r="V1255">
        <v>-9.8348009974582005E-3</v>
      </c>
      <c r="W1255">
        <v>37.431740503386592</v>
      </c>
      <c r="X1255">
        <v>1.931188949062727</v>
      </c>
      <c r="Y1255">
        <v>-1.0000000000000013</v>
      </c>
      <c r="Z1255">
        <v>-1.0000000000000013</v>
      </c>
      <c r="AA1255">
        <v>80.748039431324628</v>
      </c>
      <c r="AB1255">
        <v>0.14260589627853693</v>
      </c>
      <c r="AC1255">
        <v>0.33920988273742481</v>
      </c>
      <c r="AD1255">
        <v>0.40742192438782476</v>
      </c>
      <c r="AE1255">
        <v>44.461885170189319</v>
      </c>
      <c r="AF1255">
        <v>-1.0000000000000013</v>
      </c>
      <c r="AG1255">
        <v>-1.0000000000000013</v>
      </c>
      <c r="AH1255">
        <v>-1.0000000000000013</v>
      </c>
      <c r="AI1255">
        <v>-1.1436398549465395E-2</v>
      </c>
      <c r="AJ1255">
        <v>-9.8348009974582005E-3</v>
      </c>
      <c r="AK1255">
        <v>-1.6677007341989042E-2</v>
      </c>
      <c r="AL1255">
        <v>4.1379026024752658E-2</v>
      </c>
      <c r="AM1255">
        <v>0.43035638115856562</v>
      </c>
      <c r="AN1255">
        <v>0.26876654414282175</v>
      </c>
      <c r="AO1255">
        <v>10.675524492254196</v>
      </c>
      <c r="AP1255">
        <v>6.9260587336943091</v>
      </c>
      <c r="AQ1255">
        <v>40.592365583617507</v>
      </c>
      <c r="AR1255">
        <v>0.98847059725518061</v>
      </c>
      <c r="AS1255">
        <v>1.9838660337332432</v>
      </c>
      <c r="AT1255">
        <v>-1.0000000000000013</v>
      </c>
      <c r="AU1255">
        <v>-1.0000000000000013</v>
      </c>
      <c r="AV1255">
        <v>-1.5444852324387983</v>
      </c>
      <c r="AW1255">
        <v>94.776996337269509</v>
      </c>
      <c r="AX1255">
        <v>93.564788266534379</v>
      </c>
      <c r="AY1255">
        <v>0.24557501279007218</v>
      </c>
      <c r="AZ1255">
        <v>40.019604285917886</v>
      </c>
      <c r="BA1255">
        <v>1541.1649573130237</v>
      </c>
    </row>
    <row r="1256" spans="1:100" x14ac:dyDescent="0.25">
      <c r="A1256">
        <v>3336</v>
      </c>
      <c r="B1256" t="s">
        <v>1653</v>
      </c>
      <c r="C1256">
        <v>3</v>
      </c>
      <c r="D1256">
        <v>-1.5249629424212987</v>
      </c>
      <c r="E1256">
        <v>0</v>
      </c>
      <c r="F1256">
        <v>6.7783072429352678E-2</v>
      </c>
      <c r="G1256">
        <v>6.7783072429352678E-2</v>
      </c>
      <c r="H1256">
        <v>4.9731104243204968E-2</v>
      </c>
      <c r="I1256">
        <v>0</v>
      </c>
      <c r="J1256">
        <v>2.9838662545922983</v>
      </c>
      <c r="K1256">
        <v>4.9731104243204968E-2</v>
      </c>
      <c r="L1256">
        <v>-1</v>
      </c>
      <c r="M1256">
        <v>-1</v>
      </c>
      <c r="N1256">
        <v>0.9946220848640992</v>
      </c>
      <c r="O1256">
        <v>1.5266863846003513</v>
      </c>
      <c r="P1256">
        <v>1.2067200227123198</v>
      </c>
      <c r="Q1256">
        <v>1.3160332853714332E-2</v>
      </c>
      <c r="R1256">
        <v>0.13973067462916869</v>
      </c>
      <c r="S1256">
        <v>0.33333333333333315</v>
      </c>
      <c r="T1256">
        <v>0.29506605232586636</v>
      </c>
      <c r="U1256">
        <v>-0.16649109233381865</v>
      </c>
      <c r="V1256">
        <v>0</v>
      </c>
      <c r="W1256">
        <v>16.487087563287041</v>
      </c>
      <c r="X1256">
        <v>-0.13845542608935121</v>
      </c>
      <c r="Y1256">
        <v>-1</v>
      </c>
      <c r="Z1256">
        <v>-1</v>
      </c>
      <c r="AA1256">
        <v>24.096212493654399</v>
      </c>
      <c r="AB1256">
        <v>8.1293082359168725E-2</v>
      </c>
      <c r="AC1256">
        <v>-1.0742562160913516E-2</v>
      </c>
      <c r="AD1256">
        <v>7.8837364916508459E-2</v>
      </c>
      <c r="AE1256">
        <v>7.4693942557381812</v>
      </c>
      <c r="AF1256">
        <v>-1</v>
      </c>
      <c r="AG1256">
        <v>-1</v>
      </c>
      <c r="AH1256">
        <v>-1</v>
      </c>
      <c r="AI1256">
        <v>0</v>
      </c>
      <c r="AJ1256">
        <v>0</v>
      </c>
      <c r="AK1256">
        <v>-0.10410032376868322</v>
      </c>
      <c r="AL1256">
        <v>0.41389174617359675</v>
      </c>
      <c r="AM1256">
        <v>0.71960824764053366</v>
      </c>
      <c r="AN1256">
        <v>-0.2953795813199413</v>
      </c>
      <c r="AO1256">
        <v>17.469704572169931</v>
      </c>
      <c r="AP1256">
        <v>-5.3150308021305488</v>
      </c>
      <c r="AQ1256">
        <v>19.470953817879337</v>
      </c>
      <c r="AR1256">
        <v>0.46190829332538114</v>
      </c>
      <c r="AS1256">
        <v>-8.8724321846146204E-2</v>
      </c>
      <c r="AT1256">
        <v>-1</v>
      </c>
      <c r="AU1256">
        <v>-1</v>
      </c>
      <c r="AV1256">
        <v>0.20751374705852141</v>
      </c>
      <c r="AW1256">
        <v>20.307868076124201</v>
      </c>
      <c r="AX1256">
        <v>20.307868076124201</v>
      </c>
      <c r="AY1256">
        <v>-0.13526046087180074</v>
      </c>
      <c r="AZ1256">
        <v>-63.828674090437339</v>
      </c>
      <c r="BA1256">
        <v>1364.8407759917268</v>
      </c>
      <c r="CU1256" t="e">
        <v>#N/A</v>
      </c>
      <c r="CV1256" t="e">
        <v>#N/A</v>
      </c>
    </row>
    <row r="1257" spans="1:100" x14ac:dyDescent="0.25">
      <c r="A1257">
        <v>3337</v>
      </c>
      <c r="B1257" t="s">
        <v>1654</v>
      </c>
      <c r="C1257">
        <v>3</v>
      </c>
      <c r="D1257">
        <v>4.5714372221648372</v>
      </c>
      <c r="E1257">
        <v>-1.17499149477393E-2</v>
      </c>
      <c r="F1257">
        <v>0.22881419708033063</v>
      </c>
      <c r="G1257">
        <v>0.22881419708033063</v>
      </c>
      <c r="H1257">
        <v>-0.19358018529600901</v>
      </c>
      <c r="I1257">
        <v>0</v>
      </c>
      <c r="J1257">
        <v>-11.61481111776054</v>
      </c>
      <c r="K1257">
        <v>-0.19358018529600901</v>
      </c>
      <c r="L1257">
        <v>-1.0000000000000011</v>
      </c>
      <c r="M1257">
        <v>-1.0000000000000011</v>
      </c>
      <c r="N1257">
        <v>-3.87160370592018</v>
      </c>
      <c r="O1257">
        <v>-6.8145596985153727</v>
      </c>
      <c r="P1257">
        <v>-0.41490865296860829</v>
      </c>
      <c r="Q1257">
        <v>1.2284800629941715</v>
      </c>
      <c r="R1257">
        <v>0.37919929311939654</v>
      </c>
      <c r="S1257">
        <v>0.3383615716577496</v>
      </c>
      <c r="T1257">
        <v>0.30556335639335058</v>
      </c>
      <c r="U1257">
        <v>7.704712692443047E-2</v>
      </c>
      <c r="V1257">
        <v>0</v>
      </c>
      <c r="W1257">
        <v>36.582089610861573</v>
      </c>
      <c r="X1257">
        <v>1.0516222991669413</v>
      </c>
      <c r="Y1257">
        <v>-1.0000000000000011</v>
      </c>
      <c r="Z1257">
        <v>-1.0000000000000011</v>
      </c>
      <c r="AA1257">
        <v>42.034908874980374</v>
      </c>
      <c r="AB1257">
        <v>0.13519428643563616</v>
      </c>
      <c r="AC1257">
        <v>-0.12200468225765249</v>
      </c>
      <c r="AD1257">
        <v>8.8282795242004705E-2</v>
      </c>
      <c r="AE1257">
        <v>5.0736199709994168</v>
      </c>
      <c r="AF1257">
        <v>-1.0000000000000011</v>
      </c>
      <c r="AG1257">
        <v>-1.0000000000000011</v>
      </c>
      <c r="AH1257">
        <v>-1.0000000000000011</v>
      </c>
      <c r="AI1257">
        <v>0</v>
      </c>
      <c r="AJ1257">
        <v>0</v>
      </c>
      <c r="AK1257">
        <v>4.8012843483507206E-2</v>
      </c>
      <c r="AL1257">
        <v>-5.4784638833399332E-2</v>
      </c>
      <c r="AM1257">
        <v>4.2303948520999925E-2</v>
      </c>
      <c r="AN1257">
        <v>0.29333546893154894</v>
      </c>
      <c r="AO1257">
        <v>1.2976629304425333</v>
      </c>
      <c r="AP1257">
        <v>7.0594635291217269</v>
      </c>
      <c r="AQ1257">
        <v>24.967278493101016</v>
      </c>
      <c r="AR1257">
        <v>0.72097205497553063</v>
      </c>
      <c r="AS1257">
        <v>0.85804211387093232</v>
      </c>
      <c r="AT1257">
        <v>-1.0000000000000011</v>
      </c>
      <c r="AU1257">
        <v>-1.0000000000000011</v>
      </c>
      <c r="AV1257">
        <v>0.60801349019972739</v>
      </c>
      <c r="AW1257">
        <v>42.27981270558675</v>
      </c>
      <c r="AX1257">
        <v>42.27981270558675</v>
      </c>
      <c r="AY1257">
        <v>4.4394469515100121E-2</v>
      </c>
      <c r="AZ1257">
        <v>4.7829896747414331</v>
      </c>
      <c r="BA1257">
        <v>1363.6372012741288</v>
      </c>
    </row>
    <row r="1258" spans="1:100" x14ac:dyDescent="0.25">
      <c r="A1258">
        <v>3339</v>
      </c>
      <c r="B1258" t="s">
        <v>1655</v>
      </c>
      <c r="C1258">
        <v>3</v>
      </c>
      <c r="D1258">
        <v>3.4223972947079213</v>
      </c>
      <c r="E1258">
        <v>7.8458652374942359E-2</v>
      </c>
      <c r="F1258">
        <v>0.57306158695081866</v>
      </c>
      <c r="G1258">
        <v>0.57306158695081866</v>
      </c>
      <c r="H1258">
        <v>0.37444496720419351</v>
      </c>
      <c r="I1258">
        <v>0</v>
      </c>
      <c r="J1258">
        <v>22.466698032251621</v>
      </c>
      <c r="K1258">
        <v>0.37444496720419351</v>
      </c>
      <c r="L1258">
        <v>-0.99999999999999867</v>
      </c>
      <c r="M1258">
        <v>-0.99999999999999867</v>
      </c>
      <c r="N1258">
        <v>7.4888993440838734</v>
      </c>
      <c r="O1258">
        <v>26.462156913910359</v>
      </c>
      <c r="P1258">
        <v>-2.1085588628696958E-2</v>
      </c>
      <c r="Q1258">
        <v>4.759583142876572</v>
      </c>
      <c r="R1258">
        <v>1.4606261678467145</v>
      </c>
      <c r="S1258">
        <v>0.33333333333333282</v>
      </c>
      <c r="T1258">
        <v>0.35580703066319525</v>
      </c>
      <c r="U1258">
        <v>0.32323365969274259</v>
      </c>
      <c r="V1258">
        <v>0</v>
      </c>
      <c r="W1258">
        <v>25.517162259403083</v>
      </c>
      <c r="X1258">
        <v>1.6118704667769681</v>
      </c>
      <c r="Y1258">
        <v>-0.99999999999999867</v>
      </c>
      <c r="Z1258">
        <v>-0.99999999999999867</v>
      </c>
      <c r="AA1258">
        <v>59.573904568641446</v>
      </c>
      <c r="AB1258">
        <v>0.16017213704129651</v>
      </c>
      <c r="AC1258">
        <v>0.17543297838452171</v>
      </c>
      <c r="AD1258">
        <v>0.31631720740201508</v>
      </c>
      <c r="AE1258">
        <v>32.596116141391654</v>
      </c>
      <c r="AF1258">
        <v>-0.99999999999999867</v>
      </c>
      <c r="AG1258">
        <v>-0.99999999999999867</v>
      </c>
      <c r="AH1258">
        <v>-0.99999999999999867</v>
      </c>
      <c r="AI1258">
        <v>3.705159680501529E-2</v>
      </c>
      <c r="AJ1258">
        <v>0</v>
      </c>
      <c r="AK1258">
        <v>-0.38520978125402594</v>
      </c>
      <c r="AL1258">
        <v>0.60320961251969529</v>
      </c>
      <c r="AM1258">
        <v>-4.4171275601555385E-2</v>
      </c>
      <c r="AN1258">
        <v>-8.556091777327135E-2</v>
      </c>
      <c r="AO1258">
        <v>-3.0303307963090154</v>
      </c>
      <c r="AP1258">
        <v>0.87702511826669216</v>
      </c>
      <c r="AQ1258">
        <v>47.983860291654722</v>
      </c>
      <c r="AR1258">
        <v>1.0123740236892709</v>
      </c>
      <c r="AS1258">
        <v>1.9863154339811628</v>
      </c>
      <c r="AT1258">
        <v>-0.99999999999999867</v>
      </c>
      <c r="AU1258">
        <v>-0.99999999999999867</v>
      </c>
      <c r="AV1258">
        <v>2.0336877547975325</v>
      </c>
      <c r="AW1258">
        <v>86.913086600818545</v>
      </c>
      <c r="AX1258">
        <v>87.654118536918858</v>
      </c>
      <c r="AY1258">
        <v>0.12018067248865962</v>
      </c>
      <c r="AZ1258">
        <v>17.501250620793627</v>
      </c>
      <c r="BA1258">
        <v>1540.5359841295387</v>
      </c>
    </row>
    <row r="1259" spans="1:100" x14ac:dyDescent="0.25">
      <c r="A1259">
        <v>3340</v>
      </c>
      <c r="B1259" t="s">
        <v>1656</v>
      </c>
      <c r="C1259">
        <v>3</v>
      </c>
      <c r="D1259">
        <v>4.6357411502155621</v>
      </c>
      <c r="E1259">
        <v>-0.10223059266778864</v>
      </c>
      <c r="F1259">
        <v>-3.7421516656489094E-2</v>
      </c>
      <c r="G1259">
        <v>-6.9724247649287613E-2</v>
      </c>
      <c r="H1259">
        <v>0.14606013219806369</v>
      </c>
      <c r="I1259">
        <v>0</v>
      </c>
      <c r="J1259">
        <v>8.7636079318838132</v>
      </c>
      <c r="K1259">
        <v>0.14606013219806369</v>
      </c>
      <c r="L1259">
        <v>-1.0000000000000004</v>
      </c>
      <c r="M1259">
        <v>-1.0000000000000004</v>
      </c>
      <c r="N1259">
        <v>2.9212026439612733</v>
      </c>
      <c r="O1259">
        <v>13.329624834450081</v>
      </c>
      <c r="P1259">
        <v>-1.8024778716952305</v>
      </c>
      <c r="Q1259">
        <v>0.129647605401711</v>
      </c>
      <c r="R1259">
        <v>-9.5534416527335242E-2</v>
      </c>
      <c r="S1259">
        <v>0.33333333333333315</v>
      </c>
      <c r="T1259">
        <v>0.41676430974841339</v>
      </c>
      <c r="U1259">
        <v>0.24389559850530534</v>
      </c>
      <c r="V1259">
        <v>-1.2240253505518653E-2</v>
      </c>
      <c r="W1259">
        <v>33.427714235338776</v>
      </c>
      <c r="X1259">
        <v>1.5830616635541588</v>
      </c>
      <c r="Y1259">
        <v>-1.0000000000000004</v>
      </c>
      <c r="Z1259">
        <v>-1.0000000000000004</v>
      </c>
      <c r="AA1259">
        <v>57.444862009296571</v>
      </c>
      <c r="AB1259">
        <v>0.11467772087011317</v>
      </c>
      <c r="AC1259">
        <v>0.20441632379157279</v>
      </c>
      <c r="AD1259">
        <v>0.16315959914801567</v>
      </c>
      <c r="AE1259">
        <v>24.112682190485067</v>
      </c>
      <c r="AF1259">
        <v>-1.0000000000000004</v>
      </c>
      <c r="AG1259">
        <v>-1.0000000000000004</v>
      </c>
      <c r="AH1259">
        <v>-1.0000000000000004</v>
      </c>
      <c r="AI1259">
        <v>0</v>
      </c>
      <c r="AJ1259">
        <v>-1.2240253505518653E-2</v>
      </c>
      <c r="AK1259">
        <v>1.405334036765361E-2</v>
      </c>
      <c r="AL1259">
        <v>-7.5134690558948419E-2</v>
      </c>
      <c r="AM1259">
        <v>-7.0009779930647359E-2</v>
      </c>
      <c r="AN1259">
        <v>0.14208951862088559</v>
      </c>
      <c r="AO1259">
        <v>-1.6799777964279159</v>
      </c>
      <c r="AP1259">
        <v>3.1765645127273991</v>
      </c>
      <c r="AQ1259">
        <v>42.191322167222587</v>
      </c>
      <c r="AR1259">
        <v>0.98175298808153366</v>
      </c>
      <c r="AS1259">
        <v>1.7291217957522229</v>
      </c>
      <c r="AT1259">
        <v>-1.0000000000000004</v>
      </c>
      <c r="AU1259">
        <v>-1.0000000000000004</v>
      </c>
      <c r="AV1259">
        <v>-0.16525866417662272</v>
      </c>
      <c r="AW1259">
        <v>73.951051356474011</v>
      </c>
      <c r="AX1259">
        <v>72.727026005922156</v>
      </c>
      <c r="AY1259">
        <v>-0.13707263829573299</v>
      </c>
      <c r="AZ1259">
        <v>7.4905862813093025</v>
      </c>
      <c r="BA1259">
        <v>1416.8946746888137</v>
      </c>
    </row>
    <row r="1260" spans="1:100" x14ac:dyDescent="0.25">
      <c r="A1260">
        <v>3341</v>
      </c>
      <c r="B1260" t="s">
        <v>1657</v>
      </c>
      <c r="C1260">
        <v>3</v>
      </c>
      <c r="D1260">
        <v>5.0624196949805054</v>
      </c>
      <c r="E1260">
        <v>3.5672844958045818E-2</v>
      </c>
      <c r="F1260">
        <v>0.63576692213721153</v>
      </c>
      <c r="G1260">
        <v>0.64569752066576869</v>
      </c>
      <c r="H1260">
        <v>0.50355934692502913</v>
      </c>
      <c r="I1260">
        <v>0</v>
      </c>
      <c r="J1260">
        <v>30.213560815501754</v>
      </c>
      <c r="K1260">
        <v>0.50355934692502913</v>
      </c>
      <c r="L1260">
        <v>-0.999999999999997</v>
      </c>
      <c r="M1260">
        <v>-0.999999999999997</v>
      </c>
      <c r="N1260">
        <v>10.071186938500579</v>
      </c>
      <c r="O1260">
        <v>35.921678031148033</v>
      </c>
      <c r="P1260">
        <v>4.0584991667286845</v>
      </c>
      <c r="Q1260">
        <v>-4.3262288931932819E-2</v>
      </c>
      <c r="R1260">
        <v>0.4734760266000495</v>
      </c>
      <c r="S1260">
        <v>0.33333333333333232</v>
      </c>
      <c r="T1260">
        <v>0.47160224555129709</v>
      </c>
      <c r="U1260">
        <v>0.17147796316546327</v>
      </c>
      <c r="V1260">
        <v>0</v>
      </c>
      <c r="W1260">
        <v>18.91416780500256</v>
      </c>
      <c r="X1260">
        <v>1.1165066278476106</v>
      </c>
      <c r="Y1260">
        <v>-0.999999999999997</v>
      </c>
      <c r="Z1260">
        <v>-0.999999999999997</v>
      </c>
      <c r="AA1260">
        <v>20.574733467769377</v>
      </c>
      <c r="AB1260">
        <v>0.24100933564224902</v>
      </c>
      <c r="AC1260">
        <v>-0.28211651469433546</v>
      </c>
      <c r="AD1260">
        <v>6.4848971775421801E-2</v>
      </c>
      <c r="AE1260">
        <v>1.1870896361667742</v>
      </c>
      <c r="AF1260">
        <v>-0.999999999999997</v>
      </c>
      <c r="AG1260">
        <v>-0.999999999999997</v>
      </c>
      <c r="AH1260">
        <v>-0.999999999999997</v>
      </c>
      <c r="AI1260">
        <v>0</v>
      </c>
      <c r="AJ1260">
        <v>0</v>
      </c>
      <c r="AK1260">
        <v>0.14040979526924918</v>
      </c>
      <c r="AL1260">
        <v>-2.4775604379111804E-2</v>
      </c>
      <c r="AM1260">
        <v>0.26476074638326208</v>
      </c>
      <c r="AN1260">
        <v>0.37274378612303333</v>
      </c>
      <c r="AO1260">
        <v>7.3210676359277986</v>
      </c>
      <c r="AP1260">
        <v>9.1947166311802757</v>
      </c>
      <c r="AQ1260">
        <v>49.127728620504293</v>
      </c>
      <c r="AR1260">
        <v>0.97641354205009256</v>
      </c>
      <c r="AS1260">
        <v>1.6200659747726394</v>
      </c>
      <c r="AT1260">
        <v>-0.999999999999997</v>
      </c>
      <c r="AU1260">
        <v>-0.999999999999997</v>
      </c>
      <c r="AV1260">
        <v>1.1191735472658184</v>
      </c>
      <c r="AW1260">
        <v>65.691128130097681</v>
      </c>
      <c r="AX1260">
        <v>65.691128130097681</v>
      </c>
      <c r="AY1260">
        <v>0.35532387190477799</v>
      </c>
      <c r="AZ1260">
        <v>10.682308518137786</v>
      </c>
      <c r="BA1260">
        <v>1432.0465928826095</v>
      </c>
    </row>
    <row r="1261" spans="1:100" x14ac:dyDescent="0.25">
      <c r="A1261">
        <v>3344</v>
      </c>
      <c r="B1261" t="s">
        <v>1658</v>
      </c>
      <c r="C1261">
        <v>3</v>
      </c>
      <c r="D1261">
        <v>3.8340822167025466</v>
      </c>
      <c r="E1261">
        <v>8.9811080039626678E-2</v>
      </c>
      <c r="F1261">
        <v>2.4227810448347736E-3</v>
      </c>
      <c r="G1261">
        <v>2.4227810448347736E-3</v>
      </c>
      <c r="H1261">
        <v>-0.13038429552970265</v>
      </c>
      <c r="I1261">
        <v>0</v>
      </c>
      <c r="J1261">
        <v>-7.8230577317821597</v>
      </c>
      <c r="K1261">
        <v>-0.13038429552970265</v>
      </c>
      <c r="L1261">
        <v>-1.0000000000000016</v>
      </c>
      <c r="M1261">
        <v>-1.0000000000000016</v>
      </c>
      <c r="N1261">
        <v>-2.6076859105940535</v>
      </c>
      <c r="O1261">
        <v>-3.9865527340347775</v>
      </c>
      <c r="P1261">
        <v>0.72341654951207124</v>
      </c>
      <c r="Q1261">
        <v>-0.59855933624131796</v>
      </c>
      <c r="R1261">
        <v>-0.10138122717031646</v>
      </c>
      <c r="S1261">
        <v>0.32929940294299398</v>
      </c>
      <c r="T1261">
        <v>0.25662507707380688</v>
      </c>
      <c r="U1261">
        <v>-4.6922571607124909E-2</v>
      </c>
      <c r="V1261">
        <v>7.928987000690918E-3</v>
      </c>
      <c r="W1261">
        <v>27.092607637602775</v>
      </c>
      <c r="X1261">
        <v>0.48911366467268469</v>
      </c>
      <c r="Y1261">
        <v>-1.0000000000000016</v>
      </c>
      <c r="Z1261">
        <v>-1.0000000000000016</v>
      </c>
      <c r="AA1261">
        <v>51.770575099150712</v>
      </c>
      <c r="AB1261">
        <v>0.21136127190658843</v>
      </c>
      <c r="AC1261">
        <v>8.1923172633979691E-2</v>
      </c>
      <c r="AD1261">
        <v>0.20230252923379682</v>
      </c>
      <c r="AE1261">
        <v>24.779348688718255</v>
      </c>
      <c r="AF1261">
        <v>-1.0000000000000016</v>
      </c>
      <c r="AG1261">
        <v>-1.0000000000000016</v>
      </c>
      <c r="AH1261">
        <v>-1.0000000000000016</v>
      </c>
      <c r="AI1261">
        <v>0</v>
      </c>
      <c r="AJ1261">
        <v>7.928987000690918E-3</v>
      </c>
      <c r="AK1261">
        <v>0.29308799371530536</v>
      </c>
      <c r="AL1261">
        <v>0.2612156906728908</v>
      </c>
      <c r="AM1261">
        <v>-2.0248178416831686E-2</v>
      </c>
      <c r="AN1261">
        <v>-9.9988475332316709E-2</v>
      </c>
      <c r="AO1261">
        <v>0.95923550815573522</v>
      </c>
      <c r="AP1261">
        <v>-1.1936334299434634</v>
      </c>
      <c r="AQ1261">
        <v>19.269549905820611</v>
      </c>
      <c r="AR1261">
        <v>0.5469308954103671</v>
      </c>
      <c r="AS1261">
        <v>0.35872936914298187</v>
      </c>
      <c r="AT1261">
        <v>-1.0000000000000016</v>
      </c>
      <c r="AU1261">
        <v>-1.0000000000000016</v>
      </c>
      <c r="AV1261">
        <v>-9.8958446125481728E-2</v>
      </c>
      <c r="AW1261">
        <v>46.590388935172477</v>
      </c>
      <c r="AX1261">
        <v>47.383287635241565</v>
      </c>
      <c r="AY1261">
        <v>8.4623602182872501E-2</v>
      </c>
      <c r="AZ1261">
        <v>-13.765445722298633</v>
      </c>
      <c r="BA1261">
        <v>1380.8543903771013</v>
      </c>
      <c r="CU1261" t="e">
        <v>#N/A</v>
      </c>
      <c r="CV1261" t="e">
        <v>#N/A</v>
      </c>
    </row>
    <row r="1262" spans="1:100" x14ac:dyDescent="0.25">
      <c r="A1262">
        <v>3345</v>
      </c>
      <c r="B1262" t="s">
        <v>1145</v>
      </c>
      <c r="C1262">
        <v>2</v>
      </c>
      <c r="D1262">
        <v>2.5615615797623139</v>
      </c>
      <c r="E1262">
        <v>-0.25997095674823834</v>
      </c>
      <c r="F1262">
        <v>-0.57041880266701994</v>
      </c>
      <c r="G1262">
        <v>-0.56534225840913654</v>
      </c>
      <c r="H1262">
        <v>-6.47302291633753E-2</v>
      </c>
      <c r="I1262">
        <v>0</v>
      </c>
      <c r="J1262">
        <v>-3.8838137498025178</v>
      </c>
      <c r="K1262">
        <v>-6.47302291633753E-2</v>
      </c>
      <c r="L1262">
        <v>-1</v>
      </c>
      <c r="M1262">
        <v>-1</v>
      </c>
      <c r="N1262">
        <v>-1.2946045832675059</v>
      </c>
      <c r="O1262">
        <v>-0.1893982301205277</v>
      </c>
      <c r="P1262">
        <v>-1.1488356530582706</v>
      </c>
      <c r="Q1262">
        <v>-2.3968681594729215</v>
      </c>
      <c r="R1262">
        <v>-0.78575507085181373</v>
      </c>
      <c r="S1262">
        <v>0.30275476285394304</v>
      </c>
      <c r="T1262">
        <v>0.16731197565383762</v>
      </c>
      <c r="U1262">
        <v>-6.709321402984611E-2</v>
      </c>
      <c r="V1262">
        <v>-1.8502615406285446E-2</v>
      </c>
      <c r="W1262">
        <v>15.184287009312134</v>
      </c>
      <c r="X1262">
        <v>0.13248011727427245</v>
      </c>
      <c r="Y1262">
        <v>-1</v>
      </c>
      <c r="Z1262">
        <v>-1</v>
      </c>
      <c r="AA1262">
        <v>23.609921951687355</v>
      </c>
      <c r="AB1262">
        <v>-4.4895170137455906E-2</v>
      </c>
      <c r="AC1262">
        <v>-4.4743142565289773E-2</v>
      </c>
      <c r="AD1262">
        <v>-4.7940052214248755E-2</v>
      </c>
      <c r="AE1262">
        <v>2.6675627959007713</v>
      </c>
      <c r="AF1262">
        <v>-1</v>
      </c>
      <c r="AG1262">
        <v>-1</v>
      </c>
      <c r="AH1262">
        <v>-1</v>
      </c>
      <c r="AI1262">
        <v>-1.0412807375916513E-2</v>
      </c>
      <c r="AJ1262">
        <v>-1.8502615406285446E-2</v>
      </c>
      <c r="AK1262">
        <v>0.28599510223440411</v>
      </c>
      <c r="AL1262">
        <v>-0.11416714524515677</v>
      </c>
      <c r="AM1262">
        <v>0.32475959126362419</v>
      </c>
      <c r="AN1262">
        <v>-0.14131873104857046</v>
      </c>
      <c r="AO1262">
        <v>8.6566704342203327</v>
      </c>
      <c r="AP1262">
        <v>-3.2115091438977519</v>
      </c>
      <c r="AQ1262">
        <v>19.787343007815693</v>
      </c>
      <c r="AR1262">
        <v>0.48102194707223289</v>
      </c>
      <c r="AS1262">
        <v>0.19701374198044208</v>
      </c>
      <c r="AT1262">
        <v>-1</v>
      </c>
      <c r="AU1262">
        <v>-1</v>
      </c>
      <c r="AV1262">
        <v>-0.99101227390390834</v>
      </c>
      <c r="AW1262">
        <v>32.652386209223366</v>
      </c>
      <c r="AX1262">
        <v>32.475898483316321</v>
      </c>
      <c r="AY1262">
        <v>-4.1165368422818593E-3</v>
      </c>
      <c r="AZ1262">
        <v>-29.919939886366119</v>
      </c>
      <c r="BA1262">
        <v>1377.7073643087303</v>
      </c>
    </row>
    <row r="1263" spans="1:100" x14ac:dyDescent="0.25">
      <c r="A1263">
        <v>3350</v>
      </c>
      <c r="B1263" t="s">
        <v>1659</v>
      </c>
      <c r="C1263">
        <v>3</v>
      </c>
      <c r="D1263">
        <v>2.0384813026794921</v>
      </c>
      <c r="E1263">
        <v>-1.1124878308339499E-2</v>
      </c>
      <c r="F1263">
        <v>-0.17818659914206547</v>
      </c>
      <c r="G1263">
        <v>-0.17818659914206547</v>
      </c>
      <c r="H1263">
        <v>0.15641794650674981</v>
      </c>
      <c r="I1263">
        <v>0</v>
      </c>
      <c r="J1263">
        <v>9.3850767904049857</v>
      </c>
      <c r="K1263">
        <v>0.15641794650674981</v>
      </c>
      <c r="L1263">
        <v>-0.99999999999999878</v>
      </c>
      <c r="M1263">
        <v>-0.99999999999999878</v>
      </c>
      <c r="N1263">
        <v>3.1283589301349961</v>
      </c>
      <c r="O1263">
        <v>11.245371493942402</v>
      </c>
      <c r="P1263">
        <v>-0.66920908984364957</v>
      </c>
      <c r="Q1263">
        <v>-1.816887441400111</v>
      </c>
      <c r="R1263">
        <v>-0.60547050805490676</v>
      </c>
      <c r="S1263">
        <v>0.3358236739490521</v>
      </c>
      <c r="T1263">
        <v>0.17363962679036854</v>
      </c>
      <c r="U1263">
        <v>-1.8971304443397449E-2</v>
      </c>
      <c r="V1263">
        <v>0</v>
      </c>
      <c r="W1263">
        <v>13.362961991570939</v>
      </c>
      <c r="X1263">
        <v>0.2202564813603049</v>
      </c>
      <c r="Y1263">
        <v>-0.99999999999999878</v>
      </c>
      <c r="Z1263">
        <v>-0.99999999999999878</v>
      </c>
      <c r="AA1263">
        <v>7.6925939802494767</v>
      </c>
      <c r="AB1263">
        <v>-0.20595756054880973</v>
      </c>
      <c r="AC1263">
        <v>3.3317064748301262E-2</v>
      </c>
      <c r="AD1263">
        <v>7.1342545735177565E-2</v>
      </c>
      <c r="AE1263">
        <v>-5.0648975032665433</v>
      </c>
      <c r="AF1263">
        <v>-0.99999999999999878</v>
      </c>
      <c r="AG1263">
        <v>-0.99999999999999878</v>
      </c>
      <c r="AH1263">
        <v>-0.99999999999999878</v>
      </c>
      <c r="AI1263">
        <v>0</v>
      </c>
      <c r="AJ1263">
        <v>0</v>
      </c>
      <c r="AK1263">
        <v>8.3487782110980291E-3</v>
      </c>
      <c r="AL1263">
        <v>6.2816672742403878E-2</v>
      </c>
      <c r="AM1263">
        <v>0.23498739995084406</v>
      </c>
      <c r="AN1263">
        <v>-0.1386870376635482</v>
      </c>
      <c r="AO1263">
        <v>5.9164288898265918</v>
      </c>
      <c r="AP1263">
        <v>-3.1530925778766861</v>
      </c>
      <c r="AQ1263">
        <v>22.748038781975918</v>
      </c>
      <c r="AR1263">
        <v>0.49049199629602291</v>
      </c>
      <c r="AS1263">
        <v>0.37667442786705474</v>
      </c>
      <c r="AT1263">
        <v>-0.99999999999999878</v>
      </c>
      <c r="AU1263">
        <v>-0.99999999999999878</v>
      </c>
      <c r="AV1263">
        <v>-0.78365710719697235</v>
      </c>
      <c r="AW1263">
        <v>15.784872896315207</v>
      </c>
      <c r="AX1263">
        <v>15.784872896315207</v>
      </c>
      <c r="AY1263">
        <v>-4.7111404271716534E-2</v>
      </c>
      <c r="AZ1263">
        <v>-25.287707176567789</v>
      </c>
      <c r="BA1263">
        <v>1352.460145139629</v>
      </c>
    </row>
    <row r="1264" spans="1:100" x14ac:dyDescent="0.25">
      <c r="A1264">
        <v>3352</v>
      </c>
      <c r="B1264" t="s">
        <v>1660</v>
      </c>
      <c r="C1264">
        <v>3</v>
      </c>
      <c r="D1264">
        <v>0.52189452334199238</v>
      </c>
      <c r="E1264">
        <v>8.6544457943430436E-2</v>
      </c>
      <c r="F1264">
        <v>0.77907351794743751</v>
      </c>
      <c r="G1264">
        <v>0.80848813332132674</v>
      </c>
      <c r="H1264">
        <v>-0.12456849124696441</v>
      </c>
      <c r="I1264">
        <v>0</v>
      </c>
      <c r="J1264">
        <v>-7.4741094748178591</v>
      </c>
      <c r="K1264">
        <v>-0.12456849124696441</v>
      </c>
      <c r="L1264">
        <v>-0.99999999999999811</v>
      </c>
      <c r="M1264">
        <v>-0.99999999999999811</v>
      </c>
      <c r="N1264">
        <v>-2.4913698249392873</v>
      </c>
      <c r="O1264">
        <v>-6.1437268181545424</v>
      </c>
      <c r="P1264">
        <v>2.5621948567826514</v>
      </c>
      <c r="Q1264">
        <v>0.73733174151293823</v>
      </c>
      <c r="R1264">
        <v>0.25386560975952105</v>
      </c>
      <c r="S1264">
        <v>0.33333333333333282</v>
      </c>
      <c r="T1264">
        <v>0.23243877578770639</v>
      </c>
      <c r="U1264">
        <v>-0.15173200992195651</v>
      </c>
      <c r="V1264">
        <v>0</v>
      </c>
      <c r="W1264">
        <v>21.544343617841886</v>
      </c>
      <c r="X1264">
        <v>-1.7481996865448581E-2</v>
      </c>
      <c r="Y1264">
        <v>-0.99999999999999811</v>
      </c>
      <c r="Z1264">
        <v>-0.99999999999999811</v>
      </c>
      <c r="AA1264">
        <v>46.175008581900599</v>
      </c>
      <c r="AB1264">
        <v>0.23696784911123364</v>
      </c>
      <c r="AC1264">
        <v>9.8572651650990259E-2</v>
      </c>
      <c r="AD1264">
        <v>0.15199548632375945</v>
      </c>
      <c r="AE1264">
        <v>24.376799354299145</v>
      </c>
      <c r="AF1264">
        <v>-0.99999999999999811</v>
      </c>
      <c r="AG1264">
        <v>-0.99999999999999811</v>
      </c>
      <c r="AH1264">
        <v>-0.99999999999999811</v>
      </c>
      <c r="AI1264">
        <v>1.3952599510830072E-2</v>
      </c>
      <c r="AJ1264">
        <v>0</v>
      </c>
      <c r="AK1264">
        <v>0.18234062391990596</v>
      </c>
      <c r="AL1264">
        <v>0.19783921521941802</v>
      </c>
      <c r="AM1264">
        <v>-8.9774396419676342E-2</v>
      </c>
      <c r="AN1264">
        <v>-8.9917534689394299E-2</v>
      </c>
      <c r="AO1264">
        <v>-1.3326567908923794</v>
      </c>
      <c r="AP1264">
        <v>-1.2587422911377681</v>
      </c>
      <c r="AQ1264">
        <v>14.070234143024033</v>
      </c>
      <c r="AR1264">
        <v>0.41404009919908252</v>
      </c>
      <c r="AS1264">
        <v>-0.14205048811241291</v>
      </c>
      <c r="AT1264">
        <v>-0.99999999999999811</v>
      </c>
      <c r="AU1264">
        <v>-0.99999999999999811</v>
      </c>
      <c r="AV1264">
        <v>1.0623537430808476</v>
      </c>
      <c r="AW1264">
        <v>38.772539472608265</v>
      </c>
      <c r="AX1264">
        <v>39.051591462824867</v>
      </c>
      <c r="AY1264">
        <v>6.3978412117048737E-3</v>
      </c>
      <c r="AZ1264">
        <v>-30.141851347111455</v>
      </c>
      <c r="BA1264">
        <v>1462.5146078850014</v>
      </c>
    </row>
    <row r="1265" spans="1:100" x14ac:dyDescent="0.25">
      <c r="A1265">
        <v>3354</v>
      </c>
      <c r="B1265" t="s">
        <v>1661</v>
      </c>
      <c r="C1265">
        <v>3</v>
      </c>
      <c r="D1265">
        <v>4.3328517531384323</v>
      </c>
      <c r="E1265">
        <v>0.24778542076939039</v>
      </c>
      <c r="F1265">
        <v>-4.0950500067106814E-2</v>
      </c>
      <c r="G1265">
        <v>3.1376935060754022E-2</v>
      </c>
      <c r="H1265">
        <v>-2.8754305616749763E-2</v>
      </c>
      <c r="I1265">
        <v>0</v>
      </c>
      <c r="J1265">
        <v>-1.7252583370049854</v>
      </c>
      <c r="K1265">
        <v>-2.8754305616749763E-2</v>
      </c>
      <c r="L1265">
        <v>-0.99999999999999811</v>
      </c>
      <c r="M1265">
        <v>-0.99999999999999811</v>
      </c>
      <c r="N1265">
        <v>-0.5750861123349954</v>
      </c>
      <c r="O1265">
        <v>2.6389703511942</v>
      </c>
      <c r="P1265">
        <v>-0.15841951148276401</v>
      </c>
      <c r="Q1265">
        <v>0.48004164051968023</v>
      </c>
      <c r="R1265">
        <v>0.11805620990376528</v>
      </c>
      <c r="S1265">
        <v>0.35406583911487771</v>
      </c>
      <c r="T1265">
        <v>0.25172889354281669</v>
      </c>
      <c r="U1265">
        <v>-1.1176672864360165E-3</v>
      </c>
      <c r="V1265">
        <v>0</v>
      </c>
      <c r="W1265">
        <v>25.33725483952032</v>
      </c>
      <c r="X1265">
        <v>0.55413152750222427</v>
      </c>
      <c r="Y1265">
        <v>-0.99999999999999811</v>
      </c>
      <c r="Z1265">
        <v>-0.99999999999999811</v>
      </c>
      <c r="AA1265">
        <v>41.033918902670472</v>
      </c>
      <c r="AB1265">
        <v>5.4993620638502161E-2</v>
      </c>
      <c r="AC1265">
        <v>0.11760015098109222</v>
      </c>
      <c r="AD1265">
        <v>0.13897838544533367</v>
      </c>
      <c r="AE1265">
        <v>15.578607853246393</v>
      </c>
      <c r="AF1265">
        <v>-0.99999999999999811</v>
      </c>
      <c r="AG1265">
        <v>-0.99999999999999811</v>
      </c>
      <c r="AH1265">
        <v>-0.99999999999999811</v>
      </c>
      <c r="AI1265">
        <v>0</v>
      </c>
      <c r="AJ1265">
        <v>0</v>
      </c>
      <c r="AK1265">
        <v>-8.9613703307263537E-2</v>
      </c>
      <c r="AL1265">
        <v>0.19388459779887338</v>
      </c>
      <c r="AM1265">
        <v>6.0355015440249335E-2</v>
      </c>
      <c r="AN1265">
        <v>0.23547794488373944</v>
      </c>
      <c r="AO1265">
        <v>1.0608068694699158</v>
      </c>
      <c r="AP1265">
        <v>6.856371611087849</v>
      </c>
      <c r="AQ1265">
        <v>23.611996502515339</v>
      </c>
      <c r="AR1265">
        <v>0.60467706537125865</v>
      </c>
      <c r="AS1265">
        <v>0.52537722188547453</v>
      </c>
      <c r="AT1265">
        <v>-0.99999999999999811</v>
      </c>
      <c r="AU1265">
        <v>-0.99999999999999811</v>
      </c>
      <c r="AV1265">
        <v>0.14943314496451909</v>
      </c>
      <c r="AW1265">
        <v>50.529260864952576</v>
      </c>
      <c r="AX1265">
        <v>50.529260864952576</v>
      </c>
      <c r="AY1265">
        <v>0.21933425550764521</v>
      </c>
      <c r="AZ1265">
        <v>18.53165403503397</v>
      </c>
      <c r="BA1265">
        <v>1417.5397632804957</v>
      </c>
      <c r="CU1265" t="e">
        <v>#N/A</v>
      </c>
      <c r="CV1265" t="e">
        <v>#N/A</v>
      </c>
    </row>
    <row r="1266" spans="1:100" x14ac:dyDescent="0.25">
      <c r="A1266">
        <v>3355</v>
      </c>
      <c r="B1266" t="s">
        <v>1662</v>
      </c>
      <c r="C1266">
        <v>3</v>
      </c>
      <c r="D1266">
        <v>5.9706764777566939</v>
      </c>
      <c r="E1266">
        <v>0</v>
      </c>
      <c r="F1266">
        <v>-3.0332498674736204E-2</v>
      </c>
      <c r="G1266">
        <v>-3.0332498674736204E-2</v>
      </c>
      <c r="H1266">
        <v>0.10772302677261979</v>
      </c>
      <c r="I1266">
        <v>0</v>
      </c>
      <c r="J1266">
        <v>6.4633816063571903</v>
      </c>
      <c r="K1266">
        <v>0.10772302677261979</v>
      </c>
      <c r="L1266">
        <v>-1.0000000000000007</v>
      </c>
      <c r="M1266">
        <v>-1.0000000000000007</v>
      </c>
      <c r="N1266">
        <v>2.1544605354523969</v>
      </c>
      <c r="O1266">
        <v>12.403725585439153</v>
      </c>
      <c r="P1266">
        <v>-0.35180368599244116</v>
      </c>
      <c r="Q1266">
        <v>-4.052537118154792E-2</v>
      </c>
      <c r="R1266">
        <v>1.0256861624841067E-2</v>
      </c>
      <c r="S1266">
        <v>0.33333333333333354</v>
      </c>
      <c r="T1266">
        <v>-6.5499431884052287E-2</v>
      </c>
      <c r="U1266">
        <v>-0.11868557034971425</v>
      </c>
      <c r="V1266">
        <v>0</v>
      </c>
      <c r="W1266">
        <v>1.6570121730778875</v>
      </c>
      <c r="X1266">
        <v>-0.71346417193958134</v>
      </c>
      <c r="Y1266">
        <v>-1.0000000000000007</v>
      </c>
      <c r="Z1266">
        <v>-1.0000000000000007</v>
      </c>
      <c r="AA1266">
        <v>3.9898325477353458</v>
      </c>
      <c r="AB1266">
        <v>2.7116747365660873E-2</v>
      </c>
      <c r="AC1266">
        <v>4.8583129752465537E-3</v>
      </c>
      <c r="AD1266">
        <v>1.4476209919744798E-2</v>
      </c>
      <c r="AE1266">
        <v>2.3225635130326134</v>
      </c>
      <c r="AF1266">
        <v>-1.0000000000000007</v>
      </c>
      <c r="AG1266">
        <v>-1.0000000000000007</v>
      </c>
      <c r="AH1266">
        <v>-1.0000000000000007</v>
      </c>
      <c r="AI1266">
        <v>0</v>
      </c>
      <c r="AJ1266">
        <v>0</v>
      </c>
      <c r="AK1266">
        <v>5.8259162414713558E-2</v>
      </c>
      <c r="AL1266">
        <v>0.1220967136988744</v>
      </c>
      <c r="AM1266">
        <v>-0.11693279897000555</v>
      </c>
      <c r="AN1266">
        <v>-0.1179748586116576</v>
      </c>
      <c r="AO1266">
        <v>-2.6320241621765708</v>
      </c>
      <c r="AP1266">
        <v>-2.3388878967970683</v>
      </c>
      <c r="AQ1266">
        <v>8.1203937794350818</v>
      </c>
      <c r="AR1266">
        <v>0.14914833109956702</v>
      </c>
      <c r="AS1266">
        <v>-0.60574114516696143</v>
      </c>
      <c r="AT1266">
        <v>-1.0000000000000007</v>
      </c>
      <c r="AU1266">
        <v>-1.0000000000000007</v>
      </c>
      <c r="AV1266">
        <v>-2.0075637049895137E-2</v>
      </c>
      <c r="AW1266">
        <v>14.054670236377424</v>
      </c>
      <c r="AX1266">
        <v>14.054670236377424</v>
      </c>
      <c r="AY1266">
        <v>3.4403453000661922E-2</v>
      </c>
      <c r="AZ1266">
        <v>-52.735074531074943</v>
      </c>
      <c r="BA1266">
        <v>1390.4664729027463</v>
      </c>
    </row>
    <row r="1267" spans="1:100" x14ac:dyDescent="0.25">
      <c r="A1267">
        <v>3356</v>
      </c>
      <c r="B1267" t="s">
        <v>1663</v>
      </c>
      <c r="C1267">
        <v>2</v>
      </c>
      <c r="D1267">
        <v>2.6369606285531546</v>
      </c>
      <c r="E1267">
        <v>-0.24322271082100558</v>
      </c>
      <c r="F1267">
        <v>-0.52871384080136252</v>
      </c>
      <c r="G1267">
        <v>-0.52344791040054328</v>
      </c>
      <c r="H1267">
        <v>-5.6063144707301102E-2</v>
      </c>
      <c r="I1267">
        <v>0</v>
      </c>
      <c r="J1267">
        <v>-3.3637886824380656</v>
      </c>
      <c r="K1267">
        <v>-5.6063144707301102E-2</v>
      </c>
      <c r="L1267">
        <v>-1</v>
      </c>
      <c r="M1267">
        <v>-1</v>
      </c>
      <c r="N1267">
        <v>-1.1212628941460214</v>
      </c>
      <c r="O1267">
        <v>0.35077184978858789</v>
      </c>
      <c r="P1267">
        <v>-1.0640147397407473</v>
      </c>
      <c r="Q1267">
        <v>-2.198619664021261</v>
      </c>
      <c r="R1267">
        <v>-0.7206406691141527</v>
      </c>
      <c r="S1267">
        <v>0.30437488860756096</v>
      </c>
      <c r="T1267">
        <v>0.17415217911336811</v>
      </c>
      <c r="U1267">
        <v>-5.8623119315581534E-2</v>
      </c>
      <c r="V1267">
        <v>-1.7382627137962403E-2</v>
      </c>
      <c r="W1267">
        <v>15.71887005871606</v>
      </c>
      <c r="X1267">
        <v>0.1717186663141681</v>
      </c>
      <c r="Y1267">
        <v>-1</v>
      </c>
      <c r="Z1267">
        <v>-1</v>
      </c>
      <c r="AA1267">
        <v>24.7105423480402</v>
      </c>
      <c r="AB1267">
        <v>-3.5394379794619471E-2</v>
      </c>
      <c r="AC1267">
        <v>-3.523874669521565E-2</v>
      </c>
      <c r="AD1267">
        <v>-3.8517275944150511E-2</v>
      </c>
      <c r="AE1267">
        <v>3.5428372098241123</v>
      </c>
      <c r="AF1267">
        <v>-1</v>
      </c>
      <c r="AG1267">
        <v>-1</v>
      </c>
      <c r="AH1267">
        <v>-1</v>
      </c>
      <c r="AI1267">
        <v>-9.7986700921196788E-3</v>
      </c>
      <c r="AJ1267">
        <v>-1.7382627137962403E-2</v>
      </c>
      <c r="AK1267">
        <v>0.27454909975817221</v>
      </c>
      <c r="AL1267">
        <v>-0.1027211427689249</v>
      </c>
      <c r="AM1267">
        <v>0.31142816466127871</v>
      </c>
      <c r="AN1267">
        <v>-0.12798730444622497</v>
      </c>
      <c r="AO1267">
        <v>8.3172000976378122</v>
      </c>
      <c r="AP1267">
        <v>-2.8720388073152314</v>
      </c>
      <c r="AQ1267">
        <v>20.356444394419423</v>
      </c>
      <c r="AR1267">
        <v>0.49354898255265844</v>
      </c>
      <c r="AS1267">
        <v>0.23752460297702149</v>
      </c>
      <c r="AT1267">
        <v>-1</v>
      </c>
      <c r="AU1267">
        <v>-1</v>
      </c>
      <c r="AV1267">
        <v>-0.90460284086596643</v>
      </c>
      <c r="AW1267">
        <v>33.920770691057925</v>
      </c>
      <c r="AX1267">
        <v>33.760899610526089</v>
      </c>
      <c r="AY1267">
        <v>5.6534251297659099E-3</v>
      </c>
      <c r="AZ1267">
        <v>-28.208315623032544</v>
      </c>
      <c r="BA1267">
        <v>1367.3750678348413</v>
      </c>
    </row>
    <row r="1268" spans="1:100" x14ac:dyDescent="0.25">
      <c r="A1268">
        <v>3357</v>
      </c>
      <c r="B1268" t="s">
        <v>1664</v>
      </c>
      <c r="C1268">
        <v>3</v>
      </c>
      <c r="D1268">
        <v>5.1462824525449182</v>
      </c>
      <c r="E1268">
        <v>0</v>
      </c>
      <c r="F1268">
        <v>1.0313313719019008</v>
      </c>
      <c r="G1268">
        <v>1.0313313719019008</v>
      </c>
      <c r="H1268">
        <v>0.20432660656035245</v>
      </c>
      <c r="I1268">
        <v>0</v>
      </c>
      <c r="J1268">
        <v>12.259596393621143</v>
      </c>
      <c r="K1268">
        <v>0.20432660656035245</v>
      </c>
      <c r="L1268">
        <v>-0.99999999999999722</v>
      </c>
      <c r="M1268">
        <v>-0.99999999999999722</v>
      </c>
      <c r="N1268">
        <v>4.0865321312070479</v>
      </c>
      <c r="O1268">
        <v>18.43721021806795</v>
      </c>
      <c r="P1268">
        <v>0.14134507807801583</v>
      </c>
      <c r="Q1268">
        <v>13.746083777390876</v>
      </c>
      <c r="R1268">
        <v>4.4713585558520643</v>
      </c>
      <c r="S1268">
        <v>0.33333333333333248</v>
      </c>
      <c r="T1268">
        <v>0.2681640317274076</v>
      </c>
      <c r="U1268">
        <v>0.12204535044994935</v>
      </c>
      <c r="V1268">
        <v>0</v>
      </c>
      <c r="W1268">
        <v>20.768644358013479</v>
      </c>
      <c r="X1268">
        <v>0.82018285869426</v>
      </c>
      <c r="Y1268">
        <v>-0.99999999999999722</v>
      </c>
      <c r="Z1268">
        <v>-0.99999999999999722</v>
      </c>
      <c r="AA1268">
        <v>59.035384568822522</v>
      </c>
      <c r="AB1268">
        <v>0.15513773741986281</v>
      </c>
      <c r="AC1268">
        <v>0.1632302484320784</v>
      </c>
      <c r="AD1268">
        <v>0.35753964724719844</v>
      </c>
      <c r="AE1268">
        <v>33.795381654956977</v>
      </c>
      <c r="AF1268">
        <v>-0.99999999999999722</v>
      </c>
      <c r="AG1268">
        <v>-0.99999999999999722</v>
      </c>
      <c r="AH1268">
        <v>-0.99999999999999722</v>
      </c>
      <c r="AI1268">
        <v>0</v>
      </c>
      <c r="AJ1268">
        <v>0</v>
      </c>
      <c r="AK1268">
        <v>5.983869691867906E-2</v>
      </c>
      <c r="AL1268">
        <v>-5.1685307894147325E-2</v>
      </c>
      <c r="AM1268">
        <v>0.21987521262351389</v>
      </c>
      <c r="AN1268">
        <v>-6.4332613936520011E-2</v>
      </c>
      <c r="AO1268">
        <v>5.7960738001812429</v>
      </c>
      <c r="AP1268">
        <v>-1.8667418878837381</v>
      </c>
      <c r="AQ1268">
        <v>33.028240751634634</v>
      </c>
      <c r="AR1268">
        <v>0.72354271551068927</v>
      </c>
      <c r="AS1268">
        <v>1.0245094652546123</v>
      </c>
      <c r="AT1268">
        <v>-0.99999999999999722</v>
      </c>
      <c r="AU1268">
        <v>-0.99999999999999722</v>
      </c>
      <c r="AV1268">
        <v>5.5026899277539636</v>
      </c>
      <c r="AW1268">
        <v>75.605852899006749</v>
      </c>
      <c r="AX1268">
        <v>75.605852899006749</v>
      </c>
      <c r="AY1268">
        <v>5.399697086809372E-2</v>
      </c>
      <c r="AZ1268">
        <v>-23.009565705657316</v>
      </c>
      <c r="BA1268">
        <v>1478.2352068053087</v>
      </c>
    </row>
    <row r="1269" spans="1:100" x14ac:dyDescent="0.25">
      <c r="A1269">
        <v>3359</v>
      </c>
      <c r="B1269" t="s">
        <v>1307</v>
      </c>
      <c r="C1269">
        <v>3</v>
      </c>
      <c r="D1269">
        <v>5.2815238852363082</v>
      </c>
      <c r="E1269">
        <v>0.77338890519708436</v>
      </c>
      <c r="F1269">
        <v>8.5554940698414961E-2</v>
      </c>
      <c r="G1269">
        <v>0.25709566183285121</v>
      </c>
      <c r="H1269">
        <v>0.30557690414418759</v>
      </c>
      <c r="I1269">
        <v>0</v>
      </c>
      <c r="J1269">
        <v>18.334614248651253</v>
      </c>
      <c r="K1269">
        <v>0.30557690414418759</v>
      </c>
      <c r="L1269">
        <v>-1.0000000000000007</v>
      </c>
      <c r="M1269">
        <v>-1.0000000000000007</v>
      </c>
      <c r="N1269">
        <v>6.1115380828837509</v>
      </c>
      <c r="O1269">
        <v>23.873233795720409</v>
      </c>
      <c r="P1269">
        <v>5.7666093544224086</v>
      </c>
      <c r="Q1269">
        <v>-0.11337456088822752</v>
      </c>
      <c r="R1269">
        <v>0.55296424669070798</v>
      </c>
      <c r="S1269">
        <v>0.33333333333333359</v>
      </c>
      <c r="T1269">
        <v>0.31460389527559918</v>
      </c>
      <c r="U1269">
        <v>-9.5975968359915342E-2</v>
      </c>
      <c r="V1269">
        <v>0</v>
      </c>
      <c r="W1269">
        <v>9.8553742441932002</v>
      </c>
      <c r="X1269">
        <v>-0.10026914170626447</v>
      </c>
      <c r="Y1269">
        <v>-1.0000000000000007</v>
      </c>
      <c r="Z1269">
        <v>-1.0000000000000007</v>
      </c>
      <c r="AA1269">
        <v>58.791498094607718</v>
      </c>
      <c r="AB1269">
        <v>0.39225799597399846</v>
      </c>
      <c r="AC1269">
        <v>0.23423006648057282</v>
      </c>
      <c r="AD1269">
        <v>0.34117512961990459</v>
      </c>
      <c r="AE1269">
        <v>48.383159603723797</v>
      </c>
      <c r="AF1269">
        <v>-1.0000000000000007</v>
      </c>
      <c r="AG1269">
        <v>-1.0000000000000007</v>
      </c>
      <c r="AH1269">
        <v>-1.0000000000000007</v>
      </c>
      <c r="AI1269">
        <v>0</v>
      </c>
      <c r="AJ1269">
        <v>0</v>
      </c>
      <c r="AK1269">
        <v>-9.503238172383504E-3</v>
      </c>
      <c r="AL1269">
        <v>-0.10511447603357209</v>
      </c>
      <c r="AM1269">
        <v>-0.15408028206976798</v>
      </c>
      <c r="AN1269">
        <v>-0.15239901374058906</v>
      </c>
      <c r="AO1269">
        <v>-3.8995232426061173</v>
      </c>
      <c r="AP1269">
        <v>-4.3355477236825877</v>
      </c>
      <c r="AQ1269">
        <v>28.189988492844446</v>
      </c>
      <c r="AR1269">
        <v>0.5519612602490177</v>
      </c>
      <c r="AS1269">
        <v>0.20530776243792315</v>
      </c>
      <c r="AT1269">
        <v>-1.0000000000000007</v>
      </c>
      <c r="AU1269">
        <v>-1.0000000000000007</v>
      </c>
      <c r="AV1269">
        <v>0.81005990852355914</v>
      </c>
      <c r="AW1269">
        <v>78.329184166645547</v>
      </c>
      <c r="AX1269">
        <v>78.329184166645547</v>
      </c>
      <c r="AY1269">
        <v>0.45600488880528206</v>
      </c>
      <c r="AZ1269">
        <v>45.041779811807004</v>
      </c>
      <c r="BA1269">
        <v>1532.0149341340702</v>
      </c>
      <c r="CU1269" t="e">
        <v>#N/A</v>
      </c>
      <c r="CV1269" t="e">
        <v>#N/A</v>
      </c>
    </row>
    <row r="1270" spans="1:100" x14ac:dyDescent="0.25">
      <c r="A1270">
        <v>3360</v>
      </c>
      <c r="B1270" t="s">
        <v>1665</v>
      </c>
      <c r="C1270">
        <v>2</v>
      </c>
      <c r="D1270">
        <v>6.7636504189392017</v>
      </c>
      <c r="E1270">
        <v>0.67343096827927396</v>
      </c>
      <c r="F1270">
        <v>1.7538539514909002</v>
      </c>
      <c r="G1270">
        <v>1.7694852362964242</v>
      </c>
      <c r="H1270">
        <v>0.41829786529047497</v>
      </c>
      <c r="I1270">
        <v>0</v>
      </c>
      <c r="J1270">
        <v>25.097871917428499</v>
      </c>
      <c r="K1270">
        <v>0.41829786529047497</v>
      </c>
      <c r="L1270">
        <v>-1</v>
      </c>
      <c r="M1270">
        <v>-1</v>
      </c>
      <c r="N1270">
        <v>8.3659573058094985</v>
      </c>
      <c r="O1270">
        <v>29.914995664024879</v>
      </c>
      <c r="P1270">
        <v>3.5783461734537032</v>
      </c>
      <c r="Q1270">
        <v>8.6517830301720782</v>
      </c>
      <c r="R1270">
        <v>2.8431567682156031</v>
      </c>
      <c r="S1270">
        <v>0.39304651661632978</v>
      </c>
      <c r="T1270">
        <v>0.54852557285353754</v>
      </c>
      <c r="U1270">
        <v>0.40495638124177979</v>
      </c>
      <c r="V1270">
        <v>4.3915813974496981E-2</v>
      </c>
      <c r="W1270">
        <v>44.977308294565333</v>
      </c>
      <c r="X1270">
        <v>2.3192964184113407</v>
      </c>
      <c r="Y1270">
        <v>-1</v>
      </c>
      <c r="Z1270">
        <v>-1</v>
      </c>
      <c r="AA1270">
        <v>84.94895417892846</v>
      </c>
      <c r="AB1270">
        <v>0.48459645745243946</v>
      </c>
      <c r="AC1270">
        <v>0.48494942583232076</v>
      </c>
      <c r="AD1270">
        <v>0.47720374778884006</v>
      </c>
      <c r="AE1270">
        <v>51.447764999341814</v>
      </c>
      <c r="AF1270">
        <v>-1</v>
      </c>
      <c r="AG1270">
        <v>-1</v>
      </c>
      <c r="AH1270">
        <v>-1</v>
      </c>
      <c r="AI1270">
        <v>2.3813876744779548E-2</v>
      </c>
      <c r="AJ1270">
        <v>4.3915813974496981E-2</v>
      </c>
      <c r="AK1270">
        <v>-0.35190577357090613</v>
      </c>
      <c r="AL1270">
        <v>0.52373373056015349</v>
      </c>
      <c r="AM1270">
        <v>-0.41821846793473744</v>
      </c>
      <c r="AN1270">
        <v>0.60165932814979117</v>
      </c>
      <c r="AO1270">
        <v>-10.262460980051609</v>
      </c>
      <c r="AP1270">
        <v>15.707622270374189</v>
      </c>
      <c r="AQ1270">
        <v>51.504116937437416</v>
      </c>
      <c r="AR1270">
        <v>1.1791702238004069</v>
      </c>
      <c r="AS1270">
        <v>2.4547376733710782</v>
      </c>
      <c r="AT1270">
        <v>-1</v>
      </c>
      <c r="AU1270">
        <v>-1</v>
      </c>
      <c r="AV1270">
        <v>3.8246998602847651</v>
      </c>
      <c r="AW1270">
        <v>103.34113308834307</v>
      </c>
      <c r="AX1270">
        <v>104.09071301442191</v>
      </c>
      <c r="AY1270">
        <v>0.54037638210434746</v>
      </c>
      <c r="AZ1270">
        <v>65.47114699286297</v>
      </c>
      <c r="BA1270">
        <v>1607.3727334140817</v>
      </c>
    </row>
    <row r="1271" spans="1:100" x14ac:dyDescent="0.25">
      <c r="A1271">
        <v>3361</v>
      </c>
      <c r="B1271" t="s">
        <v>1666</v>
      </c>
      <c r="C1271">
        <v>3</v>
      </c>
      <c r="D1271">
        <v>3.5638839253976955</v>
      </c>
      <c r="E1271">
        <v>-2.4235618660674231E-2</v>
      </c>
      <c r="F1271">
        <v>1.6628068322407822E-2</v>
      </c>
      <c r="G1271">
        <v>1.6628068322407822E-2</v>
      </c>
      <c r="H1271">
        <v>0.14623748482518947</v>
      </c>
      <c r="I1271">
        <v>0</v>
      </c>
      <c r="J1271">
        <v>8.7742490895113665</v>
      </c>
      <c r="K1271">
        <v>0.14623748482518947</v>
      </c>
      <c r="L1271">
        <v>-0.99999999999999933</v>
      </c>
      <c r="M1271">
        <v>-0.99999999999999933</v>
      </c>
      <c r="N1271">
        <v>2.92474969650379</v>
      </c>
      <c r="O1271">
        <v>12.354761083231464</v>
      </c>
      <c r="P1271">
        <v>-1.0924303412015532</v>
      </c>
      <c r="Q1271">
        <v>-2.1491379649457403</v>
      </c>
      <c r="R1271">
        <v>-0.80502424759354163</v>
      </c>
      <c r="S1271">
        <v>0.34426007442129519</v>
      </c>
      <c r="T1271">
        <v>-1.0359376018018266E-2</v>
      </c>
      <c r="U1271">
        <v>-0.13922437522605713</v>
      </c>
      <c r="V1271">
        <v>0</v>
      </c>
      <c r="W1271">
        <v>1.9375535340812182</v>
      </c>
      <c r="X1271">
        <v>-0.62650119171890717</v>
      </c>
      <c r="Y1271">
        <v>-0.99999999999999933</v>
      </c>
      <c r="Z1271">
        <v>-0.99999999999999933</v>
      </c>
      <c r="AA1271">
        <v>15.817580782637677</v>
      </c>
      <c r="AB1271">
        <v>-2.4949774295830472E-2</v>
      </c>
      <c r="AC1271">
        <v>4.0248487509079292E-2</v>
      </c>
      <c r="AD1271">
        <v>0.27840231670975102</v>
      </c>
      <c r="AE1271">
        <v>14.685051496150002</v>
      </c>
      <c r="AF1271">
        <v>-0.99999999999999933</v>
      </c>
      <c r="AG1271">
        <v>-0.99999999999999933</v>
      </c>
      <c r="AH1271">
        <v>-0.99999999999999933</v>
      </c>
      <c r="AI1271">
        <v>0</v>
      </c>
      <c r="AJ1271">
        <v>0</v>
      </c>
      <c r="AK1271">
        <v>-8.7685034351908386E-2</v>
      </c>
      <c r="AL1271">
        <v>-7.1946252259821139E-2</v>
      </c>
      <c r="AM1271">
        <v>8.9758404900633471E-2</v>
      </c>
      <c r="AN1271">
        <v>6.6559603571364201E-2</v>
      </c>
      <c r="AO1271">
        <v>1.8055349507562952</v>
      </c>
      <c r="AP1271">
        <v>1.3042588279849991</v>
      </c>
      <c r="AQ1271">
        <v>10.711802623592581</v>
      </c>
      <c r="AR1271">
        <v>0.19467632317721978</v>
      </c>
      <c r="AS1271">
        <v>-0.48026370689371772</v>
      </c>
      <c r="AT1271">
        <v>-0.99999999999999933</v>
      </c>
      <c r="AU1271">
        <v>-0.99999999999999933</v>
      </c>
      <c r="AV1271">
        <v>-0.78839617927113359</v>
      </c>
      <c r="AW1271">
        <v>29.476600693854135</v>
      </c>
      <c r="AX1271">
        <v>29.476600693854135</v>
      </c>
      <c r="AY1271">
        <v>3.5900705522618107E-2</v>
      </c>
      <c r="AZ1271">
        <v>-17.900335819239746</v>
      </c>
      <c r="BA1271">
        <v>1416.6946793943473</v>
      </c>
      <c r="CU1271" t="e">
        <v>#N/A</v>
      </c>
      <c r="CV1271" t="e">
        <v>#N/A</v>
      </c>
    </row>
    <row r="1272" spans="1:100" x14ac:dyDescent="0.25">
      <c r="A1272">
        <v>3366</v>
      </c>
      <c r="B1272" t="s">
        <v>1667</v>
      </c>
      <c r="C1272">
        <v>3</v>
      </c>
      <c r="D1272">
        <v>4.5355777005588038</v>
      </c>
      <c r="E1272">
        <v>0</v>
      </c>
      <c r="F1272">
        <v>-1.3476639530065393E-2</v>
      </c>
      <c r="G1272">
        <v>-1.3476639530065393E-2</v>
      </c>
      <c r="H1272">
        <v>0.36406806463335045</v>
      </c>
      <c r="I1272">
        <v>0</v>
      </c>
      <c r="J1272">
        <v>21.844083878001019</v>
      </c>
      <c r="K1272">
        <v>0.36406806463335045</v>
      </c>
      <c r="L1272">
        <v>-1.0000000000000011</v>
      </c>
      <c r="M1272">
        <v>-1.0000000000000011</v>
      </c>
      <c r="N1272">
        <v>7.2813612926670084</v>
      </c>
      <c r="O1272">
        <v>26.366184939029772</v>
      </c>
      <c r="P1272">
        <v>-2.7716620288479953E-2</v>
      </c>
      <c r="Q1272">
        <v>0.99105806076443204</v>
      </c>
      <c r="R1272">
        <v>0.33005695393151713</v>
      </c>
      <c r="S1272">
        <v>0.33333333333333393</v>
      </c>
      <c r="T1272">
        <v>0.46867310606345114</v>
      </c>
      <c r="U1272">
        <v>1.2982941704908966E-2</v>
      </c>
      <c r="V1272">
        <v>0</v>
      </c>
      <c r="W1272">
        <v>18.036852658733729</v>
      </c>
      <c r="X1272">
        <v>0.6252099143131874</v>
      </c>
      <c r="Y1272">
        <v>-1.0000000000000011</v>
      </c>
      <c r="Z1272">
        <v>-1.0000000000000011</v>
      </c>
      <c r="AA1272">
        <v>40.367203731247372</v>
      </c>
      <c r="AB1272">
        <v>5.0849667995429386E-3</v>
      </c>
      <c r="AC1272">
        <v>0.30296989716209638</v>
      </c>
      <c r="AD1272">
        <v>0.13195101841000328</v>
      </c>
      <c r="AE1272">
        <v>22.000294118582126</v>
      </c>
      <c r="AF1272">
        <v>-1.0000000000000011</v>
      </c>
      <c r="AG1272">
        <v>-1.0000000000000011</v>
      </c>
      <c r="AH1272">
        <v>-1.0000000000000011</v>
      </c>
      <c r="AI1272">
        <v>0</v>
      </c>
      <c r="AJ1272">
        <v>0</v>
      </c>
      <c r="AK1272">
        <v>-8.943722792224211E-3</v>
      </c>
      <c r="AL1272">
        <v>0.13406460482151669</v>
      </c>
      <c r="AM1272">
        <v>-0.19712915043714288</v>
      </c>
      <c r="AN1272">
        <v>9.357947966338033E-2</v>
      </c>
      <c r="AO1272">
        <v>-4.9729473748896931</v>
      </c>
      <c r="AP1272">
        <v>3.0098100156920942</v>
      </c>
      <c r="AQ1272">
        <v>39.880936536734758</v>
      </c>
      <c r="AR1272">
        <v>0.81498938110169372</v>
      </c>
      <c r="AS1272">
        <v>0.98927797894653768</v>
      </c>
      <c r="AT1272">
        <v>-1.0000000000000011</v>
      </c>
      <c r="AU1272">
        <v>-1.0000000000000011</v>
      </c>
      <c r="AV1272">
        <v>0.31658031440145173</v>
      </c>
      <c r="AW1272">
        <v>69.743198685969261</v>
      </c>
      <c r="AX1272">
        <v>69.743198685969261</v>
      </c>
      <c r="AY1272">
        <v>0.18141680618380177</v>
      </c>
      <c r="AZ1272">
        <v>-1.0550628018543673E-2</v>
      </c>
      <c r="BA1272">
        <v>1535.662939263874</v>
      </c>
      <c r="CU1272" t="e">
        <v>#N/A</v>
      </c>
      <c r="CV1272" t="e">
        <v>#N/A</v>
      </c>
    </row>
    <row r="1273" spans="1:100" x14ac:dyDescent="0.25">
      <c r="A1273">
        <v>3367</v>
      </c>
      <c r="B1273" t="s">
        <v>1668</v>
      </c>
      <c r="C1273">
        <v>3</v>
      </c>
      <c r="D1273">
        <v>5.4859508673784756</v>
      </c>
      <c r="E1273">
        <v>0</v>
      </c>
      <c r="F1273">
        <v>0.3069776412623974</v>
      </c>
      <c r="G1273">
        <v>0.3069776412623974</v>
      </c>
      <c r="H1273">
        <v>0.42281052257626062</v>
      </c>
      <c r="I1273">
        <v>0</v>
      </c>
      <c r="J1273">
        <v>25.368631354575637</v>
      </c>
      <c r="K1273">
        <v>0.42281052257626062</v>
      </c>
      <c r="L1273">
        <v>-1.0000000000000002</v>
      </c>
      <c r="M1273">
        <v>-1.0000000000000002</v>
      </c>
      <c r="N1273">
        <v>8.4562104515252123</v>
      </c>
      <c r="O1273">
        <v>31.161559863216532</v>
      </c>
      <c r="P1273">
        <v>-0.5767685594724673</v>
      </c>
      <c r="Q1273">
        <v>-4.3174935308955584</v>
      </c>
      <c r="R1273">
        <v>-1.4544310164455725</v>
      </c>
      <c r="S1273">
        <v>0.33333333333333343</v>
      </c>
      <c r="T1273">
        <v>0.37432534648409083</v>
      </c>
      <c r="U1273">
        <v>5.8446769231503104E-2</v>
      </c>
      <c r="V1273">
        <v>7.0797966868683341E-3</v>
      </c>
      <c r="W1273">
        <v>14.014988926381392</v>
      </c>
      <c r="X1273">
        <v>0.61134514498706671</v>
      </c>
      <c r="Y1273">
        <v>-1.0000000000000002</v>
      </c>
      <c r="Z1273">
        <v>-1.0000000000000002</v>
      </c>
      <c r="AA1273">
        <v>41.242337394744681</v>
      </c>
      <c r="AB1273">
        <v>-2.019211650294412E-2</v>
      </c>
      <c r="AC1273">
        <v>0.26258799472586714</v>
      </c>
      <c r="AD1273">
        <v>0.33123971147325315</v>
      </c>
      <c r="AE1273">
        <v>28.681779484808821</v>
      </c>
      <c r="AF1273">
        <v>-1.0000000000000002</v>
      </c>
      <c r="AG1273">
        <v>-1.0000000000000002</v>
      </c>
      <c r="AH1273">
        <v>-1.0000000000000002</v>
      </c>
      <c r="AI1273">
        <v>0</v>
      </c>
      <c r="AJ1273">
        <v>7.0797966868683341E-3</v>
      </c>
      <c r="AK1273">
        <v>-0.10497651346409689</v>
      </c>
      <c r="AL1273">
        <v>5.861348476487567E-3</v>
      </c>
      <c r="AM1273">
        <v>0.17428344077389293</v>
      </c>
      <c r="AN1273">
        <v>-8.3054853894134362E-2</v>
      </c>
      <c r="AO1273">
        <v>3.8322034520268393</v>
      </c>
      <c r="AP1273">
        <v>-2.047064604970922</v>
      </c>
      <c r="AQ1273">
        <v>39.383620280957047</v>
      </c>
      <c r="AR1273">
        <v>0.77318524573579617</v>
      </c>
      <c r="AS1273">
        <v>1.0341556675633266</v>
      </c>
      <c r="AT1273">
        <v>-1.0000000000000002</v>
      </c>
      <c r="AU1273">
        <v>-1.0000000000000002</v>
      </c>
      <c r="AV1273">
        <v>-1.1474533751831753</v>
      </c>
      <c r="AW1273">
        <v>70.356832652990192</v>
      </c>
      <c r="AX1273">
        <v>71.064812321677039</v>
      </c>
      <c r="AY1273">
        <v>-0.13248114176632142</v>
      </c>
      <c r="AZ1273">
        <v>-11.657407055349791</v>
      </c>
      <c r="BA1273">
        <v>1415.5434498746445</v>
      </c>
      <c r="CU1273" t="e">
        <v>#N/A</v>
      </c>
      <c r="CV1273" t="e">
        <v>#N/A</v>
      </c>
    </row>
    <row r="1274" spans="1:100" x14ac:dyDescent="0.25">
      <c r="A1274">
        <v>3370</v>
      </c>
      <c r="B1274" t="s">
        <v>646</v>
      </c>
      <c r="C1274">
        <v>3</v>
      </c>
      <c r="D1274">
        <v>2.2446709369349653</v>
      </c>
      <c r="E1274">
        <v>0</v>
      </c>
      <c r="F1274">
        <v>-2.4015867733835156E-2</v>
      </c>
      <c r="G1274">
        <v>-2.4015867733835156E-2</v>
      </c>
      <c r="H1274">
        <v>0.10433896657865896</v>
      </c>
      <c r="I1274">
        <v>0</v>
      </c>
      <c r="J1274">
        <v>6.2603379947195368</v>
      </c>
      <c r="K1274">
        <v>0.10433896657865896</v>
      </c>
      <c r="L1274">
        <v>-1.0000000000000018</v>
      </c>
      <c r="M1274">
        <v>-1.0000000000000018</v>
      </c>
      <c r="N1274">
        <v>2.0867793315731791</v>
      </c>
      <c r="O1274">
        <v>8.4809930639206694</v>
      </c>
      <c r="P1274">
        <v>0.28380918535377236</v>
      </c>
      <c r="Q1274">
        <v>-0.13968448654022458</v>
      </c>
      <c r="R1274">
        <v>-3.0238252536114833E-2</v>
      </c>
      <c r="S1274">
        <v>0.33333333333333359</v>
      </c>
      <c r="T1274">
        <v>0.48711241548122819</v>
      </c>
      <c r="U1274">
        <v>-0.22583036191144498</v>
      </c>
      <c r="V1274">
        <v>0</v>
      </c>
      <c r="W1274">
        <v>19.611056812978312</v>
      </c>
      <c r="X1274">
        <v>-3.3435583261982746E-2</v>
      </c>
      <c r="Y1274">
        <v>-1.0000000000000018</v>
      </c>
      <c r="Z1274">
        <v>-1.0000000000000018</v>
      </c>
      <c r="AA1274">
        <v>25.595671329586345</v>
      </c>
      <c r="AB1274">
        <v>0.39582671813687115</v>
      </c>
      <c r="AC1274">
        <v>-3.8564620203601227E-2</v>
      </c>
      <c r="AD1274">
        <v>-0.23696504255038692</v>
      </c>
      <c r="AE1274">
        <v>6.0148527691441434</v>
      </c>
      <c r="AF1274">
        <v>-1.0000000000000018</v>
      </c>
      <c r="AG1274">
        <v>-1.0000000000000018</v>
      </c>
      <c r="AH1274">
        <v>-1.0000000000000018</v>
      </c>
      <c r="AI1274">
        <v>0</v>
      </c>
      <c r="AJ1274">
        <v>0</v>
      </c>
      <c r="AK1274">
        <v>0.35905086657879487</v>
      </c>
      <c r="AL1274">
        <v>0.19789045117188017</v>
      </c>
      <c r="AM1274">
        <v>0.61887322259132949</v>
      </c>
      <c r="AN1274">
        <v>0.51965333331398944</v>
      </c>
      <c r="AO1274">
        <v>17.267084897677211</v>
      </c>
      <c r="AP1274">
        <v>13.980785588709136</v>
      </c>
      <c r="AQ1274">
        <v>25.871394807697847</v>
      </c>
      <c r="AR1274">
        <v>0.59461538690311688</v>
      </c>
      <c r="AS1274">
        <v>7.0903383316676019E-2</v>
      </c>
      <c r="AT1274">
        <v>-1.0000000000000018</v>
      </c>
      <c r="AU1274">
        <v>-1.0000000000000018</v>
      </c>
      <c r="AV1274">
        <v>-5.4254120269949989E-2</v>
      </c>
      <c r="AW1274">
        <v>48.057449982216127</v>
      </c>
      <c r="AX1274">
        <v>48.057449982216127</v>
      </c>
      <c r="AY1274">
        <v>-4.3421134879962027E-2</v>
      </c>
      <c r="AZ1274">
        <v>-35.657915104121969</v>
      </c>
      <c r="BA1274">
        <v>1320.6484169261355</v>
      </c>
    </row>
    <row r="1275" spans="1:100" x14ac:dyDescent="0.25">
      <c r="A1275">
        <v>3373</v>
      </c>
      <c r="B1275" t="s">
        <v>1669</v>
      </c>
      <c r="C1275">
        <v>3</v>
      </c>
      <c r="D1275">
        <v>4.586455340666344</v>
      </c>
      <c r="E1275">
        <v>1.5391398331741704E-3</v>
      </c>
      <c r="F1275">
        <v>-9.0053283997603678E-2</v>
      </c>
      <c r="G1275">
        <v>-9.0053283997603678E-2</v>
      </c>
      <c r="H1275">
        <v>0.12332994706750226</v>
      </c>
      <c r="I1275">
        <v>0</v>
      </c>
      <c r="J1275">
        <v>7.3997968240501297</v>
      </c>
      <c r="K1275">
        <v>0.12332994706750226</v>
      </c>
      <c r="L1275">
        <v>-0.99999999999999856</v>
      </c>
      <c r="M1275">
        <v>-0.99999999999999856</v>
      </c>
      <c r="N1275">
        <v>2.4665989413500449</v>
      </c>
      <c r="O1275">
        <v>11.896198880718874</v>
      </c>
      <c r="P1275">
        <v>-3.6542977704838116E-2</v>
      </c>
      <c r="Q1275">
        <v>6.7979119382616207E-2</v>
      </c>
      <c r="R1275">
        <v>-1.8622305570011245E-2</v>
      </c>
      <c r="S1275">
        <v>0.33333333333333298</v>
      </c>
      <c r="T1275">
        <v>0.39571352253974762</v>
      </c>
      <c r="U1275">
        <v>0.28355509079889657</v>
      </c>
      <c r="V1275">
        <v>-7.5737870376407258E-4</v>
      </c>
      <c r="W1275">
        <v>35.540584836028444</v>
      </c>
      <c r="X1275">
        <v>1.7977731889849942</v>
      </c>
      <c r="Y1275">
        <v>-0.99999999999999856</v>
      </c>
      <c r="Z1275">
        <v>-0.99999999999999856</v>
      </c>
      <c r="AA1275">
        <v>68.136162099468393</v>
      </c>
      <c r="AB1275">
        <v>0.42114696055488349</v>
      </c>
      <c r="AC1275">
        <v>0.15342012001060798</v>
      </c>
      <c r="AD1275">
        <v>7.7716910814707788E-2</v>
      </c>
      <c r="AE1275">
        <v>32.614199569009941</v>
      </c>
      <c r="AF1275">
        <v>-0.99999999999999856</v>
      </c>
      <c r="AG1275">
        <v>-0.99999999999999856</v>
      </c>
      <c r="AH1275">
        <v>-0.99999999999999856</v>
      </c>
      <c r="AI1275">
        <v>0</v>
      </c>
      <c r="AJ1275">
        <v>-7.5737870376407258E-4</v>
      </c>
      <c r="AK1275">
        <v>-5.229862668973477E-2</v>
      </c>
      <c r="AL1275">
        <v>6.9873132129863263E-2</v>
      </c>
      <c r="AM1275">
        <v>-0.18210636137404143</v>
      </c>
      <c r="AN1275">
        <v>-0.34747613737243144</v>
      </c>
      <c r="AO1275">
        <v>-4.8141521677997092</v>
      </c>
      <c r="AP1275">
        <v>-8.337537773661472</v>
      </c>
      <c r="AQ1275">
        <v>42.940381660078558</v>
      </c>
      <c r="AR1275">
        <v>1.0118445679682126</v>
      </c>
      <c r="AS1275">
        <v>1.9211031360524959</v>
      </c>
      <c r="AT1275">
        <v>-0.99999999999999856</v>
      </c>
      <c r="AU1275">
        <v>-0.99999999999999856</v>
      </c>
      <c r="AV1275">
        <v>-0.10867558956761493</v>
      </c>
      <c r="AW1275">
        <v>71.694823206525768</v>
      </c>
      <c r="AX1275">
        <v>71.619085336149354</v>
      </c>
      <c r="AY1275">
        <v>0.2963817871242399</v>
      </c>
      <c r="AZ1275">
        <v>33.250571507535739</v>
      </c>
      <c r="BA1275">
        <v>1464.1757060873076</v>
      </c>
      <c r="CU1275" t="e">
        <v>#N/A</v>
      </c>
      <c r="CV1275" t="e">
        <v>#N/A</v>
      </c>
    </row>
    <row r="1276" spans="1:100" x14ac:dyDescent="0.25">
      <c r="A1276">
        <v>3374</v>
      </c>
      <c r="B1276" t="s">
        <v>1670</v>
      </c>
      <c r="C1276">
        <v>3</v>
      </c>
      <c r="D1276">
        <v>4.5610659324988161</v>
      </c>
      <c r="E1276">
        <v>0</v>
      </c>
      <c r="F1276">
        <v>-0.53000374854318599</v>
      </c>
      <c r="G1276">
        <v>-0.53000374854318599</v>
      </c>
      <c r="H1276">
        <v>-0.18370299159587999</v>
      </c>
      <c r="I1276">
        <v>0</v>
      </c>
      <c r="J1276">
        <v>-11.0221794957528</v>
      </c>
      <c r="K1276">
        <v>-0.18370299159587999</v>
      </c>
      <c r="L1276">
        <v>-0.99999999999999856</v>
      </c>
      <c r="M1276">
        <v>-0.99999999999999856</v>
      </c>
      <c r="N1276">
        <v>-3.674059831917603</v>
      </c>
      <c r="O1276">
        <v>-6.9911173117971668</v>
      </c>
      <c r="P1276">
        <v>-0.31258520884398833</v>
      </c>
      <c r="Q1276">
        <v>0.31972625276799294</v>
      </c>
      <c r="R1276">
        <v>2.657634413180382E-2</v>
      </c>
      <c r="S1276">
        <v>0.32573453025363541</v>
      </c>
      <c r="T1276">
        <v>0.27017934451319042</v>
      </c>
      <c r="U1276">
        <v>-0.1125030570217693</v>
      </c>
      <c r="V1276">
        <v>0</v>
      </c>
      <c r="W1276">
        <v>26.684552373637469</v>
      </c>
      <c r="X1276">
        <v>0.23655229522359505</v>
      </c>
      <c r="Y1276">
        <v>-0.99999999999999856</v>
      </c>
      <c r="Z1276">
        <v>-0.99999999999999856</v>
      </c>
      <c r="AA1276">
        <v>48.903022456291211</v>
      </c>
      <c r="AB1276">
        <v>0.24057541712060121</v>
      </c>
      <c r="AC1276">
        <v>6.1791250035976297E-2</v>
      </c>
      <c r="AD1276">
        <v>0.14147120761386112</v>
      </c>
      <c r="AE1276">
        <v>22.191893738521927</v>
      </c>
      <c r="AF1276">
        <v>-0.99999999999999856</v>
      </c>
      <c r="AG1276">
        <v>-0.99999999999999856</v>
      </c>
      <c r="AH1276">
        <v>-0.99999999999999856</v>
      </c>
      <c r="AI1276">
        <v>-4.4101187435787882E-3</v>
      </c>
      <c r="AJ1276">
        <v>0</v>
      </c>
      <c r="AK1276">
        <v>0.13876299117681509</v>
      </c>
      <c r="AL1276">
        <v>-4.7432021056097839E-2</v>
      </c>
      <c r="AM1276">
        <v>-0.33615663066821483</v>
      </c>
      <c r="AN1276">
        <v>0.71375338888062845</v>
      </c>
      <c r="AO1276">
        <v>-7.7101008108212969</v>
      </c>
      <c r="AP1276">
        <v>17.606674616735219</v>
      </c>
      <c r="AQ1276">
        <v>15.662372877884668</v>
      </c>
      <c r="AR1276">
        <v>0.48341081774505673</v>
      </c>
      <c r="AS1276">
        <v>5.2849303627715005E-2</v>
      </c>
      <c r="AT1276">
        <v>-0.99999999999999856</v>
      </c>
      <c r="AU1276">
        <v>-0.99999999999999856</v>
      </c>
      <c r="AV1276">
        <v>-0.50342740441138223</v>
      </c>
      <c r="AW1276">
        <v>59.518579761229248</v>
      </c>
      <c r="AX1276">
        <v>59.430377386357677</v>
      </c>
      <c r="AY1276">
        <v>-9.7876509735374997E-2</v>
      </c>
      <c r="AZ1276">
        <v>21.840354270582989</v>
      </c>
      <c r="BA1276">
        <v>1493.2347342039122</v>
      </c>
    </row>
    <row r="1277" spans="1:100" x14ac:dyDescent="0.25">
      <c r="A1277">
        <v>3379</v>
      </c>
      <c r="B1277" t="s">
        <v>1671</v>
      </c>
      <c r="C1277">
        <v>2</v>
      </c>
      <c r="D1277">
        <v>3.4134103516517138</v>
      </c>
      <c r="E1277">
        <v>-7.0751424761942378E-2</v>
      </c>
      <c r="F1277">
        <v>-9.9241498487689456E-2</v>
      </c>
      <c r="G1277">
        <v>-9.2025293904376193E-2</v>
      </c>
      <c r="H1277">
        <v>3.3189378154871767E-2</v>
      </c>
      <c r="I1277">
        <v>0</v>
      </c>
      <c r="J1277">
        <v>1.991362689292306</v>
      </c>
      <c r="K1277">
        <v>3.3189378154871767E-2</v>
      </c>
      <c r="L1277">
        <v>-1</v>
      </c>
      <c r="M1277">
        <v>-1</v>
      </c>
      <c r="N1277">
        <v>0.66378756309743547</v>
      </c>
      <c r="O1277">
        <v>5.9133739740544291</v>
      </c>
      <c r="P1277">
        <v>-0.1905398655277763</v>
      </c>
      <c r="Q1277">
        <v>-0.15708211326047428</v>
      </c>
      <c r="R1277">
        <v>-5.0100920805331406E-2</v>
      </c>
      <c r="S1277">
        <v>0.32105873559177206</v>
      </c>
      <c r="T1277">
        <v>0.24459171604735933</v>
      </c>
      <c r="U1277">
        <v>2.860082847920991E-2</v>
      </c>
      <c r="V1277">
        <v>-5.8491317589240057E-3</v>
      </c>
      <c r="W1277">
        <v>21.223937660222457</v>
      </c>
      <c r="X1277">
        <v>0.57579220603920855</v>
      </c>
      <c r="Y1277">
        <v>-1</v>
      </c>
      <c r="Z1277">
        <v>-1</v>
      </c>
      <c r="AA1277">
        <v>36.04458986839299</v>
      </c>
      <c r="AB1277">
        <v>6.2443539240360051E-2</v>
      </c>
      <c r="AC1277">
        <v>6.2636301596302957E-2</v>
      </c>
      <c r="AD1277">
        <v>5.8517264186893847E-2</v>
      </c>
      <c r="AE1277">
        <v>12.556300737875699</v>
      </c>
      <c r="AF1277">
        <v>-1</v>
      </c>
      <c r="AG1277">
        <v>-1</v>
      </c>
      <c r="AH1277">
        <v>-1</v>
      </c>
      <c r="AI1277">
        <v>-3.4743631997166367E-3</v>
      </c>
      <c r="AJ1277">
        <v>-5.8491317589240057E-3</v>
      </c>
      <c r="AK1277">
        <v>0.15667963594160494</v>
      </c>
      <c r="AL1277">
        <v>1.5148321047642369E-2</v>
      </c>
      <c r="AM1277">
        <v>0.1741428452852434</v>
      </c>
      <c r="AN1277">
        <v>9.2980149298103609E-3</v>
      </c>
      <c r="AO1277">
        <v>4.8213781600049685</v>
      </c>
      <c r="AP1277">
        <v>0.62378313031761179</v>
      </c>
      <c r="AQ1277">
        <v>26.216977400203817</v>
      </c>
      <c r="AR1277">
        <v>0.62255078544017428</v>
      </c>
      <c r="AS1277">
        <v>0.65470024786525083</v>
      </c>
      <c r="AT1277">
        <v>-1</v>
      </c>
      <c r="AU1277">
        <v>-1</v>
      </c>
      <c r="AV1277">
        <v>-1.4769594540408493E-2</v>
      </c>
      <c r="AW1277">
        <v>46.982431222544413</v>
      </c>
      <c r="AX1277">
        <v>46.993676222484545</v>
      </c>
      <c r="AY1277">
        <v>0.10626323904032797</v>
      </c>
      <c r="AZ1277">
        <v>-10.582228734313588</v>
      </c>
      <c r="BA1277">
        <v>1372.1404425829164</v>
      </c>
    </row>
    <row r="1278" spans="1:100" x14ac:dyDescent="0.25">
      <c r="A1278">
        <v>3381</v>
      </c>
      <c r="B1278" t="s">
        <v>1672</v>
      </c>
      <c r="C1278">
        <v>2</v>
      </c>
      <c r="D1278">
        <v>3.6463261546638122</v>
      </c>
      <c r="E1278">
        <v>-1.9014284682008574E-2</v>
      </c>
      <c r="F1278">
        <v>2.9589631855541199E-2</v>
      </c>
      <c r="G1278">
        <v>3.7390870683565891E-2</v>
      </c>
      <c r="H1278">
        <v>5.996293787788793E-2</v>
      </c>
      <c r="I1278">
        <v>0</v>
      </c>
      <c r="J1278">
        <v>3.5977762726732756</v>
      </c>
      <c r="K1278">
        <v>5.996293787788793E-2</v>
      </c>
      <c r="L1278">
        <v>-1</v>
      </c>
      <c r="M1278">
        <v>-1</v>
      </c>
      <c r="N1278">
        <v>1.1992587575577585</v>
      </c>
      <c r="O1278">
        <v>7.5820176763662666</v>
      </c>
      <c r="P1278">
        <v>7.1481094343673002E-2</v>
      </c>
      <c r="Q1278">
        <v>0.45532889529421872</v>
      </c>
      <c r="R1278">
        <v>0.15104449696314726</v>
      </c>
      <c r="S1278">
        <v>0.3260634789796002</v>
      </c>
      <c r="T1278">
        <v>0.2657218431125194</v>
      </c>
      <c r="U1278">
        <v>5.4765865619586823E-2</v>
      </c>
      <c r="V1278">
        <v>-2.389367066079806E-3</v>
      </c>
      <c r="W1278">
        <v>22.875322422037858</v>
      </c>
      <c r="X1278">
        <v>0.69700432084996</v>
      </c>
      <c r="Y1278">
        <v>-1</v>
      </c>
      <c r="Z1278">
        <v>-1</v>
      </c>
      <c r="AA1278">
        <v>39.44452511345348</v>
      </c>
      <c r="AB1278">
        <v>9.1792506467916507E-2</v>
      </c>
      <c r="AC1278">
        <v>9.19964066868076E-2</v>
      </c>
      <c r="AD1278">
        <v>8.7625237520104746E-2</v>
      </c>
      <c r="AE1278">
        <v>15.260117911225256</v>
      </c>
      <c r="AF1278">
        <v>-1</v>
      </c>
      <c r="AG1278">
        <v>-1</v>
      </c>
      <c r="AH1278">
        <v>-1</v>
      </c>
      <c r="AI1278">
        <v>-1.5772268179035139E-3</v>
      </c>
      <c r="AJ1278">
        <v>-2.389367066079806E-3</v>
      </c>
      <c r="AK1278">
        <v>0.12132169839751963</v>
      </c>
      <c r="AL1278">
        <v>5.05062585917277E-2</v>
      </c>
      <c r="AM1278">
        <v>0.13296062903480019</v>
      </c>
      <c r="AN1278">
        <v>5.0480231180253583E-2</v>
      </c>
      <c r="AO1278">
        <v>3.7727176356097436</v>
      </c>
      <c r="AP1278">
        <v>1.6724436547128372</v>
      </c>
      <c r="AQ1278">
        <v>27.974993032785747</v>
      </c>
      <c r="AR1278">
        <v>0.66124815065996989</v>
      </c>
      <c r="AS1278">
        <v>0.77984267168951416</v>
      </c>
      <c r="AT1278">
        <v>-1</v>
      </c>
      <c r="AU1278">
        <v>-1</v>
      </c>
      <c r="AV1278">
        <v>0.2521584742696194</v>
      </c>
      <c r="AW1278">
        <v>50.900607842173947</v>
      </c>
      <c r="AX1278">
        <v>50.963183453879083</v>
      </c>
      <c r="AY1278">
        <v>0.13644370649462798</v>
      </c>
      <c r="AZ1278">
        <v>-5.2948365703191307</v>
      </c>
      <c r="BA1278">
        <v>1444.6356583373702</v>
      </c>
    </row>
    <row r="1279" spans="1:100" x14ac:dyDescent="0.25">
      <c r="A1279">
        <v>3386</v>
      </c>
      <c r="B1279" t="s">
        <v>1673</v>
      </c>
      <c r="C1279">
        <v>2</v>
      </c>
      <c r="D1279">
        <v>3.9348367722755553</v>
      </c>
      <c r="E1279">
        <v>4.5072024812206665E-2</v>
      </c>
      <c r="F1279">
        <v>0.18917154301085196</v>
      </c>
      <c r="G1279">
        <v>0.19769745826307336</v>
      </c>
      <c r="H1279">
        <v>9.3127094845592978E-2</v>
      </c>
      <c r="I1279">
        <v>0</v>
      </c>
      <c r="J1279">
        <v>5.5876256907355781</v>
      </c>
      <c r="K1279">
        <v>9.3127094845592978E-2</v>
      </c>
      <c r="L1279">
        <v>-1</v>
      </c>
      <c r="M1279">
        <v>-1</v>
      </c>
      <c r="N1279">
        <v>1.8625418969118595</v>
      </c>
      <c r="O1279">
        <v>9.6489509582738435</v>
      </c>
      <c r="P1279">
        <v>0.39604399639719789</v>
      </c>
      <c r="Q1279">
        <v>1.2139166597370104</v>
      </c>
      <c r="R1279">
        <v>0.40020143676573167</v>
      </c>
      <c r="S1279">
        <v>0.33226280760881982</v>
      </c>
      <c r="T1279">
        <v>0.29189553305088434</v>
      </c>
      <c r="U1279">
        <v>8.7176251379509892E-2</v>
      </c>
      <c r="V1279">
        <v>1.896210964329478E-3</v>
      </c>
      <c r="W1279">
        <v>24.920877216450993</v>
      </c>
      <c r="X1279">
        <v>0.84714862902409871</v>
      </c>
      <c r="Y1279">
        <v>-1</v>
      </c>
      <c r="Z1279">
        <v>-1</v>
      </c>
      <c r="AA1279">
        <v>43.655992968820016</v>
      </c>
      <c r="AB1279">
        <v>0.12814679652289104</v>
      </c>
      <c r="AC1279">
        <v>0.12836449310800763</v>
      </c>
      <c r="AD1279">
        <v>0.12368101070160342</v>
      </c>
      <c r="AE1279">
        <v>18.609310849206373</v>
      </c>
      <c r="AF1279">
        <v>-1</v>
      </c>
      <c r="AG1279">
        <v>-1</v>
      </c>
      <c r="AH1279">
        <v>-1</v>
      </c>
      <c r="AI1279">
        <v>7.7273820006558522E-4</v>
      </c>
      <c r="AJ1279">
        <v>1.896210964329478E-3</v>
      </c>
      <c r="AK1279">
        <v>7.7524153248590244E-2</v>
      </c>
      <c r="AL1279">
        <v>9.4303803740657083E-2</v>
      </c>
      <c r="AM1279">
        <v>8.1948604554784116E-2</v>
      </c>
      <c r="AN1279">
        <v>0.10149225566026965</v>
      </c>
      <c r="AO1279">
        <v>2.4737516932146448</v>
      </c>
      <c r="AP1279">
        <v>2.971409597107936</v>
      </c>
      <c r="AQ1279">
        <v>30.152630485324622</v>
      </c>
      <c r="AR1279">
        <v>0.70918221350640764</v>
      </c>
      <c r="AS1279">
        <v>0.93485541672465211</v>
      </c>
      <c r="AT1279">
        <v>-1</v>
      </c>
      <c r="AU1279">
        <v>-1</v>
      </c>
      <c r="AV1279">
        <v>0.58279976607707562</v>
      </c>
      <c r="AW1279">
        <v>55.754016420820257</v>
      </c>
      <c r="AX1279">
        <v>55.880174779214066</v>
      </c>
      <c r="AY1279">
        <v>0.17382796807089781</v>
      </c>
      <c r="AZ1279">
        <v>1.2546064432590338</v>
      </c>
      <c r="BA1279">
        <v>1384.2740593251362</v>
      </c>
    </row>
    <row r="1280" spans="1:100" x14ac:dyDescent="0.25">
      <c r="A1280">
        <v>3387</v>
      </c>
      <c r="B1280" t="s">
        <v>1674</v>
      </c>
      <c r="C1280">
        <v>2</v>
      </c>
      <c r="D1280">
        <v>3.1014365394780219</v>
      </c>
      <c r="E1280">
        <v>-0.14004956861035656</v>
      </c>
      <c r="F1280">
        <v>-0.27180144650347893</v>
      </c>
      <c r="G1280">
        <v>-0.26536885282683004</v>
      </c>
      <c r="H1280">
        <v>-2.6718617620072188E-3</v>
      </c>
      <c r="I1280">
        <v>0</v>
      </c>
      <c r="J1280">
        <v>-0.16031170572043241</v>
      </c>
      <c r="K1280">
        <v>-2.6718617620072188E-3</v>
      </c>
      <c r="L1280">
        <v>-1</v>
      </c>
      <c r="M1280">
        <v>-1</v>
      </c>
      <c r="N1280">
        <v>-5.343723524014421E-2</v>
      </c>
      <c r="O1280">
        <v>3.6783468516448421</v>
      </c>
      <c r="P1280">
        <v>-0.54149792274581809</v>
      </c>
      <c r="Q1280">
        <v>-0.97736220797787499</v>
      </c>
      <c r="R1280">
        <v>-0.31952060796688803</v>
      </c>
      <c r="S1280">
        <v>0.31435524508807822</v>
      </c>
      <c r="T1280">
        <v>0.21628944455275367</v>
      </c>
      <c r="U1280">
        <v>-6.4453396072279151E-3</v>
      </c>
      <c r="V1280">
        <v>-1.048323544142289E-2</v>
      </c>
      <c r="W1280">
        <v>19.012027635884884</v>
      </c>
      <c r="X1280">
        <v>0.41343737631053962</v>
      </c>
      <c r="Y1280">
        <v>-1</v>
      </c>
      <c r="Z1280">
        <v>-1</v>
      </c>
      <c r="AA1280">
        <v>31.490623388539653</v>
      </c>
      <c r="AB1280">
        <v>2.3132727904531719E-2</v>
      </c>
      <c r="AC1280">
        <v>2.3310571901486166E-2</v>
      </c>
      <c r="AD1280">
        <v>1.952924668024017E-2</v>
      </c>
      <c r="AE1280">
        <v>8.9347338880439384</v>
      </c>
      <c r="AF1280">
        <v>-1</v>
      </c>
      <c r="AG1280">
        <v>-1</v>
      </c>
      <c r="AH1280">
        <v>-1</v>
      </c>
      <c r="AI1280">
        <v>-6.0154396814051849E-3</v>
      </c>
      <c r="AJ1280">
        <v>-1.048323544142289E-2</v>
      </c>
      <c r="AK1280">
        <v>0.20403902686131281</v>
      </c>
      <c r="AL1280">
        <v>-3.221106987206547E-2</v>
      </c>
      <c r="AM1280">
        <v>0.2293034347826628</v>
      </c>
      <c r="AN1280">
        <v>-4.5862574567609046E-2</v>
      </c>
      <c r="AO1280">
        <v>6.2259828164552165</v>
      </c>
      <c r="AP1280">
        <v>-0.78082152613263522</v>
      </c>
      <c r="AQ1280">
        <v>23.862243064169771</v>
      </c>
      <c r="AR1280">
        <v>0.57071847353787608</v>
      </c>
      <c r="AS1280">
        <v>0.48708105449053829</v>
      </c>
      <c r="AT1280">
        <v>-1</v>
      </c>
      <c r="AU1280">
        <v>-1</v>
      </c>
      <c r="AV1280">
        <v>-0.37230036800407362</v>
      </c>
      <c r="AW1280">
        <v>41.734318037488592</v>
      </c>
      <c r="AX1280">
        <v>41.676809408750714</v>
      </c>
      <c r="AY1280">
        <v>6.5838693504390394E-2</v>
      </c>
      <c r="AZ1280">
        <v>-17.664306757902995</v>
      </c>
      <c r="BA1280">
        <v>1420.2758014423439</v>
      </c>
    </row>
    <row r="1281" spans="1:100" x14ac:dyDescent="0.25">
      <c r="A1281">
        <v>3388</v>
      </c>
      <c r="B1281" t="s">
        <v>893</v>
      </c>
      <c r="C1281">
        <v>3</v>
      </c>
      <c r="D1281">
        <v>2.548140044023373</v>
      </c>
      <c r="E1281">
        <v>9.718316481794867E-2</v>
      </c>
      <c r="F1281">
        <v>4.3127209113352976</v>
      </c>
      <c r="G1281">
        <v>4.3127209113352976</v>
      </c>
      <c r="H1281">
        <v>0.16077346582979749</v>
      </c>
      <c r="I1281">
        <v>0</v>
      </c>
      <c r="J1281">
        <v>9.6464079497878519</v>
      </c>
      <c r="K1281">
        <v>0.16077346582979749</v>
      </c>
      <c r="L1281">
        <v>-1.0000000000000009</v>
      </c>
      <c r="M1281">
        <v>-1.0000000000000009</v>
      </c>
      <c r="N1281">
        <v>3.2154693165959496</v>
      </c>
      <c r="O1281">
        <v>16.507268905146521</v>
      </c>
      <c r="P1281">
        <v>0.10376916116014366</v>
      </c>
      <c r="Q1281">
        <v>10.119528221196715</v>
      </c>
      <c r="R1281">
        <v>3.2628962001040875</v>
      </c>
      <c r="S1281">
        <v>0.33333333333333337</v>
      </c>
      <c r="T1281">
        <v>0.32968535373721253</v>
      </c>
      <c r="U1281">
        <v>-6.2957800829914007E-2</v>
      </c>
      <c r="V1281">
        <v>0</v>
      </c>
      <c r="W1281">
        <v>17.57149681643337</v>
      </c>
      <c r="X1281">
        <v>0.25464301326121624</v>
      </c>
      <c r="Y1281">
        <v>-1.0000000000000009</v>
      </c>
      <c r="Z1281">
        <v>-1.0000000000000009</v>
      </c>
      <c r="AA1281">
        <v>23.05223482128531</v>
      </c>
      <c r="AB1281">
        <v>-4.4298998773483124E-2</v>
      </c>
      <c r="AC1281">
        <v>-4.0436701944677869E-2</v>
      </c>
      <c r="AD1281">
        <v>0.12909253681311775</v>
      </c>
      <c r="AE1281">
        <v>2.217841804747839</v>
      </c>
      <c r="AF1281">
        <v>-1.0000000000000009</v>
      </c>
      <c r="AG1281">
        <v>-1.0000000000000009</v>
      </c>
      <c r="AH1281">
        <v>-1.0000000000000009</v>
      </c>
      <c r="AI1281">
        <v>8.0545491509414341E-5</v>
      </c>
      <c r="AJ1281">
        <v>0</v>
      </c>
      <c r="AK1281">
        <v>2.5144122048570777E-2</v>
      </c>
      <c r="AL1281">
        <v>0.93505699738895531</v>
      </c>
      <c r="AM1281">
        <v>0.13460960143994791</v>
      </c>
      <c r="AN1281">
        <v>0.1144209966703002</v>
      </c>
      <c r="AO1281">
        <v>3.4909606462415521</v>
      </c>
      <c r="AP1281">
        <v>7.5358099037022814</v>
      </c>
      <c r="AQ1281">
        <v>27.217904766221228</v>
      </c>
      <c r="AR1281">
        <v>0.60006088624063203</v>
      </c>
      <c r="AS1281">
        <v>0.4154164790910137</v>
      </c>
      <c r="AT1281">
        <v>-1.0000000000000009</v>
      </c>
      <c r="AU1281">
        <v>-1.0000000000000009</v>
      </c>
      <c r="AV1281">
        <v>7.575617111439386</v>
      </c>
      <c r="AW1281">
        <v>47.0953136301341</v>
      </c>
      <c r="AX1281">
        <v>47.096924539964277</v>
      </c>
      <c r="AY1281">
        <v>0.19032510255292787</v>
      </c>
      <c r="AZ1281">
        <v>-7.0133934059867702</v>
      </c>
      <c r="BA1281">
        <v>1397.4584475147012</v>
      </c>
    </row>
    <row r="1282" spans="1:100" x14ac:dyDescent="0.25">
      <c r="A1282">
        <v>3389</v>
      </c>
      <c r="B1282" t="s">
        <v>1675</v>
      </c>
      <c r="C1282">
        <v>3</v>
      </c>
      <c r="D1282">
        <v>4.6823075317759999</v>
      </c>
      <c r="E1282">
        <v>0.16515717092778578</v>
      </c>
      <c r="F1282">
        <v>4.3397542858067059E-2</v>
      </c>
      <c r="G1282">
        <v>4.3397542858067059E-2</v>
      </c>
      <c r="H1282">
        <v>0.50854273773929737</v>
      </c>
      <c r="I1282">
        <v>0</v>
      </c>
      <c r="J1282">
        <v>30.512564264357845</v>
      </c>
      <c r="K1282">
        <v>0.50854273773929737</v>
      </c>
      <c r="L1282">
        <v>-0.99999999999999889</v>
      </c>
      <c r="M1282">
        <v>-0.99999999999999889</v>
      </c>
      <c r="N1282">
        <v>10.170854754785948</v>
      </c>
      <c r="O1282">
        <v>35.238269338991905</v>
      </c>
      <c r="P1282">
        <v>1.1894327817335786</v>
      </c>
      <c r="Q1282">
        <v>0.31949943805465114</v>
      </c>
      <c r="R1282">
        <v>0.11870384743677151</v>
      </c>
      <c r="S1282">
        <v>0.33333333333333293</v>
      </c>
      <c r="T1282">
        <v>0.27189176900457368</v>
      </c>
      <c r="U1282">
        <v>3.5022054022043378E-2</v>
      </c>
      <c r="V1282">
        <v>2.93915578535753E-3</v>
      </c>
      <c r="W1282">
        <v>5.3857429762404125</v>
      </c>
      <c r="X1282">
        <v>0.1929639510701687</v>
      </c>
      <c r="Y1282">
        <v>-0.99999999999999889</v>
      </c>
      <c r="Z1282">
        <v>-0.99999999999999889</v>
      </c>
      <c r="AA1282">
        <v>36.139274190922443</v>
      </c>
      <c r="AB1282">
        <v>0.22008737331534831</v>
      </c>
      <c r="AC1282">
        <v>0.21637334185265653</v>
      </c>
      <c r="AD1282">
        <v>0.17623583217690039</v>
      </c>
      <c r="AE1282">
        <v>30.634827367245272</v>
      </c>
      <c r="AF1282">
        <v>-0.99999999999999889</v>
      </c>
      <c r="AG1282">
        <v>-0.99999999999999889</v>
      </c>
      <c r="AH1282">
        <v>-0.99999999999999889</v>
      </c>
      <c r="AI1282">
        <v>0</v>
      </c>
      <c r="AJ1282">
        <v>2.93915578535753E-3</v>
      </c>
      <c r="AK1282">
        <v>1.0581010238217392E-2</v>
      </c>
      <c r="AL1282">
        <v>0.14251181004671876</v>
      </c>
      <c r="AM1282">
        <v>0.58387210393844657</v>
      </c>
      <c r="AN1282">
        <v>-0.26013683960062917</v>
      </c>
      <c r="AO1282">
        <v>14.649707649652269</v>
      </c>
      <c r="AP1282">
        <v>-5.7908619397821326</v>
      </c>
      <c r="AQ1282">
        <v>35.898307240598271</v>
      </c>
      <c r="AR1282">
        <v>0.64318631214530786</v>
      </c>
      <c r="AS1282">
        <v>0.70150668880946587</v>
      </c>
      <c r="AT1282">
        <v>-0.99999999999999889</v>
      </c>
      <c r="AU1282">
        <v>-0.99999999999999889</v>
      </c>
      <c r="AV1282">
        <v>0.16210139029483855</v>
      </c>
      <c r="AW1282">
        <v>65.58668159013223</v>
      </c>
      <c r="AX1282">
        <v>65.880597168667975</v>
      </c>
      <c r="AY1282">
        <v>0.15610081681832011</v>
      </c>
      <c r="AZ1282">
        <v>-7.7252352093685603</v>
      </c>
      <c r="BA1282">
        <v>1399.9370342300524</v>
      </c>
    </row>
    <row r="1283" spans="1:100" x14ac:dyDescent="0.25">
      <c r="A1283">
        <v>3390</v>
      </c>
      <c r="B1283" t="s">
        <v>1676</v>
      </c>
      <c r="C1283">
        <v>2</v>
      </c>
      <c r="D1283">
        <v>3.0921135278170051</v>
      </c>
      <c r="E1283">
        <v>-0.1421204712886425</v>
      </c>
      <c r="F1283">
        <v>-0.27695822038897411</v>
      </c>
      <c r="G1283">
        <v>-0.27054904410614306</v>
      </c>
      <c r="H1283">
        <v>-3.7435374760490109E-3</v>
      </c>
      <c r="I1283">
        <v>0</v>
      </c>
      <c r="J1283">
        <v>-0.22461224856294049</v>
      </c>
      <c r="K1283">
        <v>-3.7435374760490109E-3</v>
      </c>
      <c r="L1283">
        <v>-1</v>
      </c>
      <c r="M1283">
        <v>-1</v>
      </c>
      <c r="N1283">
        <v>-7.4870749520980162E-2</v>
      </c>
      <c r="O1283">
        <v>3.6115553995683705</v>
      </c>
      <c r="P1283">
        <v>-0.55198593786854233</v>
      </c>
      <c r="Q1283">
        <v>-1.0018754221962929</v>
      </c>
      <c r="R1283">
        <v>-0.32757193403048795</v>
      </c>
      <c r="S1283">
        <v>0.31415491827314462</v>
      </c>
      <c r="T1283">
        <v>0.21544366071808177</v>
      </c>
      <c r="U1283">
        <v>-7.4926577505914915E-3</v>
      </c>
      <c r="V1283">
        <v>-1.0621720791745322E-2</v>
      </c>
      <c r="W1283">
        <v>18.945927014148925</v>
      </c>
      <c r="X1283">
        <v>0.4085855717304166</v>
      </c>
      <c r="Y1283">
        <v>-1</v>
      </c>
      <c r="Z1283">
        <v>-1</v>
      </c>
      <c r="AA1283">
        <v>31.354532854851158</v>
      </c>
      <c r="AB1283">
        <v>2.1957965350154526E-2</v>
      </c>
      <c r="AC1283">
        <v>2.2135363527526111E-2</v>
      </c>
      <c r="AD1283">
        <v>1.8364130482435445E-2</v>
      </c>
      <c r="AE1283">
        <v>8.8265071438281932</v>
      </c>
      <c r="AF1283">
        <v>-1</v>
      </c>
      <c r="AG1283">
        <v>-1</v>
      </c>
      <c r="AH1283">
        <v>-1</v>
      </c>
      <c r="AI1283">
        <v>-6.09137709905333E-3</v>
      </c>
      <c r="AJ1283">
        <v>-1.0621720791745322E-2</v>
      </c>
      <c r="AK1283">
        <v>0.2054543128134467</v>
      </c>
      <c r="AL1283">
        <v>-3.3626355824199372E-2</v>
      </c>
      <c r="AM1283">
        <v>0.23095185140946184</v>
      </c>
      <c r="AN1283">
        <v>-4.7510991194408089E-2</v>
      </c>
      <c r="AO1283">
        <v>6.2679579601378315</v>
      </c>
      <c r="AP1283">
        <v>-0.82279666981525112</v>
      </c>
      <c r="AQ1283">
        <v>23.791874286994272</v>
      </c>
      <c r="AR1283">
        <v>0.56916951901212398</v>
      </c>
      <c r="AS1283">
        <v>0.4820719298991043</v>
      </c>
      <c r="AT1283">
        <v>-1</v>
      </c>
      <c r="AU1283">
        <v>-1</v>
      </c>
      <c r="AV1283">
        <v>-0.38298480188956352</v>
      </c>
      <c r="AW1283">
        <v>41.577483654237952</v>
      </c>
      <c r="AX1283">
        <v>41.517920395089149</v>
      </c>
      <c r="AY1283">
        <v>6.4630648166235469E-2</v>
      </c>
      <c r="AZ1283">
        <v>-17.87594726560495</v>
      </c>
      <c r="BA1283">
        <v>1420.5356991228618</v>
      </c>
    </row>
    <row r="1284" spans="1:100" x14ac:dyDescent="0.25">
      <c r="A1284">
        <v>3393</v>
      </c>
      <c r="B1284" t="s">
        <v>1677</v>
      </c>
      <c r="C1284">
        <v>3</v>
      </c>
      <c r="D1284">
        <v>3.2159780863890348</v>
      </c>
      <c r="E1284">
        <v>-2.4479962481621417E-2</v>
      </c>
      <c r="F1284">
        <v>-2.5184139246522949E-2</v>
      </c>
      <c r="G1284">
        <v>-3.334412674039676E-2</v>
      </c>
      <c r="H1284">
        <v>0.13503606427021378</v>
      </c>
      <c r="I1284">
        <v>0</v>
      </c>
      <c r="J1284">
        <v>8.1021638562128242</v>
      </c>
      <c r="K1284">
        <v>0.13503606427021378</v>
      </c>
      <c r="L1284">
        <v>-0.99999999999999811</v>
      </c>
      <c r="M1284">
        <v>-0.99999999999999811</v>
      </c>
      <c r="N1284">
        <v>2.7007212854042737</v>
      </c>
      <c r="O1284">
        <v>11.284797815861459</v>
      </c>
      <c r="P1284">
        <v>1.7776591156557253</v>
      </c>
      <c r="Q1284">
        <v>-3.2799224014831582E-2</v>
      </c>
      <c r="R1284">
        <v>0.16035994578573456</v>
      </c>
      <c r="S1284">
        <v>0.33829313872641625</v>
      </c>
      <c r="T1284">
        <v>0.13379988043802432</v>
      </c>
      <c r="U1284">
        <v>-8.332607539682424E-2</v>
      </c>
      <c r="V1284">
        <v>0</v>
      </c>
      <c r="W1284">
        <v>10.149235179896099</v>
      </c>
      <c r="X1284">
        <v>-0.20294237990495226</v>
      </c>
      <c r="Y1284">
        <v>-0.99999999999999811</v>
      </c>
      <c r="Z1284">
        <v>-0.99999999999999811</v>
      </c>
      <c r="AA1284">
        <v>29.840219351674605</v>
      </c>
      <c r="AB1284">
        <v>0.31804867180876778</v>
      </c>
      <c r="AC1284">
        <v>6.9693432466372218E-2</v>
      </c>
      <c r="AD1284">
        <v>2.8703802447152815E-3</v>
      </c>
      <c r="AE1284">
        <v>19.530624225992767</v>
      </c>
      <c r="AF1284">
        <v>-0.99999999999999811</v>
      </c>
      <c r="AG1284">
        <v>-0.99999999999999811</v>
      </c>
      <c r="AH1284">
        <v>-0.99999999999999811</v>
      </c>
      <c r="AI1284">
        <v>0</v>
      </c>
      <c r="AJ1284">
        <v>0</v>
      </c>
      <c r="AK1284">
        <v>0.24222392566244252</v>
      </c>
      <c r="AL1284">
        <v>1.8562685747228379E-2</v>
      </c>
      <c r="AM1284">
        <v>8.4325376900054011E-2</v>
      </c>
      <c r="AN1284">
        <v>0.11427300274111524</v>
      </c>
      <c r="AO1284">
        <v>3.3192540508135626</v>
      </c>
      <c r="AP1284">
        <v>2.9496384972640208</v>
      </c>
      <c r="AQ1284">
        <v>18.251399036108932</v>
      </c>
      <c r="AR1284">
        <v>0.38876694376761617</v>
      </c>
      <c r="AS1284">
        <v>-6.7906315634738729E-2</v>
      </c>
      <c r="AT1284">
        <v>-0.99999999999999811</v>
      </c>
      <c r="AU1284">
        <v>-0.99999999999999811</v>
      </c>
      <c r="AV1284">
        <v>0.12701581904533771</v>
      </c>
      <c r="AW1284">
        <v>44.074655664800076</v>
      </c>
      <c r="AX1284">
        <v>44.074655664800076</v>
      </c>
      <c r="AY1284">
        <v>0.26115037226279947</v>
      </c>
      <c r="AZ1284">
        <v>21.697860359713214</v>
      </c>
      <c r="BA1284">
        <v>1467.5046260442089</v>
      </c>
      <c r="CU1284" t="e">
        <v>#N/A</v>
      </c>
      <c r="CV1284" t="e">
        <v>#N/A</v>
      </c>
    </row>
    <row r="1285" spans="1:100" x14ac:dyDescent="0.25">
      <c r="A1285">
        <v>3397</v>
      </c>
      <c r="B1285" t="s">
        <v>1678</v>
      </c>
      <c r="C1285">
        <v>3</v>
      </c>
      <c r="D1285">
        <v>2.5735732009251593</v>
      </c>
      <c r="E1285">
        <v>8.4865736459329641E-3</v>
      </c>
      <c r="F1285">
        <v>-8.8158367874874632E-2</v>
      </c>
      <c r="G1285">
        <v>-8.8158367874874632E-2</v>
      </c>
      <c r="H1285">
        <v>-9.5141917657022318E-2</v>
      </c>
      <c r="I1285">
        <v>0</v>
      </c>
      <c r="J1285">
        <v>-5.7085150594213374</v>
      </c>
      <c r="K1285">
        <v>-9.5141917657022318E-2</v>
      </c>
      <c r="L1285">
        <v>-0.99999999999999967</v>
      </c>
      <c r="M1285">
        <v>-0.99999999999999967</v>
      </c>
      <c r="N1285">
        <v>-1.9028383531404469</v>
      </c>
      <c r="O1285">
        <v>-3.2231002263710531</v>
      </c>
      <c r="P1285">
        <v>-0.69606058437724594</v>
      </c>
      <c r="Q1285">
        <v>-1.1062156490662711</v>
      </c>
      <c r="R1285">
        <v>-0.4296985571066062</v>
      </c>
      <c r="S1285">
        <v>0.33456101621214807</v>
      </c>
      <c r="T1285">
        <v>0.27027348359719555</v>
      </c>
      <c r="U1285">
        <v>-9.0719208874205134E-2</v>
      </c>
      <c r="V1285">
        <v>-4.048948033941166E-3</v>
      </c>
      <c r="W1285">
        <v>24.20833042232881</v>
      </c>
      <c r="X1285">
        <v>0.24247986572622979</v>
      </c>
      <c r="Y1285">
        <v>-0.99999999999999967</v>
      </c>
      <c r="Z1285">
        <v>-0.99999999999999967</v>
      </c>
      <c r="AA1285">
        <v>28.987498715970055</v>
      </c>
      <c r="AB1285">
        <v>6.9867629718698421E-2</v>
      </c>
      <c r="AC1285">
        <v>-0.11487699557986635</v>
      </c>
      <c r="AD1285">
        <v>0.14918670287612468</v>
      </c>
      <c r="AE1285">
        <v>5.2088668507478451</v>
      </c>
      <c r="AF1285">
        <v>-0.99999999999999967</v>
      </c>
      <c r="AG1285">
        <v>-0.99999999999999967</v>
      </c>
      <c r="AH1285">
        <v>-0.99999999999999967</v>
      </c>
      <c r="AI1285">
        <v>-4.7338300682093874E-3</v>
      </c>
      <c r="AJ1285">
        <v>-4.048948033941166E-3</v>
      </c>
      <c r="AK1285">
        <v>-4.0030781775498596E-3</v>
      </c>
      <c r="AL1285">
        <v>-1.74902974738139E-2</v>
      </c>
      <c r="AM1285">
        <v>0.28390860337924773</v>
      </c>
      <c r="AN1285">
        <v>0.22540239120422007</v>
      </c>
      <c r="AO1285">
        <v>7.077699693593444</v>
      </c>
      <c r="AP1285">
        <v>5.547608292736431</v>
      </c>
      <c r="AQ1285">
        <v>18.499815362907466</v>
      </c>
      <c r="AR1285">
        <v>0.51006634290119734</v>
      </c>
      <c r="AS1285">
        <v>0.14733794806920758</v>
      </c>
      <c r="AT1285">
        <v>-0.99999999999999967</v>
      </c>
      <c r="AU1285">
        <v>-0.99999999999999967</v>
      </c>
      <c r="AV1285">
        <v>-0.51785692498148106</v>
      </c>
      <c r="AW1285">
        <v>31.31200678233542</v>
      </c>
      <c r="AX1285">
        <v>30.81243537757711</v>
      </c>
      <c r="AY1285">
        <v>-0.19060176311306132</v>
      </c>
      <c r="AZ1285">
        <v>-64.813855713819876</v>
      </c>
      <c r="BA1285">
        <v>1313.5105037557987</v>
      </c>
    </row>
    <row r="1286" spans="1:100" x14ac:dyDescent="0.25">
      <c r="A1286">
        <v>3398</v>
      </c>
      <c r="B1286" t="s">
        <v>1679</v>
      </c>
      <c r="C1286">
        <v>3</v>
      </c>
      <c r="D1286">
        <v>2.4246517196113158</v>
      </c>
      <c r="E1286">
        <v>0</v>
      </c>
      <c r="F1286">
        <v>0</v>
      </c>
      <c r="G1286">
        <v>0</v>
      </c>
      <c r="H1286">
        <v>-7.9658090120097266E-2</v>
      </c>
      <c r="I1286">
        <v>0</v>
      </c>
      <c r="J1286">
        <v>-4.7794854072058346</v>
      </c>
      <c r="K1286">
        <v>-7.9658090120097266E-2</v>
      </c>
      <c r="L1286">
        <v>-1.0000000000000004</v>
      </c>
      <c r="M1286">
        <v>-1.0000000000000004</v>
      </c>
      <c r="N1286">
        <v>-1.5931618024019452</v>
      </c>
      <c r="O1286">
        <v>-2.3548336875945188</v>
      </c>
      <c r="P1286">
        <v>-0.56521291721314915</v>
      </c>
      <c r="Q1286">
        <v>-5.5355783969552014E-2</v>
      </c>
      <c r="R1286">
        <v>8.1261098484326066E-3</v>
      </c>
      <c r="S1286">
        <v>0.24553099376995158</v>
      </c>
      <c r="T1286">
        <v>0.14603157399433636</v>
      </c>
      <c r="U1286">
        <v>-0.19166714925853975</v>
      </c>
      <c r="V1286">
        <v>0</v>
      </c>
      <c r="W1286">
        <v>11.182140345033822</v>
      </c>
      <c r="X1286">
        <v>-0.49711972690243117</v>
      </c>
      <c r="Y1286">
        <v>-1.0000000000000004</v>
      </c>
      <c r="Z1286">
        <v>-1.0000000000000004</v>
      </c>
      <c r="AA1286">
        <v>17.281213850829403</v>
      </c>
      <c r="AB1286">
        <v>1.7551276707349166E-2</v>
      </c>
      <c r="AC1286">
        <v>6.5889907893231597E-2</v>
      </c>
      <c r="AD1286">
        <v>3.8377763318362304E-2</v>
      </c>
      <c r="AE1286">
        <v>6.0909473959471532</v>
      </c>
      <c r="AF1286">
        <v>-1.0000000000000004</v>
      </c>
      <c r="AG1286">
        <v>-1.0000000000000004</v>
      </c>
      <c r="AH1286">
        <v>-1.0000000000000004</v>
      </c>
      <c r="AI1286">
        <v>0</v>
      </c>
      <c r="AJ1286">
        <v>0</v>
      </c>
      <c r="AK1286">
        <v>0.24306343105496617</v>
      </c>
      <c r="AL1286">
        <v>-4.6497368971163903E-2</v>
      </c>
      <c r="AM1286">
        <v>0.28505870058801874</v>
      </c>
      <c r="AN1286">
        <v>0.25003816595333372</v>
      </c>
      <c r="AO1286">
        <v>8.3417846699752989</v>
      </c>
      <c r="AP1286">
        <v>6.0184673039775261</v>
      </c>
      <c r="AQ1286">
        <v>6.4026549378279878</v>
      </c>
      <c r="AR1286">
        <v>0.19989541850574832</v>
      </c>
      <c r="AS1286">
        <v>-0.57677781702252806</v>
      </c>
      <c r="AT1286">
        <v>-1.0000000000000004</v>
      </c>
      <c r="AU1286">
        <v>-1.0000000000000004</v>
      </c>
      <c r="AV1286">
        <v>8.1261098484326066E-3</v>
      </c>
      <c r="AW1286">
        <v>20.944847467212416</v>
      </c>
      <c r="AX1286">
        <v>20.944847467212416</v>
      </c>
      <c r="AY1286">
        <v>-0.17399088859597503</v>
      </c>
      <c r="AZ1286">
        <v>-33.646369554353257</v>
      </c>
      <c r="BA1286">
        <v>1311.8814107913465</v>
      </c>
    </row>
    <row r="1287" spans="1:100" x14ac:dyDescent="0.25">
      <c r="A1287">
        <v>3402</v>
      </c>
      <c r="B1287" t="s">
        <v>1680</v>
      </c>
      <c r="C1287">
        <v>3</v>
      </c>
      <c r="D1287">
        <v>5.5171879260173569</v>
      </c>
      <c r="E1287">
        <v>7.3450715044241083E-2</v>
      </c>
      <c r="F1287">
        <v>-4.3635066426467427E-3</v>
      </c>
      <c r="G1287">
        <v>-4.3635066426467427E-3</v>
      </c>
      <c r="H1287">
        <v>0.53570063865399675</v>
      </c>
      <c r="I1287">
        <v>0</v>
      </c>
      <c r="J1287">
        <v>32.142038319239788</v>
      </c>
      <c r="K1287">
        <v>0.53570063865399675</v>
      </c>
      <c r="L1287">
        <v>-1.0000000000000011</v>
      </c>
      <c r="M1287">
        <v>-1.0000000000000011</v>
      </c>
      <c r="N1287">
        <v>10.714012773079933</v>
      </c>
      <c r="O1287">
        <v>37.654862738614518</v>
      </c>
      <c r="P1287">
        <v>3.1712808201897218</v>
      </c>
      <c r="Q1287">
        <v>-0.57230325207514576</v>
      </c>
      <c r="R1287">
        <v>5.0449144389262401E-2</v>
      </c>
      <c r="S1287">
        <v>0.3333333333333337</v>
      </c>
      <c r="T1287">
        <v>0.3333333333333337</v>
      </c>
      <c r="U1287">
        <v>0.20752827125526976</v>
      </c>
      <c r="V1287">
        <v>5.6139783484386849E-2</v>
      </c>
      <c r="W1287">
        <v>15.7853633100931</v>
      </c>
      <c r="X1287">
        <v>1.2979178139400716</v>
      </c>
      <c r="Y1287">
        <v>-1.0000000000000011</v>
      </c>
      <c r="Z1287">
        <v>-1.0000000000000011</v>
      </c>
      <c r="AA1287">
        <v>44.262585965566736</v>
      </c>
      <c r="AB1287">
        <v>0.23640063580456239</v>
      </c>
      <c r="AC1287">
        <v>3.4064755767433966E-2</v>
      </c>
      <c r="AD1287">
        <v>0.29807007864969154</v>
      </c>
      <c r="AE1287">
        <v>28.426773511084388</v>
      </c>
      <c r="AF1287">
        <v>-1.0000000000000011</v>
      </c>
      <c r="AG1287">
        <v>-1.0000000000000011</v>
      </c>
      <c r="AH1287">
        <v>-1.0000000000000011</v>
      </c>
      <c r="AI1287">
        <v>0</v>
      </c>
      <c r="AJ1287">
        <v>5.6139783484386849E-2</v>
      </c>
      <c r="AK1287">
        <v>7.1817083015355498E-2</v>
      </c>
      <c r="AL1287">
        <v>-1.727060835957453E-2</v>
      </c>
      <c r="AM1287">
        <v>-0.16006922097788456</v>
      </c>
      <c r="AN1287">
        <v>-0.11145373142230186</v>
      </c>
      <c r="AO1287">
        <v>-3.6426451093703367</v>
      </c>
      <c r="AP1287">
        <v>-2.8726963273554187</v>
      </c>
      <c r="AQ1287">
        <v>47.927401629332863</v>
      </c>
      <c r="AR1287">
        <v>0.93033472140632378</v>
      </c>
      <c r="AS1287">
        <v>1.8336184525940677</v>
      </c>
      <c r="AT1287">
        <v>-1.0000000000000011</v>
      </c>
      <c r="AU1287">
        <v>-1.0000000000000011</v>
      </c>
      <c r="AV1287">
        <v>4.6085637746615657E-2</v>
      </c>
      <c r="AW1287">
        <v>79.044752376825784</v>
      </c>
      <c r="AX1287">
        <v>84.658730725264448</v>
      </c>
      <c r="AY1287">
        <v>0.20274042828819022</v>
      </c>
      <c r="AZ1287">
        <v>12.744608610779014</v>
      </c>
      <c r="BA1287">
        <v>1452.1687072178095</v>
      </c>
    </row>
    <row r="1288" spans="1:100" x14ac:dyDescent="0.25">
      <c r="A1288">
        <v>3405</v>
      </c>
      <c r="B1288" t="s">
        <v>1414</v>
      </c>
      <c r="C1288">
        <v>3</v>
      </c>
      <c r="D1288">
        <v>0.4231527757489727</v>
      </c>
      <c r="E1288">
        <v>0</v>
      </c>
      <c r="F1288">
        <v>5.8403209381381757E-2</v>
      </c>
      <c r="G1288">
        <v>5.8403209381381757E-2</v>
      </c>
      <c r="H1288">
        <v>9.5249264727732375E-2</v>
      </c>
      <c r="I1288">
        <v>0</v>
      </c>
      <c r="J1288">
        <v>5.7149558836639418</v>
      </c>
      <c r="K1288">
        <v>9.5249264727732375E-2</v>
      </c>
      <c r="L1288">
        <v>-0.99999999999999789</v>
      </c>
      <c r="M1288">
        <v>-0.99999999999999789</v>
      </c>
      <c r="N1288">
        <v>1.9049852945546482</v>
      </c>
      <c r="O1288">
        <v>6.1965118687942971</v>
      </c>
      <c r="P1288">
        <v>0.13555025109731986</v>
      </c>
      <c r="Q1288">
        <v>6.4286791407555981</v>
      </c>
      <c r="R1288">
        <v>2.1868469148620937</v>
      </c>
      <c r="S1288">
        <v>0.32583755582833451</v>
      </c>
      <c r="T1288">
        <v>0.3787309184629063</v>
      </c>
      <c r="U1288">
        <v>0.10172020164034301</v>
      </c>
      <c r="V1288">
        <v>0</v>
      </c>
      <c r="W1288">
        <v>28.441576448154056</v>
      </c>
      <c r="X1288">
        <v>1.0282772482889353</v>
      </c>
      <c r="Y1288">
        <v>-0.99999999999999789</v>
      </c>
      <c r="Z1288">
        <v>-0.99999999999999789</v>
      </c>
      <c r="AA1288">
        <v>48.692388322875956</v>
      </c>
      <c r="AB1288">
        <v>0.18096953504228785</v>
      </c>
      <c r="AC1288">
        <v>3.5205754478462414E-2</v>
      </c>
      <c r="AD1288">
        <v>0.14510400967644535</v>
      </c>
      <c r="AE1288">
        <v>18.063964959859785</v>
      </c>
      <c r="AF1288">
        <v>-0.99999999999999789</v>
      </c>
      <c r="AG1288">
        <v>-0.99999999999999789</v>
      </c>
      <c r="AH1288">
        <v>-0.99999999999999789</v>
      </c>
      <c r="AI1288">
        <v>8.8426333521530551E-2</v>
      </c>
      <c r="AJ1288">
        <v>0</v>
      </c>
      <c r="AK1288">
        <v>9.0654257604918076E-2</v>
      </c>
      <c r="AL1288">
        <v>-3.0274980858508743E-2</v>
      </c>
      <c r="AM1288">
        <v>9.8045566422772512E-3</v>
      </c>
      <c r="AN1288">
        <v>-0.2301521545557117</v>
      </c>
      <c r="AO1288">
        <v>0.69838520408152194</v>
      </c>
      <c r="AP1288">
        <v>-5.9051787681853369</v>
      </c>
      <c r="AQ1288">
        <v>34.156532331817999</v>
      </c>
      <c r="AR1288">
        <v>0.80628867593158315</v>
      </c>
      <c r="AS1288">
        <v>1.1235265130166674</v>
      </c>
      <c r="AT1288">
        <v>-0.99999999999999789</v>
      </c>
      <c r="AU1288">
        <v>-0.99999999999999789</v>
      </c>
      <c r="AV1288">
        <v>2.245250124243475</v>
      </c>
      <c r="AW1288">
        <v>48.983721423484923</v>
      </c>
      <c r="AX1288">
        <v>50.752248093915526</v>
      </c>
      <c r="AY1288">
        <v>9.3729431821441681E-2</v>
      </c>
      <c r="AZ1288">
        <v>-45.682754664457505</v>
      </c>
      <c r="BA1288">
        <v>1352.3775717450676</v>
      </c>
    </row>
    <row r="1289" spans="1:100" x14ac:dyDescent="0.25">
      <c r="A1289">
        <v>3407</v>
      </c>
      <c r="B1289" t="s">
        <v>1681</v>
      </c>
      <c r="C1289">
        <v>2</v>
      </c>
      <c r="D1289">
        <v>3.0634419179831518</v>
      </c>
      <c r="E1289">
        <v>-0.14848924092603041</v>
      </c>
      <c r="F1289">
        <v>-0.2928171524832619</v>
      </c>
      <c r="G1289">
        <v>-0.28647999309832656</v>
      </c>
      <c r="H1289">
        <v>-7.0393252599367795E-3</v>
      </c>
      <c r="I1289">
        <v>0</v>
      </c>
      <c r="J1289">
        <v>-0.42235951559620677</v>
      </c>
      <c r="K1289">
        <v>-7.0393252599367795E-3</v>
      </c>
      <c r="L1289">
        <v>-1</v>
      </c>
      <c r="M1289">
        <v>-1</v>
      </c>
      <c r="N1289">
        <v>-0.14078650519873581</v>
      </c>
      <c r="O1289">
        <v>3.4061476918658746</v>
      </c>
      <c r="P1289">
        <v>-0.58424035183518797</v>
      </c>
      <c r="Q1289">
        <v>-1.0772623614600259</v>
      </c>
      <c r="R1289">
        <v>-0.35233265384229767</v>
      </c>
      <c r="S1289">
        <v>0.31353884135659932</v>
      </c>
      <c r="T1289">
        <v>0.21284257160726458</v>
      </c>
      <c r="U1289">
        <v>-1.0713537255011368E-2</v>
      </c>
      <c r="V1289">
        <v>-1.1047612990159258E-2</v>
      </c>
      <c r="W1289">
        <v>18.742643857900902</v>
      </c>
      <c r="X1289">
        <v>0.39366452980004329</v>
      </c>
      <c r="Y1289">
        <v>-1</v>
      </c>
      <c r="Z1289">
        <v>-1</v>
      </c>
      <c r="AA1289">
        <v>30.93600557784335</v>
      </c>
      <c r="AB1289">
        <v>1.8345148501778916E-2</v>
      </c>
      <c r="AC1289">
        <v>1.852117562378755E-2</v>
      </c>
      <c r="AD1289">
        <v>1.4780979645647105E-2</v>
      </c>
      <c r="AE1289">
        <v>8.4936710285718835</v>
      </c>
      <c r="AF1289">
        <v>-1</v>
      </c>
      <c r="AG1289">
        <v>-1</v>
      </c>
      <c r="AH1289">
        <v>-1</v>
      </c>
      <c r="AI1289">
        <v>-6.3249119362671384E-3</v>
      </c>
      <c r="AJ1289">
        <v>-1.1047612990159258E-2</v>
      </c>
      <c r="AK1289">
        <v>0.20980682550980978</v>
      </c>
      <c r="AL1289">
        <v>-3.7978868520562467E-2</v>
      </c>
      <c r="AM1289">
        <v>0.23602132467472048</v>
      </c>
      <c r="AN1289">
        <v>-5.2580464459666729E-2</v>
      </c>
      <c r="AO1289">
        <v>6.3970466051108055</v>
      </c>
      <c r="AP1289">
        <v>-0.95188531478822469</v>
      </c>
      <c r="AQ1289">
        <v>23.575465019579362</v>
      </c>
      <c r="AR1289">
        <v>0.5644059274359764</v>
      </c>
      <c r="AS1289">
        <v>0.46666707242206307</v>
      </c>
      <c r="AT1289">
        <v>-1</v>
      </c>
      <c r="AU1289">
        <v>-1</v>
      </c>
      <c r="AV1289">
        <v>-0.41584327410850319</v>
      </c>
      <c r="AW1289">
        <v>41.095161588301067</v>
      </c>
      <c r="AX1289">
        <v>41.029279602582292</v>
      </c>
      <c r="AY1289">
        <v>6.0915474802030356E-2</v>
      </c>
      <c r="AZ1289">
        <v>-18.526817851473904</v>
      </c>
      <c r="BA1289">
        <v>1374.4270695558191</v>
      </c>
    </row>
    <row r="1290" spans="1:100" x14ac:dyDescent="0.25">
      <c r="A1290">
        <v>3408</v>
      </c>
      <c r="B1290" t="s">
        <v>1682</v>
      </c>
      <c r="C1290">
        <v>2</v>
      </c>
      <c r="D1290">
        <v>2.0088954631544178</v>
      </c>
      <c r="E1290">
        <v>-0.38273362000510014</v>
      </c>
      <c r="F1290">
        <v>-0.87611124424557907</v>
      </c>
      <c r="G1290">
        <v>-0.87242287803283447</v>
      </c>
      <c r="H1290">
        <v>-0.12825893390789767</v>
      </c>
      <c r="I1290">
        <v>0</v>
      </c>
      <c r="J1290">
        <v>-7.6955360344738599</v>
      </c>
      <c r="K1290">
        <v>-0.12825893390789767</v>
      </c>
      <c r="L1290">
        <v>-1</v>
      </c>
      <c r="M1290">
        <v>-1</v>
      </c>
      <c r="N1290">
        <v>-2.5651786781579542</v>
      </c>
      <c r="O1290">
        <v>-4.1487810759079586</v>
      </c>
      <c r="P1290">
        <v>-1.7705629231246371</v>
      </c>
      <c r="Q1290">
        <v>-3.8500062011551641</v>
      </c>
      <c r="R1290">
        <v>-1.2630359400498723</v>
      </c>
      <c r="S1290">
        <v>0.29087943255432253</v>
      </c>
      <c r="T1290">
        <v>0.11717409270423443</v>
      </c>
      <c r="U1290">
        <v>-0.12917800724811634</v>
      </c>
      <c r="V1290">
        <v>-2.6711997047392882E-2</v>
      </c>
      <c r="W1290">
        <v>11.265856436825102</v>
      </c>
      <c r="X1290">
        <v>-0.15513380978420566</v>
      </c>
      <c r="Y1290">
        <v>-1</v>
      </c>
      <c r="Z1290">
        <v>-1</v>
      </c>
      <c r="AA1290">
        <v>15.542504523131441</v>
      </c>
      <c r="AB1290">
        <v>-0.11453484050049918</v>
      </c>
      <c r="AC1290">
        <v>-0.11440924101686667</v>
      </c>
      <c r="AD1290">
        <v>-0.11700788864420657</v>
      </c>
      <c r="AE1290">
        <v>-3.7480952139390418</v>
      </c>
      <c r="AF1290">
        <v>-1</v>
      </c>
      <c r="AG1290">
        <v>-1</v>
      </c>
      <c r="AH1290">
        <v>-1</v>
      </c>
      <c r="AI1290">
        <v>-1.4914361084394392E-2</v>
      </c>
      <c r="AJ1290">
        <v>-2.6711997047392882E-2</v>
      </c>
      <c r="AK1290">
        <v>0.36989294764053637</v>
      </c>
      <c r="AL1290">
        <v>-0.19806499065128902</v>
      </c>
      <c r="AM1290">
        <v>0.42247737268550928</v>
      </c>
      <c r="AN1290">
        <v>-0.23903651247045549</v>
      </c>
      <c r="AO1290">
        <v>11.144947881102738</v>
      </c>
      <c r="AP1290">
        <v>-5.6997865907801568</v>
      </c>
      <c r="AQ1290">
        <v>15.615897103200274</v>
      </c>
      <c r="AR1290">
        <v>0.38920025750713694</v>
      </c>
      <c r="AS1290">
        <v>-9.9926081352466833E-2</v>
      </c>
      <c r="AT1290">
        <v>-1</v>
      </c>
      <c r="AU1290">
        <v>-1</v>
      </c>
      <c r="AV1290">
        <v>-1.6243832057819003</v>
      </c>
      <c r="AW1290">
        <v>23.355277861267982</v>
      </c>
      <c r="AX1290">
        <v>23.056992088597248</v>
      </c>
      <c r="AY1290">
        <v>-7.5729203435422388E-2</v>
      </c>
      <c r="AZ1290">
        <v>-42.465943448460415</v>
      </c>
      <c r="BA1290">
        <v>1434.9983270290011</v>
      </c>
    </row>
    <row r="1291" spans="1:100" x14ac:dyDescent="0.25">
      <c r="A1291">
        <v>3410</v>
      </c>
      <c r="B1291" t="s">
        <v>1683</v>
      </c>
      <c r="C1291">
        <v>3</v>
      </c>
      <c r="D1291">
        <v>3.3517222922119045</v>
      </c>
      <c r="E1291">
        <v>-0.303534904902584</v>
      </c>
      <c r="F1291">
        <v>0.59800516636849577</v>
      </c>
      <c r="G1291">
        <v>0.51106790228992272</v>
      </c>
      <c r="H1291">
        <v>0.25701606710024127</v>
      </c>
      <c r="I1291">
        <v>0</v>
      </c>
      <c r="J1291">
        <v>15.42096402601447</v>
      </c>
      <c r="K1291">
        <v>0.25701606710024127</v>
      </c>
      <c r="L1291">
        <v>-0.99999999999999756</v>
      </c>
      <c r="M1291">
        <v>-0.99999999999999756</v>
      </c>
      <c r="N1291">
        <v>5.1403213420048282</v>
      </c>
      <c r="O1291">
        <v>19.2837542205163</v>
      </c>
      <c r="P1291">
        <v>0.26952299895059917</v>
      </c>
      <c r="Q1291">
        <v>3.5424549751473831</v>
      </c>
      <c r="R1291">
        <v>1.2631889414920174</v>
      </c>
      <c r="S1291">
        <v>0.33333333333333248</v>
      </c>
      <c r="T1291">
        <v>0.40709689574260544</v>
      </c>
      <c r="U1291">
        <v>-0.24297563304610298</v>
      </c>
      <c r="V1291">
        <v>-2.4360770622968375E-2</v>
      </c>
      <c r="W1291">
        <v>8.6431103322650049</v>
      </c>
      <c r="X1291">
        <v>-0.56088943153725346</v>
      </c>
      <c r="Y1291">
        <v>-0.99999999999999756</v>
      </c>
      <c r="Z1291">
        <v>-0.99999999999999756</v>
      </c>
      <c r="AA1291">
        <v>12.735728237197037</v>
      </c>
      <c r="AB1291">
        <v>-7.1821161074235418E-2</v>
      </c>
      <c r="AC1291">
        <v>0.11196355637115843</v>
      </c>
      <c r="AD1291">
        <v>1.6446183971877328E-2</v>
      </c>
      <c r="AE1291">
        <v>2.8294289634400185</v>
      </c>
      <c r="AF1291">
        <v>-0.99999999999999756</v>
      </c>
      <c r="AG1291">
        <v>-0.99999999999999756</v>
      </c>
      <c r="AH1291">
        <v>-0.99999999999999756</v>
      </c>
      <c r="AI1291">
        <v>0</v>
      </c>
      <c r="AJ1291">
        <v>-2.4360770622968375E-2</v>
      </c>
      <c r="AK1291">
        <v>0.21522332513880671</v>
      </c>
      <c r="AL1291">
        <v>5.7177713370025897E-2</v>
      </c>
      <c r="AM1291">
        <v>0.19480844578998299</v>
      </c>
      <c r="AN1291">
        <v>0.1827968886006138</v>
      </c>
      <c r="AO1291">
        <v>5.9463277704436068</v>
      </c>
      <c r="AP1291">
        <v>4.8558107818654772</v>
      </c>
      <c r="AQ1291">
        <v>24.064074358279488</v>
      </c>
      <c r="AR1291">
        <v>0.47309382540686618</v>
      </c>
      <c r="AS1291">
        <v>-0.30387336443701174</v>
      </c>
      <c r="AT1291">
        <v>-0.99999999999999756</v>
      </c>
      <c r="AU1291">
        <v>-0.99999999999999756</v>
      </c>
      <c r="AV1291">
        <v>1.7742568437819397</v>
      </c>
      <c r="AW1291">
        <v>36.875293239578809</v>
      </c>
      <c r="AX1291">
        <v>34.439216177281963</v>
      </c>
      <c r="AY1291">
        <v>0.139808733459235</v>
      </c>
      <c r="AZ1291">
        <v>-16.139445526506186</v>
      </c>
      <c r="BA1291">
        <v>1379.0573699865583</v>
      </c>
      <c r="CU1291" t="e">
        <v>#N/A</v>
      </c>
      <c r="CV1291" t="e">
        <v>#N/A</v>
      </c>
    </row>
    <row r="1292" spans="1:100" x14ac:dyDescent="0.25">
      <c r="A1292">
        <v>3414</v>
      </c>
      <c r="B1292" t="s">
        <v>1684</v>
      </c>
      <c r="C1292">
        <v>2</v>
      </c>
      <c r="D1292">
        <v>4.5745969129272082</v>
      </c>
      <c r="E1292">
        <v>0.18718071639262926</v>
      </c>
      <c r="F1292">
        <v>0.54303770839257814</v>
      </c>
      <c r="G1292">
        <v>0.55317056308747525</v>
      </c>
      <c r="H1292">
        <v>0.16666721583623503</v>
      </c>
      <c r="I1292">
        <v>0</v>
      </c>
      <c r="J1292">
        <v>10.000032950174102</v>
      </c>
      <c r="K1292">
        <v>0.16666721583623503</v>
      </c>
      <c r="L1292">
        <v>-1</v>
      </c>
      <c r="M1292">
        <v>-1</v>
      </c>
      <c r="N1292">
        <v>3.3333443167247001</v>
      </c>
      <c r="O1292">
        <v>14.232288438526597</v>
      </c>
      <c r="P1292">
        <v>1.1157485590469569</v>
      </c>
      <c r="Q1292">
        <v>2.8960530708469951</v>
      </c>
      <c r="R1292">
        <v>0.95269645470280651</v>
      </c>
      <c r="S1292">
        <v>0.34600955768895952</v>
      </c>
      <c r="T1292">
        <v>0.34993458788690135</v>
      </c>
      <c r="U1292">
        <v>0.15904491647053326</v>
      </c>
      <c r="V1292">
        <v>1.1399299710955478E-2</v>
      </c>
      <c r="W1292">
        <v>29.456808801282705</v>
      </c>
      <c r="X1292">
        <v>1.1800873073669447</v>
      </c>
      <c r="Y1292">
        <v>-1</v>
      </c>
      <c r="Z1292">
        <v>-1</v>
      </c>
      <c r="AA1292">
        <v>52.99474552428071</v>
      </c>
      <c r="AB1292">
        <v>0.20876090324585561</v>
      </c>
      <c r="AC1292">
        <v>0.20900919269188648</v>
      </c>
      <c r="AD1292">
        <v>0.20363316883306476</v>
      </c>
      <c r="AE1292">
        <v>26.036005099869215</v>
      </c>
      <c r="AF1292">
        <v>-1</v>
      </c>
      <c r="AG1292">
        <v>-1</v>
      </c>
      <c r="AH1292">
        <v>-1</v>
      </c>
      <c r="AI1292">
        <v>5.9836866319377159E-3</v>
      </c>
      <c r="AJ1292">
        <v>1.1399299710955478E-2</v>
      </c>
      <c r="AK1292">
        <v>-1.9595058087969089E-2</v>
      </c>
      <c r="AL1292">
        <v>0.19142301507721643</v>
      </c>
      <c r="AM1292">
        <v>-3.1168410778700278E-2</v>
      </c>
      <c r="AN1292">
        <v>0.21460927099375404</v>
      </c>
      <c r="AO1292">
        <v>-0.40665056333845717</v>
      </c>
      <c r="AP1292">
        <v>5.8518118536610384</v>
      </c>
      <c r="AQ1292">
        <v>34.98144980038844</v>
      </c>
      <c r="AR1292">
        <v>0.81547397858075477</v>
      </c>
      <c r="AS1292">
        <v>1.2785896487172357</v>
      </c>
      <c r="AT1292">
        <v>-1</v>
      </c>
      <c r="AU1292">
        <v>-1</v>
      </c>
      <c r="AV1292">
        <v>1.3159829019457372</v>
      </c>
      <c r="AW1292">
        <v>66.516245487527286</v>
      </c>
      <c r="AX1292">
        <v>66.783395908193498</v>
      </c>
      <c r="AY1292">
        <v>0.25672599325338274</v>
      </c>
      <c r="AZ1292">
        <v>15.777720421668818</v>
      </c>
      <c r="BA1292">
        <v>1457.3044224258572</v>
      </c>
    </row>
    <row r="1293" spans="1:100" x14ac:dyDescent="0.25">
      <c r="A1293">
        <v>3417</v>
      </c>
      <c r="B1293" t="s">
        <v>1685</v>
      </c>
      <c r="C1293">
        <v>2</v>
      </c>
      <c r="D1293">
        <v>1.9315592126358481</v>
      </c>
      <c r="E1293">
        <v>-0.39991217283231323</v>
      </c>
      <c r="F1293">
        <v>-0.91888771729707497</v>
      </c>
      <c r="G1293">
        <v>-0.91539360306004824</v>
      </c>
      <c r="H1293">
        <v>-0.13714869877243768</v>
      </c>
      <c r="I1293">
        <v>0</v>
      </c>
      <c r="J1293">
        <v>-8.2289219263462599</v>
      </c>
      <c r="K1293">
        <v>-0.13714869877243768</v>
      </c>
      <c r="L1293">
        <v>-1</v>
      </c>
      <c r="M1293">
        <v>-1</v>
      </c>
      <c r="N1293">
        <v>-2.742973975448753</v>
      </c>
      <c r="O1293">
        <v>-4.7028295591769051</v>
      </c>
      <c r="P1293">
        <v>-1.8575631108821069</v>
      </c>
      <c r="Q1293">
        <v>-4.0533482267516643</v>
      </c>
      <c r="R1293">
        <v>-1.3298233036294806</v>
      </c>
      <c r="S1293">
        <v>0.28921768146909399</v>
      </c>
      <c r="T1293">
        <v>0.1101581462589194</v>
      </c>
      <c r="U1293">
        <v>-0.13786572118142454</v>
      </c>
      <c r="V1293">
        <v>-2.7860760787598193E-2</v>
      </c>
      <c r="W1293">
        <v>10.717538529707094</v>
      </c>
      <c r="X1293">
        <v>-0.19538050131678064</v>
      </c>
      <c r="Y1293">
        <v>-1</v>
      </c>
      <c r="Z1293">
        <v>-1</v>
      </c>
      <c r="AA1293">
        <v>14.413606266943752</v>
      </c>
      <c r="AB1293">
        <v>-0.12427973136929822</v>
      </c>
      <c r="AC1293">
        <v>-0.12415783004846992</v>
      </c>
      <c r="AD1293">
        <v>-0.12667276105163233</v>
      </c>
      <c r="AE1293">
        <v>-4.6458577511753454</v>
      </c>
      <c r="AF1293">
        <v>-1</v>
      </c>
      <c r="AG1293">
        <v>-1</v>
      </c>
      <c r="AH1293">
        <v>-1</v>
      </c>
      <c r="AI1293">
        <v>-1.5544277185382057E-2</v>
      </c>
      <c r="AJ1293">
        <v>-2.7860760787598193E-2</v>
      </c>
      <c r="AK1293">
        <v>0.38163302830645529</v>
      </c>
      <c r="AL1293">
        <v>-0.20980507131720794</v>
      </c>
      <c r="AM1293">
        <v>0.43615131902863813</v>
      </c>
      <c r="AN1293">
        <v>-0.25271045881358434</v>
      </c>
      <c r="AO1293">
        <v>11.493140111834936</v>
      </c>
      <c r="AP1293">
        <v>-6.0479788215123556</v>
      </c>
      <c r="AQ1293">
        <v>15.03217399116285</v>
      </c>
      <c r="AR1293">
        <v>0.37635136922929324</v>
      </c>
      <c r="AS1293">
        <v>-0.14147777391354055</v>
      </c>
      <c r="AT1293">
        <v>-1</v>
      </c>
      <c r="AU1293">
        <v>-1</v>
      </c>
      <c r="AV1293">
        <v>-1.7130127265485013</v>
      </c>
      <c r="AW1293">
        <v>22.054305214873807</v>
      </c>
      <c r="AX1293">
        <v>21.738975871095441</v>
      </c>
      <c r="AY1293">
        <v>-8.5750181667165831E-2</v>
      </c>
      <c r="AZ1293">
        <v>-44.22154388302328</v>
      </c>
      <c r="BA1293">
        <v>1369.0095422214538</v>
      </c>
    </row>
    <row r="1294" spans="1:100" x14ac:dyDescent="0.25">
      <c r="A1294">
        <v>3418</v>
      </c>
      <c r="B1294" t="s">
        <v>1686</v>
      </c>
      <c r="C1294">
        <v>2</v>
      </c>
      <c r="D1294">
        <v>5.5321484621596495</v>
      </c>
      <c r="E1294">
        <v>0.39987980334047041</v>
      </c>
      <c r="F1294">
        <v>1.0726816692324508</v>
      </c>
      <c r="G1294">
        <v>1.0852196868236943</v>
      </c>
      <c r="H1294">
        <v>0.27673730665746538</v>
      </c>
      <c r="I1294">
        <v>0</v>
      </c>
      <c r="J1294">
        <v>16.604238399447922</v>
      </c>
      <c r="K1294">
        <v>0.27673730665746538</v>
      </c>
      <c r="L1294">
        <v>-1</v>
      </c>
      <c r="M1294">
        <v>-1</v>
      </c>
      <c r="N1294">
        <v>5.5347461331493069</v>
      </c>
      <c r="O1294">
        <v>21.092331173293996</v>
      </c>
      <c r="P1294">
        <v>2.1929557421218022</v>
      </c>
      <c r="Q1294">
        <v>5.4137659199750932</v>
      </c>
      <c r="R1294">
        <v>1.7796352193310234</v>
      </c>
      <c r="S1294">
        <v>0.36658480300315027</v>
      </c>
      <c r="T1294">
        <v>0.43680368669885017</v>
      </c>
      <c r="U1294">
        <v>0.26661328034059206</v>
      </c>
      <c r="V1294">
        <v>2.562290755022515E-2</v>
      </c>
      <c r="W1294">
        <v>36.245897461673209</v>
      </c>
      <c r="X1294">
        <v>1.6784083608196678</v>
      </c>
      <c r="Y1294">
        <v>-1</v>
      </c>
      <c r="Z1294">
        <v>-1</v>
      </c>
      <c r="AA1294">
        <v>66.972385594622139</v>
      </c>
      <c r="AB1294">
        <v>0.32941887781728957</v>
      </c>
      <c r="AC1294">
        <v>0.32971295667641842</v>
      </c>
      <c r="AD1294">
        <v>0.32330038161890123</v>
      </c>
      <c r="AE1294">
        <v>37.151800119787517</v>
      </c>
      <c r="AF1294">
        <v>-1</v>
      </c>
      <c r="AG1294">
        <v>-1</v>
      </c>
      <c r="AH1294">
        <v>-1</v>
      </c>
      <c r="AI1294">
        <v>1.3783096796545683E-2</v>
      </c>
      <c r="AJ1294">
        <v>2.562290755022515E-2</v>
      </c>
      <c r="AK1294">
        <v>-0.1649568044150066</v>
      </c>
      <c r="AL1294">
        <v>0.33678476140425395</v>
      </c>
      <c r="AM1294">
        <v>-0.20047463414985156</v>
      </c>
      <c r="AN1294">
        <v>0.38391549436490535</v>
      </c>
      <c r="AO1294">
        <v>-4.7178501331735525</v>
      </c>
      <c r="AP1294">
        <v>10.163011423496133</v>
      </c>
      <c r="AQ1294">
        <v>42.208913848700519</v>
      </c>
      <c r="AR1294">
        <v>0.97456460935046785</v>
      </c>
      <c r="AS1294">
        <v>1.7930687877793543</v>
      </c>
      <c r="AT1294">
        <v>-1</v>
      </c>
      <c r="AU1294">
        <v>-1</v>
      </c>
      <c r="AV1294">
        <v>2.4133639405753486</v>
      </c>
      <c r="AW1294">
        <v>82.624453019060539</v>
      </c>
      <c r="AX1294">
        <v>83.102631228236547</v>
      </c>
      <c r="AY1294">
        <v>0.38080238907407843</v>
      </c>
      <c r="AZ1294">
        <v>37.514976943371593</v>
      </c>
      <c r="BA1294">
        <v>1559.9910834712896</v>
      </c>
    </row>
    <row r="1295" spans="1:100" x14ac:dyDescent="0.25">
      <c r="A1295">
        <v>3419</v>
      </c>
      <c r="B1295" t="s">
        <v>1687</v>
      </c>
      <c r="C1295">
        <v>2</v>
      </c>
      <c r="D1295">
        <v>5.7655106011996189</v>
      </c>
      <c r="E1295">
        <v>0.4517160871852241</v>
      </c>
      <c r="F1295">
        <v>1.2017596783801245</v>
      </c>
      <c r="G1295">
        <v>1.2148838513158831</v>
      </c>
      <c r="H1295">
        <v>0.30356217249257955</v>
      </c>
      <c r="I1295">
        <v>0</v>
      </c>
      <c r="J1295">
        <v>18.213730349554773</v>
      </c>
      <c r="K1295">
        <v>0.30356217249257955</v>
      </c>
      <c r="L1295">
        <v>-1</v>
      </c>
      <c r="M1295">
        <v>-1</v>
      </c>
      <c r="N1295">
        <v>6.0712434498515906</v>
      </c>
      <c r="O1295">
        <v>22.764172493768235</v>
      </c>
      <c r="P1295">
        <v>2.4554788121675535</v>
      </c>
      <c r="Q1295">
        <v>6.0273504903639248</v>
      </c>
      <c r="R1295">
        <v>1.9811660916098024</v>
      </c>
      <c r="S1295">
        <v>0.37159913696944213</v>
      </c>
      <c r="T1295">
        <v>0.45797430537883721</v>
      </c>
      <c r="U1295">
        <v>0.29282845748261466</v>
      </c>
      <c r="V1295">
        <v>2.9089302182345268E-2</v>
      </c>
      <c r="W1295">
        <v>37.900446768382267</v>
      </c>
      <c r="X1295">
        <v>1.7998527541325853</v>
      </c>
      <c r="Y1295">
        <v>-1</v>
      </c>
      <c r="Z1295">
        <v>-1</v>
      </c>
      <c r="AA1295">
        <v>70.378836127922739</v>
      </c>
      <c r="AB1295">
        <v>0.35882408640453506</v>
      </c>
      <c r="AC1295">
        <v>0.35912932447007373</v>
      </c>
      <c r="AD1295">
        <v>0.35246413449574504</v>
      </c>
      <c r="AE1295">
        <v>39.86079861188675</v>
      </c>
      <c r="AF1295">
        <v>-1</v>
      </c>
      <c r="AG1295">
        <v>-1</v>
      </c>
      <c r="AH1295">
        <v>-1</v>
      </c>
      <c r="AI1295">
        <v>1.5683868656527475E-2</v>
      </c>
      <c r="AJ1295">
        <v>2.9089302182345268E-2</v>
      </c>
      <c r="AK1295">
        <v>-0.20038249829504268</v>
      </c>
      <c r="AL1295">
        <v>0.37221045528429003</v>
      </c>
      <c r="AM1295">
        <v>-0.2417357677883914</v>
      </c>
      <c r="AN1295">
        <v>0.42517662800344519</v>
      </c>
      <c r="AO1295">
        <v>-5.7685202033659735</v>
      </c>
      <c r="AP1295">
        <v>11.213681493688554</v>
      </c>
      <c r="AQ1295">
        <v>43.970298362673212</v>
      </c>
      <c r="AR1295">
        <v>1.0133361302439357</v>
      </c>
      <c r="AS1295">
        <v>1.9184510217480799</v>
      </c>
      <c r="AT1295">
        <v>-1</v>
      </c>
      <c r="AU1295">
        <v>-1</v>
      </c>
      <c r="AV1295">
        <v>2.6808035230414671</v>
      </c>
      <c r="AW1295">
        <v>86.550138031707149</v>
      </c>
      <c r="AX1295">
        <v>87.079745217383675</v>
      </c>
      <c r="AY1295">
        <v>0.41104069129007614</v>
      </c>
      <c r="AZ1295">
        <v>42.812501325041936</v>
      </c>
      <c r="BA1295">
        <v>1593.7603735468329</v>
      </c>
    </row>
    <row r="1296" spans="1:100" x14ac:dyDescent="0.25">
      <c r="A1296">
        <v>3451</v>
      </c>
      <c r="B1296" t="s">
        <v>1688</v>
      </c>
      <c r="C1296">
        <v>3</v>
      </c>
      <c r="D1296">
        <v>4.747494211523839</v>
      </c>
      <c r="E1296">
        <v>-0.10061487906383218</v>
      </c>
      <c r="F1296">
        <v>0.17310212494738367</v>
      </c>
      <c r="G1296">
        <v>0.14613350709604728</v>
      </c>
      <c r="H1296">
        <v>-3.4406172075652358E-2</v>
      </c>
      <c r="I1296">
        <v>0</v>
      </c>
      <c r="J1296">
        <v>-2.0643703245391447</v>
      </c>
      <c r="K1296">
        <v>-3.4406172075652358E-2</v>
      </c>
      <c r="L1296">
        <v>-0.99999999999999989</v>
      </c>
      <c r="M1296">
        <v>-0.99999999999999989</v>
      </c>
      <c r="N1296">
        <v>-0.68812344151304794</v>
      </c>
      <c r="O1296">
        <v>2.8292573940807375</v>
      </c>
      <c r="P1296">
        <v>0.6105437461659774</v>
      </c>
      <c r="Q1296">
        <v>-3.1095855296952499</v>
      </c>
      <c r="R1296">
        <v>-0.9984796069142482</v>
      </c>
      <c r="S1296">
        <v>0.33333333333333337</v>
      </c>
      <c r="T1296">
        <v>0.18251127301905853</v>
      </c>
      <c r="U1296">
        <v>-4.9452399696678008E-2</v>
      </c>
      <c r="V1296">
        <v>-3.4384401676825736E-3</v>
      </c>
      <c r="W1296">
        <v>19.894397542547342</v>
      </c>
      <c r="X1296">
        <v>0.2635135773160367</v>
      </c>
      <c r="Y1296">
        <v>-0.99999999999999989</v>
      </c>
      <c r="Z1296">
        <v>-0.99999999999999989</v>
      </c>
      <c r="AA1296">
        <v>25.5469680218776</v>
      </c>
      <c r="AB1296">
        <v>6.7206082310850027E-2</v>
      </c>
      <c r="AC1296">
        <v>2.6692936707195532E-2</v>
      </c>
      <c r="AD1296">
        <v>3.9121982706844409E-2</v>
      </c>
      <c r="AE1296">
        <v>6.6510500862444948</v>
      </c>
      <c r="AF1296">
        <v>-0.99999999999999989</v>
      </c>
      <c r="AG1296">
        <v>-0.99999999999999989</v>
      </c>
      <c r="AH1296">
        <v>-0.99999999999999989</v>
      </c>
      <c r="AI1296">
        <v>-5.5794377880517051E-3</v>
      </c>
      <c r="AJ1296">
        <v>-3.4384401676825736E-3</v>
      </c>
      <c r="AK1296">
        <v>-1.6336233950395032E-2</v>
      </c>
      <c r="AL1296">
        <v>9.0131185480359047E-2</v>
      </c>
      <c r="AM1296">
        <v>1.3159629430326558E-3</v>
      </c>
      <c r="AN1296">
        <v>0.20429416082813728</v>
      </c>
      <c r="AO1296">
        <v>-4.8782096176160028E-2</v>
      </c>
      <c r="AP1296">
        <v>5.5580099481052283</v>
      </c>
      <c r="AQ1296">
        <v>17.830027218008198</v>
      </c>
      <c r="AR1296">
        <v>0.46295376648803138</v>
      </c>
      <c r="AS1296">
        <v>0.22910740524038473</v>
      </c>
      <c r="AT1296">
        <v>-0.99999999999999989</v>
      </c>
      <c r="AU1296">
        <v>-0.99999999999999989</v>
      </c>
      <c r="AV1296">
        <v>-0.85234609981820053</v>
      </c>
      <c r="AW1296">
        <v>33.934235364063575</v>
      </c>
      <c r="AX1296">
        <v>33.47880259153429</v>
      </c>
      <c r="AY1296">
        <v>-0.12152919003874511</v>
      </c>
      <c r="AZ1296">
        <v>-45.17412763010671</v>
      </c>
      <c r="BA1296">
        <v>1373.2251502753763</v>
      </c>
    </row>
    <row r="1297" spans="1:100" x14ac:dyDescent="0.25">
      <c r="A1297">
        <v>3452</v>
      </c>
      <c r="B1297" t="s">
        <v>1689</v>
      </c>
      <c r="C1297">
        <v>3</v>
      </c>
      <c r="D1297">
        <v>5.11071667912391</v>
      </c>
      <c r="E1297">
        <v>0</v>
      </c>
      <c r="F1297">
        <v>-0.2162863661810453</v>
      </c>
      <c r="G1297">
        <v>-0.2162863661810453</v>
      </c>
      <c r="H1297">
        <v>7.1718717899186504E-2</v>
      </c>
      <c r="I1297">
        <v>0</v>
      </c>
      <c r="J1297">
        <v>4.3031230739511894</v>
      </c>
      <c r="K1297">
        <v>7.1718717899186504E-2</v>
      </c>
      <c r="L1297">
        <v>-0.99999999999999845</v>
      </c>
      <c r="M1297">
        <v>-0.99999999999999845</v>
      </c>
      <c r="N1297">
        <v>1.4343743579837305</v>
      </c>
      <c r="O1297">
        <v>9.1975533868940502</v>
      </c>
      <c r="P1297">
        <v>-2.1235696070420605E-2</v>
      </c>
      <c r="Q1297">
        <v>-1.2293157529674639</v>
      </c>
      <c r="R1297">
        <v>-0.33780192984589918</v>
      </c>
      <c r="S1297">
        <v>0.33333333333333276</v>
      </c>
      <c r="T1297">
        <v>0.29523705739562872</v>
      </c>
      <c r="U1297">
        <v>0.2704082048865456</v>
      </c>
      <c r="V1297">
        <v>0</v>
      </c>
      <c r="W1297">
        <v>33.090395108652814</v>
      </c>
      <c r="X1297">
        <v>1.6003882164382535</v>
      </c>
      <c r="Y1297">
        <v>-0.99999999999999845</v>
      </c>
      <c r="Z1297">
        <v>-0.99999999999999845</v>
      </c>
      <c r="AA1297">
        <v>50.718516076784283</v>
      </c>
      <c r="AB1297">
        <v>-3.9701159665727279E-3</v>
      </c>
      <c r="AC1297">
        <v>0.35989721032090327</v>
      </c>
      <c r="AD1297">
        <v>3.391363605216538E-3</v>
      </c>
      <c r="AE1297">
        <v>17.965922897977379</v>
      </c>
      <c r="AF1297">
        <v>-0.99999999999999845</v>
      </c>
      <c r="AG1297">
        <v>-0.99999999999999845</v>
      </c>
      <c r="AH1297">
        <v>-0.99999999999999845</v>
      </c>
      <c r="AI1297">
        <v>0</v>
      </c>
      <c r="AJ1297">
        <v>0</v>
      </c>
      <c r="AK1297">
        <v>1.8523166017603988E-2</v>
      </c>
      <c r="AL1297">
        <v>-9.761084645436148E-2</v>
      </c>
      <c r="AM1297">
        <v>-0.11059208595170132</v>
      </c>
      <c r="AN1297">
        <v>0.10883114347266713</v>
      </c>
      <c r="AO1297">
        <v>-2.6721863187045138</v>
      </c>
      <c r="AP1297">
        <v>2.2327243545448718</v>
      </c>
      <c r="AQ1297">
        <v>37.393518182604005</v>
      </c>
      <c r="AR1297">
        <v>0.89897859561550753</v>
      </c>
      <c r="AS1297">
        <v>1.6721069343374402</v>
      </c>
      <c r="AT1297">
        <v>-0.99999999999999845</v>
      </c>
      <c r="AU1297">
        <v>-0.99999999999999845</v>
      </c>
      <c r="AV1297">
        <v>-0.55408829602694432</v>
      </c>
      <c r="AW1297">
        <v>62.148793818223233</v>
      </c>
      <c r="AX1297">
        <v>62.148793818223233</v>
      </c>
      <c r="AY1297">
        <v>6.9333493256540368E-2</v>
      </c>
      <c r="AZ1297">
        <v>-3.333995596734614</v>
      </c>
      <c r="BA1297">
        <v>1514.4355554949327</v>
      </c>
    </row>
    <row r="1298" spans="1:100" x14ac:dyDescent="0.25">
      <c r="A1298">
        <v>3453</v>
      </c>
      <c r="B1298" t="s">
        <v>1690</v>
      </c>
      <c r="C1298">
        <v>2</v>
      </c>
      <c r="D1298">
        <v>4.0358626984621226</v>
      </c>
      <c r="E1298">
        <v>6.7512719806818153E-2</v>
      </c>
      <c r="F1298">
        <v>0.24505132487310397</v>
      </c>
      <c r="G1298">
        <v>0.25383099545518489</v>
      </c>
      <c r="H1298">
        <v>0.10473997655370361</v>
      </c>
      <c r="I1298">
        <v>0</v>
      </c>
      <c r="J1298">
        <v>6.2843985932222157</v>
      </c>
      <c r="K1298">
        <v>0.10473997655370361</v>
      </c>
      <c r="L1298">
        <v>-1</v>
      </c>
      <c r="M1298">
        <v>-1</v>
      </c>
      <c r="N1298">
        <v>2.0947995310740719</v>
      </c>
      <c r="O1298">
        <v>10.372715826614188</v>
      </c>
      <c r="P1298">
        <v>0.50969412150241333</v>
      </c>
      <c r="Q1298">
        <v>1.4795465077163432</v>
      </c>
      <c r="R1298">
        <v>0.48744713613628549</v>
      </c>
      <c r="S1298">
        <v>0.3344335870473244</v>
      </c>
      <c r="T1298">
        <v>0.30106060742364715</v>
      </c>
      <c r="U1298">
        <v>9.852518982262283E-2</v>
      </c>
      <c r="V1298">
        <v>3.3968645394070614E-3</v>
      </c>
      <c r="W1298">
        <v>25.637156115930047</v>
      </c>
      <c r="X1298">
        <v>0.89972370553426873</v>
      </c>
      <c r="Y1298">
        <v>-1</v>
      </c>
      <c r="Z1298">
        <v>-1</v>
      </c>
      <c r="AA1298">
        <v>45.130695855720099</v>
      </c>
      <c r="AB1298">
        <v>0.14087674682441312</v>
      </c>
      <c r="AC1298">
        <v>0.14109927439525727</v>
      </c>
      <c r="AD1298">
        <v>0.13630643125002712</v>
      </c>
      <c r="AE1298">
        <v>19.782076417898157</v>
      </c>
      <c r="AF1298">
        <v>-1</v>
      </c>
      <c r="AG1298">
        <v>-1</v>
      </c>
      <c r="AH1298">
        <v>-1</v>
      </c>
      <c r="AI1298">
        <v>1.5956104895209703E-3</v>
      </c>
      <c r="AJ1298">
        <v>3.3968645394070614E-3</v>
      </c>
      <c r="AK1298">
        <v>6.2187845697777591E-2</v>
      </c>
      <c r="AL1298">
        <v>0.10964011129146974</v>
      </c>
      <c r="AM1298">
        <v>6.4086048707079596E-2</v>
      </c>
      <c r="AN1298">
        <v>0.11935481150797417</v>
      </c>
      <c r="AO1298">
        <v>2.0189010589413812</v>
      </c>
      <c r="AP1298">
        <v>3.4262602313811996</v>
      </c>
      <c r="AQ1298">
        <v>30.915159928304622</v>
      </c>
      <c r="AR1298">
        <v>0.72596697912450814</v>
      </c>
      <c r="AS1298">
        <v>0.98913524277587761</v>
      </c>
      <c r="AT1298">
        <v>-1</v>
      </c>
      <c r="AU1298">
        <v>-1</v>
      </c>
      <c r="AV1298">
        <v>0.69857832222478478</v>
      </c>
      <c r="AW1298">
        <v>57.453503603920794</v>
      </c>
      <c r="AX1298">
        <v>57.601926327927494</v>
      </c>
      <c r="AY1298">
        <v>0.18691857694279068</v>
      </c>
      <c r="AZ1298">
        <v>3.5479832067558204</v>
      </c>
      <c r="BA1298">
        <v>1431.1213005183131</v>
      </c>
    </row>
    <row r="1299" spans="1:100" x14ac:dyDescent="0.25">
      <c r="A1299">
        <v>3454</v>
      </c>
      <c r="B1299" t="s">
        <v>1691</v>
      </c>
      <c r="C1299">
        <v>2</v>
      </c>
      <c r="D1299">
        <v>2.5985912358807868</v>
      </c>
      <c r="E1299">
        <v>-0.25174563033870445</v>
      </c>
      <c r="F1299">
        <v>-0.54993684140775667</v>
      </c>
      <c r="G1299">
        <v>-0.54476728664299046</v>
      </c>
      <c r="H1299">
        <v>-6.0473687972139825E-2</v>
      </c>
      <c r="I1299">
        <v>0</v>
      </c>
      <c r="J1299">
        <v>-3.6284212783283882</v>
      </c>
      <c r="K1299">
        <v>-6.0473687972139825E-2</v>
      </c>
      <c r="L1299">
        <v>-1</v>
      </c>
      <c r="M1299">
        <v>-1</v>
      </c>
      <c r="N1299">
        <v>-1.2094737594427967</v>
      </c>
      <c r="O1299">
        <v>7.5887773155313809E-2</v>
      </c>
      <c r="P1299">
        <v>-1.1071787714109227</v>
      </c>
      <c r="Q1299">
        <v>-2.2995052121903381</v>
      </c>
      <c r="R1299">
        <v>-0.75377636630085454</v>
      </c>
      <c r="S1299">
        <v>0.30355043203660836</v>
      </c>
      <c r="T1299">
        <v>0.17067130691794197</v>
      </c>
      <c r="U1299">
        <v>-6.2933417592225649E-2</v>
      </c>
      <c r="V1299">
        <v>-1.7952571591438753E-2</v>
      </c>
      <c r="W1299">
        <v>15.446829134228125</v>
      </c>
      <c r="X1299">
        <v>0.1517507844887328</v>
      </c>
      <c r="Y1299">
        <v>-1</v>
      </c>
      <c r="Z1299">
        <v>-1</v>
      </c>
      <c r="AA1299">
        <v>24.150453900664324</v>
      </c>
      <c r="AB1299">
        <v>-4.0229182901663676E-2</v>
      </c>
      <c r="AC1299">
        <v>-4.0075384598488611E-2</v>
      </c>
      <c r="AD1299">
        <v>-4.3312378913873809E-2</v>
      </c>
      <c r="AE1299">
        <v>3.0974237964922828</v>
      </c>
      <c r="AF1299">
        <v>-1</v>
      </c>
      <c r="AG1299">
        <v>-1</v>
      </c>
      <c r="AH1299">
        <v>-1</v>
      </c>
      <c r="AI1299">
        <v>-1.0111194918024443E-2</v>
      </c>
      <c r="AJ1299">
        <v>-1.7952571591438753E-2</v>
      </c>
      <c r="AK1299">
        <v>0.28037379079317093</v>
      </c>
      <c r="AL1299">
        <v>-0.10854583380392359</v>
      </c>
      <c r="AM1299">
        <v>0.31821231844559528</v>
      </c>
      <c r="AN1299">
        <v>-0.13477145823054149</v>
      </c>
      <c r="AO1299">
        <v>8.4899512245265374</v>
      </c>
      <c r="AP1299">
        <v>-3.0447899342039566</v>
      </c>
      <c r="AQ1299">
        <v>20.066837629835938</v>
      </c>
      <c r="AR1299">
        <v>0.48717417078676351</v>
      </c>
      <c r="AS1299">
        <v>0.21690926156355927</v>
      </c>
      <c r="AT1299">
        <v>-1</v>
      </c>
      <c r="AU1299">
        <v>-1</v>
      </c>
      <c r="AV1299">
        <v>-0.94857524529280124</v>
      </c>
      <c r="AW1299">
        <v>33.275309733346745</v>
      </c>
      <c r="AX1299">
        <v>33.106982702752887</v>
      </c>
      <c r="AY1299">
        <v>6.8164480479790401E-4</v>
      </c>
      <c r="AZ1299">
        <v>-29.079334349669011</v>
      </c>
      <c r="BA1299">
        <v>1404.0048791491315</v>
      </c>
    </row>
    <row r="1300" spans="1:100" x14ac:dyDescent="0.25">
      <c r="A1300">
        <v>3455</v>
      </c>
      <c r="B1300" t="s">
        <v>1692</v>
      </c>
      <c r="C1300">
        <v>3</v>
      </c>
      <c r="D1300">
        <v>4.3447632893987276</v>
      </c>
      <c r="E1300">
        <v>0</v>
      </c>
      <c r="F1300">
        <v>0</v>
      </c>
      <c r="G1300">
        <v>0</v>
      </c>
      <c r="H1300">
        <v>5.5653751920376061E-2</v>
      </c>
      <c r="I1300">
        <v>0</v>
      </c>
      <c r="J1300">
        <v>3.3392251152225634</v>
      </c>
      <c r="K1300">
        <v>5.5653751920376061E-2</v>
      </c>
      <c r="L1300">
        <v>-1</v>
      </c>
      <c r="M1300">
        <v>-1</v>
      </c>
      <c r="N1300">
        <v>1.1130750384075214</v>
      </c>
      <c r="O1300">
        <v>7.6839884046212914</v>
      </c>
      <c r="P1300">
        <v>-1.7298125108686859E-2</v>
      </c>
      <c r="Q1300">
        <v>-1.1354771450797557E-2</v>
      </c>
      <c r="R1300">
        <v>-3.2703991287515707E-2</v>
      </c>
      <c r="S1300">
        <v>0.33333333333333343</v>
      </c>
      <c r="T1300">
        <v>0.322469526396226</v>
      </c>
      <c r="U1300">
        <v>0.17442507535603705</v>
      </c>
      <c r="V1300">
        <v>0</v>
      </c>
      <c r="W1300">
        <v>30.982967326608815</v>
      </c>
      <c r="X1300">
        <v>1.3487700275032457</v>
      </c>
      <c r="Y1300">
        <v>-1</v>
      </c>
      <c r="Z1300">
        <v>-1</v>
      </c>
      <c r="AA1300">
        <v>62.569566479456412</v>
      </c>
      <c r="AB1300">
        <v>0.11041960693051872</v>
      </c>
      <c r="AC1300">
        <v>9.557363505206011E-2</v>
      </c>
      <c r="AD1300">
        <v>0.42639282090012287</v>
      </c>
      <c r="AE1300">
        <v>31.619303144135102</v>
      </c>
      <c r="AF1300">
        <v>-1</v>
      </c>
      <c r="AG1300">
        <v>-1</v>
      </c>
      <c r="AH1300">
        <v>-1</v>
      </c>
      <c r="AI1300">
        <v>0</v>
      </c>
      <c r="AJ1300">
        <v>0</v>
      </c>
      <c r="AK1300">
        <v>-7.4768018303264266E-2</v>
      </c>
      <c r="AL1300">
        <v>0.18098304389667302</v>
      </c>
      <c r="AM1300">
        <v>-0.25127410074852075</v>
      </c>
      <c r="AN1300">
        <v>-6.4872174289445722E-2</v>
      </c>
      <c r="AO1300">
        <v>-6.655692610229341</v>
      </c>
      <c r="AP1300">
        <v>-0.71688913775277796</v>
      </c>
      <c r="AQ1300">
        <v>34.32219244183139</v>
      </c>
      <c r="AR1300">
        <v>0.83022793508559634</v>
      </c>
      <c r="AS1300">
        <v>1.4044237794236221</v>
      </c>
      <c r="AT1300">
        <v>-1</v>
      </c>
      <c r="AU1300">
        <v>-1</v>
      </c>
      <c r="AV1300">
        <v>-3.2703991287515707E-2</v>
      </c>
      <c r="AW1300">
        <v>69.5366657463249</v>
      </c>
      <c r="AX1300">
        <v>69.5366657463249</v>
      </c>
      <c r="AY1300">
        <v>0.21172122449807401</v>
      </c>
      <c r="AZ1300">
        <v>29.002931881528333</v>
      </c>
      <c r="BA1300">
        <v>1463.3037534174966</v>
      </c>
      <c r="CU1300" t="e">
        <v>#N/A</v>
      </c>
      <c r="CV1300" t="e">
        <v>#N/A</v>
      </c>
    </row>
    <row r="1301" spans="1:100" x14ac:dyDescent="0.25">
      <c r="A1301">
        <v>3457</v>
      </c>
      <c r="B1301" t="s">
        <v>1693</v>
      </c>
      <c r="C1301">
        <v>2</v>
      </c>
      <c r="D1301">
        <v>2.5481940584618439</v>
      </c>
      <c r="E1301">
        <v>-0.26294025858649944</v>
      </c>
      <c r="F1301">
        <v>-0.57781268859814006</v>
      </c>
      <c r="G1301">
        <v>-0.57276972066967091</v>
      </c>
      <c r="H1301">
        <v>-6.6266819318523448E-2</v>
      </c>
      <c r="I1301">
        <v>0</v>
      </c>
      <c r="J1301">
        <v>-3.9760091591114053</v>
      </c>
      <c r="K1301">
        <v>-6.6266819318523448E-2</v>
      </c>
      <c r="L1301">
        <v>-1</v>
      </c>
      <c r="M1301">
        <v>-1</v>
      </c>
      <c r="N1301">
        <v>-1.3253363863704686</v>
      </c>
      <c r="O1301">
        <v>-0.285165155099806</v>
      </c>
      <c r="P1301">
        <v>-1.1638735797122606</v>
      </c>
      <c r="Q1301">
        <v>-2.4320156981784491</v>
      </c>
      <c r="R1301">
        <v>-0.79729922381069351</v>
      </c>
      <c r="S1301">
        <v>0.30246753024466966</v>
      </c>
      <c r="T1301">
        <v>0.16609927381062914</v>
      </c>
      <c r="U1301">
        <v>-6.8594879811121556E-2</v>
      </c>
      <c r="V1301">
        <v>-1.8701178481989697E-2</v>
      </c>
      <c r="W1301">
        <v>15.089510610745089</v>
      </c>
      <c r="X1301">
        <v>0.12552350245615496</v>
      </c>
      <c r="Y1301">
        <v>-1</v>
      </c>
      <c r="Z1301">
        <v>-1</v>
      </c>
      <c r="AA1301">
        <v>23.41479261215429</v>
      </c>
      <c r="AB1301">
        <v>-4.6579568273982366E-2</v>
      </c>
      <c r="AC1301">
        <v>-4.6428179926885027E-2</v>
      </c>
      <c r="AD1301">
        <v>-4.9610619211048826E-2</v>
      </c>
      <c r="AE1301">
        <v>2.5123851171434044</v>
      </c>
      <c r="AF1301">
        <v>-1</v>
      </c>
      <c r="AG1301">
        <v>-1</v>
      </c>
      <c r="AH1301">
        <v>-1</v>
      </c>
      <c r="AI1301">
        <v>-1.0521687969958752E-2</v>
      </c>
      <c r="AJ1301">
        <v>-1.8701178481989697E-2</v>
      </c>
      <c r="AK1301">
        <v>0.28802436764769457</v>
      </c>
      <c r="AL1301">
        <v>-0.11619641065844726</v>
      </c>
      <c r="AM1301">
        <v>0.32712312411888417</v>
      </c>
      <c r="AN1301">
        <v>-0.14368226390383043</v>
      </c>
      <c r="AO1301">
        <v>8.7168552379800275</v>
      </c>
      <c r="AP1301">
        <v>-3.2716939476574458</v>
      </c>
      <c r="AQ1301">
        <v>19.686446842286394</v>
      </c>
      <c r="AR1301">
        <v>0.47880102497438448</v>
      </c>
      <c r="AS1301">
        <v>0.18983155857154599</v>
      </c>
      <c r="AT1301">
        <v>-1</v>
      </c>
      <c r="AU1301">
        <v>-1</v>
      </c>
      <c r="AV1301">
        <v>-1.0063318297235102</v>
      </c>
      <c r="AW1301">
        <v>32.427513921707614</v>
      </c>
      <c r="AX1301">
        <v>32.248080225465955</v>
      </c>
      <c r="AY1301">
        <v>-5.8486565024172821E-3</v>
      </c>
      <c r="AZ1301">
        <v>-30.223394295479189</v>
      </c>
      <c r="BA1301">
        <v>1455.5911714800864</v>
      </c>
    </row>
    <row r="1302" spans="1:100" x14ac:dyDescent="0.25">
      <c r="A1302">
        <v>3458</v>
      </c>
      <c r="B1302" t="s">
        <v>1694</v>
      </c>
      <c r="C1302">
        <v>2</v>
      </c>
      <c r="D1302">
        <v>3.5931710013711999</v>
      </c>
      <c r="E1302">
        <v>-3.0821536814777666E-2</v>
      </c>
      <c r="F1302">
        <v>1.8828427115594182E-4</v>
      </c>
      <c r="G1302">
        <v>7.8560088225325952E-3</v>
      </c>
      <c r="H1302">
        <v>5.3852778529052743E-2</v>
      </c>
      <c r="I1302">
        <v>0</v>
      </c>
      <c r="J1302">
        <v>3.2311667117431644</v>
      </c>
      <c r="K1302">
        <v>5.3852778529052743E-2</v>
      </c>
      <c r="L1302">
        <v>-1</v>
      </c>
      <c r="M1302">
        <v>-1</v>
      </c>
      <c r="N1302">
        <v>1.0770555705810549</v>
      </c>
      <c r="O1302">
        <v>7.2012061958222429</v>
      </c>
      <c r="P1302">
        <v>1.168367352581301E-2</v>
      </c>
      <c r="Q1302">
        <v>0.31556679836120405</v>
      </c>
      <c r="R1302">
        <v>0.10513985941893303</v>
      </c>
      <c r="S1302">
        <v>0.32492131559467791</v>
      </c>
      <c r="T1302">
        <v>0.26089960636981707</v>
      </c>
      <c r="U1302">
        <v>4.8794580966001609E-2</v>
      </c>
      <c r="V1302">
        <v>-3.1789413252164768E-3</v>
      </c>
      <c r="W1302">
        <v>22.498449710851226</v>
      </c>
      <c r="X1302">
        <v>0.66934175583562938</v>
      </c>
      <c r="Y1302">
        <v>-1</v>
      </c>
      <c r="Z1302">
        <v>-1</v>
      </c>
      <c r="AA1302">
        <v>38.668604901947873</v>
      </c>
      <c r="AB1302">
        <v>8.5094597473396386E-2</v>
      </c>
      <c r="AC1302">
        <v>8.5295955851825353E-2</v>
      </c>
      <c r="AD1302">
        <v>8.0982327229969897E-2</v>
      </c>
      <c r="AE1302">
        <v>14.643063102294462</v>
      </c>
      <c r="AF1302">
        <v>-1</v>
      </c>
      <c r="AG1302">
        <v>-1</v>
      </c>
      <c r="AH1302">
        <v>-1</v>
      </c>
      <c r="AI1302">
        <v>-2.0101840234179455E-3</v>
      </c>
      <c r="AJ1302">
        <v>-3.1789413252164768E-3</v>
      </c>
      <c r="AK1302">
        <v>0.12939095160387606</v>
      </c>
      <c r="AL1302">
        <v>4.2437005385371263E-2</v>
      </c>
      <c r="AM1302">
        <v>0.14235907684045682</v>
      </c>
      <c r="AN1302">
        <v>4.1081783374596954E-2</v>
      </c>
      <c r="AO1302">
        <v>4.0120389277044826</v>
      </c>
      <c r="AP1302">
        <v>1.433122362618098</v>
      </c>
      <c r="AQ1302">
        <v>27.573785432304266</v>
      </c>
      <c r="AR1302">
        <v>0.65241678604804787</v>
      </c>
      <c r="AS1302">
        <v>0.75128314659175932</v>
      </c>
      <c r="AT1302">
        <v>-1</v>
      </c>
      <c r="AU1302">
        <v>-1</v>
      </c>
      <c r="AV1302">
        <v>0.19124117182723888</v>
      </c>
      <c r="AW1302">
        <v>50.006416567255954</v>
      </c>
      <c r="AX1302">
        <v>50.057277703164736</v>
      </c>
      <c r="AY1302">
        <v>0.12955603570016205</v>
      </c>
      <c r="AZ1302">
        <v>-6.501504977360117</v>
      </c>
      <c r="BA1302">
        <v>1336.6882921569736</v>
      </c>
    </row>
    <row r="1303" spans="1:100" x14ac:dyDescent="0.25">
      <c r="A1303">
        <v>3459</v>
      </c>
      <c r="B1303" t="s">
        <v>1695</v>
      </c>
      <c r="C1303">
        <v>3</v>
      </c>
      <c r="D1303">
        <v>5.3743497609833284</v>
      </c>
      <c r="E1303">
        <v>-2.5779450029662747E-3</v>
      </c>
      <c r="F1303">
        <v>-8.3679738539324828E-3</v>
      </c>
      <c r="G1303">
        <v>-8.3679738539324828E-3</v>
      </c>
      <c r="H1303">
        <v>0.39008418410231932</v>
      </c>
      <c r="I1303">
        <v>0</v>
      </c>
      <c r="J1303">
        <v>23.405051046139167</v>
      </c>
      <c r="K1303">
        <v>0.39008418410231932</v>
      </c>
      <c r="L1303">
        <v>-0.99999999999999867</v>
      </c>
      <c r="M1303">
        <v>-0.99999999999999867</v>
      </c>
      <c r="N1303">
        <v>7.8016836820463871</v>
      </c>
      <c r="O1303">
        <v>28.771032833268571</v>
      </c>
      <c r="P1303">
        <v>0.29988353778037141</v>
      </c>
      <c r="Q1303">
        <v>0.1128076610190968</v>
      </c>
      <c r="R1303">
        <v>0.10631190279494523</v>
      </c>
      <c r="S1303">
        <v>0.33333333333333304</v>
      </c>
      <c r="T1303">
        <v>0.33333333333333304</v>
      </c>
      <c r="U1303">
        <v>0.38507526873086162</v>
      </c>
      <c r="V1303">
        <v>-7.8760977016749216E-3</v>
      </c>
      <c r="W1303">
        <v>26.151266143741335</v>
      </c>
      <c r="X1303">
        <v>1.769626971277743</v>
      </c>
      <c r="Y1303">
        <v>-0.99999999999999867</v>
      </c>
      <c r="Z1303">
        <v>-0.99999999999999867</v>
      </c>
      <c r="AA1303">
        <v>56.004778139743323</v>
      </c>
      <c r="AB1303">
        <v>0.3481201514133086</v>
      </c>
      <c r="AC1303">
        <v>0.20942567117452623</v>
      </c>
      <c r="AD1303">
        <v>3.7398179276306141E-2</v>
      </c>
      <c r="AE1303">
        <v>29.747200093207045</v>
      </c>
      <c r="AF1303">
        <v>-0.99999999999999867</v>
      </c>
      <c r="AG1303">
        <v>-0.99999999999999867</v>
      </c>
      <c r="AH1303">
        <v>-0.99999999999999867</v>
      </c>
      <c r="AI1303">
        <v>0</v>
      </c>
      <c r="AJ1303">
        <v>-7.8760977016749216E-3</v>
      </c>
      <c r="AK1303">
        <v>0.13518256392035527</v>
      </c>
      <c r="AL1303">
        <v>-9.0158722691179791E-2</v>
      </c>
      <c r="AM1303">
        <v>-7.0368450263784549E-2</v>
      </c>
      <c r="AN1303">
        <v>-0.22143613059021269</v>
      </c>
      <c r="AO1303">
        <v>-1.0832984369928365</v>
      </c>
      <c r="AP1303">
        <v>-5.986696878211216</v>
      </c>
      <c r="AQ1303">
        <v>49.556317189880502</v>
      </c>
      <c r="AR1303">
        <v>1.0438658376958523</v>
      </c>
      <c r="AS1303">
        <v>2.1597111553800623</v>
      </c>
      <c r="AT1303">
        <v>-0.99999999999999867</v>
      </c>
      <c r="AU1303">
        <v>-0.99999999999999867</v>
      </c>
      <c r="AV1303">
        <v>9.7943928941012753E-2</v>
      </c>
      <c r="AW1303">
        <v>78.789114094800695</v>
      </c>
      <c r="AX1303">
        <v>78.001504324633189</v>
      </c>
      <c r="AY1303">
        <v>0.33991824193374154</v>
      </c>
      <c r="AZ1303">
        <v>15.547320437242657</v>
      </c>
      <c r="BA1303">
        <v>1464.1765010550655</v>
      </c>
      <c r="CU1303" t="e">
        <v>#N/A</v>
      </c>
      <c r="CV1303" t="e">
        <v>#N/A</v>
      </c>
    </row>
    <row r="1304" spans="1:100" x14ac:dyDescent="0.25">
      <c r="A1304">
        <v>3461</v>
      </c>
      <c r="B1304" t="s">
        <v>1696</v>
      </c>
      <c r="C1304">
        <v>3</v>
      </c>
      <c r="D1304">
        <v>5.5150248332828333</v>
      </c>
      <c r="E1304">
        <v>0</v>
      </c>
      <c r="F1304">
        <v>-3.3536669267780948E-2</v>
      </c>
      <c r="G1304">
        <v>-3.3536669267780948E-2</v>
      </c>
      <c r="H1304">
        <v>0.32479980554271187</v>
      </c>
      <c r="I1304">
        <v>0</v>
      </c>
      <c r="J1304">
        <v>19.487988332562693</v>
      </c>
      <c r="K1304">
        <v>0.32479980554271187</v>
      </c>
      <c r="L1304">
        <v>-1.0000000000000007</v>
      </c>
      <c r="M1304">
        <v>-1.0000000000000007</v>
      </c>
      <c r="N1304">
        <v>6.4959961108542368</v>
      </c>
      <c r="O1304">
        <v>24.969476496577766</v>
      </c>
      <c r="P1304">
        <v>-0.57555075713110571</v>
      </c>
      <c r="Q1304">
        <v>0.90678615811290797</v>
      </c>
      <c r="R1304">
        <v>0.20013256924991243</v>
      </c>
      <c r="S1304">
        <v>0.33999516756693621</v>
      </c>
      <c r="T1304">
        <v>0.39737936332253082</v>
      </c>
      <c r="U1304">
        <v>8.3376284962195665E-2</v>
      </c>
      <c r="V1304">
        <v>-9.0153509068641568E-3</v>
      </c>
      <c r="W1304">
        <v>19.477426376083464</v>
      </c>
      <c r="X1304">
        <v>0.74810931243774315</v>
      </c>
      <c r="Y1304">
        <v>-1.0000000000000007</v>
      </c>
      <c r="Z1304">
        <v>-1.0000000000000007</v>
      </c>
      <c r="AA1304">
        <v>40.905280016913551</v>
      </c>
      <c r="AB1304">
        <v>0.1519869019498315</v>
      </c>
      <c r="AC1304">
        <v>0.13554445655529035</v>
      </c>
      <c r="AD1304">
        <v>0.13702306292648161</v>
      </c>
      <c r="AE1304">
        <v>21.22772107158017</v>
      </c>
      <c r="AF1304">
        <v>-1.0000000000000007</v>
      </c>
      <c r="AG1304">
        <v>-1.0000000000000007</v>
      </c>
      <c r="AH1304">
        <v>-1.0000000000000007</v>
      </c>
      <c r="AI1304">
        <v>0</v>
      </c>
      <c r="AJ1304">
        <v>-9.0153509068641568E-3</v>
      </c>
      <c r="AK1304">
        <v>0.18428975370969888</v>
      </c>
      <c r="AL1304">
        <v>-5.0105718314242251E-2</v>
      </c>
      <c r="AM1304">
        <v>0.40068138902955974</v>
      </c>
      <c r="AN1304">
        <v>0.64664242620185708</v>
      </c>
      <c r="AO1304">
        <v>10.938483494287489</v>
      </c>
      <c r="AP1304">
        <v>15.915532063475224</v>
      </c>
      <c r="AQ1304">
        <v>38.965414708646158</v>
      </c>
      <c r="AR1304">
        <v>0.81173546494479853</v>
      </c>
      <c r="AS1304">
        <v>1.0729091179804553</v>
      </c>
      <c r="AT1304">
        <v>-1.0000000000000007</v>
      </c>
      <c r="AU1304">
        <v>-1.0000000000000007</v>
      </c>
      <c r="AV1304">
        <v>0.16659589998213153</v>
      </c>
      <c r="AW1304">
        <v>81.790288576966518</v>
      </c>
      <c r="AX1304">
        <v>80.888753486280109</v>
      </c>
      <c r="AY1304">
        <v>0.1839494425203354</v>
      </c>
      <c r="AZ1304">
        <v>24.089512577725024</v>
      </c>
      <c r="BA1304">
        <v>1495.0268920249914</v>
      </c>
    </row>
    <row r="1305" spans="1:100" x14ac:dyDescent="0.25">
      <c r="A1305">
        <v>3464</v>
      </c>
      <c r="B1305" t="s">
        <v>1697</v>
      </c>
      <c r="C1305">
        <v>3</v>
      </c>
      <c r="D1305">
        <v>5.2100822913470957</v>
      </c>
      <c r="E1305">
        <v>-1.9504052442941899E-2</v>
      </c>
      <c r="F1305">
        <v>1.154923572259015</v>
      </c>
      <c r="G1305">
        <v>1.1449932864949544</v>
      </c>
      <c r="H1305">
        <v>9.5771742340023405E-2</v>
      </c>
      <c r="I1305">
        <v>0</v>
      </c>
      <c r="J1305">
        <v>5.7463045404014057</v>
      </c>
      <c r="K1305">
        <v>9.5771742340023405E-2</v>
      </c>
      <c r="L1305">
        <v>-0.99999999999999989</v>
      </c>
      <c r="M1305">
        <v>-0.99999999999999989</v>
      </c>
      <c r="N1305">
        <v>1.915434846800468</v>
      </c>
      <c r="O1305">
        <v>12.101380118243455</v>
      </c>
      <c r="P1305">
        <v>0.91507523929484169</v>
      </c>
      <c r="Q1305">
        <v>-4.4353366636940166</v>
      </c>
      <c r="R1305">
        <v>-1.3494069625590659</v>
      </c>
      <c r="S1305">
        <v>0.33333333333333315</v>
      </c>
      <c r="T1305">
        <v>0.35645324945221624</v>
      </c>
      <c r="U1305">
        <v>0.38337116121226267</v>
      </c>
      <c r="V1305">
        <v>0</v>
      </c>
      <c r="W1305">
        <v>39.095440066311546</v>
      </c>
      <c r="X1305">
        <v>2.1488471636343247</v>
      </c>
      <c r="Y1305">
        <v>-0.99999999999999989</v>
      </c>
      <c r="Z1305">
        <v>-0.99999999999999989</v>
      </c>
      <c r="AA1305">
        <v>113.77499608124666</v>
      </c>
      <c r="AB1305">
        <v>0.65557114459792232</v>
      </c>
      <c r="AC1305">
        <v>0.62550451674517848</v>
      </c>
      <c r="AD1305">
        <v>0.23950359820678271</v>
      </c>
      <c r="AE1305">
        <v>76.028962977494174</v>
      </c>
      <c r="AF1305">
        <v>-0.99999999999999989</v>
      </c>
      <c r="AG1305">
        <v>-0.99999999999999989</v>
      </c>
      <c r="AH1305">
        <v>-0.99999999999999989</v>
      </c>
      <c r="AI1305">
        <v>0</v>
      </c>
      <c r="AJ1305">
        <v>0</v>
      </c>
      <c r="AK1305">
        <v>-0.20718140315821384</v>
      </c>
      <c r="AL1305">
        <v>0.27700566259710324</v>
      </c>
      <c r="AM1305">
        <v>5.7543171240088217E-2</v>
      </c>
      <c r="AN1305">
        <v>-0.12336944325576757</v>
      </c>
      <c r="AO1305">
        <v>0.40267226521113658</v>
      </c>
      <c r="AP1305">
        <v>-1.6992077684086726</v>
      </c>
      <c r="AQ1305">
        <v>44.841744606712965</v>
      </c>
      <c r="AR1305">
        <v>1.0731577439978119</v>
      </c>
      <c r="AS1305">
        <v>2.244618905974348</v>
      </c>
      <c r="AT1305">
        <v>-0.99999999999999989</v>
      </c>
      <c r="AU1305">
        <v>-0.99999999999999989</v>
      </c>
      <c r="AV1305">
        <v>-0.20441367606411145</v>
      </c>
      <c r="AW1305">
        <v>124.17716843108147</v>
      </c>
      <c r="AX1305">
        <v>124.17716843108147</v>
      </c>
      <c r="AY1305">
        <v>0.51623898167577786</v>
      </c>
      <c r="AZ1305">
        <v>73.61000350469476</v>
      </c>
      <c r="BA1305">
        <v>1605.0838289548301</v>
      </c>
      <c r="CU1305" t="e">
        <v>#N/A</v>
      </c>
      <c r="CV1305" t="e">
        <v>#N/A</v>
      </c>
    </row>
    <row r="1306" spans="1:100" x14ac:dyDescent="0.25">
      <c r="A1306">
        <v>3465</v>
      </c>
      <c r="B1306" t="s">
        <v>1698</v>
      </c>
      <c r="C1306">
        <v>2</v>
      </c>
      <c r="D1306">
        <v>3.6984473348334306</v>
      </c>
      <c r="E1306">
        <v>-7.4367070136227426E-3</v>
      </c>
      <c r="F1306">
        <v>5.8419064934954634E-2</v>
      </c>
      <c r="G1306">
        <v>6.635122092222602E-2</v>
      </c>
      <c r="H1306">
        <v>6.5954242512691441E-2</v>
      </c>
      <c r="I1306">
        <v>0</v>
      </c>
      <c r="J1306">
        <v>3.9572545507614865</v>
      </c>
      <c r="K1306">
        <v>6.5954242512691441E-2</v>
      </c>
      <c r="L1306">
        <v>-1</v>
      </c>
      <c r="M1306">
        <v>-1</v>
      </c>
      <c r="N1306">
        <v>1.3190848502538288</v>
      </c>
      <c r="O1306">
        <v>7.9554216185735598</v>
      </c>
      <c r="P1306">
        <v>0.13011533676545844</v>
      </c>
      <c r="Q1306">
        <v>0.59237234233365776</v>
      </c>
      <c r="R1306">
        <v>0.19605619829137141</v>
      </c>
      <c r="S1306">
        <v>0.32718342502210274</v>
      </c>
      <c r="T1306">
        <v>0.27045027778946112</v>
      </c>
      <c r="U1306">
        <v>6.062099694731176E-2</v>
      </c>
      <c r="V1306">
        <v>-1.615151591783067E-3</v>
      </c>
      <c r="W1306">
        <v>23.244864211761211</v>
      </c>
      <c r="X1306">
        <v>0.72412879412781439</v>
      </c>
      <c r="Y1306">
        <v>-1</v>
      </c>
      <c r="Z1306">
        <v>-1</v>
      </c>
      <c r="AA1306">
        <v>40.205352138417645</v>
      </c>
      <c r="AB1306">
        <v>9.8360127852457097E-2</v>
      </c>
      <c r="AC1306">
        <v>9.8566520467973567E-2</v>
      </c>
      <c r="AD1306">
        <v>9.4138930034107032E-2</v>
      </c>
      <c r="AE1306">
        <v>15.865169780679306</v>
      </c>
      <c r="AF1306">
        <v>-1</v>
      </c>
      <c r="AG1306">
        <v>-1</v>
      </c>
      <c r="AH1306">
        <v>-1</v>
      </c>
      <c r="AI1306">
        <v>-1.1526914884665337E-3</v>
      </c>
      <c r="AJ1306">
        <v>-1.615151591783067E-3</v>
      </c>
      <c r="AK1306">
        <v>0.11340940816504594</v>
      </c>
      <c r="AL1306">
        <v>5.8418548824201381E-2</v>
      </c>
      <c r="AM1306">
        <v>0.12374499967339506</v>
      </c>
      <c r="AN1306">
        <v>5.96958605416587E-2</v>
      </c>
      <c r="AO1306">
        <v>3.5380516171518588</v>
      </c>
      <c r="AP1306">
        <v>1.9071096731707222</v>
      </c>
      <c r="AQ1306">
        <v>28.368396349958044</v>
      </c>
      <c r="AR1306">
        <v>0.66990772772012208</v>
      </c>
      <c r="AS1306">
        <v>0.80784665739875516</v>
      </c>
      <c r="AT1306">
        <v>-1</v>
      </c>
      <c r="AU1306">
        <v>-1</v>
      </c>
      <c r="AV1306">
        <v>0.31189081439792377</v>
      </c>
      <c r="AW1306">
        <v>51.777405323869473</v>
      </c>
      <c r="AX1306">
        <v>51.851467541590253</v>
      </c>
      <c r="AY1306">
        <v>0.14319739843586207</v>
      </c>
      <c r="AZ1306">
        <v>-4.1116402562731071</v>
      </c>
      <c r="BA1306">
        <v>1420.3993547524815</v>
      </c>
    </row>
    <row r="1307" spans="1:100" x14ac:dyDescent="0.25">
      <c r="A1307">
        <v>3466</v>
      </c>
      <c r="B1307" t="s">
        <v>1699</v>
      </c>
      <c r="C1307">
        <v>3</v>
      </c>
      <c r="D1307">
        <v>4.6681235112240369</v>
      </c>
      <c r="E1307">
        <v>0</v>
      </c>
      <c r="F1307">
        <v>-0.22906403626263158</v>
      </c>
      <c r="G1307">
        <v>-0.22906403626263158</v>
      </c>
      <c r="H1307">
        <v>0.12250389919314059</v>
      </c>
      <c r="I1307">
        <v>0</v>
      </c>
      <c r="J1307">
        <v>7.350233951588435</v>
      </c>
      <c r="K1307">
        <v>0.12250389919314059</v>
      </c>
      <c r="L1307">
        <v>-1.0000000000000009</v>
      </c>
      <c r="M1307">
        <v>-1.0000000000000009</v>
      </c>
      <c r="N1307">
        <v>2.4500779838628124</v>
      </c>
      <c r="O1307">
        <v>11.78929342654984</v>
      </c>
      <c r="P1307">
        <v>-6.5268068543777633E-2</v>
      </c>
      <c r="Q1307">
        <v>-1.6446353326569947</v>
      </c>
      <c r="R1307">
        <v>-0.52706656431058962</v>
      </c>
      <c r="S1307">
        <v>0.24651280105279968</v>
      </c>
      <c r="T1307">
        <v>0.33905801256579293</v>
      </c>
      <c r="U1307">
        <v>2.802092355618957E-2</v>
      </c>
      <c r="V1307">
        <v>-1.3873860967796376E-2</v>
      </c>
      <c r="W1307">
        <v>19.088559080553804</v>
      </c>
      <c r="X1307">
        <v>0.49763212207589147</v>
      </c>
      <c r="Y1307">
        <v>-1.0000000000000009</v>
      </c>
      <c r="Z1307">
        <v>-1.0000000000000009</v>
      </c>
      <c r="AA1307">
        <v>39.192333779398965</v>
      </c>
      <c r="AB1307">
        <v>-6.1065882926953217E-2</v>
      </c>
      <c r="AC1307">
        <v>0.29000014099855864</v>
      </c>
      <c r="AD1307">
        <v>0.18368256719150924</v>
      </c>
      <c r="AE1307">
        <v>20.630841263155741</v>
      </c>
      <c r="AF1307">
        <v>-1.0000000000000009</v>
      </c>
      <c r="AG1307">
        <v>-1.0000000000000009</v>
      </c>
      <c r="AH1307">
        <v>-1.0000000000000009</v>
      </c>
      <c r="AI1307">
        <v>0</v>
      </c>
      <c r="AJ1307">
        <v>-1.3873860967796376E-2</v>
      </c>
      <c r="AK1307">
        <v>9.4835389551129988E-3</v>
      </c>
      <c r="AL1307">
        <v>8.8269836050905104E-2</v>
      </c>
      <c r="AM1307">
        <v>0.14353961110398974</v>
      </c>
      <c r="AN1307">
        <v>8.729475551157001E-2</v>
      </c>
      <c r="AO1307">
        <v>3.6359079723753065</v>
      </c>
      <c r="AP1307">
        <v>2.6237180680437757</v>
      </c>
      <c r="AQ1307">
        <v>26.438793032142254</v>
      </c>
      <c r="AR1307">
        <v>0.59971787620698569</v>
      </c>
      <c r="AS1307">
        <v>0.62013602126903211</v>
      </c>
      <c r="AT1307">
        <v>-1.0000000000000009</v>
      </c>
      <c r="AU1307">
        <v>-1.0000000000000009</v>
      </c>
      <c r="AV1307">
        <v>-0.75613060057322101</v>
      </c>
      <c r="AW1307">
        <v>53.605345273992569</v>
      </c>
      <c r="AX1307">
        <v>52.217959177212919</v>
      </c>
      <c r="AY1307">
        <v>0.22425841194678628</v>
      </c>
      <c r="AZ1307">
        <v>-1.1827531900884258</v>
      </c>
      <c r="BA1307">
        <v>1447.9572526463542</v>
      </c>
    </row>
    <row r="1308" spans="1:100" x14ac:dyDescent="0.25">
      <c r="A1308">
        <v>3467</v>
      </c>
      <c r="B1308" t="s">
        <v>1700</v>
      </c>
      <c r="C1308">
        <v>3</v>
      </c>
      <c r="D1308">
        <v>2.0229150150593198</v>
      </c>
      <c r="E1308">
        <v>-6.8156794505051582E-3</v>
      </c>
      <c r="F1308">
        <v>2.3979746657594923E-2</v>
      </c>
      <c r="G1308">
        <v>2.3979746657594923E-2</v>
      </c>
      <c r="H1308">
        <v>0.17498699734485973</v>
      </c>
      <c r="I1308">
        <v>0</v>
      </c>
      <c r="J1308">
        <v>10.49921984069158</v>
      </c>
      <c r="K1308">
        <v>0.17498699734485973</v>
      </c>
      <c r="L1308">
        <v>-1.0000000000000011</v>
      </c>
      <c r="M1308">
        <v>-1.0000000000000011</v>
      </c>
      <c r="N1308">
        <v>3.4997399468971939</v>
      </c>
      <c r="O1308">
        <v>12.546114602408496</v>
      </c>
      <c r="P1308">
        <v>-0.9507907288673707</v>
      </c>
      <c r="Q1308">
        <v>0.37322758939462092</v>
      </c>
      <c r="R1308">
        <v>2.0376395733815448E-2</v>
      </c>
      <c r="S1308">
        <v>0.3299487381242629</v>
      </c>
      <c r="T1308">
        <v>0.37750460402090386</v>
      </c>
      <c r="U1308">
        <v>-4.6967530905259749E-2</v>
      </c>
      <c r="V1308">
        <v>-8.3244832859173615E-3</v>
      </c>
      <c r="W1308">
        <v>19.086973224365185</v>
      </c>
      <c r="X1308">
        <v>0.33275866220505806</v>
      </c>
      <c r="Y1308">
        <v>-1.0000000000000011</v>
      </c>
      <c r="Z1308">
        <v>-1.0000000000000011</v>
      </c>
      <c r="AA1308">
        <v>23.893550260802908</v>
      </c>
      <c r="AB1308">
        <v>8.9957259579572818E-2</v>
      </c>
      <c r="AC1308">
        <v>4.2431732307215059E-2</v>
      </c>
      <c r="AD1308">
        <v>-3.6664979072709714E-2</v>
      </c>
      <c r="AE1308">
        <v>4.7862006407039166</v>
      </c>
      <c r="AF1308">
        <v>-1.0000000000000011</v>
      </c>
      <c r="AG1308">
        <v>-1.0000000000000011</v>
      </c>
      <c r="AH1308">
        <v>-1.0000000000000011</v>
      </c>
      <c r="AI1308">
        <v>0</v>
      </c>
      <c r="AJ1308">
        <v>-8.3244832859173615E-3</v>
      </c>
      <c r="AK1308">
        <v>0.46257953078161329</v>
      </c>
      <c r="AL1308">
        <v>0.29166290074423235</v>
      </c>
      <c r="AM1308">
        <v>0.45576239846705596</v>
      </c>
      <c r="AN1308">
        <v>-0.1843223733690528</v>
      </c>
      <c r="AO1308">
        <v>13.706957615584464</v>
      </c>
      <c r="AP1308">
        <v>-3.1497448305051603</v>
      </c>
      <c r="AQ1308">
        <v>29.586193065056765</v>
      </c>
      <c r="AR1308">
        <v>0.65216132795398951</v>
      </c>
      <c r="AS1308">
        <v>0.50774565954991757</v>
      </c>
      <c r="AT1308">
        <v>-1.0000000000000011</v>
      </c>
      <c r="AU1308">
        <v>-1.0000000000000011</v>
      </c>
      <c r="AV1308">
        <v>4.4356142391410384E-2</v>
      </c>
      <c r="AW1308">
        <v>33.289920032706263</v>
      </c>
      <c r="AX1308">
        <v>32.457471704114525</v>
      </c>
      <c r="AY1308">
        <v>5.3508538825915771E-4</v>
      </c>
      <c r="AZ1308">
        <v>-18.124860306897464</v>
      </c>
      <c r="BA1308">
        <v>1425.8197863105734</v>
      </c>
      <c r="CU1308" t="e">
        <v>#N/A</v>
      </c>
      <c r="CV1308" t="e">
        <v>#N/A</v>
      </c>
    </row>
    <row r="1309" spans="1:100" x14ac:dyDescent="0.25">
      <c r="A1309">
        <v>3468</v>
      </c>
      <c r="B1309" t="s">
        <v>1701</v>
      </c>
      <c r="C1309">
        <v>3</v>
      </c>
      <c r="D1309">
        <v>3.2115877924140297</v>
      </c>
      <c r="E1309">
        <v>1.6360773257838596E-3</v>
      </c>
      <c r="F1309">
        <v>-0.32737879772493739</v>
      </c>
      <c r="G1309">
        <v>-0.32737879772493739</v>
      </c>
      <c r="H1309">
        <v>0.14821266658664789</v>
      </c>
      <c r="I1309">
        <v>0</v>
      </c>
      <c r="J1309">
        <v>8.8927599951988672</v>
      </c>
      <c r="K1309">
        <v>0.14821266658664789</v>
      </c>
      <c r="L1309">
        <v>-1</v>
      </c>
      <c r="M1309">
        <v>-1</v>
      </c>
      <c r="N1309">
        <v>2.9642533317329569</v>
      </c>
      <c r="O1309">
        <v>11.776968989887962</v>
      </c>
      <c r="P1309">
        <v>0.60405719513627565</v>
      </c>
      <c r="Q1309">
        <v>-0.73198353159834162</v>
      </c>
      <c r="R1309">
        <v>-0.28229608213162322</v>
      </c>
      <c r="S1309">
        <v>0.33272561786484173</v>
      </c>
      <c r="T1309">
        <v>0.24796698497887357</v>
      </c>
      <c r="U1309">
        <v>-4.7512435481540993E-2</v>
      </c>
      <c r="V1309">
        <v>0</v>
      </c>
      <c r="W1309">
        <v>15.398700031021054</v>
      </c>
      <c r="X1309">
        <v>0.1268831829037845</v>
      </c>
      <c r="Y1309">
        <v>-1</v>
      </c>
      <c r="Z1309">
        <v>-1</v>
      </c>
      <c r="AA1309">
        <v>12.876057115012555</v>
      </c>
      <c r="AB1309">
        <v>0.12420792058915819</v>
      </c>
      <c r="AC1309">
        <v>0.15841922901623354</v>
      </c>
      <c r="AD1309">
        <v>-0.32743408628292925</v>
      </c>
      <c r="AE1309">
        <v>-2.2403468338768828</v>
      </c>
      <c r="AF1309">
        <v>-1</v>
      </c>
      <c r="AG1309">
        <v>-1</v>
      </c>
      <c r="AH1309">
        <v>-1</v>
      </c>
      <c r="AI1309">
        <v>0</v>
      </c>
      <c r="AJ1309">
        <v>0</v>
      </c>
      <c r="AK1309">
        <v>1.3564495905597565E-2</v>
      </c>
      <c r="AL1309">
        <v>-5.3774668629243461E-2</v>
      </c>
      <c r="AM1309">
        <v>-0.32812466735591594</v>
      </c>
      <c r="AN1309">
        <v>0.23680106920042088</v>
      </c>
      <c r="AO1309">
        <v>-8.135294204369913</v>
      </c>
      <c r="AP1309">
        <v>5.6511533868643076</v>
      </c>
      <c r="AQ1309">
        <v>24.291460026219927</v>
      </c>
      <c r="AR1309">
        <v>0.53318016736217433</v>
      </c>
      <c r="AS1309">
        <v>0.27509584949043248</v>
      </c>
      <c r="AT1309">
        <v>-1</v>
      </c>
      <c r="AU1309">
        <v>-1</v>
      </c>
      <c r="AV1309">
        <v>-0.60967487985656055</v>
      </c>
      <c r="AW1309">
        <v>30.304179491764824</v>
      </c>
      <c r="AX1309">
        <v>30.304179491764824</v>
      </c>
      <c r="AY1309">
        <v>0.11769643479029951</v>
      </c>
      <c r="AZ1309">
        <v>-4.8616667966083718</v>
      </c>
      <c r="BA1309">
        <v>1414.8280477664316</v>
      </c>
    </row>
    <row r="1310" spans="1:100" x14ac:dyDescent="0.25">
      <c r="A1310">
        <v>3470</v>
      </c>
      <c r="B1310" t="s">
        <v>1702</v>
      </c>
      <c r="C1310">
        <v>2</v>
      </c>
      <c r="D1310">
        <v>4.0546367393061642</v>
      </c>
      <c r="E1310">
        <v>7.1682961449735336E-2</v>
      </c>
      <c r="F1310">
        <v>0.25543568210335232</v>
      </c>
      <c r="G1310">
        <v>0.264262509025464</v>
      </c>
      <c r="H1310">
        <v>0.10689804353447506</v>
      </c>
      <c r="I1310">
        <v>0</v>
      </c>
      <c r="J1310">
        <v>6.4138826120685035</v>
      </c>
      <c r="K1310">
        <v>0.10689804353447506</v>
      </c>
      <c r="L1310">
        <v>-1</v>
      </c>
      <c r="M1310">
        <v>-1</v>
      </c>
      <c r="N1310">
        <v>2.137960870689501</v>
      </c>
      <c r="O1310">
        <v>10.507215867471128</v>
      </c>
      <c r="P1310">
        <v>0.53081416633838308</v>
      </c>
      <c r="Q1310">
        <v>1.5289095356399958</v>
      </c>
      <c r="R1310">
        <v>0.50366034382739677</v>
      </c>
      <c r="S1310">
        <v>0.33483699143449752</v>
      </c>
      <c r="T1310">
        <v>0.30276378884556421</v>
      </c>
      <c r="U1310">
        <v>0.10063420719974675</v>
      </c>
      <c r="V1310">
        <v>3.6757368306566773E-3</v>
      </c>
      <c r="W1310">
        <v>25.770265010073818</v>
      </c>
      <c r="X1310">
        <v>0.90949393651396493</v>
      </c>
      <c r="Y1310">
        <v>-1</v>
      </c>
      <c r="Z1310">
        <v>-1</v>
      </c>
      <c r="AA1310">
        <v>45.40474562964009</v>
      </c>
      <c r="AB1310">
        <v>0.14324240300718377</v>
      </c>
      <c r="AC1310">
        <v>0.14346582833889776</v>
      </c>
      <c r="AD1310">
        <v>0.13865266226216919</v>
      </c>
      <c r="AE1310">
        <v>20.000016005469408</v>
      </c>
      <c r="AF1310">
        <v>-1</v>
      </c>
      <c r="AG1310">
        <v>-1</v>
      </c>
      <c r="AH1310">
        <v>-1</v>
      </c>
      <c r="AI1310">
        <v>1.7485280479617156E-3</v>
      </c>
      <c r="AJ1310">
        <v>3.6757368306566773E-3</v>
      </c>
      <c r="AK1310">
        <v>5.9337840008901133E-2</v>
      </c>
      <c r="AL1310">
        <v>0.11249011698034619</v>
      </c>
      <c r="AM1310">
        <v>6.0766580470337464E-2</v>
      </c>
      <c r="AN1310">
        <v>0.1226742797447163</v>
      </c>
      <c r="AO1310">
        <v>1.9343743962507145</v>
      </c>
      <c r="AP1310">
        <v>3.5107868940718663</v>
      </c>
      <c r="AQ1310">
        <v>31.056863740857182</v>
      </c>
      <c r="AR1310">
        <v>0.72908615741038629</v>
      </c>
      <c r="AS1310">
        <v>0.99922227399409413</v>
      </c>
      <c r="AT1310">
        <v>-1</v>
      </c>
      <c r="AU1310">
        <v>-1</v>
      </c>
      <c r="AV1310">
        <v>0.72009390168076581</v>
      </c>
      <c r="AW1310">
        <v>57.769325917992241</v>
      </c>
      <c r="AX1310">
        <v>57.92188611566695</v>
      </c>
      <c r="AY1310">
        <v>0.18935125571061928</v>
      </c>
      <c r="AZ1310">
        <v>3.9741703317236277</v>
      </c>
      <c r="BA1310">
        <v>1455.8114461156465</v>
      </c>
    </row>
    <row r="1311" spans="1:100" x14ac:dyDescent="0.25">
      <c r="A1311">
        <v>3472</v>
      </c>
      <c r="B1311" t="s">
        <v>1703</v>
      </c>
      <c r="C1311">
        <v>3</v>
      </c>
      <c r="D1311">
        <v>2.1825547398658509</v>
      </c>
      <c r="E1311">
        <v>8.1893166921980569</v>
      </c>
      <c r="F1311">
        <v>0.13583543386235386</v>
      </c>
      <c r="G1311">
        <v>2.5943619427891553</v>
      </c>
      <c r="H1311">
        <v>2.903509913255823E-2</v>
      </c>
      <c r="I1311">
        <v>0</v>
      </c>
      <c r="J1311">
        <v>1.7421059479534948</v>
      </c>
      <c r="K1311">
        <v>2.903509913255823E-2</v>
      </c>
      <c r="L1311">
        <v>-0.99999999999999944</v>
      </c>
      <c r="M1311">
        <v>-0.99999999999999944</v>
      </c>
      <c r="N1311">
        <v>0.58070198265116435</v>
      </c>
      <c r="O1311">
        <v>6.5190226306084984</v>
      </c>
      <c r="P1311">
        <v>0.79229544934183183</v>
      </c>
      <c r="Q1311">
        <v>-0.77396444590217217</v>
      </c>
      <c r="R1311">
        <v>-0.16457490349902942</v>
      </c>
      <c r="S1311">
        <v>0.34600520002183144</v>
      </c>
      <c r="T1311">
        <v>0.47568114402674078</v>
      </c>
      <c r="U1311">
        <v>-1.224144624637636E-2</v>
      </c>
      <c r="V1311">
        <v>0</v>
      </c>
      <c r="W1311">
        <v>31.216391946785489</v>
      </c>
      <c r="X1311">
        <v>0.85078233637703904</v>
      </c>
      <c r="Y1311">
        <v>-0.99999999999999944</v>
      </c>
      <c r="Z1311">
        <v>-0.99999999999999944</v>
      </c>
      <c r="AA1311">
        <v>52.286278880152707</v>
      </c>
      <c r="AB1311">
        <v>5.3743834921291922E-2</v>
      </c>
      <c r="AC1311">
        <v>0.25099907876513522</v>
      </c>
      <c r="AD1311">
        <v>0.11994632305089777</v>
      </c>
      <c r="AE1311">
        <v>21.234461836866238</v>
      </c>
      <c r="AF1311">
        <v>-0.99999999999999944</v>
      </c>
      <c r="AG1311">
        <v>-0.99999999999999944</v>
      </c>
      <c r="AH1311">
        <v>-0.99999999999999944</v>
      </c>
      <c r="AI1311">
        <v>0</v>
      </c>
      <c r="AJ1311">
        <v>0</v>
      </c>
      <c r="AK1311">
        <v>-0.23850093843682676</v>
      </c>
      <c r="AL1311">
        <v>0.55484259903939082</v>
      </c>
      <c r="AM1311">
        <v>7.330459377266034E-2</v>
      </c>
      <c r="AN1311">
        <v>0.12363128523413866</v>
      </c>
      <c r="AO1311">
        <v>0.64011015213237477</v>
      </c>
      <c r="AP1311">
        <v>5.8649951260504194</v>
      </c>
      <c r="AQ1311">
        <v>32.95849789473899</v>
      </c>
      <c r="AR1311">
        <v>0.80944489780219586</v>
      </c>
      <c r="AS1311">
        <v>0.87981743550959735</v>
      </c>
      <c r="AT1311">
        <v>-0.99999999999999944</v>
      </c>
      <c r="AU1311">
        <v>-0.99999999999999944</v>
      </c>
      <c r="AV1311">
        <v>2.429787039290126</v>
      </c>
      <c r="AW1311">
        <v>64.670296636811599</v>
      </c>
      <c r="AX1311">
        <v>64.670296636811599</v>
      </c>
      <c r="AY1311">
        <v>0.48368898078276668</v>
      </c>
      <c r="AZ1311">
        <v>33.751658629113095</v>
      </c>
      <c r="BA1311">
        <v>1444.3409501162405</v>
      </c>
      <c r="CU1311" t="e">
        <v>#N/A</v>
      </c>
      <c r="CV1311" t="e">
        <v>#N/A</v>
      </c>
    </row>
    <row r="1312" spans="1:100" x14ac:dyDescent="0.25">
      <c r="A1312">
        <v>3473</v>
      </c>
      <c r="B1312" t="s">
        <v>1704</v>
      </c>
      <c r="C1312">
        <v>3</v>
      </c>
      <c r="D1312">
        <v>6.2833629650689771</v>
      </c>
      <c r="E1312">
        <v>-0.34898485514032895</v>
      </c>
      <c r="F1312">
        <v>-0.74741005026834662</v>
      </c>
      <c r="G1312">
        <v>-0.86163634339769812</v>
      </c>
      <c r="H1312">
        <v>0.21527980947168726</v>
      </c>
      <c r="I1312">
        <v>0</v>
      </c>
      <c r="J1312">
        <v>12.916788568301232</v>
      </c>
      <c r="K1312">
        <v>0.21527980947168726</v>
      </c>
      <c r="L1312">
        <v>-0.99999999999999967</v>
      </c>
      <c r="M1312">
        <v>-0.99999999999999967</v>
      </c>
      <c r="N1312">
        <v>4.305596189433742</v>
      </c>
      <c r="O1312">
        <v>18.338515189972526</v>
      </c>
      <c r="P1312">
        <v>3.0289708339251615</v>
      </c>
      <c r="Q1312">
        <v>-0.40265445438289055</v>
      </c>
      <c r="R1312">
        <v>0.28468555173646026</v>
      </c>
      <c r="S1312">
        <v>0.33333333333333326</v>
      </c>
      <c r="T1312">
        <v>0.52189982133785084</v>
      </c>
      <c r="U1312">
        <v>6.2557948558818743E-2</v>
      </c>
      <c r="V1312">
        <v>0</v>
      </c>
      <c r="W1312">
        <v>28.10045175033261</v>
      </c>
      <c r="X1312">
        <v>1.05791080095025</v>
      </c>
      <c r="Y1312">
        <v>-0.99999999999999967</v>
      </c>
      <c r="Z1312">
        <v>-0.99999999999999967</v>
      </c>
      <c r="AA1312">
        <v>59.824114214732028</v>
      </c>
      <c r="AB1312">
        <v>0.38866389584839967</v>
      </c>
      <c r="AC1312">
        <v>-0.22903965202151366</v>
      </c>
      <c r="AD1312">
        <v>0.46915529442637244</v>
      </c>
      <c r="AE1312">
        <v>31.438976912662934</v>
      </c>
      <c r="AF1312">
        <v>-0.99999999999999967</v>
      </c>
      <c r="AG1312">
        <v>-0.99999999999999967</v>
      </c>
      <c r="AH1312">
        <v>-0.99999999999999967</v>
      </c>
      <c r="AI1312">
        <v>0</v>
      </c>
      <c r="AJ1312">
        <v>0</v>
      </c>
      <c r="AK1312">
        <v>2.8833371109926384E-2</v>
      </c>
      <c r="AL1312">
        <v>0.21112296226085081</v>
      </c>
      <c r="AM1312">
        <v>-0.21517075703605137</v>
      </c>
      <c r="AN1312">
        <v>0.6224650274667789</v>
      </c>
      <c r="AO1312">
        <v>-5.2351020703516529</v>
      </c>
      <c r="AP1312">
        <v>16.617240497973732</v>
      </c>
      <c r="AQ1312">
        <v>41.017240318633839</v>
      </c>
      <c r="AR1312">
        <v>0.91779110323000224</v>
      </c>
      <c r="AS1312">
        <v>1.2731906104219377</v>
      </c>
      <c r="AT1312">
        <v>-0.99999999999999967</v>
      </c>
      <c r="AU1312">
        <v>-0.99999999999999967</v>
      </c>
      <c r="AV1312">
        <v>-0.57695079166123786</v>
      </c>
      <c r="AW1312">
        <v>94.779869902678243</v>
      </c>
      <c r="AX1312">
        <v>94.779869902678243</v>
      </c>
      <c r="AY1312">
        <v>0.52518595957111747</v>
      </c>
      <c r="AZ1312">
        <v>63.740671761034534</v>
      </c>
      <c r="BA1312">
        <v>1554.724028740841</v>
      </c>
    </row>
    <row r="1313" spans="1:100" x14ac:dyDescent="0.25">
      <c r="A1313">
        <v>3476</v>
      </c>
      <c r="B1313" t="s">
        <v>1705</v>
      </c>
      <c r="C1313">
        <v>3</v>
      </c>
      <c r="D1313">
        <v>2.7523263586284417</v>
      </c>
      <c r="E1313">
        <v>6.8355966033451121E-2</v>
      </c>
      <c r="F1313">
        <v>-0.27601822936281367</v>
      </c>
      <c r="G1313">
        <v>-0.25227116197312605</v>
      </c>
      <c r="H1313">
        <v>0.17614319572056802</v>
      </c>
      <c r="I1313">
        <v>0</v>
      </c>
      <c r="J1313">
        <v>10.568591743234082</v>
      </c>
      <c r="K1313">
        <v>0.17614319572056802</v>
      </c>
      <c r="L1313">
        <v>-1.0000000000000002</v>
      </c>
      <c r="M1313">
        <v>-1.0000000000000002</v>
      </c>
      <c r="N1313">
        <v>3.5228639144113592</v>
      </c>
      <c r="O1313">
        <v>13.068646939889391</v>
      </c>
      <c r="P1313">
        <v>-4.4991677134645611</v>
      </c>
      <c r="Q1313">
        <v>-1.2682495643231413</v>
      </c>
      <c r="R1313">
        <v>-0.83929051656892251</v>
      </c>
      <c r="S1313">
        <v>0.33333333333333337</v>
      </c>
      <c r="T1313">
        <v>0.2684688587593495</v>
      </c>
      <c r="U1313">
        <v>0.17608991525631099</v>
      </c>
      <c r="V1313">
        <v>0</v>
      </c>
      <c r="W1313">
        <v>24.069956465137047</v>
      </c>
      <c r="X1313">
        <v>1.0646020733061581</v>
      </c>
      <c r="Y1313">
        <v>-1.0000000000000002</v>
      </c>
      <c r="Z1313">
        <v>-1.0000000000000002</v>
      </c>
      <c r="AA1313">
        <v>18.268505202809379</v>
      </c>
      <c r="AB1313">
        <v>-0.13986453877461011</v>
      </c>
      <c r="AC1313">
        <v>7.6404888844660651E-2</v>
      </c>
      <c r="AD1313">
        <v>-3.5783564985225176E-2</v>
      </c>
      <c r="AE1313">
        <v>-4.9621607457587258</v>
      </c>
      <c r="AF1313">
        <v>-1.0000000000000002</v>
      </c>
      <c r="AG1313">
        <v>-1.0000000000000002</v>
      </c>
      <c r="AH1313">
        <v>-1.0000000000000002</v>
      </c>
      <c r="AI1313">
        <v>0</v>
      </c>
      <c r="AJ1313">
        <v>0</v>
      </c>
      <c r="AK1313">
        <v>-4.3039909629849118E-2</v>
      </c>
      <c r="AL1313">
        <v>0.21440005252041713</v>
      </c>
      <c r="AM1313">
        <v>-0.10587465253397101</v>
      </c>
      <c r="AN1313">
        <v>0.54367447018888093</v>
      </c>
      <c r="AO1313">
        <v>-2.8620658614985213</v>
      </c>
      <c r="AP1313">
        <v>14.663862017324112</v>
      </c>
      <c r="AQ1313">
        <v>34.638548208371091</v>
      </c>
      <c r="AR1313">
        <v>0.77789210734899361</v>
      </c>
      <c r="AS1313">
        <v>1.2407452690267256</v>
      </c>
      <c r="AT1313">
        <v>-1.0000000000000002</v>
      </c>
      <c r="AU1313">
        <v>-1.0000000000000002</v>
      </c>
      <c r="AV1313">
        <v>-1.0915616785420483</v>
      </c>
      <c r="AW1313">
        <v>46.001014160022905</v>
      </c>
      <c r="AX1313">
        <v>46.001014160022905</v>
      </c>
      <c r="AY1313">
        <v>0.26920750786088937</v>
      </c>
      <c r="AZ1313">
        <v>-6.1586209523909394</v>
      </c>
      <c r="BA1313">
        <v>1607.2601901770997</v>
      </c>
    </row>
    <row r="1314" spans="1:100" x14ac:dyDescent="0.25">
      <c r="A1314">
        <v>3478</v>
      </c>
      <c r="B1314" t="s">
        <v>1706</v>
      </c>
      <c r="C1314">
        <v>3</v>
      </c>
      <c r="D1314">
        <v>5.6134544976276359</v>
      </c>
      <c r="E1314">
        <v>0.13894963798598634</v>
      </c>
      <c r="F1314">
        <v>3.6218819345302657</v>
      </c>
      <c r="G1314">
        <v>3.6574254848569896</v>
      </c>
      <c r="H1314">
        <v>6.5097780674597094E-2</v>
      </c>
      <c r="I1314">
        <v>0</v>
      </c>
      <c r="J1314">
        <v>3.9058668404758254</v>
      </c>
      <c r="K1314">
        <v>6.5097780674597094E-2</v>
      </c>
      <c r="L1314">
        <v>-0.99999999999999911</v>
      </c>
      <c r="M1314">
        <v>-0.99999999999999911</v>
      </c>
      <c r="N1314">
        <v>1.3019556134919417</v>
      </c>
      <c r="O1314">
        <v>13.17674682296045</v>
      </c>
      <c r="P1314">
        <v>-0.45931457537738662</v>
      </c>
      <c r="Q1314">
        <v>29.408632237845964</v>
      </c>
      <c r="R1314">
        <v>9.4979653398644963</v>
      </c>
      <c r="S1314">
        <v>0.36357532315369923</v>
      </c>
      <c r="T1314">
        <v>0.48970260109057467</v>
      </c>
      <c r="U1314">
        <v>-1.0151886874779434E-2</v>
      </c>
      <c r="V1314">
        <v>0</v>
      </c>
      <c r="W1314">
        <v>31.121130267795913</v>
      </c>
      <c r="X1314">
        <v>0.90077749259227702</v>
      </c>
      <c r="Y1314">
        <v>-0.99999999999999911</v>
      </c>
      <c r="Z1314">
        <v>-0.99999999999999911</v>
      </c>
      <c r="AA1314">
        <v>74.594317449124787</v>
      </c>
      <c r="AB1314">
        <v>0.25133750783125236</v>
      </c>
      <c r="AC1314">
        <v>0.34558902515398476</v>
      </c>
      <c r="AD1314">
        <v>8.257790384404981E-2</v>
      </c>
      <c r="AE1314">
        <v>33.975221841464339</v>
      </c>
      <c r="AF1314">
        <v>-0.99999999999999911</v>
      </c>
      <c r="AG1314">
        <v>-0.99999999999999911</v>
      </c>
      <c r="AH1314">
        <v>-0.99999999999999911</v>
      </c>
      <c r="AI1314">
        <v>0</v>
      </c>
      <c r="AJ1314">
        <v>0</v>
      </c>
      <c r="AK1314">
        <v>-0.14288369023912362</v>
      </c>
      <c r="AL1314">
        <v>0.16010126706256136</v>
      </c>
      <c r="AM1314">
        <v>-0.16950945727443165</v>
      </c>
      <c r="AN1314">
        <v>-6.1948922493816297E-2</v>
      </c>
      <c r="AO1314">
        <v>-4.9521548830564086</v>
      </c>
      <c r="AP1314">
        <v>-0.74821672703260089</v>
      </c>
      <c r="AQ1314">
        <v>35.026997108271729</v>
      </c>
      <c r="AR1314">
        <v>0.84312603736949454</v>
      </c>
      <c r="AS1314">
        <v>0.96587527326687395</v>
      </c>
      <c r="AT1314">
        <v>-0.99999999999999911</v>
      </c>
      <c r="AU1314">
        <v>-0.99999999999999911</v>
      </c>
      <c r="AV1314">
        <v>13.155390824721483</v>
      </c>
      <c r="AW1314">
        <v>87.022847545052585</v>
      </c>
      <c r="AX1314">
        <v>87.022847545052585</v>
      </c>
      <c r="AY1314">
        <v>0.5352769886485661</v>
      </c>
      <c r="AZ1314">
        <v>62.491793555085742</v>
      </c>
      <c r="BA1314">
        <v>1526.41861929318</v>
      </c>
      <c r="CU1314" t="e">
        <v>#N/A</v>
      </c>
      <c r="CV1314" t="e">
        <v>#N/A</v>
      </c>
    </row>
    <row r="1315" spans="1:100" x14ac:dyDescent="0.25">
      <c r="A1315">
        <v>3480</v>
      </c>
      <c r="B1315" t="s">
        <v>1707</v>
      </c>
      <c r="C1315">
        <v>3</v>
      </c>
      <c r="D1315">
        <v>-0.4733345667382442</v>
      </c>
      <c r="E1315">
        <v>3.5596816796851435E-2</v>
      </c>
      <c r="F1315">
        <v>0.488508184119539</v>
      </c>
      <c r="G1315">
        <v>0.50281975493217479</v>
      </c>
      <c r="H1315">
        <v>-0.13055585597033834</v>
      </c>
      <c r="I1315">
        <v>0</v>
      </c>
      <c r="J1315">
        <v>-7.8333513582202992</v>
      </c>
      <c r="K1315">
        <v>-0.13055585597033834</v>
      </c>
      <c r="L1315">
        <v>-0.99999999999999922</v>
      </c>
      <c r="M1315">
        <v>-0.99999999999999922</v>
      </c>
      <c r="N1315">
        <v>-2.6111171194067668</v>
      </c>
      <c r="O1315">
        <v>-7.8038661700263701</v>
      </c>
      <c r="P1315">
        <v>-7.9267870326529474E-3</v>
      </c>
      <c r="Q1315">
        <v>-1.0505007433430005</v>
      </c>
      <c r="R1315">
        <v>-0.46600904867335435</v>
      </c>
      <c r="S1315">
        <v>0.34676615758452556</v>
      </c>
      <c r="T1315">
        <v>-2.5993065260186271E-2</v>
      </c>
      <c r="U1315">
        <v>-3.499516640548949E-2</v>
      </c>
      <c r="V1315">
        <v>0</v>
      </c>
      <c r="W1315">
        <v>16.653351275567537</v>
      </c>
      <c r="X1315">
        <v>-5.6893251183542076E-2</v>
      </c>
      <c r="Y1315">
        <v>-0.99999999999999922</v>
      </c>
      <c r="Z1315">
        <v>-0.99999999999999922</v>
      </c>
      <c r="AA1315">
        <v>20.293618844056159</v>
      </c>
      <c r="AB1315">
        <v>9.084214848835738E-2</v>
      </c>
      <c r="AC1315">
        <v>-0.11252133369550554</v>
      </c>
      <c r="AD1315">
        <v>0.10380471755038791</v>
      </c>
      <c r="AE1315">
        <v>4.1062766171619867</v>
      </c>
      <c r="AF1315">
        <v>-0.99999999999999922</v>
      </c>
      <c r="AG1315">
        <v>-0.99999999999999922</v>
      </c>
      <c r="AH1315">
        <v>-0.99999999999999922</v>
      </c>
      <c r="AI1315">
        <v>0</v>
      </c>
      <c r="AJ1315">
        <v>0</v>
      </c>
      <c r="AK1315">
        <v>0.56615465787354469</v>
      </c>
      <c r="AL1315">
        <v>0.35620659788634851</v>
      </c>
      <c r="AM1315">
        <v>0.2093026447112116</v>
      </c>
      <c r="AN1315">
        <v>-6.5671783107547371E-2</v>
      </c>
      <c r="AO1315">
        <v>8.0633394071480122</v>
      </c>
      <c r="AP1315">
        <v>0.13923841174305845</v>
      </c>
      <c r="AQ1315">
        <v>8.8199999173472374</v>
      </c>
      <c r="AR1315">
        <v>0.28577792591884971</v>
      </c>
      <c r="AS1315">
        <v>-0.18744910715388047</v>
      </c>
      <c r="AT1315">
        <v>-0.99999999999999922</v>
      </c>
      <c r="AU1315">
        <v>-0.99999999999999922</v>
      </c>
      <c r="AV1315">
        <v>3.6810706258820387E-2</v>
      </c>
      <c r="AW1315">
        <v>12.628991085772853</v>
      </c>
      <c r="AX1315">
        <v>12.628991085772853</v>
      </c>
      <c r="AY1315">
        <v>-0.14932500176748792</v>
      </c>
      <c r="AZ1315">
        <v>-22.647192599782738</v>
      </c>
      <c r="BA1315">
        <v>1390.2781531835424</v>
      </c>
      <c r="CU1315" t="e">
        <v>#N/A</v>
      </c>
      <c r="CV1315" t="e">
        <v>#N/A</v>
      </c>
    </row>
    <row r="1316" spans="1:100" x14ac:dyDescent="0.25">
      <c r="A1316">
        <v>3481</v>
      </c>
      <c r="B1316" t="s">
        <v>1708</v>
      </c>
      <c r="C1316">
        <v>3</v>
      </c>
      <c r="D1316">
        <v>5.5823466142706533</v>
      </c>
      <c r="E1316">
        <v>0</v>
      </c>
      <c r="F1316">
        <v>-0.37122094902037012</v>
      </c>
      <c r="G1316">
        <v>-0.37122094902037012</v>
      </c>
      <c r="H1316">
        <v>-0.15878295084910252</v>
      </c>
      <c r="I1316">
        <v>0</v>
      </c>
      <c r="J1316">
        <v>-9.5269770509461509</v>
      </c>
      <c r="K1316">
        <v>-0.15878295084910252</v>
      </c>
      <c r="L1316">
        <v>-0.99999999999999867</v>
      </c>
      <c r="M1316">
        <v>-0.99999999999999867</v>
      </c>
      <c r="N1316">
        <v>-3.1756590169820504</v>
      </c>
      <c r="O1316">
        <v>-4.3158513856958667</v>
      </c>
      <c r="P1316">
        <v>-1.3233477447496147</v>
      </c>
      <c r="Q1316">
        <v>2.2453643367822278</v>
      </c>
      <c r="R1316">
        <v>0.55726707976696199</v>
      </c>
      <c r="S1316">
        <v>0.33333333333333309</v>
      </c>
      <c r="T1316">
        <v>0.46365789194590989</v>
      </c>
      <c r="U1316">
        <v>-1.2618797426650494E-2</v>
      </c>
      <c r="V1316">
        <v>-1.871421984334963E-2</v>
      </c>
      <c r="W1316">
        <v>36.977646354333828</v>
      </c>
      <c r="X1316">
        <v>0.92333822597422333</v>
      </c>
      <c r="Y1316">
        <v>-0.99999999999999867</v>
      </c>
      <c r="Z1316">
        <v>-0.99999999999999867</v>
      </c>
      <c r="AA1316">
        <v>59.533251832063016</v>
      </c>
      <c r="AB1316">
        <v>0.13784086817994243</v>
      </c>
      <c r="AC1316">
        <v>0.27477402204987084</v>
      </c>
      <c r="AD1316">
        <v>2.7351877729431318E-2</v>
      </c>
      <c r="AE1316">
        <v>21.998338397962229</v>
      </c>
      <c r="AF1316">
        <v>-0.99999999999999867</v>
      </c>
      <c r="AG1316">
        <v>-0.99999999999999867</v>
      </c>
      <c r="AH1316">
        <v>-0.99999999999999867</v>
      </c>
      <c r="AI1316">
        <v>6.9764466365983087E-3</v>
      </c>
      <c r="AJ1316">
        <v>-1.871421984334963E-2</v>
      </c>
      <c r="AK1316">
        <v>0.44465974329757535</v>
      </c>
      <c r="AL1316">
        <v>-0.10354524597816361</v>
      </c>
      <c r="AM1316">
        <v>0.14213787000227096</v>
      </c>
      <c r="AN1316">
        <v>0.46404972309561704</v>
      </c>
      <c r="AO1316">
        <v>5.77674546654465</v>
      </c>
      <c r="AP1316">
        <v>11.083516847499608</v>
      </c>
      <c r="AQ1316">
        <v>27.450669303387667</v>
      </c>
      <c r="AR1316">
        <v>0.76565820800924267</v>
      </c>
      <c r="AS1316">
        <v>0.76455527512512056</v>
      </c>
      <c r="AT1316">
        <v>-0.99999999999999867</v>
      </c>
      <c r="AU1316">
        <v>-0.99999999999999867</v>
      </c>
      <c r="AV1316">
        <v>0.18604613074659174</v>
      </c>
      <c r="AW1316">
        <v>66.300917293866746</v>
      </c>
      <c r="AX1316">
        <v>64.569024242263737</v>
      </c>
      <c r="AY1316">
        <v>7.1413018696256714E-2</v>
      </c>
      <c r="AZ1316">
        <v>-10.216502822587994</v>
      </c>
      <c r="BA1316">
        <v>1536.9822414001526</v>
      </c>
    </row>
    <row r="1317" spans="1:100" x14ac:dyDescent="0.25">
      <c r="A1317">
        <v>3482</v>
      </c>
      <c r="B1317" t="s">
        <v>1709</v>
      </c>
      <c r="C1317">
        <v>3</v>
      </c>
      <c r="D1317">
        <v>4.3392816792954401</v>
      </c>
      <c r="E1317">
        <v>1.4433934681765976E-2</v>
      </c>
      <c r="F1317">
        <v>-0.774461097970913</v>
      </c>
      <c r="G1317">
        <v>-0.774461097970913</v>
      </c>
      <c r="H1317">
        <v>5.5584673646569327E-2</v>
      </c>
      <c r="I1317">
        <v>0</v>
      </c>
      <c r="J1317">
        <v>3.3350804187941607</v>
      </c>
      <c r="K1317">
        <v>5.5584673646569327E-2</v>
      </c>
      <c r="L1317">
        <v>-0.99999999999999978</v>
      </c>
      <c r="M1317">
        <v>-0.99999999999999978</v>
      </c>
      <c r="N1317">
        <v>1.111693472931387</v>
      </c>
      <c r="O1317">
        <v>6.899901000118688</v>
      </c>
      <c r="P1317">
        <v>3.8089561956256759</v>
      </c>
      <c r="Q1317">
        <v>-5.1385169911027626</v>
      </c>
      <c r="R1317">
        <v>-1.3940179065990383</v>
      </c>
      <c r="S1317">
        <v>0.33383750511163751</v>
      </c>
      <c r="T1317">
        <v>0.29007361423346789</v>
      </c>
      <c r="U1317">
        <v>-2.4978708725657715E-3</v>
      </c>
      <c r="V1317">
        <v>0</v>
      </c>
      <c r="W1317">
        <v>22.63314299303881</v>
      </c>
      <c r="X1317">
        <v>0.51507524310840802</v>
      </c>
      <c r="Y1317">
        <v>-0.99999999999999978</v>
      </c>
      <c r="Z1317">
        <v>-0.99999999999999978</v>
      </c>
      <c r="AA1317">
        <v>41.853107130848393</v>
      </c>
      <c r="AB1317">
        <v>7.5238914096024456E-2</v>
      </c>
      <c r="AC1317">
        <v>0.15147199309129361</v>
      </c>
      <c r="AD1317">
        <v>0.1855687337008545</v>
      </c>
      <c r="AE1317">
        <v>20.613982044408623</v>
      </c>
      <c r="AF1317">
        <v>-0.99999999999999978</v>
      </c>
      <c r="AG1317">
        <v>-0.99999999999999978</v>
      </c>
      <c r="AH1317">
        <v>-0.99999999999999978</v>
      </c>
      <c r="AI1317">
        <v>-4.699004751103817E-2</v>
      </c>
      <c r="AJ1317">
        <v>0</v>
      </c>
      <c r="AK1317">
        <v>-2.0254360974628231E-2</v>
      </c>
      <c r="AL1317">
        <v>1.7641632632385391E-2</v>
      </c>
      <c r="AM1317">
        <v>-0.21029172644399791</v>
      </c>
      <c r="AN1317">
        <v>0.36443146600252752</v>
      </c>
      <c r="AO1317">
        <v>-5.3585649659730885</v>
      </c>
      <c r="AP1317">
        <v>9.1989948132251147</v>
      </c>
      <c r="AQ1317">
        <v>25.96822341183298</v>
      </c>
      <c r="AR1317">
        <v>0.62141324847253954</v>
      </c>
      <c r="AS1317">
        <v>0.57065991675497707</v>
      </c>
      <c r="AT1317">
        <v>-0.99999999999999978</v>
      </c>
      <c r="AU1317">
        <v>-0.99999999999999978</v>
      </c>
      <c r="AV1317">
        <v>-2.1684790045699516</v>
      </c>
      <c r="AW1317">
        <v>57.952002944192223</v>
      </c>
      <c r="AX1317">
        <v>57.012201993971466</v>
      </c>
      <c r="AY1317">
        <v>0.10697208003110535</v>
      </c>
      <c r="AZ1317">
        <v>-13.998897968135349</v>
      </c>
      <c r="BA1317">
        <v>1435.0405929249582</v>
      </c>
    </row>
    <row r="1318" spans="1:100" x14ac:dyDescent="0.25">
      <c r="A1318">
        <v>3484</v>
      </c>
      <c r="B1318" t="s">
        <v>1710</v>
      </c>
      <c r="C1318">
        <v>3</v>
      </c>
      <c r="D1318">
        <v>4.1776953048305332</v>
      </c>
      <c r="E1318">
        <v>0</v>
      </c>
      <c r="F1318">
        <v>-0.26319219012741513</v>
      </c>
      <c r="G1318">
        <v>-0.26319219012741513</v>
      </c>
      <c r="H1318">
        <v>-8.4293435357946062E-2</v>
      </c>
      <c r="I1318">
        <v>0</v>
      </c>
      <c r="J1318">
        <v>-5.0576061214767662</v>
      </c>
      <c r="K1318">
        <v>-8.4293435357946062E-2</v>
      </c>
      <c r="L1318">
        <v>-1.0000000000000009</v>
      </c>
      <c r="M1318">
        <v>-1.0000000000000009</v>
      </c>
      <c r="N1318">
        <v>-1.6858687071589211</v>
      </c>
      <c r="O1318">
        <v>-1.1431030067736463</v>
      </c>
      <c r="P1318">
        <v>8.0299166506079864E-2</v>
      </c>
      <c r="Q1318">
        <v>1.8536281315144648E-2</v>
      </c>
      <c r="R1318">
        <v>6.3669514360508977E-3</v>
      </c>
      <c r="S1318">
        <v>0.33333333333333359</v>
      </c>
      <c r="T1318">
        <v>0.27948492834641531</v>
      </c>
      <c r="U1318">
        <v>1.7940860193809513E-2</v>
      </c>
      <c r="V1318">
        <v>-1.4524186010495568E-2</v>
      </c>
      <c r="W1318">
        <v>28.021134848840358</v>
      </c>
      <c r="X1318">
        <v>0.6198702266286219</v>
      </c>
      <c r="Y1318">
        <v>-1.0000000000000009</v>
      </c>
      <c r="Z1318">
        <v>-1.0000000000000009</v>
      </c>
      <c r="AA1318">
        <v>62.903490442840898</v>
      </c>
      <c r="AB1318">
        <v>0.32530833404521947</v>
      </c>
      <c r="AC1318">
        <v>0.22308488417491018</v>
      </c>
      <c r="AD1318">
        <v>0.14912655463116106</v>
      </c>
      <c r="AE1318">
        <v>34.875988642564522</v>
      </c>
      <c r="AF1318">
        <v>-1.0000000000000009</v>
      </c>
      <c r="AG1318">
        <v>-1.0000000000000009</v>
      </c>
      <c r="AH1318">
        <v>-1.0000000000000009</v>
      </c>
      <c r="AI1318">
        <v>0</v>
      </c>
      <c r="AJ1318">
        <v>-1.4524186010495568E-2</v>
      </c>
      <c r="AK1318">
        <v>-6.109746514363637E-2</v>
      </c>
      <c r="AL1318">
        <v>0.1978901767825709</v>
      </c>
      <c r="AM1318">
        <v>-0.14076562965246905</v>
      </c>
      <c r="AN1318">
        <v>0.3459545710812918</v>
      </c>
      <c r="AO1318">
        <v>-3.8246280670299071</v>
      </c>
      <c r="AP1318">
        <v>9.6383151609451492</v>
      </c>
      <c r="AQ1318">
        <v>22.963528727363588</v>
      </c>
      <c r="AR1318">
        <v>0.61623493586306277</v>
      </c>
      <c r="AS1318">
        <v>0.53557679127067548</v>
      </c>
      <c r="AT1318">
        <v>-1.0000000000000009</v>
      </c>
      <c r="AU1318">
        <v>-1.0000000000000009</v>
      </c>
      <c r="AV1318">
        <v>-0.25682523869136425</v>
      </c>
      <c r="AW1318">
        <v>71.398702597012431</v>
      </c>
      <c r="AX1318">
        <v>69.946283995962858</v>
      </c>
      <c r="AY1318">
        <v>0.16497323291731811</v>
      </c>
      <c r="AZ1318">
        <v>5.5973288501810181</v>
      </c>
      <c r="BA1318">
        <v>1471.0854205680566</v>
      </c>
    </row>
    <row r="1319" spans="1:100" x14ac:dyDescent="0.25">
      <c r="A1319">
        <v>3485</v>
      </c>
      <c r="B1319" t="s">
        <v>1711</v>
      </c>
      <c r="C1319">
        <v>3</v>
      </c>
      <c r="D1319">
        <v>2.0470456014889957</v>
      </c>
      <c r="E1319">
        <v>0</v>
      </c>
      <c r="F1319">
        <v>-1.3696343923439072</v>
      </c>
      <c r="G1319">
        <v>-1.3696343923439072</v>
      </c>
      <c r="H1319">
        <v>-0.25691444368904587</v>
      </c>
      <c r="I1319">
        <v>0</v>
      </c>
      <c r="J1319">
        <v>-15.414866621342746</v>
      </c>
      <c r="K1319">
        <v>-0.25691444368904587</v>
      </c>
      <c r="L1319">
        <v>-1.0000000000000016</v>
      </c>
      <c r="M1319">
        <v>-1.0000000000000016</v>
      </c>
      <c r="N1319">
        <v>-5.1382888737809154</v>
      </c>
      <c r="O1319">
        <v>-14.737455412197658</v>
      </c>
      <c r="P1319">
        <v>8.0255436737513688E-2</v>
      </c>
      <c r="Q1319">
        <v>-10.885478663093306</v>
      </c>
      <c r="R1319">
        <v>-3.622845462904114</v>
      </c>
      <c r="S1319">
        <v>0.33333333333333376</v>
      </c>
      <c r="T1319">
        <v>0.26742800218282547</v>
      </c>
      <c r="U1319">
        <v>-4.3202894783589574E-2</v>
      </c>
      <c r="V1319">
        <v>-3.6838937965728465E-2</v>
      </c>
      <c r="W1319">
        <v>31.105357858235472</v>
      </c>
      <c r="X1319">
        <v>0.39792524112596728</v>
      </c>
      <c r="Y1319">
        <v>-1.0000000000000016</v>
      </c>
      <c r="Z1319">
        <v>-1.0000000000000016</v>
      </c>
      <c r="AA1319">
        <v>15.05589037063654</v>
      </c>
      <c r="AB1319">
        <v>-9.7977588679407326E-2</v>
      </c>
      <c r="AC1319">
        <v>-9.9317448683335557E-2</v>
      </c>
      <c r="AD1319">
        <v>-5.1237403131153665E-2</v>
      </c>
      <c r="AE1319">
        <v>-12.426622024694829</v>
      </c>
      <c r="AF1319">
        <v>-1.0000000000000016</v>
      </c>
      <c r="AG1319">
        <v>-1.0000000000000016</v>
      </c>
      <c r="AH1319">
        <v>-1.0000000000000016</v>
      </c>
      <c r="AI1319">
        <v>-0.11571400301313403</v>
      </c>
      <c r="AJ1319">
        <v>-3.6838937965728465E-2</v>
      </c>
      <c r="AK1319">
        <v>0.91389440014755874</v>
      </c>
      <c r="AL1319">
        <v>0.27092500474275394</v>
      </c>
      <c r="AM1319">
        <v>0.23498211046644366</v>
      </c>
      <c r="AN1319">
        <v>-1.8226082496565016E-2</v>
      </c>
      <c r="AO1319">
        <v>10.444024762398886</v>
      </c>
      <c r="AP1319">
        <v>0.89897296129964732</v>
      </c>
      <c r="AQ1319">
        <v>15.690491236892727</v>
      </c>
      <c r="AR1319">
        <v>0.5207195027668412</v>
      </c>
      <c r="AS1319">
        <v>0.14101079743692124</v>
      </c>
      <c r="AT1319">
        <v>-1.0000000000000016</v>
      </c>
      <c r="AU1319">
        <v>-1.0000000000000016</v>
      </c>
      <c r="AV1319">
        <v>-4.9924798552480176</v>
      </c>
      <c r="AW1319">
        <v>1.2174079197385339</v>
      </c>
      <c r="AX1319">
        <v>-4.7807659370969908</v>
      </c>
      <c r="AY1319">
        <v>-0.20976963785206332</v>
      </c>
      <c r="AZ1319">
        <v>-62.838568262090831</v>
      </c>
      <c r="BA1319">
        <v>1358.0920037608159</v>
      </c>
    </row>
    <row r="1320" spans="1:100" x14ac:dyDescent="0.25">
      <c r="A1320">
        <v>3487</v>
      </c>
      <c r="B1320" t="s">
        <v>1712</v>
      </c>
      <c r="C1320">
        <v>3</v>
      </c>
      <c r="D1320">
        <v>4.0255054202988383</v>
      </c>
      <c r="E1320">
        <v>-3.2503373691680189E-3</v>
      </c>
      <c r="F1320">
        <v>1.2276434454944578</v>
      </c>
      <c r="G1320">
        <v>1.2276434454944578</v>
      </c>
      <c r="H1320">
        <v>1.0129424248773364E-2</v>
      </c>
      <c r="I1320">
        <v>0</v>
      </c>
      <c r="J1320">
        <v>0.60776545492640244</v>
      </c>
      <c r="K1320">
        <v>1.0129424248773364E-2</v>
      </c>
      <c r="L1320">
        <v>-0.99999999999999967</v>
      </c>
      <c r="M1320">
        <v>-0.99999999999999967</v>
      </c>
      <c r="N1320">
        <v>0.20258848497546728</v>
      </c>
      <c r="O1320">
        <v>5.860914320719699</v>
      </c>
      <c r="P1320">
        <v>0.28236831359864567</v>
      </c>
      <c r="Q1320">
        <v>-1.5935875312427021</v>
      </c>
      <c r="R1320">
        <v>-0.54192684714907313</v>
      </c>
      <c r="S1320">
        <v>0.3333333333333332</v>
      </c>
      <c r="T1320">
        <v>1.8588315486367132E-2</v>
      </c>
      <c r="U1320">
        <v>0.18116357199736657</v>
      </c>
      <c r="V1320">
        <v>-6.076879483791829E-3</v>
      </c>
      <c r="W1320">
        <v>20.67515668338007</v>
      </c>
      <c r="X1320">
        <v>0.70935156043457959</v>
      </c>
      <c r="Y1320">
        <v>-0.99999999999999967</v>
      </c>
      <c r="Z1320">
        <v>-0.99999999999999967</v>
      </c>
      <c r="AA1320">
        <v>54.757439914495592</v>
      </c>
      <c r="AB1320">
        <v>0.13594774865738724</v>
      </c>
      <c r="AC1320">
        <v>0.21798057498903078</v>
      </c>
      <c r="AD1320">
        <v>0.33855587791887437</v>
      </c>
      <c r="AE1320">
        <v>34.624210078264625</v>
      </c>
      <c r="AF1320">
        <v>-0.99999999999999967</v>
      </c>
      <c r="AG1320">
        <v>-0.99999999999999967</v>
      </c>
      <c r="AH1320">
        <v>-0.99999999999999967</v>
      </c>
      <c r="AI1320">
        <v>0</v>
      </c>
      <c r="AJ1320">
        <v>-6.076879483791829E-3</v>
      </c>
      <c r="AK1320">
        <v>0.1097998895797702</v>
      </c>
      <c r="AL1320">
        <v>0.18409206313018758</v>
      </c>
      <c r="AM1320">
        <v>-2.1941782101958178E-2</v>
      </c>
      <c r="AN1320">
        <v>0.20586350265998238</v>
      </c>
      <c r="AO1320">
        <v>4.5489534989529012E-4</v>
      </c>
      <c r="AP1320">
        <v>6.0670478821504972</v>
      </c>
      <c r="AQ1320">
        <v>21.282922138306482</v>
      </c>
      <c r="AR1320">
        <v>0.52700834133327512</v>
      </c>
      <c r="AS1320">
        <v>0.71948098468335342</v>
      </c>
      <c r="AT1320">
        <v>-0.99999999999999967</v>
      </c>
      <c r="AU1320">
        <v>-0.99999999999999967</v>
      </c>
      <c r="AV1320">
        <v>0.68571659834538456</v>
      </c>
      <c r="AW1320">
        <v>66.685402117365825</v>
      </c>
      <c r="AX1320">
        <v>66.07771416898666</v>
      </c>
      <c r="AY1320">
        <v>-0.12864067530625894</v>
      </c>
      <c r="AZ1320">
        <v>-18.87006294733721</v>
      </c>
      <c r="BA1320">
        <v>1434.215129112114</v>
      </c>
      <c r="CU1320" t="e">
        <v>#N/A</v>
      </c>
      <c r="CV1320" t="e">
        <v>#N/A</v>
      </c>
    </row>
    <row r="1321" spans="1:100" x14ac:dyDescent="0.25">
      <c r="A1321">
        <v>3488</v>
      </c>
      <c r="B1321" t="s">
        <v>1713</v>
      </c>
      <c r="C1321">
        <v>2</v>
      </c>
      <c r="D1321">
        <v>4.944206531744971</v>
      </c>
      <c r="E1321">
        <v>0.26928139129905571</v>
      </c>
      <c r="F1321">
        <v>0.74747735723662689</v>
      </c>
      <c r="G1321">
        <v>0.75853859154933767</v>
      </c>
      <c r="H1321">
        <v>0.20915366405333863</v>
      </c>
      <c r="I1321">
        <v>0</v>
      </c>
      <c r="J1321">
        <v>12.549219843200316</v>
      </c>
      <c r="K1321">
        <v>0.20915366405333863</v>
      </c>
      <c r="L1321">
        <v>-1</v>
      </c>
      <c r="M1321">
        <v>-1</v>
      </c>
      <c r="N1321">
        <v>4.1830732810667719</v>
      </c>
      <c r="O1321">
        <v>16.880227113267804</v>
      </c>
      <c r="P1321">
        <v>1.5315445928408526</v>
      </c>
      <c r="Q1321">
        <v>3.8678763499224145</v>
      </c>
      <c r="R1321">
        <v>1.2718902587594827</v>
      </c>
      <c r="S1321">
        <v>0.3539514889445205</v>
      </c>
      <c r="T1321">
        <v>0.3834655811004406</v>
      </c>
      <c r="U1321">
        <v>0.20056571187703903</v>
      </c>
      <c r="V1321">
        <v>1.6889533919129313E-2</v>
      </c>
      <c r="W1321">
        <v>32.077359594499377</v>
      </c>
      <c r="X1321">
        <v>1.3724364866494241</v>
      </c>
      <c r="Y1321">
        <v>-1</v>
      </c>
      <c r="Z1321">
        <v>-1</v>
      </c>
      <c r="AA1321">
        <v>58.390037529721027</v>
      </c>
      <c r="AB1321">
        <v>0.25533421621727603</v>
      </c>
      <c r="AC1321">
        <v>0.25560018012431596</v>
      </c>
      <c r="AD1321">
        <v>0.24982405321752565</v>
      </c>
      <c r="AE1321">
        <v>30.326640693808464</v>
      </c>
      <c r="AF1321">
        <v>-1</v>
      </c>
      <c r="AG1321">
        <v>-1</v>
      </c>
      <c r="AH1321">
        <v>-1</v>
      </c>
      <c r="AI1321">
        <v>8.9942159556643513E-3</v>
      </c>
      <c r="AJ1321">
        <v>1.6889533919129313E-2</v>
      </c>
      <c r="AK1321">
        <v>-7.5703890759888856E-2</v>
      </c>
      <c r="AL1321">
        <v>0.24753184774913617</v>
      </c>
      <c r="AM1321">
        <v>-9.6519679578638121E-2</v>
      </c>
      <c r="AN1321">
        <v>0.2799605397936919</v>
      </c>
      <c r="AO1321">
        <v>-2.0707498287318913</v>
      </c>
      <c r="AP1321">
        <v>7.5159111190544721</v>
      </c>
      <c r="AQ1321">
        <v>37.771211076485812</v>
      </c>
      <c r="AR1321">
        <v>0.8768820849572786</v>
      </c>
      <c r="AS1321">
        <v>1.477175759961969</v>
      </c>
      <c r="AT1321">
        <v>-1</v>
      </c>
      <c r="AU1321">
        <v>-1</v>
      </c>
      <c r="AV1321">
        <v>1.7395659327610034</v>
      </c>
      <c r="AW1321">
        <v>72.733924786714738</v>
      </c>
      <c r="AX1321">
        <v>73.082530770304501</v>
      </c>
      <c r="AY1321">
        <v>0.3046187979805326</v>
      </c>
      <c r="AZ1321">
        <v>24.168181596913801</v>
      </c>
      <c r="BA1321">
        <v>1455.7126330692749</v>
      </c>
    </row>
    <row r="1322" spans="1:100" x14ac:dyDescent="0.25">
      <c r="A1322">
        <v>3489</v>
      </c>
      <c r="B1322" t="s">
        <v>1714</v>
      </c>
      <c r="C1322">
        <v>3</v>
      </c>
      <c r="D1322">
        <v>4.9153503636191518</v>
      </c>
      <c r="E1322">
        <v>0</v>
      </c>
      <c r="F1322">
        <v>-0.38467836290748525</v>
      </c>
      <c r="G1322">
        <v>-0.38467836290748525</v>
      </c>
      <c r="H1322">
        <v>0.22138517884757514</v>
      </c>
      <c r="I1322">
        <v>0</v>
      </c>
      <c r="J1322">
        <v>13.283110730854506</v>
      </c>
      <c r="K1322">
        <v>0.22138517884757514</v>
      </c>
      <c r="L1322">
        <v>-0.99999999999999978</v>
      </c>
      <c r="M1322">
        <v>-0.99999999999999978</v>
      </c>
      <c r="N1322">
        <v>4.4277035769515019</v>
      </c>
      <c r="O1322">
        <v>17.813782731566167</v>
      </c>
      <c r="P1322">
        <v>-0.94646756736102267</v>
      </c>
      <c r="Q1322">
        <v>0.45567683422025929</v>
      </c>
      <c r="R1322">
        <v>5.150253292235249E-2</v>
      </c>
      <c r="S1322">
        <v>0.33333333333333337</v>
      </c>
      <c r="T1322">
        <v>0.49823781932906286</v>
      </c>
      <c r="U1322">
        <v>0.34771444077413793</v>
      </c>
      <c r="V1322">
        <v>0</v>
      </c>
      <c r="W1322">
        <v>38.316016583558344</v>
      </c>
      <c r="X1322">
        <v>2.155701434986784</v>
      </c>
      <c r="Y1322">
        <v>-0.99999999999999978</v>
      </c>
      <c r="Z1322">
        <v>-0.99999999999999978</v>
      </c>
      <c r="AA1322">
        <v>66.626594935393939</v>
      </c>
      <c r="AB1322">
        <v>0.14749311434816648</v>
      </c>
      <c r="AC1322">
        <v>0.19814469617045571</v>
      </c>
      <c r="AD1322">
        <v>0.21954370585964236</v>
      </c>
      <c r="AE1322">
        <v>28.259075818913239</v>
      </c>
      <c r="AF1322">
        <v>-0.99999999999999978</v>
      </c>
      <c r="AG1322">
        <v>-0.99999999999999978</v>
      </c>
      <c r="AH1322">
        <v>-0.99999999999999978</v>
      </c>
      <c r="AI1322">
        <v>0</v>
      </c>
      <c r="AJ1322">
        <v>0</v>
      </c>
      <c r="AK1322">
        <v>-1.1139192449809506E-2</v>
      </c>
      <c r="AL1322">
        <v>5.4404330901655709E-3</v>
      </c>
      <c r="AM1322">
        <v>9.0274106434842849E-2</v>
      </c>
      <c r="AN1322">
        <v>5.9532406480450703E-2</v>
      </c>
      <c r="AO1322">
        <v>2.2011566986220235</v>
      </c>
      <c r="AP1322">
        <v>1.5155123274620959</v>
      </c>
      <c r="AQ1322">
        <v>51.599127314412868</v>
      </c>
      <c r="AR1322">
        <v>1.1792855934365338</v>
      </c>
      <c r="AS1322">
        <v>2.3770866138343596</v>
      </c>
      <c r="AT1322">
        <v>-0.99999999999999978</v>
      </c>
      <c r="AU1322">
        <v>-0.99999999999999978</v>
      </c>
      <c r="AV1322">
        <v>-0.33317582998513251</v>
      </c>
      <c r="AW1322">
        <v>85.955889994422208</v>
      </c>
      <c r="AX1322">
        <v>85.955889994422208</v>
      </c>
      <c r="AY1322">
        <v>0.41844171470336966</v>
      </c>
      <c r="AZ1322">
        <v>67.118193910185951</v>
      </c>
      <c r="BA1322">
        <v>1519.5597460505514</v>
      </c>
      <c r="CU1322" t="e">
        <v>#N/A</v>
      </c>
      <c r="CV1322" t="e">
        <v>#N/A</v>
      </c>
    </row>
    <row r="1323" spans="1:100" x14ac:dyDescent="0.25">
      <c r="A1323">
        <v>3490</v>
      </c>
      <c r="B1323" t="s">
        <v>1715</v>
      </c>
      <c r="C1323">
        <v>3</v>
      </c>
      <c r="D1323">
        <v>4.6382327363421707</v>
      </c>
      <c r="E1323">
        <v>0</v>
      </c>
      <c r="F1323">
        <v>0.176931809849492</v>
      </c>
      <c r="G1323">
        <v>0.176931809849492</v>
      </c>
      <c r="H1323">
        <v>0.12876517540905927</v>
      </c>
      <c r="I1323">
        <v>0</v>
      </c>
      <c r="J1323">
        <v>7.7259105245435533</v>
      </c>
      <c r="K1323">
        <v>0.12876517540905927</v>
      </c>
      <c r="L1323">
        <v>-0.99999999999999778</v>
      </c>
      <c r="M1323">
        <v>-0.99999999999999778</v>
      </c>
      <c r="N1323">
        <v>2.575303508181185</v>
      </c>
      <c r="O1323">
        <v>12.541075070735221</v>
      </c>
      <c r="P1323">
        <v>0.2761414244009146</v>
      </c>
      <c r="Q1323">
        <v>1.0281571582599947</v>
      </c>
      <c r="R1323">
        <v>0.50765340242034218</v>
      </c>
      <c r="S1323">
        <v>0.33333333333333259</v>
      </c>
      <c r="T1323">
        <v>0.31448237535998025</v>
      </c>
      <c r="U1323">
        <v>6.808842352374167E-2</v>
      </c>
      <c r="V1323">
        <v>0</v>
      </c>
      <c r="W1323">
        <v>23.485558272319796</v>
      </c>
      <c r="X1323">
        <v>0.77727824169820825</v>
      </c>
      <c r="Y1323">
        <v>-0.99999999999999778</v>
      </c>
      <c r="Z1323">
        <v>-0.99999999999999778</v>
      </c>
      <c r="AA1323">
        <v>40.259145550811319</v>
      </c>
      <c r="AB1323">
        <v>-5.2506269414782945E-2</v>
      </c>
      <c r="AC1323">
        <v>0.35013206913920547</v>
      </c>
      <c r="AD1323">
        <v>2.7692877797000408E-2</v>
      </c>
      <c r="AE1323">
        <v>16.265933876071145</v>
      </c>
      <c r="AF1323">
        <v>-0.99999999999999778</v>
      </c>
      <c r="AG1323">
        <v>-0.99999999999999778</v>
      </c>
      <c r="AH1323">
        <v>-0.99999999999999778</v>
      </c>
      <c r="AI1323">
        <v>0</v>
      </c>
      <c r="AJ1323">
        <v>0</v>
      </c>
      <c r="AK1323">
        <v>-4.4476874555244052E-2</v>
      </c>
      <c r="AL1323">
        <v>-8.4732061329721844E-2</v>
      </c>
      <c r="AM1323">
        <v>-0.1583573013429839</v>
      </c>
      <c r="AN1323">
        <v>0.25100583142100819</v>
      </c>
      <c r="AO1323">
        <v>-4.1813169063508147</v>
      </c>
      <c r="AP1323">
        <v>5.8514854788765938</v>
      </c>
      <c r="AQ1323">
        <v>31.211468796863368</v>
      </c>
      <c r="AR1323">
        <v>0.71590413221705484</v>
      </c>
      <c r="AS1323">
        <v>0.90604341710726799</v>
      </c>
      <c r="AT1323">
        <v>-0.99999999999999778</v>
      </c>
      <c r="AU1323">
        <v>-0.99999999999999778</v>
      </c>
      <c r="AV1323">
        <v>0.68458521226983449</v>
      </c>
      <c r="AW1323">
        <v>58.651706100423048</v>
      </c>
      <c r="AX1323">
        <v>58.651706100423048</v>
      </c>
      <c r="AY1323">
        <v>0.31955781424571855</v>
      </c>
      <c r="AZ1323">
        <v>32.107812456073788</v>
      </c>
      <c r="BA1323">
        <v>1496.3691335113745</v>
      </c>
      <c r="CU1323" t="e">
        <v>#N/A</v>
      </c>
      <c r="CV1323" t="e">
        <v>#N/A</v>
      </c>
    </row>
    <row r="1324" spans="1:100" x14ac:dyDescent="0.25">
      <c r="A1324">
        <v>3491</v>
      </c>
      <c r="B1324" t="s">
        <v>1716</v>
      </c>
      <c r="C1324">
        <v>2</v>
      </c>
      <c r="D1324">
        <v>4.6929144223941988</v>
      </c>
      <c r="E1324">
        <v>0.21346235757815513</v>
      </c>
      <c r="F1324">
        <v>0.60848186583876285</v>
      </c>
      <c r="G1324">
        <v>0.61891190858999612</v>
      </c>
      <c r="H1324">
        <v>0.18026775673997292</v>
      </c>
      <c r="I1324">
        <v>0</v>
      </c>
      <c r="J1324">
        <v>10.816065404398376</v>
      </c>
      <c r="K1324">
        <v>0.18026775673997292</v>
      </c>
      <c r="L1324">
        <v>-1</v>
      </c>
      <c r="M1324">
        <v>-1</v>
      </c>
      <c r="N1324">
        <v>3.6053551347994581</v>
      </c>
      <c r="O1324">
        <v>15.07993279967396</v>
      </c>
      <c r="P1324">
        <v>1.2488510235393719</v>
      </c>
      <c r="Q1324">
        <v>3.2071480861499948</v>
      </c>
      <c r="R1324">
        <v>1.0548751156751048</v>
      </c>
      <c r="S1324">
        <v>0.34855188743005677</v>
      </c>
      <c r="T1324">
        <v>0.36066835509693873</v>
      </c>
      <c r="U1324">
        <v>0.17233633761725514</v>
      </c>
      <c r="V1324">
        <v>1.3156804940336119E-2</v>
      </c>
      <c r="W1324">
        <v>30.295685896194072</v>
      </c>
      <c r="X1324">
        <v>1.2416611265589816</v>
      </c>
      <c r="Y1324">
        <v>-1</v>
      </c>
      <c r="Z1324">
        <v>-1</v>
      </c>
      <c r="AA1324">
        <v>54.72185834935469</v>
      </c>
      <c r="AB1324">
        <v>0.22366971004593536</v>
      </c>
      <c r="AC1324">
        <v>0.22392365734852973</v>
      </c>
      <c r="AD1324">
        <v>0.21841955458224555</v>
      </c>
      <c r="AE1324">
        <v>27.409501057926562</v>
      </c>
      <c r="AF1324">
        <v>-1</v>
      </c>
      <c r="AG1324">
        <v>-1</v>
      </c>
      <c r="AH1324">
        <v>-1</v>
      </c>
      <c r="AI1324">
        <v>6.9474016264230295E-3</v>
      </c>
      <c r="AJ1324">
        <v>1.3156804940336119E-2</v>
      </c>
      <c r="AK1324">
        <v>-3.7556325876605484E-2</v>
      </c>
      <c r="AL1324">
        <v>0.20938428286585281</v>
      </c>
      <c r="AM1324">
        <v>-5.2088319166498129E-2</v>
      </c>
      <c r="AN1324">
        <v>0.23552917938155188</v>
      </c>
      <c r="AO1324">
        <v>-0.9393533680354258</v>
      </c>
      <c r="AP1324">
        <v>6.3845146583580066</v>
      </c>
      <c r="AQ1324">
        <v>35.874493675304585</v>
      </c>
      <c r="AR1324">
        <v>0.83513162231522875</v>
      </c>
      <c r="AS1324">
        <v>1.3421600021413886</v>
      </c>
      <c r="AT1324">
        <v>-1</v>
      </c>
      <c r="AU1324">
        <v>-1</v>
      </c>
      <c r="AV1324">
        <v>1.4515780994377492</v>
      </c>
      <c r="AW1324">
        <v>68.506616657242546</v>
      </c>
      <c r="AX1324">
        <v>68.799842209200463</v>
      </c>
      <c r="AY1324">
        <v>0.27205718889388147</v>
      </c>
      <c r="AZ1324">
        <v>18.46363122861656</v>
      </c>
      <c r="BA1324">
        <v>1471.127140136183</v>
      </c>
    </row>
    <row r="1325" spans="1:100" x14ac:dyDescent="0.25">
      <c r="A1325">
        <v>3492</v>
      </c>
      <c r="B1325" t="s">
        <v>1717</v>
      </c>
      <c r="C1325">
        <v>3</v>
      </c>
      <c r="D1325">
        <v>4.7761132974292488</v>
      </c>
      <c r="E1325">
        <v>1.7989219336161481E-2</v>
      </c>
      <c r="F1325">
        <v>-0.12528286041108483</v>
      </c>
      <c r="G1325">
        <v>-0.11373729004401867</v>
      </c>
      <c r="H1325">
        <v>0.44496930090040393</v>
      </c>
      <c r="I1325">
        <v>0</v>
      </c>
      <c r="J1325">
        <v>26.698158054024248</v>
      </c>
      <c r="K1325">
        <v>0.44496930090040393</v>
      </c>
      <c r="L1325">
        <v>-1</v>
      </c>
      <c r="M1325">
        <v>-1</v>
      </c>
      <c r="N1325">
        <v>8.8993860180080802</v>
      </c>
      <c r="O1325">
        <v>31.360534061409467</v>
      </c>
      <c r="P1325">
        <v>0.65338128695499254</v>
      </c>
      <c r="Q1325">
        <v>-1.5350766544867098</v>
      </c>
      <c r="R1325">
        <v>-0.46888565056806897</v>
      </c>
      <c r="S1325">
        <v>0.3333333333333332</v>
      </c>
      <c r="T1325">
        <v>0.41940847303979767</v>
      </c>
      <c r="U1325">
        <v>0.196221644069383</v>
      </c>
      <c r="V1325">
        <v>-9.4347586139146341E-3</v>
      </c>
      <c r="W1325">
        <v>19.782375637127814</v>
      </c>
      <c r="X1325">
        <v>1.1221256697732354</v>
      </c>
      <c r="Y1325">
        <v>-1</v>
      </c>
      <c r="Z1325">
        <v>-1</v>
      </c>
      <c r="AA1325">
        <v>53.270322260741999</v>
      </c>
      <c r="AB1325">
        <v>0.24019039155134358</v>
      </c>
      <c r="AC1325">
        <v>-8.7882074690413411E-2</v>
      </c>
      <c r="AD1325">
        <v>0.52682832862271445</v>
      </c>
      <c r="AE1325">
        <v>33.956832274182254</v>
      </c>
      <c r="AF1325">
        <v>-1</v>
      </c>
      <c r="AG1325">
        <v>-1</v>
      </c>
      <c r="AH1325">
        <v>-1</v>
      </c>
      <c r="AI1325">
        <v>0</v>
      </c>
      <c r="AJ1325">
        <v>-9.4347586139146341E-3</v>
      </c>
      <c r="AK1325">
        <v>4.3318408131482203E-2</v>
      </c>
      <c r="AL1325">
        <v>3.9586185314574411E-2</v>
      </c>
      <c r="AM1325">
        <v>0.42419342625877282</v>
      </c>
      <c r="AN1325">
        <v>0.15542410078320607</v>
      </c>
      <c r="AO1325">
        <v>10.821427697126733</v>
      </c>
      <c r="AP1325">
        <v>4.0835334461530248</v>
      </c>
      <c r="AQ1325">
        <v>46.480533691152054</v>
      </c>
      <c r="AR1325">
        <v>0.93952869182859933</v>
      </c>
      <c r="AS1325">
        <v>1.5670949706736397</v>
      </c>
      <c r="AT1325">
        <v>-1</v>
      </c>
      <c r="AU1325">
        <v>-1</v>
      </c>
      <c r="AV1325">
        <v>-0.58262294061208753</v>
      </c>
      <c r="AW1325">
        <v>88.714389768304471</v>
      </c>
      <c r="AX1325">
        <v>87.770913906912995</v>
      </c>
      <c r="AY1325">
        <v>0.33551350653787326</v>
      </c>
      <c r="AZ1325">
        <v>5.6717943448477488</v>
      </c>
      <c r="BA1325">
        <v>1465.4022523128435</v>
      </c>
    </row>
    <row r="1326" spans="1:100" x14ac:dyDescent="0.25">
      <c r="A1326">
        <v>3494</v>
      </c>
      <c r="B1326" t="s">
        <v>1718</v>
      </c>
      <c r="C1326">
        <v>3</v>
      </c>
      <c r="D1326">
        <v>5.101189562951598</v>
      </c>
      <c r="E1326">
        <v>0</v>
      </c>
      <c r="F1326">
        <v>-0.30787826806396862</v>
      </c>
      <c r="G1326">
        <v>-0.30787826806396862</v>
      </c>
      <c r="H1326">
        <v>0.20353926083754176</v>
      </c>
      <c r="I1326">
        <v>0</v>
      </c>
      <c r="J1326">
        <v>12.212355650252505</v>
      </c>
      <c r="K1326">
        <v>0.20353926083754176</v>
      </c>
      <c r="L1326">
        <v>-0.99999999999999956</v>
      </c>
      <c r="M1326">
        <v>-0.99999999999999956</v>
      </c>
      <c r="N1326">
        <v>4.070785216750834</v>
      </c>
      <c r="O1326">
        <v>17.005666945140128</v>
      </c>
      <c r="P1326">
        <v>-0.13296386823299328</v>
      </c>
      <c r="Q1326">
        <v>0.68163214669081651</v>
      </c>
      <c r="R1326">
        <v>0.14517713098875953</v>
      </c>
      <c r="S1326">
        <v>0.33333333333333359</v>
      </c>
      <c r="T1326">
        <v>0.25475983142786734</v>
      </c>
      <c r="U1326">
        <v>0.20182608101420721</v>
      </c>
      <c r="V1326">
        <v>0</v>
      </c>
      <c r="W1326">
        <v>23.455199397514644</v>
      </c>
      <c r="X1326">
        <v>1.1132847260750212</v>
      </c>
      <c r="Y1326">
        <v>-0.99999999999999956</v>
      </c>
      <c r="Z1326">
        <v>-0.99999999999999956</v>
      </c>
      <c r="AA1326">
        <v>62.424626140473116</v>
      </c>
      <c r="AB1326">
        <v>0.15757865979156463</v>
      </c>
      <c r="AC1326">
        <v>0.57388422634625191</v>
      </c>
      <c r="AD1326">
        <v>4.5022106101577475E-2</v>
      </c>
      <c r="AE1326">
        <v>38.824249611969726</v>
      </c>
      <c r="AF1326">
        <v>-0.99999999999999956</v>
      </c>
      <c r="AG1326">
        <v>-0.99999999999999956</v>
      </c>
      <c r="AH1326">
        <v>-0.99999999999999956</v>
      </c>
      <c r="AI1326">
        <v>0</v>
      </c>
      <c r="AJ1326">
        <v>0</v>
      </c>
      <c r="AK1326">
        <v>-8.5701191921316602E-2</v>
      </c>
      <c r="AL1326">
        <v>0.27824991367234464</v>
      </c>
      <c r="AM1326">
        <v>-7.1693539846663743E-3</v>
      </c>
      <c r="AN1326">
        <v>-1.0185337246948695E-2</v>
      </c>
      <c r="AO1326">
        <v>-0.60773980922324233</v>
      </c>
      <c r="AP1326">
        <v>1.136616137188005</v>
      </c>
      <c r="AQ1326">
        <v>35.667555047767138</v>
      </c>
      <c r="AR1326">
        <v>0.78991924577540762</v>
      </c>
      <c r="AS1326">
        <v>1.3168239869125631</v>
      </c>
      <c r="AT1326">
        <v>-0.99999999999999956</v>
      </c>
      <c r="AU1326">
        <v>-0.99999999999999956</v>
      </c>
      <c r="AV1326">
        <v>-0.16270113707520914</v>
      </c>
      <c r="AW1326">
        <v>80.566909222801257</v>
      </c>
      <c r="AX1326">
        <v>80.566909222801257</v>
      </c>
      <c r="AY1326">
        <v>7.2002178945484968E-2</v>
      </c>
      <c r="AZ1326">
        <v>0.96595575308536785</v>
      </c>
      <c r="BA1326">
        <v>1442.5483129768982</v>
      </c>
      <c r="CU1326" t="e">
        <v>#N/A</v>
      </c>
      <c r="CV1326" t="e">
        <v>#N/A</v>
      </c>
    </row>
    <row r="1327" spans="1:100" x14ac:dyDescent="0.25">
      <c r="A1327">
        <v>3495</v>
      </c>
      <c r="B1327" t="s">
        <v>1719</v>
      </c>
      <c r="C1327">
        <v>3</v>
      </c>
      <c r="D1327">
        <v>2.3744977664585205</v>
      </c>
      <c r="E1327">
        <v>0</v>
      </c>
      <c r="F1327">
        <v>0.24353393222420053</v>
      </c>
      <c r="G1327">
        <v>0.24353393222420053</v>
      </c>
      <c r="H1327">
        <v>-0.26688951427107865</v>
      </c>
      <c r="I1327">
        <v>0</v>
      </c>
      <c r="J1327">
        <v>-16.013370856264718</v>
      </c>
      <c r="K1327">
        <v>-0.26688951427107865</v>
      </c>
      <c r="L1327">
        <v>-0.99999999999999922</v>
      </c>
      <c r="M1327">
        <v>-0.99999999999999922</v>
      </c>
      <c r="N1327">
        <v>-5.3377902854215717</v>
      </c>
      <c r="O1327">
        <v>-13.395339157581995</v>
      </c>
      <c r="P1327">
        <v>5.1017116357093384E-2</v>
      </c>
      <c r="Q1327">
        <v>0.6025568706113742</v>
      </c>
      <c r="R1327">
        <v>0.12972870481361584</v>
      </c>
      <c r="S1327">
        <v>0.33100852882604426</v>
      </c>
      <c r="T1327">
        <v>0.41597625630832924</v>
      </c>
      <c r="U1327">
        <v>-0.16934324284140354</v>
      </c>
      <c r="V1327">
        <v>0</v>
      </c>
      <c r="W1327">
        <v>33.781242262561946</v>
      </c>
      <c r="X1327">
        <v>0.41914425101483438</v>
      </c>
      <c r="Y1327">
        <v>-0.99999999999999922</v>
      </c>
      <c r="Z1327">
        <v>-0.99999999999999922</v>
      </c>
      <c r="AA1327">
        <v>43.121574136963993</v>
      </c>
      <c r="AB1327">
        <v>-0.12331608373955294</v>
      </c>
      <c r="AC1327">
        <v>-6.1052885358585468E-2</v>
      </c>
      <c r="AD1327">
        <v>0.36858103248990731</v>
      </c>
      <c r="AE1327">
        <v>9.2106031695884418</v>
      </c>
      <c r="AF1327">
        <v>-0.99999999999999922</v>
      </c>
      <c r="AG1327">
        <v>-0.99999999999999922</v>
      </c>
      <c r="AH1327">
        <v>-0.99999999999999922</v>
      </c>
      <c r="AI1327">
        <v>-7.143923335136252E-3</v>
      </c>
      <c r="AJ1327">
        <v>0</v>
      </c>
      <c r="AK1327">
        <v>4.6262814672933639E-2</v>
      </c>
      <c r="AL1327">
        <v>-0.13748535946981072</v>
      </c>
      <c r="AM1327">
        <v>0.3009230435324517</v>
      </c>
      <c r="AN1327">
        <v>7.4964233250033374E-2</v>
      </c>
      <c r="AO1327">
        <v>7.7543901616759587</v>
      </c>
      <c r="AP1327">
        <v>1.1866790339017796</v>
      </c>
      <c r="AQ1327">
        <v>17.767871406297225</v>
      </c>
      <c r="AR1327">
        <v>0.57764154229297004</v>
      </c>
      <c r="AS1327">
        <v>0.15225473674375573</v>
      </c>
      <c r="AT1327">
        <v>-0.99999999999999922</v>
      </c>
      <c r="AU1327">
        <v>-0.99999999999999922</v>
      </c>
      <c r="AV1327">
        <v>0.3732626370378162</v>
      </c>
      <c r="AW1327">
        <v>30.912914013283793</v>
      </c>
      <c r="AX1327">
        <v>30.770035546581067</v>
      </c>
      <c r="AY1327">
        <v>-3.5225798120201476E-2</v>
      </c>
      <c r="AZ1327">
        <v>-37.137283434236295</v>
      </c>
      <c r="BA1327">
        <v>1471.3203865035398</v>
      </c>
    </row>
    <row r="1328" spans="1:100" x14ac:dyDescent="0.25">
      <c r="A1328">
        <v>3498</v>
      </c>
      <c r="B1328" t="s">
        <v>1720</v>
      </c>
      <c r="C1328">
        <v>2</v>
      </c>
      <c r="D1328">
        <v>3.7889779824443575</v>
      </c>
      <c r="E1328">
        <v>1.2672691903935329E-2</v>
      </c>
      <c r="F1328">
        <v>0.10849366490451795</v>
      </c>
      <c r="G1328">
        <v>0.11665321434626241</v>
      </c>
      <c r="H1328">
        <v>7.6360696987781682E-2</v>
      </c>
      <c r="I1328">
        <v>0</v>
      </c>
      <c r="J1328">
        <v>4.5816418192669008</v>
      </c>
      <c r="K1328">
        <v>7.6360696987781682E-2</v>
      </c>
      <c r="L1328">
        <v>-1</v>
      </c>
      <c r="M1328">
        <v>-1</v>
      </c>
      <c r="N1328">
        <v>1.5272139397556335</v>
      </c>
      <c r="O1328">
        <v>8.6039967390617953</v>
      </c>
      <c r="P1328">
        <v>0.23195869336916181</v>
      </c>
      <c r="Q1328">
        <v>0.83040670707634356</v>
      </c>
      <c r="R1328">
        <v>0.27423820526152531</v>
      </c>
      <c r="S1328">
        <v>0.32912868873614554</v>
      </c>
      <c r="T1328">
        <v>0.27866322024579915</v>
      </c>
      <c r="U1328">
        <v>7.0790928426625099E-2</v>
      </c>
      <c r="V1328">
        <v>-2.7039638765320208E-4</v>
      </c>
      <c r="W1328">
        <v>23.886731058100526</v>
      </c>
      <c r="X1328">
        <v>0.77124200461073456</v>
      </c>
      <c r="Y1328">
        <v>-1</v>
      </c>
      <c r="Z1328">
        <v>-1</v>
      </c>
      <c r="AA1328">
        <v>41.526852593045682</v>
      </c>
      <c r="AB1328">
        <v>0.10976760203609826</v>
      </c>
      <c r="AC1328">
        <v>0.10997832376081497</v>
      </c>
      <c r="AD1328">
        <v>0.10545273374522879</v>
      </c>
      <c r="AE1328">
        <v>16.916100273841966</v>
      </c>
      <c r="AF1328">
        <v>-1</v>
      </c>
      <c r="AG1328">
        <v>-1</v>
      </c>
      <c r="AH1328">
        <v>-1</v>
      </c>
      <c r="AI1328">
        <v>-4.15304917737059E-4</v>
      </c>
      <c r="AJ1328">
        <v>-2.7039638765320208E-4</v>
      </c>
      <c r="AK1328">
        <v>9.9666343320766182E-2</v>
      </c>
      <c r="AL1328">
        <v>7.2161613668481145E-2</v>
      </c>
      <c r="AM1328">
        <v>0.10773813084357928</v>
      </c>
      <c r="AN1328">
        <v>7.5702729371474486E-2</v>
      </c>
      <c r="AO1328">
        <v>3.1304540425356659</v>
      </c>
      <c r="AP1328">
        <v>2.3147072477869148</v>
      </c>
      <c r="AQ1328">
        <v>29.051708910417965</v>
      </c>
      <c r="AR1328">
        <v>0.68494877469452031</v>
      </c>
      <c r="AS1328">
        <v>0.85648751613783869</v>
      </c>
      <c r="AT1328">
        <v>-1</v>
      </c>
      <c r="AU1328">
        <v>-1</v>
      </c>
      <c r="AV1328">
        <v>0.41564148576671339</v>
      </c>
      <c r="AW1328">
        <v>53.300337912563897</v>
      </c>
      <c r="AX1328">
        <v>53.394351518147822</v>
      </c>
      <c r="AY1328">
        <v>0.15492806345946447</v>
      </c>
      <c r="AZ1328">
        <v>-2.0565154833331789</v>
      </c>
      <c r="BA1328">
        <v>1459.1120442133829</v>
      </c>
    </row>
    <row r="1329" spans="1:100" x14ac:dyDescent="0.25">
      <c r="A1329">
        <v>3501</v>
      </c>
      <c r="B1329" t="s">
        <v>1721</v>
      </c>
      <c r="C1329">
        <v>3</v>
      </c>
      <c r="D1329">
        <v>3.4657812705433022</v>
      </c>
      <c r="E1329">
        <v>0</v>
      </c>
      <c r="F1329">
        <v>-1.4326624362461515</v>
      </c>
      <c r="G1329">
        <v>-1.4326624362461515</v>
      </c>
      <c r="H1329">
        <v>0.19659568493191834</v>
      </c>
      <c r="I1329">
        <v>0</v>
      </c>
      <c r="J1329">
        <v>11.795741095915096</v>
      </c>
      <c r="K1329">
        <v>0.19659568493191834</v>
      </c>
      <c r="L1329">
        <v>-0.99999999999999956</v>
      </c>
      <c r="M1329">
        <v>-0.99999999999999956</v>
      </c>
      <c r="N1329">
        <v>3.931913698638366</v>
      </c>
      <c r="O1329">
        <v>13.828859930212248</v>
      </c>
      <c r="P1329">
        <v>-1.8497894111580049</v>
      </c>
      <c r="Q1329">
        <v>-4.2425768983813459</v>
      </c>
      <c r="R1329">
        <v>-1.615514221944677</v>
      </c>
      <c r="S1329">
        <v>0.33336530713442514</v>
      </c>
      <c r="T1329">
        <v>0.43547376745613836</v>
      </c>
      <c r="U1329">
        <v>0.36680777644556456</v>
      </c>
      <c r="V1329">
        <v>0</v>
      </c>
      <c r="W1329">
        <v>37.562046644168383</v>
      </c>
      <c r="X1329">
        <v>2.1416149295637084</v>
      </c>
      <c r="Y1329">
        <v>-0.99999999999999956</v>
      </c>
      <c r="Z1329">
        <v>-0.99999999999999956</v>
      </c>
      <c r="AA1329">
        <v>42.389199824119679</v>
      </c>
      <c r="AB1329">
        <v>0.23237937669399028</v>
      </c>
      <c r="AC1329">
        <v>-0.19287323258152192</v>
      </c>
      <c r="AD1329">
        <v>8.9347203925451008E-2</v>
      </c>
      <c r="AE1329">
        <v>6.442667401895962</v>
      </c>
      <c r="AF1329">
        <v>-0.99999999999999956</v>
      </c>
      <c r="AG1329">
        <v>-0.99999999999999956</v>
      </c>
      <c r="AH1329">
        <v>-0.99999999999999956</v>
      </c>
      <c r="AI1329">
        <v>-3.4703801749493231E-2</v>
      </c>
      <c r="AJ1329">
        <v>0</v>
      </c>
      <c r="AK1329">
        <v>0.7860450493754394</v>
      </c>
      <c r="AL1329">
        <v>0.10191512854769295</v>
      </c>
      <c r="AM1329">
        <v>0.16640680892233631</v>
      </c>
      <c r="AN1329">
        <v>-1.9469023287691071E-2</v>
      </c>
      <c r="AO1329">
        <v>8.090395469935606</v>
      </c>
      <c r="AP1329">
        <v>2.2850060546187878E-2</v>
      </c>
      <c r="AQ1329">
        <v>49.357787740083445</v>
      </c>
      <c r="AR1329">
        <v>1.1356468510361277</v>
      </c>
      <c r="AS1329">
        <v>2.3382106144956269</v>
      </c>
      <c r="AT1329">
        <v>-0.99999999999999956</v>
      </c>
      <c r="AU1329">
        <v>-0.99999999999999956</v>
      </c>
      <c r="AV1329">
        <v>-3.0481766581908283</v>
      </c>
      <c r="AW1329">
        <v>56.240909814878087</v>
      </c>
      <c r="AX1329">
        <v>55.546833779888225</v>
      </c>
      <c r="AY1329">
        <v>0.25041859958333856</v>
      </c>
      <c r="AZ1329">
        <v>-0.5198568809427071</v>
      </c>
      <c r="BA1329">
        <v>1355.0550811579399</v>
      </c>
    </row>
    <row r="1330" spans="1:100" x14ac:dyDescent="0.25">
      <c r="A1330">
        <v>3504</v>
      </c>
      <c r="B1330" t="s">
        <v>1722</v>
      </c>
      <c r="C1330">
        <v>3</v>
      </c>
      <c r="D1330">
        <v>2.3924591107808597</v>
      </c>
      <c r="E1330">
        <v>-0.15468407412935875</v>
      </c>
      <c r="F1330">
        <v>-0.19633820101347643</v>
      </c>
      <c r="G1330">
        <v>-0.24150181002138515</v>
      </c>
      <c r="H1330">
        <v>-8.6044341041997263E-2</v>
      </c>
      <c r="I1330">
        <v>0</v>
      </c>
      <c r="J1330">
        <v>-5.1626604625198338</v>
      </c>
      <c r="K1330">
        <v>-8.6044341041997263E-2</v>
      </c>
      <c r="L1330">
        <v>-0.99999999999999922</v>
      </c>
      <c r="M1330">
        <v>-0.99999999999999922</v>
      </c>
      <c r="N1330">
        <v>-1.720886820839945</v>
      </c>
      <c r="O1330">
        <v>-3.0117031617603662</v>
      </c>
      <c r="P1330">
        <v>-0.40240666432373051</v>
      </c>
      <c r="Q1330">
        <v>2.4348140017663171</v>
      </c>
      <c r="R1330">
        <v>0.65322080899904056</v>
      </c>
      <c r="S1330">
        <v>0.33333333333333287</v>
      </c>
      <c r="T1330">
        <v>0.33980228211161367</v>
      </c>
      <c r="U1330">
        <v>0.43173785832651479</v>
      </c>
      <c r="V1330">
        <v>-1.434870730487329E-2</v>
      </c>
      <c r="W1330">
        <v>47.062764300343439</v>
      </c>
      <c r="X1330">
        <v>2.4065080947420436</v>
      </c>
      <c r="Y1330">
        <v>-0.99999999999999922</v>
      </c>
      <c r="Z1330">
        <v>-0.99999999999999922</v>
      </c>
      <c r="AA1330">
        <v>77.397569798033786</v>
      </c>
      <c r="AB1330">
        <v>0.41188789149680072</v>
      </c>
      <c r="AC1330">
        <v>0.10385684712541134</v>
      </c>
      <c r="AD1330">
        <v>7.7886955151613604E-2</v>
      </c>
      <c r="AE1330">
        <v>29.681584688691284</v>
      </c>
      <c r="AF1330">
        <v>-0.99999999999999922</v>
      </c>
      <c r="AG1330">
        <v>-0.99999999999999922</v>
      </c>
      <c r="AH1330">
        <v>-0.99999999999999922</v>
      </c>
      <c r="AI1330">
        <v>0</v>
      </c>
      <c r="AJ1330">
        <v>-1.434870730487329E-2</v>
      </c>
      <c r="AK1330">
        <v>-0.23807323965078181</v>
      </c>
      <c r="AL1330">
        <v>-3.9028170603187959E-2</v>
      </c>
      <c r="AM1330">
        <v>-0.14850207852307301</v>
      </c>
      <c r="AN1330">
        <v>0.23328406247497518</v>
      </c>
      <c r="AO1330">
        <v>-4.9029181613307351</v>
      </c>
      <c r="AP1330">
        <v>5.6369607088584432</v>
      </c>
      <c r="AQ1330">
        <v>41.900103837823586</v>
      </c>
      <c r="AR1330">
        <v>1.090524766466588</v>
      </c>
      <c r="AS1330">
        <v>2.3204637537000483</v>
      </c>
      <c r="AT1330">
        <v>-0.99999999999999922</v>
      </c>
      <c r="AU1330">
        <v>-0.99999999999999922</v>
      </c>
      <c r="AV1330">
        <v>0.41171899897765524</v>
      </c>
      <c r="AW1330">
        <v>80.022827345131816</v>
      </c>
      <c r="AX1330">
        <v>78.587956614644469</v>
      </c>
      <c r="AY1330">
        <v>0.33036508453656843</v>
      </c>
      <c r="AZ1330">
        <v>18.449473251604374</v>
      </c>
      <c r="BA1330">
        <v>1490.5078600329573</v>
      </c>
    </row>
    <row r="1331" spans="1:100" x14ac:dyDescent="0.25">
      <c r="A1331">
        <v>3506</v>
      </c>
      <c r="B1331" t="s">
        <v>1723</v>
      </c>
      <c r="C1331">
        <v>3</v>
      </c>
      <c r="D1331">
        <v>5.066990352267446</v>
      </c>
      <c r="E1331">
        <v>-1.0664197539585427E-2</v>
      </c>
      <c r="F1331">
        <v>7.5672856768600943E-2</v>
      </c>
      <c r="G1331">
        <v>7.5672856768600943E-2</v>
      </c>
      <c r="H1331">
        <v>0.17452136934601567</v>
      </c>
      <c r="I1331">
        <v>0</v>
      </c>
      <c r="J1331">
        <v>10.471282160760943</v>
      </c>
      <c r="K1331">
        <v>0.17452136934601567</v>
      </c>
      <c r="L1331">
        <v>-1.0000000000000016</v>
      </c>
      <c r="M1331">
        <v>-1.0000000000000016</v>
      </c>
      <c r="N1331">
        <v>3.490427386920314</v>
      </c>
      <c r="O1331">
        <v>15.613945369796991</v>
      </c>
      <c r="P1331">
        <v>0.67860491114427313</v>
      </c>
      <c r="Q1331">
        <v>1.2372509931401678</v>
      </c>
      <c r="R1331">
        <v>0.45704205299276002</v>
      </c>
      <c r="S1331">
        <v>0.33333333333333393</v>
      </c>
      <c r="T1331">
        <v>0.33333333333333393</v>
      </c>
      <c r="U1331">
        <v>0.15092430740310231</v>
      </c>
      <c r="V1331">
        <v>6.6930726650612837E-2</v>
      </c>
      <c r="W1331">
        <v>28.400013254974702</v>
      </c>
      <c r="X1331">
        <v>1.4974268868367386</v>
      </c>
      <c r="Y1331">
        <v>-1.0000000000000016</v>
      </c>
      <c r="Z1331">
        <v>-1.0000000000000016</v>
      </c>
      <c r="AA1331">
        <v>54.595714998701567</v>
      </c>
      <c r="AB1331">
        <v>7.510527162272658E-2</v>
      </c>
      <c r="AC1331">
        <v>0.21820779860466782</v>
      </c>
      <c r="AD1331">
        <v>0.22146012358728781</v>
      </c>
      <c r="AE1331">
        <v>25.738659690734103</v>
      </c>
      <c r="AF1331">
        <v>-1.0000000000000016</v>
      </c>
      <c r="AG1331">
        <v>-1.0000000000000016</v>
      </c>
      <c r="AH1331">
        <v>-1.0000000000000016</v>
      </c>
      <c r="AI1331">
        <v>0</v>
      </c>
      <c r="AJ1331">
        <v>6.6930726650612837E-2</v>
      </c>
      <c r="AK1331">
        <v>6.4639778248578722E-2</v>
      </c>
      <c r="AL1331">
        <v>0.14835072082380737</v>
      </c>
      <c r="AM1331">
        <v>-0.23995159509356448</v>
      </c>
      <c r="AN1331">
        <v>-0.26908575780039157</v>
      </c>
      <c r="AO1331">
        <v>-5.6755909860962177</v>
      </c>
      <c r="AP1331">
        <v>-5.9853903408907527</v>
      </c>
      <c r="AQ1331">
        <v>38.871295415735645</v>
      </c>
      <c r="AR1331">
        <v>0.88452170072038305</v>
      </c>
      <c r="AS1331">
        <v>1.6719482561827543</v>
      </c>
      <c r="AT1331">
        <v>-1.0000000000000016</v>
      </c>
      <c r="AU1331">
        <v>-1.0000000000000016</v>
      </c>
      <c r="AV1331">
        <v>0.53271490976136093</v>
      </c>
      <c r="AW1331">
        <v>64.224270027607787</v>
      </c>
      <c r="AX1331">
        <v>70.917342692669067</v>
      </c>
      <c r="AY1331">
        <v>0.18327874250357415</v>
      </c>
      <c r="AZ1331">
        <v>-3.7772329550995032</v>
      </c>
      <c r="BA1331">
        <v>1460.2667994123919</v>
      </c>
      <c r="CU1331" t="e">
        <v>#N/A</v>
      </c>
      <c r="CV1331" t="e">
        <v>#N/A</v>
      </c>
    </row>
    <row r="1332" spans="1:100" x14ac:dyDescent="0.25">
      <c r="A1332">
        <v>3507</v>
      </c>
      <c r="B1332" t="s">
        <v>1724</v>
      </c>
      <c r="C1332">
        <v>3</v>
      </c>
      <c r="D1332">
        <v>2.9419672202510077</v>
      </c>
      <c r="E1332">
        <v>-3.908940785022021E-3</v>
      </c>
      <c r="F1332">
        <v>2.3844556744889767</v>
      </c>
      <c r="G1332">
        <v>2.3844556744889767</v>
      </c>
      <c r="H1332">
        <v>-0.185115600395304</v>
      </c>
      <c r="I1332">
        <v>0</v>
      </c>
      <c r="J1332">
        <v>-11.106936023718237</v>
      </c>
      <c r="K1332">
        <v>-0.185115600395304</v>
      </c>
      <c r="L1332">
        <v>-0.999999999999999</v>
      </c>
      <c r="M1332">
        <v>-0.999999999999999</v>
      </c>
      <c r="N1332">
        <v>-3.7023120079060798</v>
      </c>
      <c r="O1332">
        <v>-5.7805131289782556</v>
      </c>
      <c r="P1332">
        <v>2.303710035700382E-2</v>
      </c>
      <c r="Q1332">
        <v>-2.6014226996621703</v>
      </c>
      <c r="R1332">
        <v>-0.85316903181676129</v>
      </c>
      <c r="S1332">
        <v>0.3509768562503881</v>
      </c>
      <c r="T1332">
        <v>0.44317668895681273</v>
      </c>
      <c r="U1332">
        <v>-0.25224294059134977</v>
      </c>
      <c r="V1332">
        <v>0</v>
      </c>
      <c r="W1332">
        <v>29.081048200446194</v>
      </c>
      <c r="X1332">
        <v>3.5822113881004411E-2</v>
      </c>
      <c r="Y1332">
        <v>-0.999999999999999</v>
      </c>
      <c r="Z1332">
        <v>-0.999999999999999</v>
      </c>
      <c r="AA1332">
        <v>62.866234324944905</v>
      </c>
      <c r="AB1332">
        <v>0.10624680248970669</v>
      </c>
      <c r="AC1332">
        <v>0.30588551770166073</v>
      </c>
      <c r="AD1332">
        <v>0.28063478293494271</v>
      </c>
      <c r="AE1332">
        <v>34.638355156315498</v>
      </c>
      <c r="AF1332">
        <v>-0.999999999999999</v>
      </c>
      <c r="AG1332">
        <v>-0.999999999999999</v>
      </c>
      <c r="AH1332">
        <v>-0.999999999999999</v>
      </c>
      <c r="AI1332">
        <v>0</v>
      </c>
      <c r="AJ1332">
        <v>0</v>
      </c>
      <c r="AK1332">
        <v>-6.9377737249480764E-2</v>
      </c>
      <c r="AL1332">
        <v>-0.16985106336735256</v>
      </c>
      <c r="AM1332">
        <v>0.26632698748667505</v>
      </c>
      <c r="AN1332">
        <v>0.6606879633631122</v>
      </c>
      <c r="AO1332">
        <v>6.3112860009194724</v>
      </c>
      <c r="AP1332">
        <v>15.66794376724104</v>
      </c>
      <c r="AQ1332">
        <v>17.974112176727967</v>
      </c>
      <c r="AR1332">
        <v>0.54191060461585128</v>
      </c>
      <c r="AS1332">
        <v>-0.14929348651429955</v>
      </c>
      <c r="AT1332">
        <v>-0.999999999999999</v>
      </c>
      <c r="AU1332">
        <v>-0.999999999999999</v>
      </c>
      <c r="AV1332">
        <v>1.5312866426722158</v>
      </c>
      <c r="AW1332">
        <v>72.753664963207683</v>
      </c>
      <c r="AX1332">
        <v>72.753664963207683</v>
      </c>
      <c r="AY1332">
        <v>0.37443525942161721</v>
      </c>
      <c r="AZ1332">
        <v>24.837312793461603</v>
      </c>
      <c r="BA1332">
        <v>1536.0306056516863</v>
      </c>
    </row>
    <row r="1333" spans="1:100" x14ac:dyDescent="0.25">
      <c r="A1333">
        <v>3510</v>
      </c>
      <c r="B1333" t="s">
        <v>1725</v>
      </c>
      <c r="C1333">
        <v>3</v>
      </c>
      <c r="D1333">
        <v>3.9865754483375753</v>
      </c>
      <c r="E1333">
        <v>0</v>
      </c>
      <c r="F1333">
        <v>0.45736925672202977</v>
      </c>
      <c r="G1333">
        <v>0.45736925672202977</v>
      </c>
      <c r="H1333">
        <v>3.0608728063151028E-2</v>
      </c>
      <c r="I1333">
        <v>0</v>
      </c>
      <c r="J1333">
        <v>1.8365236837890628</v>
      </c>
      <c r="K1333">
        <v>3.0608728063151028E-2</v>
      </c>
      <c r="L1333">
        <v>-1.0000000000000009</v>
      </c>
      <c r="M1333">
        <v>-1.0000000000000009</v>
      </c>
      <c r="N1333">
        <v>0.61217456126302061</v>
      </c>
      <c r="O1333">
        <v>6.280468388848667</v>
      </c>
      <c r="P1333">
        <v>-0.60497776500820977</v>
      </c>
      <c r="Q1333">
        <v>6.5929434145809749</v>
      </c>
      <c r="R1333">
        <v>2.0724132947171046</v>
      </c>
      <c r="S1333">
        <v>0.33333333333333354</v>
      </c>
      <c r="T1333">
        <v>0.2953652787867691</v>
      </c>
      <c r="U1333">
        <v>0.20585694359871742</v>
      </c>
      <c r="V1333">
        <v>-2.5641927327241215E-2</v>
      </c>
      <c r="W1333">
        <v>31.132196013137126</v>
      </c>
      <c r="X1333">
        <v>1.2296980399418096</v>
      </c>
      <c r="Y1333">
        <v>-1.0000000000000009</v>
      </c>
      <c r="Z1333">
        <v>-1.0000000000000009</v>
      </c>
      <c r="AA1333">
        <v>43.073691164504574</v>
      </c>
      <c r="AB1333">
        <v>4.7604497290792601E-2</v>
      </c>
      <c r="AC1333">
        <v>-8.054100000525316E-2</v>
      </c>
      <c r="AD1333">
        <v>0.23031813984746774</v>
      </c>
      <c r="AE1333">
        <v>9.8690818566503591</v>
      </c>
      <c r="AF1333">
        <v>-1.0000000000000009</v>
      </c>
      <c r="AG1333">
        <v>-1.0000000000000009</v>
      </c>
      <c r="AH1333">
        <v>-1.0000000000000009</v>
      </c>
      <c r="AI1333">
        <v>2.3484818294550951E-2</v>
      </c>
      <c r="AJ1333">
        <v>-2.5641927327241215E-2</v>
      </c>
      <c r="AK1333">
        <v>0.13309192594998431</v>
      </c>
      <c r="AL1333">
        <v>-9.7346744209703476E-2</v>
      </c>
      <c r="AM1333">
        <v>7.1275304836814435E-2</v>
      </c>
      <c r="AN1333">
        <v>1.0376937081354218E-2</v>
      </c>
      <c r="AO1333">
        <v>2.4473422506702827</v>
      </c>
      <c r="AP1333">
        <v>-0.22731029401466119</v>
      </c>
      <c r="AQ1333">
        <v>32.968719696926179</v>
      </c>
      <c r="AR1333">
        <v>0.80891362839157854</v>
      </c>
      <c r="AS1333">
        <v>1.2603067680049607</v>
      </c>
      <c r="AT1333">
        <v>-1.0000000000000009</v>
      </c>
      <c r="AU1333">
        <v>-1.0000000000000009</v>
      </c>
      <c r="AV1333">
        <v>2.5297825514391348</v>
      </c>
      <c r="AW1333">
        <v>49.126849259338584</v>
      </c>
      <c r="AX1333">
        <v>47.032352892505479</v>
      </c>
      <c r="AY1333">
        <v>0.22597463290498743</v>
      </c>
      <c r="AZ1333">
        <v>-25.048287892242733</v>
      </c>
      <c r="BA1333">
        <v>1373.0190965009369</v>
      </c>
      <c r="CU1333" t="e">
        <v>#N/A</v>
      </c>
      <c r="CV1333" t="e">
        <v>#N/A</v>
      </c>
    </row>
    <row r="1334" spans="1:100" x14ac:dyDescent="0.25">
      <c r="A1334">
        <v>3511</v>
      </c>
      <c r="B1334" t="s">
        <v>1726</v>
      </c>
      <c r="C1334">
        <v>3</v>
      </c>
      <c r="D1334">
        <v>4.6975384328655814</v>
      </c>
      <c r="E1334">
        <v>-0.10810175682190265</v>
      </c>
      <c r="F1334">
        <v>0.3930570459690691</v>
      </c>
      <c r="G1334">
        <v>0.35616282410069527</v>
      </c>
      <c r="H1334">
        <v>0.15987279307305816</v>
      </c>
      <c r="I1334">
        <v>0</v>
      </c>
      <c r="J1334">
        <v>9.5923675843834815</v>
      </c>
      <c r="K1334">
        <v>0.15987279307305816</v>
      </c>
      <c r="L1334">
        <v>-0.99999999999999922</v>
      </c>
      <c r="M1334">
        <v>-0.99999999999999922</v>
      </c>
      <c r="N1334">
        <v>3.197455861461163</v>
      </c>
      <c r="O1334">
        <v>14.646068841349761</v>
      </c>
      <c r="P1334">
        <v>-0.30002389331587442</v>
      </c>
      <c r="Q1334">
        <v>1.0505463105185813</v>
      </c>
      <c r="R1334">
        <v>0.2679091473038458</v>
      </c>
      <c r="S1334">
        <v>0.3333333333333332</v>
      </c>
      <c r="T1334">
        <v>0.26801008188581832</v>
      </c>
      <c r="U1334">
        <v>0.14119459551759664</v>
      </c>
      <c r="V1334">
        <v>-8.5028220722226707E-4</v>
      </c>
      <c r="W1334">
        <v>23.272597418258691</v>
      </c>
      <c r="X1334">
        <v>0.93582405952563175</v>
      </c>
      <c r="Y1334">
        <v>-0.99999999999999922</v>
      </c>
      <c r="Z1334">
        <v>-0.99999999999999922</v>
      </c>
      <c r="AA1334">
        <v>63.761994551272664</v>
      </c>
      <c r="AB1334">
        <v>0.17115372710694562</v>
      </c>
      <c r="AC1334">
        <v>0.34667766648500398</v>
      </c>
      <c r="AD1334">
        <v>0.28659836612225242</v>
      </c>
      <c r="AE1334">
        <v>40.221487985710098</v>
      </c>
      <c r="AF1334">
        <v>-0.99999999999999922</v>
      </c>
      <c r="AG1334">
        <v>-0.99999999999999922</v>
      </c>
      <c r="AH1334">
        <v>-0.99999999999999922</v>
      </c>
      <c r="AI1334">
        <v>0</v>
      </c>
      <c r="AJ1334">
        <v>-8.5028220722226707E-4</v>
      </c>
      <c r="AK1334">
        <v>7.2394248028207028E-2</v>
      </c>
      <c r="AL1334">
        <v>2.7766399185007076E-2</v>
      </c>
      <c r="AM1334">
        <v>0.24113139845361728</v>
      </c>
      <c r="AN1334">
        <v>9.2829177475503288E-2</v>
      </c>
      <c r="AO1334">
        <v>6.3902562014814652</v>
      </c>
      <c r="AP1334">
        <v>2.4595614328126167</v>
      </c>
      <c r="AQ1334">
        <v>32.864965002642194</v>
      </c>
      <c r="AR1334">
        <v>0.74168772852952569</v>
      </c>
      <c r="AS1334">
        <v>1.0956968525986897</v>
      </c>
      <c r="AT1334">
        <v>-0.99999999999999922</v>
      </c>
      <c r="AU1334">
        <v>-0.99999999999999922</v>
      </c>
      <c r="AV1334">
        <v>0.62407197140454096</v>
      </c>
      <c r="AW1334">
        <v>80.867624825435016</v>
      </c>
      <c r="AX1334">
        <v>80.782596604712793</v>
      </c>
      <c r="AY1334">
        <v>0.44437278131069241</v>
      </c>
      <c r="AZ1334">
        <v>6.1144407892522681</v>
      </c>
      <c r="BA1334">
        <v>1506.3647718857653</v>
      </c>
    </row>
    <row r="1335" spans="1:100" x14ac:dyDescent="0.25">
      <c r="A1335">
        <v>3512</v>
      </c>
      <c r="B1335" t="s">
        <v>1727</v>
      </c>
      <c r="C1335">
        <v>3</v>
      </c>
      <c r="D1335">
        <v>5.1101813616333969</v>
      </c>
      <c r="E1335">
        <v>-1.3636584863046309E-3</v>
      </c>
      <c r="F1335">
        <v>-0.23586018050785085</v>
      </c>
      <c r="G1335">
        <v>-0.23586018050785085</v>
      </c>
      <c r="H1335">
        <v>0.49351920847937192</v>
      </c>
      <c r="I1335">
        <v>0</v>
      </c>
      <c r="J1335">
        <v>29.611152508762313</v>
      </c>
      <c r="K1335">
        <v>0.49351920847937192</v>
      </c>
      <c r="L1335">
        <v>-0.99999999999999922</v>
      </c>
      <c r="M1335">
        <v>-0.99999999999999922</v>
      </c>
      <c r="N1335">
        <v>9.870384169587437</v>
      </c>
      <c r="O1335">
        <v>34.485473689887854</v>
      </c>
      <c r="P1335">
        <v>-5.1410038919594503E-2</v>
      </c>
      <c r="Q1335">
        <v>-0.67208918860547473</v>
      </c>
      <c r="R1335">
        <v>-0.19631856082145843</v>
      </c>
      <c r="S1335">
        <v>0.33333333333333315</v>
      </c>
      <c r="T1335">
        <v>0.38786086239274076</v>
      </c>
      <c r="U1335">
        <v>0.42404129093787135</v>
      </c>
      <c r="V1335">
        <v>-1.971889965322747E-2</v>
      </c>
      <c r="W1335">
        <v>25.279895141253839</v>
      </c>
      <c r="X1335">
        <v>1.8600542821382307</v>
      </c>
      <c r="Y1335">
        <v>-0.99999999999999922</v>
      </c>
      <c r="Z1335">
        <v>-0.99999999999999922</v>
      </c>
      <c r="AA1335">
        <v>63.079845634399732</v>
      </c>
      <c r="AB1335">
        <v>0.22744728898947167</v>
      </c>
      <c r="AC1335">
        <v>0.33529879985676225</v>
      </c>
      <c r="AD1335">
        <v>0.19717929223311201</v>
      </c>
      <c r="AE1335">
        <v>37.996269053967303</v>
      </c>
      <c r="AF1335">
        <v>-0.99999999999999922</v>
      </c>
      <c r="AG1335">
        <v>-0.99999999999999922</v>
      </c>
      <c r="AH1335">
        <v>-0.99999999999999922</v>
      </c>
      <c r="AI1335">
        <v>0</v>
      </c>
      <c r="AJ1335">
        <v>-1.971889965322747E-2</v>
      </c>
      <c r="AK1335">
        <v>0.10047013293166805</v>
      </c>
      <c r="AL1335">
        <v>9.2941827981318129E-2</v>
      </c>
      <c r="AM1335">
        <v>-1.4753734995811382E-2</v>
      </c>
      <c r="AN1335">
        <v>0.27600611769509953</v>
      </c>
      <c r="AO1335">
        <v>0.13350728976305434</v>
      </c>
      <c r="AP1335">
        <v>7.364862082284076</v>
      </c>
      <c r="AQ1335">
        <v>54.891047650016162</v>
      </c>
      <c r="AR1335">
        <v>1.1255165870107176</v>
      </c>
      <c r="AS1335">
        <v>2.353573490617602</v>
      </c>
      <c r="AT1335">
        <v>-0.99999999999999922</v>
      </c>
      <c r="AU1335">
        <v>-0.99999999999999922</v>
      </c>
      <c r="AV1335">
        <v>-0.43217874132930917</v>
      </c>
      <c r="AW1335">
        <v>104.93018140657151</v>
      </c>
      <c r="AX1335">
        <v>102.95829144124878</v>
      </c>
      <c r="AY1335">
        <v>0.52308563496394356</v>
      </c>
      <c r="AZ1335">
        <v>63.4118762035069</v>
      </c>
      <c r="BA1335">
        <v>1579.9348656453337</v>
      </c>
    </row>
    <row r="1336" spans="1:100" x14ac:dyDescent="0.25">
      <c r="A1336">
        <v>3513</v>
      </c>
      <c r="B1336" t="s">
        <v>1728</v>
      </c>
      <c r="C1336">
        <v>2</v>
      </c>
      <c r="D1336">
        <v>3.8477916278028288</v>
      </c>
      <c r="E1336">
        <v>2.5736854013900544E-2</v>
      </c>
      <c r="F1336">
        <v>0.14102485563159878</v>
      </c>
      <c r="G1336">
        <v>0.14933213226121991</v>
      </c>
      <c r="H1336">
        <v>8.3121297282693962E-2</v>
      </c>
      <c r="I1336">
        <v>0</v>
      </c>
      <c r="J1336">
        <v>4.9872778369616375</v>
      </c>
      <c r="K1336">
        <v>8.3121297282693962E-2</v>
      </c>
      <c r="L1336">
        <v>-1</v>
      </c>
      <c r="M1336">
        <v>-1</v>
      </c>
      <c r="N1336">
        <v>1.662425945653879</v>
      </c>
      <c r="O1336">
        <v>9.0253465043772785</v>
      </c>
      <c r="P1336">
        <v>0.29812169137563532</v>
      </c>
      <c r="Q1336">
        <v>0.98504681051702137</v>
      </c>
      <c r="R1336">
        <v>0.3250295002837113</v>
      </c>
      <c r="S1336">
        <v>0.33039243812075297</v>
      </c>
      <c r="T1336">
        <v>0.28399879552029095</v>
      </c>
      <c r="U1336">
        <v>7.7397870485792386E-2</v>
      </c>
      <c r="V1336">
        <v>6.0322992295883332E-4</v>
      </c>
      <c r="W1336">
        <v>24.303722762724149</v>
      </c>
      <c r="X1336">
        <v>0.80184931524160463</v>
      </c>
      <c r="Y1336">
        <v>-1</v>
      </c>
      <c r="Z1336">
        <v>-1</v>
      </c>
      <c r="AA1336">
        <v>42.385371350291052</v>
      </c>
      <c r="AB1336">
        <v>0.11717851931966805</v>
      </c>
      <c r="AC1336">
        <v>0.11739205346978922</v>
      </c>
      <c r="AD1336">
        <v>0.11280279758196374</v>
      </c>
      <c r="AE1336">
        <v>17.598842029837222</v>
      </c>
      <c r="AF1336">
        <v>-1</v>
      </c>
      <c r="AG1336">
        <v>-1</v>
      </c>
      <c r="AH1336">
        <v>-1</v>
      </c>
      <c r="AI1336">
        <v>6.3741608577064257E-5</v>
      </c>
      <c r="AJ1336">
        <v>6.0322992295883332E-4</v>
      </c>
      <c r="AK1336">
        <v>9.0738098983404528E-2</v>
      </c>
      <c r="AL1336">
        <v>8.1089858005842799E-2</v>
      </c>
      <c r="AM1336">
        <v>9.733919599112692E-2</v>
      </c>
      <c r="AN1336">
        <v>8.6101664223926844E-2</v>
      </c>
      <c r="AO1336">
        <v>2.8656564316152697</v>
      </c>
      <c r="AP1336">
        <v>2.5795048587073111</v>
      </c>
      <c r="AQ1336">
        <v>29.495626010984779</v>
      </c>
      <c r="AR1336">
        <v>0.69472025900306289</v>
      </c>
      <c r="AS1336">
        <v>0.88808727037914892</v>
      </c>
      <c r="AT1336">
        <v>-1</v>
      </c>
      <c r="AU1336">
        <v>-1</v>
      </c>
      <c r="AV1336">
        <v>0.48304357945118159</v>
      </c>
      <c r="AW1336">
        <v>54.289717968269159</v>
      </c>
      <c r="AX1336">
        <v>54.396693083365705</v>
      </c>
      <c r="AY1336">
        <v>0.1625489431363917</v>
      </c>
      <c r="AZ1336">
        <v>-0.72139436410119107</v>
      </c>
      <c r="BA1336">
        <v>1398.6368447401994</v>
      </c>
    </row>
    <row r="1337" spans="1:100" x14ac:dyDescent="0.25">
      <c r="A1337">
        <v>3515</v>
      </c>
      <c r="B1337" t="s">
        <v>1729</v>
      </c>
      <c r="C1337">
        <v>3</v>
      </c>
      <c r="D1337">
        <v>5.2200797734766562</v>
      </c>
      <c r="E1337">
        <v>3.0128104574270183E-2</v>
      </c>
      <c r="F1337">
        <v>-7.5271471968786016E-2</v>
      </c>
      <c r="G1337">
        <v>-6.8203396430835797E-2</v>
      </c>
      <c r="H1337">
        <v>0.21216805763956575</v>
      </c>
      <c r="I1337">
        <v>0</v>
      </c>
      <c r="J1337">
        <v>12.730083458373944</v>
      </c>
      <c r="K1337">
        <v>0.21216805763956575</v>
      </c>
      <c r="L1337">
        <v>-0.99999999999999944</v>
      </c>
      <c r="M1337">
        <v>-0.99999999999999944</v>
      </c>
      <c r="N1337">
        <v>4.2433611527913149</v>
      </c>
      <c r="O1337">
        <v>17.88195983541976</v>
      </c>
      <c r="P1337">
        <v>-0.54192212369316972</v>
      </c>
      <c r="Q1337">
        <v>0.60694379802502318</v>
      </c>
      <c r="R1337">
        <v>0.14514584334420405</v>
      </c>
      <c r="S1337">
        <v>0.3333333333333332</v>
      </c>
      <c r="T1337">
        <v>0.37259631668062237</v>
      </c>
      <c r="U1337">
        <v>9.5357355866895421E-2</v>
      </c>
      <c r="V1337">
        <v>-1.8581016947244525E-2</v>
      </c>
      <c r="W1337">
        <v>22.821517251761616</v>
      </c>
      <c r="X1337">
        <v>0.8038682045776756</v>
      </c>
      <c r="Y1337">
        <v>-0.99999999999999944</v>
      </c>
      <c r="Z1337">
        <v>-0.99999999999999944</v>
      </c>
      <c r="AA1337">
        <v>21.664598986625077</v>
      </c>
      <c r="AB1337">
        <v>7.659748492551377E-2</v>
      </c>
      <c r="AC1337">
        <v>-1.3057421840016823E-2</v>
      </c>
      <c r="AD1337">
        <v>-8.9581345255112271E-2</v>
      </c>
      <c r="AE1337">
        <v>-1.3020641084807627</v>
      </c>
      <c r="AF1337">
        <v>-0.99999999999999944</v>
      </c>
      <c r="AG1337">
        <v>-0.99999999999999944</v>
      </c>
      <c r="AH1337">
        <v>-0.99999999999999944</v>
      </c>
      <c r="AI1337">
        <v>0</v>
      </c>
      <c r="AJ1337">
        <v>-1.8581016947244525E-2</v>
      </c>
      <c r="AK1337">
        <v>8.0224456934819194E-2</v>
      </c>
      <c r="AL1337">
        <v>-3.8488609371303523E-2</v>
      </c>
      <c r="AM1337">
        <v>0.25649568836853709</v>
      </c>
      <c r="AN1337">
        <v>0.12033519902144386</v>
      </c>
      <c r="AO1337">
        <v>6.8135144938875234</v>
      </c>
      <c r="AP1337">
        <v>2.8159369286795792</v>
      </c>
      <c r="AQ1337">
        <v>35.551600710135588</v>
      </c>
      <c r="AR1337">
        <v>0.78270598893360632</v>
      </c>
      <c r="AS1337">
        <v>1.0160362622172416</v>
      </c>
      <c r="AT1337">
        <v>-0.99999999999999944</v>
      </c>
      <c r="AU1337">
        <v>-0.99999999999999944</v>
      </c>
      <c r="AV1337">
        <v>7.694244691336817E-2</v>
      </c>
      <c r="AW1337">
        <v>42.362495750724428</v>
      </c>
      <c r="AX1337">
        <v>40.504394055999974</v>
      </c>
      <c r="AY1337">
        <v>2.9925967236291991E-2</v>
      </c>
      <c r="AZ1337">
        <v>-35.240786986307704</v>
      </c>
      <c r="BA1337">
        <v>1391.8919751796188</v>
      </c>
    </row>
    <row r="1338" spans="1:100" x14ac:dyDescent="0.25">
      <c r="A1338">
        <v>3525</v>
      </c>
      <c r="B1338" t="s">
        <v>1730</v>
      </c>
      <c r="C1338">
        <v>3</v>
      </c>
      <c r="D1338">
        <v>3.9092981286201054</v>
      </c>
      <c r="E1338">
        <v>-0.50937396477357</v>
      </c>
      <c r="F1338">
        <v>6.2307471912584816E-2</v>
      </c>
      <c r="G1338">
        <v>-6.8956843376872523E-2</v>
      </c>
      <c r="H1338">
        <v>0.1508458885994805</v>
      </c>
      <c r="I1338">
        <v>0</v>
      </c>
      <c r="J1338">
        <v>9.0507533159688318</v>
      </c>
      <c r="K1338">
        <v>0.1508458885994805</v>
      </c>
      <c r="L1338">
        <v>-1.0000000000000013</v>
      </c>
      <c r="M1338">
        <v>-1.0000000000000013</v>
      </c>
      <c r="N1338">
        <v>3.0169177719896094</v>
      </c>
      <c r="O1338">
        <v>12.891094601212062</v>
      </c>
      <c r="P1338">
        <v>-0.76699270190052471</v>
      </c>
      <c r="Q1338">
        <v>-2.3964728240365503</v>
      </c>
      <c r="R1338">
        <v>-0.85962894714304727</v>
      </c>
      <c r="S1338">
        <v>0.33333333333333348</v>
      </c>
      <c r="T1338">
        <v>0.43368244486113905</v>
      </c>
      <c r="U1338">
        <v>0.27825601093194519</v>
      </c>
      <c r="V1338">
        <v>0</v>
      </c>
      <c r="W1338">
        <v>35.7770360210775</v>
      </c>
      <c r="X1338">
        <v>1.8081214503168881</v>
      </c>
      <c r="Y1338">
        <v>-1.0000000000000013</v>
      </c>
      <c r="Z1338">
        <v>-1.0000000000000013</v>
      </c>
      <c r="AA1338">
        <v>35.731870981286086</v>
      </c>
      <c r="AB1338">
        <v>5.7679212293939158E-2</v>
      </c>
      <c r="AC1338">
        <v>0.10956570344428268</v>
      </c>
      <c r="AD1338">
        <v>-0.15095563759118905</v>
      </c>
      <c r="AE1338">
        <v>0.81446390735164309</v>
      </c>
      <c r="AF1338">
        <v>-1.0000000000000013</v>
      </c>
      <c r="AG1338">
        <v>-1.0000000000000013</v>
      </c>
      <c r="AH1338">
        <v>-1.0000000000000013</v>
      </c>
      <c r="AI1338">
        <v>0</v>
      </c>
      <c r="AJ1338">
        <v>0</v>
      </c>
      <c r="AK1338">
        <v>9.5860338671980433E-2</v>
      </c>
      <c r="AL1338">
        <v>0.33399007419005144</v>
      </c>
      <c r="AM1338">
        <v>0.11121145715091041</v>
      </c>
      <c r="AN1338">
        <v>0.10915037140313631</v>
      </c>
      <c r="AO1338">
        <v>3.2595881221326626</v>
      </c>
      <c r="AP1338">
        <v>4.3987096560286645</v>
      </c>
      <c r="AQ1338">
        <v>44.82778933704634</v>
      </c>
      <c r="AR1338">
        <v>1.0452717891264178</v>
      </c>
      <c r="AS1338">
        <v>1.9589673389163678</v>
      </c>
      <c r="AT1338">
        <v>-1.0000000000000013</v>
      </c>
      <c r="AU1338">
        <v>-1.0000000000000013</v>
      </c>
      <c r="AV1338">
        <v>-0.9285857905199193</v>
      </c>
      <c r="AW1338">
        <v>53.021675238526804</v>
      </c>
      <c r="AX1338">
        <v>53.021675238526804</v>
      </c>
      <c r="AY1338">
        <v>0.31429922834189883</v>
      </c>
      <c r="AZ1338">
        <v>10.116215914271114</v>
      </c>
      <c r="BA1338">
        <v>1480.4390029052659</v>
      </c>
      <c r="CU1338" t="e">
        <v>#N/A</v>
      </c>
      <c r="CV1338" t="e">
        <v>#N/A</v>
      </c>
    </row>
    <row r="1339" spans="1:100" x14ac:dyDescent="0.25">
      <c r="A1339">
        <v>3527</v>
      </c>
      <c r="B1339" t="s">
        <v>1731</v>
      </c>
      <c r="C1339">
        <v>3</v>
      </c>
      <c r="D1339">
        <v>5.8694597711456522</v>
      </c>
      <c r="E1339">
        <v>-0.17753770205450076</v>
      </c>
      <c r="F1339">
        <v>-8.8016647430076519E-2</v>
      </c>
      <c r="G1339">
        <v>-0.14342639210848038</v>
      </c>
      <c r="H1339">
        <v>-1.9809159136759014E-2</v>
      </c>
      <c r="I1339">
        <v>0</v>
      </c>
      <c r="J1339">
        <v>-1.1885495482055413</v>
      </c>
      <c r="K1339">
        <v>-1.9809159136759014E-2</v>
      </c>
      <c r="L1339">
        <v>-0.99999999999999889</v>
      </c>
      <c r="M1339">
        <v>-0.99999999999999889</v>
      </c>
      <c r="N1339">
        <v>-0.39618318273518016</v>
      </c>
      <c r="O1339">
        <v>4.5374838308316301</v>
      </c>
      <c r="P1339">
        <v>-8.7627664362674551E-2</v>
      </c>
      <c r="Q1339">
        <v>-0.35076820682943471</v>
      </c>
      <c r="R1339">
        <v>-0.13162288303485661</v>
      </c>
      <c r="S1339">
        <v>0.34963176263778861</v>
      </c>
      <c r="T1339">
        <v>9.4233766032682575E-2</v>
      </c>
      <c r="U1339">
        <v>-1.1643944523966828E-2</v>
      </c>
      <c r="V1339">
        <v>0</v>
      </c>
      <c r="W1339">
        <v>18.081229731330545</v>
      </c>
      <c r="X1339">
        <v>0.17024704140970057</v>
      </c>
      <c r="Y1339">
        <v>-0.99999999999999889</v>
      </c>
      <c r="Z1339">
        <v>-0.99999999999999889</v>
      </c>
      <c r="AA1339">
        <v>21.476984224911018</v>
      </c>
      <c r="AB1339">
        <v>7.9226804787738886E-2</v>
      </c>
      <c r="AC1339">
        <v>-0.11122638641443841</v>
      </c>
      <c r="AD1339">
        <v>0.10254712915900621</v>
      </c>
      <c r="AE1339">
        <v>3.5273773766153349</v>
      </c>
      <c r="AF1339">
        <v>-0.99999999999999889</v>
      </c>
      <c r="AG1339">
        <v>-0.99999999999999889</v>
      </c>
      <c r="AH1339">
        <v>-0.99999999999999889</v>
      </c>
      <c r="AI1339">
        <v>0</v>
      </c>
      <c r="AJ1339">
        <v>0</v>
      </c>
      <c r="AK1339">
        <v>-0.24254300100970408</v>
      </c>
      <c r="AL1339">
        <v>1.6436265740106926E-2</v>
      </c>
      <c r="AM1339">
        <v>0.17743100917119931</v>
      </c>
      <c r="AN1339">
        <v>-0.21422616185738144</v>
      </c>
      <c r="AO1339">
        <v>3.2230602242314634</v>
      </c>
      <c r="AP1339">
        <v>-5.2734727177340019</v>
      </c>
      <c r="AQ1339">
        <v>16.892680183125002</v>
      </c>
      <c r="AR1339">
        <v>0.43222158414650441</v>
      </c>
      <c r="AS1339">
        <v>0.15043788227294158</v>
      </c>
      <c r="AT1339">
        <v>-0.99999999999999889</v>
      </c>
      <c r="AU1339">
        <v>-0.99999999999999889</v>
      </c>
      <c r="AV1339">
        <v>-0.27504927514333699</v>
      </c>
      <c r="AW1339">
        <v>20.740995338008659</v>
      </c>
      <c r="AX1339">
        <v>20.740995338008659</v>
      </c>
      <c r="AY1339">
        <v>0.17550786526000564</v>
      </c>
      <c r="AZ1339">
        <v>-24.345632046677188</v>
      </c>
      <c r="BA1339">
        <v>1389.3971742178378</v>
      </c>
      <c r="CU1339" t="e">
        <v>#N/A</v>
      </c>
      <c r="CV1339" t="e">
        <v>#N/A</v>
      </c>
    </row>
    <row r="1340" spans="1:100" x14ac:dyDescent="0.25">
      <c r="A1340">
        <v>3528</v>
      </c>
      <c r="B1340" t="s">
        <v>1732</v>
      </c>
      <c r="C1340">
        <v>3</v>
      </c>
      <c r="D1340">
        <v>4.4913278002060171</v>
      </c>
      <c r="E1340">
        <v>0</v>
      </c>
      <c r="F1340">
        <v>1.1899860233697588</v>
      </c>
      <c r="G1340">
        <v>1.1899860233697588</v>
      </c>
      <c r="H1340">
        <v>0.57509808622479586</v>
      </c>
      <c r="I1340">
        <v>0</v>
      </c>
      <c r="J1340">
        <v>34.505885173487748</v>
      </c>
      <c r="K1340">
        <v>0.57509808622479586</v>
      </c>
      <c r="L1340">
        <v>-0.99999999999999911</v>
      </c>
      <c r="M1340">
        <v>-0.99999999999999911</v>
      </c>
      <c r="N1340">
        <v>11.50196172449591</v>
      </c>
      <c r="O1340">
        <v>40.187198997063518</v>
      </c>
      <c r="P1340">
        <v>-3.6444242525894954E-2</v>
      </c>
      <c r="Q1340">
        <v>-1.3778424460221443</v>
      </c>
      <c r="R1340">
        <v>-0.56605567953786773</v>
      </c>
      <c r="S1340">
        <v>0.33333333333333287</v>
      </c>
      <c r="T1340">
        <v>0.39962164694698105</v>
      </c>
      <c r="U1340">
        <v>0.5214463291325433</v>
      </c>
      <c r="V1340">
        <v>0.2206350599180113</v>
      </c>
      <c r="W1340">
        <v>35.997531324242928</v>
      </c>
      <c r="X1340">
        <v>3.6337408837074072</v>
      </c>
      <c r="Y1340">
        <v>-0.99999999999999911</v>
      </c>
      <c r="Z1340">
        <v>-0.99999999999999911</v>
      </c>
      <c r="AA1340">
        <v>93.399949794227837</v>
      </c>
      <c r="AB1340">
        <v>0.47821507729838514</v>
      </c>
      <c r="AC1340">
        <v>0.24778672111323796</v>
      </c>
      <c r="AD1340">
        <v>0.43336768457883362</v>
      </c>
      <c r="AE1340">
        <v>57.968474149522834</v>
      </c>
      <c r="AF1340">
        <v>-0.99999999999999911</v>
      </c>
      <c r="AG1340">
        <v>-0.99999999999999911</v>
      </c>
      <c r="AH1340">
        <v>-0.99999999999999911</v>
      </c>
      <c r="AI1340">
        <v>3.7698065095727318E-3</v>
      </c>
      <c r="AJ1340">
        <v>0.2206350599180113</v>
      </c>
      <c r="AK1340">
        <v>-0.27702653598625032</v>
      </c>
      <c r="AL1340">
        <v>0.13185194570553521</v>
      </c>
      <c r="AM1340">
        <v>-0.10003968243933976</v>
      </c>
      <c r="AN1340">
        <v>0.15068985291463827</v>
      </c>
      <c r="AO1340">
        <v>-3.8861247409147461</v>
      </c>
      <c r="AP1340">
        <v>4.4265060513936367</v>
      </c>
      <c r="AQ1340">
        <v>70.503416497730669</v>
      </c>
      <c r="AR1340">
        <v>1.4750363693308688</v>
      </c>
      <c r="AS1340">
        <v>4.2088389699322066</v>
      </c>
      <c r="AT1340">
        <v>-0.99999999999999911</v>
      </c>
      <c r="AU1340">
        <v>-0.99999999999999911</v>
      </c>
      <c r="AV1340">
        <v>0.62393034383189117</v>
      </c>
      <c r="AW1340">
        <v>138.01365484268493</v>
      </c>
      <c r="AX1340">
        <v>160.15255696467756</v>
      </c>
      <c r="AY1340">
        <v>0.53829599008491646</v>
      </c>
      <c r="AZ1340">
        <v>87.475770588206046</v>
      </c>
      <c r="BA1340">
        <v>1623.9933480337259</v>
      </c>
    </row>
    <row r="1341" spans="1:100" x14ac:dyDescent="0.25">
      <c r="A1341">
        <v>3532</v>
      </c>
      <c r="B1341" t="s">
        <v>1733</v>
      </c>
      <c r="C1341">
        <v>2</v>
      </c>
      <c r="D1341">
        <v>2.8046873670867631</v>
      </c>
      <c r="E1341">
        <v>-0.20596589245813571</v>
      </c>
      <c r="F1341">
        <v>-0.43594029330211526</v>
      </c>
      <c r="G1341">
        <v>-0.43025306952177023</v>
      </c>
      <c r="H1341">
        <v>-3.6783036645921419E-2</v>
      </c>
      <c r="I1341">
        <v>0</v>
      </c>
      <c r="J1341">
        <v>-2.2069821987552851</v>
      </c>
      <c r="K1341">
        <v>-3.6783036645921419E-2</v>
      </c>
      <c r="L1341">
        <v>-1</v>
      </c>
      <c r="M1341">
        <v>-1</v>
      </c>
      <c r="N1341">
        <v>-0.73566073291842837</v>
      </c>
      <c r="O1341">
        <v>1.5523913292056699</v>
      </c>
      <c r="P1341">
        <v>-0.87532886931743037</v>
      </c>
      <c r="Q1341">
        <v>-1.7576117986098241</v>
      </c>
      <c r="R1341">
        <v>-0.5757923399883933</v>
      </c>
      <c r="S1341">
        <v>0.30797889174853482</v>
      </c>
      <c r="T1341">
        <v>0.18936835273322306</v>
      </c>
      <c r="U1341">
        <v>-3.9781218996185044E-2</v>
      </c>
      <c r="V1341">
        <v>-1.4891190144336229E-2</v>
      </c>
      <c r="W1341">
        <v>16.908061073586826</v>
      </c>
      <c r="X1341">
        <v>0.25900562763260027</v>
      </c>
      <c r="Y1341">
        <v>-1</v>
      </c>
      <c r="Z1341">
        <v>-1</v>
      </c>
      <c r="AA1341">
        <v>27.158895111162241</v>
      </c>
      <c r="AB1341">
        <v>-1.4259675799665125E-2</v>
      </c>
      <c r="AC1341">
        <v>-1.4096022130585972E-2</v>
      </c>
      <c r="AD1341">
        <v>-1.7556115862414387E-2</v>
      </c>
      <c r="AE1341">
        <v>5.4899031890849717</v>
      </c>
      <c r="AF1341">
        <v>-1</v>
      </c>
      <c r="AG1341">
        <v>-1</v>
      </c>
      <c r="AH1341">
        <v>-1</v>
      </c>
      <c r="AI1341">
        <v>-8.4325090426762613E-3</v>
      </c>
      <c r="AJ1341">
        <v>-1.4891190144336229E-2</v>
      </c>
      <c r="AK1341">
        <v>0.24908723126813936</v>
      </c>
      <c r="AL1341">
        <v>-7.7259274278892023E-2</v>
      </c>
      <c r="AM1341">
        <v>0.28177213133101214</v>
      </c>
      <c r="AN1341">
        <v>-9.8331271115958366E-2</v>
      </c>
      <c r="AO1341">
        <v>7.5620413350672102</v>
      </c>
      <c r="AP1341">
        <v>-2.1168800447446294</v>
      </c>
      <c r="AQ1341">
        <v>21.622422162053972</v>
      </c>
      <c r="AR1341">
        <v>0.52141563124812318</v>
      </c>
      <c r="AS1341">
        <v>0.3276418484742879</v>
      </c>
      <c r="AT1341">
        <v>-1</v>
      </c>
      <c r="AU1341">
        <v>-1</v>
      </c>
      <c r="AV1341">
        <v>-0.71238327557414716</v>
      </c>
      <c r="AW1341">
        <v>36.742318121117727</v>
      </c>
      <c r="AX1341">
        <v>36.619411110807562</v>
      </c>
      <c r="AY1341">
        <v>2.7386906963398766E-2</v>
      </c>
      <c r="AZ1341">
        <v>-24.400772160776</v>
      </c>
      <c r="BA1341">
        <v>1374.2355890505096</v>
      </c>
    </row>
    <row r="1342" spans="1:100" x14ac:dyDescent="0.25">
      <c r="A1342">
        <v>3533</v>
      </c>
      <c r="B1342" t="s">
        <v>1734</v>
      </c>
      <c r="C1342">
        <v>2</v>
      </c>
      <c r="D1342">
        <v>4.3138926289118391</v>
      </c>
      <c r="E1342">
        <v>0.12927097438666754</v>
      </c>
      <c r="F1342">
        <v>0.39883612498486887</v>
      </c>
      <c r="G1342">
        <v>0.40831414676624284</v>
      </c>
      <c r="H1342">
        <v>0.13669938356437711</v>
      </c>
      <c r="I1342">
        <v>0</v>
      </c>
      <c r="J1342">
        <v>8.2019630138626258</v>
      </c>
      <c r="K1342">
        <v>0.13669938356437711</v>
      </c>
      <c r="L1342">
        <v>-1</v>
      </c>
      <c r="M1342">
        <v>-1</v>
      </c>
      <c r="N1342">
        <v>2.7339876712875419</v>
      </c>
      <c r="O1342">
        <v>12.364563895742496</v>
      </c>
      <c r="P1342">
        <v>0.82246666981096617</v>
      </c>
      <c r="Q1342">
        <v>2.2105771544700872</v>
      </c>
      <c r="R1342">
        <v>0.72755298464131091</v>
      </c>
      <c r="S1342">
        <v>0.34040771348289411</v>
      </c>
      <c r="T1342">
        <v>0.32628348917896954</v>
      </c>
      <c r="U1342">
        <v>0.12975820777278471</v>
      </c>
      <c r="V1342">
        <v>7.526760941816011E-3</v>
      </c>
      <c r="W1342">
        <v>27.608402311060086</v>
      </c>
      <c r="X1342">
        <v>1.0444137412238854</v>
      </c>
      <c r="Y1342">
        <v>-1</v>
      </c>
      <c r="Z1342">
        <v>-1</v>
      </c>
      <c r="AA1342">
        <v>49.189174273642671</v>
      </c>
      <c r="AB1342">
        <v>0.17591039937835629</v>
      </c>
      <c r="AC1342">
        <v>0.17614622213664927</v>
      </c>
      <c r="AD1342">
        <v>0.17105241111359373</v>
      </c>
      <c r="AE1342">
        <v>23.009603665656773</v>
      </c>
      <c r="AF1342">
        <v>-1</v>
      </c>
      <c r="AG1342">
        <v>-1</v>
      </c>
      <c r="AH1342">
        <v>-1</v>
      </c>
      <c r="AI1342">
        <v>3.860208638156384E-3</v>
      </c>
      <c r="AJ1342">
        <v>7.526760941816011E-3</v>
      </c>
      <c r="AK1342">
        <v>1.9981328196185727E-2</v>
      </c>
      <c r="AL1342">
        <v>0.1518466287930616</v>
      </c>
      <c r="AM1342">
        <v>1.4927131313736575E-2</v>
      </c>
      <c r="AN1342">
        <v>0.16851372890131719</v>
      </c>
      <c r="AO1342">
        <v>0.76712248104976921</v>
      </c>
      <c r="AP1342">
        <v>4.6780388092728113</v>
      </c>
      <c r="AQ1342">
        <v>33.013690632255518</v>
      </c>
      <c r="AR1342">
        <v>0.77215974759066575</v>
      </c>
      <c r="AS1342">
        <v>1.1385168602626119</v>
      </c>
      <c r="AT1342">
        <v>-1</v>
      </c>
      <c r="AU1342">
        <v>-1</v>
      </c>
      <c r="AV1342">
        <v>1.0172084514241944</v>
      </c>
      <c r="AW1342">
        <v>62.130603049116957</v>
      </c>
      <c r="AX1342">
        <v>62.340298757757601</v>
      </c>
      <c r="AY1342">
        <v>0.22294478537839046</v>
      </c>
      <c r="AZ1342">
        <v>9.8595054676107203</v>
      </c>
      <c r="BA1342">
        <v>1415.1949581805045</v>
      </c>
    </row>
    <row r="1343" spans="1:100" x14ac:dyDescent="0.25">
      <c r="A1343">
        <v>3534</v>
      </c>
      <c r="B1343" t="s">
        <v>1735</v>
      </c>
      <c r="C1343">
        <v>3</v>
      </c>
      <c r="D1343">
        <v>3.9077053707683884</v>
      </c>
      <c r="E1343">
        <v>1.1811516679305047E-2</v>
      </c>
      <c r="F1343">
        <v>0.17494193110948703</v>
      </c>
      <c r="G1343">
        <v>0.1693187157612896</v>
      </c>
      <c r="H1343">
        <v>-6.0883607243829387E-2</v>
      </c>
      <c r="I1343">
        <v>0</v>
      </c>
      <c r="J1343">
        <v>-3.6530164346297651</v>
      </c>
      <c r="K1343">
        <v>-6.0883607243829387E-2</v>
      </c>
      <c r="L1343">
        <v>-1.0000000000000004</v>
      </c>
      <c r="M1343">
        <v>-1.0000000000000004</v>
      </c>
      <c r="N1343">
        <v>-1.2176721448765884</v>
      </c>
      <c r="O1343">
        <v>0.42400765189991751</v>
      </c>
      <c r="P1343">
        <v>3.6476280206991825</v>
      </c>
      <c r="Q1343">
        <v>0.21051953988691161</v>
      </c>
      <c r="R1343">
        <v>0.34164527198778627</v>
      </c>
      <c r="S1343">
        <v>0.33333333333333348</v>
      </c>
      <c r="T1343">
        <v>0.33057519005111458</v>
      </c>
      <c r="U1343">
        <v>5.3714777437311855E-3</v>
      </c>
      <c r="V1343">
        <v>0</v>
      </c>
      <c r="W1343">
        <v>29.206544334880345</v>
      </c>
      <c r="X1343">
        <v>0.74493250821051582</v>
      </c>
      <c r="Y1343">
        <v>-1.0000000000000004</v>
      </c>
      <c r="Z1343">
        <v>-1.0000000000000004</v>
      </c>
      <c r="AA1343">
        <v>65.505313498080241</v>
      </c>
      <c r="AB1343">
        <v>0.25077893264016676</v>
      </c>
      <c r="AC1343">
        <v>0.13703048590801187</v>
      </c>
      <c r="AD1343">
        <v>0.33133305927606443</v>
      </c>
      <c r="AE1343">
        <v>35.957123891212142</v>
      </c>
      <c r="AF1343">
        <v>-1.0000000000000004</v>
      </c>
      <c r="AG1343">
        <v>-1.0000000000000004</v>
      </c>
      <c r="AH1343">
        <v>-1.0000000000000004</v>
      </c>
      <c r="AI1343">
        <v>-1.3745914869917298E-2</v>
      </c>
      <c r="AJ1343">
        <v>0</v>
      </c>
      <c r="AK1343">
        <v>9.8525367819534776E-2</v>
      </c>
      <c r="AL1343">
        <v>0.13825563225677973</v>
      </c>
      <c r="AM1343">
        <v>0.20086866978201059</v>
      </c>
      <c r="AN1343">
        <v>-7.4306821626110311E-2</v>
      </c>
      <c r="AO1343">
        <v>5.5143435836479373</v>
      </c>
      <c r="AP1343">
        <v>-1.1663923793688591</v>
      </c>
      <c r="AQ1343">
        <v>25.553527900250568</v>
      </c>
      <c r="AR1343">
        <v>0.6692800011281792</v>
      </c>
      <c r="AS1343">
        <v>0.68404890096668625</v>
      </c>
      <c r="AT1343">
        <v>-1.0000000000000004</v>
      </c>
      <c r="AU1343">
        <v>-1.0000000000000004</v>
      </c>
      <c r="AV1343">
        <v>0.51096398774907537</v>
      </c>
      <c r="AW1343">
        <v>64.762928770611353</v>
      </c>
      <c r="AX1343">
        <v>64.488010473213009</v>
      </c>
      <c r="AY1343">
        <v>0.2100192954472985</v>
      </c>
      <c r="AZ1343">
        <v>15.805082702576502</v>
      </c>
      <c r="BA1343">
        <v>1514.9880222446063</v>
      </c>
    </row>
    <row r="1344" spans="1:100" x14ac:dyDescent="0.25">
      <c r="A1344">
        <v>3535</v>
      </c>
      <c r="B1344" t="s">
        <v>1736</v>
      </c>
      <c r="C1344">
        <v>3</v>
      </c>
      <c r="D1344">
        <v>5.886883415995011</v>
      </c>
      <c r="E1344">
        <v>0</v>
      </c>
      <c r="F1344">
        <v>6.45632040634968</v>
      </c>
      <c r="G1344">
        <v>6.45632040634968</v>
      </c>
      <c r="H1344">
        <v>0.35358456659458093</v>
      </c>
      <c r="I1344">
        <v>0</v>
      </c>
      <c r="J1344">
        <v>21.215073995674846</v>
      </c>
      <c r="K1344">
        <v>0.35358456659458093</v>
      </c>
      <c r="L1344">
        <v>-1.0000000000000024</v>
      </c>
      <c r="M1344">
        <v>-1.0000000000000024</v>
      </c>
      <c r="N1344">
        <v>7.0716913318916159</v>
      </c>
      <c r="O1344">
        <v>33.558277818019548</v>
      </c>
      <c r="P1344">
        <v>-0.240588751454895</v>
      </c>
      <c r="Q1344">
        <v>0.49901203004639128</v>
      </c>
      <c r="R1344">
        <v>0.14323779246768384</v>
      </c>
      <c r="S1344">
        <v>0.3333333333333342</v>
      </c>
      <c r="T1344">
        <v>0.3513598584585273</v>
      </c>
      <c r="U1344">
        <v>0.38922996235721796</v>
      </c>
      <c r="V1344">
        <v>-9.5799815139643672E-3</v>
      </c>
      <c r="W1344">
        <v>28.430344241621366</v>
      </c>
      <c r="X1344">
        <v>1.843266858015663</v>
      </c>
      <c r="Y1344">
        <v>-1.0000000000000024</v>
      </c>
      <c r="Z1344">
        <v>-1.0000000000000024</v>
      </c>
      <c r="AA1344">
        <v>54.881811129269359</v>
      </c>
      <c r="AB1344">
        <v>0.16702779989357083</v>
      </c>
      <c r="AC1344">
        <v>0.18265858896585388</v>
      </c>
      <c r="AD1344">
        <v>0.17647819304418122</v>
      </c>
      <c r="AE1344">
        <v>26.308229095180288</v>
      </c>
      <c r="AF1344">
        <v>-1.0000000000000024</v>
      </c>
      <c r="AG1344">
        <v>-1.0000000000000024</v>
      </c>
      <c r="AH1344">
        <v>-1.0000000000000024</v>
      </c>
      <c r="AI1344">
        <v>0</v>
      </c>
      <c r="AJ1344">
        <v>-9.5799815139643672E-3</v>
      </c>
      <c r="AK1344">
        <v>-0.11684224720325229</v>
      </c>
      <c r="AL1344">
        <v>4.5158738714670632E-2</v>
      </c>
      <c r="AM1344">
        <v>-4.717368186334777E-2</v>
      </c>
      <c r="AN1344">
        <v>-1.5933537504410813E-3</v>
      </c>
      <c r="AO1344">
        <v>-1.7635532825999565</v>
      </c>
      <c r="AP1344">
        <v>0.18595984981232613</v>
      </c>
      <c r="AQ1344">
        <v>49.645418237296226</v>
      </c>
      <c r="AR1344">
        <v>1.0643431726351149</v>
      </c>
      <c r="AS1344">
        <v>2.196851424610244</v>
      </c>
      <c r="AT1344">
        <v>-1.0000000000000024</v>
      </c>
      <c r="AU1344">
        <v>-1.0000000000000024</v>
      </c>
      <c r="AV1344">
        <v>6.5995581988173644</v>
      </c>
      <c r="AW1344">
        <v>88.626048797101205</v>
      </c>
      <c r="AX1344">
        <v>87.668050645704767</v>
      </c>
      <c r="AY1344">
        <v>0.31567580904607689</v>
      </c>
      <c r="AZ1344">
        <v>32.861111487999665</v>
      </c>
      <c r="BA1344">
        <v>1525.6892365358738</v>
      </c>
      <c r="CU1344" t="e">
        <v>#N/A</v>
      </c>
      <c r="CV1344" t="e">
        <v>#N/A</v>
      </c>
    </row>
    <row r="1345" spans="1:100" x14ac:dyDescent="0.25">
      <c r="A1345">
        <v>3536</v>
      </c>
      <c r="B1345" t="s">
        <v>1737</v>
      </c>
      <c r="C1345">
        <v>2</v>
      </c>
      <c r="D1345">
        <v>5.3000004628398054</v>
      </c>
      <c r="E1345">
        <v>0.34831321402036608</v>
      </c>
      <c r="F1345">
        <v>0.94427522891143223</v>
      </c>
      <c r="G1345">
        <v>0.95623014081518276</v>
      </c>
      <c r="H1345">
        <v>0.25005200560021712</v>
      </c>
      <c r="I1345">
        <v>0</v>
      </c>
      <c r="J1345">
        <v>15.003120336013026</v>
      </c>
      <c r="K1345">
        <v>0.25005200560021712</v>
      </c>
      <c r="L1345">
        <v>-1</v>
      </c>
      <c r="M1345">
        <v>-1</v>
      </c>
      <c r="N1345">
        <v>5.0010401120043415</v>
      </c>
      <c r="O1345">
        <v>19.42918813164632</v>
      </c>
      <c r="P1345">
        <v>1.9317985306857768</v>
      </c>
      <c r="Q1345">
        <v>4.8033737157585534</v>
      </c>
      <c r="R1345">
        <v>1.5791528746234764</v>
      </c>
      <c r="S1345">
        <v>0.36159655768201515</v>
      </c>
      <c r="T1345">
        <v>0.41574321480250487</v>
      </c>
      <c r="U1345">
        <v>0.24053449587978662</v>
      </c>
      <c r="V1345">
        <v>2.2174547923379653E-2</v>
      </c>
      <c r="W1345">
        <v>34.599956466665624</v>
      </c>
      <c r="X1345">
        <v>1.5575958200528155</v>
      </c>
      <c r="Y1345">
        <v>-1</v>
      </c>
      <c r="Z1345">
        <v>-1</v>
      </c>
      <c r="AA1345">
        <v>63.583658188621186</v>
      </c>
      <c r="AB1345">
        <v>0.30016665905037737</v>
      </c>
      <c r="AC1345">
        <v>0.3004496367623678</v>
      </c>
      <c r="AD1345">
        <v>0.29428836231332711</v>
      </c>
      <c r="AE1345">
        <v>34.456896041994504</v>
      </c>
      <c r="AF1345">
        <v>-1</v>
      </c>
      <c r="AG1345">
        <v>-1</v>
      </c>
      <c r="AH1345">
        <v>-1</v>
      </c>
      <c r="AI1345">
        <v>1.1892214298324089E-2</v>
      </c>
      <c r="AJ1345">
        <v>2.2174547923379653E-2</v>
      </c>
      <c r="AK1345">
        <v>-0.12971542381830625</v>
      </c>
      <c r="AL1345">
        <v>0.30154338080755361</v>
      </c>
      <c r="AM1345">
        <v>-0.15942817450022018</v>
      </c>
      <c r="AN1345">
        <v>0.34286903471527397</v>
      </c>
      <c r="AO1345">
        <v>-3.6726465035537723</v>
      </c>
      <c r="AP1345">
        <v>9.1178077938763522</v>
      </c>
      <c r="AQ1345">
        <v>40.456693490102921</v>
      </c>
      <c r="AR1345">
        <v>0.93599480945475921</v>
      </c>
      <c r="AS1345">
        <v>1.6683388942077715</v>
      </c>
      <c r="AT1345">
        <v>-1</v>
      </c>
      <c r="AU1345">
        <v>-1</v>
      </c>
      <c r="AV1345">
        <v>2.147315796416839</v>
      </c>
      <c r="AW1345">
        <v>78.719192613945211</v>
      </c>
      <c r="AX1345">
        <v>79.146209422001135</v>
      </c>
      <c r="AY1345">
        <v>0.35072141110930932</v>
      </c>
      <c r="AZ1345">
        <v>32.24501459381397</v>
      </c>
      <c r="BA1345">
        <v>1481.2883848908664</v>
      </c>
    </row>
    <row r="1346" spans="1:100" x14ac:dyDescent="0.25">
      <c r="A1346">
        <v>3537</v>
      </c>
      <c r="B1346" t="s">
        <v>1738</v>
      </c>
      <c r="C1346">
        <v>3</v>
      </c>
      <c r="D1346">
        <v>3.8070458889861585</v>
      </c>
      <c r="E1346">
        <v>0</v>
      </c>
      <c r="F1346">
        <v>-5.8321445456974708E-2</v>
      </c>
      <c r="G1346">
        <v>-5.8321445456974708E-2</v>
      </c>
      <c r="H1346">
        <v>-7.1124820512293435E-2</v>
      </c>
      <c r="I1346">
        <v>0</v>
      </c>
      <c r="J1346">
        <v>-4.2674892307376062</v>
      </c>
      <c r="K1346">
        <v>-7.1124820512293435E-2</v>
      </c>
      <c r="L1346">
        <v>-1.0000000000000009</v>
      </c>
      <c r="M1346">
        <v>-1.0000000000000009</v>
      </c>
      <c r="N1346">
        <v>-1.4224964102458686</v>
      </c>
      <c r="O1346">
        <v>-0.51876478720842623</v>
      </c>
      <c r="P1346">
        <v>-3.8917072047031653E-4</v>
      </c>
      <c r="Q1346">
        <v>-2.7556258339304764</v>
      </c>
      <c r="R1346">
        <v>-0.90957455449018698</v>
      </c>
      <c r="S1346">
        <v>0.33333333333333365</v>
      </c>
      <c r="T1346">
        <v>0.27953427028424521</v>
      </c>
      <c r="U1346">
        <v>4.6138413080996664E-2</v>
      </c>
      <c r="V1346">
        <v>9.3707630510087795E-3</v>
      </c>
      <c r="W1346">
        <v>29.580064010475116</v>
      </c>
      <c r="X1346">
        <v>0.86488551836174232</v>
      </c>
      <c r="Y1346">
        <v>-1.0000000000000009</v>
      </c>
      <c r="Z1346">
        <v>-1.0000000000000009</v>
      </c>
      <c r="AA1346">
        <v>66.950135587918837</v>
      </c>
      <c r="AB1346">
        <v>0.42368148489042723</v>
      </c>
      <c r="AC1346">
        <v>0.11124378320652306</v>
      </c>
      <c r="AD1346">
        <v>0.23066765454172888</v>
      </c>
      <c r="AE1346">
        <v>38.279646131933958</v>
      </c>
      <c r="AF1346">
        <v>-1.0000000000000009</v>
      </c>
      <c r="AG1346">
        <v>-1.0000000000000009</v>
      </c>
      <c r="AH1346">
        <v>-1.0000000000000009</v>
      </c>
      <c r="AI1346">
        <v>0</v>
      </c>
      <c r="AJ1346">
        <v>9.3707630510087795E-3</v>
      </c>
      <c r="AK1346">
        <v>6.4514086724830499E-2</v>
      </c>
      <c r="AL1346">
        <v>0.15252491305588295</v>
      </c>
      <c r="AM1346">
        <v>0.14759219654998204</v>
      </c>
      <c r="AN1346">
        <v>-3.3346209761608583E-2</v>
      </c>
      <c r="AO1346">
        <v>4.0123753473737027</v>
      </c>
      <c r="AP1346">
        <v>-7.1030678760800825E-2</v>
      </c>
      <c r="AQ1346">
        <v>25.31257477973751</v>
      </c>
      <c r="AR1346">
        <v>0.66837677974958409</v>
      </c>
      <c r="AS1346">
        <v>0.79376069784944869</v>
      </c>
      <c r="AT1346">
        <v>-1.0000000000000009</v>
      </c>
      <c r="AU1346">
        <v>-1.0000000000000009</v>
      </c>
      <c r="AV1346">
        <v>-0.96789599994716169</v>
      </c>
      <c r="AW1346">
        <v>66.360340121949619</v>
      </c>
      <c r="AX1346">
        <v>67.297416427050493</v>
      </c>
      <c r="AY1346">
        <v>6.6286242088424596E-2</v>
      </c>
      <c r="AZ1346">
        <v>-28.523833650122935</v>
      </c>
      <c r="BA1346">
        <v>1364.1142004453272</v>
      </c>
    </row>
    <row r="1347" spans="1:100" x14ac:dyDescent="0.25">
      <c r="A1347">
        <v>3538</v>
      </c>
      <c r="B1347" t="s">
        <v>1739</v>
      </c>
      <c r="C1347">
        <v>3</v>
      </c>
      <c r="D1347">
        <v>5.2624562531411767</v>
      </c>
      <c r="E1347">
        <v>0</v>
      </c>
      <c r="F1347">
        <v>0.70028047672340665</v>
      </c>
      <c r="G1347">
        <v>0.70028047672340665</v>
      </c>
      <c r="H1347">
        <v>0.61252282635785749</v>
      </c>
      <c r="I1347">
        <v>0</v>
      </c>
      <c r="J1347">
        <v>36.751369581471451</v>
      </c>
      <c r="K1347">
        <v>0.61252282635785749</v>
      </c>
      <c r="L1347">
        <v>-0.99999999999999944</v>
      </c>
      <c r="M1347">
        <v>-0.99999999999999944</v>
      </c>
      <c r="N1347">
        <v>12.250456527157143</v>
      </c>
      <c r="O1347">
        <v>42.71410631133601</v>
      </c>
      <c r="P1347">
        <v>-0.13832409386873137</v>
      </c>
      <c r="Q1347">
        <v>8.6084119849478918E-2</v>
      </c>
      <c r="R1347">
        <v>2.2035607929675547E-2</v>
      </c>
      <c r="S1347">
        <v>0.33333333333333304</v>
      </c>
      <c r="T1347">
        <v>0.36515164549704598</v>
      </c>
      <c r="U1347">
        <v>0.65335701822212389</v>
      </c>
      <c r="V1347">
        <v>0.16907095095150526</v>
      </c>
      <c r="W1347">
        <v>36.33560486584603</v>
      </c>
      <c r="X1347">
        <v>3.7389012636836569</v>
      </c>
      <c r="Y1347">
        <v>-0.99999999999999944</v>
      </c>
      <c r="Z1347">
        <v>-0.99999999999999944</v>
      </c>
      <c r="AA1347">
        <v>104.29417984858385</v>
      </c>
      <c r="AB1347">
        <v>0.43405497008369071</v>
      </c>
      <c r="AC1347">
        <v>0.60146729071380967</v>
      </c>
      <c r="AD1347">
        <v>0.32320852669866212</v>
      </c>
      <c r="AE1347">
        <v>67.93653937480812</v>
      </c>
      <c r="AF1347">
        <v>-0.99999999999999944</v>
      </c>
      <c r="AG1347">
        <v>-0.99999999999999944</v>
      </c>
      <c r="AH1347">
        <v>-0.99999999999999944</v>
      </c>
      <c r="AI1347">
        <v>0</v>
      </c>
      <c r="AJ1347">
        <v>0.16907095095150526</v>
      </c>
      <c r="AK1347">
        <v>-1.5363117708023163E-2</v>
      </c>
      <c r="AL1347">
        <v>6.7222409670189637E-2</v>
      </c>
      <c r="AM1347">
        <v>-9.6356631725209294E-2</v>
      </c>
      <c r="AN1347">
        <v>0.1175036858334943</v>
      </c>
      <c r="AO1347">
        <v>-2.4857313816703477</v>
      </c>
      <c r="AP1347">
        <v>3.2737041941883076</v>
      </c>
      <c r="AQ1347">
        <v>73.086974447317488</v>
      </c>
      <c r="AR1347">
        <v>1.5209129480040073</v>
      </c>
      <c r="AS1347">
        <v>4.3514240900415144</v>
      </c>
      <c r="AT1347">
        <v>-0.99999999999999944</v>
      </c>
      <c r="AU1347">
        <v>-0.99999999999999944</v>
      </c>
      <c r="AV1347">
        <v>0.7223160846530825</v>
      </c>
      <c r="AW1347">
        <v>150.28199035410813</v>
      </c>
      <c r="AX1347">
        <v>167.18908544925861</v>
      </c>
      <c r="AY1347">
        <v>0.5614700140768828</v>
      </c>
      <c r="AZ1347">
        <v>115.60576447690458</v>
      </c>
      <c r="BA1347">
        <v>1699.7842495014995</v>
      </c>
      <c r="CU1347" t="e">
        <v>#N/A</v>
      </c>
      <c r="CV1347" t="e">
        <v>#N/A</v>
      </c>
    </row>
    <row r="1348" spans="1:100" x14ac:dyDescent="0.25">
      <c r="A1348">
        <v>3539</v>
      </c>
      <c r="B1348" t="s">
        <v>1740</v>
      </c>
      <c r="C1348">
        <v>3</v>
      </c>
      <c r="D1348">
        <v>4.7140811101882427</v>
      </c>
      <c r="E1348">
        <v>0</v>
      </c>
      <c r="F1348">
        <v>-0.33136394228430577</v>
      </c>
      <c r="G1348">
        <v>-0.33136394228430577</v>
      </c>
      <c r="H1348">
        <v>0.30549037340070034</v>
      </c>
      <c r="I1348">
        <v>4.3458152651995579E-3</v>
      </c>
      <c r="J1348">
        <v>18.590171319953996</v>
      </c>
      <c r="K1348">
        <v>0.30983618866589996</v>
      </c>
      <c r="L1348">
        <v>-0.99999999999999867</v>
      </c>
      <c r="M1348">
        <v>-0.99999999999999867</v>
      </c>
      <c r="N1348">
        <v>6.1967237733179994</v>
      </c>
      <c r="O1348">
        <v>22.972888487857933</v>
      </c>
      <c r="P1348">
        <v>-0.25802764805479061</v>
      </c>
      <c r="Q1348">
        <v>-1.2111971220718578</v>
      </c>
      <c r="R1348">
        <v>-0.38861988605583353</v>
      </c>
      <c r="S1348">
        <v>0.33333333333333287</v>
      </c>
      <c r="T1348">
        <v>0.16424004523767463</v>
      </c>
      <c r="U1348">
        <v>0.23820245475790544</v>
      </c>
      <c r="V1348">
        <v>0.16778227875809126</v>
      </c>
      <c r="W1348">
        <v>23.748876936844162</v>
      </c>
      <c r="X1348">
        <v>1.9739028582592446</v>
      </c>
      <c r="Y1348">
        <v>-0.99999999999999867</v>
      </c>
      <c r="Z1348">
        <v>-0.99999999999999867</v>
      </c>
      <c r="AA1348">
        <v>56.765006178013898</v>
      </c>
      <c r="AB1348">
        <v>0.23987164103691447</v>
      </c>
      <c r="AC1348">
        <v>0.25851673473697023</v>
      </c>
      <c r="AD1348">
        <v>0.16970660677062643</v>
      </c>
      <c r="AE1348">
        <v>33.40474912722555</v>
      </c>
      <c r="AF1348">
        <v>-0.99999999999999867</v>
      </c>
      <c r="AG1348">
        <v>-0.99999999999999867</v>
      </c>
      <c r="AH1348">
        <v>-0.99999999999999867</v>
      </c>
      <c r="AI1348">
        <v>0</v>
      </c>
      <c r="AJ1348">
        <v>0.16778227875809126</v>
      </c>
      <c r="AK1348">
        <v>1.6633496884926879E-4</v>
      </c>
      <c r="AL1348">
        <v>-7.3177034249943138E-2</v>
      </c>
      <c r="AM1348">
        <v>-0.22860387982086799</v>
      </c>
      <c r="AN1348">
        <v>0.11937172302048291</v>
      </c>
      <c r="AO1348">
        <v>-5.7142653206774501</v>
      </c>
      <c r="AP1348">
        <v>2.6184079042623565</v>
      </c>
      <c r="AQ1348">
        <v>42.339048256798165</v>
      </c>
      <c r="AR1348">
        <v>0.90355811208700398</v>
      </c>
      <c r="AS1348">
        <v>2.2837390469251444</v>
      </c>
      <c r="AT1348">
        <v>-0.99999999999999867</v>
      </c>
      <c r="AU1348">
        <v>-0.99999999999999867</v>
      </c>
      <c r="AV1348">
        <v>-0.71998382834013963</v>
      </c>
      <c r="AW1348">
        <v>82.356302570134176</v>
      </c>
      <c r="AX1348">
        <v>99.134530445943284</v>
      </c>
      <c r="AY1348">
        <v>0.50391699161322911</v>
      </c>
      <c r="AZ1348">
        <v>29.103803811775986</v>
      </c>
      <c r="BA1348">
        <v>1548.5127036718932</v>
      </c>
    </row>
    <row r="1349" spans="1:100" x14ac:dyDescent="0.25">
      <c r="A1349">
        <v>3542</v>
      </c>
      <c r="B1349" t="s">
        <v>1741</v>
      </c>
      <c r="C1349">
        <v>2</v>
      </c>
      <c r="D1349">
        <v>5.4902168604135761</v>
      </c>
      <c r="E1349">
        <v>0.39056561716135602</v>
      </c>
      <c r="F1349">
        <v>1.049488328204542</v>
      </c>
      <c r="G1349">
        <v>1.0619210226590992</v>
      </c>
      <c r="H1349">
        <v>0.27191728916997904</v>
      </c>
      <c r="I1349">
        <v>0</v>
      </c>
      <c r="J1349">
        <v>16.315037350198743</v>
      </c>
      <c r="K1349">
        <v>0.27191728916997904</v>
      </c>
      <c r="L1349">
        <v>-1</v>
      </c>
      <c r="M1349">
        <v>-1</v>
      </c>
      <c r="N1349">
        <v>5.4383457833995816</v>
      </c>
      <c r="O1349">
        <v>20.791926897256964</v>
      </c>
      <c r="P1349">
        <v>2.1457843677609016</v>
      </c>
      <c r="Q1349">
        <v>5.3035141715598391</v>
      </c>
      <c r="R1349">
        <v>1.7434232086308421</v>
      </c>
      <c r="S1349">
        <v>0.36568380399893585</v>
      </c>
      <c r="T1349">
        <v>0.43299965081342684</v>
      </c>
      <c r="U1349">
        <v>0.26190281457204767</v>
      </c>
      <c r="V1349">
        <v>2.5000049533038849E-2</v>
      </c>
      <c r="W1349">
        <v>35.94860029563084</v>
      </c>
      <c r="X1349">
        <v>1.6565866636255973</v>
      </c>
      <c r="Y1349">
        <v>-1</v>
      </c>
      <c r="Z1349">
        <v>-1</v>
      </c>
      <c r="AA1349">
        <v>66.360298613770482</v>
      </c>
      <c r="AB1349">
        <v>0.3241352122629152</v>
      </c>
      <c r="AC1349">
        <v>0.32442728598358889</v>
      </c>
      <c r="AD1349">
        <v>0.31806010195706935</v>
      </c>
      <c r="AE1349">
        <v>36.665034587174858</v>
      </c>
      <c r="AF1349">
        <v>-1</v>
      </c>
      <c r="AG1349">
        <v>-1</v>
      </c>
      <c r="AH1349">
        <v>-1</v>
      </c>
      <c r="AI1349">
        <v>1.3441557209315344E-2</v>
      </c>
      <c r="AJ1349">
        <v>2.5000049533038849E-2</v>
      </c>
      <c r="AK1349">
        <v>-0.15859134987526408</v>
      </c>
      <c r="AL1349">
        <v>0.33041930686451138</v>
      </c>
      <c r="AM1349">
        <v>-0.1930606404727262</v>
      </c>
      <c r="AN1349">
        <v>0.37650150068777999</v>
      </c>
      <c r="AO1349">
        <v>-4.5290608157158374</v>
      </c>
      <c r="AP1349">
        <v>9.9742221060384182</v>
      </c>
      <c r="AQ1349">
        <v>41.892420032413753</v>
      </c>
      <c r="AR1349">
        <v>0.9675979609477634</v>
      </c>
      <c r="AS1349">
        <v>1.7705395209392472</v>
      </c>
      <c r="AT1349">
        <v>-1</v>
      </c>
      <c r="AU1349">
        <v>-1</v>
      </c>
      <c r="AV1349">
        <v>2.3653091442436063</v>
      </c>
      <c r="AW1349">
        <v>81.919067555900071</v>
      </c>
      <c r="AX1349">
        <v>82.388004765787585</v>
      </c>
      <c r="AY1349">
        <v>0.37536902935593891</v>
      </c>
      <c r="AZ1349">
        <v>36.563092959422207</v>
      </c>
      <c r="BA1349">
        <v>1460.2305579704087</v>
      </c>
    </row>
    <row r="1350" spans="1:100" x14ac:dyDescent="0.25">
      <c r="A1350">
        <v>3543</v>
      </c>
      <c r="B1350" t="s">
        <v>1742</v>
      </c>
      <c r="C1350">
        <v>2</v>
      </c>
      <c r="D1350">
        <v>3.6440441412356943</v>
      </c>
      <c r="E1350">
        <v>-1.9521183942891575E-2</v>
      </c>
      <c r="F1350">
        <v>2.8327397324432374E-2</v>
      </c>
      <c r="G1350">
        <v>3.6122904227078589E-2</v>
      </c>
      <c r="H1350">
        <v>5.9700621530021855E-2</v>
      </c>
      <c r="I1350">
        <v>0</v>
      </c>
      <c r="J1350">
        <v>3.5820372918013108</v>
      </c>
      <c r="K1350">
        <v>5.9700621530021855E-2</v>
      </c>
      <c r="L1350">
        <v>-1</v>
      </c>
      <c r="M1350">
        <v>-1</v>
      </c>
      <c r="N1350">
        <v>1.1940124306004369</v>
      </c>
      <c r="O1350">
        <v>7.5656689903339096</v>
      </c>
      <c r="P1350">
        <v>6.891392053604678E-2</v>
      </c>
      <c r="Q1350">
        <v>0.44932874362148656</v>
      </c>
      <c r="R1350">
        <v>0.14907375672819581</v>
      </c>
      <c r="S1350">
        <v>0.32601444455828738</v>
      </c>
      <c r="T1350">
        <v>0.26551481880125777</v>
      </c>
      <c r="U1350">
        <v>5.4509511326192528E-2</v>
      </c>
      <c r="V1350">
        <v>-2.4232644203387057E-3</v>
      </c>
      <c r="W1350">
        <v>22.859142832019849</v>
      </c>
      <c r="X1350">
        <v>0.69581673430550262</v>
      </c>
      <c r="Y1350">
        <v>-1</v>
      </c>
      <c r="Z1350">
        <v>-1</v>
      </c>
      <c r="AA1350">
        <v>39.411213943564526</v>
      </c>
      <c r="AB1350">
        <v>9.1504957334502035E-2</v>
      </c>
      <c r="AC1350">
        <v>9.1708748429183945E-2</v>
      </c>
      <c r="AD1350">
        <v>8.7340049545941295E-2</v>
      </c>
      <c r="AE1350">
        <v>15.233627020452861</v>
      </c>
      <c r="AF1350">
        <v>-1</v>
      </c>
      <c r="AG1350">
        <v>-1</v>
      </c>
      <c r="AH1350">
        <v>-1</v>
      </c>
      <c r="AI1350">
        <v>-1.5958141814154819E-3</v>
      </c>
      <c r="AJ1350">
        <v>-2.4232644203387057E-3</v>
      </c>
      <c r="AK1350">
        <v>0.12166812095546839</v>
      </c>
      <c r="AL1350">
        <v>5.015983603377893E-2</v>
      </c>
      <c r="AM1350">
        <v>0.13336411548470101</v>
      </c>
      <c r="AN1350">
        <v>5.0076744730352771E-2</v>
      </c>
      <c r="AO1350">
        <v>3.782991980962267</v>
      </c>
      <c r="AP1350">
        <v>1.6621693093603138</v>
      </c>
      <c r="AQ1350">
        <v>27.957768717266958</v>
      </c>
      <c r="AR1350">
        <v>0.66086900976045881</v>
      </c>
      <c r="AS1350">
        <v>0.77861657759069813</v>
      </c>
      <c r="AT1350">
        <v>-1</v>
      </c>
      <c r="AU1350">
        <v>-1</v>
      </c>
      <c r="AV1350">
        <v>0.2495432226229361</v>
      </c>
      <c r="AW1350">
        <v>50.862219156030285</v>
      </c>
      <c r="AX1350">
        <v>50.924291851472084</v>
      </c>
      <c r="AY1350">
        <v>0.13614801066331506</v>
      </c>
      <c r="AZ1350">
        <v>-5.3466402683160918</v>
      </c>
      <c r="BA1350">
        <v>1402.4061518712861</v>
      </c>
    </row>
    <row r="1351" spans="1:100" x14ac:dyDescent="0.25">
      <c r="A1351">
        <v>3544</v>
      </c>
      <c r="B1351" t="s">
        <v>1743</v>
      </c>
      <c r="C1351">
        <v>2</v>
      </c>
      <c r="D1351">
        <v>3.2979979535677746</v>
      </c>
      <c r="E1351">
        <v>-9.6387759134323708E-2</v>
      </c>
      <c r="F1351">
        <v>-0.16307877147858438</v>
      </c>
      <c r="G1351">
        <v>-0.15615245793860172</v>
      </c>
      <c r="H1351">
        <v>1.9922778409742575E-2</v>
      </c>
      <c r="I1351">
        <v>0</v>
      </c>
      <c r="J1351">
        <v>1.1953667045845542</v>
      </c>
      <c r="K1351">
        <v>1.9922778409742575E-2</v>
      </c>
      <c r="L1351">
        <v>-1</v>
      </c>
      <c r="M1351">
        <v>-1</v>
      </c>
      <c r="N1351">
        <v>0.39845556819485117</v>
      </c>
      <c r="O1351">
        <v>5.0865422660252877</v>
      </c>
      <c r="P1351">
        <v>-0.32037419594222588</v>
      </c>
      <c r="Q1351">
        <v>-0.4605386507571152</v>
      </c>
      <c r="R1351">
        <v>-0.1497707359404174</v>
      </c>
      <c r="S1351">
        <v>0.31857882899585088</v>
      </c>
      <c r="T1351">
        <v>0.23412150060954379</v>
      </c>
      <c r="U1351">
        <v>1.5635758512835052E-2</v>
      </c>
      <c r="V1351">
        <v>-7.563484047791896E-3</v>
      </c>
      <c r="W1351">
        <v>20.405657951178881</v>
      </c>
      <c r="X1351">
        <v>0.51573024087316122</v>
      </c>
      <c r="Y1351">
        <v>-1</v>
      </c>
      <c r="Z1351">
        <v>-1</v>
      </c>
      <c r="AA1351">
        <v>34.359883743312437</v>
      </c>
      <c r="AB1351">
        <v>4.7900796132270926E-2</v>
      </c>
      <c r="AC1351">
        <v>4.8088039551946918E-2</v>
      </c>
      <c r="AD1351">
        <v>4.4093936261932351E-2</v>
      </c>
      <c r="AE1351">
        <v>11.216528940851681</v>
      </c>
      <c r="AF1351">
        <v>-1</v>
      </c>
      <c r="AG1351">
        <v>-1</v>
      </c>
      <c r="AH1351">
        <v>-1</v>
      </c>
      <c r="AI1351">
        <v>-4.4144155984195592E-3</v>
      </c>
      <c r="AJ1351">
        <v>-7.563484047791896E-3</v>
      </c>
      <c r="AK1351">
        <v>0.17419989137508052</v>
      </c>
      <c r="AL1351">
        <v>-2.3719343858332048E-3</v>
      </c>
      <c r="AM1351">
        <v>0.19454909627555575</v>
      </c>
      <c r="AN1351">
        <v>-1.1108236060501986E-2</v>
      </c>
      <c r="AO1351">
        <v>5.3410012355166288</v>
      </c>
      <c r="AP1351">
        <v>0.10416005480595247</v>
      </c>
      <c r="AQ1351">
        <v>25.345860896293626</v>
      </c>
      <c r="AR1351">
        <v>0.60337580606226293</v>
      </c>
      <c r="AS1351">
        <v>0.59269077041109663</v>
      </c>
      <c r="AT1351">
        <v>-1</v>
      </c>
      <c r="AU1351">
        <v>-1</v>
      </c>
      <c r="AV1351">
        <v>-0.14703545258388329</v>
      </c>
      <c r="AW1351">
        <v>45.040930671959707</v>
      </c>
      <c r="AX1351">
        <v>45.026740776876395</v>
      </c>
      <c r="AY1351">
        <v>9.1308478224832235E-2</v>
      </c>
      <c r="AZ1351">
        <v>-13.202190975455007</v>
      </c>
      <c r="BA1351">
        <v>1452.1163193303796</v>
      </c>
    </row>
    <row r="1352" spans="1:100" x14ac:dyDescent="0.25">
      <c r="A1352">
        <v>3545</v>
      </c>
      <c r="B1352" t="s">
        <v>1744</v>
      </c>
      <c r="C1352">
        <v>2</v>
      </c>
      <c r="D1352">
        <v>4.0327495544586256</v>
      </c>
      <c r="E1352">
        <v>6.6821203107156557E-2</v>
      </c>
      <c r="F1352">
        <v>0.24332937275261601</v>
      </c>
      <c r="G1352">
        <v>0.25210122378863264</v>
      </c>
      <c r="H1352">
        <v>0.10438212214526031</v>
      </c>
      <c r="I1352">
        <v>0</v>
      </c>
      <c r="J1352">
        <v>6.2629273287156177</v>
      </c>
      <c r="K1352">
        <v>0.10438212214526031</v>
      </c>
      <c r="L1352">
        <v>-1</v>
      </c>
      <c r="M1352">
        <v>-1</v>
      </c>
      <c r="N1352">
        <v>2.0876424429052061</v>
      </c>
      <c r="O1352">
        <v>10.350412796640923</v>
      </c>
      <c r="P1352">
        <v>0.50619195904943415</v>
      </c>
      <c r="Q1352">
        <v>1.4713610448396193</v>
      </c>
      <c r="R1352">
        <v>0.48475863392622109</v>
      </c>
      <c r="S1352">
        <v>0.33436669383241424</v>
      </c>
      <c r="T1352">
        <v>0.30077818292726111</v>
      </c>
      <c r="U1352">
        <v>9.817546890449938E-2</v>
      </c>
      <c r="V1352">
        <v>3.3506214525587173E-3</v>
      </c>
      <c r="W1352">
        <v>25.615083768316751</v>
      </c>
      <c r="X1352">
        <v>0.89810358889342945</v>
      </c>
      <c r="Y1352">
        <v>-1</v>
      </c>
      <c r="Z1352">
        <v>-1</v>
      </c>
      <c r="AA1352">
        <v>45.08525244705671</v>
      </c>
      <c r="AB1352">
        <v>0.14048446961457275</v>
      </c>
      <c r="AC1352">
        <v>0.14070684831715294</v>
      </c>
      <c r="AD1352">
        <v>0.13591737515566005</v>
      </c>
      <c r="AE1352">
        <v>19.745937297619875</v>
      </c>
      <c r="AF1352">
        <v>-1</v>
      </c>
      <c r="AG1352">
        <v>-1</v>
      </c>
      <c r="AH1352">
        <v>-1</v>
      </c>
      <c r="AI1352">
        <v>1.5702534348493655E-3</v>
      </c>
      <c r="AJ1352">
        <v>3.3506214525587173E-3</v>
      </c>
      <c r="AK1352">
        <v>6.2660438582493497E-2</v>
      </c>
      <c r="AL1352">
        <v>0.10916751840675383</v>
      </c>
      <c r="AM1352">
        <v>6.4636488685444429E-2</v>
      </c>
      <c r="AN1352">
        <v>0.11880437152960933</v>
      </c>
      <c r="AO1352">
        <v>2.032917416702456</v>
      </c>
      <c r="AP1352">
        <v>3.4122438736201248</v>
      </c>
      <c r="AQ1352">
        <v>30.89166235641877</v>
      </c>
      <c r="AR1352">
        <v>0.72544975157306157</v>
      </c>
      <c r="AS1352">
        <v>0.9874625937702135</v>
      </c>
      <c r="AT1352">
        <v>-1</v>
      </c>
      <c r="AU1352">
        <v>-1</v>
      </c>
      <c r="AV1352">
        <v>0.69501057153533086</v>
      </c>
      <c r="AW1352">
        <v>57.401133400223578</v>
      </c>
      <c r="AX1352">
        <v>57.548870041173025</v>
      </c>
      <c r="AY1352">
        <v>0.18651518593169117</v>
      </c>
      <c r="AZ1352">
        <v>3.4773121187634604</v>
      </c>
      <c r="BA1352">
        <v>1493.7775914223464</v>
      </c>
    </row>
    <row r="1353" spans="1:100" x14ac:dyDescent="0.25">
      <c r="A1353">
        <v>3546</v>
      </c>
      <c r="B1353" t="s">
        <v>1745</v>
      </c>
      <c r="C1353">
        <v>3</v>
      </c>
      <c r="D1353">
        <v>5.4984157478279112</v>
      </c>
      <c r="E1353">
        <v>0</v>
      </c>
      <c r="F1353">
        <v>-0.18105174427983706</v>
      </c>
      <c r="G1353">
        <v>-0.18105174427983706</v>
      </c>
      <c r="H1353">
        <v>0.28822866070501241</v>
      </c>
      <c r="I1353">
        <v>0</v>
      </c>
      <c r="J1353">
        <v>17.293719642300751</v>
      </c>
      <c r="K1353">
        <v>0.28822866070501241</v>
      </c>
      <c r="L1353">
        <v>-1.0000000000000022</v>
      </c>
      <c r="M1353">
        <v>-1.0000000000000022</v>
      </c>
      <c r="N1353">
        <v>5.7645732141002473</v>
      </c>
      <c r="O1353">
        <v>22.611083645848819</v>
      </c>
      <c r="P1353">
        <v>6.4953679937990607</v>
      </c>
      <c r="Q1353">
        <v>1.2941061702701644</v>
      </c>
      <c r="R1353">
        <v>0.97227021017945714</v>
      </c>
      <c r="S1353">
        <v>0.33333333333333398</v>
      </c>
      <c r="T1353">
        <v>0.4033458028831543</v>
      </c>
      <c r="U1353">
        <v>0.60553874710138067</v>
      </c>
      <c r="V1353">
        <v>0</v>
      </c>
      <c r="W1353">
        <v>42.159568904514259</v>
      </c>
      <c r="X1353">
        <v>2.9406179334668199</v>
      </c>
      <c r="Y1353">
        <v>-1.0000000000000022</v>
      </c>
      <c r="Z1353">
        <v>-1.0000000000000022</v>
      </c>
      <c r="AA1353">
        <v>68.846807012515654</v>
      </c>
      <c r="AB1353">
        <v>-1.7798559557281698E-2</v>
      </c>
      <c r="AC1353">
        <v>0.23778530306621429</v>
      </c>
      <c r="AD1353">
        <v>0.29431261444750584</v>
      </c>
      <c r="AE1353">
        <v>25.714967897821914</v>
      </c>
      <c r="AF1353">
        <v>-1.0000000000000022</v>
      </c>
      <c r="AG1353">
        <v>-1.0000000000000022</v>
      </c>
      <c r="AH1353">
        <v>-1.0000000000000022</v>
      </c>
      <c r="AI1353">
        <v>0</v>
      </c>
      <c r="AJ1353">
        <v>0</v>
      </c>
      <c r="AK1353">
        <v>-6.8790657507995207E-2</v>
      </c>
      <c r="AL1353">
        <v>2.2989447441355587E-2</v>
      </c>
      <c r="AM1353">
        <v>-0.14800239192825024</v>
      </c>
      <c r="AN1353">
        <v>0.50040122820460875</v>
      </c>
      <c r="AO1353">
        <v>-4.0440130857462311</v>
      </c>
      <c r="AP1353">
        <v>12.624977942321998</v>
      </c>
      <c r="AQ1353">
        <v>59.453288546815017</v>
      </c>
      <c r="AR1353">
        <v>1.3422178833178693</v>
      </c>
      <c r="AS1353">
        <v>3.2288465941718316</v>
      </c>
      <c r="AT1353">
        <v>-1.0000000000000022</v>
      </c>
      <c r="AU1353">
        <v>-1.0000000000000022</v>
      </c>
      <c r="AV1353">
        <v>0.79121846589962019</v>
      </c>
      <c r="AW1353">
        <v>104.08286860068651</v>
      </c>
      <c r="AX1353">
        <v>104.08286860068651</v>
      </c>
      <c r="AY1353">
        <v>0.31554876591174263</v>
      </c>
      <c r="AZ1353">
        <v>27.155565056782532</v>
      </c>
      <c r="BA1353">
        <v>1600.0336887276187</v>
      </c>
    </row>
    <row r="1354" spans="1:100" x14ac:dyDescent="0.25">
      <c r="A1354">
        <v>3547</v>
      </c>
      <c r="B1354" t="s">
        <v>1746</v>
      </c>
      <c r="C1354">
        <v>2</v>
      </c>
      <c r="D1354">
        <v>4.3944023905986107</v>
      </c>
      <c r="E1354">
        <v>0.14715445315592152</v>
      </c>
      <c r="F1354">
        <v>0.44336794063514562</v>
      </c>
      <c r="G1354">
        <v>0.45304818556759485</v>
      </c>
      <c r="H1354">
        <v>0.14595394201395823</v>
      </c>
      <c r="I1354">
        <v>0</v>
      </c>
      <c r="J1354">
        <v>8.7572365208374929</v>
      </c>
      <c r="K1354">
        <v>0.14595394201395823</v>
      </c>
      <c r="L1354">
        <v>-1</v>
      </c>
      <c r="M1354">
        <v>-1</v>
      </c>
      <c r="N1354">
        <v>2.9190788402791643</v>
      </c>
      <c r="O1354">
        <v>12.941347888395329</v>
      </c>
      <c r="P1354">
        <v>0.91303693066653335</v>
      </c>
      <c r="Q1354">
        <v>2.4222633677517722</v>
      </c>
      <c r="R1354">
        <v>0.79708098334084609</v>
      </c>
      <c r="S1354">
        <v>0.3421376549134314</v>
      </c>
      <c r="T1354">
        <v>0.33358733663125634</v>
      </c>
      <c r="U1354">
        <v>0.13880242408380875</v>
      </c>
      <c r="V1354">
        <v>8.7226644713791213E-3</v>
      </c>
      <c r="W1354">
        <v>28.179220572026338</v>
      </c>
      <c r="X1354">
        <v>1.0863119651776132</v>
      </c>
      <c r="Y1354">
        <v>-1</v>
      </c>
      <c r="Z1354">
        <v>-1</v>
      </c>
      <c r="AA1354">
        <v>50.364397134394878</v>
      </c>
      <c r="AB1354">
        <v>0.18605517412822892</v>
      </c>
      <c r="AC1354">
        <v>0.18629484680430364</v>
      </c>
      <c r="AD1354">
        <v>0.18111388382577376</v>
      </c>
      <c r="AE1354">
        <v>23.944206099050554</v>
      </c>
      <c r="AF1354">
        <v>-1</v>
      </c>
      <c r="AG1354">
        <v>-1</v>
      </c>
      <c r="AH1354">
        <v>-1</v>
      </c>
      <c r="AI1354">
        <v>4.5159734940049389E-3</v>
      </c>
      <c r="AJ1354">
        <v>8.7226644713791213E-3</v>
      </c>
      <c r="AK1354">
        <v>7.7594905681815374E-3</v>
      </c>
      <c r="AL1354">
        <v>0.16406846642106579</v>
      </c>
      <c r="AM1354">
        <v>6.9207137714624722E-4</v>
      </c>
      <c r="AN1354">
        <v>0.18274878883790752</v>
      </c>
      <c r="AO1354">
        <v>0.40464210051071481</v>
      </c>
      <c r="AP1354">
        <v>5.0405191898118655</v>
      </c>
      <c r="AQ1354">
        <v>33.621366959024293</v>
      </c>
      <c r="AR1354">
        <v>0.78553589301086246</v>
      </c>
      <c r="AS1354">
        <v>1.1817736362679443</v>
      </c>
      <c r="AT1354">
        <v>-1</v>
      </c>
      <c r="AU1354">
        <v>-1</v>
      </c>
      <c r="AV1354">
        <v>1.1094749053508492</v>
      </c>
      <c r="AW1354">
        <v>63.484961413013238</v>
      </c>
      <c r="AX1354">
        <v>63.712400079697062</v>
      </c>
      <c r="AY1354">
        <v>0.23337697680086281</v>
      </c>
      <c r="AZ1354">
        <v>11.687147377531224</v>
      </c>
      <c r="BA1354">
        <v>1462.5696170656574</v>
      </c>
    </row>
    <row r="1355" spans="1:100" x14ac:dyDescent="0.25">
      <c r="A1355">
        <v>3550</v>
      </c>
      <c r="B1355" t="s">
        <v>1747</v>
      </c>
      <c r="C1355">
        <v>3</v>
      </c>
      <c r="D1355">
        <v>4.4599604987976909</v>
      </c>
      <c r="E1355">
        <v>2.3774900636738981E-3</v>
      </c>
      <c r="F1355">
        <v>-1.1337792697979572</v>
      </c>
      <c r="G1355">
        <v>-1.1337792697979572</v>
      </c>
      <c r="H1355">
        <v>-1.303623787673644E-2</v>
      </c>
      <c r="I1355">
        <v>0</v>
      </c>
      <c r="J1355">
        <v>-0.78217427260418626</v>
      </c>
      <c r="K1355">
        <v>-1.303623787673644E-2</v>
      </c>
      <c r="L1355">
        <v>-0.99999999999999922</v>
      </c>
      <c r="M1355">
        <v>-0.99999999999999922</v>
      </c>
      <c r="N1355">
        <v>-0.26072475753472873</v>
      </c>
      <c r="O1355">
        <v>2.5440069563955432</v>
      </c>
      <c r="P1355">
        <v>0.96683033008141994</v>
      </c>
      <c r="Q1355">
        <v>4.9590897296622174</v>
      </c>
      <c r="R1355">
        <v>1.7111605098043114</v>
      </c>
      <c r="S1355">
        <v>0.3333333333333332</v>
      </c>
      <c r="T1355">
        <v>0.28304548829413961</v>
      </c>
      <c r="U1355">
        <v>0.13374071301073784</v>
      </c>
      <c r="V1355">
        <v>-6.4060823246803985E-3</v>
      </c>
      <c r="W1355">
        <v>30.26998760761067</v>
      </c>
      <c r="X1355">
        <v>1.075653572559885</v>
      </c>
      <c r="Y1355">
        <v>-0.99999999999999922</v>
      </c>
      <c r="Z1355">
        <v>-0.99999999999999922</v>
      </c>
      <c r="AA1355">
        <v>65.946501447129307</v>
      </c>
      <c r="AB1355">
        <v>0.34677657812674395</v>
      </c>
      <c r="AC1355">
        <v>0.29577292526504589</v>
      </c>
      <c r="AD1355">
        <v>3.6757563202496485E-2</v>
      </c>
      <c r="AE1355">
        <v>33.965353329714318</v>
      </c>
      <c r="AF1355">
        <v>-0.99999999999999922</v>
      </c>
      <c r="AG1355">
        <v>-0.99999999999999922</v>
      </c>
      <c r="AH1355">
        <v>-0.99999999999999922</v>
      </c>
      <c r="AI1355">
        <v>2.5076667594588035E-2</v>
      </c>
      <c r="AJ1355">
        <v>-6.4060823246803985E-3</v>
      </c>
      <c r="AK1355">
        <v>-0.22086938730202271</v>
      </c>
      <c r="AL1355">
        <v>5.1088008372327354E-2</v>
      </c>
      <c r="AM1355">
        <v>0.10338949156813393</v>
      </c>
      <c r="AN1355">
        <v>-0.14885529385930418</v>
      </c>
      <c r="AO1355">
        <v>1.4803903526932345</v>
      </c>
      <c r="AP1355">
        <v>-3.4659423046209672</v>
      </c>
      <c r="AQ1355">
        <v>29.487813335006464</v>
      </c>
      <c r="AR1355">
        <v>0.74371345231352992</v>
      </c>
      <c r="AS1355">
        <v>1.062617334683148</v>
      </c>
      <c r="AT1355">
        <v>-0.99999999999999922</v>
      </c>
      <c r="AU1355">
        <v>-0.99999999999999922</v>
      </c>
      <c r="AV1355">
        <v>0.57738124000635471</v>
      </c>
      <c r="AW1355">
        <v>65.024566098903875</v>
      </c>
      <c r="AX1355">
        <v>64.885491218327587</v>
      </c>
      <c r="AY1355">
        <v>9.7715029742825948E-2</v>
      </c>
      <c r="AZ1355">
        <v>-13.264945630320604</v>
      </c>
      <c r="BA1355">
        <v>1444.254148227508</v>
      </c>
    </row>
    <row r="1356" spans="1:100" x14ac:dyDescent="0.25">
      <c r="A1356">
        <v>3555</v>
      </c>
      <c r="B1356" t="s">
        <v>1748</v>
      </c>
      <c r="C1356">
        <v>3</v>
      </c>
      <c r="D1356">
        <v>4.5553266571428752</v>
      </c>
      <c r="E1356">
        <v>2.6645806753556059E-2</v>
      </c>
      <c r="F1356">
        <v>-3.0219085741876421E-2</v>
      </c>
      <c r="G1356">
        <v>-1.9821587906582866E-2</v>
      </c>
      <c r="H1356">
        <v>-8.3347426186087051E-2</v>
      </c>
      <c r="I1356">
        <v>0</v>
      </c>
      <c r="J1356">
        <v>-5.0008455711652235</v>
      </c>
      <c r="K1356">
        <v>-8.3347426186087051E-2</v>
      </c>
      <c r="L1356">
        <v>-0.99999999999999967</v>
      </c>
      <c r="M1356">
        <v>-0.99999999999999967</v>
      </c>
      <c r="N1356">
        <v>-1.6669485237217412</v>
      </c>
      <c r="O1356">
        <v>-0.46534050192893339</v>
      </c>
      <c r="P1356">
        <v>0.15645633910422352</v>
      </c>
      <c r="Q1356">
        <v>-7.0588279298500636</v>
      </c>
      <c r="R1356">
        <v>-2.3804734638275797</v>
      </c>
      <c r="S1356">
        <v>0.33333333333333337</v>
      </c>
      <c r="T1356">
        <v>0.10051511878329643</v>
      </c>
      <c r="U1356">
        <v>-8.81896038681316E-2</v>
      </c>
      <c r="V1356">
        <v>0</v>
      </c>
      <c r="W1356">
        <v>17.160250977383402</v>
      </c>
      <c r="X1356">
        <v>1.097825431079689E-2</v>
      </c>
      <c r="Y1356">
        <v>-0.99999999999999967</v>
      </c>
      <c r="Z1356">
        <v>-0.99999999999999967</v>
      </c>
      <c r="AA1356">
        <v>19.852687404456844</v>
      </c>
      <c r="AB1356">
        <v>0.13966347732844756</v>
      </c>
      <c r="AC1356">
        <v>9.7273526069635768E-2</v>
      </c>
      <c r="AD1356">
        <v>-0.13547880558006314</v>
      </c>
      <c r="AE1356">
        <v>5.0729098909010117</v>
      </c>
      <c r="AF1356">
        <v>-0.99999999999999967</v>
      </c>
      <c r="AG1356">
        <v>-0.99999999999999967</v>
      </c>
      <c r="AH1356">
        <v>-0.99999999999999967</v>
      </c>
      <c r="AI1356">
        <v>0</v>
      </c>
      <c r="AJ1356">
        <v>0</v>
      </c>
      <c r="AK1356">
        <v>0.30413067072523225</v>
      </c>
      <c r="AL1356">
        <v>-5.7217848594099119E-2</v>
      </c>
      <c r="AM1356">
        <v>0.73904196507662179</v>
      </c>
      <c r="AN1356">
        <v>0.18711463970084177</v>
      </c>
      <c r="AO1356">
        <v>19.996702480541718</v>
      </c>
      <c r="AP1356">
        <v>4.391776749550548</v>
      </c>
      <c r="AQ1356">
        <v>12.159405406218175</v>
      </c>
      <c r="AR1356">
        <v>0.34565884824849813</v>
      </c>
      <c r="AS1356">
        <v>-7.2369171875290197E-2</v>
      </c>
      <c r="AT1356">
        <v>-0.99999999999999967</v>
      </c>
      <c r="AU1356">
        <v>-0.99999999999999967</v>
      </c>
      <c r="AV1356">
        <v>-2.4002950517341617</v>
      </c>
      <c r="AW1356">
        <v>23.779123652078454</v>
      </c>
      <c r="AX1356">
        <v>23.779123652078454</v>
      </c>
      <c r="AY1356">
        <v>-0.1400500030344381</v>
      </c>
      <c r="AZ1356">
        <v>-61.178442401546718</v>
      </c>
      <c r="BA1356">
        <v>1322.7605257924859</v>
      </c>
      <c r="CU1356" t="e">
        <v>#N/A</v>
      </c>
      <c r="CV1356" t="e">
        <v>#N/A</v>
      </c>
    </row>
    <row r="1357" spans="1:100" x14ac:dyDescent="0.25">
      <c r="A1357">
        <v>3556</v>
      </c>
      <c r="B1357" t="s">
        <v>1749</v>
      </c>
      <c r="C1357">
        <v>3</v>
      </c>
      <c r="D1357">
        <v>6.1881829916105442</v>
      </c>
      <c r="E1357">
        <v>-0.31256046481169636</v>
      </c>
      <c r="F1357">
        <v>3.1219204728775827</v>
      </c>
      <c r="G1357">
        <v>3.0324263775441973</v>
      </c>
      <c r="H1357">
        <v>0.4118954455642147</v>
      </c>
      <c r="I1357">
        <v>0</v>
      </c>
      <c r="J1357">
        <v>24.713726733852887</v>
      </c>
      <c r="K1357">
        <v>0.4118954455642147</v>
      </c>
      <c r="L1357">
        <v>-1.0000000000000016</v>
      </c>
      <c r="M1357">
        <v>-1.0000000000000016</v>
      </c>
      <c r="N1357">
        <v>8.2379089112842969</v>
      </c>
      <c r="O1357">
        <v>33.934336103007617</v>
      </c>
      <c r="P1357">
        <v>-4.1084721087739973E-2</v>
      </c>
      <c r="Q1357">
        <v>1.6615925575155177</v>
      </c>
      <c r="R1357">
        <v>0.44936686715784002</v>
      </c>
      <c r="S1357">
        <v>0.33333333333333376</v>
      </c>
      <c r="T1357">
        <v>0.37935402779889033</v>
      </c>
      <c r="U1357">
        <v>0.21804103052770482</v>
      </c>
      <c r="V1357">
        <v>-4.6117923338355488E-2</v>
      </c>
      <c r="W1357">
        <v>18.908600910294346</v>
      </c>
      <c r="X1357">
        <v>0.92212385603434255</v>
      </c>
      <c r="Y1357">
        <v>-1.0000000000000016</v>
      </c>
      <c r="Z1357">
        <v>-1.0000000000000016</v>
      </c>
      <c r="AA1357">
        <v>51.181529170785453</v>
      </c>
      <c r="AB1357">
        <v>0.22944720104033786</v>
      </c>
      <c r="AC1357">
        <v>0.35828055130012071</v>
      </c>
      <c r="AD1357">
        <v>4.8743475526206427E-2</v>
      </c>
      <c r="AE1357">
        <v>31.823561393333247</v>
      </c>
      <c r="AF1357">
        <v>-1.0000000000000016</v>
      </c>
      <c r="AG1357">
        <v>-1.0000000000000016</v>
      </c>
      <c r="AH1357">
        <v>-1.0000000000000016</v>
      </c>
      <c r="AI1357">
        <v>0</v>
      </c>
      <c r="AJ1357">
        <v>-4.6117923338355488E-2</v>
      </c>
      <c r="AK1357">
        <v>-4.373012565174713E-2</v>
      </c>
      <c r="AL1357">
        <v>8.0489220933451455E-2</v>
      </c>
      <c r="AM1357">
        <v>0.31321576988197969</v>
      </c>
      <c r="AN1357">
        <v>-1.8908120954029984E-2</v>
      </c>
      <c r="AO1357">
        <v>7.6117436187907552</v>
      </c>
      <c r="AP1357">
        <v>-7.0256919183493194E-2</v>
      </c>
      <c r="AQ1357">
        <v>43.622327644147248</v>
      </c>
      <c r="AR1357">
        <v>0.88461046832157364</v>
      </c>
      <c r="AS1357">
        <v>1.3340193015985569</v>
      </c>
      <c r="AT1357">
        <v>-1.0000000000000016</v>
      </c>
      <c r="AU1357">
        <v>-1.0000000000000016</v>
      </c>
      <c r="AV1357">
        <v>3.4817932447020388</v>
      </c>
      <c r="AW1357">
        <v>85.04560835460957</v>
      </c>
      <c r="AX1357">
        <v>80.433816020774046</v>
      </c>
      <c r="AY1357">
        <v>-5.2357735639348327E-2</v>
      </c>
      <c r="AZ1357">
        <v>-36.276979079759435</v>
      </c>
      <c r="BA1357">
        <v>1501.4005213950222</v>
      </c>
    </row>
    <row r="1358" spans="1:100" x14ac:dyDescent="0.25">
      <c r="A1358">
        <v>3559</v>
      </c>
      <c r="B1358" t="s">
        <v>1750</v>
      </c>
      <c r="C1358">
        <v>3</v>
      </c>
      <c r="D1358">
        <v>3.5054230479193138</v>
      </c>
      <c r="E1358">
        <v>-1.3429650478135666E-2</v>
      </c>
      <c r="F1358">
        <v>0.31324471576256485</v>
      </c>
      <c r="G1358">
        <v>0.31324471576256485</v>
      </c>
      <c r="H1358">
        <v>-1.1651066892044298E-2</v>
      </c>
      <c r="I1358">
        <v>0</v>
      </c>
      <c r="J1358">
        <v>-0.69906401352265801</v>
      </c>
      <c r="K1358">
        <v>-1.1651066892044298E-2</v>
      </c>
      <c r="L1358">
        <v>-1.0000000000000011</v>
      </c>
      <c r="M1358">
        <v>-1.0000000000000011</v>
      </c>
      <c r="N1358">
        <v>-0.23302133784088525</v>
      </c>
      <c r="O1358">
        <v>3.1196037501592255</v>
      </c>
      <c r="P1358">
        <v>1.3165315782310474</v>
      </c>
      <c r="Q1358">
        <v>-0.24999565462565304</v>
      </c>
      <c r="R1358">
        <v>1.8180587604577449E-2</v>
      </c>
      <c r="S1358">
        <v>0.33333333333333376</v>
      </c>
      <c r="T1358">
        <v>0.33189423476429381</v>
      </c>
      <c r="U1358">
        <v>3.7102650552986283E-2</v>
      </c>
      <c r="V1358">
        <v>4.2983306398097047E-3</v>
      </c>
      <c r="W1358">
        <v>28.731184647298708</v>
      </c>
      <c r="X1358">
        <v>0.84224918225099943</v>
      </c>
      <c r="Y1358">
        <v>-1.0000000000000011</v>
      </c>
      <c r="Z1358">
        <v>-1.0000000000000011</v>
      </c>
      <c r="AA1358">
        <v>60.62347230624669</v>
      </c>
      <c r="AB1358">
        <v>0.26502506490804661</v>
      </c>
      <c r="AC1358">
        <v>4.4079117376446637E-3</v>
      </c>
      <c r="AD1358">
        <v>0.36804916478117705</v>
      </c>
      <c r="AE1358">
        <v>31.874107071343428</v>
      </c>
      <c r="AF1358">
        <v>-1.0000000000000011</v>
      </c>
      <c r="AG1358">
        <v>-1.0000000000000011</v>
      </c>
      <c r="AH1358">
        <v>-1.0000000000000011</v>
      </c>
      <c r="AI1358">
        <v>0</v>
      </c>
      <c r="AJ1358">
        <v>4.2983306398097047E-3</v>
      </c>
      <c r="AK1358">
        <v>-5.9187847734818E-2</v>
      </c>
      <c r="AL1358">
        <v>-5.1991353201162868E-2</v>
      </c>
      <c r="AM1358">
        <v>0.35170909766724229</v>
      </c>
      <c r="AN1358">
        <v>0.22367763766595977</v>
      </c>
      <c r="AO1358">
        <v>8.4967882030069681</v>
      </c>
      <c r="AP1358">
        <v>5.3319841756431803</v>
      </c>
      <c r="AQ1358">
        <v>28.032120633776056</v>
      </c>
      <c r="AR1358">
        <v>0.70662854929042362</v>
      </c>
      <c r="AS1358">
        <v>0.83059811535895478</v>
      </c>
      <c r="AT1358">
        <v>-1.0000000000000011</v>
      </c>
      <c r="AU1358">
        <v>-1.0000000000000011</v>
      </c>
      <c r="AV1358">
        <v>0.3314253033671421</v>
      </c>
      <c r="AW1358">
        <v>69.075060232049111</v>
      </c>
      <c r="AX1358">
        <v>69.504893296030076</v>
      </c>
      <c r="AY1358">
        <v>0.25483709223658424</v>
      </c>
      <c r="AZ1358">
        <v>20.013866210605869</v>
      </c>
      <c r="BA1358">
        <v>1509.1787859984631</v>
      </c>
      <c r="CU1358" t="e">
        <v>#N/A</v>
      </c>
      <c r="CV1358" t="e">
        <v>#N/A</v>
      </c>
    </row>
    <row r="1359" spans="1:100" x14ac:dyDescent="0.25">
      <c r="A1359">
        <v>3560</v>
      </c>
      <c r="B1359" t="s">
        <v>1751</v>
      </c>
      <c r="C1359">
        <v>3</v>
      </c>
      <c r="D1359">
        <v>4.0333292396921019</v>
      </c>
      <c r="E1359">
        <v>0.27871705391346524</v>
      </c>
      <c r="F1359">
        <v>-0.83661713007252758</v>
      </c>
      <c r="G1359">
        <v>-0.74789521533935333</v>
      </c>
      <c r="H1359">
        <v>-0.11324725979808375</v>
      </c>
      <c r="I1359">
        <v>0</v>
      </c>
      <c r="J1359">
        <v>-6.7948355878850286</v>
      </c>
      <c r="K1359">
        <v>-0.11324725979808375</v>
      </c>
      <c r="L1359">
        <v>-1.0000000000000024</v>
      </c>
      <c r="M1359">
        <v>-1.0000000000000024</v>
      </c>
      <c r="N1359">
        <v>-2.2649451959616753</v>
      </c>
      <c r="O1359">
        <v>-3.5094015635322737</v>
      </c>
      <c r="P1359">
        <v>-0.81990858431010749</v>
      </c>
      <c r="Q1359">
        <v>-0.75464054558149907</v>
      </c>
      <c r="R1359">
        <v>-0.25279732694939322</v>
      </c>
      <c r="S1359">
        <v>0.33072567098279027</v>
      </c>
      <c r="T1359">
        <v>0.25865059937420004</v>
      </c>
      <c r="U1359">
        <v>-0.20155143822180691</v>
      </c>
      <c r="V1359">
        <v>0</v>
      </c>
      <c r="W1359">
        <v>20.042883677330682</v>
      </c>
      <c r="X1359">
        <v>-0.17826495669128767</v>
      </c>
      <c r="Y1359">
        <v>-1.0000000000000024</v>
      </c>
      <c r="Z1359">
        <v>-1.0000000000000024</v>
      </c>
      <c r="AA1359">
        <v>13.809916096525839</v>
      </c>
      <c r="AB1359">
        <v>-3.6741308530171247E-2</v>
      </c>
      <c r="AC1359">
        <v>-1.4961821972756306E-2</v>
      </c>
      <c r="AD1359">
        <v>-6.7900274574181324E-2</v>
      </c>
      <c r="AE1359">
        <v>-5.9801702538554373</v>
      </c>
      <c r="AF1359">
        <v>-1.0000000000000024</v>
      </c>
      <c r="AG1359">
        <v>-1.0000000000000024</v>
      </c>
      <c r="AH1359">
        <v>-1.0000000000000024</v>
      </c>
      <c r="AI1359">
        <v>-6.0657771784629628E-3</v>
      </c>
      <c r="AJ1359">
        <v>0</v>
      </c>
      <c r="AK1359">
        <v>-3.8360637755097085E-2</v>
      </c>
      <c r="AL1359">
        <v>-0.10691137022077785</v>
      </c>
      <c r="AM1359">
        <v>-8.3525097342266888E-2</v>
      </c>
      <c r="AN1359">
        <v>0.20604413467370539</v>
      </c>
      <c r="AO1359">
        <v>-2.2799306223321567</v>
      </c>
      <c r="AP1359">
        <v>4.6165465157387464</v>
      </c>
      <c r="AQ1359">
        <v>13.248048089445662</v>
      </c>
      <c r="AR1359">
        <v>0.38782483213518348</v>
      </c>
      <c r="AS1359">
        <v>-0.29151221648937137</v>
      </c>
      <c r="AT1359">
        <v>-1.0000000000000024</v>
      </c>
      <c r="AU1359">
        <v>-1.0000000000000024</v>
      </c>
      <c r="AV1359">
        <v>-1.0006925422887469</v>
      </c>
      <c r="AW1359">
        <v>14.91706104873232</v>
      </c>
      <c r="AX1359">
        <v>14.795745505163067</v>
      </c>
      <c r="AY1359">
        <v>-7.3186820949124598E-2</v>
      </c>
      <c r="AZ1359">
        <v>-62.934367757818514</v>
      </c>
      <c r="BA1359">
        <v>1295.4641519665001</v>
      </c>
    </row>
    <row r="1360" spans="1:100" x14ac:dyDescent="0.25">
      <c r="A1360">
        <v>3561</v>
      </c>
      <c r="B1360" t="s">
        <v>476</v>
      </c>
      <c r="C1360">
        <v>2</v>
      </c>
      <c r="D1360">
        <v>2.8763456801721068</v>
      </c>
      <c r="E1360">
        <v>-0.19004856897023303</v>
      </c>
      <c r="F1360">
        <v>-0.39630441907680802</v>
      </c>
      <c r="G1360">
        <v>-0.39043720507454149</v>
      </c>
      <c r="H1360">
        <v>-2.8545947963100768E-2</v>
      </c>
      <c r="I1360">
        <v>0</v>
      </c>
      <c r="J1360">
        <v>-1.7127568777860462</v>
      </c>
      <c r="K1360">
        <v>-2.8545947963100768E-2</v>
      </c>
      <c r="L1360">
        <v>-1</v>
      </c>
      <c r="M1360">
        <v>-1</v>
      </c>
      <c r="N1360">
        <v>-0.57091895926201541</v>
      </c>
      <c r="O1360">
        <v>2.0657622181785316</v>
      </c>
      <c r="P1360">
        <v>-0.79471613400888907</v>
      </c>
      <c r="Q1360">
        <v>-1.5691989076835531</v>
      </c>
      <c r="R1360">
        <v>-0.51390842685010241</v>
      </c>
      <c r="S1360">
        <v>0.30951863900466309</v>
      </c>
      <c r="T1360">
        <v>0.19586919656256893</v>
      </c>
      <c r="U1360">
        <v>-3.1731346900570376E-2</v>
      </c>
      <c r="V1360">
        <v>-1.382676729987784E-2</v>
      </c>
      <c r="W1360">
        <v>17.416122118634881</v>
      </c>
      <c r="X1360">
        <v>0.29629745395146245</v>
      </c>
      <c r="Y1360">
        <v>-1</v>
      </c>
      <c r="Z1360">
        <v>-1</v>
      </c>
      <c r="AA1360">
        <v>28.204910972300631</v>
      </c>
      <c r="AB1360">
        <v>-5.2302434677829884E-3</v>
      </c>
      <c r="AC1360">
        <v>-5.0631631507052077E-3</v>
      </c>
      <c r="AD1360">
        <v>-8.6008271296755673E-3</v>
      </c>
      <c r="AE1360">
        <v>6.321753046534738</v>
      </c>
      <c r="AF1360">
        <v>-1</v>
      </c>
      <c r="AG1360">
        <v>-1</v>
      </c>
      <c r="AH1360">
        <v>-1</v>
      </c>
      <c r="AI1360">
        <v>-7.848840648108377E-3</v>
      </c>
      <c r="AJ1360">
        <v>-1.382676729987784E-2</v>
      </c>
      <c r="AK1360">
        <v>0.2382090936500813</v>
      </c>
      <c r="AL1360">
        <v>-6.6381136660833992E-2</v>
      </c>
      <c r="AM1360">
        <v>0.2691021102012337</v>
      </c>
      <c r="AN1360">
        <v>-8.5661249986179952E-2</v>
      </c>
      <c r="AO1360">
        <v>7.2394129723474396</v>
      </c>
      <c r="AP1360">
        <v>-1.7942516820248589</v>
      </c>
      <c r="AQ1360">
        <v>22.163289003115594</v>
      </c>
      <c r="AR1360">
        <v>0.53332116911475724</v>
      </c>
      <c r="AS1360">
        <v>0.36614286416617736</v>
      </c>
      <c r="AT1360">
        <v>-1</v>
      </c>
      <c r="AU1360">
        <v>-1</v>
      </c>
      <c r="AV1360">
        <v>-0.63026083098818841</v>
      </c>
      <c r="AW1360">
        <v>37.947774871162736</v>
      </c>
      <c r="AX1360">
        <v>37.840660112821524</v>
      </c>
      <c r="AY1360">
        <v>3.667215664561943E-2</v>
      </c>
      <c r="AZ1360">
        <v>-22.774065865227531</v>
      </c>
      <c r="BA1360">
        <v>1459.1865902273166</v>
      </c>
    </row>
    <row r="1361" spans="1:100" x14ac:dyDescent="0.25">
      <c r="A1361">
        <v>3562</v>
      </c>
      <c r="B1361" t="s">
        <v>1752</v>
      </c>
      <c r="C1361">
        <v>2</v>
      </c>
      <c r="D1361">
        <v>3.1045796523813687</v>
      </c>
      <c r="E1361">
        <v>-0.1393513949765175</v>
      </c>
      <c r="F1361">
        <v>-0.27006291788971404</v>
      </c>
      <c r="G1361">
        <v>-0.26362242939159025</v>
      </c>
      <c r="H1361">
        <v>-2.3105624429156368E-3</v>
      </c>
      <c r="I1361">
        <v>0</v>
      </c>
      <c r="J1361">
        <v>-0.13863374657493832</v>
      </c>
      <c r="K1361">
        <v>-2.3105624429156368E-3</v>
      </c>
      <c r="L1361">
        <v>-1</v>
      </c>
      <c r="M1361">
        <v>-1</v>
      </c>
      <c r="N1361">
        <v>-4.6211248858312626E-2</v>
      </c>
      <c r="O1361">
        <v>3.7008645833058074</v>
      </c>
      <c r="P1361">
        <v>-0.53796204647950696</v>
      </c>
      <c r="Q1361">
        <v>-0.96909794716668407</v>
      </c>
      <c r="R1361">
        <v>-0.31680622470108472</v>
      </c>
      <c r="S1361">
        <v>0.31442278225522957</v>
      </c>
      <c r="T1361">
        <v>0.21657458782843086</v>
      </c>
      <c r="U1361">
        <v>-6.0922520760731541E-3</v>
      </c>
      <c r="V1361">
        <v>-1.0436547192244463E-2</v>
      </c>
      <c r="W1361">
        <v>19.034312464505909</v>
      </c>
      <c r="X1361">
        <v>0.41507308911824392</v>
      </c>
      <c r="Y1361">
        <v>-1</v>
      </c>
      <c r="Z1361">
        <v>-1</v>
      </c>
      <c r="AA1361">
        <v>31.536504261374795</v>
      </c>
      <c r="AB1361">
        <v>2.3528781398540644E-2</v>
      </c>
      <c r="AC1361">
        <v>2.3706775696849897E-2</v>
      </c>
      <c r="AD1361">
        <v>1.9922048050480964E-2</v>
      </c>
      <c r="AE1361">
        <v>8.9712209041070121</v>
      </c>
      <c r="AF1361">
        <v>-1</v>
      </c>
      <c r="AG1361">
        <v>-1</v>
      </c>
      <c r="AH1361">
        <v>-1</v>
      </c>
      <c r="AI1361">
        <v>-5.9898385252621818E-3</v>
      </c>
      <c r="AJ1361">
        <v>-1.0436547192244463E-2</v>
      </c>
      <c r="AK1361">
        <v>0.20356188452793159</v>
      </c>
      <c r="AL1361">
        <v>-3.1733927538684259E-2</v>
      </c>
      <c r="AM1361">
        <v>0.22874769595510691</v>
      </c>
      <c r="AN1361">
        <v>-4.5306835740053134E-2</v>
      </c>
      <c r="AO1361">
        <v>6.2118315292396993</v>
      </c>
      <c r="AP1361">
        <v>-0.76667023891711805</v>
      </c>
      <c r="AQ1361">
        <v>23.885966837085114</v>
      </c>
      <c r="AR1361">
        <v>0.57124068021674868</v>
      </c>
      <c r="AS1361">
        <v>0.48876980536957471</v>
      </c>
      <c r="AT1361">
        <v>-1</v>
      </c>
      <c r="AU1361">
        <v>-1</v>
      </c>
      <c r="AV1361">
        <v>-0.36869827211151329</v>
      </c>
      <c r="AW1361">
        <v>41.78719238663745</v>
      </c>
      <c r="AX1361">
        <v>41.730376445583659</v>
      </c>
      <c r="AY1361">
        <v>6.6245967787448484E-2</v>
      </c>
      <c r="AZ1361">
        <v>-17.592955349708323</v>
      </c>
      <c r="BA1361">
        <v>1390.675555824597</v>
      </c>
    </row>
    <row r="1362" spans="1:100" x14ac:dyDescent="0.25">
      <c r="A1362">
        <v>3566</v>
      </c>
      <c r="B1362" t="s">
        <v>1753</v>
      </c>
      <c r="C1362">
        <v>3</v>
      </c>
      <c r="D1362">
        <v>5.6094072054262849</v>
      </c>
      <c r="E1362">
        <v>0</v>
      </c>
      <c r="F1362">
        <v>-1.8586450036644692E-2</v>
      </c>
      <c r="G1362">
        <v>-1.8586450036644692E-2</v>
      </c>
      <c r="H1362">
        <v>-2.6554554565912145E-2</v>
      </c>
      <c r="I1362">
        <v>0</v>
      </c>
      <c r="J1362">
        <v>-1.5932732739547277</v>
      </c>
      <c r="K1362">
        <v>-2.6554554565912145E-2</v>
      </c>
      <c r="L1362">
        <v>-1.0000000000000013</v>
      </c>
      <c r="M1362">
        <v>-1.0000000000000013</v>
      </c>
      <c r="N1362">
        <v>-0.5310910913182425</v>
      </c>
      <c r="O1362">
        <v>3.9975474814349119</v>
      </c>
      <c r="P1362">
        <v>0.44495584107334196</v>
      </c>
      <c r="Q1362">
        <v>-4.2389597396031959</v>
      </c>
      <c r="R1362">
        <v>-1.341561079119896</v>
      </c>
      <c r="S1362">
        <v>0.33274606099035031</v>
      </c>
      <c r="T1362">
        <v>0.26957288170307869</v>
      </c>
      <c r="U1362">
        <v>8.5328374972562029E-2</v>
      </c>
      <c r="V1362">
        <v>-1.8145619974190795E-3</v>
      </c>
      <c r="W1362">
        <v>28.495492409379377</v>
      </c>
      <c r="X1362">
        <v>0.86683487786190927</v>
      </c>
      <c r="Y1362">
        <v>-1.0000000000000013</v>
      </c>
      <c r="Z1362">
        <v>-1.0000000000000013</v>
      </c>
      <c r="AA1362">
        <v>70.748855377619535</v>
      </c>
      <c r="AB1362">
        <v>0.11480764543062719</v>
      </c>
      <c r="AC1362">
        <v>0.44736044812119685</v>
      </c>
      <c r="AD1362">
        <v>0.30973038739537634</v>
      </c>
      <c r="AE1362">
        <v>43.594924047360031</v>
      </c>
      <c r="AF1362">
        <v>-1.0000000000000013</v>
      </c>
      <c r="AG1362">
        <v>-1.0000000000000013</v>
      </c>
      <c r="AH1362">
        <v>-1.0000000000000013</v>
      </c>
      <c r="AI1362">
        <v>0</v>
      </c>
      <c r="AJ1362">
        <v>-1.8145619974190795E-3</v>
      </c>
      <c r="AK1362">
        <v>1.8672044073117192E-2</v>
      </c>
      <c r="AL1362">
        <v>0.34800301670468931</v>
      </c>
      <c r="AM1362">
        <v>0.2111695572432411</v>
      </c>
      <c r="AN1362">
        <v>2.9371836857216282E-2</v>
      </c>
      <c r="AO1362">
        <v>5.3725991514466109</v>
      </c>
      <c r="AP1362">
        <v>2.4743110049538539</v>
      </c>
      <c r="AQ1362">
        <v>26.902219135424641</v>
      </c>
      <c r="AR1362">
        <v>0.68583275566857205</v>
      </c>
      <c r="AS1362">
        <v>0.84028032329599711</v>
      </c>
      <c r="AT1362">
        <v>-1.0000000000000013</v>
      </c>
      <c r="AU1362">
        <v>-1.0000000000000013</v>
      </c>
      <c r="AV1362">
        <v>-1.3601475291565408</v>
      </c>
      <c r="AW1362">
        <v>77.220713864008246</v>
      </c>
      <c r="AX1362">
        <v>77.039257664266358</v>
      </c>
      <c r="AY1362">
        <v>0.22834339634643375</v>
      </c>
      <c r="AZ1362">
        <v>29.562664853047004</v>
      </c>
      <c r="BA1362">
        <v>1475.1993364794062</v>
      </c>
      <c r="CU1362" t="e">
        <v>#N/A</v>
      </c>
      <c r="CV1362" t="e">
        <v>#N/A</v>
      </c>
    </row>
    <row r="1363" spans="1:100" x14ac:dyDescent="0.25">
      <c r="A1363">
        <v>3568</v>
      </c>
      <c r="B1363" t="s">
        <v>1527</v>
      </c>
      <c r="C1363">
        <v>2</v>
      </c>
      <c r="D1363">
        <v>4.8289082154567353</v>
      </c>
      <c r="E1363">
        <v>0.24367039769689502</v>
      </c>
      <c r="F1363">
        <v>0.68370318553169895</v>
      </c>
      <c r="G1363">
        <v>0.69447481534993627</v>
      </c>
      <c r="H1363">
        <v>0.1959001779558498</v>
      </c>
      <c r="I1363">
        <v>0</v>
      </c>
      <c r="J1363">
        <v>11.754010677350987</v>
      </c>
      <c r="K1363">
        <v>0.1959001779558498</v>
      </c>
      <c r="L1363">
        <v>-1</v>
      </c>
      <c r="M1363">
        <v>-1</v>
      </c>
      <c r="N1363">
        <v>3.9180035591169959</v>
      </c>
      <c r="O1363">
        <v>16.054212704311919</v>
      </c>
      <c r="P1363">
        <v>1.4018385998823746</v>
      </c>
      <c r="Q1363">
        <v>3.5647197703790816</v>
      </c>
      <c r="R1363">
        <v>1.1723189643351422</v>
      </c>
      <c r="S1363">
        <v>0.35147403366407615</v>
      </c>
      <c r="T1363">
        <v>0.37300571516578396</v>
      </c>
      <c r="U1363">
        <v>0.18761345750489616</v>
      </c>
      <c r="V1363">
        <v>1.5176876217591981E-2</v>
      </c>
      <c r="W1363">
        <v>31.25988873112702</v>
      </c>
      <c r="X1363">
        <v>1.3124338909874629</v>
      </c>
      <c r="Y1363">
        <v>-1</v>
      </c>
      <c r="Z1363">
        <v>-1</v>
      </c>
      <c r="AA1363">
        <v>56.706996687601169</v>
      </c>
      <c r="AB1363">
        <v>0.2408058481873914</v>
      </c>
      <c r="AC1363">
        <v>0.24106629861347223</v>
      </c>
      <c r="AD1363">
        <v>0.23541498233233643</v>
      </c>
      <c r="AE1363">
        <v>28.988193222203336</v>
      </c>
      <c r="AF1363">
        <v>-1</v>
      </c>
      <c r="AG1363">
        <v>-1</v>
      </c>
      <c r="AH1363">
        <v>-1</v>
      </c>
      <c r="AI1363">
        <v>8.0550927713914193E-3</v>
      </c>
      <c r="AJ1363">
        <v>1.5176876217591981E-2</v>
      </c>
      <c r="AK1363">
        <v>-5.8200953588872242E-2</v>
      </c>
      <c r="AL1363">
        <v>0.23002891057811958</v>
      </c>
      <c r="AM1363">
        <v>-7.6133599573377606E-2</v>
      </c>
      <c r="AN1363">
        <v>0.25957445978843136</v>
      </c>
      <c r="AO1363">
        <v>-1.5516403855034842</v>
      </c>
      <c r="AP1363">
        <v>6.9968016758260649</v>
      </c>
      <c r="AQ1363">
        <v>36.900955645880423</v>
      </c>
      <c r="AR1363">
        <v>0.85772605948827418</v>
      </c>
      <c r="AS1363">
        <v>1.4152275770711031</v>
      </c>
      <c r="AT1363">
        <v>-1</v>
      </c>
      <c r="AU1363">
        <v>-1</v>
      </c>
      <c r="AV1363">
        <v>1.6074308156677763</v>
      </c>
      <c r="AW1363">
        <v>70.794343352904718</v>
      </c>
      <c r="AX1363">
        <v>71.117539583124341</v>
      </c>
      <c r="AY1363">
        <v>0.28967881951075075</v>
      </c>
      <c r="AZ1363">
        <v>21.550809112177298</v>
      </c>
      <c r="BA1363">
        <v>1457.9213691019163</v>
      </c>
    </row>
    <row r="1364" spans="1:100" x14ac:dyDescent="0.25">
      <c r="A1364">
        <v>3570</v>
      </c>
      <c r="B1364" t="s">
        <v>1754</v>
      </c>
      <c r="C1364">
        <v>2</v>
      </c>
      <c r="D1364">
        <v>3.9790126200297955</v>
      </c>
      <c r="E1364">
        <v>5.4884721047731053E-2</v>
      </c>
      <c r="F1364">
        <v>0.21360622853433109</v>
      </c>
      <c r="G1364">
        <v>0.22224310398500691</v>
      </c>
      <c r="H1364">
        <v>9.8205087334155838E-2</v>
      </c>
      <c r="I1364">
        <v>0</v>
      </c>
      <c r="J1364">
        <v>5.8923052400493496</v>
      </c>
      <c r="K1364">
        <v>9.8205087334155838E-2</v>
      </c>
      <c r="L1364">
        <v>-1</v>
      </c>
      <c r="M1364">
        <v>-1</v>
      </c>
      <c r="N1364">
        <v>1.9641017466831165</v>
      </c>
      <c r="O1364">
        <v>9.9654333488893521</v>
      </c>
      <c r="P1364">
        <v>0.44574005772928271</v>
      </c>
      <c r="Q1364">
        <v>1.3300692570578867</v>
      </c>
      <c r="R1364">
        <v>0.43835157186558921</v>
      </c>
      <c r="S1364">
        <v>0.33321202951257467</v>
      </c>
      <c r="T1364">
        <v>0.29590316698635316</v>
      </c>
      <c r="U1364">
        <v>9.2138828766915815E-2</v>
      </c>
      <c r="V1364">
        <v>2.5524053331102098E-3</v>
      </c>
      <c r="W1364">
        <v>25.234086199603759</v>
      </c>
      <c r="X1364">
        <v>0.87013825815446344</v>
      </c>
      <c r="Y1364">
        <v>-1</v>
      </c>
      <c r="Z1364">
        <v>-1</v>
      </c>
      <c r="AA1364">
        <v>44.300839818272593</v>
      </c>
      <c r="AB1364">
        <v>0.13371325226020903</v>
      </c>
      <c r="AC1364">
        <v>0.13393306130197966</v>
      </c>
      <c r="AD1364">
        <v>0.12920175846441459</v>
      </c>
      <c r="AE1364">
        <v>19.122128847214803</v>
      </c>
      <c r="AF1364">
        <v>-1</v>
      </c>
      <c r="AG1364">
        <v>-1</v>
      </c>
      <c r="AH1364">
        <v>-1</v>
      </c>
      <c r="AI1364">
        <v>1.1325575291458601E-3</v>
      </c>
      <c r="AJ1364">
        <v>2.5524053331102098E-3</v>
      </c>
      <c r="AK1364">
        <v>7.0818009459066814E-2</v>
      </c>
      <c r="AL1364">
        <v>0.10100994753018051</v>
      </c>
      <c r="AM1364">
        <v>7.4137802145781057E-2</v>
      </c>
      <c r="AN1364">
        <v>0.10930305806927271</v>
      </c>
      <c r="AO1364">
        <v>2.2748580712599384</v>
      </c>
      <c r="AP1364">
        <v>3.1703032190626423</v>
      </c>
      <c r="AQ1364">
        <v>30.486063553970805</v>
      </c>
      <c r="AR1364">
        <v>0.7165217280105014</v>
      </c>
      <c r="AS1364">
        <v>0.95859048575373862</v>
      </c>
      <c r="AT1364">
        <v>-1</v>
      </c>
      <c r="AU1364">
        <v>-1</v>
      </c>
      <c r="AV1364">
        <v>0.63342653152876405</v>
      </c>
      <c r="AW1364">
        <v>56.497155235724918</v>
      </c>
      <c r="AX1364">
        <v>56.633049186384852</v>
      </c>
      <c r="AY1364">
        <v>0.17955212984168031</v>
      </c>
      <c r="AZ1364">
        <v>2.2574367717853017</v>
      </c>
      <c r="BA1364">
        <v>1463.3980875729865</v>
      </c>
    </row>
    <row r="1365" spans="1:100" x14ac:dyDescent="0.25">
      <c r="A1365">
        <v>3571</v>
      </c>
      <c r="B1365" t="s">
        <v>1755</v>
      </c>
      <c r="C1365">
        <v>2</v>
      </c>
      <c r="D1365">
        <v>2.4369321074567867</v>
      </c>
      <c r="E1365">
        <v>-0.2876546621189055</v>
      </c>
      <c r="F1365">
        <v>-0.63935425308970939</v>
      </c>
      <c r="G1365">
        <v>-0.63459075117698305</v>
      </c>
      <c r="H1365">
        <v>-7.9056327164749182E-2</v>
      </c>
      <c r="I1365">
        <v>0</v>
      </c>
      <c r="J1365">
        <v>-4.7433796298849513</v>
      </c>
      <c r="K1365">
        <v>-7.9056327164749182E-2</v>
      </c>
      <c r="L1365">
        <v>-1</v>
      </c>
      <c r="M1365">
        <v>-1</v>
      </c>
      <c r="N1365">
        <v>-1.5811265432949835</v>
      </c>
      <c r="O1365">
        <v>-1.0822624385412123</v>
      </c>
      <c r="P1365">
        <v>-1.2890388232144414</v>
      </c>
      <c r="Q1365">
        <v>-2.724559367382513</v>
      </c>
      <c r="R1365">
        <v>-0.89338472478241515</v>
      </c>
      <c r="S1365">
        <v>0.300076805757931</v>
      </c>
      <c r="T1365">
        <v>0.15600558702831854</v>
      </c>
      <c r="U1365">
        <v>-8.1093701457014389E-2</v>
      </c>
      <c r="V1365">
        <v>-2.0353879435579623E-2</v>
      </c>
      <c r="W1365">
        <v>14.300657780308077</v>
      </c>
      <c r="X1365">
        <v>6.7621478613690722E-2</v>
      </c>
      <c r="Y1365">
        <v>-1</v>
      </c>
      <c r="Z1365">
        <v>-1</v>
      </c>
      <c r="AA1365">
        <v>21.790671690498154</v>
      </c>
      <c r="AB1365">
        <v>-6.059932696571789E-2</v>
      </c>
      <c r="AC1365">
        <v>-6.045325908355087E-2</v>
      </c>
      <c r="AD1365">
        <v>-6.3515257114420312E-2</v>
      </c>
      <c r="AE1365">
        <v>1.2207940358279608</v>
      </c>
      <c r="AF1365">
        <v>-1</v>
      </c>
      <c r="AG1365">
        <v>-1</v>
      </c>
      <c r="AH1365">
        <v>-1</v>
      </c>
      <c r="AI1365">
        <v>-1.1427934314919036E-2</v>
      </c>
      <c r="AJ1365">
        <v>-2.0353879435579623E-2</v>
      </c>
      <c r="AK1365">
        <v>0.30491456171694614</v>
      </c>
      <c r="AL1365">
        <v>-0.13308660472769879</v>
      </c>
      <c r="AM1365">
        <v>0.34679552791236351</v>
      </c>
      <c r="AN1365">
        <v>-0.16335466769730972</v>
      </c>
      <c r="AO1365">
        <v>9.2177916895961438</v>
      </c>
      <c r="AP1365">
        <v>-3.7726303992735639</v>
      </c>
      <c r="AQ1365">
        <v>18.846657327582257</v>
      </c>
      <c r="AR1365">
        <v>0.46031561394846943</v>
      </c>
      <c r="AS1365">
        <v>0.13005205864870861</v>
      </c>
      <c r="AT1365">
        <v>-1</v>
      </c>
      <c r="AU1365">
        <v>-1</v>
      </c>
      <c r="AV1365">
        <v>-1.1338411585442487</v>
      </c>
      <c r="AW1365">
        <v>30.55583338545933</v>
      </c>
      <c r="AX1365">
        <v>30.351879480896045</v>
      </c>
      <c r="AY1365">
        <v>-2.0265615969249334E-2</v>
      </c>
      <c r="AZ1365">
        <v>-32.749137762805525</v>
      </c>
      <c r="BA1365">
        <v>1359.5285815391767</v>
      </c>
    </row>
    <row r="1366" spans="1:100" x14ac:dyDescent="0.25">
      <c r="A1366">
        <v>3572</v>
      </c>
      <c r="B1366" t="s">
        <v>1756</v>
      </c>
      <c r="C1366">
        <v>3</v>
      </c>
      <c r="D1366">
        <v>6.2045737008133983</v>
      </c>
      <c r="E1366">
        <v>0</v>
      </c>
      <c r="F1366">
        <v>-2.4105054892333659E-2</v>
      </c>
      <c r="G1366">
        <v>-2.4105054892333659E-2</v>
      </c>
      <c r="H1366">
        <v>0.20867202232706664</v>
      </c>
      <c r="I1366">
        <v>0</v>
      </c>
      <c r="J1366">
        <v>12.520321339623989</v>
      </c>
      <c r="K1366">
        <v>0.20867202232706664</v>
      </c>
      <c r="L1366">
        <v>-1.000000000000002</v>
      </c>
      <c r="M1366">
        <v>-1.000000000000002</v>
      </c>
      <c r="N1366">
        <v>4.1734404465413331</v>
      </c>
      <c r="O1366">
        <v>18.70078998554505</v>
      </c>
      <c r="P1366">
        <v>-1.4835674262952983</v>
      </c>
      <c r="Q1366">
        <v>-1.9334871831200422</v>
      </c>
      <c r="R1366">
        <v>-0.81158732453696003</v>
      </c>
      <c r="S1366">
        <v>0.33333333333333376</v>
      </c>
      <c r="T1366">
        <v>0.27758069965802051</v>
      </c>
      <c r="U1366">
        <v>0.14092420177223783</v>
      </c>
      <c r="V1366">
        <v>0</v>
      </c>
      <c r="W1366">
        <v>21.726648497461014</v>
      </c>
      <c r="X1366">
        <v>0.91018618407792551</v>
      </c>
      <c r="Y1366">
        <v>-1.000000000000002</v>
      </c>
      <c r="Z1366">
        <v>-1.000000000000002</v>
      </c>
      <c r="AA1366">
        <v>23.513155704611286</v>
      </c>
      <c r="AB1366">
        <v>4.6171508370114064E-2</v>
      </c>
      <c r="AC1366">
        <v>-6.7824845383974458E-2</v>
      </c>
      <c r="AD1366">
        <v>7.361522764760535E-2</v>
      </c>
      <c r="AE1366">
        <v>2.5980945316872441</v>
      </c>
      <c r="AF1366">
        <v>-1.000000000000002</v>
      </c>
      <c r="AG1366">
        <v>-1.000000000000002</v>
      </c>
      <c r="AH1366">
        <v>-1.000000000000002</v>
      </c>
      <c r="AI1366">
        <v>0</v>
      </c>
      <c r="AJ1366">
        <v>0</v>
      </c>
      <c r="AK1366">
        <v>-0.15875734866717092</v>
      </c>
      <c r="AL1366">
        <v>2.55841645503284E-2</v>
      </c>
      <c r="AM1366">
        <v>8.1490701269458385E-2</v>
      </c>
      <c r="AN1366">
        <v>-8.6106750793194409E-2</v>
      </c>
      <c r="AO1366">
        <v>1.2434807884006049</v>
      </c>
      <c r="AP1366">
        <v>-2.0247479470782186</v>
      </c>
      <c r="AQ1366">
        <v>34.246969837085025</v>
      </c>
      <c r="AR1366">
        <v>0.75183823476359224</v>
      </c>
      <c r="AS1366">
        <v>1.1188582064049923</v>
      </c>
      <c r="AT1366">
        <v>-1.000000000000002</v>
      </c>
      <c r="AU1366">
        <v>-1.000000000000002</v>
      </c>
      <c r="AV1366">
        <v>-0.83569237942929386</v>
      </c>
      <c r="AW1366">
        <v>40.189197743078154</v>
      </c>
      <c r="AX1366">
        <v>40.189197743078154</v>
      </c>
      <c r="AY1366">
        <v>2.2281125663118226E-2</v>
      </c>
      <c r="AZ1366">
        <v>-20.103140440877631</v>
      </c>
      <c r="BA1366">
        <v>1441.9471224765521</v>
      </c>
    </row>
    <row r="1367" spans="1:100" x14ac:dyDescent="0.25">
      <c r="A1367">
        <v>3573</v>
      </c>
      <c r="B1367" t="s">
        <v>1757</v>
      </c>
      <c r="C1367">
        <v>3</v>
      </c>
      <c r="D1367">
        <v>5.3088375641225198</v>
      </c>
      <c r="E1367">
        <v>-0.16181704921918535</v>
      </c>
      <c r="F1367">
        <v>-4.8899792736288014E-2</v>
      </c>
      <c r="G1367">
        <v>-8.9286427549163716E-2</v>
      </c>
      <c r="H1367">
        <v>-0.108757013205929</v>
      </c>
      <c r="I1367">
        <v>0</v>
      </c>
      <c r="J1367">
        <v>-6.5254207923557406</v>
      </c>
      <c r="K1367">
        <v>-0.108757013205929</v>
      </c>
      <c r="L1367">
        <v>-1</v>
      </c>
      <c r="M1367">
        <v>-1</v>
      </c>
      <c r="N1367">
        <v>-2.1751402641185797</v>
      </c>
      <c r="O1367">
        <v>-1.3058696557823828</v>
      </c>
      <c r="P1367">
        <v>-1.2566377984615802E-2</v>
      </c>
      <c r="Q1367">
        <v>2.4654240309972597E-2</v>
      </c>
      <c r="R1367">
        <v>-9.9254328040160877E-3</v>
      </c>
      <c r="S1367">
        <v>0.33333333333333331</v>
      </c>
      <c r="T1367">
        <v>0.22736337505440568</v>
      </c>
      <c r="U1367">
        <v>0.10293058597148202</v>
      </c>
      <c r="V1367">
        <v>-1.1284305553617785E-2</v>
      </c>
      <c r="W1367">
        <v>30.444000080461283</v>
      </c>
      <c r="X1367">
        <v>0.88371241541438472</v>
      </c>
      <c r="Y1367">
        <v>-1</v>
      </c>
      <c r="Z1367">
        <v>-1</v>
      </c>
      <c r="AA1367">
        <v>32.549869320225078</v>
      </c>
      <c r="AB1367">
        <v>-3.4002380423996573E-2</v>
      </c>
      <c r="AC1367">
        <v>-0.1189933055689653</v>
      </c>
      <c r="AD1367">
        <v>0.19531157944431807</v>
      </c>
      <c r="AE1367">
        <v>2.1157946725678083</v>
      </c>
      <c r="AF1367">
        <v>-1</v>
      </c>
      <c r="AG1367">
        <v>-1</v>
      </c>
      <c r="AH1367">
        <v>-1</v>
      </c>
      <c r="AI1367">
        <v>0</v>
      </c>
      <c r="AJ1367">
        <v>-1.1284305553617785E-2</v>
      </c>
      <c r="AK1367">
        <v>7.4207528299832112E-2</v>
      </c>
      <c r="AL1367">
        <v>-6.928934741045692E-2</v>
      </c>
      <c r="AM1367">
        <v>0.34549129374671872</v>
      </c>
      <c r="AN1367">
        <v>-8.4139507077212877E-2</v>
      </c>
      <c r="AO1367">
        <v>9.0083199851671303</v>
      </c>
      <c r="AP1367">
        <v>-2.4499344139826063</v>
      </c>
      <c r="AQ1367">
        <v>23.918579288105548</v>
      </c>
      <c r="AR1367">
        <v>0.65234298880560304</v>
      </c>
      <c r="AS1367">
        <v>0.77495540220845593</v>
      </c>
      <c r="AT1367">
        <v>-1</v>
      </c>
      <c r="AU1367">
        <v>-1</v>
      </c>
      <c r="AV1367">
        <v>-9.9211860353179804E-2</v>
      </c>
      <c r="AW1367">
        <v>28.794065250460079</v>
      </c>
      <c r="AX1367">
        <v>27.665634695098305</v>
      </c>
      <c r="AY1367">
        <v>0.18175614863013431</v>
      </c>
      <c r="AZ1367">
        <v>-23.612385158275764</v>
      </c>
      <c r="BA1367">
        <v>1364.1581664354105</v>
      </c>
      <c r="CU1367" t="e">
        <v>#N/A</v>
      </c>
      <c r="CV1367" t="e">
        <v>#N/A</v>
      </c>
    </row>
    <row r="1368" spans="1:100" x14ac:dyDescent="0.25">
      <c r="A1368">
        <v>3574</v>
      </c>
      <c r="B1368" t="s">
        <v>1758</v>
      </c>
      <c r="C1368">
        <v>3</v>
      </c>
      <c r="D1368">
        <v>4.6127958333887111</v>
      </c>
      <c r="E1368">
        <v>0</v>
      </c>
      <c r="F1368">
        <v>-3.5468271441288446E-2</v>
      </c>
      <c r="G1368">
        <v>-3.5468271441288446E-2</v>
      </c>
      <c r="H1368">
        <v>-0.10535110975456453</v>
      </c>
      <c r="I1368">
        <v>0</v>
      </c>
      <c r="J1368">
        <v>-6.3210665852738721</v>
      </c>
      <c r="K1368">
        <v>-0.10535110975456453</v>
      </c>
      <c r="L1368">
        <v>-0.99999999999999989</v>
      </c>
      <c r="M1368">
        <v>-0.99999999999999989</v>
      </c>
      <c r="N1368">
        <v>-2.1070221950912917</v>
      </c>
      <c r="O1368">
        <v>-1.7437390233264516</v>
      </c>
      <c r="P1368">
        <v>1.5302017466925126</v>
      </c>
      <c r="Q1368">
        <v>0.37992400842817386</v>
      </c>
      <c r="R1368">
        <v>0.19501541274292802</v>
      </c>
      <c r="S1368">
        <v>0.33333333333333298</v>
      </c>
      <c r="T1368">
        <v>9.0889620043653876E-2</v>
      </c>
      <c r="U1368">
        <v>-5.6792679509073449E-2</v>
      </c>
      <c r="V1368">
        <v>2.1337730286683822E-3</v>
      </c>
      <c r="W1368">
        <v>18.996606266045863</v>
      </c>
      <c r="X1368">
        <v>7.2762269977588639E-2</v>
      </c>
      <c r="Y1368">
        <v>-0.99999999999999989</v>
      </c>
      <c r="Z1368">
        <v>-0.99999999999999989</v>
      </c>
      <c r="AA1368">
        <v>12.680560364242979</v>
      </c>
      <c r="AB1368">
        <v>-4.3303958871031903E-2</v>
      </c>
      <c r="AC1368">
        <v>4.8085592464065109E-2</v>
      </c>
      <c r="AD1368">
        <v>-0.13500285988394919</v>
      </c>
      <c r="AE1368">
        <v>-6.5110613145458016</v>
      </c>
      <c r="AF1368">
        <v>-0.99999999999999989</v>
      </c>
      <c r="AG1368">
        <v>-0.99999999999999989</v>
      </c>
      <c r="AH1368">
        <v>-0.99999999999999989</v>
      </c>
      <c r="AI1368">
        <v>0</v>
      </c>
      <c r="AJ1368">
        <v>2.1337730286683822E-3</v>
      </c>
      <c r="AK1368">
        <v>0.13009927292064682</v>
      </c>
      <c r="AL1368">
        <v>-0.12096150724036656</v>
      </c>
      <c r="AM1368">
        <v>-0.17004568148578056</v>
      </c>
      <c r="AN1368">
        <v>-0.14146970398298203</v>
      </c>
      <c r="AO1368">
        <v>-3.6006456725412783</v>
      </c>
      <c r="AP1368">
        <v>-4.1415501357763826</v>
      </c>
      <c r="AQ1368">
        <v>12.675539680771989</v>
      </c>
      <c r="AR1368">
        <v>0.36956404689658168</v>
      </c>
      <c r="AS1368">
        <v>-3.2588839776975784E-2</v>
      </c>
      <c r="AT1368">
        <v>-0.99999999999999989</v>
      </c>
      <c r="AU1368">
        <v>-0.99999999999999989</v>
      </c>
      <c r="AV1368">
        <v>0.15954714130163952</v>
      </c>
      <c r="AW1368">
        <v>6.7952712051401498</v>
      </c>
      <c r="AX1368">
        <v>7.0086485080069885</v>
      </c>
      <c r="AY1368">
        <v>-2.9107296209886335E-2</v>
      </c>
      <c r="AZ1368">
        <v>-56.732103472369751</v>
      </c>
      <c r="BA1368">
        <v>1361.7929422238492</v>
      </c>
    </row>
    <row r="1369" spans="1:100" x14ac:dyDescent="0.25">
      <c r="A1369">
        <v>3575</v>
      </c>
      <c r="B1369" t="s">
        <v>1759</v>
      </c>
      <c r="C1369">
        <v>3</v>
      </c>
      <c r="D1369">
        <v>5.8240565373326847</v>
      </c>
      <c r="E1369">
        <v>0</v>
      </c>
      <c r="F1369">
        <v>0.30808729547429142</v>
      </c>
      <c r="G1369">
        <v>0.30808729547429142</v>
      </c>
      <c r="H1369">
        <v>0.36533692213097457</v>
      </c>
      <c r="I1369">
        <v>0</v>
      </c>
      <c r="J1369">
        <v>21.920215327858461</v>
      </c>
      <c r="K1369">
        <v>0.36533692213097457</v>
      </c>
      <c r="L1369">
        <v>-0.99999999999999944</v>
      </c>
      <c r="M1369">
        <v>-0.99999999999999944</v>
      </c>
      <c r="N1369">
        <v>7.3067384426194906</v>
      </c>
      <c r="O1369">
        <v>28.052359160665446</v>
      </c>
      <c r="P1369">
        <v>0.32145197972285522</v>
      </c>
      <c r="Q1369">
        <v>-1.0734570176258387</v>
      </c>
      <c r="R1369">
        <v>-0.30145881671621361</v>
      </c>
      <c r="S1369">
        <v>0.33333333333333331</v>
      </c>
      <c r="T1369">
        <v>0.33934341887734831</v>
      </c>
      <c r="U1369">
        <v>-6.2083983044141478E-2</v>
      </c>
      <c r="V1369">
        <v>0</v>
      </c>
      <c r="W1369">
        <v>9.8102338814226204</v>
      </c>
      <c r="X1369">
        <v>6.5013983447155907E-2</v>
      </c>
      <c r="Y1369">
        <v>-0.99999999999999944</v>
      </c>
      <c r="Z1369">
        <v>-0.99999999999999944</v>
      </c>
      <c r="AA1369">
        <v>10.613592187634005</v>
      </c>
      <c r="AB1369">
        <v>-7.4711514415367788E-2</v>
      </c>
      <c r="AC1369">
        <v>4.1814432692000005E-2</v>
      </c>
      <c r="AD1369">
        <v>5.4993424181919659E-2</v>
      </c>
      <c r="AE1369">
        <v>1.1048171229275923</v>
      </c>
      <c r="AF1369">
        <v>-0.99999999999999944</v>
      </c>
      <c r="AG1369">
        <v>-0.99999999999999944</v>
      </c>
      <c r="AH1369">
        <v>-0.99999999999999944</v>
      </c>
      <c r="AI1369">
        <v>0</v>
      </c>
      <c r="AJ1369">
        <v>0</v>
      </c>
      <c r="AK1369">
        <v>0.13095289698814633</v>
      </c>
      <c r="AL1369">
        <v>0.25895891925388703</v>
      </c>
      <c r="AM1369">
        <v>0.30982063852731023</v>
      </c>
      <c r="AN1369">
        <v>4.0128852684771996E-2</v>
      </c>
      <c r="AO1369">
        <v>8.4002804481234872</v>
      </c>
      <c r="AP1369">
        <v>2.2980159133887343</v>
      </c>
      <c r="AQ1369">
        <v>31.730449209281105</v>
      </c>
      <c r="AR1369">
        <v>0.61059276916654037</v>
      </c>
      <c r="AS1369">
        <v>0.4303509055781306</v>
      </c>
      <c r="AT1369">
        <v>-0.99999999999999944</v>
      </c>
      <c r="AU1369">
        <v>-0.99999999999999944</v>
      </c>
      <c r="AV1369">
        <v>6.6284787580776078E-3</v>
      </c>
      <c r="AW1369">
        <v>40.963967261688197</v>
      </c>
      <c r="AX1369">
        <v>40.963967261688197</v>
      </c>
      <c r="AY1369">
        <v>0.11829928119160658</v>
      </c>
      <c r="AZ1369">
        <v>-28.477283480223324</v>
      </c>
      <c r="BA1369">
        <v>1330.5618701323563</v>
      </c>
      <c r="CU1369" t="e">
        <v>#N/A</v>
      </c>
      <c r="CV1369" t="e">
        <v>#N/A</v>
      </c>
    </row>
    <row r="1370" spans="1:100" x14ac:dyDescent="0.25">
      <c r="A1370">
        <v>3577</v>
      </c>
      <c r="B1370" t="s">
        <v>1760</v>
      </c>
      <c r="C1370">
        <v>3</v>
      </c>
      <c r="D1370">
        <v>3.5876169180607436</v>
      </c>
      <c r="E1370">
        <v>-9.6730012272357689E-3</v>
      </c>
      <c r="F1370">
        <v>-0.56434883243028477</v>
      </c>
      <c r="G1370">
        <v>-0.56434883243028477</v>
      </c>
      <c r="H1370">
        <v>-3.6710125269962438E-2</v>
      </c>
      <c r="I1370">
        <v>0</v>
      </c>
      <c r="J1370">
        <v>-2.2026075161977445</v>
      </c>
      <c r="K1370">
        <v>-3.6710125269962438E-2</v>
      </c>
      <c r="L1370">
        <v>-0.99999999999999778</v>
      </c>
      <c r="M1370">
        <v>-0.99999999999999778</v>
      </c>
      <c r="N1370">
        <v>-0.73420250539924847</v>
      </c>
      <c r="O1370">
        <v>0.82066056943271126</v>
      </c>
      <c r="P1370">
        <v>9.7378763963988951E-2</v>
      </c>
      <c r="Q1370">
        <v>-2.5814764979588598</v>
      </c>
      <c r="R1370">
        <v>-0.75131046005595747</v>
      </c>
      <c r="S1370">
        <v>0.33333333333333265</v>
      </c>
      <c r="T1370">
        <v>0.26713011967708444</v>
      </c>
      <c r="U1370">
        <v>1.543087948541667E-2</v>
      </c>
      <c r="V1370">
        <v>0</v>
      </c>
      <c r="W1370">
        <v>26.104178310631838</v>
      </c>
      <c r="X1370">
        <v>0.63269388256579873</v>
      </c>
      <c r="Y1370">
        <v>-0.99999999999999778</v>
      </c>
      <c r="Z1370">
        <v>-0.99999999999999778</v>
      </c>
      <c r="AA1370">
        <v>39.336193932673083</v>
      </c>
      <c r="AB1370">
        <v>1.1080322504140178E-2</v>
      </c>
      <c r="AC1370">
        <v>5.6768486797623474E-2</v>
      </c>
      <c r="AD1370">
        <v>0.21181771234017979</v>
      </c>
      <c r="AE1370">
        <v>13.983326082097177</v>
      </c>
      <c r="AF1370">
        <v>-0.99999999999999778</v>
      </c>
      <c r="AG1370">
        <v>-0.99999999999999778</v>
      </c>
      <c r="AH1370">
        <v>-0.99999999999999778</v>
      </c>
      <c r="AI1370">
        <v>0</v>
      </c>
      <c r="AJ1370">
        <v>0</v>
      </c>
      <c r="AK1370">
        <v>0.10209202290636149</v>
      </c>
      <c r="AL1370">
        <v>-9.8595812518316103E-2</v>
      </c>
      <c r="AM1370">
        <v>0.28216359099923366</v>
      </c>
      <c r="AN1370">
        <v>0.73380127668993322</v>
      </c>
      <c r="AO1370">
        <v>7.5645498895126488</v>
      </c>
      <c r="AP1370">
        <v>17.852052854656744</v>
      </c>
      <c r="AQ1370">
        <v>23.901570794434122</v>
      </c>
      <c r="AR1370">
        <v>0.61589433249583414</v>
      </c>
      <c r="AS1370">
        <v>0.59598375729583641</v>
      </c>
      <c r="AT1370">
        <v>-0.99999999999999778</v>
      </c>
      <c r="AU1370">
        <v>-0.99999999999999778</v>
      </c>
      <c r="AV1370">
        <v>-1.3156592924862422</v>
      </c>
      <c r="AW1370">
        <v>58.008907356762535</v>
      </c>
      <c r="AX1370">
        <v>58.008907356762535</v>
      </c>
      <c r="AY1370">
        <v>5.7272266403642635E-2</v>
      </c>
      <c r="AZ1370">
        <v>-5.1353009850938305</v>
      </c>
      <c r="BA1370">
        <v>1367.9444666726322</v>
      </c>
    </row>
    <row r="1371" spans="1:100" x14ac:dyDescent="0.25">
      <c r="A1371">
        <v>3581</v>
      </c>
      <c r="B1371" t="s">
        <v>1761</v>
      </c>
      <c r="C1371">
        <v>3</v>
      </c>
      <c r="D1371">
        <v>4.1020036058440557</v>
      </c>
      <c r="E1371">
        <v>4.558017615383215</v>
      </c>
      <c r="F1371">
        <v>-6.6269735018870679E-3</v>
      </c>
      <c r="G1371">
        <v>1.3982592009781025</v>
      </c>
      <c r="H1371">
        <v>-6.0429748936077603E-3</v>
      </c>
      <c r="I1371">
        <v>0</v>
      </c>
      <c r="J1371">
        <v>-0.36257849361646655</v>
      </c>
      <c r="K1371">
        <v>-6.0429748936077603E-3</v>
      </c>
      <c r="L1371">
        <v>-1.0000000000000004</v>
      </c>
      <c r="M1371">
        <v>-1.0000000000000004</v>
      </c>
      <c r="N1371">
        <v>-0.12085949787215575</v>
      </c>
      <c r="O1371">
        <v>5.13768431320569</v>
      </c>
      <c r="P1371">
        <v>1.5407285329910283</v>
      </c>
      <c r="Q1371">
        <v>7.5741568381962651E-2</v>
      </c>
      <c r="R1371">
        <v>0.18643767282121979</v>
      </c>
      <c r="S1371">
        <v>0.33333333333333348</v>
      </c>
      <c r="T1371">
        <v>0.30713210817572917</v>
      </c>
      <c r="U1371">
        <v>0.23005564729929717</v>
      </c>
      <c r="V1371">
        <v>2.9113976228681425E-3</v>
      </c>
      <c r="W1371">
        <v>35.179018452993404</v>
      </c>
      <c r="X1371">
        <v>1.5548786155021479</v>
      </c>
      <c r="Y1371">
        <v>-1.0000000000000004</v>
      </c>
      <c r="Z1371">
        <v>-1.0000000000000004</v>
      </c>
      <c r="AA1371">
        <v>30.067999345726754</v>
      </c>
      <c r="AB1371">
        <v>-4.2644995173562059E-2</v>
      </c>
      <c r="AC1371">
        <v>0.18776552309269351</v>
      </c>
      <c r="AD1371">
        <v>-0.25106966352088911</v>
      </c>
      <c r="AE1371">
        <v>-5.2974567800878791</v>
      </c>
      <c r="AF1371">
        <v>-1.0000000000000004</v>
      </c>
      <c r="AG1371">
        <v>-1.0000000000000004</v>
      </c>
      <c r="AH1371">
        <v>-1.0000000000000004</v>
      </c>
      <c r="AI1371">
        <v>0</v>
      </c>
      <c r="AJ1371">
        <v>2.9113976228681425E-3</v>
      </c>
      <c r="AK1371">
        <v>8.2599733150719765E-2</v>
      </c>
      <c r="AL1371">
        <v>0.11274199552107125</v>
      </c>
      <c r="AM1371">
        <v>0.12389772062098522</v>
      </c>
      <c r="AN1371">
        <v>0.12926832304337801</v>
      </c>
      <c r="AO1371">
        <v>3.5104416812782295</v>
      </c>
      <c r="AP1371">
        <v>3.7954180536898048</v>
      </c>
      <c r="AQ1371">
        <v>34.816439959376943</v>
      </c>
      <c r="AR1371">
        <v>0.87343248643122751</v>
      </c>
      <c r="AS1371">
        <v>1.5488356406085408</v>
      </c>
      <c r="AT1371">
        <v>-1.0000000000000004</v>
      </c>
      <c r="AU1371">
        <v>-1.0000000000000004</v>
      </c>
      <c r="AV1371">
        <v>1.5846968737993223</v>
      </c>
      <c r="AW1371">
        <v>39.001101712622265</v>
      </c>
      <c r="AX1371">
        <v>39.292241474909083</v>
      </c>
      <c r="AY1371">
        <v>-9.366879767458669E-2</v>
      </c>
      <c r="AZ1371">
        <v>-29.372019215409832</v>
      </c>
      <c r="BA1371">
        <v>1423.2715024583088</v>
      </c>
    </row>
    <row r="1372" spans="1:100" x14ac:dyDescent="0.25">
      <c r="A1372">
        <v>3588</v>
      </c>
      <c r="B1372" t="s">
        <v>1762</v>
      </c>
      <c r="C1372">
        <v>3</v>
      </c>
      <c r="D1372">
        <v>4.6013147032672475</v>
      </c>
      <c r="E1372">
        <v>0</v>
      </c>
      <c r="F1372">
        <v>-3.506554647226777E-2</v>
      </c>
      <c r="G1372">
        <v>-3.506554647226777E-2</v>
      </c>
      <c r="H1372">
        <v>0.38129519835558146</v>
      </c>
      <c r="I1372">
        <v>0</v>
      </c>
      <c r="J1372">
        <v>22.877711901334877</v>
      </c>
      <c r="K1372">
        <v>0.38129519835558146</v>
      </c>
      <c r="L1372">
        <v>-1.0000000000000002</v>
      </c>
      <c r="M1372">
        <v>-1.0000000000000002</v>
      </c>
      <c r="N1372">
        <v>7.6259039671116229</v>
      </c>
      <c r="O1372">
        <v>27.443961058129858</v>
      </c>
      <c r="P1372">
        <v>-0.10205136709833534</v>
      </c>
      <c r="Q1372">
        <v>1.6913549259525344</v>
      </c>
      <c r="R1372">
        <v>0.53513441585869526</v>
      </c>
      <c r="S1372">
        <v>0.33333333333333348</v>
      </c>
      <c r="T1372">
        <v>0.35242902714597235</v>
      </c>
      <c r="U1372">
        <v>8.1164972631280766E-2</v>
      </c>
      <c r="V1372">
        <v>0</v>
      </c>
      <c r="W1372">
        <v>15.425285390200186</v>
      </c>
      <c r="X1372">
        <v>0.64822274646148603</v>
      </c>
      <c r="Y1372">
        <v>-1.0000000000000002</v>
      </c>
      <c r="Z1372">
        <v>-1.0000000000000002</v>
      </c>
      <c r="AA1372">
        <v>54.509119610985813</v>
      </c>
      <c r="AB1372">
        <v>0.36033182061121261</v>
      </c>
      <c r="AC1372">
        <v>0.29620619465807385</v>
      </c>
      <c r="AD1372">
        <v>0.11443598082925213</v>
      </c>
      <c r="AE1372">
        <v>38.548699804926926</v>
      </c>
      <c r="AF1372">
        <v>-1.0000000000000002</v>
      </c>
      <c r="AG1372">
        <v>-1.0000000000000002</v>
      </c>
      <c r="AH1372">
        <v>-1.0000000000000002</v>
      </c>
      <c r="AI1372">
        <v>0</v>
      </c>
      <c r="AJ1372">
        <v>0</v>
      </c>
      <c r="AK1372">
        <v>0.17664547453510709</v>
      </c>
      <c r="AL1372">
        <v>2.9405105408373614E-2</v>
      </c>
      <c r="AM1372">
        <v>-1.51000345895391E-2</v>
      </c>
      <c r="AN1372">
        <v>0.15388162135562578</v>
      </c>
      <c r="AO1372">
        <v>0.50572650793705853</v>
      </c>
      <c r="AP1372">
        <v>3.9940660609325125</v>
      </c>
      <c r="AQ1372">
        <v>38.302997291535078</v>
      </c>
      <c r="AR1372">
        <v>0.76692733311058625</v>
      </c>
      <c r="AS1372">
        <v>1.0295179448170677</v>
      </c>
      <c r="AT1372">
        <v>-1.0000000000000002</v>
      </c>
      <c r="AU1372">
        <v>-1.0000000000000002</v>
      </c>
      <c r="AV1372">
        <v>0.50006886938642747</v>
      </c>
      <c r="AW1372">
        <v>85.947146730048189</v>
      </c>
      <c r="AX1372">
        <v>85.947146730048189</v>
      </c>
      <c r="AY1372">
        <v>0.28198694811085728</v>
      </c>
      <c r="AZ1372">
        <v>12.58800068271249</v>
      </c>
      <c r="BA1372">
        <v>1492.3446462429495</v>
      </c>
      <c r="CU1372" t="e">
        <v>#N/A</v>
      </c>
      <c r="CV1372" t="e">
        <v>#N/A</v>
      </c>
    </row>
    <row r="1373" spans="1:100" x14ac:dyDescent="0.25">
      <c r="A1373">
        <v>3591</v>
      </c>
      <c r="B1373" t="s">
        <v>1763</v>
      </c>
      <c r="C1373">
        <v>2</v>
      </c>
      <c r="D1373">
        <v>4.3638253201459651</v>
      </c>
      <c r="E1373">
        <v>0.14036242721013217</v>
      </c>
      <c r="F1373">
        <v>0.42645505409822682</v>
      </c>
      <c r="G1373">
        <v>0.43605849602681623</v>
      </c>
      <c r="H1373">
        <v>0.14243912244683654</v>
      </c>
      <c r="I1373">
        <v>0</v>
      </c>
      <c r="J1373">
        <v>8.546347346810192</v>
      </c>
      <c r="K1373">
        <v>0.14243912244683654</v>
      </c>
      <c r="L1373">
        <v>-1</v>
      </c>
      <c r="M1373">
        <v>-1</v>
      </c>
      <c r="N1373">
        <v>2.8487824489367308</v>
      </c>
      <c r="O1373">
        <v>12.722289175392062</v>
      </c>
      <c r="P1373">
        <v>0.87863894973759216</v>
      </c>
      <c r="Q1373">
        <v>2.34186635598877</v>
      </c>
      <c r="R1373">
        <v>0.77067471321749959</v>
      </c>
      <c r="S1373">
        <v>0.34148063469759365</v>
      </c>
      <c r="T1373">
        <v>0.33081338408879535</v>
      </c>
      <c r="U1373">
        <v>0.13536749105783524</v>
      </c>
      <c r="V1373">
        <v>8.2684682880605574E-3</v>
      </c>
      <c r="W1373">
        <v>27.962427604123548</v>
      </c>
      <c r="X1373">
        <v>1.0703992991998132</v>
      </c>
      <c r="Y1373">
        <v>-1</v>
      </c>
      <c r="Z1373">
        <v>-1</v>
      </c>
      <c r="AA1373">
        <v>49.918055331141417</v>
      </c>
      <c r="AB1373">
        <v>0.18220225634839599</v>
      </c>
      <c r="AC1373">
        <v>0.18244046685137788</v>
      </c>
      <c r="AD1373">
        <v>0.17729260360419474</v>
      </c>
      <c r="AE1373">
        <v>23.589250329062342</v>
      </c>
      <c r="AF1373">
        <v>-1</v>
      </c>
      <c r="AG1373">
        <v>-1</v>
      </c>
      <c r="AH1373">
        <v>-1</v>
      </c>
      <c r="AI1373">
        <v>4.2669183759974933E-3</v>
      </c>
      <c r="AJ1373">
        <v>8.2684682880605574E-3</v>
      </c>
      <c r="AK1373">
        <v>1.2401262974193791E-2</v>
      </c>
      <c r="AL1373">
        <v>0.15942669401505355</v>
      </c>
      <c r="AM1373">
        <v>6.0984521868695241E-3</v>
      </c>
      <c r="AN1373">
        <v>0.17734240802818424</v>
      </c>
      <c r="AO1373">
        <v>0.54230973113376724</v>
      </c>
      <c r="AP1373">
        <v>4.9028515591888135</v>
      </c>
      <c r="AQ1373">
        <v>33.390575543589428</v>
      </c>
      <c r="AR1373">
        <v>0.78045572220512294</v>
      </c>
      <c r="AS1373">
        <v>1.1653450012830926</v>
      </c>
      <c r="AT1373">
        <v>-1</v>
      </c>
      <c r="AU1373">
        <v>-1</v>
      </c>
      <c r="AV1373">
        <v>1.0744327216078726</v>
      </c>
      <c r="AW1373">
        <v>62.970585140579303</v>
      </c>
      <c r="AX1373">
        <v>63.191285150151757</v>
      </c>
      <c r="AY1373">
        <v>0.22941490008597376</v>
      </c>
      <c r="AZ1373">
        <v>10.993021171329458</v>
      </c>
      <c r="BA1373">
        <v>1482.6008298006029</v>
      </c>
    </row>
    <row r="1374" spans="1:100" x14ac:dyDescent="0.25">
      <c r="A1374">
        <v>3593</v>
      </c>
      <c r="B1374" t="s">
        <v>1764</v>
      </c>
      <c r="C1374">
        <v>2</v>
      </c>
      <c r="D1374">
        <v>4.9053774738824352</v>
      </c>
      <c r="E1374">
        <v>0.26065636723531083</v>
      </c>
      <c r="F1374">
        <v>0.72600010515711377</v>
      </c>
      <c r="G1374">
        <v>0.73696380925398819</v>
      </c>
      <c r="H1374">
        <v>0.20469028249559595</v>
      </c>
      <c r="I1374">
        <v>0</v>
      </c>
      <c r="J1374">
        <v>12.281416949735757</v>
      </c>
      <c r="K1374">
        <v>0.20469028249559595</v>
      </c>
      <c r="L1374">
        <v>-1</v>
      </c>
      <c r="M1374">
        <v>-1</v>
      </c>
      <c r="N1374">
        <v>4.0938056499119186</v>
      </c>
      <c r="O1374">
        <v>16.602049926356809</v>
      </c>
      <c r="P1374">
        <v>1.4878634562220678</v>
      </c>
      <c r="Q1374">
        <v>3.7657821932387296</v>
      </c>
      <c r="R1374">
        <v>1.2383575960362483</v>
      </c>
      <c r="S1374">
        <v>0.35311715538672828</v>
      </c>
      <c r="T1374">
        <v>0.37994300806827408</v>
      </c>
      <c r="U1374">
        <v>0.19620377624209931</v>
      </c>
      <c r="V1374">
        <v>1.6312761533091493E-2</v>
      </c>
      <c r="W1374">
        <v>31.802059620686485</v>
      </c>
      <c r="X1374">
        <v>1.3522293896694806</v>
      </c>
      <c r="Y1374">
        <v>-1</v>
      </c>
      <c r="Z1374">
        <v>-1</v>
      </c>
      <c r="AA1374">
        <v>57.823239224702334</v>
      </c>
      <c r="AB1374">
        <v>0.25044149218590045</v>
      </c>
      <c r="AC1374">
        <v>0.25070559931585923</v>
      </c>
      <c r="AD1374">
        <v>0.24497150493097736</v>
      </c>
      <c r="AE1374">
        <v>29.875891229341029</v>
      </c>
      <c r="AF1374">
        <v>-1</v>
      </c>
      <c r="AG1374">
        <v>-1</v>
      </c>
      <c r="AH1374">
        <v>-1</v>
      </c>
      <c r="AI1374">
        <v>8.6779470834370976E-3</v>
      </c>
      <c r="AJ1374">
        <v>1.6312761533091493E-2</v>
      </c>
      <c r="AK1374">
        <v>-6.9809419946640236E-2</v>
      </c>
      <c r="AL1374">
        <v>0.24163737693588755</v>
      </c>
      <c r="AM1374">
        <v>-8.9654251655686815E-2</v>
      </c>
      <c r="AN1374">
        <v>0.27309511187074059</v>
      </c>
      <c r="AO1374">
        <v>-1.8959291439465691</v>
      </c>
      <c r="AP1374">
        <v>7.3410904342691499</v>
      </c>
      <c r="AQ1374">
        <v>37.478134823874399</v>
      </c>
      <c r="AR1374">
        <v>0.87043090296869952</v>
      </c>
      <c r="AS1374">
        <v>1.456313446830396</v>
      </c>
      <c r="AT1374">
        <v>-1</v>
      </c>
      <c r="AU1374">
        <v>-1</v>
      </c>
      <c r="AV1374">
        <v>1.6950667390827587</v>
      </c>
      <c r="AW1374">
        <v>72.080731208985171</v>
      </c>
      <c r="AX1374">
        <v>72.420779940260729</v>
      </c>
      <c r="AY1374">
        <v>0.29958745574464107</v>
      </c>
      <c r="AZ1374">
        <v>23.28672806897525</v>
      </c>
      <c r="BA1374">
        <v>1495.441261009722</v>
      </c>
    </row>
    <row r="1375" spans="1:100" x14ac:dyDescent="0.25">
      <c r="A1375">
        <v>3596</v>
      </c>
      <c r="B1375" t="s">
        <v>1765</v>
      </c>
      <c r="C1375">
        <v>2</v>
      </c>
      <c r="D1375">
        <v>3.6341830159413386</v>
      </c>
      <c r="E1375">
        <v>-2.1711616769269457E-2</v>
      </c>
      <c r="F1375">
        <v>2.2872980313225572E-2</v>
      </c>
      <c r="G1375">
        <v>3.0643718196706998E-2</v>
      </c>
      <c r="H1375">
        <v>5.8567089912199999E-2</v>
      </c>
      <c r="I1375">
        <v>0</v>
      </c>
      <c r="J1375">
        <v>3.5140253947319997</v>
      </c>
      <c r="K1375">
        <v>5.8567089912199999E-2</v>
      </c>
      <c r="L1375">
        <v>-1</v>
      </c>
      <c r="M1375">
        <v>-1</v>
      </c>
      <c r="N1375">
        <v>1.1713417982439998</v>
      </c>
      <c r="O1375">
        <v>7.4950224115816724</v>
      </c>
      <c r="P1375">
        <v>5.7820549104716679E-2</v>
      </c>
      <c r="Q1375">
        <v>0.42340065454851394</v>
      </c>
      <c r="R1375">
        <v>0.14055771727810543</v>
      </c>
      <c r="S1375">
        <v>0.32580255510735601</v>
      </c>
      <c r="T1375">
        <v>0.26462021728525681</v>
      </c>
      <c r="U1375">
        <v>5.3401743170335247E-2</v>
      </c>
      <c r="V1375">
        <v>-2.569742987631767E-3</v>
      </c>
      <c r="W1375">
        <v>22.789226957549939</v>
      </c>
      <c r="X1375">
        <v>0.69068488908124115</v>
      </c>
      <c r="Y1375">
        <v>-1</v>
      </c>
      <c r="Z1375">
        <v>-1</v>
      </c>
      <c r="AA1375">
        <v>39.267268418998739</v>
      </c>
      <c r="AB1375">
        <v>9.0262388821124515E-2</v>
      </c>
      <c r="AC1375">
        <v>9.0465708364024094E-2</v>
      </c>
      <c r="AD1375">
        <v>8.6107684165870252E-2</v>
      </c>
      <c r="AE1375">
        <v>15.119153551608646</v>
      </c>
      <c r="AF1375">
        <v>-1</v>
      </c>
      <c r="AG1375">
        <v>-1</v>
      </c>
      <c r="AH1375">
        <v>-1</v>
      </c>
      <c r="AI1375">
        <v>-1.6761346204737461E-3</v>
      </c>
      <c r="AJ1375">
        <v>-2.569742987631767E-3</v>
      </c>
      <c r="AK1375">
        <v>0.12316509560365971</v>
      </c>
      <c r="AL1375">
        <v>4.8662861385587619E-2</v>
      </c>
      <c r="AM1375">
        <v>0.1351076768450428</v>
      </c>
      <c r="AN1375">
        <v>4.8333183370010975E-2</v>
      </c>
      <c r="AO1375">
        <v>3.8273898822148884</v>
      </c>
      <c r="AP1375">
        <v>1.6177714081076924</v>
      </c>
      <c r="AQ1375">
        <v>27.883338334278193</v>
      </c>
      <c r="AR1375">
        <v>0.6592306513405537</v>
      </c>
      <c r="AS1375">
        <v>0.77331833202293676</v>
      </c>
      <c r="AT1375">
        <v>-1</v>
      </c>
      <c r="AU1375">
        <v>-1</v>
      </c>
      <c r="AV1375">
        <v>0.23824209536117025</v>
      </c>
      <c r="AW1375">
        <v>50.696332470490212</v>
      </c>
      <c r="AX1375">
        <v>50.756231944589771</v>
      </c>
      <c r="AY1375">
        <v>0.13487023832172079</v>
      </c>
      <c r="AZ1375">
        <v>-5.5704964254993641</v>
      </c>
      <c r="BA1375">
        <v>1425.3642215216578</v>
      </c>
    </row>
    <row r="1376" spans="1:100" x14ac:dyDescent="0.25">
      <c r="A1376">
        <v>3597</v>
      </c>
      <c r="B1376" t="s">
        <v>1766</v>
      </c>
      <c r="C1376">
        <v>2</v>
      </c>
      <c r="D1376">
        <v>3.6059394137926666</v>
      </c>
      <c r="E1376">
        <v>-2.7985313881405148E-2</v>
      </c>
      <c r="F1376">
        <v>7.2507891921322898E-3</v>
      </c>
      <c r="G1376">
        <v>1.4950585240678937E-2</v>
      </c>
      <c r="H1376">
        <v>5.5320501406218289E-2</v>
      </c>
      <c r="I1376">
        <v>0</v>
      </c>
      <c r="J1376">
        <v>3.3192300843730971</v>
      </c>
      <c r="K1376">
        <v>5.5320501406218289E-2</v>
      </c>
      <c r="L1376">
        <v>-1</v>
      </c>
      <c r="M1376">
        <v>-1</v>
      </c>
      <c r="N1376">
        <v>1.1064100281243656</v>
      </c>
      <c r="O1376">
        <v>7.2926810150490597</v>
      </c>
      <c r="P1376">
        <v>2.6047626660128498E-2</v>
      </c>
      <c r="Q1376">
        <v>0.34913908597565368</v>
      </c>
      <c r="R1376">
        <v>0.11616662367254937</v>
      </c>
      <c r="S1376">
        <v>0.32519567494175955</v>
      </c>
      <c r="T1376">
        <v>0.26205795704159157</v>
      </c>
      <c r="U1376">
        <v>5.0228944718528831E-2</v>
      </c>
      <c r="V1376">
        <v>-2.9892774985968242E-3</v>
      </c>
      <c r="W1376">
        <v>22.588978397323775</v>
      </c>
      <c r="X1376">
        <v>0.67598658736859951</v>
      </c>
      <c r="Y1376">
        <v>-1</v>
      </c>
      <c r="Z1376">
        <v>-1</v>
      </c>
      <c r="AA1376">
        <v>38.854988886434143</v>
      </c>
      <c r="AB1376">
        <v>8.670350383723846E-2</v>
      </c>
      <c r="AC1376">
        <v>8.6905472791788826E-2</v>
      </c>
      <c r="AD1376">
        <v>8.2578022341529972E-2</v>
      </c>
      <c r="AE1376">
        <v>14.791285989428395</v>
      </c>
      <c r="AF1376">
        <v>-1</v>
      </c>
      <c r="AG1376">
        <v>-1</v>
      </c>
      <c r="AH1376">
        <v>-1</v>
      </c>
      <c r="AI1376">
        <v>-1.9061832667947429E-3</v>
      </c>
      <c r="AJ1376">
        <v>-2.9892774985968242E-3</v>
      </c>
      <c r="AK1376">
        <v>0.12745263431025777</v>
      </c>
      <c r="AL1376">
        <v>4.4375322678989561E-2</v>
      </c>
      <c r="AM1376">
        <v>0.14010147338583689</v>
      </c>
      <c r="AN1376">
        <v>4.3339386829216876E-2</v>
      </c>
      <c r="AO1376">
        <v>3.9545515013794672</v>
      </c>
      <c r="AP1376">
        <v>1.4906097889431134</v>
      </c>
      <c r="AQ1376">
        <v>27.6701596085083</v>
      </c>
      <c r="AR1376">
        <v>0.65453817030948769</v>
      </c>
      <c r="AS1376">
        <v>0.7581434371265634</v>
      </c>
      <c r="AT1376">
        <v>-1</v>
      </c>
      <c r="AU1376">
        <v>-1</v>
      </c>
      <c r="AV1376">
        <v>0.20587413200149995</v>
      </c>
      <c r="AW1376">
        <v>50.221210472918855</v>
      </c>
      <c r="AX1376">
        <v>50.27488554593446</v>
      </c>
      <c r="AY1376">
        <v>0.13121052479255368</v>
      </c>
      <c r="AZ1376">
        <v>-6.2116508630800071</v>
      </c>
      <c r="BA1376">
        <v>1359.9111943997582</v>
      </c>
    </row>
    <row r="1377" spans="1:100" x14ac:dyDescent="0.25">
      <c r="A1377">
        <v>3598</v>
      </c>
      <c r="B1377" t="s">
        <v>1767</v>
      </c>
      <c r="C1377">
        <v>3</v>
      </c>
      <c r="D1377">
        <v>5.8193033523653064</v>
      </c>
      <c r="E1377">
        <v>0</v>
      </c>
      <c r="F1377">
        <v>0.87099076509602236</v>
      </c>
      <c r="G1377">
        <v>0.87099076509602236</v>
      </c>
      <c r="H1377">
        <v>0.21314084644887318</v>
      </c>
      <c r="I1377">
        <v>0</v>
      </c>
      <c r="J1377">
        <v>12.788450786932394</v>
      </c>
      <c r="K1377">
        <v>0.21314084644887318</v>
      </c>
      <c r="L1377">
        <v>-0.99999999999999956</v>
      </c>
      <c r="M1377">
        <v>-0.99999999999999956</v>
      </c>
      <c r="N1377">
        <v>4.2628169289774629</v>
      </c>
      <c r="O1377">
        <v>19.478744904393722</v>
      </c>
      <c r="P1377">
        <v>-1.8572710282322991</v>
      </c>
      <c r="Q1377">
        <v>4.9768477812667138</v>
      </c>
      <c r="R1377">
        <v>1.4354591453099337</v>
      </c>
      <c r="S1377">
        <v>0.3264843851828213</v>
      </c>
      <c r="T1377">
        <v>0.37227795655723372</v>
      </c>
      <c r="U1377">
        <v>-0.12797378883058463</v>
      </c>
      <c r="V1377">
        <v>0</v>
      </c>
      <c r="W1377">
        <v>14.305908258423898</v>
      </c>
      <c r="X1377">
        <v>3.3633103445282961E-2</v>
      </c>
      <c r="Y1377">
        <v>-0.99999999999999956</v>
      </c>
      <c r="Z1377">
        <v>-0.99999999999999956</v>
      </c>
      <c r="AA1377">
        <v>51.658692912503945</v>
      </c>
      <c r="AB1377">
        <v>0.22275619664524085</v>
      </c>
      <c r="AC1377">
        <v>0.29744507348525867</v>
      </c>
      <c r="AD1377">
        <v>0.19814524004490297</v>
      </c>
      <c r="AE1377">
        <v>35.917325508770134</v>
      </c>
      <c r="AF1377">
        <v>-0.99999999999999956</v>
      </c>
      <c r="AG1377">
        <v>-0.99999999999999956</v>
      </c>
      <c r="AH1377">
        <v>-0.99999999999999956</v>
      </c>
      <c r="AI1377">
        <v>9.0631648427541664E-2</v>
      </c>
      <c r="AJ1377">
        <v>0</v>
      </c>
      <c r="AK1377">
        <v>4.3142899100241022E-2</v>
      </c>
      <c r="AL1377">
        <v>0.13236703248998655</v>
      </c>
      <c r="AM1377">
        <v>-0.14301068227810007</v>
      </c>
      <c r="AN1377">
        <v>6.6895005543894742E-2</v>
      </c>
      <c r="AO1377">
        <v>-3.3595525614512969</v>
      </c>
      <c r="AP1377">
        <v>2.3342103010473005</v>
      </c>
      <c r="AQ1377">
        <v>27.094359045356271</v>
      </c>
      <c r="AR1377">
        <v>0.57078855290947084</v>
      </c>
      <c r="AS1377">
        <v>0.24677394989415602</v>
      </c>
      <c r="AT1377">
        <v>-0.99999999999999956</v>
      </c>
      <c r="AU1377">
        <v>-0.99999999999999956</v>
      </c>
      <c r="AV1377">
        <v>2.3064499104059557</v>
      </c>
      <c r="AW1377">
        <v>73.471648117944966</v>
      </c>
      <c r="AX1377">
        <v>75.284281086495781</v>
      </c>
      <c r="AY1377">
        <v>0.31567921149111217</v>
      </c>
      <c r="AZ1377">
        <v>64.555446489559415</v>
      </c>
      <c r="BA1377">
        <v>1540.2417956016357</v>
      </c>
    </row>
    <row r="1378" spans="1:100" x14ac:dyDescent="0.25">
      <c r="A1378">
        <v>3602</v>
      </c>
      <c r="B1378" t="s">
        <v>1768</v>
      </c>
      <c r="C1378">
        <v>3</v>
      </c>
      <c r="D1378">
        <v>3.0402730506449149</v>
      </c>
      <c r="E1378">
        <v>-2.410697494094189E-2</v>
      </c>
      <c r="F1378">
        <v>-2.0001493485287351E-2</v>
      </c>
      <c r="G1378">
        <v>-1.7812280995037396E-3</v>
      </c>
      <c r="H1378">
        <v>6.1574269410358123E-3</v>
      </c>
      <c r="I1378">
        <v>0</v>
      </c>
      <c r="J1378">
        <v>0.36944561646214807</v>
      </c>
      <c r="K1378">
        <v>6.1574269410358123E-3</v>
      </c>
      <c r="L1378">
        <v>-0.99999999999999967</v>
      </c>
      <c r="M1378">
        <v>-0.99999999999999967</v>
      </c>
      <c r="N1378">
        <v>0.12314853882071641</v>
      </c>
      <c r="O1378">
        <v>3.407937439007561</v>
      </c>
      <c r="P1378">
        <v>-0.1865289964013967</v>
      </c>
      <c r="Q1378">
        <v>-0.2612463543882802</v>
      </c>
      <c r="R1378">
        <v>-0.14149132919184854</v>
      </c>
      <c r="S1378">
        <v>0.33333333333333331</v>
      </c>
      <c r="T1378">
        <v>0.33949032778094296</v>
      </c>
      <c r="U1378">
        <v>0.16057360079814875</v>
      </c>
      <c r="V1378">
        <v>0</v>
      </c>
      <c r="W1378">
        <v>33.089593398855563</v>
      </c>
      <c r="X1378">
        <v>1.2914799138293596</v>
      </c>
      <c r="Y1378">
        <v>-0.99999999999999967</v>
      </c>
      <c r="Z1378">
        <v>-0.99999999999999967</v>
      </c>
      <c r="AA1378">
        <v>76.810972422917914</v>
      </c>
      <c r="AB1378">
        <v>0.39190666129057694</v>
      </c>
      <c r="AC1378">
        <v>-9.0970746850174058E-3</v>
      </c>
      <c r="AD1378">
        <v>0.49444782045952501</v>
      </c>
      <c r="AE1378">
        <v>43.86287035325423</v>
      </c>
      <c r="AF1378">
        <v>-0.99999999999999967</v>
      </c>
      <c r="AG1378">
        <v>-0.99999999999999967</v>
      </c>
      <c r="AH1378">
        <v>-0.99999999999999967</v>
      </c>
      <c r="AI1378">
        <v>0</v>
      </c>
      <c r="AJ1378">
        <v>0</v>
      </c>
      <c r="AK1378">
        <v>0.11946837714821196</v>
      </c>
      <c r="AL1378">
        <v>-6.0818810162260942E-2</v>
      </c>
      <c r="AM1378">
        <v>-5.5661716654574436E-2</v>
      </c>
      <c r="AN1378">
        <v>0.17855308917785656</v>
      </c>
      <c r="AO1378">
        <v>-0.79420103062330094</v>
      </c>
      <c r="AP1378">
        <v>4.1597331786351095</v>
      </c>
      <c r="AQ1378">
        <v>33.459039015317721</v>
      </c>
      <c r="AR1378">
        <v>0.83339726191242502</v>
      </c>
      <c r="AS1378">
        <v>1.2976373407703952</v>
      </c>
      <c r="AT1378">
        <v>-0.99999999999999967</v>
      </c>
      <c r="AU1378">
        <v>-0.99999999999999967</v>
      </c>
      <c r="AV1378">
        <v>-0.14327255729135221</v>
      </c>
      <c r="AW1378">
        <v>84.37864304056059</v>
      </c>
      <c r="AX1378">
        <v>84.37864304056059</v>
      </c>
      <c r="AY1378">
        <v>0.3177303922164626</v>
      </c>
      <c r="AZ1378">
        <v>35.535475629014293</v>
      </c>
      <c r="BA1378">
        <v>1508.5816370081297</v>
      </c>
      <c r="CU1378" t="e">
        <v>#N/A</v>
      </c>
      <c r="CV1378" t="e">
        <v>#N/A</v>
      </c>
    </row>
    <row r="1379" spans="1:100" x14ac:dyDescent="0.25">
      <c r="A1379">
        <v>3603</v>
      </c>
      <c r="B1379" t="s">
        <v>1769</v>
      </c>
      <c r="C1379">
        <v>3</v>
      </c>
      <c r="D1379">
        <v>5.1807407531152405</v>
      </c>
      <c r="E1379">
        <v>-0.11706606673824534</v>
      </c>
      <c r="F1379">
        <v>-0.26139306882267543</v>
      </c>
      <c r="G1379">
        <v>-0.29031354877928073</v>
      </c>
      <c r="H1379">
        <v>3.3244032418243644E-3</v>
      </c>
      <c r="I1379">
        <v>0</v>
      </c>
      <c r="J1379">
        <v>0.19946419450946165</v>
      </c>
      <c r="K1379">
        <v>3.3244032418243644E-3</v>
      </c>
      <c r="L1379">
        <v>-0.99999999999999989</v>
      </c>
      <c r="M1379">
        <v>-0.99999999999999989</v>
      </c>
      <c r="N1379">
        <v>6.6488064836487393E-2</v>
      </c>
      <c r="O1379">
        <v>5.089891398845424</v>
      </c>
      <c r="P1379">
        <v>-1.1774913140341718</v>
      </c>
      <c r="Q1379">
        <v>-1.0219660072894243</v>
      </c>
      <c r="R1379">
        <v>-0.37752401315835415</v>
      </c>
      <c r="S1379">
        <v>0.34977075211004449</v>
      </c>
      <c r="T1379">
        <v>0.53819092420100301</v>
      </c>
      <c r="U1379">
        <v>0.13705894280856887</v>
      </c>
      <c r="V1379">
        <v>0</v>
      </c>
      <c r="W1379">
        <v>40.867848635111656</v>
      </c>
      <c r="X1379">
        <v>1.6377306351711678</v>
      </c>
      <c r="Y1379">
        <v>-0.99999999999999989</v>
      </c>
      <c r="Z1379">
        <v>-0.99999999999999989</v>
      </c>
      <c r="AA1379">
        <v>57.001415691321391</v>
      </c>
      <c r="AB1379">
        <v>-5.9367037305367229E-2</v>
      </c>
      <c r="AC1379">
        <v>0.135755489022548</v>
      </c>
      <c r="AD1379">
        <v>0.25383336967018111</v>
      </c>
      <c r="AE1379">
        <v>16.511091069368081</v>
      </c>
      <c r="AF1379">
        <v>-0.99999999999999989</v>
      </c>
      <c r="AG1379">
        <v>-0.99999999999999989</v>
      </c>
      <c r="AH1379">
        <v>-0.99999999999999989</v>
      </c>
      <c r="AI1379">
        <v>0</v>
      </c>
      <c r="AJ1379">
        <v>0</v>
      </c>
      <c r="AK1379">
        <v>-0.16670213684178367</v>
      </c>
      <c r="AL1379">
        <v>1.7758872306420911E-2</v>
      </c>
      <c r="AM1379">
        <v>1.2765904587040928E-2</v>
      </c>
      <c r="AN1379">
        <v>5.3815179341186993E-2</v>
      </c>
      <c r="AO1379">
        <v>-0.5143630695328949</v>
      </c>
      <c r="AP1379">
        <v>1.4341738450617803</v>
      </c>
      <c r="AQ1379">
        <v>41.067312829621109</v>
      </c>
      <c r="AR1379">
        <v>1.0250206191196167</v>
      </c>
      <c r="AS1379">
        <v>1.6410550384129921</v>
      </c>
      <c r="AT1379">
        <v>-0.99999999999999989</v>
      </c>
      <c r="AU1379">
        <v>-0.99999999999999989</v>
      </c>
      <c r="AV1379">
        <v>-0.6678375619376351</v>
      </c>
      <c r="AW1379">
        <v>63.52548093522865</v>
      </c>
      <c r="AX1379">
        <v>63.52548093522865</v>
      </c>
      <c r="AY1379">
        <v>0.12992568533005083</v>
      </c>
      <c r="AZ1379">
        <v>7.4577060897180365</v>
      </c>
      <c r="BA1379">
        <v>1409.3153623987535</v>
      </c>
      <c r="CU1379" t="e">
        <v>#N/A</v>
      </c>
      <c r="CV1379" t="e">
        <v>#N/A</v>
      </c>
    </row>
    <row r="1380" spans="1:100" x14ac:dyDescent="0.25">
      <c r="A1380">
        <v>3604</v>
      </c>
      <c r="B1380" t="s">
        <v>1770</v>
      </c>
      <c r="C1380">
        <v>3</v>
      </c>
      <c r="D1380">
        <v>3.8548513213098032</v>
      </c>
      <c r="E1380">
        <v>0</v>
      </c>
      <c r="F1380">
        <v>-0.26915877033112595</v>
      </c>
      <c r="G1380">
        <v>-0.26915877033112595</v>
      </c>
      <c r="H1380">
        <v>-9.0939842084110628E-2</v>
      </c>
      <c r="I1380">
        <v>0</v>
      </c>
      <c r="J1380">
        <v>-5.4563905250466309</v>
      </c>
      <c r="K1380">
        <v>-9.0939842084110628E-2</v>
      </c>
      <c r="L1380">
        <v>-1.0000000000000018</v>
      </c>
      <c r="M1380">
        <v>-1.0000000000000018</v>
      </c>
      <c r="N1380">
        <v>-1.8187968416822118</v>
      </c>
      <c r="O1380">
        <v>-1.8706979740679559</v>
      </c>
      <c r="P1380">
        <v>-1.6450215304036677</v>
      </c>
      <c r="Q1380">
        <v>-2.6927020920999287</v>
      </c>
      <c r="R1380">
        <v>-1.081463365423035</v>
      </c>
      <c r="S1380">
        <v>0.33333333333333376</v>
      </c>
      <c r="T1380">
        <v>0.28412859640474547</v>
      </c>
      <c r="U1380">
        <v>0.10376566457901187</v>
      </c>
      <c r="V1380">
        <v>0</v>
      </c>
      <c r="W1380">
        <v>32.48669745604807</v>
      </c>
      <c r="X1380">
        <v>1.0742596932096491</v>
      </c>
      <c r="Y1380">
        <v>-1.0000000000000018</v>
      </c>
      <c r="Z1380">
        <v>-1.0000000000000018</v>
      </c>
      <c r="AA1380">
        <v>54.189011277577308</v>
      </c>
      <c r="AB1380">
        <v>0.2227091566607666</v>
      </c>
      <c r="AC1380">
        <v>8.5584326543026154E-2</v>
      </c>
      <c r="AD1380">
        <v>0.14738206053525274</v>
      </c>
      <c r="AE1380">
        <v>22.783777186952275</v>
      </c>
      <c r="AF1380">
        <v>-1.0000000000000018</v>
      </c>
      <c r="AG1380">
        <v>-1.0000000000000018</v>
      </c>
      <c r="AH1380">
        <v>-1.0000000000000018</v>
      </c>
      <c r="AI1380">
        <v>0</v>
      </c>
      <c r="AJ1380">
        <v>0</v>
      </c>
      <c r="AK1380">
        <v>-6.3657984056491979E-2</v>
      </c>
      <c r="AL1380">
        <v>0.80588100689951747</v>
      </c>
      <c r="AM1380">
        <v>8.52630512681124E-2</v>
      </c>
      <c r="AN1380">
        <v>0.19826785444617059</v>
      </c>
      <c r="AO1380">
        <v>1.8132863614203505</v>
      </c>
      <c r="AP1380">
        <v>8.9861013956518505</v>
      </c>
      <c r="AQ1380">
        <v>27.030306931001419</v>
      </c>
      <c r="AR1380">
        <v>0.72122759431709105</v>
      </c>
      <c r="AS1380">
        <v>0.98331985112553866</v>
      </c>
      <c r="AT1380">
        <v>-1.0000000000000018</v>
      </c>
      <c r="AU1380">
        <v>-1.0000000000000018</v>
      </c>
      <c r="AV1380">
        <v>-1.350622135754161</v>
      </c>
      <c r="AW1380">
        <v>61.304414699161192</v>
      </c>
      <c r="AX1380">
        <v>61.304414699161192</v>
      </c>
      <c r="AY1380">
        <v>0.40236564900007876</v>
      </c>
      <c r="AZ1380">
        <v>22.514219262402396</v>
      </c>
      <c r="BA1380">
        <v>1524.4647953811905</v>
      </c>
    </row>
    <row r="1381" spans="1:100" x14ac:dyDescent="0.25">
      <c r="A1381">
        <v>3606</v>
      </c>
      <c r="B1381" t="s">
        <v>1771</v>
      </c>
      <c r="C1381">
        <v>2</v>
      </c>
      <c r="D1381">
        <v>2.4562399576536587</v>
      </c>
      <c r="E1381">
        <v>-0.28336584642946067</v>
      </c>
      <c r="F1381">
        <v>-0.62867463353108466</v>
      </c>
      <c r="G1381">
        <v>-0.62386263446440471</v>
      </c>
      <c r="H1381">
        <v>-7.6836899055175392E-2</v>
      </c>
      <c r="I1381">
        <v>0</v>
      </c>
      <c r="J1381">
        <v>-4.6102139433105238</v>
      </c>
      <c r="K1381">
        <v>-7.6836899055175392E-2</v>
      </c>
      <c r="L1381">
        <v>-1</v>
      </c>
      <c r="M1381">
        <v>-1</v>
      </c>
      <c r="N1381">
        <v>-1.5367379811035082</v>
      </c>
      <c r="O1381">
        <v>-0.94393810751882334</v>
      </c>
      <c r="P1381">
        <v>-1.2673182642132312</v>
      </c>
      <c r="Q1381">
        <v>-2.6737927819504579</v>
      </c>
      <c r="R1381">
        <v>-0.87671052086908396</v>
      </c>
      <c r="S1381">
        <v>0.30049168029351991</v>
      </c>
      <c r="T1381">
        <v>0.15775719564713686</v>
      </c>
      <c r="U1381">
        <v>-7.8924717596886407E-2</v>
      </c>
      <c r="V1381">
        <v>-2.0067077863758442E-2</v>
      </c>
      <c r="W1381">
        <v>14.437551409620436</v>
      </c>
      <c r="X1381">
        <v>7.7669510239481543E-2</v>
      </c>
      <c r="Y1381">
        <v>-1</v>
      </c>
      <c r="Z1381">
        <v>-1</v>
      </c>
      <c r="AA1381">
        <v>22.072513624543667</v>
      </c>
      <c r="AB1381">
        <v>-5.8166407192416267E-2</v>
      </c>
      <c r="AC1381">
        <v>-5.8019416023007475E-2</v>
      </c>
      <c r="AD1381">
        <v>-6.1102314834917779E-2</v>
      </c>
      <c r="AE1381">
        <v>1.4449303815273176</v>
      </c>
      <c r="AF1381">
        <v>-1</v>
      </c>
      <c r="AG1381">
        <v>-1</v>
      </c>
      <c r="AH1381">
        <v>-1</v>
      </c>
      <c r="AI1381">
        <v>-1.1270668794119741E-2</v>
      </c>
      <c r="AJ1381">
        <v>-2.0067077863758442E-2</v>
      </c>
      <c r="AK1381">
        <v>0.30198352074616197</v>
      </c>
      <c r="AL1381">
        <v>-0.13015556375691462</v>
      </c>
      <c r="AM1381">
        <v>0.34338167598881053</v>
      </c>
      <c r="AN1381">
        <v>-0.15994081577375674</v>
      </c>
      <c r="AO1381">
        <v>9.1308616485660625</v>
      </c>
      <c r="AP1381">
        <v>-3.6857003582434817</v>
      </c>
      <c r="AQ1381">
        <v>18.992390257845848</v>
      </c>
      <c r="AR1381">
        <v>0.46352348100177809</v>
      </c>
      <c r="AS1381">
        <v>0.14042589821315765</v>
      </c>
      <c r="AT1381">
        <v>-1</v>
      </c>
      <c r="AU1381">
        <v>-1</v>
      </c>
      <c r="AV1381">
        <v>-1.1117138185386559</v>
      </c>
      <c r="AW1381">
        <v>30.8806355939757</v>
      </c>
      <c r="AX1381">
        <v>30.680936805422817</v>
      </c>
      <c r="AY1381">
        <v>-1.7763767932562319E-2</v>
      </c>
      <c r="AZ1381">
        <v>-32.310832699283424</v>
      </c>
      <c r="BA1381">
        <v>1421.9350681893818</v>
      </c>
    </row>
    <row r="1382" spans="1:100" x14ac:dyDescent="0.25">
      <c r="A1382">
        <v>3609</v>
      </c>
      <c r="B1382" t="s">
        <v>1772</v>
      </c>
      <c r="C1382">
        <v>3</v>
      </c>
      <c r="D1382">
        <v>5.2541158281919902</v>
      </c>
      <c r="E1382">
        <v>0</v>
      </c>
      <c r="F1382">
        <v>-4.0771506292417652E-2</v>
      </c>
      <c r="G1382">
        <v>-4.0771506292417652E-2</v>
      </c>
      <c r="H1382">
        <v>-0.18203095725234625</v>
      </c>
      <c r="I1382">
        <v>0</v>
      </c>
      <c r="J1382">
        <v>-10.921857435140774</v>
      </c>
      <c r="K1382">
        <v>-0.18203095725234625</v>
      </c>
      <c r="L1382">
        <v>-1.0000000000000022</v>
      </c>
      <c r="M1382">
        <v>-1.0000000000000022</v>
      </c>
      <c r="N1382">
        <v>-3.6406191450469239</v>
      </c>
      <c r="O1382">
        <v>-5.7085131132412057</v>
      </c>
      <c r="P1382">
        <v>-5.9079655119015112E-2</v>
      </c>
      <c r="Q1382">
        <v>-0.12399198323863758</v>
      </c>
      <c r="R1382">
        <v>-1.6177996480477241E-2</v>
      </c>
      <c r="S1382">
        <v>0.34183043941381902</v>
      </c>
      <c r="T1382">
        <v>0.17544305456750206</v>
      </c>
      <c r="U1382">
        <v>-3.6529239322448573E-2</v>
      </c>
      <c r="V1382">
        <v>-5.9947166317747356E-3</v>
      </c>
      <c r="W1382">
        <v>26.271219811177748</v>
      </c>
      <c r="X1382">
        <v>0.34745660256834199</v>
      </c>
      <c r="Y1382">
        <v>-1.0000000000000022</v>
      </c>
      <c r="Z1382">
        <v>-1.0000000000000022</v>
      </c>
      <c r="AA1382">
        <v>49.198056358647136</v>
      </c>
      <c r="AB1382">
        <v>0.15715131634221752</v>
      </c>
      <c r="AC1382">
        <v>0.26807023483197628</v>
      </c>
      <c r="AD1382">
        <v>3.3638739704803779E-2</v>
      </c>
      <c r="AE1382">
        <v>22.943014543949868</v>
      </c>
      <c r="AF1382">
        <v>-1.0000000000000022</v>
      </c>
      <c r="AG1382">
        <v>-1.0000000000000022</v>
      </c>
      <c r="AH1382">
        <v>-1.0000000000000022</v>
      </c>
      <c r="AI1382">
        <v>0</v>
      </c>
      <c r="AJ1382">
        <v>-5.9947166317747356E-3</v>
      </c>
      <c r="AK1382">
        <v>2.0092096757580405E-2</v>
      </c>
      <c r="AL1382">
        <v>0.13475811355942771</v>
      </c>
      <c r="AM1382">
        <v>6.872525046652557E-2</v>
      </c>
      <c r="AN1382">
        <v>-0.21762152473470042</v>
      </c>
      <c r="AO1382">
        <v>1.8185917454510416</v>
      </c>
      <c r="AP1382">
        <v>-4.7667475505703729</v>
      </c>
      <c r="AQ1382">
        <v>15.349362376036989</v>
      </c>
      <c r="AR1382">
        <v>0.47474953802709785</v>
      </c>
      <c r="AS1382">
        <v>0.16542564531599557</v>
      </c>
      <c r="AT1382">
        <v>-1.0000000000000022</v>
      </c>
      <c r="AU1382">
        <v>-1.0000000000000022</v>
      </c>
      <c r="AV1382">
        <v>-5.69495027728949E-2</v>
      </c>
      <c r="AW1382">
        <v>38.722795694835568</v>
      </c>
      <c r="AX1382">
        <v>38.123324031658086</v>
      </c>
      <c r="AY1382">
        <v>0.20023739834782994</v>
      </c>
      <c r="AZ1382">
        <v>7.9227733402303802</v>
      </c>
      <c r="BA1382">
        <v>1420.625267595002</v>
      </c>
    </row>
    <row r="1383" spans="1:100" x14ac:dyDescent="0.25">
      <c r="A1383">
        <v>3610</v>
      </c>
      <c r="B1383" t="s">
        <v>1773</v>
      </c>
      <c r="C1383">
        <v>2</v>
      </c>
      <c r="D1383">
        <v>2.8529938045369354</v>
      </c>
      <c r="E1383">
        <v>-0.19523567626498065</v>
      </c>
      <c r="F1383">
        <v>-0.40922088285817471</v>
      </c>
      <c r="G1383">
        <v>-0.40341232372924918</v>
      </c>
      <c r="H1383">
        <v>-3.1230234855090785E-2</v>
      </c>
      <c r="I1383">
        <v>0</v>
      </c>
      <c r="J1383">
        <v>-1.8738140913054471</v>
      </c>
      <c r="K1383">
        <v>-3.1230234855090785E-2</v>
      </c>
      <c r="L1383">
        <v>-1</v>
      </c>
      <c r="M1383">
        <v>-1</v>
      </c>
      <c r="N1383">
        <v>-0.62460469710181599</v>
      </c>
      <c r="O1383">
        <v>1.8984658831429311</v>
      </c>
      <c r="P1383">
        <v>-0.8209860598344394</v>
      </c>
      <c r="Q1383">
        <v>-1.6305985444812168</v>
      </c>
      <c r="R1383">
        <v>-0.53407503950398971</v>
      </c>
      <c r="S1383">
        <v>0.30901686907893405</v>
      </c>
      <c r="T1383">
        <v>0.19375071386195392</v>
      </c>
      <c r="U1383">
        <v>-3.4354624004958118E-2</v>
      </c>
      <c r="V1383">
        <v>-1.4173639404687568E-2</v>
      </c>
      <c r="W1383">
        <v>17.250556145501974</v>
      </c>
      <c r="X1383">
        <v>0.28414486407163464</v>
      </c>
      <c r="Y1383">
        <v>-1</v>
      </c>
      <c r="Z1383">
        <v>-1</v>
      </c>
      <c r="AA1383">
        <v>27.864037300426315</v>
      </c>
      <c r="AB1383">
        <v>-8.1727378106121601E-3</v>
      </c>
      <c r="AC1383">
        <v>-8.0067741631078826E-3</v>
      </c>
      <c r="AD1383">
        <v>-1.1519159696546169E-2</v>
      </c>
      <c r="AE1383">
        <v>6.0506713871721072</v>
      </c>
      <c r="AF1383">
        <v>-1</v>
      </c>
      <c r="AG1383">
        <v>-1</v>
      </c>
      <c r="AH1383">
        <v>-1</v>
      </c>
      <c r="AI1383">
        <v>-8.0390454014061061E-3</v>
      </c>
      <c r="AJ1383">
        <v>-1.4173639404687568E-2</v>
      </c>
      <c r="AK1383">
        <v>0.24175404057754574</v>
      </c>
      <c r="AL1383">
        <v>-6.9926083588298396E-2</v>
      </c>
      <c r="AM1383">
        <v>0.27323099274086599</v>
      </c>
      <c r="AN1383">
        <v>-8.9790132525812236E-2</v>
      </c>
      <c r="AO1383">
        <v>7.3445504934280459</v>
      </c>
      <c r="AP1383">
        <v>-1.8993892031054651</v>
      </c>
      <c r="AQ1383">
        <v>21.987032339180224</v>
      </c>
      <c r="AR1383">
        <v>0.52944141493605712</v>
      </c>
      <c r="AS1383">
        <v>0.35359622593881634</v>
      </c>
      <c r="AT1383">
        <v>-1</v>
      </c>
      <c r="AU1383">
        <v>-1</v>
      </c>
      <c r="AV1383">
        <v>-0.65702273801973676</v>
      </c>
      <c r="AW1383">
        <v>37.554942903752291</v>
      </c>
      <c r="AX1383">
        <v>37.442681796186548</v>
      </c>
      <c r="AY1383">
        <v>3.3646297028152666E-2</v>
      </c>
      <c r="AZ1383">
        <v>-23.304173838371646</v>
      </c>
      <c r="BA1383">
        <v>1430.6845752670361</v>
      </c>
    </row>
    <row r="1384" spans="1:100" x14ac:dyDescent="0.25">
      <c r="A1384">
        <v>3612</v>
      </c>
      <c r="B1384" t="s">
        <v>1774</v>
      </c>
      <c r="C1384">
        <v>3</v>
      </c>
      <c r="D1384">
        <v>1.0618231398363094</v>
      </c>
      <c r="E1384">
        <v>1.9863399793221027E-2</v>
      </c>
      <c r="F1384">
        <v>-0.32873342631828162</v>
      </c>
      <c r="G1384">
        <v>-0.32873342631828162</v>
      </c>
      <c r="H1384">
        <v>0.23606053167545715</v>
      </c>
      <c r="I1384">
        <v>0</v>
      </c>
      <c r="J1384">
        <v>14.163631900527431</v>
      </c>
      <c r="K1384">
        <v>0.23606053167545715</v>
      </c>
      <c r="L1384">
        <v>-1.0000000000000024</v>
      </c>
      <c r="M1384">
        <v>-1.0000000000000024</v>
      </c>
      <c r="N1384">
        <v>4.7212106335091475</v>
      </c>
      <c r="O1384">
        <v>14.896721614045475</v>
      </c>
      <c r="P1384">
        <v>0.16557325985910554</v>
      </c>
      <c r="Q1384">
        <v>-0.30671650865282596</v>
      </c>
      <c r="R1384">
        <v>-9.4290963923403914E-2</v>
      </c>
      <c r="S1384">
        <v>0.35109320412174833</v>
      </c>
      <c r="T1384">
        <v>0.36713292856942653</v>
      </c>
      <c r="U1384">
        <v>-3.9542896038430558E-2</v>
      </c>
      <c r="V1384">
        <v>0</v>
      </c>
      <c r="W1384">
        <v>17.704908199091502</v>
      </c>
      <c r="X1384">
        <v>0.36294437454220485</v>
      </c>
      <c r="Y1384">
        <v>-1.0000000000000024</v>
      </c>
      <c r="Z1384">
        <v>-1.0000000000000024</v>
      </c>
      <c r="AA1384">
        <v>60.591146138930405</v>
      </c>
      <c r="AB1384">
        <v>0.13390101910063565</v>
      </c>
      <c r="AC1384">
        <v>0.56879019492230576</v>
      </c>
      <c r="AD1384">
        <v>0.1569193640523053</v>
      </c>
      <c r="AE1384">
        <v>42.980528903762313</v>
      </c>
      <c r="AF1384">
        <v>-1.0000000000000024</v>
      </c>
      <c r="AG1384">
        <v>-1.0000000000000024</v>
      </c>
      <c r="AH1384">
        <v>-1.0000000000000024</v>
      </c>
      <c r="AI1384">
        <v>0</v>
      </c>
      <c r="AJ1384">
        <v>0</v>
      </c>
      <c r="AK1384">
        <v>5.002389577554929E-2</v>
      </c>
      <c r="AL1384">
        <v>-4.4059203598011125E-2</v>
      </c>
      <c r="AM1384">
        <v>0.3194005818622363</v>
      </c>
      <c r="AN1384">
        <v>-0.26729939441852907</v>
      </c>
      <c r="AO1384">
        <v>8.235134025433652</v>
      </c>
      <c r="AP1384">
        <v>-6.9027808784532816</v>
      </c>
      <c r="AQ1384">
        <v>31.868540099618912</v>
      </c>
      <c r="AR1384">
        <v>0.67868323665274466</v>
      </c>
      <c r="AS1384">
        <v>0.59900490621766211</v>
      </c>
      <c r="AT1384">
        <v>-1.0000000000000024</v>
      </c>
      <c r="AU1384">
        <v>-1.0000000000000024</v>
      </c>
      <c r="AV1384">
        <v>-0.42302439024168548</v>
      </c>
      <c r="AW1384">
        <v>68.585086874522574</v>
      </c>
      <c r="AX1384">
        <v>68.585086874522574</v>
      </c>
      <c r="AY1384">
        <v>0.19914446530188343</v>
      </c>
      <c r="AZ1384">
        <v>3.1669239945331089</v>
      </c>
      <c r="BA1384">
        <v>1502.6782574401145</v>
      </c>
    </row>
    <row r="1385" spans="1:100" x14ac:dyDescent="0.25">
      <c r="A1385">
        <v>3615</v>
      </c>
      <c r="B1385" t="s">
        <v>1775</v>
      </c>
      <c r="C1385">
        <v>2</v>
      </c>
      <c r="D1385">
        <v>2.7119052212827608</v>
      </c>
      <c r="E1385">
        <v>-0.22657541234601195</v>
      </c>
      <c r="F1385">
        <v>-0.48726024911884935</v>
      </c>
      <c r="G1385">
        <v>-0.48180607407066933</v>
      </c>
      <c r="H1385">
        <v>-4.744829975726135E-2</v>
      </c>
      <c r="I1385">
        <v>0</v>
      </c>
      <c r="J1385">
        <v>-2.8468979854356808</v>
      </c>
      <c r="K1385">
        <v>-4.744829975726135E-2</v>
      </c>
      <c r="L1385">
        <v>-1</v>
      </c>
      <c r="M1385">
        <v>-1</v>
      </c>
      <c r="N1385">
        <v>-0.94896599514522695</v>
      </c>
      <c r="O1385">
        <v>0.88768613839993726</v>
      </c>
      <c r="P1385">
        <v>-0.97970507131019358</v>
      </c>
      <c r="Q1385">
        <v>-2.0015660805987805</v>
      </c>
      <c r="R1385">
        <v>-0.65591873432425762</v>
      </c>
      <c r="S1385">
        <v>0.30598524930471593</v>
      </c>
      <c r="T1385">
        <v>0.18095115430845607</v>
      </c>
      <c r="U1385">
        <v>-5.0204076782264462E-2</v>
      </c>
      <c r="V1385">
        <v>-1.6269389425053717E-2</v>
      </c>
      <c r="W1385">
        <v>16.25023099178123</v>
      </c>
      <c r="X1385">
        <v>0.21072071109132795</v>
      </c>
      <c r="Y1385">
        <v>-1</v>
      </c>
      <c r="Z1385">
        <v>-1</v>
      </c>
      <c r="AA1385">
        <v>25.804528925820222</v>
      </c>
      <c r="AB1385">
        <v>-2.5950853990621039E-2</v>
      </c>
      <c r="AC1385">
        <v>-2.579163709573512E-2</v>
      </c>
      <c r="AD1385">
        <v>-2.9151293995178115E-2</v>
      </c>
      <c r="AE1385">
        <v>4.4128360430998068</v>
      </c>
      <c r="AF1385">
        <v>-1</v>
      </c>
      <c r="AG1385">
        <v>-1</v>
      </c>
      <c r="AH1385">
        <v>-1</v>
      </c>
      <c r="AI1385">
        <v>-9.1882344254589788E-3</v>
      </c>
      <c r="AJ1385">
        <v>-1.6269389425053717E-2</v>
      </c>
      <c r="AK1385">
        <v>0.26317208628492722</v>
      </c>
      <c r="AL1385">
        <v>-9.1344129295679907E-2</v>
      </c>
      <c r="AM1385">
        <v>0.29817709116313695</v>
      </c>
      <c r="AN1385">
        <v>-0.1147362309480832</v>
      </c>
      <c r="AO1385">
        <v>7.9797758658078539</v>
      </c>
      <c r="AP1385">
        <v>-2.5346145754852731</v>
      </c>
      <c r="AQ1385">
        <v>20.922115610765744</v>
      </c>
      <c r="AR1385">
        <v>0.50600051327148976</v>
      </c>
      <c r="AS1385">
        <v>0.27779129104806655</v>
      </c>
      <c r="AT1385">
        <v>-1</v>
      </c>
      <c r="AU1385">
        <v>-1</v>
      </c>
      <c r="AV1385">
        <v>-0.81871422727099852</v>
      </c>
      <c r="AW1385">
        <v>35.181510182339025</v>
      </c>
      <c r="AX1385">
        <v>35.038155592932043</v>
      </c>
      <c r="AY1385">
        <v>1.5364500172768247E-2</v>
      </c>
      <c r="AZ1385">
        <v>-26.507007909224512</v>
      </c>
      <c r="BA1385">
        <v>1369.8426511414477</v>
      </c>
    </row>
    <row r="1386" spans="1:100" x14ac:dyDescent="0.25">
      <c r="A1386">
        <v>3616</v>
      </c>
      <c r="B1386" t="s">
        <v>1776</v>
      </c>
      <c r="C1386">
        <v>3</v>
      </c>
      <c r="D1386">
        <v>4.4161018029176731</v>
      </c>
      <c r="E1386">
        <v>-1.4087620865205238E-2</v>
      </c>
      <c r="F1386">
        <v>0.24376458866357617</v>
      </c>
      <c r="G1386">
        <v>0.24376458866357617</v>
      </c>
      <c r="H1386">
        <v>-3.6351550241223149E-2</v>
      </c>
      <c r="I1386">
        <v>0</v>
      </c>
      <c r="J1386">
        <v>-2.1810930144733893</v>
      </c>
      <c r="K1386">
        <v>-3.6351550241223149E-2</v>
      </c>
      <c r="L1386">
        <v>-1.0000000000000009</v>
      </c>
      <c r="M1386">
        <v>-1.0000000000000009</v>
      </c>
      <c r="N1386">
        <v>-0.72703100482446636</v>
      </c>
      <c r="O1386">
        <v>2.4787733771078608</v>
      </c>
      <c r="P1386">
        <v>-1.0029451714983124</v>
      </c>
      <c r="Q1386">
        <v>0.26179938022075094</v>
      </c>
      <c r="R1386">
        <v>-2.2403404768974525E-2</v>
      </c>
      <c r="S1386">
        <v>0.32513933201471934</v>
      </c>
      <c r="T1386">
        <v>0.32204951112271585</v>
      </c>
      <c r="U1386">
        <v>0.11609458154166168</v>
      </c>
      <c r="V1386">
        <v>0</v>
      </c>
      <c r="W1386">
        <v>31.985398996812801</v>
      </c>
      <c r="X1386">
        <v>1.1078221802163961</v>
      </c>
      <c r="Y1386">
        <v>-1.0000000000000009</v>
      </c>
      <c r="Z1386">
        <v>-1.0000000000000009</v>
      </c>
      <c r="AA1386">
        <v>62.888966159691854</v>
      </c>
      <c r="AB1386">
        <v>3.4137555878977197E-2</v>
      </c>
      <c r="AC1386">
        <v>0.35026369293722187</v>
      </c>
      <c r="AD1386">
        <v>0.23411816253676168</v>
      </c>
      <c r="AE1386">
        <v>30.925970567648037</v>
      </c>
      <c r="AF1386">
        <v>-1.0000000000000009</v>
      </c>
      <c r="AG1386">
        <v>-1.0000000000000009</v>
      </c>
      <c r="AH1386">
        <v>-1.0000000000000009</v>
      </c>
      <c r="AI1386">
        <v>0</v>
      </c>
      <c r="AJ1386">
        <v>0</v>
      </c>
      <c r="AK1386">
        <v>3.2349966882607439E-3</v>
      </c>
      <c r="AL1386">
        <v>0.21022662538381739</v>
      </c>
      <c r="AM1386">
        <v>0.18583056634431117</v>
      </c>
      <c r="AN1386">
        <v>0.49048487561056986</v>
      </c>
      <c r="AO1386">
        <v>4.6619391420490839</v>
      </c>
      <c r="AP1386">
        <v>13.313255017183332</v>
      </c>
      <c r="AQ1386">
        <v>29.804305982339411</v>
      </c>
      <c r="AR1386">
        <v>0.76328342467909671</v>
      </c>
      <c r="AS1386">
        <v>1.0714706299751728</v>
      </c>
      <c r="AT1386">
        <v>-1.0000000000000009</v>
      </c>
      <c r="AU1386">
        <v>-1.0000000000000009</v>
      </c>
      <c r="AV1386">
        <v>0.22136118389460163</v>
      </c>
      <c r="AW1386">
        <v>78.680994553983069</v>
      </c>
      <c r="AX1386">
        <v>78.680994553983069</v>
      </c>
      <c r="AY1386">
        <v>0.25119458917067933</v>
      </c>
      <c r="AZ1386">
        <v>18.206508590255993</v>
      </c>
      <c r="BA1386">
        <v>1487.2836004531664</v>
      </c>
    </row>
    <row r="1387" spans="1:100" x14ac:dyDescent="0.25">
      <c r="A1387">
        <v>3617</v>
      </c>
      <c r="B1387" t="s">
        <v>1777</v>
      </c>
      <c r="C1387">
        <v>3</v>
      </c>
      <c r="D1387">
        <v>4.5542262863746705</v>
      </c>
      <c r="E1387">
        <v>8.4661031115274954E-2</v>
      </c>
      <c r="F1387">
        <v>-1.4598193069751022E-3</v>
      </c>
      <c r="G1387">
        <v>1.9517843504544753E-2</v>
      </c>
      <c r="H1387">
        <v>-6.6637849583034175E-2</v>
      </c>
      <c r="I1387">
        <v>0</v>
      </c>
      <c r="J1387">
        <v>-3.9982709749820513</v>
      </c>
      <c r="K1387">
        <v>-6.6637849583034175E-2</v>
      </c>
      <c r="L1387">
        <v>-1.0000000000000004</v>
      </c>
      <c r="M1387">
        <v>-1.0000000000000004</v>
      </c>
      <c r="N1387">
        <v>-1.3327569916606838</v>
      </c>
      <c r="O1387">
        <v>0.57547315489716377</v>
      </c>
      <c r="P1387">
        <v>-1.3594436910079006</v>
      </c>
      <c r="Q1387">
        <v>-0.11939086054478232</v>
      </c>
      <c r="R1387">
        <v>-0.16004475946499844</v>
      </c>
      <c r="S1387">
        <v>0.33333333333333359</v>
      </c>
      <c r="T1387">
        <v>0.18879281889007429</v>
      </c>
      <c r="U1387">
        <v>-0.22267638632990691</v>
      </c>
      <c r="V1387">
        <v>0</v>
      </c>
      <c r="W1387">
        <v>14.643504619061407</v>
      </c>
      <c r="X1387">
        <v>-0.44355177205367774</v>
      </c>
      <c r="Y1387">
        <v>-1.0000000000000004</v>
      </c>
      <c r="Z1387">
        <v>-1.0000000000000004</v>
      </c>
      <c r="AA1387">
        <v>9.4305165224137752</v>
      </c>
      <c r="AB1387">
        <v>-0.22850619656349816</v>
      </c>
      <c r="AC1387">
        <v>7.7665624899487307E-2</v>
      </c>
      <c r="AD1387">
        <v>4.9781704920358154E-2</v>
      </c>
      <c r="AE1387">
        <v>-5.0529433371826356</v>
      </c>
      <c r="AF1387">
        <v>-1.0000000000000004</v>
      </c>
      <c r="AG1387">
        <v>-1.0000000000000004</v>
      </c>
      <c r="AH1387">
        <v>-1.0000000000000004</v>
      </c>
      <c r="AI1387">
        <v>0</v>
      </c>
      <c r="AJ1387">
        <v>0</v>
      </c>
      <c r="AK1387">
        <v>9.8187799055993175E-2</v>
      </c>
      <c r="AL1387">
        <v>-0.10607228871141433</v>
      </c>
      <c r="AM1387">
        <v>-2.1040420494031851E-2</v>
      </c>
      <c r="AN1387">
        <v>-0.11091591135764642</v>
      </c>
      <c r="AO1387">
        <v>-3.5071517070829866E-2</v>
      </c>
      <c r="AP1387">
        <v>-3.3032592274982306</v>
      </c>
      <c r="AQ1387">
        <v>10.645233644079356</v>
      </c>
      <c r="AR1387">
        <v>0.29944976589350103</v>
      </c>
      <c r="AS1387">
        <v>-0.51018962163671233</v>
      </c>
      <c r="AT1387">
        <v>-1.0000000000000004</v>
      </c>
      <c r="AU1387">
        <v>-1.0000000000000004</v>
      </c>
      <c r="AV1387">
        <v>-0.14052691596045372</v>
      </c>
      <c r="AW1387">
        <v>6.7027304498127069</v>
      </c>
      <c r="AX1387">
        <v>6.7027304498127069</v>
      </c>
      <c r="AY1387">
        <v>-0.15068420214307129</v>
      </c>
      <c r="AZ1387">
        <v>-53.640037848356656</v>
      </c>
      <c r="BA1387">
        <v>1359.0822912896422</v>
      </c>
    </row>
    <row r="1388" spans="1:100" x14ac:dyDescent="0.25">
      <c r="A1388">
        <v>3618</v>
      </c>
      <c r="B1388" t="s">
        <v>1778</v>
      </c>
      <c r="C1388">
        <v>3</v>
      </c>
      <c r="D1388">
        <v>4.984445514030388</v>
      </c>
      <c r="E1388">
        <v>0</v>
      </c>
      <c r="F1388">
        <v>4.9196098527080623E-2</v>
      </c>
      <c r="G1388">
        <v>4.9196098527080623E-2</v>
      </c>
      <c r="H1388">
        <v>0.4068008369164392</v>
      </c>
      <c r="I1388">
        <v>0</v>
      </c>
      <c r="J1388">
        <v>24.408050214986343</v>
      </c>
      <c r="K1388">
        <v>0.4068008369164392</v>
      </c>
      <c r="L1388">
        <v>-0.99999999999999811</v>
      </c>
      <c r="M1388">
        <v>-0.99999999999999811</v>
      </c>
      <c r="N1388">
        <v>8.1360167383287845</v>
      </c>
      <c r="O1388">
        <v>29.441691827543814</v>
      </c>
      <c r="P1388">
        <v>-5.8241290014924167E-2</v>
      </c>
      <c r="Q1388">
        <v>-1.438366596691617</v>
      </c>
      <c r="R1388">
        <v>-0.52787226175644852</v>
      </c>
      <c r="S1388">
        <v>0.33333333333333298</v>
      </c>
      <c r="T1388">
        <v>0.28066763546192414</v>
      </c>
      <c r="U1388">
        <v>0.20438631883832506</v>
      </c>
      <c r="V1388">
        <v>6.684628552596035E-2</v>
      </c>
      <c r="W1388">
        <v>19.137309449724139</v>
      </c>
      <c r="X1388">
        <v>1.4552755003231168</v>
      </c>
      <c r="Y1388">
        <v>-0.99999999999999811</v>
      </c>
      <c r="Z1388">
        <v>-0.99999999999999811</v>
      </c>
      <c r="AA1388">
        <v>40.150004891315476</v>
      </c>
      <c r="AB1388">
        <v>1.1153600573220526E-2</v>
      </c>
      <c r="AC1388">
        <v>0.30493061117249753</v>
      </c>
      <c r="AD1388">
        <v>0.11472714232123823</v>
      </c>
      <c r="AE1388">
        <v>21.540567703347811</v>
      </c>
      <c r="AF1388">
        <v>-0.99999999999999811</v>
      </c>
      <c r="AG1388">
        <v>-0.99999999999999811</v>
      </c>
      <c r="AH1388">
        <v>-0.99999999999999811</v>
      </c>
      <c r="AI1388">
        <v>0</v>
      </c>
      <c r="AJ1388">
        <v>6.684628552596035E-2</v>
      </c>
      <c r="AK1388">
        <v>-0.11006759771953042</v>
      </c>
      <c r="AL1388">
        <v>-2.3335333746046134E-2</v>
      </c>
      <c r="AM1388">
        <v>0.27037283176291227</v>
      </c>
      <c r="AN1388">
        <v>-5.8789618780305974E-2</v>
      </c>
      <c r="AO1388">
        <v>6.2089828054751566</v>
      </c>
      <c r="AP1388">
        <v>-1.5864171382378798</v>
      </c>
      <c r="AQ1388">
        <v>43.54535966471046</v>
      </c>
      <c r="AR1388">
        <v>0.88523357315954254</v>
      </c>
      <c r="AS1388">
        <v>1.8620763372395552</v>
      </c>
      <c r="AT1388">
        <v>-0.99999999999999811</v>
      </c>
      <c r="AU1388">
        <v>-0.99999999999999811</v>
      </c>
      <c r="AV1388">
        <v>-0.47867616322936796</v>
      </c>
      <c r="AW1388">
        <v>68.005279580621433</v>
      </c>
      <c r="AX1388">
        <v>74.689908133217457</v>
      </c>
      <c r="AY1388">
        <v>0.15267244564982099</v>
      </c>
      <c r="AZ1388">
        <v>6.3343049603136077</v>
      </c>
      <c r="BA1388">
        <v>1455.7656391325741</v>
      </c>
    </row>
    <row r="1389" spans="1:100" x14ac:dyDescent="0.25">
      <c r="A1389">
        <v>3619</v>
      </c>
      <c r="B1389" t="s">
        <v>1779</v>
      </c>
      <c r="C1389">
        <v>2</v>
      </c>
      <c r="D1389">
        <v>2.9025788406198649</v>
      </c>
      <c r="E1389">
        <v>-0.18422144741268648</v>
      </c>
      <c r="F1389">
        <v>-0.38179424986864785</v>
      </c>
      <c r="G1389">
        <v>-0.3758611438272389</v>
      </c>
      <c r="H1389">
        <v>-2.5530458765336675E-2</v>
      </c>
      <c r="I1389">
        <v>0</v>
      </c>
      <c r="J1389">
        <v>-1.5318275259202006</v>
      </c>
      <c r="K1389">
        <v>-2.5530458765336675E-2</v>
      </c>
      <c r="L1389">
        <v>-1</v>
      </c>
      <c r="M1389">
        <v>-1</v>
      </c>
      <c r="N1389">
        <v>-0.51060917530673366</v>
      </c>
      <c r="O1389">
        <v>2.2537005092124573</v>
      </c>
      <c r="P1389">
        <v>-0.76520487804388937</v>
      </c>
      <c r="Q1389">
        <v>-1.5002234408426258</v>
      </c>
      <c r="R1389">
        <v>-0.49125354491674628</v>
      </c>
      <c r="S1389">
        <v>0.31008232010570858</v>
      </c>
      <c r="T1389">
        <v>0.19824906948837928</v>
      </c>
      <c r="U1389">
        <v>-2.8784395218681189E-2</v>
      </c>
      <c r="V1389">
        <v>-1.3437096177845137E-2</v>
      </c>
      <c r="W1389">
        <v>17.60211654605223</v>
      </c>
      <c r="X1389">
        <v>0.3099494982306451</v>
      </c>
      <c r="Y1389">
        <v>-1</v>
      </c>
      <c r="Z1389">
        <v>-1</v>
      </c>
      <c r="AA1389">
        <v>28.587843541247135</v>
      </c>
      <c r="AB1389">
        <v>-1.924687742066486E-3</v>
      </c>
      <c r="AC1389">
        <v>-1.7563529744877709E-3</v>
      </c>
      <c r="AD1389">
        <v>-5.3224143947546293E-3</v>
      </c>
      <c r="AE1389">
        <v>6.6262822747477337</v>
      </c>
      <c r="AF1389">
        <v>-1</v>
      </c>
      <c r="AG1389">
        <v>-1</v>
      </c>
      <c r="AH1389">
        <v>-1</v>
      </c>
      <c r="AI1389">
        <v>-7.6351673702466823E-3</v>
      </c>
      <c r="AJ1389">
        <v>-1.3437096177845137E-2</v>
      </c>
      <c r="AK1389">
        <v>0.23422675137574611</v>
      </c>
      <c r="AL1389">
        <v>-6.2398794386498771E-2</v>
      </c>
      <c r="AM1389">
        <v>0.26446378307820873</v>
      </c>
      <c r="AN1389">
        <v>-8.1022922863154948E-2</v>
      </c>
      <c r="AO1389">
        <v>7.1213029968286827</v>
      </c>
      <c r="AP1389">
        <v>-1.6761417065061019</v>
      </c>
      <c r="AQ1389">
        <v>22.361293198463365</v>
      </c>
      <c r="AR1389">
        <v>0.53767962902854705</v>
      </c>
      <c r="AS1389">
        <v>0.38023757667837554</v>
      </c>
      <c r="AT1389">
        <v>-1</v>
      </c>
      <c r="AU1389">
        <v>-1</v>
      </c>
      <c r="AV1389">
        <v>-0.60019689042877478</v>
      </c>
      <c r="AW1389">
        <v>38.389076640283392</v>
      </c>
      <c r="AX1389">
        <v>38.287743216471227</v>
      </c>
      <c r="AY1389">
        <v>4.0071363719069414E-2</v>
      </c>
      <c r="AZ1389">
        <v>-22.178550210237457</v>
      </c>
      <c r="BA1389">
        <v>1371.3547926075412</v>
      </c>
    </row>
    <row r="1390" spans="1:100" x14ac:dyDescent="0.25">
      <c r="A1390">
        <v>3620</v>
      </c>
      <c r="B1390" t="s">
        <v>1780</v>
      </c>
      <c r="C1390">
        <v>3</v>
      </c>
      <c r="D1390">
        <v>4.0298768963292044</v>
      </c>
      <c r="E1390">
        <v>0</v>
      </c>
      <c r="F1390">
        <v>-0.64385076164345523</v>
      </c>
      <c r="G1390">
        <v>-0.64385076164345523</v>
      </c>
      <c r="H1390">
        <v>0.39002734947057038</v>
      </c>
      <c r="I1390">
        <v>0</v>
      </c>
      <c r="J1390">
        <v>23.401640968234219</v>
      </c>
      <c r="K1390">
        <v>0.39002734947057038</v>
      </c>
      <c r="L1390">
        <v>-0.99999999999999856</v>
      </c>
      <c r="M1390">
        <v>-0.99999999999999856</v>
      </c>
      <c r="N1390">
        <v>7.8005469894114041</v>
      </c>
      <c r="O1390">
        <v>26.787667102919983</v>
      </c>
      <c r="P1390">
        <v>-0.84292503339296565</v>
      </c>
      <c r="Q1390">
        <v>-2.2171681222688808</v>
      </c>
      <c r="R1390">
        <v>-0.79485724241044531</v>
      </c>
      <c r="S1390">
        <v>0.33333333333333331</v>
      </c>
      <c r="T1390">
        <v>0.36964038100311097</v>
      </c>
      <c r="U1390">
        <v>0.67032368271311671</v>
      </c>
      <c r="V1390">
        <v>0</v>
      </c>
      <c r="W1390">
        <v>39.330801903159617</v>
      </c>
      <c r="X1390">
        <v>3.0305481433881192</v>
      </c>
      <c r="Y1390">
        <v>-0.99999999999999856</v>
      </c>
      <c r="Z1390">
        <v>-0.99999999999999856</v>
      </c>
      <c r="AA1390">
        <v>71.242552925989145</v>
      </c>
      <c r="AB1390">
        <v>9.4096938309080308E-2</v>
      </c>
      <c r="AC1390">
        <v>0.13140474511910363</v>
      </c>
      <c r="AD1390">
        <v>0.4286304818766154</v>
      </c>
      <c r="AE1390">
        <v>32.706608265239964</v>
      </c>
      <c r="AF1390">
        <v>-0.99999999999999856</v>
      </c>
      <c r="AG1390">
        <v>-0.99999999999999856</v>
      </c>
      <c r="AH1390">
        <v>-0.99999999999999856</v>
      </c>
      <c r="AI1390">
        <v>0</v>
      </c>
      <c r="AJ1390">
        <v>0</v>
      </c>
      <c r="AK1390">
        <v>0.19211561992862661</v>
      </c>
      <c r="AL1390">
        <v>3.2504574609881287E-3</v>
      </c>
      <c r="AM1390">
        <v>-5.1785798870786742E-2</v>
      </c>
      <c r="AN1390">
        <v>-7.6337356761636374E-2</v>
      </c>
      <c r="AO1390">
        <v>-0.33406687212653569</v>
      </c>
      <c r="AP1390">
        <v>-1.8921816317359696</v>
      </c>
      <c r="AQ1390">
        <v>62.732442871393893</v>
      </c>
      <c r="AR1390">
        <v>1.3732973970495594</v>
      </c>
      <c r="AS1390">
        <v>3.4205754928586876</v>
      </c>
      <c r="AT1390">
        <v>-0.99999999999999856</v>
      </c>
      <c r="AU1390">
        <v>-0.99999999999999856</v>
      </c>
      <c r="AV1390">
        <v>-1.4387080040539006</v>
      </c>
      <c r="AW1390">
        <v>96.138038397173176</v>
      </c>
      <c r="AX1390">
        <v>96.138038397173176</v>
      </c>
      <c r="AY1390">
        <v>0.57072911951291538</v>
      </c>
      <c r="AZ1390">
        <v>48.737472978755896</v>
      </c>
      <c r="BA1390">
        <v>1696.4533066004435</v>
      </c>
    </row>
    <row r="1391" spans="1:100" x14ac:dyDescent="0.25">
      <c r="A1391">
        <v>3623</v>
      </c>
      <c r="B1391" t="s">
        <v>1781</v>
      </c>
      <c r="C1391">
        <v>3</v>
      </c>
      <c r="D1391">
        <v>5.0370243556419698</v>
      </c>
      <c r="E1391">
        <v>0</v>
      </c>
      <c r="F1391">
        <v>0.57745236204395423</v>
      </c>
      <c r="G1391">
        <v>0.57745236204395423</v>
      </c>
      <c r="H1391">
        <v>7.5630239148124986E-3</v>
      </c>
      <c r="I1391">
        <v>0</v>
      </c>
      <c r="J1391">
        <v>0.45378143488875078</v>
      </c>
      <c r="K1391">
        <v>7.5630239148124986E-3</v>
      </c>
      <c r="L1391">
        <v>-1.0000000000000009</v>
      </c>
      <c r="M1391">
        <v>-1.0000000000000009</v>
      </c>
      <c r="N1391">
        <v>0.15126047829624964</v>
      </c>
      <c r="O1391">
        <v>6.0682581525746677</v>
      </c>
      <c r="P1391">
        <v>-1.7916120474771957</v>
      </c>
      <c r="Q1391">
        <v>-0.74110966357873709</v>
      </c>
      <c r="R1391">
        <v>-0.40323248330605665</v>
      </c>
      <c r="S1391">
        <v>0.32701658521425375</v>
      </c>
      <c r="T1391">
        <v>0.30863313725098968</v>
      </c>
      <c r="U1391">
        <v>0.41475306325357864</v>
      </c>
      <c r="V1391">
        <v>-1.4501398362583415E-2</v>
      </c>
      <c r="W1391">
        <v>41.133534537657056</v>
      </c>
      <c r="X1391">
        <v>2.1753903653069013</v>
      </c>
      <c r="Y1391">
        <v>-1.0000000000000009</v>
      </c>
      <c r="Z1391">
        <v>-1.0000000000000009</v>
      </c>
      <c r="AA1391">
        <v>81.222038029158014</v>
      </c>
      <c r="AB1391">
        <v>0.18647737431795386</v>
      </c>
      <c r="AC1391">
        <v>0.18232547693439752</v>
      </c>
      <c r="AD1391">
        <v>0.44103186824378787</v>
      </c>
      <c r="AE1391">
        <v>40.491735974806964</v>
      </c>
      <c r="AF1391">
        <v>-1.0000000000000009</v>
      </c>
      <c r="AG1391">
        <v>-1.0000000000000009</v>
      </c>
      <c r="AH1391">
        <v>-1.0000000000000009</v>
      </c>
      <c r="AI1391">
        <v>0</v>
      </c>
      <c r="AJ1391">
        <v>-1.4501398362583415E-2</v>
      </c>
      <c r="AK1391">
        <v>0.24860841110660212</v>
      </c>
      <c r="AL1391">
        <v>1.9529276791994132E-2</v>
      </c>
      <c r="AM1391">
        <v>3.3262684656249035E-2</v>
      </c>
      <c r="AN1391">
        <v>0.19230587701855067</v>
      </c>
      <c r="AO1391">
        <v>2.0746091719392359</v>
      </c>
      <c r="AP1391">
        <v>4.905293309423735</v>
      </c>
      <c r="AQ1391">
        <v>41.587315972545802</v>
      </c>
      <c r="AR1391">
        <v>1.0359013873562388</v>
      </c>
      <c r="AS1391">
        <v>2.1829533892217139</v>
      </c>
      <c r="AT1391">
        <v>-1.0000000000000009</v>
      </c>
      <c r="AU1391">
        <v>-1.0000000000000009</v>
      </c>
      <c r="AV1391">
        <v>0.17421987873789768</v>
      </c>
      <c r="AW1391">
        <v>92.195589491156369</v>
      </c>
      <c r="AX1391">
        <v>90.745449654898039</v>
      </c>
      <c r="AY1391">
        <v>0.53700545918416842</v>
      </c>
      <c r="AZ1391">
        <v>36.314312074784731</v>
      </c>
      <c r="BA1391">
        <v>1528.737527598837</v>
      </c>
    </row>
    <row r="1392" spans="1:100" x14ac:dyDescent="0.25">
      <c r="A1392">
        <v>3624</v>
      </c>
      <c r="B1392" t="s">
        <v>1782</v>
      </c>
      <c r="C1392">
        <v>3</v>
      </c>
      <c r="D1392">
        <v>5.1161653863989054</v>
      </c>
      <c r="E1392">
        <v>3.1741469767163589E-3</v>
      </c>
      <c r="F1392">
        <v>-1.1524689364942033</v>
      </c>
      <c r="G1392">
        <v>-1.1524689364942033</v>
      </c>
      <c r="H1392">
        <v>0.26658509615939202</v>
      </c>
      <c r="I1392">
        <v>0</v>
      </c>
      <c r="J1392">
        <v>15.995105769563519</v>
      </c>
      <c r="K1392">
        <v>0.26658509615939202</v>
      </c>
      <c r="L1392">
        <v>-1.0000000000000024</v>
      </c>
      <c r="M1392">
        <v>-1.0000000000000024</v>
      </c>
      <c r="N1392">
        <v>5.3317019231878398</v>
      </c>
      <c r="O1392">
        <v>19.958802219468218</v>
      </c>
      <c r="P1392">
        <v>0.3433975196348007</v>
      </c>
      <c r="Q1392">
        <v>-2.3739367031226464</v>
      </c>
      <c r="R1392">
        <v>-0.85277688734684942</v>
      </c>
      <c r="S1392">
        <v>0.33333333333333415</v>
      </c>
      <c r="T1392">
        <v>0.34875979457957074</v>
      </c>
      <c r="U1392">
        <v>0.40445422437320083</v>
      </c>
      <c r="V1392">
        <v>-1.8712921723340166E-2</v>
      </c>
      <c r="W1392">
        <v>32.049973376134936</v>
      </c>
      <c r="X1392">
        <v>1.9364738601525118</v>
      </c>
      <c r="Y1392">
        <v>-1.0000000000000024</v>
      </c>
      <c r="Z1392">
        <v>-1.0000000000000024</v>
      </c>
      <c r="AA1392">
        <v>80.006914817385621</v>
      </c>
      <c r="AB1392">
        <v>0.49654844688430855</v>
      </c>
      <c r="AC1392">
        <v>9.2171731674167021E-2</v>
      </c>
      <c r="AD1392">
        <v>0.38747418801347522</v>
      </c>
      <c r="AE1392">
        <v>48.809718328597526</v>
      </c>
      <c r="AF1392">
        <v>-1.0000000000000024</v>
      </c>
      <c r="AG1392">
        <v>-1.0000000000000024</v>
      </c>
      <c r="AH1392">
        <v>-1.0000000000000024</v>
      </c>
      <c r="AI1392">
        <v>-7.2885792050218223E-2</v>
      </c>
      <c r="AJ1392">
        <v>-1.8712921723340166E-2</v>
      </c>
      <c r="AK1392">
        <v>6.5348151599205928E-2</v>
      </c>
      <c r="AL1392">
        <v>7.4102932819706882E-2</v>
      </c>
      <c r="AM1392">
        <v>0.61254719601305518</v>
      </c>
      <c r="AN1392">
        <v>1.1949674909117847</v>
      </c>
      <c r="AO1392">
        <v>15.640420658322412</v>
      </c>
      <c r="AP1392">
        <v>30.244701936893151</v>
      </c>
      <c r="AQ1392">
        <v>48.045079145698473</v>
      </c>
      <c r="AR1392">
        <v>1.0678344305627647</v>
      </c>
      <c r="AS1392">
        <v>2.2030589563119034</v>
      </c>
      <c r="AT1392">
        <v>-1.0000000000000024</v>
      </c>
      <c r="AU1392">
        <v>-1.0000000000000024</v>
      </c>
      <c r="AV1392">
        <v>-2.0052458238410522</v>
      </c>
      <c r="AW1392">
        <v>130.21041897374693</v>
      </c>
      <c r="AX1392">
        <v>126.8814109604086</v>
      </c>
      <c r="AY1392">
        <v>0.4625728507352479</v>
      </c>
      <c r="AZ1392">
        <v>70.777177040440947</v>
      </c>
      <c r="BA1392">
        <v>1580.6490407124618</v>
      </c>
    </row>
    <row r="1393" spans="1:100" x14ac:dyDescent="0.25">
      <c r="A1393">
        <v>3627</v>
      </c>
      <c r="B1393" t="s">
        <v>1783</v>
      </c>
      <c r="C1393">
        <v>3</v>
      </c>
      <c r="D1393">
        <v>5.957559591059316</v>
      </c>
      <c r="E1393">
        <v>0.2086791161411736</v>
      </c>
      <c r="F1393">
        <v>0.3486574892149622</v>
      </c>
      <c r="G1393">
        <v>0.4125818253009893</v>
      </c>
      <c r="H1393">
        <v>0.29414441568125038</v>
      </c>
      <c r="I1393">
        <v>0</v>
      </c>
      <c r="J1393">
        <v>17.648664940875026</v>
      </c>
      <c r="K1393">
        <v>0.29414441568125038</v>
      </c>
      <c r="L1393">
        <v>-0.999999999999998</v>
      </c>
      <c r="M1393">
        <v>-0.999999999999998</v>
      </c>
      <c r="N1393">
        <v>5.882888313625009</v>
      </c>
      <c r="O1393">
        <v>24.018806357235327</v>
      </c>
      <c r="P1393">
        <v>0.32186203211214898</v>
      </c>
      <c r="Q1393">
        <v>-2.6561790081250187</v>
      </c>
      <c r="R1393">
        <v>-0.79551198013872626</v>
      </c>
      <c r="S1393">
        <v>0.33333333333333282</v>
      </c>
      <c r="T1393">
        <v>0.35134569353023171</v>
      </c>
      <c r="U1393">
        <v>-1.4730329786215362E-2</v>
      </c>
      <c r="V1393">
        <v>9.5036822654531294E-3</v>
      </c>
      <c r="W1393">
        <v>15.412318546462085</v>
      </c>
      <c r="X1393">
        <v>0.40545629616978457</v>
      </c>
      <c r="Y1393">
        <v>-0.999999999999998</v>
      </c>
      <c r="Z1393">
        <v>-0.999999999999998</v>
      </c>
      <c r="AA1393">
        <v>16.728582032255719</v>
      </c>
      <c r="AB1393">
        <v>0.1766680293469137</v>
      </c>
      <c r="AC1393">
        <v>-0.1385965975050775</v>
      </c>
      <c r="AD1393">
        <v>4.1640774768111361E-3</v>
      </c>
      <c r="AE1393">
        <v>2.1117754659323658</v>
      </c>
      <c r="AF1393">
        <v>-0.999999999999998</v>
      </c>
      <c r="AG1393">
        <v>-0.999999999999998</v>
      </c>
      <c r="AH1393">
        <v>-0.999999999999998</v>
      </c>
      <c r="AI1393">
        <v>0</v>
      </c>
      <c r="AJ1393">
        <v>9.5036822654531294E-3</v>
      </c>
      <c r="AK1393">
        <v>-4.3739954971179652E-3</v>
      </c>
      <c r="AL1393">
        <v>0.19423475241489382</v>
      </c>
      <c r="AM1393">
        <v>-0.36591023719109617</v>
      </c>
      <c r="AN1393">
        <v>-6.8184926112933905E-2</v>
      </c>
      <c r="AO1393">
        <v>-9.1696259072629953</v>
      </c>
      <c r="AP1393">
        <v>-0.73344939074887883</v>
      </c>
      <c r="AQ1393">
        <v>33.060983487337126</v>
      </c>
      <c r="AR1393">
        <v>0.67945237934280234</v>
      </c>
      <c r="AS1393">
        <v>0.69960071185103501</v>
      </c>
      <c r="AT1393">
        <v>-0.999999999999998</v>
      </c>
      <c r="AU1393">
        <v>-0.999999999999998</v>
      </c>
      <c r="AV1393">
        <v>-0.38293015483773668</v>
      </c>
      <c r="AW1393">
        <v>40.013938998742169</v>
      </c>
      <c r="AX1393">
        <v>40.96430722528747</v>
      </c>
      <c r="AY1393">
        <v>0.30140394850946156</v>
      </c>
      <c r="AZ1393">
        <v>-0.32728773728809962</v>
      </c>
      <c r="BA1393">
        <v>1421.2730311007356</v>
      </c>
    </row>
    <row r="1394" spans="1:100" x14ac:dyDescent="0.25">
      <c r="A1394">
        <v>3630</v>
      </c>
      <c r="B1394" t="s">
        <v>1784</v>
      </c>
      <c r="C1394">
        <v>2</v>
      </c>
      <c r="D1394">
        <v>4.1124093453466237</v>
      </c>
      <c r="E1394">
        <v>8.4515879494986387E-2</v>
      </c>
      <c r="F1394">
        <v>0.28739104984918096</v>
      </c>
      <c r="G1394">
        <v>0.29636298909301062</v>
      </c>
      <c r="H1394">
        <v>0.11353897685963113</v>
      </c>
      <c r="I1394">
        <v>0</v>
      </c>
      <c r="J1394">
        <v>6.8123386115778679</v>
      </c>
      <c r="K1394">
        <v>0.11353897685963113</v>
      </c>
      <c r="L1394">
        <v>-1</v>
      </c>
      <c r="M1394">
        <v>-1</v>
      </c>
      <c r="N1394">
        <v>2.2707795371926225</v>
      </c>
      <c r="O1394">
        <v>10.921107471170293</v>
      </c>
      <c r="P1394">
        <v>0.59580603676209165</v>
      </c>
      <c r="Q1394">
        <v>1.6808124098740516</v>
      </c>
      <c r="R1394">
        <v>0.55355260028789288</v>
      </c>
      <c r="S1394">
        <v>0.33607837164287935</v>
      </c>
      <c r="T1394">
        <v>0.30800492100891913</v>
      </c>
      <c r="U1394">
        <v>0.10712420213867527</v>
      </c>
      <c r="V1394">
        <v>4.533899394156062E-3</v>
      </c>
      <c r="W1394">
        <v>26.179875693555967</v>
      </c>
      <c r="X1394">
        <v>0.93955947807762075</v>
      </c>
      <c r="Y1394">
        <v>-1</v>
      </c>
      <c r="Z1394">
        <v>-1</v>
      </c>
      <c r="AA1394">
        <v>46.248068053175906</v>
      </c>
      <c r="AB1394">
        <v>0.15052214229238767</v>
      </c>
      <c r="AC1394">
        <v>0.15074833026776907</v>
      </c>
      <c r="AD1394">
        <v>0.14587262524565317</v>
      </c>
      <c r="AE1394">
        <v>20.670672793636072</v>
      </c>
      <c r="AF1394">
        <v>-1</v>
      </c>
      <c r="AG1394">
        <v>-1</v>
      </c>
      <c r="AH1394">
        <v>-1</v>
      </c>
      <c r="AI1394">
        <v>2.2190951429124162E-3</v>
      </c>
      <c r="AJ1394">
        <v>4.533899394156062E-3</v>
      </c>
      <c r="AK1394">
        <v>5.0567631333831034E-2</v>
      </c>
      <c r="AL1394">
        <v>0.12126032565541629</v>
      </c>
      <c r="AM1394">
        <v>5.0551713447397451E-2</v>
      </c>
      <c r="AN1394">
        <v>0.13288914676765631</v>
      </c>
      <c r="AO1394">
        <v>1.6742638732093889</v>
      </c>
      <c r="AP1394">
        <v>3.7708974171131917</v>
      </c>
      <c r="AQ1394">
        <v>31.492923223471376</v>
      </c>
      <c r="AR1394">
        <v>0.73868468016725963</v>
      </c>
      <c r="AS1394">
        <v>1.0302626922785154</v>
      </c>
      <c r="AT1394">
        <v>-1</v>
      </c>
      <c r="AU1394">
        <v>-1</v>
      </c>
      <c r="AV1394">
        <v>0.78630293499269377</v>
      </c>
      <c r="AW1394">
        <v>58.741193310910361</v>
      </c>
      <c r="AX1394">
        <v>58.906485591049908</v>
      </c>
      <c r="AY1394">
        <v>0.19683724091989091</v>
      </c>
      <c r="AZ1394">
        <v>5.2856589491619159</v>
      </c>
      <c r="BA1394">
        <v>1471.3039155369474</v>
      </c>
    </row>
    <row r="1395" spans="1:100" x14ac:dyDescent="0.25">
      <c r="A1395">
        <v>3632</v>
      </c>
      <c r="B1395" t="s">
        <v>1785</v>
      </c>
      <c r="C1395">
        <v>3</v>
      </c>
      <c r="D1395">
        <v>4.5837995811335217</v>
      </c>
      <c r="E1395">
        <v>0</v>
      </c>
      <c r="F1395">
        <v>0</v>
      </c>
      <c r="G1395">
        <v>0</v>
      </c>
      <c r="H1395">
        <v>-0.1145535782650693</v>
      </c>
      <c r="I1395">
        <v>0</v>
      </c>
      <c r="J1395">
        <v>-6.87321469590416</v>
      </c>
      <c r="K1395">
        <v>-0.1145535782650693</v>
      </c>
      <c r="L1395">
        <v>-0.99999999999999878</v>
      </c>
      <c r="M1395">
        <v>-0.99999999999999878</v>
      </c>
      <c r="N1395">
        <v>-2.2910715653013858</v>
      </c>
      <c r="O1395">
        <v>-2.2894151147706343</v>
      </c>
      <c r="P1395">
        <v>-0.27087648468101699</v>
      </c>
      <c r="Q1395">
        <v>-1.4305667878761044E-2</v>
      </c>
      <c r="R1395">
        <v>-6.269610369437021E-3</v>
      </c>
      <c r="S1395">
        <v>0.26513723897415964</v>
      </c>
      <c r="T1395">
        <v>0.26690671518030123</v>
      </c>
      <c r="U1395">
        <v>-1.782786682437263E-2</v>
      </c>
      <c r="V1395">
        <v>0</v>
      </c>
      <c r="W1395">
        <v>25.150786623806301</v>
      </c>
      <c r="X1395">
        <v>0.50670257437415622</v>
      </c>
      <c r="Y1395">
        <v>-0.99999999999999878</v>
      </c>
      <c r="Z1395">
        <v>-0.99999999999999878</v>
      </c>
      <c r="AA1395">
        <v>36.0821005874108</v>
      </c>
      <c r="AB1395">
        <v>8.7004852883696721E-2</v>
      </c>
      <c r="AC1395">
        <v>7.5073506119070516E-2</v>
      </c>
      <c r="AD1395">
        <v>5.6673312476711729E-2</v>
      </c>
      <c r="AE1395">
        <v>10.937583573973949</v>
      </c>
      <c r="AF1395">
        <v>-0.99999999999999878</v>
      </c>
      <c r="AG1395">
        <v>-0.99999999999999878</v>
      </c>
      <c r="AH1395">
        <v>-0.99999999999999878</v>
      </c>
      <c r="AI1395">
        <v>0</v>
      </c>
      <c r="AJ1395">
        <v>0</v>
      </c>
      <c r="AK1395">
        <v>0.26355362923124193</v>
      </c>
      <c r="AL1395">
        <v>0.3660564145530612</v>
      </c>
      <c r="AM1395">
        <v>-1.0923212083530857E-2</v>
      </c>
      <c r="AN1395">
        <v>-0.15849624175350976</v>
      </c>
      <c r="AO1395">
        <v>1.0446878440679384</v>
      </c>
      <c r="AP1395">
        <v>-2.1321239710724389</v>
      </c>
      <c r="AQ1395">
        <v>18.277571927902144</v>
      </c>
      <c r="AR1395">
        <v>0.51421608733008839</v>
      </c>
      <c r="AS1395">
        <v>0.39214899610908677</v>
      </c>
      <c r="AT1395">
        <v>-0.99999999999999878</v>
      </c>
      <c r="AU1395">
        <v>-0.99999999999999878</v>
      </c>
      <c r="AV1395">
        <v>-6.269610369437021E-3</v>
      </c>
      <c r="AW1395">
        <v>31.660561501567724</v>
      </c>
      <c r="AX1395">
        <v>31.660561501567724</v>
      </c>
      <c r="AY1395">
        <v>1.3606083840095521E-2</v>
      </c>
      <c r="AZ1395">
        <v>-10.58212876315037</v>
      </c>
      <c r="BA1395">
        <v>1375.957788578866</v>
      </c>
    </row>
    <row r="1396" spans="1:100" x14ac:dyDescent="0.25">
      <c r="A1396">
        <v>3633</v>
      </c>
      <c r="B1396" t="s">
        <v>1786</v>
      </c>
      <c r="C1396">
        <v>2</v>
      </c>
      <c r="D1396">
        <v>5.2140985897498071</v>
      </c>
      <c r="E1396">
        <v>0.32923199589900454</v>
      </c>
      <c r="F1396">
        <v>0.89676091143847658</v>
      </c>
      <c r="G1396">
        <v>0.90850005637067532</v>
      </c>
      <c r="H1396">
        <v>0.24017762653382735</v>
      </c>
      <c r="I1396">
        <v>0</v>
      </c>
      <c r="J1396">
        <v>14.41065759202964</v>
      </c>
      <c r="K1396">
        <v>0.24017762653382735</v>
      </c>
      <c r="L1396">
        <v>-1</v>
      </c>
      <c r="M1396">
        <v>-1</v>
      </c>
      <c r="N1396">
        <v>4.803552530676547</v>
      </c>
      <c r="O1396">
        <v>18.813774245191521</v>
      </c>
      <c r="P1396">
        <v>1.8351623602296758</v>
      </c>
      <c r="Q1396">
        <v>4.5775098969216215</v>
      </c>
      <c r="R1396">
        <v>1.5049682640202833</v>
      </c>
      <c r="S1396">
        <v>0.35975075406633311</v>
      </c>
      <c r="T1396">
        <v>0.40795019487833667</v>
      </c>
      <c r="U1396">
        <v>0.23088454653860344</v>
      </c>
      <c r="V1396">
        <v>2.0898549198851195E-2</v>
      </c>
      <c r="W1396">
        <v>33.990907864562594</v>
      </c>
      <c r="X1396">
        <v>1.512891478102679</v>
      </c>
      <c r="Y1396">
        <v>-1</v>
      </c>
      <c r="Z1396">
        <v>-1</v>
      </c>
      <c r="AA1396">
        <v>62.329725213020438</v>
      </c>
      <c r="AB1396">
        <v>0.28934244177743812</v>
      </c>
      <c r="AC1396">
        <v>0.28962131172483252</v>
      </c>
      <c r="AD1396">
        <v>0.28355302620113265</v>
      </c>
      <c r="AE1396">
        <v>33.45969895755465</v>
      </c>
      <c r="AF1396">
        <v>-1</v>
      </c>
      <c r="AG1396">
        <v>-1</v>
      </c>
      <c r="AH1396">
        <v>-1</v>
      </c>
      <c r="AI1396">
        <v>1.119252983467924E-2</v>
      </c>
      <c r="AJ1396">
        <v>2.0898549198851195E-2</v>
      </c>
      <c r="AK1396">
        <v>-0.11667503315199181</v>
      </c>
      <c r="AL1396">
        <v>0.28850299014123915</v>
      </c>
      <c r="AM1396">
        <v>-0.1442397267085232</v>
      </c>
      <c r="AN1396">
        <v>0.32768058692357693</v>
      </c>
      <c r="AO1396">
        <v>-3.2858891340831802</v>
      </c>
      <c r="AP1396">
        <v>8.7310504244057618</v>
      </c>
      <c r="AQ1396">
        <v>39.808318266922207</v>
      </c>
      <c r="AR1396">
        <v>0.92172280166035669</v>
      </c>
      <c r="AS1396">
        <v>1.6221850116866774</v>
      </c>
      <c r="AT1396">
        <v>-1</v>
      </c>
      <c r="AU1396">
        <v>-1</v>
      </c>
      <c r="AV1396">
        <v>2.0488698309883517</v>
      </c>
      <c r="AW1396">
        <v>77.274126601373581</v>
      </c>
      <c r="AX1396">
        <v>77.682212123357672</v>
      </c>
      <c r="AY1396">
        <v>0.33959052753881391</v>
      </c>
      <c r="AZ1396">
        <v>30.294967045409059</v>
      </c>
      <c r="BA1396">
        <v>1495.6502822065856</v>
      </c>
    </row>
    <row r="1397" spans="1:100" x14ac:dyDescent="0.25">
      <c r="A1397">
        <v>3634</v>
      </c>
      <c r="B1397" t="s">
        <v>1787</v>
      </c>
      <c r="C1397">
        <v>3</v>
      </c>
      <c r="D1397">
        <v>-0.43206292574538285</v>
      </c>
      <c r="E1397">
        <v>0.24430688927677205</v>
      </c>
      <c r="F1397">
        <v>-0.20710120411137226</v>
      </c>
      <c r="G1397">
        <v>-0.10589816500917612</v>
      </c>
      <c r="H1397">
        <v>-8.1824745192734721E-2</v>
      </c>
      <c r="I1397">
        <v>0</v>
      </c>
      <c r="J1397">
        <v>-4.9094847115640832</v>
      </c>
      <c r="K1397">
        <v>-8.1824745192734721E-2</v>
      </c>
      <c r="L1397">
        <v>-0.99999999999999845</v>
      </c>
      <c r="M1397">
        <v>-0.99999999999999845</v>
      </c>
      <c r="N1397">
        <v>-1.6364949038546952</v>
      </c>
      <c r="O1397">
        <v>-5.4474458023186427</v>
      </c>
      <c r="P1397">
        <v>-1.6043257653474765</v>
      </c>
      <c r="Q1397">
        <v>-0.92661679470705927</v>
      </c>
      <c r="R1397">
        <v>-0.41551356512828214</v>
      </c>
      <c r="S1397">
        <v>0.33333333333333298</v>
      </c>
      <c r="T1397">
        <v>0.3403901653670573</v>
      </c>
      <c r="U1397">
        <v>5.5130499832924881E-2</v>
      </c>
      <c r="V1397">
        <v>0</v>
      </c>
      <c r="W1397">
        <v>32.427149749041973</v>
      </c>
      <c r="X1397">
        <v>1.0542898154313043</v>
      </c>
      <c r="Y1397">
        <v>-0.99999999999999845</v>
      </c>
      <c r="Z1397">
        <v>-0.99999999999999845</v>
      </c>
      <c r="AA1397">
        <v>46.905277071945676</v>
      </c>
      <c r="AB1397">
        <v>0.15133180868291488</v>
      </c>
      <c r="AC1397">
        <v>0.20156737808552799</v>
      </c>
      <c r="AD1397">
        <v>-5.5026369007802986E-2</v>
      </c>
      <c r="AE1397">
        <v>14.893640888031982</v>
      </c>
      <c r="AF1397">
        <v>-0.99999999999999845</v>
      </c>
      <c r="AG1397">
        <v>-0.99999999999999845</v>
      </c>
      <c r="AH1397">
        <v>-0.99999999999999845</v>
      </c>
      <c r="AI1397">
        <v>0</v>
      </c>
      <c r="AJ1397">
        <v>0</v>
      </c>
      <c r="AK1397">
        <v>-1.4082637239591713E-2</v>
      </c>
      <c r="AL1397">
        <v>0.32296599635640577</v>
      </c>
      <c r="AM1397">
        <v>8.1917054743624984E-2</v>
      </c>
      <c r="AN1397">
        <v>-0.11256157885017917</v>
      </c>
      <c r="AO1397">
        <v>1.9775131823926644</v>
      </c>
      <c r="AP1397">
        <v>-1.1992094894724512</v>
      </c>
      <c r="AQ1397">
        <v>27.51766503747789</v>
      </c>
      <c r="AR1397">
        <v>0.72885399853331523</v>
      </c>
      <c r="AS1397">
        <v>0.97246507023856954</v>
      </c>
      <c r="AT1397">
        <v>-0.99999999999999845</v>
      </c>
      <c r="AU1397">
        <v>-0.99999999999999845</v>
      </c>
      <c r="AV1397">
        <v>-0.52141173013745856</v>
      </c>
      <c r="AW1397">
        <v>40.25862178015462</v>
      </c>
      <c r="AX1397">
        <v>40.25862178015462</v>
      </c>
      <c r="AY1397">
        <v>0.12932468808255487</v>
      </c>
      <c r="AZ1397">
        <v>-33.096381470432426</v>
      </c>
      <c r="BA1397">
        <v>1415.4136106777917</v>
      </c>
      <c r="CU1397" t="e">
        <v>#N/A</v>
      </c>
      <c r="CV1397" t="e">
        <v>#N/A</v>
      </c>
    </row>
    <row r="1398" spans="1:100" x14ac:dyDescent="0.25">
      <c r="A1398">
        <v>3635</v>
      </c>
      <c r="B1398" t="s">
        <v>1788</v>
      </c>
      <c r="C1398">
        <v>3</v>
      </c>
      <c r="D1398">
        <v>5.0641576296447459</v>
      </c>
      <c r="E1398">
        <v>1.0094498758075239</v>
      </c>
      <c r="F1398">
        <v>-6.132833232757063E-2</v>
      </c>
      <c r="G1398">
        <v>0.27036489902312927</v>
      </c>
      <c r="H1398">
        <v>-0.13718160059600479</v>
      </c>
      <c r="I1398">
        <v>0</v>
      </c>
      <c r="J1398">
        <v>-8.2308960357602849</v>
      </c>
      <c r="K1398">
        <v>-0.13718160059600479</v>
      </c>
      <c r="L1398">
        <v>-1</v>
      </c>
      <c r="M1398">
        <v>-1</v>
      </c>
      <c r="N1398">
        <v>-2.7436320119200963</v>
      </c>
      <c r="O1398">
        <v>-2.8963735070924099</v>
      </c>
      <c r="P1398">
        <v>-0.16315258210708319</v>
      </c>
      <c r="Q1398">
        <v>-0.30193330070571189</v>
      </c>
      <c r="R1398">
        <v>-0.11125530231815881</v>
      </c>
      <c r="S1398">
        <v>0.33333333333333359</v>
      </c>
      <c r="T1398">
        <v>0.36316803423270749</v>
      </c>
      <c r="U1398">
        <v>0.26823192763975973</v>
      </c>
      <c r="V1398">
        <v>-8.9734854676298288E-3</v>
      </c>
      <c r="W1398">
        <v>43.717656413367017</v>
      </c>
      <c r="X1398">
        <v>1.871394459700555</v>
      </c>
      <c r="Y1398">
        <v>-1</v>
      </c>
      <c r="Z1398">
        <v>-1</v>
      </c>
      <c r="AA1398">
        <v>77.46900640894134</v>
      </c>
      <c r="AB1398">
        <v>0.3561844662561931</v>
      </c>
      <c r="AC1398">
        <v>-5.2477627608634135E-2</v>
      </c>
      <c r="AD1398">
        <v>0.37354526731029158</v>
      </c>
      <c r="AE1398">
        <v>33.862605297892529</v>
      </c>
      <c r="AF1398">
        <v>-1</v>
      </c>
      <c r="AG1398">
        <v>-1</v>
      </c>
      <c r="AH1398">
        <v>-1</v>
      </c>
      <c r="AI1398">
        <v>0</v>
      </c>
      <c r="AJ1398">
        <v>-8.9734854676298288E-3</v>
      </c>
      <c r="AK1398">
        <v>8.3155048055226125E-2</v>
      </c>
      <c r="AL1398">
        <v>0.38103343306557091</v>
      </c>
      <c r="AM1398">
        <v>-3.8257335518993456E-2</v>
      </c>
      <c r="AN1398">
        <v>7.0001245435791767E-2</v>
      </c>
      <c r="AO1398">
        <v>-0.54065814769870579</v>
      </c>
      <c r="AP1398">
        <v>3.655198301222649</v>
      </c>
      <c r="AQ1398">
        <v>35.486760377606736</v>
      </c>
      <c r="AR1398">
        <v>0.9557598097381711</v>
      </c>
      <c r="AS1398">
        <v>1.7342128591045505</v>
      </c>
      <c r="AT1398">
        <v>-1</v>
      </c>
      <c r="AU1398">
        <v>-1</v>
      </c>
      <c r="AV1398">
        <v>0.15910959670497044</v>
      </c>
      <c r="AW1398">
        <v>78.227831203071645</v>
      </c>
      <c r="AX1398">
        <v>77.330482656308661</v>
      </c>
      <c r="AY1398">
        <v>0.34259277055215398</v>
      </c>
      <c r="AZ1398">
        <v>35.329259004378038</v>
      </c>
      <c r="BA1398">
        <v>1486.8546938035402</v>
      </c>
    </row>
    <row r="1399" spans="1:100" x14ac:dyDescent="0.25">
      <c r="A1399">
        <v>3636</v>
      </c>
      <c r="B1399" t="s">
        <v>1789</v>
      </c>
      <c r="C1399">
        <v>3</v>
      </c>
      <c r="D1399">
        <v>2.2420828582567767</v>
      </c>
      <c r="E1399">
        <v>0</v>
      </c>
      <c r="F1399">
        <v>0.1554511481634116</v>
      </c>
      <c r="G1399">
        <v>0.1554511481634116</v>
      </c>
      <c r="H1399">
        <v>-0.13138465480055303</v>
      </c>
      <c r="I1399">
        <v>0</v>
      </c>
      <c r="J1399">
        <v>-7.8830792880331817</v>
      </c>
      <c r="K1399">
        <v>-0.13138465480055303</v>
      </c>
      <c r="L1399">
        <v>-0.99999999999999944</v>
      </c>
      <c r="M1399">
        <v>-0.99999999999999944</v>
      </c>
      <c r="N1399">
        <v>-2.6276930960110607</v>
      </c>
      <c r="O1399">
        <v>-5.4855452816129917</v>
      </c>
      <c r="P1399">
        <v>-0.27988393659836225</v>
      </c>
      <c r="Q1399">
        <v>-5.0695738988003747</v>
      </c>
      <c r="R1399">
        <v>-1.7078830813960011</v>
      </c>
      <c r="S1399">
        <v>0.33333333333333337</v>
      </c>
      <c r="T1399">
        <v>0.26626332823866811</v>
      </c>
      <c r="U1399">
        <v>6.3477247020969019E-2</v>
      </c>
      <c r="V1399">
        <v>-6.7273555718687459E-3</v>
      </c>
      <c r="W1399">
        <v>31.509248312866191</v>
      </c>
      <c r="X1399">
        <v>0.8774561659305532</v>
      </c>
      <c r="Y1399">
        <v>-0.99999999999999944</v>
      </c>
      <c r="Z1399">
        <v>-0.99999999999999944</v>
      </c>
      <c r="AA1399">
        <v>62.353892140204835</v>
      </c>
      <c r="AB1399">
        <v>0.22965362102114889</v>
      </c>
      <c r="AC1399">
        <v>0.52724596160297788</v>
      </c>
      <c r="AD1399">
        <v>-0.10584904444943398</v>
      </c>
      <c r="AE1399">
        <v>32.552526908734656</v>
      </c>
      <c r="AF1399">
        <v>-0.99999999999999944</v>
      </c>
      <c r="AG1399">
        <v>-0.99999999999999944</v>
      </c>
      <c r="AH1399">
        <v>-0.99999999999999944</v>
      </c>
      <c r="AI1399">
        <v>0</v>
      </c>
      <c r="AJ1399">
        <v>-6.7273555718687459E-3</v>
      </c>
      <c r="AK1399">
        <v>-6.5885512373998076E-2</v>
      </c>
      <c r="AL1399">
        <v>0.19113217122622503</v>
      </c>
      <c r="AM1399">
        <v>0.16537768928938712</v>
      </c>
      <c r="AN1399">
        <v>-0.11905657111820976</v>
      </c>
      <c r="AO1399">
        <v>3.8050146703646903</v>
      </c>
      <c r="AP1399">
        <v>-2.0207534218241183</v>
      </c>
      <c r="AQ1399">
        <v>23.626169024833008</v>
      </c>
      <c r="AR1399">
        <v>0.65634655302110168</v>
      </c>
      <c r="AS1399">
        <v>0.74607151113000036</v>
      </c>
      <c r="AT1399">
        <v>-0.99999999999999944</v>
      </c>
      <c r="AU1399">
        <v>-0.99999999999999944</v>
      </c>
      <c r="AV1399">
        <v>-1.5524319332325898</v>
      </c>
      <c r="AW1399">
        <v>54.847593436767731</v>
      </c>
      <c r="AX1399">
        <v>54.174857879580856</v>
      </c>
      <c r="AY1399">
        <v>4.1914043867655432E-2</v>
      </c>
      <c r="AZ1399">
        <v>-7.9962978104361229</v>
      </c>
      <c r="BA1399">
        <v>1434.055246696028</v>
      </c>
    </row>
    <row r="1400" spans="1:100" x14ac:dyDescent="0.25">
      <c r="A1400">
        <v>3637</v>
      </c>
      <c r="B1400" t="s">
        <v>1790</v>
      </c>
      <c r="C1400">
        <v>3</v>
      </c>
      <c r="D1400">
        <v>3.4884964623902999</v>
      </c>
      <c r="E1400">
        <v>-0.13687158936676597</v>
      </c>
      <c r="F1400">
        <v>-2.9630617784852528E-2</v>
      </c>
      <c r="G1400">
        <v>-0.12815345858590899</v>
      </c>
      <c r="H1400">
        <v>-7.8772509634552138E-2</v>
      </c>
      <c r="I1400">
        <v>0</v>
      </c>
      <c r="J1400">
        <v>-4.7263505780731272</v>
      </c>
      <c r="K1400">
        <v>-7.8772509634552138E-2</v>
      </c>
      <c r="L1400">
        <v>-1.0000000000000009</v>
      </c>
      <c r="M1400">
        <v>-1.0000000000000009</v>
      </c>
      <c r="N1400">
        <v>-1.5754501926910429</v>
      </c>
      <c r="O1400">
        <v>-1.3660075742687365</v>
      </c>
      <c r="P1400">
        <v>0.33296576894620666</v>
      </c>
      <c r="Q1400">
        <v>-0.44344635167202978</v>
      </c>
      <c r="R1400">
        <v>-0.10952134700952113</v>
      </c>
      <c r="S1400">
        <v>0.3333333333333337</v>
      </c>
      <c r="T1400">
        <v>0.36631061533536713</v>
      </c>
      <c r="U1400">
        <v>0.22857455972229485</v>
      </c>
      <c r="V1400">
        <v>-1.6470334983216168E-2</v>
      </c>
      <c r="W1400">
        <v>39.620827321693277</v>
      </c>
      <c r="X1400">
        <v>1.6216768354817226</v>
      </c>
      <c r="Y1400">
        <v>-1.0000000000000009</v>
      </c>
      <c r="Z1400">
        <v>-1.0000000000000009</v>
      </c>
      <c r="AA1400">
        <v>72.653058903816145</v>
      </c>
      <c r="AB1400">
        <v>-1.7424363979092812E-2</v>
      </c>
      <c r="AC1400">
        <v>0.45910627486683453</v>
      </c>
      <c r="AD1400">
        <v>0.2211531476949064</v>
      </c>
      <c r="AE1400">
        <v>33.141752929132387</v>
      </c>
      <c r="AF1400">
        <v>-1.0000000000000009</v>
      </c>
      <c r="AG1400">
        <v>-1.0000000000000009</v>
      </c>
      <c r="AH1400">
        <v>-1.0000000000000009</v>
      </c>
      <c r="AI1400">
        <v>0</v>
      </c>
      <c r="AJ1400">
        <v>-1.6470334983216168E-2</v>
      </c>
      <c r="AK1400">
        <v>-3.2508897826030635E-2</v>
      </c>
      <c r="AL1400">
        <v>-7.3433800514318701E-3</v>
      </c>
      <c r="AM1400">
        <v>0.26084101324711745</v>
      </c>
      <c r="AN1400">
        <v>-4.9118203090733531E-2</v>
      </c>
      <c r="AO1400">
        <v>6.3584808420477783</v>
      </c>
      <c r="AP1400">
        <v>-1.2646719775254984</v>
      </c>
      <c r="AQ1400">
        <v>34.894476743620146</v>
      </c>
      <c r="AR1400">
        <v>0.91174817340777958</v>
      </c>
      <c r="AS1400">
        <v>1.5429043258471704</v>
      </c>
      <c r="AT1400">
        <v>-1.0000000000000009</v>
      </c>
      <c r="AU1400">
        <v>-1.0000000000000009</v>
      </c>
      <c r="AV1400">
        <v>-0.23767480559543</v>
      </c>
      <c r="AW1400">
        <v>70.022379352021915</v>
      </c>
      <c r="AX1400">
        <v>68.375345853700296</v>
      </c>
      <c r="AY1400">
        <v>-5.2861409350336772E-2</v>
      </c>
      <c r="AZ1400">
        <v>-25.476321068292819</v>
      </c>
      <c r="BA1400">
        <v>1505.6573450927624</v>
      </c>
    </row>
    <row r="1401" spans="1:100" x14ac:dyDescent="0.25">
      <c r="A1401">
        <v>3641</v>
      </c>
      <c r="B1401" t="s">
        <v>1791</v>
      </c>
      <c r="C1401">
        <v>3</v>
      </c>
      <c r="D1401">
        <v>5.4585012835097118</v>
      </c>
      <c r="E1401">
        <v>0</v>
      </c>
      <c r="F1401">
        <v>0</v>
      </c>
      <c r="G1401">
        <v>0</v>
      </c>
      <c r="H1401">
        <v>7.6153158851775234E-3</v>
      </c>
      <c r="I1401">
        <v>0</v>
      </c>
      <c r="J1401">
        <v>0.456918953110651</v>
      </c>
      <c r="K1401">
        <v>7.6153158851775234E-3</v>
      </c>
      <c r="L1401">
        <v>-1</v>
      </c>
      <c r="M1401">
        <v>-1</v>
      </c>
      <c r="N1401">
        <v>0.15230631770355069</v>
      </c>
      <c r="O1401">
        <v>5.9154202366203705</v>
      </c>
      <c r="P1401">
        <v>0.17881419750538941</v>
      </c>
      <c r="Q1401">
        <v>0.48040564189063117</v>
      </c>
      <c r="R1401">
        <v>7.7445634192063156E-2</v>
      </c>
      <c r="S1401">
        <v>0.33698213374884872</v>
      </c>
      <c r="T1401">
        <v>0.37412568028783211</v>
      </c>
      <c r="U1401">
        <v>-0.17338039253719001</v>
      </c>
      <c r="V1401">
        <v>0</v>
      </c>
      <c r="W1401">
        <v>21.204484224572532</v>
      </c>
      <c r="X1401">
        <v>4.7698629050523869E-2</v>
      </c>
      <c r="Y1401">
        <v>-1</v>
      </c>
      <c r="Z1401">
        <v>-1</v>
      </c>
      <c r="AA1401">
        <v>34.917858838512345</v>
      </c>
      <c r="AB1401">
        <v>4.6285061363265656E-3</v>
      </c>
      <c r="AC1401">
        <v>-9.4868117574227168E-2</v>
      </c>
      <c r="AD1401">
        <v>0.36295819103285565</v>
      </c>
      <c r="AE1401">
        <v>13.635928979747749</v>
      </c>
      <c r="AF1401">
        <v>-1</v>
      </c>
      <c r="AG1401">
        <v>-1</v>
      </c>
      <c r="AH1401">
        <v>-1</v>
      </c>
      <c r="AI1401">
        <v>0</v>
      </c>
      <c r="AJ1401">
        <v>0</v>
      </c>
      <c r="AK1401">
        <v>0.27424099008564107</v>
      </c>
      <c r="AL1401">
        <v>-0.12890294476028533</v>
      </c>
      <c r="AM1401">
        <v>0.10580624042053037</v>
      </c>
      <c r="AN1401">
        <v>-2.635156890758944E-2</v>
      </c>
      <c r="AO1401">
        <v>4.0163609609414648</v>
      </c>
      <c r="AP1401">
        <v>-1.3033039464911624</v>
      </c>
      <c r="AQ1401">
        <v>21.661403177683184</v>
      </c>
      <c r="AR1401">
        <v>0.53772742149949093</v>
      </c>
      <c r="AS1401">
        <v>5.5313944935701506E-2</v>
      </c>
      <c r="AT1401">
        <v>-1</v>
      </c>
      <c r="AU1401">
        <v>-1</v>
      </c>
      <c r="AV1401">
        <v>7.7445634192063156E-2</v>
      </c>
      <c r="AW1401">
        <v>39.529975128641524</v>
      </c>
      <c r="AX1401">
        <v>39.529975128641524</v>
      </c>
      <c r="AY1401">
        <v>-7.6719288273640537E-2</v>
      </c>
      <c r="AZ1401">
        <v>-47.21184961861136</v>
      </c>
      <c r="BA1401">
        <v>1464.2196595427395</v>
      </c>
    </row>
    <row r="1402" spans="1:100" x14ac:dyDescent="0.25">
      <c r="A1402">
        <v>3646</v>
      </c>
      <c r="B1402" t="s">
        <v>1792</v>
      </c>
      <c r="C1402">
        <v>2</v>
      </c>
      <c r="D1402">
        <v>3.6882201645800401</v>
      </c>
      <c r="E1402">
        <v>-9.7084487038742243E-3</v>
      </c>
      <c r="F1402">
        <v>5.2762179970869599E-2</v>
      </c>
      <c r="G1402">
        <v>6.0668647513014651E-2</v>
      </c>
      <c r="H1402">
        <v>6.4778634202583021E-2</v>
      </c>
      <c r="I1402">
        <v>0</v>
      </c>
      <c r="J1402">
        <v>3.8867180521549809</v>
      </c>
      <c r="K1402">
        <v>6.4778634202583021E-2</v>
      </c>
      <c r="L1402">
        <v>-1</v>
      </c>
      <c r="M1402">
        <v>-1</v>
      </c>
      <c r="N1402">
        <v>1.2955726840516604</v>
      </c>
      <c r="O1402">
        <v>7.8821526389032357</v>
      </c>
      <c r="P1402">
        <v>0.11861017939997534</v>
      </c>
      <c r="Q1402">
        <v>0.56548180262556436</v>
      </c>
      <c r="R1402">
        <v>0.18722404346716356</v>
      </c>
      <c r="S1402">
        <v>0.32696367023500827</v>
      </c>
      <c r="T1402">
        <v>0.26952246866626506</v>
      </c>
      <c r="U1402">
        <v>5.947210843884497E-2</v>
      </c>
      <c r="V1402">
        <v>-1.7670674433174012E-3</v>
      </c>
      <c r="W1402">
        <v>23.172353060115295</v>
      </c>
      <c r="X1402">
        <v>0.71880645481501704</v>
      </c>
      <c r="Y1402">
        <v>-1</v>
      </c>
      <c r="Z1402">
        <v>-1</v>
      </c>
      <c r="AA1402">
        <v>40.056063356153565</v>
      </c>
      <c r="AB1402">
        <v>9.7071435197361458E-2</v>
      </c>
      <c r="AC1402">
        <v>9.7277338757094017E-2</v>
      </c>
      <c r="AD1402">
        <v>9.2860819252613913E-2</v>
      </c>
      <c r="AE1402">
        <v>15.746447056809641</v>
      </c>
      <c r="AF1402">
        <v>-1</v>
      </c>
      <c r="AG1402">
        <v>-1</v>
      </c>
      <c r="AH1402">
        <v>-1</v>
      </c>
      <c r="AI1402">
        <v>-1.2359934221257789E-3</v>
      </c>
      <c r="AJ1402">
        <v>-1.7670674433174012E-3</v>
      </c>
      <c r="AK1402">
        <v>0.11496195051037283</v>
      </c>
      <c r="AL1402">
        <v>5.6866006478874485E-2</v>
      </c>
      <c r="AM1402">
        <v>0.12555328202933011</v>
      </c>
      <c r="AN1402">
        <v>5.7887578185723654E-2</v>
      </c>
      <c r="AO1402">
        <v>3.5840975684454355</v>
      </c>
      <c r="AP1402">
        <v>1.8610637218771451</v>
      </c>
      <c r="AQ1402">
        <v>28.291203111242492</v>
      </c>
      <c r="AR1402">
        <v>0.66820855343764574</v>
      </c>
      <c r="AS1402">
        <v>0.80235174096190787</v>
      </c>
      <c r="AT1402">
        <v>-1</v>
      </c>
      <c r="AU1402">
        <v>-1</v>
      </c>
      <c r="AV1402">
        <v>0.30017018930582973</v>
      </c>
      <c r="AW1402">
        <v>51.605360924762202</v>
      </c>
      <c r="AX1402">
        <v>51.677169251167143</v>
      </c>
      <c r="AY1402">
        <v>0.14187219518648875</v>
      </c>
      <c r="AZ1402">
        <v>-4.3438059537410636</v>
      </c>
      <c r="BA1402">
        <v>1372.753502507278</v>
      </c>
    </row>
    <row r="1403" spans="1:100" x14ac:dyDescent="0.25">
      <c r="A1403">
        <v>3647</v>
      </c>
      <c r="B1403" t="s">
        <v>1793</v>
      </c>
      <c r="C1403">
        <v>3</v>
      </c>
      <c r="D1403">
        <v>3.5893542109095984</v>
      </c>
      <c r="E1403">
        <v>-8.9163769761627709E-2</v>
      </c>
      <c r="F1403">
        <v>0.20197502075232518</v>
      </c>
      <c r="G1403">
        <v>0.18443659008658428</v>
      </c>
      <c r="H1403">
        <v>7.0978223046005817E-2</v>
      </c>
      <c r="I1403">
        <v>0</v>
      </c>
      <c r="J1403">
        <v>4.2586933827603497</v>
      </c>
      <c r="K1403">
        <v>7.0978223046005817E-2</v>
      </c>
      <c r="L1403">
        <v>-0.99999999999999878</v>
      </c>
      <c r="M1403">
        <v>-0.99999999999999878</v>
      </c>
      <c r="N1403">
        <v>1.4195644609201168</v>
      </c>
      <c r="O1403">
        <v>8.0324841837565337</v>
      </c>
      <c r="P1403">
        <v>2.4849521844709308</v>
      </c>
      <c r="Q1403">
        <v>-5.8495829033264529E-2</v>
      </c>
      <c r="R1403">
        <v>0.19506511106275032</v>
      </c>
      <c r="S1403">
        <v>0.33333333333333287</v>
      </c>
      <c r="T1403">
        <v>0.44603240872762162</v>
      </c>
      <c r="U1403">
        <v>0.50848342513586742</v>
      </c>
      <c r="V1403">
        <v>0</v>
      </c>
      <c r="W1403">
        <v>48.674837766032653</v>
      </c>
      <c r="X1403">
        <v>2.8441260764788296</v>
      </c>
      <c r="Y1403">
        <v>-0.99999999999999878</v>
      </c>
      <c r="Z1403">
        <v>-0.99999999999999878</v>
      </c>
      <c r="AA1403">
        <v>93.772018883397251</v>
      </c>
      <c r="AB1403">
        <v>0.10868658043015438</v>
      </c>
      <c r="AC1403">
        <v>0.63941957577941966</v>
      </c>
      <c r="AD1403">
        <v>0.14993616391646336</v>
      </c>
      <c r="AE1403">
        <v>44.90211600630186</v>
      </c>
      <c r="AF1403">
        <v>-0.99999999999999878</v>
      </c>
      <c r="AG1403">
        <v>-0.99999999999999878</v>
      </c>
      <c r="AH1403">
        <v>-0.99999999999999878</v>
      </c>
      <c r="AI1403">
        <v>0</v>
      </c>
      <c r="AJ1403">
        <v>0</v>
      </c>
      <c r="AK1403">
        <v>0.91785478608987059</v>
      </c>
      <c r="AL1403">
        <v>-9.4523647858230725E-2</v>
      </c>
      <c r="AM1403">
        <v>-2.8282647634521152E-2</v>
      </c>
      <c r="AN1403">
        <v>-5.588283814354298E-2</v>
      </c>
      <c r="AO1403">
        <v>3.8822077395863204</v>
      </c>
      <c r="AP1403">
        <v>-1.8696891928797261</v>
      </c>
      <c r="AQ1403">
        <v>52.933531148793001</v>
      </c>
      <c r="AR1403">
        <v>1.2878491671968222</v>
      </c>
      <c r="AS1403">
        <v>2.9151042995248355</v>
      </c>
      <c r="AT1403">
        <v>-0.99999999999999878</v>
      </c>
      <c r="AU1403">
        <v>-0.99999999999999878</v>
      </c>
      <c r="AV1403">
        <v>0.37950170114933474</v>
      </c>
      <c r="AW1403">
        <v>99.934813874274099</v>
      </c>
      <c r="AX1403">
        <v>99.934813874274099</v>
      </c>
      <c r="AY1403">
        <v>0.58382542602547882</v>
      </c>
      <c r="AZ1403">
        <v>75.208572124757964</v>
      </c>
      <c r="BA1403">
        <v>1558.8558756263765</v>
      </c>
    </row>
    <row r="1404" spans="1:100" x14ac:dyDescent="0.25">
      <c r="A1404">
        <v>3648</v>
      </c>
      <c r="B1404" t="s">
        <v>1794</v>
      </c>
      <c r="C1404">
        <v>2</v>
      </c>
      <c r="D1404">
        <v>3.1306837417604299</v>
      </c>
      <c r="E1404">
        <v>-0.13355294372761939</v>
      </c>
      <c r="F1404">
        <v>-0.25562414088191054</v>
      </c>
      <c r="G1404">
        <v>-0.24911808454332141</v>
      </c>
      <c r="H1404">
        <v>6.9009009747444949E-4</v>
      </c>
      <c r="I1404">
        <v>0</v>
      </c>
      <c r="J1404">
        <v>4.1405405848466081E-2</v>
      </c>
      <c r="K1404">
        <v>6.9009009747444949E-4</v>
      </c>
      <c r="L1404">
        <v>-1</v>
      </c>
      <c r="M1404">
        <v>-1</v>
      </c>
      <c r="N1404">
        <v>1.3801801949488768E-2</v>
      </c>
      <c r="O1404">
        <v>3.8878781898694355</v>
      </c>
      <c r="P1404">
        <v>-0.5085959903029047</v>
      </c>
      <c r="Q1404">
        <v>-0.90046184992770706</v>
      </c>
      <c r="R1404">
        <v>-0.29426280817153189</v>
      </c>
      <c r="S1404">
        <v>0.3149836899610427</v>
      </c>
      <c r="T1404">
        <v>0.21894275142388775</v>
      </c>
      <c r="U1404">
        <v>-3.1597998367402236E-3</v>
      </c>
      <c r="V1404">
        <v>-1.0048793310349923E-2</v>
      </c>
      <c r="W1404">
        <v>19.219391771552367</v>
      </c>
      <c r="X1404">
        <v>0.42865796329992639</v>
      </c>
      <c r="Y1404">
        <v>-1</v>
      </c>
      <c r="Z1404">
        <v>-1</v>
      </c>
      <c r="AA1404">
        <v>31.917552744871081</v>
      </c>
      <c r="AB1404">
        <v>2.6818073296228997E-2</v>
      </c>
      <c r="AC1404">
        <v>2.6997315872955313E-2</v>
      </c>
      <c r="AD1404">
        <v>2.3184330504943715E-2</v>
      </c>
      <c r="AE1404">
        <v>9.2742518030198315</v>
      </c>
      <c r="AF1404">
        <v>-1</v>
      </c>
      <c r="AG1404">
        <v>-1</v>
      </c>
      <c r="AH1404">
        <v>-1</v>
      </c>
      <c r="AI1404">
        <v>-5.7772165518508454E-3</v>
      </c>
      <c r="AJ1404">
        <v>-1.0048793310349923E-2</v>
      </c>
      <c r="AK1404">
        <v>0.19959913597255718</v>
      </c>
      <c r="AL1404">
        <v>-2.7771178983309858E-2</v>
      </c>
      <c r="AM1404">
        <v>0.22413219009450386</v>
      </c>
      <c r="AN1404">
        <v>-4.0691329879450108E-2</v>
      </c>
      <c r="AO1404">
        <v>6.0943026724463953</v>
      </c>
      <c r="AP1404">
        <v>-0.64914138212381456</v>
      </c>
      <c r="AQ1404">
        <v>24.082996822209488</v>
      </c>
      <c r="AR1404">
        <v>0.57557769585659879</v>
      </c>
      <c r="AS1404">
        <v>0.50279516979043049</v>
      </c>
      <c r="AT1404">
        <v>-1</v>
      </c>
      <c r="AU1404">
        <v>-1</v>
      </c>
      <c r="AV1404">
        <v>-0.33878225063127376</v>
      </c>
      <c r="AW1404">
        <v>42.226322885122542</v>
      </c>
      <c r="AX1404">
        <v>42.175259833568163</v>
      </c>
      <c r="AY1404">
        <v>6.9628450254247756E-2</v>
      </c>
      <c r="AZ1404">
        <v>-17.000369720712211</v>
      </c>
      <c r="BA1404">
        <v>1367.3226903915995</v>
      </c>
    </row>
    <row r="1405" spans="1:100" x14ac:dyDescent="0.25">
      <c r="A1405">
        <v>3650</v>
      </c>
      <c r="B1405" t="s">
        <v>1795</v>
      </c>
      <c r="C1405">
        <v>3</v>
      </c>
      <c r="D1405">
        <v>4.8138477060413249</v>
      </c>
      <c r="E1405">
        <v>0</v>
      </c>
      <c r="F1405">
        <v>0</v>
      </c>
      <c r="G1405">
        <v>0</v>
      </c>
      <c r="H1405">
        <v>9.3604941577688838E-2</v>
      </c>
      <c r="I1405">
        <v>0</v>
      </c>
      <c r="J1405">
        <v>5.6162964946613307</v>
      </c>
      <c r="K1405">
        <v>9.3604941577688838E-2</v>
      </c>
      <c r="L1405">
        <v>-1.0000000000000007</v>
      </c>
      <c r="M1405">
        <v>-1.0000000000000007</v>
      </c>
      <c r="N1405">
        <v>1.8720988315537768</v>
      </c>
      <c r="O1405">
        <v>10.430144200702657</v>
      </c>
      <c r="P1405">
        <v>-1.6296012327846852E-2</v>
      </c>
      <c r="Q1405">
        <v>0.16113684244547585</v>
      </c>
      <c r="R1405">
        <v>6.4512555260457322E-2</v>
      </c>
      <c r="S1405">
        <v>0.33333333333333359</v>
      </c>
      <c r="T1405">
        <v>0.18338162360484103</v>
      </c>
      <c r="U1405">
        <v>8.5395948371305042E-2</v>
      </c>
      <c r="V1405">
        <v>0</v>
      </c>
      <c r="W1405">
        <v>20.340238549271628</v>
      </c>
      <c r="X1405">
        <v>0.58328236748630269</v>
      </c>
      <c r="Y1405">
        <v>-1.0000000000000007</v>
      </c>
      <c r="Z1405">
        <v>-1.0000000000000007</v>
      </c>
      <c r="AA1405">
        <v>11.628379799354352</v>
      </c>
      <c r="AB1405">
        <v>-7.6501625018896985E-2</v>
      </c>
      <c r="AC1405">
        <v>-0.10297918058342187</v>
      </c>
      <c r="AD1405">
        <v>3.9533794987641167E-3</v>
      </c>
      <c r="AE1405">
        <v>-8.776371305177733</v>
      </c>
      <c r="AF1405">
        <v>-1.0000000000000007</v>
      </c>
      <c r="AG1405">
        <v>-1.0000000000000007</v>
      </c>
      <c r="AH1405">
        <v>-1.0000000000000007</v>
      </c>
      <c r="AI1405">
        <v>0</v>
      </c>
      <c r="AJ1405">
        <v>0</v>
      </c>
      <c r="AK1405">
        <v>3.6539287619059793E-2</v>
      </c>
      <c r="AL1405">
        <v>-5.7119428979796376E-2</v>
      </c>
      <c r="AM1405">
        <v>0.23141891482531032</v>
      </c>
      <c r="AN1405">
        <v>-0.20043148895822438</v>
      </c>
      <c r="AO1405">
        <v>5.9681693087280561</v>
      </c>
      <c r="AP1405">
        <v>-5.2963843688545929</v>
      </c>
      <c r="AQ1405">
        <v>25.956535043932959</v>
      </c>
      <c r="AR1405">
        <v>0.60211090530947964</v>
      </c>
      <c r="AS1405">
        <v>0.67688730906399108</v>
      </c>
      <c r="AT1405">
        <v>-1.0000000000000007</v>
      </c>
      <c r="AU1405">
        <v>-1.0000000000000007</v>
      </c>
      <c r="AV1405">
        <v>6.4512555260457322E-2</v>
      </c>
      <c r="AW1405">
        <v>16.762139631202423</v>
      </c>
      <c r="AX1405">
        <v>16.762139631202423</v>
      </c>
      <c r="AY1405">
        <v>0.16631268860628337</v>
      </c>
      <c r="AZ1405">
        <v>-31.521518346581569</v>
      </c>
      <c r="BA1405">
        <v>1418.5810301376421</v>
      </c>
    </row>
    <row r="1406" spans="1:100" x14ac:dyDescent="0.25">
      <c r="A1406">
        <v>3651</v>
      </c>
      <c r="B1406" t="s">
        <v>1796</v>
      </c>
      <c r="C1406">
        <v>3</v>
      </c>
      <c r="D1406">
        <v>5.1075800323079399</v>
      </c>
      <c r="E1406">
        <v>0</v>
      </c>
      <c r="F1406">
        <v>0.2313027810582951</v>
      </c>
      <c r="G1406">
        <v>0.2313027810582951</v>
      </c>
      <c r="H1406">
        <v>-0.11456559930484359</v>
      </c>
      <c r="I1406">
        <v>0</v>
      </c>
      <c r="J1406">
        <v>-6.8739359582906125</v>
      </c>
      <c r="K1406">
        <v>-0.11456559930484359</v>
      </c>
      <c r="L1406">
        <v>-0.99999999999999989</v>
      </c>
      <c r="M1406">
        <v>-0.99999999999999989</v>
      </c>
      <c r="N1406">
        <v>-2.2913119860968711</v>
      </c>
      <c r="O1406">
        <v>-1.5350531449243816</v>
      </c>
      <c r="P1406">
        <v>-8.1434840279974829E-2</v>
      </c>
      <c r="Q1406">
        <v>-0.23867650986258099</v>
      </c>
      <c r="R1406">
        <v>-0.11489587441439437</v>
      </c>
      <c r="S1406">
        <v>0.33333333333333304</v>
      </c>
      <c r="T1406">
        <v>0.18161816034085076</v>
      </c>
      <c r="U1406">
        <v>-2.7072281842444007E-2</v>
      </c>
      <c r="V1406">
        <v>0</v>
      </c>
      <c r="W1406">
        <v>24.097792445463359</v>
      </c>
      <c r="X1406">
        <v>0.37435421845008393</v>
      </c>
      <c r="Y1406">
        <v>-0.99999999999999989</v>
      </c>
      <c r="Z1406">
        <v>-0.99999999999999989</v>
      </c>
      <c r="AA1406">
        <v>16.44918137156904</v>
      </c>
      <c r="AB1406">
        <v>-0.22063635002231716</v>
      </c>
      <c r="AC1406">
        <v>0.1810492746428094</v>
      </c>
      <c r="AD1406">
        <v>-0.11108722861009096</v>
      </c>
      <c r="AE1406">
        <v>-7.533715199479925</v>
      </c>
      <c r="AF1406">
        <v>-0.99999999999999989</v>
      </c>
      <c r="AG1406">
        <v>-0.99999999999999989</v>
      </c>
      <c r="AH1406">
        <v>-0.99999999999999989</v>
      </c>
      <c r="AI1406">
        <v>0</v>
      </c>
      <c r="AJ1406">
        <v>0</v>
      </c>
      <c r="AK1406">
        <v>0.11848346509165394</v>
      </c>
      <c r="AL1406">
        <v>0.15394282431737613</v>
      </c>
      <c r="AM1406">
        <v>3.4301266902463393E-2</v>
      </c>
      <c r="AN1406">
        <v>7.7703078382963447E-2</v>
      </c>
      <c r="AO1406">
        <v>1.449948998019855</v>
      </c>
      <c r="AP1406">
        <v>2.7122910811609673</v>
      </c>
      <c r="AQ1406">
        <v>17.223856487172732</v>
      </c>
      <c r="AR1406">
        <v>0.48787921183173988</v>
      </c>
      <c r="AS1406">
        <v>0.25978861914524032</v>
      </c>
      <c r="AT1406">
        <v>-0.99999999999999989</v>
      </c>
      <c r="AU1406">
        <v>-0.99999999999999989</v>
      </c>
      <c r="AV1406">
        <v>0.11640690664390083</v>
      </c>
      <c r="AW1406">
        <v>17.626419307805605</v>
      </c>
      <c r="AX1406">
        <v>17.626419307805605</v>
      </c>
      <c r="AY1406">
        <v>-8.5250881844929877E-2</v>
      </c>
      <c r="AZ1406">
        <v>-63.56190169390986</v>
      </c>
      <c r="BA1406">
        <v>1332.0005149085202</v>
      </c>
      <c r="CU1406" t="e">
        <v>#N/A</v>
      </c>
      <c r="CV1406" t="e">
        <v>#N/A</v>
      </c>
    </row>
    <row r="1407" spans="1:100" x14ac:dyDescent="0.25">
      <c r="A1407">
        <v>3653</v>
      </c>
      <c r="B1407" t="s">
        <v>1797</v>
      </c>
      <c r="C1407">
        <v>3</v>
      </c>
      <c r="D1407">
        <v>4.0183458596383561</v>
      </c>
      <c r="E1407">
        <v>0.17804392428686922</v>
      </c>
      <c r="F1407">
        <v>-8.911907083716672E-2</v>
      </c>
      <c r="G1407">
        <v>-3.9568539098051109E-2</v>
      </c>
      <c r="H1407">
        <v>0.48189636950583564</v>
      </c>
      <c r="I1407">
        <v>0</v>
      </c>
      <c r="J1407">
        <v>28.913782170350149</v>
      </c>
      <c r="K1407">
        <v>0.48189636950583564</v>
      </c>
      <c r="L1407">
        <v>-0.99999999999999944</v>
      </c>
      <c r="M1407">
        <v>-0.99999999999999944</v>
      </c>
      <c r="N1407">
        <v>9.6379273901167153</v>
      </c>
      <c r="O1407">
        <v>32.892559490890434</v>
      </c>
      <c r="P1407">
        <v>7.235808893212109E-2</v>
      </c>
      <c r="Q1407">
        <v>-0.96351426316048094</v>
      </c>
      <c r="R1407">
        <v>-0.29924850797919345</v>
      </c>
      <c r="S1407">
        <v>0.33333333333333326</v>
      </c>
      <c r="T1407">
        <v>0.41070507891411673</v>
      </c>
      <c r="U1407">
        <v>0.50380772725839662</v>
      </c>
      <c r="V1407">
        <v>0.12774757792327254</v>
      </c>
      <c r="W1407">
        <v>35.747893916931339</v>
      </c>
      <c r="X1407">
        <v>3.1455406124600787</v>
      </c>
      <c r="Y1407">
        <v>-0.99999999999999944</v>
      </c>
      <c r="Z1407">
        <v>-0.99999999999999944</v>
      </c>
      <c r="AA1407">
        <v>91.333210870614224</v>
      </c>
      <c r="AB1407">
        <v>0.59917157420964839</v>
      </c>
      <c r="AC1407">
        <v>0.22484599469092348</v>
      </c>
      <c r="AD1407">
        <v>0.29367374033266952</v>
      </c>
      <c r="AE1407">
        <v>55.884565461662064</v>
      </c>
      <c r="AF1407">
        <v>-0.99999999999999944</v>
      </c>
      <c r="AG1407">
        <v>-0.99999999999999944</v>
      </c>
      <c r="AH1407">
        <v>-0.99999999999999944</v>
      </c>
      <c r="AI1407">
        <v>0</v>
      </c>
      <c r="AJ1407">
        <v>0.12774757792327254</v>
      </c>
      <c r="AK1407">
        <v>0.1036091033089544</v>
      </c>
      <c r="AL1407">
        <v>-5.9207368342097E-2</v>
      </c>
      <c r="AM1407">
        <v>-0.34357201155392425</v>
      </c>
      <c r="AN1407">
        <v>-0.13605391956414853</v>
      </c>
      <c r="AO1407">
        <v>-8.0712547723033374</v>
      </c>
      <c r="AP1407">
        <v>-3.6973848308141961</v>
      </c>
      <c r="AQ1407">
        <v>64.661676087281506</v>
      </c>
      <c r="AR1407">
        <v>1.3755937174291186</v>
      </c>
      <c r="AS1407">
        <v>3.6274369819659138</v>
      </c>
      <c r="AT1407">
        <v>-0.99999999999999944</v>
      </c>
      <c r="AU1407">
        <v>-0.99999999999999944</v>
      </c>
      <c r="AV1407">
        <v>-0.33881704707724414</v>
      </c>
      <c r="AW1407">
        <v>120.52838553069046</v>
      </c>
      <c r="AX1407">
        <v>133.30314332301774</v>
      </c>
      <c r="AY1407">
        <v>0.43922560531861915</v>
      </c>
      <c r="AZ1407">
        <v>51.548333642816118</v>
      </c>
      <c r="BA1407">
        <v>1582.9461154109424</v>
      </c>
      <c r="CU1407" t="e">
        <v>#N/A</v>
      </c>
      <c r="CV1407" t="e">
        <v>#N/A</v>
      </c>
    </row>
    <row r="1408" spans="1:100" x14ac:dyDescent="0.25">
      <c r="A1408">
        <v>3654</v>
      </c>
      <c r="B1408" t="s">
        <v>1798</v>
      </c>
      <c r="C1408">
        <v>3</v>
      </c>
      <c r="D1408">
        <v>5.5451006541564407</v>
      </c>
      <c r="E1408">
        <v>0.18986180536634556</v>
      </c>
      <c r="F1408">
        <v>-0.30650335404934637</v>
      </c>
      <c r="G1408">
        <v>-0.27178512645894187</v>
      </c>
      <c r="H1408">
        <v>9.9725717643717168E-2</v>
      </c>
      <c r="I1408">
        <v>0</v>
      </c>
      <c r="J1408">
        <v>5.9835430586230256</v>
      </c>
      <c r="K1408">
        <v>9.9725717643717168E-2</v>
      </c>
      <c r="L1408">
        <v>-0.99999999999999867</v>
      </c>
      <c r="M1408">
        <v>-0.99999999999999867</v>
      </c>
      <c r="N1408">
        <v>1.994514352874343</v>
      </c>
      <c r="O1408">
        <v>11.256858586320526</v>
      </c>
      <c r="P1408">
        <v>0.69298027034492127</v>
      </c>
      <c r="Q1408">
        <v>4.5405703966499091</v>
      </c>
      <c r="R1408">
        <v>1.6122107427262966</v>
      </c>
      <c r="S1408">
        <v>0.33333333333333315</v>
      </c>
      <c r="T1408">
        <v>0.45018435600089757</v>
      </c>
      <c r="U1408">
        <v>0.30033961401481218</v>
      </c>
      <c r="V1408">
        <v>0</v>
      </c>
      <c r="W1408">
        <v>39.365263428213019</v>
      </c>
      <c r="X1408">
        <v>1.9776107499579685</v>
      </c>
      <c r="Y1408">
        <v>-0.99999999999999867</v>
      </c>
      <c r="Z1408">
        <v>-0.99999999999999867</v>
      </c>
      <c r="AA1408">
        <v>83.343036248514593</v>
      </c>
      <c r="AB1408">
        <v>0.29562197788270161</v>
      </c>
      <c r="AC1408">
        <v>0.11482990330247594</v>
      </c>
      <c r="AD1408">
        <v>0.43685936036632766</v>
      </c>
      <c r="AE1408">
        <v>42.365562077575277</v>
      </c>
      <c r="AF1408">
        <v>-0.99999999999999867</v>
      </c>
      <c r="AG1408">
        <v>-0.99999999999999867</v>
      </c>
      <c r="AH1408">
        <v>-0.99999999999999867</v>
      </c>
      <c r="AI1408">
        <v>0</v>
      </c>
      <c r="AJ1408">
        <v>0</v>
      </c>
      <c r="AK1408">
        <v>-0.20498525159009415</v>
      </c>
      <c r="AL1408">
        <v>-0.13445187348233892</v>
      </c>
      <c r="AM1408">
        <v>-6.5401344836232042E-2</v>
      </c>
      <c r="AN1408">
        <v>-0.21530266711067525</v>
      </c>
      <c r="AO1408">
        <v>-2.6599598788562711</v>
      </c>
      <c r="AP1408">
        <v>-6.0548260451785749</v>
      </c>
      <c r="AQ1408">
        <v>45.348806486836054</v>
      </c>
      <c r="AR1408">
        <v>1.0838573033490426</v>
      </c>
      <c r="AS1408">
        <v>2.0773364676016848</v>
      </c>
      <c r="AT1408">
        <v>-0.99999999999999867</v>
      </c>
      <c r="AU1408">
        <v>-0.99999999999999867</v>
      </c>
      <c r="AV1408">
        <v>1.3404256162673547</v>
      </c>
      <c r="AW1408">
        <v>88.545068789656455</v>
      </c>
      <c r="AX1408">
        <v>88.545068789656455</v>
      </c>
      <c r="AY1408">
        <v>0.18594094333100478</v>
      </c>
      <c r="AZ1408">
        <v>19.584134902098629</v>
      </c>
      <c r="BA1408">
        <v>1544.649172771657</v>
      </c>
      <c r="CU1408" t="e">
        <v>#N/A</v>
      </c>
      <c r="CV1408" t="e">
        <v>#N/A</v>
      </c>
    </row>
    <row r="1409" spans="1:100" x14ac:dyDescent="0.25">
      <c r="A1409">
        <v>3655</v>
      </c>
      <c r="B1409" t="s">
        <v>1799</v>
      </c>
      <c r="C1409">
        <v>3</v>
      </c>
      <c r="D1409">
        <v>5.2690841089937583</v>
      </c>
      <c r="E1409">
        <v>5.5544661263397785E-2</v>
      </c>
      <c r="F1409">
        <v>2.2313461607015833E-2</v>
      </c>
      <c r="G1409">
        <v>4.7270851185756108E-2</v>
      </c>
      <c r="H1409">
        <v>0.17336917090253046</v>
      </c>
      <c r="I1409">
        <v>0</v>
      </c>
      <c r="J1409">
        <v>10.402150254151822</v>
      </c>
      <c r="K1409">
        <v>0.17336917090253046</v>
      </c>
      <c r="L1409">
        <v>-0.99999999999999856</v>
      </c>
      <c r="M1409">
        <v>-0.99999999999999856</v>
      </c>
      <c r="N1409">
        <v>3.4673834180506073</v>
      </c>
      <c r="O1409">
        <v>15.718505214331337</v>
      </c>
      <c r="P1409">
        <v>3.7748365439622029</v>
      </c>
      <c r="Q1409">
        <v>1.8236105637992508E-2</v>
      </c>
      <c r="R1409">
        <v>0.39560197475574277</v>
      </c>
      <c r="S1409">
        <v>0.35143118737691159</v>
      </c>
      <c r="T1409">
        <v>0.39754310997886938</v>
      </c>
      <c r="U1409">
        <v>0.14705708653558616</v>
      </c>
      <c r="V1409">
        <v>0</v>
      </c>
      <c r="W1409">
        <v>28.906488519553456</v>
      </c>
      <c r="X1409">
        <v>1.2280432492411306</v>
      </c>
      <c r="Y1409">
        <v>-0.99999999999999856</v>
      </c>
      <c r="Z1409">
        <v>-0.99999999999999856</v>
      </c>
      <c r="AA1409">
        <v>53.934068330475704</v>
      </c>
      <c r="AB1409">
        <v>0.23173250681051061</v>
      </c>
      <c r="AC1409">
        <v>9.5633018688158891E-2</v>
      </c>
      <c r="AD1409">
        <v>0.16527403122465989</v>
      </c>
      <c r="AE1409">
        <v>24.631977836166463</v>
      </c>
      <c r="AF1409">
        <v>-0.99999999999999856</v>
      </c>
      <c r="AG1409">
        <v>-0.99999999999999856</v>
      </c>
      <c r="AH1409">
        <v>-0.99999999999999856</v>
      </c>
      <c r="AI1409">
        <v>0</v>
      </c>
      <c r="AJ1409">
        <v>0</v>
      </c>
      <c r="AK1409">
        <v>4.6430503181880342E-3</v>
      </c>
      <c r="AL1409">
        <v>3.1237307183890478E-2</v>
      </c>
      <c r="AM1409">
        <v>0.14550616195869759</v>
      </c>
      <c r="AN1409">
        <v>0.53977469066658057</v>
      </c>
      <c r="AO1409">
        <v>3.6608693005583808</v>
      </c>
      <c r="AP1409">
        <v>13.650553802583971</v>
      </c>
      <c r="AQ1409">
        <v>39.308638773705283</v>
      </c>
      <c r="AR1409">
        <v>0.89603138389136638</v>
      </c>
      <c r="AS1409">
        <v>1.4014124201436613</v>
      </c>
      <c r="AT1409">
        <v>-0.99999999999999856</v>
      </c>
      <c r="AU1409">
        <v>-0.99999999999999856</v>
      </c>
      <c r="AV1409">
        <v>0.4428728259414989</v>
      </c>
      <c r="AW1409">
        <v>83.303127347391026</v>
      </c>
      <c r="AX1409">
        <v>83.303127347391026</v>
      </c>
      <c r="AY1409">
        <v>0.26314105058210679</v>
      </c>
      <c r="AZ1409">
        <v>21.441613379032038</v>
      </c>
      <c r="BA1409">
        <v>1490.4112380326264</v>
      </c>
      <c r="CU1409" t="e">
        <v>#N/A</v>
      </c>
      <c r="CV1409" t="e">
        <v>#N/A</v>
      </c>
    </row>
    <row r="1410" spans="1:100" x14ac:dyDescent="0.25">
      <c r="A1410">
        <v>3656</v>
      </c>
      <c r="B1410" t="s">
        <v>1800</v>
      </c>
      <c r="C1410">
        <v>3</v>
      </c>
      <c r="D1410">
        <v>5.246214901969366</v>
      </c>
      <c r="E1410">
        <v>0</v>
      </c>
      <c r="F1410">
        <v>1.1501975453074359E-3</v>
      </c>
      <c r="G1410">
        <v>1.1501975453074359E-3</v>
      </c>
      <c r="H1410">
        <v>0.39467330384335075</v>
      </c>
      <c r="I1410">
        <v>0</v>
      </c>
      <c r="J1410">
        <v>23.680398230601057</v>
      </c>
      <c r="K1410">
        <v>0.39467330384335075</v>
      </c>
      <c r="L1410">
        <v>-1</v>
      </c>
      <c r="M1410">
        <v>-1</v>
      </c>
      <c r="N1410">
        <v>7.8934660768670168</v>
      </c>
      <c r="O1410">
        <v>28.927763330115706</v>
      </c>
      <c r="P1410">
        <v>2.3120842631806937</v>
      </c>
      <c r="Q1410">
        <v>0.61377532653777522</v>
      </c>
      <c r="R1410">
        <v>0.22878434293450678</v>
      </c>
      <c r="S1410">
        <v>0.3333333333333337</v>
      </c>
      <c r="T1410">
        <v>0.34824042660346405</v>
      </c>
      <c r="U1410">
        <v>0.41229933236148886</v>
      </c>
      <c r="V1410">
        <v>8.5456904919192916E-2</v>
      </c>
      <c r="W1410">
        <v>31.386267734965134</v>
      </c>
      <c r="X1410">
        <v>2.4637463083246898</v>
      </c>
      <c r="Y1410">
        <v>-1</v>
      </c>
      <c r="Z1410">
        <v>-1</v>
      </c>
      <c r="AA1410">
        <v>88.924968898311889</v>
      </c>
      <c r="AB1410">
        <v>0.44411478968039864</v>
      </c>
      <c r="AC1410">
        <v>0.38423908555313552</v>
      </c>
      <c r="AD1410">
        <v>0.31784446117471082</v>
      </c>
      <c r="AE1410">
        <v>57.309916820412248</v>
      </c>
      <c r="AF1410">
        <v>-1</v>
      </c>
      <c r="AG1410">
        <v>-1</v>
      </c>
      <c r="AH1410">
        <v>-1</v>
      </c>
      <c r="AI1410">
        <v>0</v>
      </c>
      <c r="AJ1410">
        <v>8.5456904919192916E-2</v>
      </c>
      <c r="AK1410">
        <v>2.4259531720263631E-2</v>
      </c>
      <c r="AL1410">
        <v>-0.12231154183774623</v>
      </c>
      <c r="AM1410">
        <v>0.244326908883371</v>
      </c>
      <c r="AN1410">
        <v>4.2818397683709888E-2</v>
      </c>
      <c r="AO1410">
        <v>6.2294703806855951</v>
      </c>
      <c r="AP1410">
        <v>0.45890223290401566</v>
      </c>
      <c r="AQ1410">
        <v>55.066665965566145</v>
      </c>
      <c r="AR1410">
        <v>1.1793299972174789</v>
      </c>
      <c r="AS1410">
        <v>2.8584196121680399</v>
      </c>
      <c r="AT1410">
        <v>-1</v>
      </c>
      <c r="AU1410">
        <v>-1</v>
      </c>
      <c r="AV1410">
        <v>0.22993454047981421</v>
      </c>
      <c r="AW1410">
        <v>118.31163446133166</v>
      </c>
      <c r="AX1410">
        <v>126.85732495325092</v>
      </c>
      <c r="AY1410">
        <v>0.48578695653720622</v>
      </c>
      <c r="AZ1410">
        <v>38.262319267034783</v>
      </c>
      <c r="BA1410">
        <v>1538.8182069938914</v>
      </c>
    </row>
    <row r="1411" spans="1:100" x14ac:dyDescent="0.25">
      <c r="A1411">
        <v>3658</v>
      </c>
      <c r="B1411" t="s">
        <v>1801</v>
      </c>
      <c r="C1411">
        <v>3</v>
      </c>
      <c r="D1411">
        <v>4.4089337191638833</v>
      </c>
      <c r="E1411">
        <v>0</v>
      </c>
      <c r="F1411">
        <v>1.3823541431875655E-2</v>
      </c>
      <c r="G1411">
        <v>1.3823541431875655E-2</v>
      </c>
      <c r="H1411">
        <v>0.29337696574567962</v>
      </c>
      <c r="I1411">
        <v>0</v>
      </c>
      <c r="J1411">
        <v>17.602617944740771</v>
      </c>
      <c r="K1411">
        <v>0.29337696574567962</v>
      </c>
      <c r="L1411">
        <v>-1.0000000000000007</v>
      </c>
      <c r="M1411">
        <v>-1.0000000000000007</v>
      </c>
      <c r="N1411">
        <v>5.867539314913591</v>
      </c>
      <c r="O1411">
        <v>22.025375205336534</v>
      </c>
      <c r="P1411">
        <v>0.9285786806875943</v>
      </c>
      <c r="Q1411">
        <v>0.1234947922116062</v>
      </c>
      <c r="R1411">
        <v>0.15635067865012897</v>
      </c>
      <c r="S1411">
        <v>0.33333333333333387</v>
      </c>
      <c r="T1411">
        <v>0.34911226066307527</v>
      </c>
      <c r="U1411">
        <v>0.31244065772326862</v>
      </c>
      <c r="V1411">
        <v>-2.2500095249087197E-2</v>
      </c>
      <c r="W1411">
        <v>27.160367628996422</v>
      </c>
      <c r="X1411">
        <v>1.5196096149790206</v>
      </c>
      <c r="Y1411">
        <v>-1.0000000000000007</v>
      </c>
      <c r="Z1411">
        <v>-1.0000000000000007</v>
      </c>
      <c r="AA1411">
        <v>30.865220185559693</v>
      </c>
      <c r="AB1411">
        <v>-5.7669671479009144E-2</v>
      </c>
      <c r="AC1411">
        <v>0.14079398932033052</v>
      </c>
      <c r="AD1411">
        <v>-1.215428028305858E-2</v>
      </c>
      <c r="AE1411">
        <v>3.5485018779131399</v>
      </c>
      <c r="AF1411">
        <v>-1.0000000000000007</v>
      </c>
      <c r="AG1411">
        <v>-1.0000000000000007</v>
      </c>
      <c r="AH1411">
        <v>-1.0000000000000007</v>
      </c>
      <c r="AI1411">
        <v>0</v>
      </c>
      <c r="AJ1411">
        <v>-2.2500095249087197E-2</v>
      </c>
      <c r="AK1411">
        <v>3.5526155864309905E-2</v>
      </c>
      <c r="AL1411">
        <v>0.27755896522860879</v>
      </c>
      <c r="AM1411">
        <v>7.9473951222427341E-2</v>
      </c>
      <c r="AN1411">
        <v>-7.9750930438656775E-2</v>
      </c>
      <c r="AO1411">
        <v>2.1644795598822335</v>
      </c>
      <c r="AP1411">
        <v>-0.60597843482337577</v>
      </c>
      <c r="AQ1411">
        <v>44.762985573737183</v>
      </c>
      <c r="AR1411">
        <v>0.97238615647058957</v>
      </c>
      <c r="AS1411">
        <v>1.8129865807247008</v>
      </c>
      <c r="AT1411">
        <v>-1.0000000000000007</v>
      </c>
      <c r="AU1411">
        <v>-1.0000000000000007</v>
      </c>
      <c r="AV1411">
        <v>0.17017422008200464</v>
      </c>
      <c r="AW1411">
        <v>52.284616956072831</v>
      </c>
      <c r="AX1411">
        <v>50.034607431164112</v>
      </c>
      <c r="AY1411">
        <v>9.7546443792124973E-2</v>
      </c>
      <c r="AZ1411">
        <v>-35.452746418808971</v>
      </c>
      <c r="BA1411">
        <v>1355.1811627879995</v>
      </c>
      <c r="CU1411" t="e">
        <v>#N/A</v>
      </c>
      <c r="CV1411" t="e">
        <v>#N/A</v>
      </c>
    </row>
    <row r="1412" spans="1:100" x14ac:dyDescent="0.25">
      <c r="A1412">
        <v>3660</v>
      </c>
      <c r="B1412" t="s">
        <v>1802</v>
      </c>
      <c r="C1412">
        <v>2</v>
      </c>
      <c r="D1412">
        <v>4.8382834786498421</v>
      </c>
      <c r="E1412">
        <v>0.24575290690767126</v>
      </c>
      <c r="F1412">
        <v>0.68888886095094282</v>
      </c>
      <c r="G1412">
        <v>0.69968403940757318</v>
      </c>
      <c r="H1412">
        <v>0.19697785995841713</v>
      </c>
      <c r="I1412">
        <v>0</v>
      </c>
      <c r="J1412">
        <v>11.818671597505027</v>
      </c>
      <c r="K1412">
        <v>0.19697785995841713</v>
      </c>
      <c r="L1412">
        <v>-1</v>
      </c>
      <c r="M1412">
        <v>-1</v>
      </c>
      <c r="N1412">
        <v>3.9395571991683425</v>
      </c>
      <c r="O1412">
        <v>16.121378494191287</v>
      </c>
      <c r="P1412">
        <v>1.4123853958882162</v>
      </c>
      <c r="Q1412">
        <v>3.589370370781916</v>
      </c>
      <c r="R1412">
        <v>1.1804154146716144</v>
      </c>
      <c r="S1412">
        <v>0.35167548322596959</v>
      </c>
      <c r="T1412">
        <v>0.37385623926066208</v>
      </c>
      <c r="U1412">
        <v>0.18866664542291697</v>
      </c>
      <c r="V1412">
        <v>1.5316137719654808E-2</v>
      </c>
      <c r="W1412">
        <v>31.326359818854385</v>
      </c>
      <c r="X1412">
        <v>1.3173128878775318</v>
      </c>
      <c r="Y1412">
        <v>-1</v>
      </c>
      <c r="Z1412">
        <v>-1</v>
      </c>
      <c r="AA1412">
        <v>56.843849951097027</v>
      </c>
      <c r="AB1412">
        <v>0.24198719478837721</v>
      </c>
      <c r="AC1412">
        <v>0.24224809353267088</v>
      </c>
      <c r="AD1412">
        <v>0.23658662851300638</v>
      </c>
      <c r="AE1412">
        <v>29.097026531486684</v>
      </c>
      <c r="AF1412">
        <v>-1</v>
      </c>
      <c r="AG1412">
        <v>-1</v>
      </c>
      <c r="AH1412">
        <v>-1</v>
      </c>
      <c r="AI1412">
        <v>8.1314557861061985E-3</v>
      </c>
      <c r="AJ1412">
        <v>1.5316137719654808E-2</v>
      </c>
      <c r="AK1412">
        <v>-5.9624171619398189E-2</v>
      </c>
      <c r="AL1412">
        <v>0.2314521286086455</v>
      </c>
      <c r="AM1412">
        <v>-7.7791254877270025E-2</v>
      </c>
      <c r="AN1412">
        <v>0.2612321150923238</v>
      </c>
      <c r="AO1412">
        <v>-1.5938507820900831</v>
      </c>
      <c r="AP1412">
        <v>7.0390120724126639</v>
      </c>
      <c r="AQ1412">
        <v>36.971718810251005</v>
      </c>
      <c r="AR1412">
        <v>0.85928369524816528</v>
      </c>
      <c r="AS1412">
        <v>1.4202647756845217</v>
      </c>
      <c r="AT1412">
        <v>-1</v>
      </c>
      <c r="AU1412">
        <v>-1</v>
      </c>
      <c r="AV1412">
        <v>1.6181751312803665</v>
      </c>
      <c r="AW1412">
        <v>70.952056726454543</v>
      </c>
      <c r="AX1412">
        <v>71.277319102418403</v>
      </c>
      <c r="AY1412">
        <v>0.29089363543142222</v>
      </c>
      <c r="AZ1412">
        <v>21.763635775295757</v>
      </c>
      <c r="BA1412">
        <v>1488.7481512180482</v>
      </c>
    </row>
    <row r="1413" spans="1:100" x14ac:dyDescent="0.25">
      <c r="A1413">
        <v>3661</v>
      </c>
      <c r="B1413" t="s">
        <v>1803</v>
      </c>
      <c r="C1413">
        <v>3</v>
      </c>
      <c r="D1413">
        <v>5.2829043002797649</v>
      </c>
      <c r="E1413">
        <v>-1.403442567365612E-2</v>
      </c>
      <c r="F1413">
        <v>-9.8499542688257891E-3</v>
      </c>
      <c r="G1413">
        <v>-9.8499542688257891E-3</v>
      </c>
      <c r="H1413">
        <v>0.16793121386983439</v>
      </c>
      <c r="I1413">
        <v>0</v>
      </c>
      <c r="J1413">
        <v>10.075872832190065</v>
      </c>
      <c r="K1413">
        <v>0.16793121386983439</v>
      </c>
      <c r="L1413">
        <v>-0.99999999999999978</v>
      </c>
      <c r="M1413">
        <v>-0.99999999999999978</v>
      </c>
      <c r="N1413">
        <v>3.3586242773966886</v>
      </c>
      <c r="O1413">
        <v>15.348927178201002</v>
      </c>
      <c r="P1413">
        <v>-0.26377087880425432</v>
      </c>
      <c r="Q1413">
        <v>-6.725882875045143E-3</v>
      </c>
      <c r="R1413">
        <v>-3.010280383680251E-2</v>
      </c>
      <c r="S1413">
        <v>0.33333333333333331</v>
      </c>
      <c r="T1413">
        <v>0.33333333333333331</v>
      </c>
      <c r="U1413">
        <v>0.14457401792222069</v>
      </c>
      <c r="V1413">
        <v>-4.2200519106270644E-2</v>
      </c>
      <c r="W1413">
        <v>24.044358064511293</v>
      </c>
      <c r="X1413">
        <v>0.82382840984809103</v>
      </c>
      <c r="Y1413">
        <v>-0.99999999999999978</v>
      </c>
      <c r="Z1413">
        <v>-0.99999999999999978</v>
      </c>
      <c r="AA1413">
        <v>31.654320578797456</v>
      </c>
      <c r="AB1413">
        <v>0.17861360848916635</v>
      </c>
      <c r="AC1413">
        <v>0.11147478373832745</v>
      </c>
      <c r="AD1413">
        <v>-0.13728708586503405</v>
      </c>
      <c r="AE1413">
        <v>7.6400653181229909</v>
      </c>
      <c r="AF1413">
        <v>-0.99999999999999978</v>
      </c>
      <c r="AG1413">
        <v>-0.99999999999999978</v>
      </c>
      <c r="AH1413">
        <v>-0.99999999999999978</v>
      </c>
      <c r="AI1413">
        <v>0</v>
      </c>
      <c r="AJ1413">
        <v>-4.2200519106270644E-2</v>
      </c>
      <c r="AK1413">
        <v>-8.8820582266478293E-2</v>
      </c>
      <c r="AL1413">
        <v>0.15473087019618992</v>
      </c>
      <c r="AM1413">
        <v>0.19924594499183829</v>
      </c>
      <c r="AN1413">
        <v>-0.25516153020346155</v>
      </c>
      <c r="AO1413">
        <v>4.5370457134635647</v>
      </c>
      <c r="AP1413">
        <v>-5.6053839041055893</v>
      </c>
      <c r="AQ1413">
        <v>34.120230896701358</v>
      </c>
      <c r="AR1413">
        <v>0.76904016548261644</v>
      </c>
      <c r="AS1413">
        <v>0.99175962371792514</v>
      </c>
      <c r="AT1413">
        <v>-0.99999999999999978</v>
      </c>
      <c r="AU1413">
        <v>-0.99999999999999978</v>
      </c>
      <c r="AV1413">
        <v>-3.9952758105628303E-2</v>
      </c>
      <c r="AW1413">
        <v>41.397863852892868</v>
      </c>
      <c r="AX1413">
        <v>37.177811942265841</v>
      </c>
      <c r="AY1413">
        <v>-0.18241526795470414</v>
      </c>
      <c r="AZ1413">
        <v>-62.71003316195921</v>
      </c>
      <c r="BA1413">
        <v>1286.808815655721</v>
      </c>
    </row>
    <row r="1414" spans="1:100" x14ac:dyDescent="0.25">
      <c r="A1414">
        <v>3663</v>
      </c>
      <c r="B1414" t="s">
        <v>1804</v>
      </c>
      <c r="C1414">
        <v>3</v>
      </c>
      <c r="D1414">
        <v>5.499906771854886</v>
      </c>
      <c r="E1414">
        <v>0</v>
      </c>
      <c r="F1414">
        <v>-0.33492112670197299</v>
      </c>
      <c r="G1414">
        <v>-0.33492112670197299</v>
      </c>
      <c r="H1414">
        <v>0.29621956513504283</v>
      </c>
      <c r="I1414">
        <v>0</v>
      </c>
      <c r="J1414">
        <v>17.773173908102567</v>
      </c>
      <c r="K1414">
        <v>0.29621956513504283</v>
      </c>
      <c r="L1414">
        <v>-0.99999999999999922</v>
      </c>
      <c r="M1414">
        <v>-0.99999999999999922</v>
      </c>
      <c r="N1414">
        <v>5.9243913027008581</v>
      </c>
      <c r="O1414">
        <v>22.938159553255488</v>
      </c>
      <c r="P1414">
        <v>3.1532634309663785E-2</v>
      </c>
      <c r="Q1414">
        <v>0.75048221096420775</v>
      </c>
      <c r="R1414">
        <v>0.16979329045015201</v>
      </c>
      <c r="S1414">
        <v>0.34135432705937729</v>
      </c>
      <c r="T1414">
        <v>0.34843481811948901</v>
      </c>
      <c r="U1414">
        <v>0.46963681334225499</v>
      </c>
      <c r="V1414">
        <v>-3.7446292718255295E-2</v>
      </c>
      <c r="W1414">
        <v>33.030404026712922</v>
      </c>
      <c r="X1414">
        <v>2.0625405618894677</v>
      </c>
      <c r="Y1414">
        <v>-0.99999999999999922</v>
      </c>
      <c r="Z1414">
        <v>-0.99999999999999922</v>
      </c>
      <c r="AA1414">
        <v>67.418371620419137</v>
      </c>
      <c r="AB1414">
        <v>3.0294005383086187E-2</v>
      </c>
      <c r="AC1414">
        <v>0.32237519160562172</v>
      </c>
      <c r="AD1414">
        <v>0.33169428907641335</v>
      </c>
      <c r="AE1414">
        <v>34.218174303256049</v>
      </c>
      <c r="AF1414">
        <v>-0.99999999999999922</v>
      </c>
      <c r="AG1414">
        <v>-0.99999999999999922</v>
      </c>
      <c r="AH1414">
        <v>-0.99999999999999922</v>
      </c>
      <c r="AI1414">
        <v>0</v>
      </c>
      <c r="AJ1414">
        <v>-3.7446292718255295E-2</v>
      </c>
      <c r="AK1414">
        <v>7.4832984975630235E-2</v>
      </c>
      <c r="AL1414">
        <v>-1.2171081606870771E-2</v>
      </c>
      <c r="AM1414">
        <v>-1.905786187738016E-2</v>
      </c>
      <c r="AN1414">
        <v>9.0553564587031496E-2</v>
      </c>
      <c r="AO1414">
        <v>-0.10228162205635374</v>
      </c>
      <c r="AP1414">
        <v>2.2029837066414339</v>
      </c>
      <c r="AQ1414">
        <v>50.803577934815472</v>
      </c>
      <c r="AR1414">
        <v>1.1219796658028658</v>
      </c>
      <c r="AS1414">
        <v>2.3587601270245102</v>
      </c>
      <c r="AT1414">
        <v>-0.99999999999999922</v>
      </c>
      <c r="AU1414">
        <v>-0.99999999999999922</v>
      </c>
      <c r="AV1414">
        <v>-0.16512783625182026</v>
      </c>
      <c r="AW1414">
        <v>92.559514880316016</v>
      </c>
      <c r="AX1414">
        <v>88.814885608490513</v>
      </c>
      <c r="AY1414">
        <v>0.13610135068311938</v>
      </c>
      <c r="AZ1414">
        <v>7.9945516138881594</v>
      </c>
      <c r="BA1414">
        <v>1543.5064790662309</v>
      </c>
    </row>
    <row r="1415" spans="1:100" x14ac:dyDescent="0.25">
      <c r="A1415">
        <v>3666</v>
      </c>
      <c r="B1415" t="s">
        <v>1805</v>
      </c>
      <c r="C1415">
        <v>2</v>
      </c>
      <c r="D1415">
        <v>4.1714334569236016</v>
      </c>
      <c r="E1415">
        <v>9.762679206193281E-2</v>
      </c>
      <c r="F1415">
        <v>0.32003865432096518</v>
      </c>
      <c r="G1415">
        <v>0.32915884939840356</v>
      </c>
      <c r="H1415">
        <v>0.12032377014530654</v>
      </c>
      <c r="I1415">
        <v>0</v>
      </c>
      <c r="J1415">
        <v>7.2194262087183922</v>
      </c>
      <c r="K1415">
        <v>0.12032377014530654</v>
      </c>
      <c r="L1415">
        <v>-1</v>
      </c>
      <c r="M1415">
        <v>-1</v>
      </c>
      <c r="N1415">
        <v>2.4064754029061306</v>
      </c>
      <c r="O1415">
        <v>11.343965048001863</v>
      </c>
      <c r="P1415">
        <v>0.6622058008440328</v>
      </c>
      <c r="Q1415">
        <v>1.8360058971018116</v>
      </c>
      <c r="R1415">
        <v>0.60452565333121844</v>
      </c>
      <c r="S1415">
        <v>0.33734664338879422</v>
      </c>
      <c r="T1415">
        <v>0.31335958978364775</v>
      </c>
      <c r="U1415">
        <v>0.11375478731845869</v>
      </c>
      <c r="V1415">
        <v>5.4106520001177827E-3</v>
      </c>
      <c r="W1415">
        <v>26.598359614257777</v>
      </c>
      <c r="X1415">
        <v>0.97027631779630485</v>
      </c>
      <c r="Y1415">
        <v>-1</v>
      </c>
      <c r="Z1415">
        <v>-1</v>
      </c>
      <c r="AA1415">
        <v>47.109659042983182</v>
      </c>
      <c r="AB1415">
        <v>0.15795957974362995</v>
      </c>
      <c r="AC1415">
        <v>0.15818859020875609</v>
      </c>
      <c r="AD1415">
        <v>0.15324899148435742</v>
      </c>
      <c r="AE1415">
        <v>21.355857759446415</v>
      </c>
      <c r="AF1415">
        <v>-1</v>
      </c>
      <c r="AG1415">
        <v>-1</v>
      </c>
      <c r="AH1415">
        <v>-1</v>
      </c>
      <c r="AI1415">
        <v>2.6998559501602822E-3</v>
      </c>
      <c r="AJ1415">
        <v>5.4106520001177827E-3</v>
      </c>
      <c r="AK1415">
        <v>4.1607437032951014E-2</v>
      </c>
      <c r="AL1415">
        <v>0.1302205199562963</v>
      </c>
      <c r="AM1415">
        <v>4.0115565725694254E-2</v>
      </c>
      <c r="AN1415">
        <v>0.14332529448935952</v>
      </c>
      <c r="AO1415">
        <v>1.408518676885975</v>
      </c>
      <c r="AP1415">
        <v>4.036642613436606</v>
      </c>
      <c r="AQ1415">
        <v>31.938428893373032</v>
      </c>
      <c r="AR1415">
        <v>0.74849113199633377</v>
      </c>
      <c r="AS1415">
        <v>1.0619755270939062</v>
      </c>
      <c r="AT1415">
        <v>-1</v>
      </c>
      <c r="AU1415">
        <v>-1</v>
      </c>
      <c r="AV1415">
        <v>0.85394622888998206</v>
      </c>
      <c r="AW1415">
        <v>59.734113889868695</v>
      </c>
      <c r="AX1415">
        <v>59.912414062632756</v>
      </c>
      <c r="AY1415">
        <v>0.20448539212058642</v>
      </c>
      <c r="AZ1415">
        <v>6.625557835381481</v>
      </c>
      <c r="BA1415">
        <v>1470.0967112666617</v>
      </c>
    </row>
    <row r="1416" spans="1:100" x14ac:dyDescent="0.25">
      <c r="A1416">
        <v>3667</v>
      </c>
      <c r="B1416" t="s">
        <v>1806</v>
      </c>
      <c r="C1416">
        <v>3</v>
      </c>
      <c r="D1416">
        <v>4.7590118639758163</v>
      </c>
      <c r="E1416">
        <v>-0.12299043007699874</v>
      </c>
      <c r="F1416">
        <v>0.18634160599672683</v>
      </c>
      <c r="G1416">
        <v>0.15580368171868353</v>
      </c>
      <c r="H1416">
        <v>0.1969612109721115</v>
      </c>
      <c r="I1416">
        <v>0</v>
      </c>
      <c r="J1416">
        <v>11.817672658326687</v>
      </c>
      <c r="K1416">
        <v>0.1969612109721115</v>
      </c>
      <c r="L1416">
        <v>-1.0000000000000018</v>
      </c>
      <c r="M1416">
        <v>-1.0000000000000018</v>
      </c>
      <c r="N1416">
        <v>3.93922421944223</v>
      </c>
      <c r="O1416">
        <v>16.732488204021191</v>
      </c>
      <c r="P1416">
        <v>-1.4008038571778525</v>
      </c>
      <c r="Q1416">
        <v>0.2670675901947166</v>
      </c>
      <c r="R1416">
        <v>-4.4342387082684065E-2</v>
      </c>
      <c r="S1416">
        <v>0.3333333333333337</v>
      </c>
      <c r="T1416">
        <v>0.35173485095033219</v>
      </c>
      <c r="U1416">
        <v>0.2443421593430844</v>
      </c>
      <c r="V1416">
        <v>0</v>
      </c>
      <c r="W1416">
        <v>29.297965306185564</v>
      </c>
      <c r="X1416">
        <v>1.4877160195004895</v>
      </c>
      <c r="Y1416">
        <v>-1.0000000000000018</v>
      </c>
      <c r="Z1416">
        <v>-1.0000000000000018</v>
      </c>
      <c r="AA1416">
        <v>49.835870996797034</v>
      </c>
      <c r="AB1416">
        <v>-5.467287162486073E-2</v>
      </c>
      <c r="AC1416">
        <v>0.17263310458317216</v>
      </c>
      <c r="AD1416">
        <v>0.29368472859557149</v>
      </c>
      <c r="AE1416">
        <v>20.582248077694143</v>
      </c>
      <c r="AF1416">
        <v>-1.0000000000000018</v>
      </c>
      <c r="AG1416">
        <v>-1.0000000000000018</v>
      </c>
      <c r="AH1416">
        <v>-1.0000000000000018</v>
      </c>
      <c r="AI1416">
        <v>-1.4641235267978862E-2</v>
      </c>
      <c r="AJ1416">
        <v>0</v>
      </c>
      <c r="AK1416">
        <v>0.23609893983997984</v>
      </c>
      <c r="AL1416">
        <v>3.411902946979279E-2</v>
      </c>
      <c r="AM1416">
        <v>-9.7867200003877622E-2</v>
      </c>
      <c r="AN1416">
        <v>0.2700314104655297</v>
      </c>
      <c r="AO1416">
        <v>-1.2661853008970416</v>
      </c>
      <c r="AP1416">
        <v>6.9213804089872069</v>
      </c>
      <c r="AQ1416">
        <v>41.115637964512246</v>
      </c>
      <c r="AR1416">
        <v>0.92941034362675068</v>
      </c>
      <c r="AS1416">
        <v>1.6846772304726012</v>
      </c>
      <c r="AT1416">
        <v>-1.0000000000000018</v>
      </c>
      <c r="AU1416">
        <v>-1.0000000000000018</v>
      </c>
      <c r="AV1416">
        <v>0.11146129463600049</v>
      </c>
      <c r="AW1416">
        <v>73.489739609805412</v>
      </c>
      <c r="AX1416">
        <v>73.196914904445819</v>
      </c>
      <c r="AY1416">
        <v>0.29076245551224067</v>
      </c>
      <c r="AZ1416">
        <v>31.386272852608791</v>
      </c>
      <c r="BA1416">
        <v>1501.1980163318585</v>
      </c>
    </row>
    <row r="1417" spans="1:100" x14ac:dyDescent="0.25">
      <c r="A1417">
        <v>3668</v>
      </c>
      <c r="B1417" t="s">
        <v>1807</v>
      </c>
      <c r="C1417">
        <v>3</v>
      </c>
      <c r="D1417">
        <v>4.3969918462198665</v>
      </c>
      <c r="E1417">
        <v>0</v>
      </c>
      <c r="F1417">
        <v>0</v>
      </c>
      <c r="G1417">
        <v>0</v>
      </c>
      <c r="H1417">
        <v>0.25449983516480712</v>
      </c>
      <c r="I1417">
        <v>0</v>
      </c>
      <c r="J1417">
        <v>15.269990109888424</v>
      </c>
      <c r="K1417">
        <v>0.25449983516480712</v>
      </c>
      <c r="L1417">
        <v>-1</v>
      </c>
      <c r="M1417">
        <v>-1</v>
      </c>
      <c r="N1417">
        <v>5.0899967032961415</v>
      </c>
      <c r="O1417">
        <v>19.666981956108291</v>
      </c>
      <c r="P1417">
        <v>-7.9154737202061551E-2</v>
      </c>
      <c r="Q1417">
        <v>3.091891358965778E-2</v>
      </c>
      <c r="R1417">
        <v>1.4854934676207734E-2</v>
      </c>
      <c r="S1417">
        <v>0.34558993080673561</v>
      </c>
      <c r="T1417">
        <v>0.27963994284712779</v>
      </c>
      <c r="U1417">
        <v>2.0503653072836928E-2</v>
      </c>
      <c r="V1417">
        <v>0</v>
      </c>
      <c r="W1417">
        <v>15.64934766247573</v>
      </c>
      <c r="X1417">
        <v>0.40199158489972531</v>
      </c>
      <c r="Y1417">
        <v>-1</v>
      </c>
      <c r="Z1417">
        <v>-1</v>
      </c>
      <c r="AA1417">
        <v>51.853501290108639</v>
      </c>
      <c r="AB1417">
        <v>0.27096118391206581</v>
      </c>
      <c r="AC1417">
        <v>0.30326353282734625</v>
      </c>
      <c r="AD1417">
        <v>0.14956125711972185</v>
      </c>
      <c r="AE1417">
        <v>36.189298692956704</v>
      </c>
      <c r="AF1417">
        <v>-1</v>
      </c>
      <c r="AG1417">
        <v>-1</v>
      </c>
      <c r="AH1417">
        <v>-1</v>
      </c>
      <c r="AI1417">
        <v>0</v>
      </c>
      <c r="AJ1417">
        <v>0</v>
      </c>
      <c r="AK1417">
        <v>0.14928824893726753</v>
      </c>
      <c r="AL1417">
        <v>0.1496230431637274</v>
      </c>
      <c r="AM1417">
        <v>-5.3457370653082698E-3</v>
      </c>
      <c r="AN1417">
        <v>0.43785335111260815</v>
      </c>
      <c r="AO1417">
        <v>0.61279781805363065</v>
      </c>
      <c r="AP1417">
        <v>11.694448993633841</v>
      </c>
      <c r="AQ1417">
        <v>30.919337772364145</v>
      </c>
      <c r="AR1417">
        <v>0.64573352672670059</v>
      </c>
      <c r="AS1417">
        <v>0.65649142006453209</v>
      </c>
      <c r="AT1417">
        <v>-1</v>
      </c>
      <c r="AU1417">
        <v>-1</v>
      </c>
      <c r="AV1417">
        <v>1.4854934676207734E-2</v>
      </c>
      <c r="AW1417">
        <v>83.214932239850754</v>
      </c>
      <c r="AX1417">
        <v>83.214932239850754</v>
      </c>
      <c r="AY1417">
        <v>0.26484150390390793</v>
      </c>
      <c r="AZ1417">
        <v>14.542244853081348</v>
      </c>
      <c r="BA1417">
        <v>1498.4731789230625</v>
      </c>
    </row>
    <row r="1418" spans="1:100" x14ac:dyDescent="0.25">
      <c r="A1418">
        <v>3669</v>
      </c>
      <c r="B1418" t="s">
        <v>1540</v>
      </c>
      <c r="C1418">
        <v>3</v>
      </c>
      <c r="D1418">
        <v>4.4857543547393792</v>
      </c>
      <c r="E1418">
        <v>-1.3226274330832146E-2</v>
      </c>
      <c r="F1418">
        <v>-0.20476823385311993</v>
      </c>
      <c r="G1418">
        <v>-0.20476823385311993</v>
      </c>
      <c r="H1418">
        <v>3.0918388899687087E-2</v>
      </c>
      <c r="I1418">
        <v>0</v>
      </c>
      <c r="J1418">
        <v>1.8551033339812246</v>
      </c>
      <c r="K1418">
        <v>3.0918388899687087E-2</v>
      </c>
      <c r="L1418">
        <v>-0.99999999999999989</v>
      </c>
      <c r="M1418">
        <v>-0.99999999999999989</v>
      </c>
      <c r="N1418">
        <v>0.61836777799374154</v>
      </c>
      <c r="O1418">
        <v>6.1360894548674825</v>
      </c>
      <c r="P1418">
        <v>7.5400331430864651E-2</v>
      </c>
      <c r="Q1418">
        <v>1.9137758596094914</v>
      </c>
      <c r="R1418">
        <v>0.66970195822938838</v>
      </c>
      <c r="S1418">
        <v>0.33333333333333337</v>
      </c>
      <c r="T1418">
        <v>0.25935626577885018</v>
      </c>
      <c r="U1418">
        <v>0.15041355800501965</v>
      </c>
      <c r="V1418">
        <v>0</v>
      </c>
      <c r="W1418">
        <v>28.487390728700653</v>
      </c>
      <c r="X1418">
        <v>1.0894483746780916</v>
      </c>
      <c r="Y1418">
        <v>-0.99999999999999989</v>
      </c>
      <c r="Z1418">
        <v>-0.99999999999999989</v>
      </c>
      <c r="AA1418">
        <v>43.637400780289433</v>
      </c>
      <c r="AB1418">
        <v>0.16552134872181315</v>
      </c>
      <c r="AC1418">
        <v>5.7025885191903367E-2</v>
      </c>
      <c r="AD1418">
        <v>6.7058927953472014E-2</v>
      </c>
      <c r="AE1418">
        <v>14.480308093359422</v>
      </c>
      <c r="AF1418">
        <v>-0.99999999999999989</v>
      </c>
      <c r="AG1418">
        <v>-0.99999999999999989</v>
      </c>
      <c r="AH1418">
        <v>-0.99999999999999989</v>
      </c>
      <c r="AI1418">
        <v>0</v>
      </c>
      <c r="AJ1418">
        <v>0</v>
      </c>
      <c r="AK1418">
        <v>-4.7927618648933433E-2</v>
      </c>
      <c r="AL1418">
        <v>0.11566905127877895</v>
      </c>
      <c r="AM1418">
        <v>7.49221109331282E-2</v>
      </c>
      <c r="AN1418">
        <v>2.3025551806178882E-2</v>
      </c>
      <c r="AO1418">
        <v>1.6334146800835376</v>
      </c>
      <c r="AP1418">
        <v>1.1539840515483668</v>
      </c>
      <c r="AQ1418">
        <v>30.342494062681862</v>
      </c>
      <c r="AR1418">
        <v>0.74310315711720332</v>
      </c>
      <c r="AS1418">
        <v>1.1203667635777788</v>
      </c>
      <c r="AT1418">
        <v>-0.99999999999999989</v>
      </c>
      <c r="AU1418">
        <v>-0.99999999999999989</v>
      </c>
      <c r="AV1418">
        <v>0.46493372437626834</v>
      </c>
      <c r="AW1418">
        <v>50.927474286705319</v>
      </c>
      <c r="AX1418">
        <v>50.927474286705319</v>
      </c>
      <c r="AY1418">
        <v>0.25836524346576373</v>
      </c>
      <c r="AZ1418">
        <v>6.2182551268994875</v>
      </c>
      <c r="BA1418">
        <v>1453.7668037810886</v>
      </c>
    </row>
    <row r="1419" spans="1:100" x14ac:dyDescent="0.25">
      <c r="A1419">
        <v>3673</v>
      </c>
      <c r="B1419" t="s">
        <v>1808</v>
      </c>
      <c r="C1419">
        <v>3</v>
      </c>
      <c r="D1419">
        <v>0.5920249538105109</v>
      </c>
      <c r="E1419">
        <v>0</v>
      </c>
      <c r="F1419">
        <v>0.13613458108580079</v>
      </c>
      <c r="G1419">
        <v>0.13613458108580079</v>
      </c>
      <c r="H1419">
        <v>2.2464070337772438E-2</v>
      </c>
      <c r="I1419">
        <v>0</v>
      </c>
      <c r="J1419">
        <v>1.3478442202663456</v>
      </c>
      <c r="K1419">
        <v>2.2464070337772438E-2</v>
      </c>
      <c r="L1419">
        <v>-1.0000000000000004</v>
      </c>
      <c r="M1419">
        <v>-1.0000000000000004</v>
      </c>
      <c r="N1419">
        <v>0.44928140675544848</v>
      </c>
      <c r="O1419">
        <v>2.0760037551626547</v>
      </c>
      <c r="P1419">
        <v>2.6293782470254684E-2</v>
      </c>
      <c r="Q1419">
        <v>1.9225183013817295</v>
      </c>
      <c r="R1419">
        <v>0.56881788698145674</v>
      </c>
      <c r="S1419">
        <v>0.33333333333333354</v>
      </c>
      <c r="T1419">
        <v>0.20386021263280155</v>
      </c>
      <c r="U1419">
        <v>-0.102903385802115</v>
      </c>
      <c r="V1419">
        <v>-1.2413826847572267E-2</v>
      </c>
      <c r="W1419">
        <v>15.976490519147008</v>
      </c>
      <c r="X1419">
        <v>-0.10084014936606293</v>
      </c>
      <c r="Y1419">
        <v>-1.0000000000000004</v>
      </c>
      <c r="Z1419">
        <v>-1.0000000000000004</v>
      </c>
      <c r="AA1419">
        <v>17.237399118398976</v>
      </c>
      <c r="AB1419">
        <v>0.25208236576604909</v>
      </c>
      <c r="AC1419">
        <v>-0.21941762785215771</v>
      </c>
      <c r="AD1419">
        <v>-1.8822923668481255E-2</v>
      </c>
      <c r="AE1419">
        <v>0.69209071227049868</v>
      </c>
      <c r="AF1419">
        <v>-1.0000000000000004</v>
      </c>
      <c r="AG1419">
        <v>-1.0000000000000004</v>
      </c>
      <c r="AH1419">
        <v>-1.0000000000000004</v>
      </c>
      <c r="AI1419">
        <v>0</v>
      </c>
      <c r="AJ1419">
        <v>-1.2413826847572267E-2</v>
      </c>
      <c r="AK1419">
        <v>0.38355029726440243</v>
      </c>
      <c r="AL1419">
        <v>0.34416303995238162</v>
      </c>
      <c r="AM1419">
        <v>0.96259399899825182</v>
      </c>
      <c r="AN1419">
        <v>6.3496229451381003E-2</v>
      </c>
      <c r="AO1419">
        <v>25.982601461278307</v>
      </c>
      <c r="AP1419">
        <v>3.3082209360464367</v>
      </c>
      <c r="AQ1419">
        <v>17.324334739413356</v>
      </c>
      <c r="AR1419">
        <v>0.42187633331644764</v>
      </c>
      <c r="AS1419">
        <v>-7.8376079028290413E-2</v>
      </c>
      <c r="AT1419">
        <v>-1.0000000000000004</v>
      </c>
      <c r="AU1419">
        <v>-1.0000000000000004</v>
      </c>
      <c r="AV1419">
        <v>0.70495246806725764</v>
      </c>
      <c r="AW1419">
        <v>22.621623809608064</v>
      </c>
      <c r="AX1419">
        <v>21.380241124850837</v>
      </c>
      <c r="AY1419">
        <v>-0.30183299720670331</v>
      </c>
      <c r="AZ1419">
        <v>-94.278831173644051</v>
      </c>
      <c r="BA1419">
        <v>1217.2888761983454</v>
      </c>
    </row>
    <row r="1420" spans="1:100" x14ac:dyDescent="0.25">
      <c r="A1420">
        <v>3674</v>
      </c>
      <c r="B1420" t="s">
        <v>1809</v>
      </c>
      <c r="C1420">
        <v>3</v>
      </c>
      <c r="D1420">
        <v>5.7110672962299782</v>
      </c>
      <c r="E1420">
        <v>0</v>
      </c>
      <c r="F1420">
        <v>0.11125343764480167</v>
      </c>
      <c r="G1420">
        <v>0.11125343764480167</v>
      </c>
      <c r="H1420">
        <v>9.8271193175227103E-2</v>
      </c>
      <c r="I1420">
        <v>0</v>
      </c>
      <c r="J1420">
        <v>5.8962715905136225</v>
      </c>
      <c r="K1420">
        <v>9.8271193175227103E-2</v>
      </c>
      <c r="L1420">
        <v>-1.0000000000000002</v>
      </c>
      <c r="M1420">
        <v>-1.0000000000000002</v>
      </c>
      <c r="N1420">
        <v>1.9654238635045418</v>
      </c>
      <c r="O1420">
        <v>11.718592324388396</v>
      </c>
      <c r="P1420">
        <v>-0.24071552550380582</v>
      </c>
      <c r="Q1420">
        <v>2.0586461312919333</v>
      </c>
      <c r="R1420">
        <v>0.65387472566095706</v>
      </c>
      <c r="S1420">
        <v>0.33333333333333354</v>
      </c>
      <c r="T1420">
        <v>0.32514285872506038</v>
      </c>
      <c r="U1420">
        <v>0.24827451041398865</v>
      </c>
      <c r="V1420">
        <v>-1.224366103432061E-2</v>
      </c>
      <c r="W1420">
        <v>31.849433930513424</v>
      </c>
      <c r="X1420">
        <v>1.4716505997249243</v>
      </c>
      <c r="Y1420">
        <v>-1.0000000000000002</v>
      </c>
      <c r="Z1420">
        <v>-1.0000000000000002</v>
      </c>
      <c r="AA1420">
        <v>59.2330645407107</v>
      </c>
      <c r="AB1420">
        <v>0.19080823440201372</v>
      </c>
      <c r="AC1420">
        <v>0.2297065363819957</v>
      </c>
      <c r="AD1420">
        <v>0.11408034690671648</v>
      </c>
      <c r="AE1420">
        <v>26.729755884536299</v>
      </c>
      <c r="AF1420">
        <v>-1.0000000000000002</v>
      </c>
      <c r="AG1420">
        <v>-1.0000000000000002</v>
      </c>
      <c r="AH1420">
        <v>-1.0000000000000002</v>
      </c>
      <c r="AI1420">
        <v>0</v>
      </c>
      <c r="AJ1420">
        <v>-1.224366103432061E-2</v>
      </c>
      <c r="AK1420">
        <v>-4.0564834771979794E-2</v>
      </c>
      <c r="AL1420">
        <v>3.0986078430860452E-2</v>
      </c>
      <c r="AM1420">
        <v>-0.12397399580001484</v>
      </c>
      <c r="AN1420">
        <v>5.5799141663573734E-2</v>
      </c>
      <c r="AO1420">
        <v>-3.3021740688602699</v>
      </c>
      <c r="AP1420">
        <v>1.5499089337436456</v>
      </c>
      <c r="AQ1420">
        <v>37.745705521027055</v>
      </c>
      <c r="AR1420">
        <v>0.89450704143806214</v>
      </c>
      <c r="AS1420">
        <v>1.5699217929001521</v>
      </c>
      <c r="AT1420">
        <v>-1.0000000000000002</v>
      </c>
      <c r="AU1420">
        <v>-1.0000000000000002</v>
      </c>
      <c r="AV1420">
        <v>0.76512816330575828</v>
      </c>
      <c r="AW1420">
        <v>72.501565798842705</v>
      </c>
      <c r="AX1420">
        <v>71.277199695410644</v>
      </c>
      <c r="AY1420">
        <v>0.27025660570500515</v>
      </c>
      <c r="AZ1420">
        <v>35.494586010211115</v>
      </c>
      <c r="BA1420">
        <v>1519.009861478572</v>
      </c>
    </row>
    <row r="1421" spans="1:100" x14ac:dyDescent="0.25">
      <c r="A1421">
        <v>3676</v>
      </c>
      <c r="B1421" t="s">
        <v>1297</v>
      </c>
      <c r="C1421">
        <v>3</v>
      </c>
      <c r="D1421">
        <v>4.5302809785679488</v>
      </c>
      <c r="E1421">
        <v>0</v>
      </c>
      <c r="F1421">
        <v>1.0221022142049641E-3</v>
      </c>
      <c r="G1421">
        <v>1.0221022142049641E-3</v>
      </c>
      <c r="H1421">
        <v>-5.0165738234654589E-2</v>
      </c>
      <c r="I1421">
        <v>0</v>
      </c>
      <c r="J1421">
        <v>-3.0099442940792756</v>
      </c>
      <c r="K1421">
        <v>-5.0165738234654589E-2</v>
      </c>
      <c r="L1421">
        <v>-1.0000000000000018</v>
      </c>
      <c r="M1421">
        <v>-1.0000000000000018</v>
      </c>
      <c r="N1421">
        <v>-1.0033147646930924</v>
      </c>
      <c r="O1421">
        <v>1.5213587867028797</v>
      </c>
      <c r="P1421">
        <v>0.27962878408689829</v>
      </c>
      <c r="Q1421">
        <v>-5.2622475260442579E-2</v>
      </c>
      <c r="R1421">
        <v>-8.7374375214791921E-3</v>
      </c>
      <c r="S1421">
        <v>0.33333333333333387</v>
      </c>
      <c r="T1421">
        <v>0.27208393016743998</v>
      </c>
      <c r="U1421">
        <v>8.7363826428935254E-2</v>
      </c>
      <c r="V1421">
        <v>0</v>
      </c>
      <c r="W1421">
        <v>29.717873126574549</v>
      </c>
      <c r="X1421">
        <v>0.9437889042852754</v>
      </c>
      <c r="Y1421">
        <v>-1.0000000000000018</v>
      </c>
      <c r="Z1421">
        <v>-1.0000000000000018</v>
      </c>
      <c r="AA1421">
        <v>52.014514048455354</v>
      </c>
      <c r="AB1421">
        <v>0.18854685726155876</v>
      </c>
      <c r="AC1421">
        <v>6.5758145267136275E-2</v>
      </c>
      <c r="AD1421">
        <v>0.19180256465935083</v>
      </c>
      <c r="AE1421">
        <v>22.30537835940229</v>
      </c>
      <c r="AF1421">
        <v>-1.0000000000000018</v>
      </c>
      <c r="AG1421">
        <v>-1.0000000000000018</v>
      </c>
      <c r="AH1421">
        <v>-1.0000000000000018</v>
      </c>
      <c r="AI1421">
        <v>0</v>
      </c>
      <c r="AJ1421">
        <v>0</v>
      </c>
      <c r="AK1421">
        <v>-0.27060036837784229</v>
      </c>
      <c r="AL1421">
        <v>-0.35747129981577497</v>
      </c>
      <c r="AM1421">
        <v>1.5094487221883227E-2</v>
      </c>
      <c r="AN1421">
        <v>-9.5020116132012694E-2</v>
      </c>
      <c r="AO1421">
        <v>-0.97563966134213043</v>
      </c>
      <c r="AP1421">
        <v>-4.1628594023791905</v>
      </c>
      <c r="AQ1421">
        <v>26.707928832495245</v>
      </c>
      <c r="AR1421">
        <v>0.69278108992970888</v>
      </c>
      <c r="AS1421">
        <v>0.89362316605062087</v>
      </c>
      <c r="AT1421">
        <v>-1.0000000000000018</v>
      </c>
      <c r="AU1421">
        <v>-1.0000000000000018</v>
      </c>
      <c r="AV1421">
        <v>-7.7153353072742289E-3</v>
      </c>
      <c r="AW1421">
        <v>49.373013432779054</v>
      </c>
      <c r="AX1421">
        <v>49.373013432779054</v>
      </c>
      <c r="AY1421">
        <v>-7.0932849785152241E-2</v>
      </c>
      <c r="AZ1421">
        <v>-39.646756205409169</v>
      </c>
      <c r="BA1421">
        <v>1411.4535909137269</v>
      </c>
    </row>
    <row r="1422" spans="1:100" x14ac:dyDescent="0.25">
      <c r="A1422">
        <v>3679</v>
      </c>
      <c r="B1422" t="s">
        <v>1810</v>
      </c>
      <c r="C1422">
        <v>2</v>
      </c>
      <c r="D1422">
        <v>3.815633764871162</v>
      </c>
      <c r="E1422">
        <v>1.8593689670171901E-2</v>
      </c>
      <c r="F1422">
        <v>0.1232375961269524</v>
      </c>
      <c r="G1422">
        <v>0.13146409914306834</v>
      </c>
      <c r="H1422">
        <v>7.9424766379117523E-2</v>
      </c>
      <c r="I1422">
        <v>0</v>
      </c>
      <c r="J1422">
        <v>4.7654859827470508</v>
      </c>
      <c r="K1422">
        <v>7.9424766379117523E-2</v>
      </c>
      <c r="L1422">
        <v>-1</v>
      </c>
      <c r="M1422">
        <v>-1</v>
      </c>
      <c r="N1422">
        <v>1.5884953275823503</v>
      </c>
      <c r="O1422">
        <v>8.7949627572601035</v>
      </c>
      <c r="P1422">
        <v>0.26194538215228863</v>
      </c>
      <c r="Q1422">
        <v>0.90049338384411093</v>
      </c>
      <c r="R1422">
        <v>0.2972580623208026</v>
      </c>
      <c r="S1422">
        <v>0.32970145086358699</v>
      </c>
      <c r="T1422">
        <v>0.28108143344737563</v>
      </c>
      <c r="U1422">
        <v>7.3785356147645476E-2</v>
      </c>
      <c r="V1422">
        <v>1.2555242177818456E-4</v>
      </c>
      <c r="W1422">
        <v>24.075721896612269</v>
      </c>
      <c r="X1422">
        <v>0.78511398632302931</v>
      </c>
      <c r="Y1422">
        <v>-1</v>
      </c>
      <c r="Z1422">
        <v>-1</v>
      </c>
      <c r="AA1422">
        <v>41.915954289819986</v>
      </c>
      <c r="AB1422">
        <v>0.11312641099088835</v>
      </c>
      <c r="AC1422">
        <v>0.11333840737557922</v>
      </c>
      <c r="AD1422">
        <v>0.10878396242967747</v>
      </c>
      <c r="AE1422">
        <v>17.225535534835917</v>
      </c>
      <c r="AF1422">
        <v>-1</v>
      </c>
      <c r="AG1422">
        <v>-1</v>
      </c>
      <c r="AH1422">
        <v>-1</v>
      </c>
      <c r="AI1422">
        <v>-1.9818931641841738E-4</v>
      </c>
      <c r="AJ1422">
        <v>1.2555242177818456E-4</v>
      </c>
      <c r="AK1422">
        <v>9.5619844637348253E-2</v>
      </c>
      <c r="AL1422">
        <v>7.6208112351899074E-2</v>
      </c>
      <c r="AM1422">
        <v>0.10302507925141911</v>
      </c>
      <c r="AN1422">
        <v>8.041578096363465E-2</v>
      </c>
      <c r="AO1422">
        <v>3.010441289358905</v>
      </c>
      <c r="AP1422">
        <v>2.4347200009636758</v>
      </c>
      <c r="AQ1422">
        <v>29.252902996860399</v>
      </c>
      <c r="AR1422">
        <v>0.68937745035520914</v>
      </c>
      <c r="AS1422">
        <v>0.87080929756565051</v>
      </c>
      <c r="AT1422">
        <v>-1</v>
      </c>
      <c r="AU1422">
        <v>-1</v>
      </c>
      <c r="AV1422">
        <v>0.44618976301451208</v>
      </c>
      <c r="AW1422">
        <v>53.748749150152669</v>
      </c>
      <c r="AX1422">
        <v>53.848637228835237</v>
      </c>
      <c r="AY1422">
        <v>0.15838203250577815</v>
      </c>
      <c r="AZ1422">
        <v>-1.4514059402881014</v>
      </c>
      <c r="BA1422">
        <v>1447.8767626323568</v>
      </c>
    </row>
    <row r="1423" spans="1:100" x14ac:dyDescent="0.25">
      <c r="A1423">
        <v>3680</v>
      </c>
      <c r="B1423" t="s">
        <v>1811</v>
      </c>
      <c r="C1423">
        <v>3</v>
      </c>
      <c r="D1423">
        <v>4.110267523818008</v>
      </c>
      <c r="E1423">
        <v>-6.9589171830923531E-3</v>
      </c>
      <c r="F1423">
        <v>6.2418406952480746E-3</v>
      </c>
      <c r="G1423">
        <v>6.2418406952480746E-3</v>
      </c>
      <c r="H1423">
        <v>0.28620496567307224</v>
      </c>
      <c r="I1423">
        <v>0</v>
      </c>
      <c r="J1423">
        <v>17.172297940384336</v>
      </c>
      <c r="K1423">
        <v>0.28620496567307224</v>
      </c>
      <c r="L1423">
        <v>-1.0000000000000013</v>
      </c>
      <c r="M1423">
        <v>-1.0000000000000013</v>
      </c>
      <c r="N1423">
        <v>5.7240993134614442</v>
      </c>
      <c r="O1423">
        <v>21.288807304897574</v>
      </c>
      <c r="P1423">
        <v>-8.3659958451910627E-2</v>
      </c>
      <c r="Q1423">
        <v>0.16056628584564231</v>
      </c>
      <c r="R1423">
        <v>-1.9823643975239048E-3</v>
      </c>
      <c r="S1423">
        <v>0.33333333333333365</v>
      </c>
      <c r="T1423">
        <v>0.33333333333333365</v>
      </c>
      <c r="U1423">
        <v>0.10493060720049176</v>
      </c>
      <c r="V1423">
        <v>-3.9134652594004796E-2</v>
      </c>
      <c r="W1423">
        <v>17.850306224003283</v>
      </c>
      <c r="X1423">
        <v>0.56537621423153328</v>
      </c>
      <c r="Y1423">
        <v>-1.0000000000000013</v>
      </c>
      <c r="Z1423">
        <v>-1.0000000000000013</v>
      </c>
      <c r="AA1423">
        <v>-7.3848470523259246</v>
      </c>
      <c r="AB1423">
        <v>-0.13934510204337472</v>
      </c>
      <c r="AC1423">
        <v>-0.19587097905533507</v>
      </c>
      <c r="AD1423">
        <v>-0.16944733713992369</v>
      </c>
      <c r="AE1423">
        <v>-25.233170911931694</v>
      </c>
      <c r="AF1423">
        <v>-1.0000000000000013</v>
      </c>
      <c r="AG1423">
        <v>-1.0000000000000013</v>
      </c>
      <c r="AH1423">
        <v>-1.0000000000000013</v>
      </c>
      <c r="AI1423">
        <v>0</v>
      </c>
      <c r="AJ1423">
        <v>-3.9134652594004796E-2</v>
      </c>
      <c r="AK1423">
        <v>8.9787455623259071E-2</v>
      </c>
      <c r="AL1423">
        <v>1.5666675011009296E-2</v>
      </c>
      <c r="AM1423">
        <v>0.37762675484657077</v>
      </c>
      <c r="AN1423">
        <v>0.41668689252157293</v>
      </c>
      <c r="AO1423">
        <v>9.8896061492805654</v>
      </c>
      <c r="AP1423">
        <v>10.495505688094372</v>
      </c>
      <c r="AQ1423">
        <v>35.02260416438763</v>
      </c>
      <c r="AR1423">
        <v>0.73246262127315453</v>
      </c>
      <c r="AS1423">
        <v>0.8515811799046058</v>
      </c>
      <c r="AT1423">
        <v>-1.0000000000000013</v>
      </c>
      <c r="AU1423">
        <v>-1.0000000000000013</v>
      </c>
      <c r="AV1423">
        <v>4.2594762977241699E-3</v>
      </c>
      <c r="AW1423">
        <v>24.399465940666044</v>
      </c>
      <c r="AX1423">
        <v>20.486000681265569</v>
      </c>
      <c r="AY1423">
        <v>-0.11836253497576694</v>
      </c>
      <c r="AZ1423">
        <v>-78.916037944196233</v>
      </c>
      <c r="BA1423">
        <v>1230.8613748791265</v>
      </c>
    </row>
    <row r="1424" spans="1:100" x14ac:dyDescent="0.25">
      <c r="A1424">
        <v>3683</v>
      </c>
      <c r="B1424" t="s">
        <v>1812</v>
      </c>
      <c r="C1424">
        <v>3</v>
      </c>
      <c r="D1424">
        <v>5.8055648257773544</v>
      </c>
      <c r="E1424">
        <v>1.9714560034794903</v>
      </c>
      <c r="F1424">
        <v>8.5578007838078285E-2</v>
      </c>
      <c r="G1424">
        <v>0.40822444986517431</v>
      </c>
      <c r="H1424">
        <v>0.26266691792640984</v>
      </c>
      <c r="I1424">
        <v>0</v>
      </c>
      <c r="J1424">
        <v>15.760015075584583</v>
      </c>
      <c r="K1424">
        <v>0.26266691792640984</v>
      </c>
      <c r="L1424">
        <v>-0.99999999999999944</v>
      </c>
      <c r="M1424">
        <v>-0.99999999999999944</v>
      </c>
      <c r="N1424">
        <v>5.2533383585281941</v>
      </c>
      <c r="O1424">
        <v>21.973804351227123</v>
      </c>
      <c r="P1424">
        <v>10.980759016418663</v>
      </c>
      <c r="Q1424">
        <v>0.88006521244093205</v>
      </c>
      <c r="R1424">
        <v>1.4762173079101384</v>
      </c>
      <c r="S1424">
        <v>0.34126172960697759</v>
      </c>
      <c r="T1424">
        <v>0.38664569799400089</v>
      </c>
      <c r="U1424">
        <v>0.57902951069819231</v>
      </c>
      <c r="V1424">
        <v>0</v>
      </c>
      <c r="W1424">
        <v>41.770800814910423</v>
      </c>
      <c r="X1424">
        <v>2.8346709171280047</v>
      </c>
      <c r="Y1424">
        <v>-0.99999999999999944</v>
      </c>
      <c r="Z1424">
        <v>-0.99999999999999944</v>
      </c>
      <c r="AA1424">
        <v>58.660004573636421</v>
      </c>
      <c r="AB1424">
        <v>0.21649611526110629</v>
      </c>
      <c r="AC1424">
        <v>-1.6709773600915604E-3</v>
      </c>
      <c r="AD1424">
        <v>9.3434591115302834E-2</v>
      </c>
      <c r="AE1424">
        <v>15.41298645081587</v>
      </c>
      <c r="AF1424">
        <v>-0.99999999999999944</v>
      </c>
      <c r="AG1424">
        <v>-0.99999999999999944</v>
      </c>
      <c r="AH1424">
        <v>-0.99999999999999944</v>
      </c>
      <c r="AI1424">
        <v>0</v>
      </c>
      <c r="AJ1424">
        <v>0</v>
      </c>
      <c r="AK1424">
        <v>0.49237284790129021</v>
      </c>
      <c r="AL1424">
        <v>0.25380404003877627</v>
      </c>
      <c r="AM1424">
        <v>-0.11020085515680599</v>
      </c>
      <c r="AN1424">
        <v>0.26207753435821146</v>
      </c>
      <c r="AO1424">
        <v>-0.29315713941369781</v>
      </c>
      <c r="AP1424">
        <v>7.820958559149167</v>
      </c>
      <c r="AQ1424">
        <v>57.53081589049507</v>
      </c>
      <c r="AR1424">
        <v>1.3069369382991705</v>
      </c>
      <c r="AS1424">
        <v>3.0973378350544145</v>
      </c>
      <c r="AT1424">
        <v>-0.99999999999999944</v>
      </c>
      <c r="AU1424">
        <v>-0.99999999999999944</v>
      </c>
      <c r="AV1424">
        <v>1.8844417577753132</v>
      </c>
      <c r="AW1424">
        <v>88.454767484012763</v>
      </c>
      <c r="AX1424">
        <v>88.454767484012763</v>
      </c>
      <c r="AY1424">
        <v>0.21635984235688069</v>
      </c>
      <c r="AZ1424">
        <v>27.146915309029531</v>
      </c>
      <c r="BA1424">
        <v>1574.2227499133523</v>
      </c>
      <c r="CU1424" t="e">
        <v>#N/A</v>
      </c>
      <c r="CV1424" t="e">
        <v>#N/A</v>
      </c>
    </row>
    <row r="1425" spans="1:100" x14ac:dyDescent="0.25">
      <c r="A1425">
        <v>3684</v>
      </c>
      <c r="B1425" t="s">
        <v>1060</v>
      </c>
      <c r="C1425">
        <v>3</v>
      </c>
      <c r="D1425">
        <v>5.0851140712619438</v>
      </c>
      <c r="E1425">
        <v>5.320147667424082E-3</v>
      </c>
      <c r="F1425">
        <v>-5.2367511404678158E-2</v>
      </c>
      <c r="G1425">
        <v>-5.0594128848870129E-2</v>
      </c>
      <c r="H1425">
        <v>-0.11572356488479368</v>
      </c>
      <c r="I1425">
        <v>0</v>
      </c>
      <c r="J1425">
        <v>-6.9434138930876204</v>
      </c>
      <c r="K1425">
        <v>-0.11572356488479368</v>
      </c>
      <c r="L1425">
        <v>-1</v>
      </c>
      <c r="M1425">
        <v>-1</v>
      </c>
      <c r="N1425">
        <v>-2.3144712976958743</v>
      </c>
      <c r="O1425">
        <v>-1.9088939506745473</v>
      </c>
      <c r="P1425">
        <v>-1.2226289085759472</v>
      </c>
      <c r="Q1425">
        <v>-1.1212159420889407</v>
      </c>
      <c r="R1425">
        <v>-0.42617212914959163</v>
      </c>
      <c r="S1425">
        <v>0.34703466568734359</v>
      </c>
      <c r="T1425">
        <v>0.29918073540615348</v>
      </c>
      <c r="U1425">
        <v>-0.10765581653413864</v>
      </c>
      <c r="V1425">
        <v>0</v>
      </c>
      <c r="W1425">
        <v>26.171325977766088</v>
      </c>
      <c r="X1425">
        <v>0.28528863867724391</v>
      </c>
      <c r="Y1425">
        <v>-1</v>
      </c>
      <c r="Z1425">
        <v>-1</v>
      </c>
      <c r="AA1425">
        <v>29.944039119931784</v>
      </c>
      <c r="AB1425">
        <v>-5.673669215410615E-2</v>
      </c>
      <c r="AC1425">
        <v>7.3028021328146536E-2</v>
      </c>
      <c r="AD1425">
        <v>6.7686376252265062E-2</v>
      </c>
      <c r="AE1425">
        <v>4.1988852713152731</v>
      </c>
      <c r="AF1425">
        <v>-1</v>
      </c>
      <c r="AG1425">
        <v>-1</v>
      </c>
      <c r="AH1425">
        <v>-1</v>
      </c>
      <c r="AI1425">
        <v>0</v>
      </c>
      <c r="AJ1425">
        <v>0</v>
      </c>
      <c r="AK1425">
        <v>0.16670326983726824</v>
      </c>
      <c r="AL1425">
        <v>0.32915076228772971</v>
      </c>
      <c r="AM1425">
        <v>0.23742021148324408</v>
      </c>
      <c r="AN1425">
        <v>-7.0067494971243371E-2</v>
      </c>
      <c r="AO1425">
        <v>6.7690216362674418</v>
      </c>
      <c r="AP1425">
        <v>-0.10593356284243516</v>
      </c>
      <c r="AQ1425">
        <v>19.227912084678472</v>
      </c>
      <c r="AR1425">
        <v>0.53855958455935837</v>
      </c>
      <c r="AS1425">
        <v>0.16956507379245012</v>
      </c>
      <c r="AT1425">
        <v>-1</v>
      </c>
      <c r="AU1425">
        <v>-1</v>
      </c>
      <c r="AV1425">
        <v>-0.47676625799846178</v>
      </c>
      <c r="AW1425">
        <v>27.929211606414796</v>
      </c>
      <c r="AX1425">
        <v>27.929211606414796</v>
      </c>
      <c r="AY1425">
        <v>-4.5381714522931868E-2</v>
      </c>
      <c r="AZ1425">
        <v>-53.291859393829412</v>
      </c>
      <c r="BA1425">
        <v>1378.0384581260939</v>
      </c>
      <c r="CU1425" t="e">
        <v>#N/A</v>
      </c>
      <c r="CV1425" t="e">
        <v>#N/A</v>
      </c>
    </row>
    <row r="1426" spans="1:100" x14ac:dyDescent="0.25">
      <c r="A1426">
        <v>3688</v>
      </c>
      <c r="B1426" t="s">
        <v>1813</v>
      </c>
      <c r="C1426">
        <v>3</v>
      </c>
      <c r="D1426">
        <v>4.730205041330187</v>
      </c>
      <c r="E1426">
        <v>0</v>
      </c>
      <c r="F1426">
        <v>-6.3091787270150204E-2</v>
      </c>
      <c r="G1426">
        <v>-6.3091787270150204E-2</v>
      </c>
      <c r="H1426">
        <v>0.20502682644917825</v>
      </c>
      <c r="I1426">
        <v>0</v>
      </c>
      <c r="J1426">
        <v>12.301609586950692</v>
      </c>
      <c r="K1426">
        <v>0.20502682644917825</v>
      </c>
      <c r="L1426">
        <v>-0.99999999999999822</v>
      </c>
      <c r="M1426">
        <v>-0.99999999999999822</v>
      </c>
      <c r="N1426">
        <v>4.1005365289835654</v>
      </c>
      <c r="O1426">
        <v>16.968722841010717</v>
      </c>
      <c r="P1426">
        <v>1.968098188731384</v>
      </c>
      <c r="Q1426">
        <v>1.368493520380212</v>
      </c>
      <c r="R1426">
        <v>0.57068187909594636</v>
      </c>
      <c r="S1426">
        <v>0.33333333333333276</v>
      </c>
      <c r="T1426">
        <v>0.41866395187757705</v>
      </c>
      <c r="U1426">
        <v>0.20584926210301172</v>
      </c>
      <c r="V1426">
        <v>0</v>
      </c>
      <c r="W1426">
        <v>30.112788834589733</v>
      </c>
      <c r="X1426">
        <v>1.4556981257180235</v>
      </c>
      <c r="Y1426">
        <v>-0.99999999999999822</v>
      </c>
      <c r="Z1426">
        <v>-0.99999999999999822</v>
      </c>
      <c r="AA1426">
        <v>82.675085339239104</v>
      </c>
      <c r="AB1426">
        <v>0.47560784289409053</v>
      </c>
      <c r="AC1426">
        <v>0.18967507232556149</v>
      </c>
      <c r="AD1426">
        <v>0.37454937729141546</v>
      </c>
      <c r="AE1426">
        <v>51.991614625553382</v>
      </c>
      <c r="AF1426">
        <v>-0.99999999999999822</v>
      </c>
      <c r="AG1426">
        <v>-0.99999999999999822</v>
      </c>
      <c r="AH1426">
        <v>-0.99999999999999822</v>
      </c>
      <c r="AI1426">
        <v>0</v>
      </c>
      <c r="AJ1426">
        <v>0</v>
      </c>
      <c r="AK1426">
        <v>6.2250898073797675E-2</v>
      </c>
      <c r="AL1426">
        <v>-7.5158172390781139E-2</v>
      </c>
      <c r="AM1426">
        <v>-1.8925951544760403E-2</v>
      </c>
      <c r="AN1426">
        <v>-1.7834903949823861E-2</v>
      </c>
      <c r="AO1426">
        <v>-0.16189429825002105</v>
      </c>
      <c r="AP1426">
        <v>-0.82166346069950269</v>
      </c>
      <c r="AQ1426">
        <v>42.414398421540419</v>
      </c>
      <c r="AR1426">
        <v>0.9578465473139216</v>
      </c>
      <c r="AS1426">
        <v>1.660724952167201</v>
      </c>
      <c r="AT1426">
        <v>-0.99999999999999822</v>
      </c>
      <c r="AU1426">
        <v>-0.99999999999999822</v>
      </c>
      <c r="AV1426">
        <v>0.50759009182579617</v>
      </c>
      <c r="AW1426">
        <v>98.822144719550266</v>
      </c>
      <c r="AX1426">
        <v>98.822144719550266</v>
      </c>
      <c r="AY1426">
        <v>0.20525094322849882</v>
      </c>
      <c r="AZ1426">
        <v>20.823800506332525</v>
      </c>
      <c r="BA1426">
        <v>1563.4052774748861</v>
      </c>
    </row>
    <row r="1427" spans="1:100" x14ac:dyDescent="0.25">
      <c r="A1427">
        <v>3691</v>
      </c>
      <c r="B1427" t="s">
        <v>476</v>
      </c>
      <c r="C1427">
        <v>2</v>
      </c>
      <c r="D1427">
        <v>2.2729325219526011</v>
      </c>
      <c r="E1427">
        <v>-0.32408357513620056</v>
      </c>
      <c r="F1427">
        <v>-0.73006622584163183</v>
      </c>
      <c r="G1427">
        <v>-0.72571465550416858</v>
      </c>
      <c r="H1427">
        <v>-9.7908000774968543E-2</v>
      </c>
      <c r="I1427">
        <v>0</v>
      </c>
      <c r="J1427">
        <v>-5.8744800464981131</v>
      </c>
      <c r="K1427">
        <v>-9.7908000774968543E-2</v>
      </c>
      <c r="L1427">
        <v>-1</v>
      </c>
      <c r="M1427">
        <v>-1</v>
      </c>
      <c r="N1427">
        <v>-1.9581600154993706</v>
      </c>
      <c r="O1427">
        <v>-2.2571800353480622</v>
      </c>
      <c r="P1427">
        <v>-1.4735317955959446</v>
      </c>
      <c r="Q1427">
        <v>-3.1557673415187857</v>
      </c>
      <c r="R1427">
        <v>-1.0350142952688084</v>
      </c>
      <c r="S1427">
        <v>0.29655288925873152</v>
      </c>
      <c r="T1427">
        <v>0.14112754081795886</v>
      </c>
      <c r="U1427">
        <v>-9.95169049933608E-2</v>
      </c>
      <c r="V1427">
        <v>-2.2789952764356695E-2</v>
      </c>
      <c r="W1427">
        <v>13.137892467936432</v>
      </c>
      <c r="X1427">
        <v>-1.7725828567593527E-2</v>
      </c>
      <c r="Y1427">
        <v>-1</v>
      </c>
      <c r="Z1427">
        <v>-1</v>
      </c>
      <c r="AA1427">
        <v>19.396725192578341</v>
      </c>
      <c r="AB1427">
        <v>-8.1264384458812025E-2</v>
      </c>
      <c r="AC1427">
        <v>-8.1126158916594832E-2</v>
      </c>
      <c r="AD1427">
        <v>-8.401062711413447E-2</v>
      </c>
      <c r="AE1427">
        <v>-0.68300506227529212</v>
      </c>
      <c r="AF1427">
        <v>-1</v>
      </c>
      <c r="AG1427">
        <v>-1</v>
      </c>
      <c r="AH1427">
        <v>-1</v>
      </c>
      <c r="AI1427">
        <v>-1.2763737108197525E-2</v>
      </c>
      <c r="AJ1427">
        <v>-2.2789952764356695E-2</v>
      </c>
      <c r="AK1427">
        <v>0.32981062727593141</v>
      </c>
      <c r="AL1427">
        <v>-0.15798267028668406</v>
      </c>
      <c r="AM1427">
        <v>0.37579255734477873</v>
      </c>
      <c r="AN1427">
        <v>-0.19235169712972494</v>
      </c>
      <c r="AO1427">
        <v>9.9561696318025241</v>
      </c>
      <c r="AP1427">
        <v>-4.5110083414799433</v>
      </c>
      <c r="AQ1427">
        <v>17.608811585366386</v>
      </c>
      <c r="AR1427">
        <v>0.43306820619820635</v>
      </c>
      <c r="AS1427">
        <v>4.193736067305287E-2</v>
      </c>
      <c r="AT1427">
        <v>-1</v>
      </c>
      <c r="AU1427">
        <v>-1</v>
      </c>
      <c r="AV1427">
        <v>-1.3217893015133351</v>
      </c>
      <c r="AW1427">
        <v>27.796985195506071</v>
      </c>
      <c r="AX1427">
        <v>27.556888620740633</v>
      </c>
      <c r="AY1427">
        <v>-4.15161455117668E-2</v>
      </c>
      <c r="AZ1427">
        <v>-36.472071595887392</v>
      </c>
      <c r="BA1427">
        <v>1430.7814327244023</v>
      </c>
    </row>
    <row r="1428" spans="1:100" x14ac:dyDescent="0.25">
      <c r="A1428">
        <v>3692</v>
      </c>
      <c r="B1428" t="s">
        <v>1814</v>
      </c>
      <c r="C1428">
        <v>3</v>
      </c>
      <c r="D1428">
        <v>3.0630044707835027</v>
      </c>
      <c r="E1428">
        <v>-0.75285606726128096</v>
      </c>
      <c r="F1428">
        <v>-0.56677002322931291</v>
      </c>
      <c r="G1428">
        <v>-0.79171098905984238</v>
      </c>
      <c r="H1428">
        <v>-5.3239309429032586E-2</v>
      </c>
      <c r="I1428">
        <v>0</v>
      </c>
      <c r="J1428">
        <v>-3.1943585657419558</v>
      </c>
      <c r="K1428">
        <v>-5.3239309429032586E-2</v>
      </c>
      <c r="L1428">
        <v>-0.99999999999999878</v>
      </c>
      <c r="M1428">
        <v>-0.99999999999999878</v>
      </c>
      <c r="N1428">
        <v>-1.0647861885806511</v>
      </c>
      <c r="O1428">
        <v>-0.92306508401829845</v>
      </c>
      <c r="P1428">
        <v>-0.26727071435590471</v>
      </c>
      <c r="Q1428">
        <v>-2.1302846111330487</v>
      </c>
      <c r="R1428">
        <v>-0.66772527802778081</v>
      </c>
      <c r="S1428">
        <v>0.33333333333333293</v>
      </c>
      <c r="T1428">
        <v>0.16770595946194541</v>
      </c>
      <c r="U1428">
        <v>8.0908567944242907E-2</v>
      </c>
      <c r="V1428">
        <v>0</v>
      </c>
      <c r="W1428">
        <v>25.407486806742167</v>
      </c>
      <c r="X1428">
        <v>0.71228550012989489</v>
      </c>
      <c r="Y1428">
        <v>-0.99999999999999878</v>
      </c>
      <c r="Z1428">
        <v>-0.99999999999999878</v>
      </c>
      <c r="AA1428">
        <v>36.387937723359457</v>
      </c>
      <c r="AB1428">
        <v>0.13881762445915452</v>
      </c>
      <c r="AC1428">
        <v>0.11719570157718436</v>
      </c>
      <c r="AD1428">
        <v>-2.304980214343727E-2</v>
      </c>
      <c r="AE1428">
        <v>11.648176194645078</v>
      </c>
      <c r="AF1428">
        <v>-0.99999999999999878</v>
      </c>
      <c r="AG1428">
        <v>-0.99999999999999878</v>
      </c>
      <c r="AH1428">
        <v>-0.99999999999999878</v>
      </c>
      <c r="AI1428">
        <v>-2.4846419974007813E-2</v>
      </c>
      <c r="AJ1428">
        <v>0</v>
      </c>
      <c r="AK1428">
        <v>0.25144501359464022</v>
      </c>
      <c r="AL1428">
        <v>0.37174161773276432</v>
      </c>
      <c r="AM1428">
        <v>-0.13131357961290641</v>
      </c>
      <c r="AN1428">
        <v>0.36195647471851877</v>
      </c>
      <c r="AO1428">
        <v>-2.0256144223494599</v>
      </c>
      <c r="AP1428">
        <v>10.907619956626794</v>
      </c>
      <c r="AQ1428">
        <v>22.213128241000206</v>
      </c>
      <c r="AR1428">
        <v>0.58194786073952132</v>
      </c>
      <c r="AS1428">
        <v>0.6590461907008619</v>
      </c>
      <c r="AT1428">
        <v>-0.99999999999999878</v>
      </c>
      <c r="AU1428">
        <v>-0.99999999999999878</v>
      </c>
      <c r="AV1428">
        <v>-1.4594362670876231</v>
      </c>
      <c r="AW1428">
        <v>46.372492595967927</v>
      </c>
      <c r="AX1428">
        <v>45.875564196487787</v>
      </c>
      <c r="AY1428">
        <v>5.1657097088214705E-2</v>
      </c>
      <c r="AZ1428">
        <v>-24.788698892592368</v>
      </c>
      <c r="BA1428">
        <v>1395.3155563697289</v>
      </c>
    </row>
    <row r="1429" spans="1:100" x14ac:dyDescent="0.25">
      <c r="A1429">
        <v>3693</v>
      </c>
      <c r="B1429" t="s">
        <v>1815</v>
      </c>
      <c r="C1429">
        <v>3</v>
      </c>
      <c r="D1429">
        <v>5.0128929496203218</v>
      </c>
      <c r="E1429">
        <v>0</v>
      </c>
      <c r="F1429">
        <v>-9.617622783848255E-2</v>
      </c>
      <c r="G1429">
        <v>-9.617622783848255E-2</v>
      </c>
      <c r="H1429">
        <v>2.3470817168618437E-2</v>
      </c>
      <c r="I1429">
        <v>0</v>
      </c>
      <c r="J1429">
        <v>1.4082490301171067</v>
      </c>
      <c r="K1429">
        <v>2.3470817168618437E-2</v>
      </c>
      <c r="L1429">
        <v>-1.0000000000000002</v>
      </c>
      <c r="M1429">
        <v>-1.0000000000000002</v>
      </c>
      <c r="N1429">
        <v>0.46941634337236982</v>
      </c>
      <c r="O1429">
        <v>6.3249657518989473</v>
      </c>
      <c r="P1429">
        <v>-0.38675315966001744</v>
      </c>
      <c r="Q1429">
        <v>0.1492726313027995</v>
      </c>
      <c r="R1429">
        <v>-4.6471306407733476E-2</v>
      </c>
      <c r="S1429">
        <v>0.3333333333333332</v>
      </c>
      <c r="T1429">
        <v>0.3506557702857469</v>
      </c>
      <c r="U1429">
        <v>0.34954911281251133</v>
      </c>
      <c r="V1429">
        <v>0</v>
      </c>
      <c r="W1429">
        <v>40.402695970518906</v>
      </c>
      <c r="X1429">
        <v>2.0760371746529209</v>
      </c>
      <c r="Y1429">
        <v>-1.0000000000000002</v>
      </c>
      <c r="Z1429">
        <v>-1.0000000000000002</v>
      </c>
      <c r="AA1429">
        <v>68.028519627091001</v>
      </c>
      <c r="AB1429">
        <v>0.2544621096403572</v>
      </c>
      <c r="AC1429">
        <v>0.29003549864268835</v>
      </c>
      <c r="AD1429">
        <v>8.9482909765499202E-3</v>
      </c>
      <c r="AE1429">
        <v>27.672294962979773</v>
      </c>
      <c r="AF1429">
        <v>-1.0000000000000002</v>
      </c>
      <c r="AG1429">
        <v>-1.0000000000000002</v>
      </c>
      <c r="AH1429">
        <v>-1.0000000000000002</v>
      </c>
      <c r="AI1429">
        <v>0</v>
      </c>
      <c r="AJ1429">
        <v>0</v>
      </c>
      <c r="AK1429">
        <v>-0.14428522019972806</v>
      </c>
      <c r="AL1429">
        <v>-7.9666243294441011E-2</v>
      </c>
      <c r="AM1429">
        <v>-0.17312619494756079</v>
      </c>
      <c r="AN1429">
        <v>-4.8365203292492789E-2</v>
      </c>
      <c r="AO1429">
        <v>-5.0495809746876592</v>
      </c>
      <c r="AP1429">
        <v>-1.6074612987845247</v>
      </c>
      <c r="AQ1429">
        <v>41.810945000636003</v>
      </c>
      <c r="AR1429">
        <v>1.0335382164315916</v>
      </c>
      <c r="AS1429">
        <v>2.0995079918215391</v>
      </c>
      <c r="AT1429">
        <v>-1.0000000000000002</v>
      </c>
      <c r="AU1429">
        <v>-1.0000000000000002</v>
      </c>
      <c r="AV1429">
        <v>-0.14264753424621601</v>
      </c>
      <c r="AW1429">
        <v>72.746024080205416</v>
      </c>
      <c r="AX1429">
        <v>72.746024080205416</v>
      </c>
      <c r="AY1429">
        <v>0.34440619014551038</v>
      </c>
      <c r="AZ1429">
        <v>34.330494545213931</v>
      </c>
      <c r="BA1429">
        <v>1500.474179953851</v>
      </c>
      <c r="CU1429" t="e">
        <v>#N/A</v>
      </c>
      <c r="CV1429" t="e">
        <v>#N/A</v>
      </c>
    </row>
    <row r="1430" spans="1:100" x14ac:dyDescent="0.25">
      <c r="A1430">
        <v>3694</v>
      </c>
      <c r="B1430" t="s">
        <v>1816</v>
      </c>
      <c r="C1430">
        <v>3</v>
      </c>
      <c r="D1430">
        <v>1.0874088479530735</v>
      </c>
      <c r="E1430">
        <v>0.92688364143813762</v>
      </c>
      <c r="F1430">
        <v>-2.7466590940740228E-2</v>
      </c>
      <c r="G1430">
        <v>0.22200212291693386</v>
      </c>
      <c r="H1430">
        <v>5.1930691436057427E-2</v>
      </c>
      <c r="I1430">
        <v>0</v>
      </c>
      <c r="J1430">
        <v>3.1158414861634434</v>
      </c>
      <c r="K1430">
        <v>5.1930691436057427E-2</v>
      </c>
      <c r="L1430">
        <v>-1</v>
      </c>
      <c r="M1430">
        <v>-1</v>
      </c>
      <c r="N1430">
        <v>1.0386138287211486</v>
      </c>
      <c r="O1430">
        <v>4.4252524570334542</v>
      </c>
      <c r="P1430">
        <v>-7.3094377052905724E-2</v>
      </c>
      <c r="Q1430">
        <v>-0.54017073230027124</v>
      </c>
      <c r="R1430">
        <v>-0.12347897612437725</v>
      </c>
      <c r="S1430">
        <v>0.33333333333333331</v>
      </c>
      <c r="T1430">
        <v>0.19628890230449594</v>
      </c>
      <c r="U1430">
        <v>-7.2580475748769122E-2</v>
      </c>
      <c r="V1430">
        <v>-1.5430333938624035E-2</v>
      </c>
      <c r="W1430">
        <v>15.587229380575151</v>
      </c>
      <c r="X1430">
        <v>3.8721091458312547E-2</v>
      </c>
      <c r="Y1430">
        <v>-1</v>
      </c>
      <c r="Z1430">
        <v>-1</v>
      </c>
      <c r="AA1430">
        <v>20.421252500373946</v>
      </c>
      <c r="AB1430">
        <v>0.11041449593112351</v>
      </c>
      <c r="AC1430">
        <v>-2.6981792206179737E-3</v>
      </c>
      <c r="AD1430">
        <v>-8.5662747920420557E-3</v>
      </c>
      <c r="AE1430">
        <v>4.9575020959231733</v>
      </c>
      <c r="AF1430">
        <v>-1</v>
      </c>
      <c r="AG1430">
        <v>-1</v>
      </c>
      <c r="AH1430">
        <v>-1</v>
      </c>
      <c r="AI1430">
        <v>0</v>
      </c>
      <c r="AJ1430">
        <v>-1.5430333938624035E-2</v>
      </c>
      <c r="AK1430">
        <v>9.0416424244003271E-2</v>
      </c>
      <c r="AL1430">
        <v>0.44484556437076339</v>
      </c>
      <c r="AM1430">
        <v>-0.13008275691639365</v>
      </c>
      <c r="AN1430">
        <v>-0.11280339807378176</v>
      </c>
      <c r="AO1430">
        <v>-2.7999868016898231</v>
      </c>
      <c r="AP1430">
        <v>-0.59585712999072804</v>
      </c>
      <c r="AQ1430">
        <v>18.703070866738585</v>
      </c>
      <c r="AR1430">
        <v>0.44161142595043579</v>
      </c>
      <c r="AS1430">
        <v>9.0651782894370272E-2</v>
      </c>
      <c r="AT1430">
        <v>-1</v>
      </c>
      <c r="AU1430">
        <v>-1</v>
      </c>
      <c r="AV1430">
        <v>9.8523146792556596E-2</v>
      </c>
      <c r="AW1430">
        <v>24.250647827416675</v>
      </c>
      <c r="AX1430">
        <v>22.707614433554273</v>
      </c>
      <c r="AY1430">
        <v>-5.780330930364018E-2</v>
      </c>
      <c r="AZ1430">
        <v>-61.355281973411799</v>
      </c>
      <c r="BA1430">
        <v>1346.5788057366819</v>
      </c>
    </row>
    <row r="1431" spans="1:100" x14ac:dyDescent="0.25">
      <c r="A1431">
        <v>3695</v>
      </c>
      <c r="B1431" t="s">
        <v>1817</v>
      </c>
      <c r="C1431">
        <v>3</v>
      </c>
      <c r="D1431">
        <v>4.6417537174814134</v>
      </c>
      <c r="E1431">
        <v>4.5930390059553683E-5</v>
      </c>
      <c r="F1431">
        <v>0.35495392050552388</v>
      </c>
      <c r="G1431">
        <v>0.35138666957225895</v>
      </c>
      <c r="H1431">
        <v>5.6298695296942446E-2</v>
      </c>
      <c r="I1431">
        <v>0</v>
      </c>
      <c r="J1431">
        <v>3.377921717816545</v>
      </c>
      <c r="K1431">
        <v>5.6298695296942446E-2</v>
      </c>
      <c r="L1431">
        <v>-1.0000000000000009</v>
      </c>
      <c r="M1431">
        <v>-1.0000000000000009</v>
      </c>
      <c r="N1431">
        <v>1.1259739059388492</v>
      </c>
      <c r="O1431">
        <v>8.3710621048702158</v>
      </c>
      <c r="P1431">
        <v>-0.18013207566270578</v>
      </c>
      <c r="Q1431">
        <v>0.30081230948374238</v>
      </c>
      <c r="R1431">
        <v>0.11361073031507038</v>
      </c>
      <c r="S1431">
        <v>0.33333333333333376</v>
      </c>
      <c r="T1431">
        <v>0.24397924817956101</v>
      </c>
      <c r="U1431">
        <v>0.15427432941176716</v>
      </c>
      <c r="V1431">
        <v>0</v>
      </c>
      <c r="W1431">
        <v>27.011528625108774</v>
      </c>
      <c r="X1431">
        <v>1.0487571187092486</v>
      </c>
      <c r="Y1431">
        <v>-1.0000000000000009</v>
      </c>
      <c r="Z1431">
        <v>-1.0000000000000009</v>
      </c>
      <c r="AA1431">
        <v>69.792776966867009</v>
      </c>
      <c r="AB1431">
        <v>0.43945881932816999</v>
      </c>
      <c r="AC1431">
        <v>0.10957298429775721</v>
      </c>
      <c r="AD1431">
        <v>0.30432094860293574</v>
      </c>
      <c r="AE1431">
        <v>42.667637611443141</v>
      </c>
      <c r="AF1431">
        <v>-1.0000000000000009</v>
      </c>
      <c r="AG1431">
        <v>-1.0000000000000009</v>
      </c>
      <c r="AH1431">
        <v>-1.0000000000000009</v>
      </c>
      <c r="AI1431">
        <v>-2.6441524465970027E-3</v>
      </c>
      <c r="AJ1431">
        <v>0</v>
      </c>
      <c r="AK1431">
        <v>-0.10579786047164438</v>
      </c>
      <c r="AL1431">
        <v>0.40456524044015935</v>
      </c>
      <c r="AM1431">
        <v>-2.5145943016937455E-2</v>
      </c>
      <c r="AN1431">
        <v>8.578823477665258E-2</v>
      </c>
      <c r="AO1431">
        <v>-1.1576378777816583</v>
      </c>
      <c r="AP1431">
        <v>4.1675320716171118</v>
      </c>
      <c r="AQ1431">
        <v>30.389450342925322</v>
      </c>
      <c r="AR1431">
        <v>0.73158691092466199</v>
      </c>
      <c r="AS1431">
        <v>1.1050558140061908</v>
      </c>
      <c r="AT1431">
        <v>-1.0000000000000009</v>
      </c>
      <c r="AU1431">
        <v>-1.0000000000000009</v>
      </c>
      <c r="AV1431">
        <v>0.46499739988732924</v>
      </c>
      <c r="AW1431">
        <v>82.331371143354346</v>
      </c>
      <c r="AX1431">
        <v>82.278488094422386</v>
      </c>
      <c r="AY1431">
        <v>0.21381989051130709</v>
      </c>
      <c r="AZ1431">
        <v>22.528644268605294</v>
      </c>
      <c r="BA1431">
        <v>1463.2817279710077</v>
      </c>
    </row>
    <row r="1432" spans="1:100" x14ac:dyDescent="0.25">
      <c r="A1432">
        <v>3700</v>
      </c>
      <c r="B1432" t="s">
        <v>1818</v>
      </c>
      <c r="C1432">
        <v>3</v>
      </c>
      <c r="D1432">
        <v>3.8921218858858326</v>
      </c>
      <c r="E1432">
        <v>0</v>
      </c>
      <c r="F1432">
        <v>-7.4450829989053027E-3</v>
      </c>
      <c r="G1432">
        <v>-7.4450829989053027E-3</v>
      </c>
      <c r="H1432">
        <v>3.9933751790369842E-2</v>
      </c>
      <c r="I1432">
        <v>0</v>
      </c>
      <c r="J1432">
        <v>2.3960251074221866</v>
      </c>
      <c r="K1432">
        <v>3.9933751790369842E-2</v>
      </c>
      <c r="L1432">
        <v>-1.0000000000000002</v>
      </c>
      <c r="M1432">
        <v>-1.0000000000000002</v>
      </c>
      <c r="N1432">
        <v>0.79867503580739652</v>
      </c>
      <c r="O1432">
        <v>6.2807019103091086</v>
      </c>
      <c r="P1432">
        <v>-0.29828799809825085</v>
      </c>
      <c r="Q1432">
        <v>0.28044985656697152</v>
      </c>
      <c r="R1432">
        <v>9.618367217158949E-2</v>
      </c>
      <c r="S1432">
        <v>0.33333333333333348</v>
      </c>
      <c r="T1432">
        <v>2.6821597086704108E-2</v>
      </c>
      <c r="U1432">
        <v>-0.20309781153888917</v>
      </c>
      <c r="V1432">
        <v>0</v>
      </c>
      <c r="W1432">
        <v>4.6849346836311367</v>
      </c>
      <c r="X1432">
        <v>-0.79868180377251852</v>
      </c>
      <c r="Y1432">
        <v>-1.0000000000000002</v>
      </c>
      <c r="Z1432">
        <v>-1.0000000000000002</v>
      </c>
      <c r="AA1432">
        <v>3.2721734398298259</v>
      </c>
      <c r="AB1432">
        <v>-0.13432212387224615</v>
      </c>
      <c r="AC1432">
        <v>-1.2984899650665668E-2</v>
      </c>
      <c r="AD1432">
        <v>0.1171281252034536</v>
      </c>
      <c r="AE1432">
        <v>-1.5089449159729107</v>
      </c>
      <c r="AF1432">
        <v>-1.0000000000000002</v>
      </c>
      <c r="AG1432">
        <v>-1.0000000000000002</v>
      </c>
      <c r="AH1432">
        <v>-1.0000000000000002</v>
      </c>
      <c r="AI1432">
        <v>0</v>
      </c>
      <c r="AJ1432">
        <v>0</v>
      </c>
      <c r="AK1432">
        <v>-0.35897783000848832</v>
      </c>
      <c r="AL1432">
        <v>0.11586985220079121</v>
      </c>
      <c r="AM1432">
        <v>0.11641073927860636</v>
      </c>
      <c r="AN1432">
        <v>-0.24666973918853785</v>
      </c>
      <c r="AO1432">
        <v>1.1153793319227194</v>
      </c>
      <c r="AP1432">
        <v>-5.5873942187094903</v>
      </c>
      <c r="AQ1432">
        <v>7.0809597910533268</v>
      </c>
      <c r="AR1432">
        <v>0.15705711888114807</v>
      </c>
      <c r="AS1432">
        <v>-0.75874805198214912</v>
      </c>
      <c r="AT1432">
        <v>-1.0000000000000002</v>
      </c>
      <c r="AU1432">
        <v>-1.0000000000000002</v>
      </c>
      <c r="AV1432">
        <v>8.8738589172684193E-2</v>
      </c>
      <c r="AW1432">
        <v>3.9654811314294491</v>
      </c>
      <c r="AX1432">
        <v>3.9654811314294491</v>
      </c>
      <c r="AY1432">
        <v>0.13358713530810776</v>
      </c>
      <c r="AZ1432">
        <v>-39.715788863210285</v>
      </c>
      <c r="BA1432">
        <v>1361.7174927846243</v>
      </c>
    </row>
    <row r="1433" spans="1:100" x14ac:dyDescent="0.25">
      <c r="A1433">
        <v>3704</v>
      </c>
      <c r="B1433" t="s">
        <v>1819</v>
      </c>
      <c r="C1433">
        <v>3</v>
      </c>
      <c r="D1433">
        <v>5.6800916567724498</v>
      </c>
      <c r="E1433">
        <v>-6.6226823182796546E-2</v>
      </c>
      <c r="F1433">
        <v>0.17034002458991546</v>
      </c>
      <c r="G1433">
        <v>0.14505625309374146</v>
      </c>
      <c r="H1433">
        <v>0.25650087064361332</v>
      </c>
      <c r="I1433">
        <v>0</v>
      </c>
      <c r="J1433">
        <v>15.390052238616803</v>
      </c>
      <c r="K1433">
        <v>0.25650087064361332</v>
      </c>
      <c r="L1433">
        <v>-0.999999999999997</v>
      </c>
      <c r="M1433">
        <v>-0.999999999999997</v>
      </c>
      <c r="N1433">
        <v>5.1300174128722658</v>
      </c>
      <c r="O1433">
        <v>21.215200148483</v>
      </c>
      <c r="P1433">
        <v>-0.16767339711317325</v>
      </c>
      <c r="Q1433">
        <v>-6.1743869524076192E-2</v>
      </c>
      <c r="R1433">
        <v>-5.718136748076133E-2</v>
      </c>
      <c r="S1433">
        <v>0.33333333333333237</v>
      </c>
      <c r="T1433">
        <v>0.43175411478190584</v>
      </c>
      <c r="U1433">
        <v>-4.3776971795564286E-3</v>
      </c>
      <c r="V1433">
        <v>0</v>
      </c>
      <c r="W1433">
        <v>20.168355211682744</v>
      </c>
      <c r="X1433">
        <v>0.61171886703824441</v>
      </c>
      <c r="Y1433">
        <v>-0.999999999999997</v>
      </c>
      <c r="Z1433">
        <v>-0.999999999999997</v>
      </c>
      <c r="AA1433">
        <v>43.552250279356258</v>
      </c>
      <c r="AB1433">
        <v>-1.0957511164753384E-2</v>
      </c>
      <c r="AC1433">
        <v>0.23676054574578209</v>
      </c>
      <c r="AD1433">
        <v>0.24301849412205717</v>
      </c>
      <c r="AE1433">
        <v>23.441076435154294</v>
      </c>
      <c r="AF1433">
        <v>-0.999999999999997</v>
      </c>
      <c r="AG1433">
        <v>-0.999999999999997</v>
      </c>
      <c r="AH1433">
        <v>-0.999999999999997</v>
      </c>
      <c r="AI1433">
        <v>0</v>
      </c>
      <c r="AJ1433">
        <v>0</v>
      </c>
      <c r="AK1433">
        <v>0.39341984877711811</v>
      </c>
      <c r="AL1433">
        <v>2.2637174356187933E-2</v>
      </c>
      <c r="AM1433">
        <v>-4.0113921643885206E-2</v>
      </c>
      <c r="AN1433">
        <v>-0.35355150099319171</v>
      </c>
      <c r="AO1433">
        <v>0.96425120278846055</v>
      </c>
      <c r="AP1433">
        <v>-8.7256016530488498</v>
      </c>
      <c r="AQ1433">
        <v>35.558407450299526</v>
      </c>
      <c r="AR1433">
        <v>0.76070975093568172</v>
      </c>
      <c r="AS1433">
        <v>0.86821973768185778</v>
      </c>
      <c r="AT1433">
        <v>-0.999999999999997</v>
      </c>
      <c r="AU1433">
        <v>-0.999999999999997</v>
      </c>
      <c r="AV1433">
        <v>8.7874885612980305E-2</v>
      </c>
      <c r="AW1433">
        <v>56.041848774790459</v>
      </c>
      <c r="AX1433">
        <v>56.041848774790459</v>
      </c>
      <c r="AY1433">
        <v>-4.4726085866059195E-2</v>
      </c>
      <c r="AZ1433">
        <v>-14.094486201837929</v>
      </c>
      <c r="BA1433">
        <v>1369.6050830334218</v>
      </c>
    </row>
    <row r="1434" spans="1:100" x14ac:dyDescent="0.25">
      <c r="A1434">
        <v>3707</v>
      </c>
      <c r="B1434" t="s">
        <v>1820</v>
      </c>
      <c r="C1434">
        <v>3</v>
      </c>
      <c r="D1434">
        <v>2.1249550429656856</v>
      </c>
      <c r="E1434">
        <v>0</v>
      </c>
      <c r="F1434">
        <v>0.1073934277105619</v>
      </c>
      <c r="G1434">
        <v>0.1073934277105619</v>
      </c>
      <c r="H1434">
        <v>-1.4566718903272796E-2</v>
      </c>
      <c r="I1434">
        <v>0</v>
      </c>
      <c r="J1434">
        <v>-0.87400313419636788</v>
      </c>
      <c r="K1434">
        <v>-1.4566718903272796E-2</v>
      </c>
      <c r="L1434">
        <v>-0.99999999999999845</v>
      </c>
      <c r="M1434">
        <v>-0.99999999999999845</v>
      </c>
      <c r="N1434">
        <v>-0.29133437806545609</v>
      </c>
      <c r="O1434">
        <v>1.3583453364798763</v>
      </c>
      <c r="P1434">
        <v>0.10204050780435506</v>
      </c>
      <c r="Q1434">
        <v>-0.71143193787258163</v>
      </c>
      <c r="R1434">
        <v>-0.31153433453302609</v>
      </c>
      <c r="S1434">
        <v>0.33610027627020794</v>
      </c>
      <c r="T1434">
        <v>0.42333190648095437</v>
      </c>
      <c r="U1434">
        <v>-0.10872408239183637</v>
      </c>
      <c r="V1434">
        <v>0</v>
      </c>
      <c r="W1434">
        <v>26.61099277050393</v>
      </c>
      <c r="X1434">
        <v>0.41983420047297304</v>
      </c>
      <c r="Y1434">
        <v>-0.99999999999999845</v>
      </c>
      <c r="Z1434">
        <v>-0.99999999999999845</v>
      </c>
      <c r="AA1434">
        <v>69.924981742460929</v>
      </c>
      <c r="AB1434">
        <v>0.27985047291333293</v>
      </c>
      <c r="AC1434">
        <v>0.41606963023050048</v>
      </c>
      <c r="AD1434">
        <v>0.17659036298596739</v>
      </c>
      <c r="AE1434">
        <v>43.625523306490024</v>
      </c>
      <c r="AF1434">
        <v>-0.99999999999999845</v>
      </c>
      <c r="AG1434">
        <v>-0.99999999999999845</v>
      </c>
      <c r="AH1434">
        <v>-0.99999999999999845</v>
      </c>
      <c r="AI1434">
        <v>0</v>
      </c>
      <c r="AJ1434">
        <v>0</v>
      </c>
      <c r="AK1434">
        <v>4.9311292358477476E-2</v>
      </c>
      <c r="AL1434">
        <v>0.17781505401902875</v>
      </c>
      <c r="AM1434">
        <v>-0.11807896978175242</v>
      </c>
      <c r="AN1434">
        <v>1.7273803318830945E-2</v>
      </c>
      <c r="AO1434">
        <v>-2.7054177827514234</v>
      </c>
      <c r="AP1434">
        <v>1.320920353065917</v>
      </c>
      <c r="AQ1434">
        <v>25.736989636307563</v>
      </c>
      <c r="AR1434">
        <v>0.65070810035932558</v>
      </c>
      <c r="AS1434">
        <v>0.40526748156970038</v>
      </c>
      <c r="AT1434">
        <v>-0.99999999999999845</v>
      </c>
      <c r="AU1434">
        <v>-0.99999999999999845</v>
      </c>
      <c r="AV1434">
        <v>-0.20414090682246425</v>
      </c>
      <c r="AW1434">
        <v>72.604247432006744</v>
      </c>
      <c r="AX1434">
        <v>72.604247432006744</v>
      </c>
      <c r="AY1434">
        <v>0.26186101143161411</v>
      </c>
      <c r="AZ1434">
        <v>36.450926153671361</v>
      </c>
      <c r="BA1434">
        <v>1476.6747280007703</v>
      </c>
      <c r="CU1434" t="e">
        <v>#N/A</v>
      </c>
      <c r="CV1434" t="e">
        <v>#N/A</v>
      </c>
    </row>
    <row r="1435" spans="1:100" x14ac:dyDescent="0.25">
      <c r="A1435">
        <v>3711</v>
      </c>
      <c r="B1435" t="s">
        <v>1821</v>
      </c>
      <c r="C1435">
        <v>3</v>
      </c>
      <c r="D1435">
        <v>5.6127149645531178</v>
      </c>
      <c r="E1435">
        <v>0</v>
      </c>
      <c r="F1435">
        <v>0.13092169656784303</v>
      </c>
      <c r="G1435">
        <v>0.13092169656784303</v>
      </c>
      <c r="H1435">
        <v>0.25555894651954164</v>
      </c>
      <c r="I1435">
        <v>0</v>
      </c>
      <c r="J1435">
        <v>15.333536791172492</v>
      </c>
      <c r="K1435">
        <v>0.25555894651954164</v>
      </c>
      <c r="L1435">
        <v>-0.99999999999999989</v>
      </c>
      <c r="M1435">
        <v>-0.99999999999999989</v>
      </c>
      <c r="N1435">
        <v>5.1111789303908362</v>
      </c>
      <c r="O1435">
        <v>21.07717345229344</v>
      </c>
      <c r="P1435">
        <v>-0.16977862737819718</v>
      </c>
      <c r="Q1435">
        <v>0.4013349904471426</v>
      </c>
      <c r="R1435">
        <v>0.11866966700946879</v>
      </c>
      <c r="S1435">
        <v>0.33333333333333331</v>
      </c>
      <c r="T1435">
        <v>0.33376006311853013</v>
      </c>
      <c r="U1435">
        <v>0.21850296806275263</v>
      </c>
      <c r="V1435">
        <v>0</v>
      </c>
      <c r="W1435">
        <v>25.201496719802975</v>
      </c>
      <c r="X1435">
        <v>1.2859730519685291</v>
      </c>
      <c r="Y1435">
        <v>-0.99999999999999989</v>
      </c>
      <c r="Z1435">
        <v>-0.99999999999999989</v>
      </c>
      <c r="AA1435">
        <v>59.161514944255863</v>
      </c>
      <c r="AB1435">
        <v>0.46643793433343639</v>
      </c>
      <c r="AC1435">
        <v>0.35199989156572503</v>
      </c>
      <c r="AD1435">
        <v>-0.14161085475029239</v>
      </c>
      <c r="AE1435">
        <v>33.841348557443439</v>
      </c>
      <c r="AF1435">
        <v>-0.99999999999999989</v>
      </c>
      <c r="AG1435">
        <v>-0.99999999999999989</v>
      </c>
      <c r="AH1435">
        <v>-0.99999999999999989</v>
      </c>
      <c r="AI1435">
        <v>0</v>
      </c>
      <c r="AJ1435">
        <v>0</v>
      </c>
      <c r="AK1435">
        <v>9.1853864660873225E-2</v>
      </c>
      <c r="AL1435">
        <v>5.5970370541965131E-2</v>
      </c>
      <c r="AM1435">
        <v>-0.10748621258816317</v>
      </c>
      <c r="AN1435">
        <v>0.51451432339799508</v>
      </c>
      <c r="AO1435">
        <v>-2.2278859913997118</v>
      </c>
      <c r="AP1435">
        <v>13.142709937659697</v>
      </c>
      <c r="AQ1435">
        <v>40.535033510975481</v>
      </c>
      <c r="AR1435">
        <v>0.88559636451461632</v>
      </c>
      <c r="AS1435">
        <v>1.5415319984880711</v>
      </c>
      <c r="AT1435">
        <v>-0.99999999999999989</v>
      </c>
      <c r="AU1435">
        <v>-0.99999999999999989</v>
      </c>
      <c r="AV1435">
        <v>0.24959136357731182</v>
      </c>
      <c r="AW1435">
        <v>93.381398334209067</v>
      </c>
      <c r="AX1435">
        <v>93.381398334209067</v>
      </c>
      <c r="AY1435">
        <v>0.33213290500662951</v>
      </c>
      <c r="AZ1435">
        <v>35.631850871569334</v>
      </c>
      <c r="BA1435">
        <v>1562.5513477186728</v>
      </c>
    </row>
    <row r="1436" spans="1:100" x14ac:dyDescent="0.25">
      <c r="A1436">
        <v>3712</v>
      </c>
      <c r="B1436" t="s">
        <v>624</v>
      </c>
      <c r="C1436">
        <v>3</v>
      </c>
      <c r="D1436">
        <v>4.6209347837950636</v>
      </c>
      <c r="E1436">
        <v>0</v>
      </c>
      <c r="F1436">
        <v>-0.37025021353738885</v>
      </c>
      <c r="G1436">
        <v>-0.37025021353738885</v>
      </c>
      <c r="H1436">
        <v>9.1807730005974586E-2</v>
      </c>
      <c r="I1436">
        <v>0</v>
      </c>
      <c r="J1436">
        <v>5.5084638003584754</v>
      </c>
      <c r="K1436">
        <v>9.1807730005974586E-2</v>
      </c>
      <c r="L1436">
        <v>-0.99999999999999956</v>
      </c>
      <c r="M1436">
        <v>-0.99999999999999956</v>
      </c>
      <c r="N1436">
        <v>1.8361546001194911</v>
      </c>
      <c r="O1436">
        <v>9.7591483706161455</v>
      </c>
      <c r="P1436">
        <v>-1.0461612911070551E-2</v>
      </c>
      <c r="Q1436">
        <v>-0.96179519996258689</v>
      </c>
      <c r="R1436">
        <v>-0.31854758783439502</v>
      </c>
      <c r="S1436">
        <v>0.33333333333333309</v>
      </c>
      <c r="T1436">
        <v>0.35823245497422446</v>
      </c>
      <c r="U1436">
        <v>-0.22419608119090279</v>
      </c>
      <c r="V1436">
        <v>0</v>
      </c>
      <c r="W1436">
        <v>15.022479084427218</v>
      </c>
      <c r="X1436">
        <v>-0.27212714482113715</v>
      </c>
      <c r="Y1436">
        <v>-0.99999999999999956</v>
      </c>
      <c r="Z1436">
        <v>-0.99999999999999956</v>
      </c>
      <c r="AA1436">
        <v>43.646422748573549</v>
      </c>
      <c r="AB1436">
        <v>1.4762046579693995E-2</v>
      </c>
      <c r="AC1436">
        <v>0.22623466422851404</v>
      </c>
      <c r="AD1436">
        <v>0.33785311423140646</v>
      </c>
      <c r="AE1436">
        <v>28.942491251980712</v>
      </c>
      <c r="AF1436">
        <v>-0.99999999999999956</v>
      </c>
      <c r="AG1436">
        <v>-0.99999999999999956</v>
      </c>
      <c r="AH1436">
        <v>-0.99999999999999956</v>
      </c>
      <c r="AI1436">
        <v>0</v>
      </c>
      <c r="AJ1436">
        <v>0</v>
      </c>
      <c r="AK1436">
        <v>0.39487941879447713</v>
      </c>
      <c r="AL1436">
        <v>8.5179280226042237E-2</v>
      </c>
      <c r="AM1436">
        <v>9.5063775786844926E-2</v>
      </c>
      <c r="AN1436">
        <v>0.4532279685361808</v>
      </c>
      <c r="AO1436">
        <v>4.3509914886435102</v>
      </c>
      <c r="AP1436">
        <v>11.75659561453473</v>
      </c>
      <c r="AQ1436">
        <v>20.530942884785677</v>
      </c>
      <c r="AR1436">
        <v>0.46736970711665493</v>
      </c>
      <c r="AS1436">
        <v>-0.18031941481516256</v>
      </c>
      <c r="AT1436">
        <v>-0.99999999999999956</v>
      </c>
      <c r="AU1436">
        <v>-0.99999999999999956</v>
      </c>
      <c r="AV1436">
        <v>-0.68879780137178381</v>
      </c>
      <c r="AW1436">
        <v>65.162166733724419</v>
      </c>
      <c r="AX1436">
        <v>65.162166733724419</v>
      </c>
      <c r="AY1436">
        <v>-6.2824072349618315E-2</v>
      </c>
      <c r="AZ1436">
        <v>-14.270982739878864</v>
      </c>
      <c r="BA1436">
        <v>1396.4628648678827</v>
      </c>
      <c r="CU1436" t="e">
        <v>#N/A</v>
      </c>
      <c r="CV1436" t="e">
        <v>#N/A</v>
      </c>
    </row>
    <row r="1437" spans="1:100" x14ac:dyDescent="0.25">
      <c r="A1437">
        <v>3714</v>
      </c>
      <c r="B1437" t="s">
        <v>1822</v>
      </c>
      <c r="C1437">
        <v>3</v>
      </c>
      <c r="D1437">
        <v>1.8799964650572365</v>
      </c>
      <c r="E1437">
        <v>-2.8290940548040329E-2</v>
      </c>
      <c r="F1437">
        <v>-3.6493808157091405E-2</v>
      </c>
      <c r="G1437">
        <v>-3.6493808157091405E-2</v>
      </c>
      <c r="H1437">
        <v>-0.11894882028797797</v>
      </c>
      <c r="I1437">
        <v>0</v>
      </c>
      <c r="J1437">
        <v>-7.1369292172786798</v>
      </c>
      <c r="K1437">
        <v>-0.11894882028797797</v>
      </c>
      <c r="L1437">
        <v>-0.99999999999999978</v>
      </c>
      <c r="M1437">
        <v>-0.99999999999999978</v>
      </c>
      <c r="N1437">
        <v>-2.3789764057595604</v>
      </c>
      <c r="O1437">
        <v>-5.2934265603785384</v>
      </c>
      <c r="P1437">
        <v>0.61404551279368191</v>
      </c>
      <c r="Q1437">
        <v>-5.7307511795184E-2</v>
      </c>
      <c r="R1437">
        <v>-1.9501050023774162E-2</v>
      </c>
      <c r="S1437">
        <v>0.33333333333333331</v>
      </c>
      <c r="T1437">
        <v>0.19988869734812223</v>
      </c>
      <c r="U1437">
        <v>-0.11472744183611851</v>
      </c>
      <c r="V1437">
        <v>-1.6193677482443818E-2</v>
      </c>
      <c r="W1437">
        <v>20.849989266034846</v>
      </c>
      <c r="X1437">
        <v>-3.7345617254914656E-2</v>
      </c>
      <c r="Y1437">
        <v>-0.99999999999999978</v>
      </c>
      <c r="Z1437">
        <v>-0.99999999999999978</v>
      </c>
      <c r="AA1437">
        <v>37.197385858302475</v>
      </c>
      <c r="AB1437">
        <v>0.14985424061221972</v>
      </c>
      <c r="AC1437">
        <v>-2.9418989855764195E-2</v>
      </c>
      <c r="AD1437">
        <v>0.20690270208937242</v>
      </c>
      <c r="AE1437">
        <v>16.366897642291402</v>
      </c>
      <c r="AF1437">
        <v>-0.99999999999999978</v>
      </c>
      <c r="AG1437">
        <v>-0.99999999999999978</v>
      </c>
      <c r="AH1437">
        <v>-0.99999999999999978</v>
      </c>
      <c r="AI1437">
        <v>0</v>
      </c>
      <c r="AJ1437">
        <v>-1.6193677482443818E-2</v>
      </c>
      <c r="AK1437">
        <v>0.13207564610055661</v>
      </c>
      <c r="AL1437">
        <v>2.4939281911922448E-2</v>
      </c>
      <c r="AM1437">
        <v>0.90355220188052243</v>
      </c>
      <c r="AN1437">
        <v>0.12186236897839234</v>
      </c>
      <c r="AO1437">
        <v>23.249183277515836</v>
      </c>
      <c r="AP1437">
        <v>3.1712556340194213</v>
      </c>
      <c r="AQ1437">
        <v>13.713060048756173</v>
      </c>
      <c r="AR1437">
        <v>0.40230091136289331</v>
      </c>
      <c r="AS1437">
        <v>-0.15629443754289221</v>
      </c>
      <c r="AT1437">
        <v>-0.99999999999999978</v>
      </c>
      <c r="AU1437">
        <v>-0.99999999999999978</v>
      </c>
      <c r="AV1437">
        <v>-5.5994858180865567E-2</v>
      </c>
      <c r="AW1437">
        <v>35.075214931943336</v>
      </c>
      <c r="AX1437">
        <v>33.455847183698957</v>
      </c>
      <c r="AY1437">
        <v>9.2108759790140576E-3</v>
      </c>
      <c r="AZ1437">
        <v>-38.003197396719564</v>
      </c>
      <c r="BA1437">
        <v>1346.4105114075157</v>
      </c>
    </row>
    <row r="1438" spans="1:100" x14ac:dyDescent="0.25">
      <c r="A1438">
        <v>3719</v>
      </c>
      <c r="B1438" t="s">
        <v>1823</v>
      </c>
      <c r="C1438">
        <v>3</v>
      </c>
      <c r="D1438">
        <v>5.0196093942354612</v>
      </c>
      <c r="E1438">
        <v>0</v>
      </c>
      <c r="F1438">
        <v>0.9775129167179385</v>
      </c>
      <c r="G1438">
        <v>0.9775129167179385</v>
      </c>
      <c r="H1438">
        <v>0.15015811950841357</v>
      </c>
      <c r="I1438">
        <v>0</v>
      </c>
      <c r="J1438">
        <v>9.0094871705048121</v>
      </c>
      <c r="K1438">
        <v>0.15015811950841357</v>
      </c>
      <c r="L1438">
        <v>-1.0000000000000004</v>
      </c>
      <c r="M1438">
        <v>-1.0000000000000004</v>
      </c>
      <c r="N1438">
        <v>3.0031623901682725</v>
      </c>
      <c r="O1438">
        <v>15.006609481458215</v>
      </c>
      <c r="P1438">
        <v>5.7664093052475773E-2</v>
      </c>
      <c r="Q1438">
        <v>0.92059641761847832</v>
      </c>
      <c r="R1438">
        <v>0.27051448452591603</v>
      </c>
      <c r="S1438">
        <v>0.3340142387619518</v>
      </c>
      <c r="T1438">
        <v>0.40282698408601203</v>
      </c>
      <c r="U1438">
        <v>0.12976907556011166</v>
      </c>
      <c r="V1438">
        <v>-6.9928722310544505E-3</v>
      </c>
      <c r="W1438">
        <v>28.378372266744293</v>
      </c>
      <c r="X1438">
        <v>1.1332958229463481</v>
      </c>
      <c r="Y1438">
        <v>-1.0000000000000004</v>
      </c>
      <c r="Z1438">
        <v>-1.0000000000000004</v>
      </c>
      <c r="AA1438">
        <v>59.902971842637591</v>
      </c>
      <c r="AB1438">
        <v>0.16190611142234174</v>
      </c>
      <c r="AC1438">
        <v>0.29362959679505252</v>
      </c>
      <c r="AD1438">
        <v>0.16954599360995348</v>
      </c>
      <c r="AE1438">
        <v>31.254085091367379</v>
      </c>
      <c r="AF1438">
        <v>-1.0000000000000004</v>
      </c>
      <c r="AG1438">
        <v>-1.0000000000000004</v>
      </c>
      <c r="AH1438">
        <v>-1.0000000000000004</v>
      </c>
      <c r="AI1438">
        <v>0</v>
      </c>
      <c r="AJ1438">
        <v>-6.9928722310544505E-3</v>
      </c>
      <c r="AK1438">
        <v>0.36420183009260421</v>
      </c>
      <c r="AL1438">
        <v>-9.6408719396985962E-2</v>
      </c>
      <c r="AM1438">
        <v>0.4789053530884832</v>
      </c>
      <c r="AN1438">
        <v>8.8463534003933267E-2</v>
      </c>
      <c r="AO1438">
        <v>13.793642977675102</v>
      </c>
      <c r="AP1438">
        <v>1.7295447531134027</v>
      </c>
      <c r="AQ1438">
        <v>37.387859437249119</v>
      </c>
      <c r="AR1438">
        <v>0.85961742617702086</v>
      </c>
      <c r="AS1438">
        <v>1.2834539424547622</v>
      </c>
      <c r="AT1438">
        <v>-1.0000000000000004</v>
      </c>
      <c r="AU1438">
        <v>-1.0000000000000004</v>
      </c>
      <c r="AV1438">
        <v>1.2480274012438548</v>
      </c>
      <c r="AW1438">
        <v>76.639126077209184</v>
      </c>
      <c r="AX1438">
        <v>75.939838854103741</v>
      </c>
      <c r="AY1438">
        <v>0.38809993755964117</v>
      </c>
      <c r="AZ1438">
        <v>10.531828344630958</v>
      </c>
      <c r="BA1438">
        <v>1445.1280671627683</v>
      </c>
    </row>
    <row r="1439" spans="1:100" x14ac:dyDescent="0.25">
      <c r="A1439">
        <v>3721</v>
      </c>
      <c r="B1439" t="s">
        <v>662</v>
      </c>
      <c r="C1439">
        <v>2</v>
      </c>
      <c r="D1439">
        <v>2.4033324124441036</v>
      </c>
      <c r="E1439">
        <v>-0.29511809785419546</v>
      </c>
      <c r="F1439">
        <v>-0.65793902334442222</v>
      </c>
      <c r="G1439">
        <v>-0.653259916616308</v>
      </c>
      <c r="H1439">
        <v>-8.2918595973750883E-2</v>
      </c>
      <c r="I1439">
        <v>0</v>
      </c>
      <c r="J1439">
        <v>-4.9751157584250523</v>
      </c>
      <c r="K1439">
        <v>-8.2918595973750883E-2</v>
      </c>
      <c r="L1439">
        <v>-1</v>
      </c>
      <c r="M1439">
        <v>-1</v>
      </c>
      <c r="N1439">
        <v>-1.6583719194750173</v>
      </c>
      <c r="O1439">
        <v>-1.3229756866654725</v>
      </c>
      <c r="P1439">
        <v>-1.3268371358439797</v>
      </c>
      <c r="Q1439">
        <v>-2.812903837116834</v>
      </c>
      <c r="R1439">
        <v>-0.92240132478472847</v>
      </c>
      <c r="S1439">
        <v>0.29935483735014962</v>
      </c>
      <c r="T1439">
        <v>0.152957421915487</v>
      </c>
      <c r="U1439">
        <v>-8.4868186728271539E-2</v>
      </c>
      <c r="V1439">
        <v>-2.0852974116970464E-2</v>
      </c>
      <c r="W1439">
        <v>14.062434252200333</v>
      </c>
      <c r="X1439">
        <v>5.0135803374763088E-2</v>
      </c>
      <c r="Y1439">
        <v>-1</v>
      </c>
      <c r="Z1439">
        <v>-1</v>
      </c>
      <c r="AA1439">
        <v>21.300207815485898</v>
      </c>
      <c r="AB1439">
        <v>-6.4833115893006402E-2</v>
      </c>
      <c r="AC1439">
        <v>-6.4688654723622757E-2</v>
      </c>
      <c r="AD1439">
        <v>-6.7714281026861348E-2</v>
      </c>
      <c r="AE1439">
        <v>0.83074994599055785</v>
      </c>
      <c r="AF1439">
        <v>-1</v>
      </c>
      <c r="AG1439">
        <v>-1</v>
      </c>
      <c r="AH1439">
        <v>-1</v>
      </c>
      <c r="AI1439">
        <v>-1.1701609192286954E-2</v>
      </c>
      <c r="AJ1439">
        <v>-2.0852974116970464E-2</v>
      </c>
      <c r="AK1439">
        <v>0.31001518564368358</v>
      </c>
      <c r="AL1439">
        <v>-0.13818722865443622</v>
      </c>
      <c r="AM1439">
        <v>0.35273634381264568</v>
      </c>
      <c r="AN1439">
        <v>-0.16929548359759189</v>
      </c>
      <c r="AO1439">
        <v>9.3690681308502839</v>
      </c>
      <c r="AP1439">
        <v>-3.9239068405277031</v>
      </c>
      <c r="AQ1439">
        <v>18.593051568254648</v>
      </c>
      <c r="AR1439">
        <v>0.45473325477676463</v>
      </c>
      <c r="AS1439">
        <v>0.1119994094970973</v>
      </c>
      <c r="AT1439">
        <v>-1</v>
      </c>
      <c r="AU1439">
        <v>-1</v>
      </c>
      <c r="AV1439">
        <v>-1.172347355145583</v>
      </c>
      <c r="AW1439">
        <v>29.990609653437417</v>
      </c>
      <c r="AX1439">
        <v>29.779250957624186</v>
      </c>
      <c r="AY1439">
        <v>-2.4619354482011496E-2</v>
      </c>
      <c r="AZ1439">
        <v>-33.511880186570728</v>
      </c>
      <c r="BA1439">
        <v>1395.053820265606</v>
      </c>
    </row>
    <row r="1440" spans="1:100" x14ac:dyDescent="0.25">
      <c r="A1440">
        <v>3723</v>
      </c>
      <c r="B1440" t="s">
        <v>1824</v>
      </c>
      <c r="C1440">
        <v>3</v>
      </c>
      <c r="D1440">
        <v>5.2899693690232734</v>
      </c>
      <c r="E1440">
        <v>0</v>
      </c>
      <c r="F1440">
        <v>-0.2620691386748531</v>
      </c>
      <c r="G1440">
        <v>-0.2620691386748531</v>
      </c>
      <c r="H1440">
        <v>0.13080849027286695</v>
      </c>
      <c r="I1440">
        <v>0</v>
      </c>
      <c r="J1440">
        <v>7.8485094163720168</v>
      </c>
      <c r="K1440">
        <v>0.13080849027286695</v>
      </c>
      <c r="L1440">
        <v>-1.0000000000000009</v>
      </c>
      <c r="M1440">
        <v>-1.0000000000000009</v>
      </c>
      <c r="N1440">
        <v>2.6161698054573392</v>
      </c>
      <c r="O1440">
        <v>12.876409646720438</v>
      </c>
      <c r="P1440">
        <v>3.8423478033202914</v>
      </c>
      <c r="Q1440">
        <v>-1.7602239407341302</v>
      </c>
      <c r="R1440">
        <v>-0.25547372335332885</v>
      </c>
      <c r="S1440">
        <v>0.33333333333333354</v>
      </c>
      <c r="T1440">
        <v>0.374390031614171</v>
      </c>
      <c r="U1440">
        <v>-1.7610686083684469E-2</v>
      </c>
      <c r="V1440">
        <v>1.43297720268259E-2</v>
      </c>
      <c r="W1440">
        <v>22.945358424711156</v>
      </c>
      <c r="X1440">
        <v>0.60768599109247856</v>
      </c>
      <c r="Y1440">
        <v>-1.0000000000000009</v>
      </c>
      <c r="Z1440">
        <v>-1.0000000000000009</v>
      </c>
      <c r="AA1440">
        <v>58.387145375117015</v>
      </c>
      <c r="AB1440">
        <v>0.31847504955426864</v>
      </c>
      <c r="AC1440">
        <v>0.17093419412382518</v>
      </c>
      <c r="AD1440">
        <v>0.22453596979708954</v>
      </c>
      <c r="AE1440">
        <v>35.697260673759153</v>
      </c>
      <c r="AF1440">
        <v>-1.0000000000000009</v>
      </c>
      <c r="AG1440">
        <v>-1.0000000000000009</v>
      </c>
      <c r="AH1440">
        <v>-1.0000000000000009</v>
      </c>
      <c r="AI1440">
        <v>0</v>
      </c>
      <c r="AJ1440">
        <v>1.43297720268259E-2</v>
      </c>
      <c r="AK1440">
        <v>7.7995892208647902E-2</v>
      </c>
      <c r="AL1440">
        <v>1.3347205966988629E-2</v>
      </c>
      <c r="AM1440">
        <v>1.4900340179198945E-2</v>
      </c>
      <c r="AN1440">
        <v>3.6355347583354111E-2</v>
      </c>
      <c r="AO1440">
        <v>0.7624879655232123</v>
      </c>
      <c r="AP1440">
        <v>0.97561971941879588</v>
      </c>
      <c r="AQ1440">
        <v>30.793867841083195</v>
      </c>
      <c r="AR1440">
        <v>0.70444245089064594</v>
      </c>
      <c r="AS1440">
        <v>0.73849448136534546</v>
      </c>
      <c r="AT1440">
        <v>-1.0000000000000009</v>
      </c>
      <c r="AU1440">
        <v>-1.0000000000000009</v>
      </c>
      <c r="AV1440">
        <v>-0.51754286202818189</v>
      </c>
      <c r="AW1440">
        <v>72.239174741256164</v>
      </c>
      <c r="AX1440">
        <v>73.672151943938758</v>
      </c>
      <c r="AY1440">
        <v>0.37005254171572521</v>
      </c>
      <c r="AZ1440">
        <v>32.480658406975991</v>
      </c>
      <c r="BA1440">
        <v>1495.7722957837557</v>
      </c>
      <c r="CU1440" t="e">
        <v>#N/A</v>
      </c>
      <c r="CV1440" t="e">
        <v>#N/A</v>
      </c>
    </row>
    <row r="1441" spans="1:100" x14ac:dyDescent="0.25">
      <c r="A1441">
        <v>3728</v>
      </c>
      <c r="B1441" t="s">
        <v>1825</v>
      </c>
      <c r="C1441">
        <v>3</v>
      </c>
      <c r="D1441">
        <v>1.6484089228917322</v>
      </c>
      <c r="E1441">
        <v>0</v>
      </c>
      <c r="F1441">
        <v>1.2306104681720749</v>
      </c>
      <c r="G1441">
        <v>1.2306104681720749</v>
      </c>
      <c r="H1441">
        <v>-0.15715886860365147</v>
      </c>
      <c r="I1441">
        <v>0</v>
      </c>
      <c r="J1441">
        <v>-9.4295321162190895</v>
      </c>
      <c r="K1441">
        <v>-0.15715886860365147</v>
      </c>
      <c r="L1441">
        <v>-1.0000000000000009</v>
      </c>
      <c r="M1441">
        <v>-1.0000000000000009</v>
      </c>
      <c r="N1441">
        <v>-3.1431773720730298</v>
      </c>
      <c r="O1441">
        <v>-6.550512725155281</v>
      </c>
      <c r="P1441">
        <v>-2.9136131427914087</v>
      </c>
      <c r="Q1441">
        <v>4.0981552135457546</v>
      </c>
      <c r="R1441">
        <v>1.038742390688645</v>
      </c>
      <c r="S1441">
        <v>0.33333333333333348</v>
      </c>
      <c r="T1441">
        <v>0.26845372087287678</v>
      </c>
      <c r="U1441">
        <v>-3.3838322512194777E-2</v>
      </c>
      <c r="V1441">
        <v>-1.1768428449099901E-2</v>
      </c>
      <c r="W1441">
        <v>28.533566873942686</v>
      </c>
      <c r="X1441">
        <v>0.48810244960602656</v>
      </c>
      <c r="Y1441">
        <v>-1.0000000000000009</v>
      </c>
      <c r="Z1441">
        <v>-1.0000000000000009</v>
      </c>
      <c r="AA1441">
        <v>24.125969938261413</v>
      </c>
      <c r="AB1441">
        <v>1.3871732205807522E-2</v>
      </c>
      <c r="AC1441">
        <v>1.9069144997784088E-2</v>
      </c>
      <c r="AD1441">
        <v>-0.14186766373099013</v>
      </c>
      <c r="AE1441">
        <v>-5.4463393263699249</v>
      </c>
      <c r="AF1441">
        <v>-1.0000000000000009</v>
      </c>
      <c r="AG1441">
        <v>-1.0000000000000009</v>
      </c>
      <c r="AH1441">
        <v>-1.0000000000000009</v>
      </c>
      <c r="AI1441">
        <v>1.421149479006752E-2</v>
      </c>
      <c r="AJ1441">
        <v>-1.1768428449099901E-2</v>
      </c>
      <c r="AK1441">
        <v>0.30286094952605103</v>
      </c>
      <c r="AL1441">
        <v>6.901515560441876E-2</v>
      </c>
      <c r="AM1441">
        <v>-1.6586645695203534E-3</v>
      </c>
      <c r="AN1441">
        <v>-0.16937799993738975</v>
      </c>
      <c r="AO1441">
        <v>1.4728381333922462</v>
      </c>
      <c r="AP1441">
        <v>-3.8893742204126509</v>
      </c>
      <c r="AQ1441">
        <v>19.104034757723589</v>
      </c>
      <c r="AR1441">
        <v>0.55618030324491552</v>
      </c>
      <c r="AS1441">
        <v>0.33094358100237492</v>
      </c>
      <c r="AT1441">
        <v>-1.0000000000000009</v>
      </c>
      <c r="AU1441">
        <v>-1.0000000000000009</v>
      </c>
      <c r="AV1441">
        <v>2.2693528588607208</v>
      </c>
      <c r="AW1441">
        <v>13.686082992693473</v>
      </c>
      <c r="AX1441">
        <v>12.793470043584827</v>
      </c>
      <c r="AY1441">
        <v>-3.4296759522286224E-3</v>
      </c>
      <c r="AZ1441">
        <v>-11.222747574020396</v>
      </c>
      <c r="BA1441">
        <v>1360.0280903223263</v>
      </c>
    </row>
    <row r="1442" spans="1:100" x14ac:dyDescent="0.25">
      <c r="A1442">
        <v>3729</v>
      </c>
      <c r="B1442" t="s">
        <v>1826</v>
      </c>
      <c r="C1442">
        <v>3</v>
      </c>
      <c r="D1442">
        <v>4.6192724499583298</v>
      </c>
      <c r="E1442">
        <v>0</v>
      </c>
      <c r="F1442">
        <v>-0.66505296759975241</v>
      </c>
      <c r="G1442">
        <v>-0.66505296759975241</v>
      </c>
      <c r="H1442">
        <v>0.15900224611207628</v>
      </c>
      <c r="I1442">
        <v>0</v>
      </c>
      <c r="J1442">
        <v>9.5401347667245737</v>
      </c>
      <c r="K1442">
        <v>0.15900224611207628</v>
      </c>
      <c r="L1442">
        <v>-1.0000000000000007</v>
      </c>
      <c r="M1442">
        <v>-1.0000000000000007</v>
      </c>
      <c r="N1442">
        <v>3.180044922241525</v>
      </c>
      <c r="O1442">
        <v>13.494354249083155</v>
      </c>
      <c r="P1442">
        <v>1.7900591193983624</v>
      </c>
      <c r="Q1442">
        <v>8.5636866519485313</v>
      </c>
      <c r="R1442">
        <v>3.0426966974622349</v>
      </c>
      <c r="S1442">
        <v>0.32608538632844891</v>
      </c>
      <c r="T1442">
        <v>0.16670147638395308</v>
      </c>
      <c r="U1442">
        <v>-0.11113596326962788</v>
      </c>
      <c r="V1442">
        <v>0</v>
      </c>
      <c r="W1442">
        <v>8.905946133227916</v>
      </c>
      <c r="X1442">
        <v>-0.27305261950795157</v>
      </c>
      <c r="Y1442">
        <v>-1.0000000000000007</v>
      </c>
      <c r="Z1442">
        <v>-1.0000000000000007</v>
      </c>
      <c r="AA1442">
        <v>40.784421453084725</v>
      </c>
      <c r="AB1442">
        <v>-8.5089105451649452E-2</v>
      </c>
      <c r="AC1442">
        <v>0.26184769436188476</v>
      </c>
      <c r="AD1442">
        <v>0.39995698353765624</v>
      </c>
      <c r="AE1442">
        <v>28.835778622394585</v>
      </c>
      <c r="AF1442">
        <v>-1.0000000000000007</v>
      </c>
      <c r="AG1442">
        <v>-1.0000000000000007</v>
      </c>
      <c r="AH1442">
        <v>-1.0000000000000007</v>
      </c>
      <c r="AI1442">
        <v>9.6364991711349463E-2</v>
      </c>
      <c r="AJ1442">
        <v>0</v>
      </c>
      <c r="AK1442">
        <v>-1.2079844452414168E-2</v>
      </c>
      <c r="AL1442">
        <v>-6.3965702703412064E-2</v>
      </c>
      <c r="AM1442">
        <v>-0.22568981948985198</v>
      </c>
      <c r="AN1442">
        <v>0.33987056737996463</v>
      </c>
      <c r="AO1442">
        <v>-5.7026447095083688</v>
      </c>
      <c r="AP1442">
        <v>8.1769356709820524</v>
      </c>
      <c r="AQ1442">
        <v>18.446080899952495</v>
      </c>
      <c r="AR1442">
        <v>0.38165089944277408</v>
      </c>
      <c r="AS1442">
        <v>-0.11405037339587562</v>
      </c>
      <c r="AT1442">
        <v>-1.0000000000000007</v>
      </c>
      <c r="AU1442">
        <v>-1.0000000000000007</v>
      </c>
      <c r="AV1442">
        <v>2.3776437298624833</v>
      </c>
      <c r="AW1442">
        <v>62.455711373149953</v>
      </c>
      <c r="AX1442">
        <v>64.383011207376939</v>
      </c>
      <c r="AY1442">
        <v>2.538602506568377E-2</v>
      </c>
      <c r="AZ1442">
        <v>11.221729119986461</v>
      </c>
      <c r="BA1442">
        <v>1467.7295408200218</v>
      </c>
    </row>
    <row r="1443" spans="1:100" x14ac:dyDescent="0.25">
      <c r="A1443">
        <v>3734</v>
      </c>
      <c r="B1443" t="s">
        <v>1827</v>
      </c>
      <c r="C1443">
        <v>2</v>
      </c>
      <c r="D1443">
        <v>4.1007783702054965</v>
      </c>
      <c r="E1443">
        <v>8.193231332059743E-2</v>
      </c>
      <c r="F1443">
        <v>0.28095768785721881</v>
      </c>
      <c r="G1443">
        <v>0.28990041260092037</v>
      </c>
      <c r="H1443">
        <v>0.11220200185170651</v>
      </c>
      <c r="I1443">
        <v>0</v>
      </c>
      <c r="J1443">
        <v>6.7321201111023896</v>
      </c>
      <c r="K1443">
        <v>0.11220200185170651</v>
      </c>
      <c r="L1443">
        <v>-1</v>
      </c>
      <c r="M1443">
        <v>-1</v>
      </c>
      <c r="N1443">
        <v>2.24404003703413</v>
      </c>
      <c r="O1443">
        <v>10.837781423001811</v>
      </c>
      <c r="P1443">
        <v>0.58272165506146201</v>
      </c>
      <c r="Q1443">
        <v>1.6502308128997922</v>
      </c>
      <c r="R1443">
        <v>0.54350812359905609</v>
      </c>
      <c r="S1443">
        <v>0.33582845280878237</v>
      </c>
      <c r="T1443">
        <v>0.30694975867366547</v>
      </c>
      <c r="U1443">
        <v>0.10581761455375914</v>
      </c>
      <c r="V1443">
        <v>4.3611312237862385E-3</v>
      </c>
      <c r="W1443">
        <v>26.097411494627771</v>
      </c>
      <c r="X1443">
        <v>0.93350658224172078</v>
      </c>
      <c r="Y1443">
        <v>-1</v>
      </c>
      <c r="Z1443">
        <v>-1</v>
      </c>
      <c r="AA1443">
        <v>46.078287549640542</v>
      </c>
      <c r="AB1443">
        <v>0.14905656072245135</v>
      </c>
      <c r="AC1443">
        <v>0.14928219251312824</v>
      </c>
      <c r="AD1443">
        <v>0.14441907804160378</v>
      </c>
      <c r="AE1443">
        <v>20.535653915901332</v>
      </c>
      <c r="AF1443">
        <v>-1</v>
      </c>
      <c r="AG1443">
        <v>-1</v>
      </c>
      <c r="AH1443">
        <v>-1</v>
      </c>
      <c r="AI1443">
        <v>2.1243589944379849E-3</v>
      </c>
      <c r="AJ1443">
        <v>4.3611312237862385E-3</v>
      </c>
      <c r="AK1443">
        <v>5.233327920872171E-2</v>
      </c>
      <c r="AL1443">
        <v>0.11949467778052561</v>
      </c>
      <c r="AM1443">
        <v>5.2608204794360833E-2</v>
      </c>
      <c r="AN1443">
        <v>0.13083265542069294</v>
      </c>
      <c r="AO1443">
        <v>1.7266301975763456</v>
      </c>
      <c r="AP1443">
        <v>3.7185310927462352</v>
      </c>
      <c r="AQ1443">
        <v>31.405134263444435</v>
      </c>
      <c r="AR1443">
        <v>0.73675227331861326</v>
      </c>
      <c r="AS1443">
        <v>1.0240135309859915</v>
      </c>
      <c r="AT1443">
        <v>-1</v>
      </c>
      <c r="AU1443">
        <v>-1</v>
      </c>
      <c r="AV1443">
        <v>0.77297350997022285</v>
      </c>
      <c r="AW1443">
        <v>58.545533702278789</v>
      </c>
      <c r="AX1443">
        <v>58.708262716801769</v>
      </c>
      <c r="AY1443">
        <v>0.19533013722761669</v>
      </c>
      <c r="AZ1443">
        <v>5.0216256546172211</v>
      </c>
      <c r="BA1443">
        <v>1500.3089994597908</v>
      </c>
    </row>
    <row r="1444" spans="1:100" x14ac:dyDescent="0.25">
      <c r="A1444">
        <v>3735</v>
      </c>
      <c r="B1444" t="s">
        <v>1828</v>
      </c>
      <c r="C1444">
        <v>3</v>
      </c>
      <c r="D1444">
        <v>6.188647114766054</v>
      </c>
      <c r="E1444">
        <v>0</v>
      </c>
      <c r="F1444">
        <v>8.2481151957837229E-2</v>
      </c>
      <c r="G1444">
        <v>8.2481151957837229E-2</v>
      </c>
      <c r="H1444">
        <v>0.18815336630205051</v>
      </c>
      <c r="I1444">
        <v>0</v>
      </c>
      <c r="J1444">
        <v>11.289201978123035</v>
      </c>
      <c r="K1444">
        <v>0.18815336630205051</v>
      </c>
      <c r="L1444">
        <v>-0.99999999999999889</v>
      </c>
      <c r="M1444">
        <v>-0.99999999999999889</v>
      </c>
      <c r="N1444">
        <v>3.7630673260410115</v>
      </c>
      <c r="O1444">
        <v>17.560330244846924</v>
      </c>
      <c r="P1444">
        <v>-2.8312694900802451</v>
      </c>
      <c r="Q1444">
        <v>0.78556862710340425</v>
      </c>
      <c r="R1444">
        <v>2.2428190609522582E-2</v>
      </c>
      <c r="S1444">
        <v>0.33333333333333309</v>
      </c>
      <c r="T1444">
        <v>0.39577574925948716</v>
      </c>
      <c r="U1444">
        <v>0.4450569459904834</v>
      </c>
      <c r="V1444">
        <v>-9.517169613756267E-3</v>
      </c>
      <c r="W1444">
        <v>39.059819706699862</v>
      </c>
      <c r="X1444">
        <v>2.3265228984963198</v>
      </c>
      <c r="Y1444">
        <v>-0.99999999999999889</v>
      </c>
      <c r="Z1444">
        <v>-0.99999999999999889</v>
      </c>
      <c r="AA1444">
        <v>85.209149057801199</v>
      </c>
      <c r="AB1444">
        <v>0.2296713810038396</v>
      </c>
      <c r="AC1444">
        <v>0.50069724839237728</v>
      </c>
      <c r="AD1444">
        <v>0.19216939381361858</v>
      </c>
      <c r="AE1444">
        <v>46.126901160491776</v>
      </c>
      <c r="AF1444">
        <v>-0.99999999999999889</v>
      </c>
      <c r="AG1444">
        <v>-0.99999999999999889</v>
      </c>
      <c r="AH1444">
        <v>-0.99999999999999889</v>
      </c>
      <c r="AI1444">
        <v>2.8504361227972192E-2</v>
      </c>
      <c r="AJ1444">
        <v>-9.517169613756267E-3</v>
      </c>
      <c r="AK1444">
        <v>6.4115461165259485E-2</v>
      </c>
      <c r="AL1444">
        <v>0.17066952375354316</v>
      </c>
      <c r="AM1444">
        <v>-0.21371075272457613</v>
      </c>
      <c r="AN1444">
        <v>-1.2525290863258196E-2</v>
      </c>
      <c r="AO1444">
        <v>-5.0221915122881047</v>
      </c>
      <c r="AP1444">
        <v>0.54021534718625996</v>
      </c>
      <c r="AQ1444">
        <v>50.34902168482288</v>
      </c>
      <c r="AR1444">
        <v>1.1646488589695467</v>
      </c>
      <c r="AS1444">
        <v>2.5146762647983696</v>
      </c>
      <c r="AT1444">
        <v>-0.99999999999999889</v>
      </c>
      <c r="AU1444">
        <v>-0.99999999999999889</v>
      </c>
      <c r="AV1444">
        <v>0.10490934256735934</v>
      </c>
      <c r="AW1444">
        <v>103.30969464983437</v>
      </c>
      <c r="AX1444">
        <v>102.92806491301815</v>
      </c>
      <c r="AY1444">
        <v>0.45403196811561175</v>
      </c>
      <c r="AZ1444">
        <v>72.792710106629812</v>
      </c>
      <c r="BA1444">
        <v>1545.1724809796815</v>
      </c>
      <c r="CU1444" t="e">
        <v>#N/A</v>
      </c>
      <c r="CV1444" t="e">
        <v>#N/A</v>
      </c>
    </row>
    <row r="1445" spans="1:100" x14ac:dyDescent="0.25">
      <c r="A1445">
        <v>3737</v>
      </c>
      <c r="B1445" t="s">
        <v>1829</v>
      </c>
      <c r="C1445">
        <v>3</v>
      </c>
      <c r="D1445">
        <v>4.9704371819650506</v>
      </c>
      <c r="E1445">
        <v>0</v>
      </c>
      <c r="F1445">
        <v>5.2939353319943608E-2</v>
      </c>
      <c r="G1445">
        <v>5.2939353319943608E-2</v>
      </c>
      <c r="H1445">
        <v>0.25619966282250239</v>
      </c>
      <c r="I1445">
        <v>0</v>
      </c>
      <c r="J1445">
        <v>15.371979769350148</v>
      </c>
      <c r="K1445">
        <v>0.25619966282250239</v>
      </c>
      <c r="L1445">
        <v>-1.0000000000000009</v>
      </c>
      <c r="M1445">
        <v>-1.0000000000000009</v>
      </c>
      <c r="N1445">
        <v>5.1239932564500474</v>
      </c>
      <c r="O1445">
        <v>20.395356304635147</v>
      </c>
      <c r="P1445">
        <v>-0.2481120661944273</v>
      </c>
      <c r="Q1445">
        <v>0.1658963849002979</v>
      </c>
      <c r="R1445">
        <v>1.6269640826591839E-2</v>
      </c>
      <c r="S1445">
        <v>0.33333333333333354</v>
      </c>
      <c r="T1445">
        <v>0.36888216658601108</v>
      </c>
      <c r="U1445">
        <v>0.15894028209567038</v>
      </c>
      <c r="V1445">
        <v>0</v>
      </c>
      <c r="W1445">
        <v>24.198244767700508</v>
      </c>
      <c r="X1445">
        <v>1.1038919810191139</v>
      </c>
      <c r="Y1445">
        <v>-1.0000000000000009</v>
      </c>
      <c r="Z1445">
        <v>-1.0000000000000009</v>
      </c>
      <c r="AA1445">
        <v>40.389582328206394</v>
      </c>
      <c r="AB1445">
        <v>6.1171582685658081E-2</v>
      </c>
      <c r="AC1445">
        <v>8.3537159469796327E-2</v>
      </c>
      <c r="AD1445">
        <v>0.17879261623813145</v>
      </c>
      <c r="AE1445">
        <v>16.175067919679293</v>
      </c>
      <c r="AF1445">
        <v>-1.0000000000000009</v>
      </c>
      <c r="AG1445">
        <v>-1.0000000000000009</v>
      </c>
      <c r="AH1445">
        <v>-1.0000000000000009</v>
      </c>
      <c r="AI1445">
        <v>0</v>
      </c>
      <c r="AJ1445">
        <v>0</v>
      </c>
      <c r="AK1445">
        <v>-8.6388558671528226E-2</v>
      </c>
      <c r="AL1445">
        <v>2.0242583340159E-2</v>
      </c>
      <c r="AM1445">
        <v>-0.13989835875653112</v>
      </c>
      <c r="AN1445">
        <v>0.13908418372548353</v>
      </c>
      <c r="AO1445">
        <v>-3.9294017622709205</v>
      </c>
      <c r="AP1445">
        <v>3.5783175098378801</v>
      </c>
      <c r="AQ1445">
        <v>39.570224537050642</v>
      </c>
      <c r="AR1445">
        <v>0.86115578201501475</v>
      </c>
      <c r="AS1445">
        <v>1.3600916438416171</v>
      </c>
      <c r="AT1445">
        <v>-1.0000000000000009</v>
      </c>
      <c r="AU1445">
        <v>-1.0000000000000009</v>
      </c>
      <c r="AV1445">
        <v>6.9208994146535446E-2</v>
      </c>
      <c r="AW1445">
        <v>64.363256142679433</v>
      </c>
      <c r="AX1445">
        <v>64.363256142679433</v>
      </c>
      <c r="AY1445">
        <v>0.56216530304282164</v>
      </c>
      <c r="AZ1445">
        <v>40.934337732679111</v>
      </c>
      <c r="BA1445">
        <v>1541.4468492224271</v>
      </c>
      <c r="CU1445" t="e">
        <v>#N/A</v>
      </c>
      <c r="CV1445" t="e">
        <v>#N/A</v>
      </c>
    </row>
    <row r="1446" spans="1:100" x14ac:dyDescent="0.25">
      <c r="A1446">
        <v>3739</v>
      </c>
      <c r="B1446" t="s">
        <v>1830</v>
      </c>
      <c r="C1446">
        <v>2</v>
      </c>
      <c r="D1446">
        <v>3.9089239212088436</v>
      </c>
      <c r="E1446">
        <v>3.9316052962416415E-2</v>
      </c>
      <c r="F1446">
        <v>0.17483854434709506</v>
      </c>
      <c r="G1446">
        <v>0.18329937210823136</v>
      </c>
      <c r="H1446">
        <v>9.0148425057385476E-2</v>
      </c>
      <c r="I1446">
        <v>0</v>
      </c>
      <c r="J1446">
        <v>5.4089055034431279</v>
      </c>
      <c r="K1446">
        <v>9.0148425057385476E-2</v>
      </c>
      <c r="L1446">
        <v>-1</v>
      </c>
      <c r="M1446">
        <v>-1</v>
      </c>
      <c r="N1446">
        <v>1.8029685011477092</v>
      </c>
      <c r="O1446">
        <v>9.4633074116263582</v>
      </c>
      <c r="P1446">
        <v>0.36689307567090845</v>
      </c>
      <c r="Q1446">
        <v>1.1457833898984318</v>
      </c>
      <c r="R1446">
        <v>0.37782317309284824</v>
      </c>
      <c r="S1446">
        <v>0.33170600910756415</v>
      </c>
      <c r="T1446">
        <v>0.28954471859957059</v>
      </c>
      <c r="U1446">
        <v>8.4265282257597843E-2</v>
      </c>
      <c r="V1446">
        <v>1.5112977637130186E-3</v>
      </c>
      <c r="W1446">
        <v>24.737153798660675</v>
      </c>
      <c r="X1446">
        <v>0.8336632775024202</v>
      </c>
      <c r="Y1446">
        <v>-1</v>
      </c>
      <c r="Z1446">
        <v>-1</v>
      </c>
      <c r="AA1446">
        <v>43.277736042916452</v>
      </c>
      <c r="AB1446">
        <v>0.12488160194659186</v>
      </c>
      <c r="AC1446">
        <v>0.12509805939816729</v>
      </c>
      <c r="AD1446">
        <v>0.12044262769760378</v>
      </c>
      <c r="AE1446">
        <v>18.308499951798154</v>
      </c>
      <c r="AF1446">
        <v>-1</v>
      </c>
      <c r="AG1446">
        <v>-1</v>
      </c>
      <c r="AH1446">
        <v>-1</v>
      </c>
      <c r="AI1446">
        <v>5.6167389322415409E-4</v>
      </c>
      <c r="AJ1446">
        <v>1.5112977637130186E-3</v>
      </c>
      <c r="AK1446">
        <v>8.1457870745459224E-2</v>
      </c>
      <c r="AL1446">
        <v>9.0370086243788103E-2</v>
      </c>
      <c r="AM1446">
        <v>8.6530297263026065E-2</v>
      </c>
      <c r="AN1446">
        <v>9.6910562952027698E-2</v>
      </c>
      <c r="AO1446">
        <v>2.5904195347126384</v>
      </c>
      <c r="AP1446">
        <v>2.8547417556099424</v>
      </c>
      <c r="AQ1446">
        <v>29.957043940011165</v>
      </c>
      <c r="AR1446">
        <v>0.70487697080219047</v>
      </c>
      <c r="AS1446">
        <v>0.92093280199113392</v>
      </c>
      <c r="AT1446">
        <v>-1</v>
      </c>
      <c r="AU1446">
        <v>-1</v>
      </c>
      <c r="AV1446">
        <v>0.55310290908777138</v>
      </c>
      <c r="AW1446">
        <v>55.318102988221362</v>
      </c>
      <c r="AX1446">
        <v>55.438550602729919</v>
      </c>
      <c r="AY1446">
        <v>0.17047026563871723</v>
      </c>
      <c r="AZ1446">
        <v>0.66636209098650723</v>
      </c>
      <c r="BA1446">
        <v>1413.8072511771629</v>
      </c>
    </row>
    <row r="1447" spans="1:100" x14ac:dyDescent="0.25">
      <c r="A1447">
        <v>3740</v>
      </c>
      <c r="B1447" t="s">
        <v>1831</v>
      </c>
      <c r="C1447">
        <v>3</v>
      </c>
      <c r="D1447">
        <v>3.5971848875790857</v>
      </c>
      <c r="E1447">
        <v>2.4393011718960769E-3</v>
      </c>
      <c r="F1447">
        <v>0.36866910262733121</v>
      </c>
      <c r="G1447">
        <v>0.37456832062690215</v>
      </c>
      <c r="H1447">
        <v>0.7019260744127318</v>
      </c>
      <c r="I1447">
        <v>0</v>
      </c>
      <c r="J1447">
        <v>42.115564464763899</v>
      </c>
      <c r="K1447">
        <v>0.7019260744127318</v>
      </c>
      <c r="L1447">
        <v>-0.99999999999999667</v>
      </c>
      <c r="M1447">
        <v>-0.99999999999999667</v>
      </c>
      <c r="N1447">
        <v>14.038521488254638</v>
      </c>
      <c r="O1447">
        <v>46.087317672969874</v>
      </c>
      <c r="P1447">
        <v>6.5259325565632978E-2</v>
      </c>
      <c r="Q1447">
        <v>3.2422469756282659</v>
      </c>
      <c r="R1447">
        <v>1.168069555195373</v>
      </c>
      <c r="S1447">
        <v>0.33333333333333237</v>
      </c>
      <c r="T1447">
        <v>0.1912903344658666</v>
      </c>
      <c r="U1447">
        <v>4.6688283926785992E-2</v>
      </c>
      <c r="V1447">
        <v>1.0128190756257547E-2</v>
      </c>
      <c r="W1447">
        <v>-4.8194372772195591</v>
      </c>
      <c r="X1447">
        <v>3.426191745904629E-2</v>
      </c>
      <c r="Y1447">
        <v>-0.99999999999999667</v>
      </c>
      <c r="Z1447">
        <v>-0.99999999999999667</v>
      </c>
      <c r="AA1447">
        <v>26.930597245421382</v>
      </c>
      <c r="AB1447">
        <v>0.40433446928647421</v>
      </c>
      <c r="AC1447">
        <v>0.2893482131840564</v>
      </c>
      <c r="AD1447">
        <v>-8.2043383121619212E-2</v>
      </c>
      <c r="AE1447">
        <v>30.581964967445575</v>
      </c>
      <c r="AF1447">
        <v>-0.99999999999999667</v>
      </c>
      <c r="AG1447">
        <v>-0.99999999999999667</v>
      </c>
      <c r="AH1447">
        <v>-0.99999999999999667</v>
      </c>
      <c r="AI1447">
        <v>0</v>
      </c>
      <c r="AJ1447">
        <v>1.0128190756257547E-2</v>
      </c>
      <c r="AK1447">
        <v>5.0273479956333966E-2</v>
      </c>
      <c r="AL1447">
        <v>0.31440804987343063</v>
      </c>
      <c r="AM1447">
        <v>0.13261865994503141</v>
      </c>
      <c r="AN1447">
        <v>0.25978244618649704</v>
      </c>
      <c r="AO1447">
        <v>3.5668338984074546</v>
      </c>
      <c r="AP1447">
        <v>8.0666014040295799</v>
      </c>
      <c r="AQ1447">
        <v>37.296127187544336</v>
      </c>
      <c r="AR1447">
        <v>0.58144014248224263</v>
      </c>
      <c r="AS1447">
        <v>0.73618799187177864</v>
      </c>
      <c r="AT1447">
        <v>-0.99999999999999667</v>
      </c>
      <c r="AU1447">
        <v>-0.99999999999999667</v>
      </c>
      <c r="AV1447">
        <v>1.5426378758222761</v>
      </c>
      <c r="AW1447">
        <v>81.08451632242091</v>
      </c>
      <c r="AX1447">
        <v>82.097335398046653</v>
      </c>
      <c r="AY1447">
        <v>0.29268887728306642</v>
      </c>
      <c r="AZ1447">
        <v>31.097553113835666</v>
      </c>
      <c r="BA1447">
        <v>1481.8934179033351</v>
      </c>
      <c r="CU1447" t="e">
        <v>#N/A</v>
      </c>
      <c r="CV1447" t="e">
        <v>#N/A</v>
      </c>
    </row>
    <row r="1448" spans="1:100" x14ac:dyDescent="0.25">
      <c r="A1448">
        <v>3741</v>
      </c>
      <c r="B1448" t="s">
        <v>1832</v>
      </c>
      <c r="C1448">
        <v>3</v>
      </c>
      <c r="D1448">
        <v>2.2723926454394157</v>
      </c>
      <c r="E1448">
        <v>0</v>
      </c>
      <c r="F1448">
        <v>-1.0899553310742682</v>
      </c>
      <c r="G1448">
        <v>-1.0899553310742682</v>
      </c>
      <c r="H1448">
        <v>0.10746129508510045</v>
      </c>
      <c r="I1448">
        <v>0</v>
      </c>
      <c r="J1448">
        <v>6.4476777051060248</v>
      </c>
      <c r="K1448">
        <v>0.10746129508510045</v>
      </c>
      <c r="L1448">
        <v>-0.99999999999999856</v>
      </c>
      <c r="M1448">
        <v>-0.99999999999999856</v>
      </c>
      <c r="N1448">
        <v>2.149225901702009</v>
      </c>
      <c r="O1448">
        <v>7.6301150194711713</v>
      </c>
      <c r="P1448">
        <v>0.15500673159727757</v>
      </c>
      <c r="Q1448">
        <v>-0.56353106608388448</v>
      </c>
      <c r="R1448">
        <v>-0.13141052691107741</v>
      </c>
      <c r="S1448">
        <v>0.33333333333333282</v>
      </c>
      <c r="T1448">
        <v>0.20368271854477055</v>
      </c>
      <c r="U1448">
        <v>5.0186827937100741E-2</v>
      </c>
      <c r="V1448">
        <v>-1.2162470436500801E-2</v>
      </c>
      <c r="W1448">
        <v>18.703164571744107</v>
      </c>
      <c r="X1448">
        <v>0.42767663113383914</v>
      </c>
      <c r="Y1448">
        <v>-0.99999999999999856</v>
      </c>
      <c r="Z1448">
        <v>-0.99999999999999856</v>
      </c>
      <c r="AA1448">
        <v>39.553002519696861</v>
      </c>
      <c r="AB1448">
        <v>7.6666892077829174E-2</v>
      </c>
      <c r="AC1448">
        <v>0.16010766010017422</v>
      </c>
      <c r="AD1448">
        <v>0.18285041731927257</v>
      </c>
      <c r="AE1448">
        <v>20.981248474863794</v>
      </c>
      <c r="AF1448">
        <v>-0.99999999999999856</v>
      </c>
      <c r="AG1448">
        <v>-0.99999999999999856</v>
      </c>
      <c r="AH1448">
        <v>-0.99999999999999856</v>
      </c>
      <c r="AI1448">
        <v>1.3245686685009486E-2</v>
      </c>
      <c r="AJ1448">
        <v>-1.2162470436500801E-2</v>
      </c>
      <c r="AK1448">
        <v>3.2717276187284788E-2</v>
      </c>
      <c r="AL1448">
        <v>0.20207003928612893</v>
      </c>
      <c r="AM1448">
        <v>0.38324816150814106</v>
      </c>
      <c r="AN1448">
        <v>0.5055678489610671</v>
      </c>
      <c r="AO1448">
        <v>9.7447904186399512</v>
      </c>
      <c r="AP1448">
        <v>13.649546420457323</v>
      </c>
      <c r="AQ1448">
        <v>25.150842276850145</v>
      </c>
      <c r="AR1448">
        <v>0.57504040937870349</v>
      </c>
      <c r="AS1448">
        <v>0.53513792621893919</v>
      </c>
      <c r="AT1448">
        <v>-0.99999999999999856</v>
      </c>
      <c r="AU1448">
        <v>-0.99999999999999856</v>
      </c>
      <c r="AV1448">
        <v>-1.2213658579853475</v>
      </c>
      <c r="AW1448">
        <v>60.832663959625329</v>
      </c>
      <c r="AX1448">
        <v>59.881330649675441</v>
      </c>
      <c r="AY1448">
        <v>0.23265291758469939</v>
      </c>
      <c r="AZ1448">
        <v>14.086188248771135</v>
      </c>
      <c r="BA1448">
        <v>1507.4422219211365</v>
      </c>
    </row>
    <row r="1449" spans="1:100" x14ac:dyDescent="0.25">
      <c r="A1449">
        <v>3743</v>
      </c>
      <c r="B1449" t="s">
        <v>1833</v>
      </c>
      <c r="C1449">
        <v>2</v>
      </c>
      <c r="D1449">
        <v>3.7372078113757796</v>
      </c>
      <c r="E1449">
        <v>1.1730832131586488E-3</v>
      </c>
      <c r="F1449">
        <v>7.9858383096349364E-2</v>
      </c>
      <c r="G1449">
        <v>8.7887897037977433E-2</v>
      </c>
      <c r="H1449">
        <v>7.0409740680607721E-2</v>
      </c>
      <c r="I1449">
        <v>0</v>
      </c>
      <c r="J1449">
        <v>4.2245844408364626</v>
      </c>
      <c r="K1449">
        <v>7.0409740680607721E-2</v>
      </c>
      <c r="L1449">
        <v>-1</v>
      </c>
      <c r="M1449">
        <v>-1</v>
      </c>
      <c r="N1449">
        <v>1.408194813612154</v>
      </c>
      <c r="O1449">
        <v>8.2331074786336309</v>
      </c>
      <c r="P1449">
        <v>0.17371932214284211</v>
      </c>
      <c r="Q1449">
        <v>0.69428617653634417</v>
      </c>
      <c r="R1449">
        <v>0.22952963438368826</v>
      </c>
      <c r="S1449">
        <v>0.32801628494906232</v>
      </c>
      <c r="T1449">
        <v>0.27396662912266567</v>
      </c>
      <c r="U1449">
        <v>6.4975228369971369E-2</v>
      </c>
      <c r="V1449">
        <v>-1.0393979224965324E-3</v>
      </c>
      <c r="W1449">
        <v>23.519677940563518</v>
      </c>
      <c r="X1449">
        <v>0.74430020058462154</v>
      </c>
      <c r="Y1449">
        <v>-1</v>
      </c>
      <c r="Z1449">
        <v>-1</v>
      </c>
      <c r="AA1449">
        <v>40.771149343276377</v>
      </c>
      <c r="AB1449">
        <v>0.10324421017342689</v>
      </c>
      <c r="AC1449">
        <v>0.10345245628651611</v>
      </c>
      <c r="AD1449">
        <v>9.8982907570138112E-2</v>
      </c>
      <c r="AE1449">
        <v>16.315123114747294</v>
      </c>
      <c r="AF1449">
        <v>-1</v>
      </c>
      <c r="AG1449">
        <v>-1</v>
      </c>
      <c r="AH1449">
        <v>-1</v>
      </c>
      <c r="AI1449">
        <v>-8.3698122203568507E-4</v>
      </c>
      <c r="AJ1449">
        <v>-1.0393979224965324E-3</v>
      </c>
      <c r="AK1449">
        <v>0.10752534838447289</v>
      </c>
      <c r="AL1449">
        <v>6.4302608604774436E-2</v>
      </c>
      <c r="AM1449">
        <v>0.11689169772352978</v>
      </c>
      <c r="AN1449">
        <v>6.6549162491523983E-2</v>
      </c>
      <c r="AO1449">
        <v>3.3635397071351845</v>
      </c>
      <c r="AP1449">
        <v>2.0816215831873963</v>
      </c>
      <c r="AQ1449">
        <v>28.66095496043685</v>
      </c>
      <c r="AR1449">
        <v>0.67634751539212767</v>
      </c>
      <c r="AS1449">
        <v>0.82867212274015634</v>
      </c>
      <c r="AT1449">
        <v>-1</v>
      </c>
      <c r="AU1449">
        <v>-1</v>
      </c>
      <c r="AV1449">
        <v>0.35631141195208899</v>
      </c>
      <c r="AW1449">
        <v>52.429445206908419</v>
      </c>
      <c r="AX1449">
        <v>52.512049562807434</v>
      </c>
      <c r="AY1449">
        <v>0.14821985412874078</v>
      </c>
      <c r="AZ1449">
        <v>-3.2317435842037483</v>
      </c>
      <c r="BA1449">
        <v>1455.997256927491</v>
      </c>
    </row>
    <row r="1450" spans="1:100" x14ac:dyDescent="0.25">
      <c r="A1450">
        <v>3745</v>
      </c>
      <c r="B1450" t="s">
        <v>1834</v>
      </c>
      <c r="C1450">
        <v>2</v>
      </c>
      <c r="D1450">
        <v>2.7177581806348181</v>
      </c>
      <c r="E1450">
        <v>-0.22527530572394724</v>
      </c>
      <c r="F1450">
        <v>-0.48402284161181419</v>
      </c>
      <c r="G1450">
        <v>-0.47855396519253957</v>
      </c>
      <c r="H1450">
        <v>-4.677550489000816E-2</v>
      </c>
      <c r="I1450">
        <v>0</v>
      </c>
      <c r="J1450">
        <v>-2.806530293400491</v>
      </c>
      <c r="K1450">
        <v>-4.677550489000816E-2</v>
      </c>
      <c r="L1450">
        <v>-1</v>
      </c>
      <c r="M1450">
        <v>-1</v>
      </c>
      <c r="N1450">
        <v>-0.93551009780016336</v>
      </c>
      <c r="O1450">
        <v>0.92961761593987369</v>
      </c>
      <c r="P1450">
        <v>-0.97312072620487244</v>
      </c>
      <c r="Q1450">
        <v>-1.9861767566737012</v>
      </c>
      <c r="R1450">
        <v>-0.65086413545708521</v>
      </c>
      <c r="S1450">
        <v>0.30611101389104978</v>
      </c>
      <c r="T1450">
        <v>0.18148213491697135</v>
      </c>
      <c r="U1450">
        <v>-4.9546573526378729E-2</v>
      </c>
      <c r="V1450">
        <v>-1.6182448728660315E-2</v>
      </c>
      <c r="W1450">
        <v>16.291728768061404</v>
      </c>
      <c r="X1450">
        <v>0.21376665976372178</v>
      </c>
      <c r="Y1450">
        <v>-1</v>
      </c>
      <c r="Z1450">
        <v>-1</v>
      </c>
      <c r="AA1450">
        <v>25.889966163361088</v>
      </c>
      <c r="AB1450">
        <v>-2.5213341507628093E-2</v>
      </c>
      <c r="AC1450">
        <v>-2.5053844728516822E-2</v>
      </c>
      <c r="AD1450">
        <v>-2.841983746652342E-2</v>
      </c>
      <c r="AE1450">
        <v>4.480780475406906</v>
      </c>
      <c r="AF1450">
        <v>-1</v>
      </c>
      <c r="AG1450">
        <v>-1</v>
      </c>
      <c r="AH1450">
        <v>-1</v>
      </c>
      <c r="AI1450">
        <v>-9.1405611375821386E-3</v>
      </c>
      <c r="AJ1450">
        <v>-1.6182448728660315E-2</v>
      </c>
      <c r="AK1450">
        <v>0.26228357391890555</v>
      </c>
      <c r="AL1450">
        <v>-9.0455616929658242E-2</v>
      </c>
      <c r="AM1450">
        <v>0.29714222004394131</v>
      </c>
      <c r="AN1450">
        <v>-0.11370135982888756</v>
      </c>
      <c r="AO1450">
        <v>7.9534239938265721</v>
      </c>
      <c r="AP1450">
        <v>-2.5082627035039913</v>
      </c>
      <c r="AQ1450">
        <v>20.966292922501214</v>
      </c>
      <c r="AR1450">
        <v>0.50697294237563018</v>
      </c>
      <c r="AS1450">
        <v>0.2809360047617312</v>
      </c>
      <c r="AT1450">
        <v>-1</v>
      </c>
      <c r="AU1450">
        <v>-1</v>
      </c>
      <c r="AV1450">
        <v>-0.81200657104302187</v>
      </c>
      <c r="AW1450">
        <v>35.279970347739138</v>
      </c>
      <c r="AX1450">
        <v>35.13790564927254</v>
      </c>
      <c r="AY1450">
        <v>1.6122907489711569E-2</v>
      </c>
      <c r="AZ1450">
        <v>-26.37414061978328</v>
      </c>
      <c r="BA1450">
        <v>1390.1396736260917</v>
      </c>
    </row>
    <row r="1451" spans="1:100" x14ac:dyDescent="0.25">
      <c r="A1451">
        <v>3748</v>
      </c>
      <c r="B1451" t="s">
        <v>1835</v>
      </c>
      <c r="C1451">
        <v>3</v>
      </c>
      <c r="D1451">
        <v>4.4003856718026677</v>
      </c>
      <c r="E1451">
        <v>-7.9553300019413395E-4</v>
      </c>
      <c r="F1451">
        <v>4.2743362362154994E-2</v>
      </c>
      <c r="G1451">
        <v>4.2743362362154994E-2</v>
      </c>
      <c r="H1451">
        <v>0.1193685189811851</v>
      </c>
      <c r="I1451">
        <v>0</v>
      </c>
      <c r="J1451">
        <v>7.1621111388711087</v>
      </c>
      <c r="K1451">
        <v>0.1193685189811851</v>
      </c>
      <c r="L1451">
        <v>-1.0000000000000004</v>
      </c>
      <c r="M1451">
        <v>-1.0000000000000004</v>
      </c>
      <c r="N1451">
        <v>2.3873703796237025</v>
      </c>
      <c r="O1451">
        <v>11.605240173035932</v>
      </c>
      <c r="P1451">
        <v>1.4515570305913883</v>
      </c>
      <c r="Q1451">
        <v>-6.6392412488567601E-2</v>
      </c>
      <c r="R1451">
        <v>-6.2265563291824914E-2</v>
      </c>
      <c r="S1451">
        <v>0.33333333333333348</v>
      </c>
      <c r="T1451">
        <v>0.37759692308829595</v>
      </c>
      <c r="U1451">
        <v>-2.7670707202601178E-2</v>
      </c>
      <c r="V1451">
        <v>-3.550096319283675E-3</v>
      </c>
      <c r="W1451">
        <v>22.413637356742385</v>
      </c>
      <c r="X1451">
        <v>0.50384192046930032</v>
      </c>
      <c r="Y1451">
        <v>-1.0000000000000004</v>
      </c>
      <c r="Z1451">
        <v>-1.0000000000000004</v>
      </c>
      <c r="AA1451">
        <v>29.515133370573992</v>
      </c>
      <c r="AB1451">
        <v>7.4023475953028925E-2</v>
      </c>
      <c r="AC1451">
        <v>-6.3054791708043775E-2</v>
      </c>
      <c r="AD1451">
        <v>0.13230654729748331</v>
      </c>
      <c r="AE1451">
        <v>7.1637615771234202</v>
      </c>
      <c r="AF1451">
        <v>-1.0000000000000004</v>
      </c>
      <c r="AG1451">
        <v>-1.0000000000000004</v>
      </c>
      <c r="AH1451">
        <v>-1.0000000000000004</v>
      </c>
      <c r="AI1451">
        <v>0</v>
      </c>
      <c r="AJ1451">
        <v>-3.550096319283675E-3</v>
      </c>
      <c r="AK1451">
        <v>0.22858097748245093</v>
      </c>
      <c r="AL1451">
        <v>-0.11175892552448063</v>
      </c>
      <c r="AM1451">
        <v>0.11875415457344907</v>
      </c>
      <c r="AN1451">
        <v>0.45251162038505288</v>
      </c>
      <c r="AO1451">
        <v>4.1117587517484813</v>
      </c>
      <c r="AP1451">
        <v>10.753995882003919</v>
      </c>
      <c r="AQ1451">
        <v>29.575748495613485</v>
      </c>
      <c r="AR1451">
        <v>0.67970945289974449</v>
      </c>
      <c r="AS1451">
        <v>0.6232104394504856</v>
      </c>
      <c r="AT1451">
        <v>-1.0000000000000004</v>
      </c>
      <c r="AU1451">
        <v>-1.0000000000000004</v>
      </c>
      <c r="AV1451">
        <v>-1.9522200929669924E-2</v>
      </c>
      <c r="AW1451">
        <v>51.874369425613828</v>
      </c>
      <c r="AX1451">
        <v>51.519359793685474</v>
      </c>
      <c r="AY1451">
        <v>0.10526407092023229</v>
      </c>
      <c r="AZ1451">
        <v>-36.633039862187239</v>
      </c>
      <c r="BA1451">
        <v>1405.9993044215564</v>
      </c>
    </row>
    <row r="1452" spans="1:100" x14ac:dyDescent="0.25">
      <c r="A1452">
        <v>3749</v>
      </c>
      <c r="B1452" t="s">
        <v>1836</v>
      </c>
      <c r="C1452">
        <v>3</v>
      </c>
      <c r="D1452">
        <v>4.0764261652793614</v>
      </c>
      <c r="E1452">
        <v>-9.7409925432957831E-2</v>
      </c>
      <c r="F1452">
        <v>-0.92582786940671735</v>
      </c>
      <c r="G1452">
        <v>-0.96632462179840928</v>
      </c>
      <c r="H1452">
        <v>-4.8077022788859211E-2</v>
      </c>
      <c r="I1452">
        <v>0</v>
      </c>
      <c r="J1452">
        <v>-2.8846213673315528</v>
      </c>
      <c r="K1452">
        <v>-4.8077022788859211E-2</v>
      </c>
      <c r="L1452">
        <v>-0.99999999999999989</v>
      </c>
      <c r="M1452">
        <v>-0.99999999999999989</v>
      </c>
      <c r="N1452">
        <v>-0.9615404557771845</v>
      </c>
      <c r="O1452">
        <v>0.22548017614939758</v>
      </c>
      <c r="P1452">
        <v>-1.2754156900420499</v>
      </c>
      <c r="Q1452">
        <v>2.79704571245874E-2</v>
      </c>
      <c r="R1452">
        <v>-0.17882921007147798</v>
      </c>
      <c r="S1452">
        <v>0.33333333333333331</v>
      </c>
      <c r="T1452">
        <v>0.25915773515572726</v>
      </c>
      <c r="U1452">
        <v>-0.15068227341006241</v>
      </c>
      <c r="V1452">
        <v>0</v>
      </c>
      <c r="W1452">
        <v>19.595432714714295</v>
      </c>
      <c r="X1452">
        <v>-8.1283043787836878E-2</v>
      </c>
      <c r="Y1452">
        <v>-0.99999999999999989</v>
      </c>
      <c r="Z1452">
        <v>-0.99999999999999989</v>
      </c>
      <c r="AA1452">
        <v>22.813119391939189</v>
      </c>
      <c r="AB1452">
        <v>0.27807354272473322</v>
      </c>
      <c r="AC1452">
        <v>-0.21135006095248415</v>
      </c>
      <c r="AD1452">
        <v>1.2068359736783982E-3</v>
      </c>
      <c r="AE1452">
        <v>3.3965158872963697</v>
      </c>
      <c r="AF1452">
        <v>-0.99999999999999989</v>
      </c>
      <c r="AG1452">
        <v>-0.99999999999999989</v>
      </c>
      <c r="AH1452">
        <v>-0.99999999999999989</v>
      </c>
      <c r="AI1452">
        <v>0</v>
      </c>
      <c r="AJ1452">
        <v>0</v>
      </c>
      <c r="AK1452">
        <v>-7.4890123671809555E-2</v>
      </c>
      <c r="AL1452">
        <v>-0.3009702392134887</v>
      </c>
      <c r="AM1452">
        <v>3.1675063208807315E-2</v>
      </c>
      <c r="AN1452">
        <v>0.25987238570756621</v>
      </c>
      <c r="AO1452">
        <v>0.41742596186113612</v>
      </c>
      <c r="AP1452">
        <v>4.9919584466217115</v>
      </c>
      <c r="AQ1452">
        <v>16.710811347382734</v>
      </c>
      <c r="AR1452">
        <v>0.44180879507899795</v>
      </c>
      <c r="AS1452">
        <v>-0.12936006657669608</v>
      </c>
      <c r="AT1452">
        <v>-0.99999999999999989</v>
      </c>
      <c r="AU1452">
        <v>-0.99999999999999989</v>
      </c>
      <c r="AV1452">
        <v>-1.1451538318698871</v>
      </c>
      <c r="AW1452">
        <v>28.030558014710266</v>
      </c>
      <c r="AX1452">
        <v>28.030558014710266</v>
      </c>
      <c r="AY1452">
        <v>7.5036609539819429E-2</v>
      </c>
      <c r="AZ1452">
        <v>-24.285807970829659</v>
      </c>
      <c r="BA1452">
        <v>1349.3266362503855</v>
      </c>
    </row>
    <row r="1453" spans="1:100" x14ac:dyDescent="0.25">
      <c r="A1453">
        <v>3750</v>
      </c>
      <c r="B1453" t="s">
        <v>1837</v>
      </c>
      <c r="C1453">
        <v>3</v>
      </c>
      <c r="D1453">
        <v>5.3313473969573684</v>
      </c>
      <c r="E1453">
        <v>-0.13399938880766959</v>
      </c>
      <c r="F1453">
        <v>0.40953245284571854</v>
      </c>
      <c r="G1453">
        <v>0.37281964721722788</v>
      </c>
      <c r="H1453">
        <v>0.1987243754123835</v>
      </c>
      <c r="I1453">
        <v>0</v>
      </c>
      <c r="J1453">
        <v>11.923462524743016</v>
      </c>
      <c r="K1453">
        <v>0.1987243754123835</v>
      </c>
      <c r="L1453">
        <v>-1.0000000000000011</v>
      </c>
      <c r="M1453">
        <v>-1.0000000000000011</v>
      </c>
      <c r="N1453">
        <v>3.9744875082476705</v>
      </c>
      <c r="O1453">
        <v>17.627629568917627</v>
      </c>
      <c r="P1453">
        <v>2.1013236218714422</v>
      </c>
      <c r="Q1453">
        <v>-1.4431275167574988</v>
      </c>
      <c r="R1453">
        <v>-0.45954508910375341</v>
      </c>
      <c r="S1453">
        <v>0.33333333333333348</v>
      </c>
      <c r="T1453">
        <v>0.45462849571264585</v>
      </c>
      <c r="U1453">
        <v>6.9607133935566487E-2</v>
      </c>
      <c r="V1453">
        <v>0.12804573997736357</v>
      </c>
      <c r="W1453">
        <v>31.475613101861047</v>
      </c>
      <c r="X1453">
        <v>1.7460632719418128</v>
      </c>
      <c r="Y1453">
        <v>-1.0000000000000011</v>
      </c>
      <c r="Z1453">
        <v>-1.0000000000000011</v>
      </c>
      <c r="AA1453">
        <v>48.655225474723913</v>
      </c>
      <c r="AB1453">
        <v>0.46321574199561077</v>
      </c>
      <c r="AC1453">
        <v>-0.28716660736812194</v>
      </c>
      <c r="AD1453">
        <v>0.17673401461184288</v>
      </c>
      <c r="AE1453">
        <v>17.639157461966587</v>
      </c>
      <c r="AF1453">
        <v>-1.0000000000000011</v>
      </c>
      <c r="AG1453">
        <v>-1.0000000000000011</v>
      </c>
      <c r="AH1453">
        <v>-1.0000000000000011</v>
      </c>
      <c r="AI1453">
        <v>0</v>
      </c>
      <c r="AJ1453">
        <v>0.12804573997736357</v>
      </c>
      <c r="AK1453">
        <v>6.3058279660439406E-2</v>
      </c>
      <c r="AL1453">
        <v>-0.16806011844321667</v>
      </c>
      <c r="AM1453">
        <v>0.28998742237419495</v>
      </c>
      <c r="AN1453">
        <v>-2.2075327370353739E-2</v>
      </c>
      <c r="AO1453">
        <v>7.5649769576570698</v>
      </c>
      <c r="AP1453">
        <v>-1.3921837764749272</v>
      </c>
      <c r="AQ1453">
        <v>43.399075626604066</v>
      </c>
      <c r="AR1453">
        <v>0.98561470295891029</v>
      </c>
      <c r="AS1453">
        <v>1.944787647354197</v>
      </c>
      <c r="AT1453">
        <v>-1.0000000000000011</v>
      </c>
      <c r="AU1453">
        <v>-1.0000000000000011</v>
      </c>
      <c r="AV1453">
        <v>-8.6725441886526033E-2</v>
      </c>
      <c r="AW1453">
        <v>64.890671267166539</v>
      </c>
      <c r="AX1453">
        <v>77.695245264902894</v>
      </c>
      <c r="AY1453">
        <v>0.23060024354293313</v>
      </c>
      <c r="AZ1453">
        <v>-8.5499159473669337</v>
      </c>
      <c r="BA1453">
        <v>1533.1253124165578</v>
      </c>
      <c r="CU1453" t="e">
        <v>#N/A</v>
      </c>
      <c r="CV1453" t="e">
        <v>#N/A</v>
      </c>
    </row>
    <row r="1454" spans="1:100" x14ac:dyDescent="0.25">
      <c r="A1454">
        <v>3751</v>
      </c>
      <c r="B1454" t="s">
        <v>1838</v>
      </c>
      <c r="C1454">
        <v>2</v>
      </c>
      <c r="D1454">
        <v>4.2307066271396252</v>
      </c>
      <c r="E1454">
        <v>0.11079302754613013</v>
      </c>
      <c r="F1454">
        <v>0.35282401889994341</v>
      </c>
      <c r="G1454">
        <v>0.36209309539255641</v>
      </c>
      <c r="H1454">
        <v>0.12713719260195624</v>
      </c>
      <c r="I1454">
        <v>0</v>
      </c>
      <c r="J1454">
        <v>7.6282315561173739</v>
      </c>
      <c r="K1454">
        <v>0.12713719260195624</v>
      </c>
      <c r="L1454">
        <v>-1</v>
      </c>
      <c r="M1454">
        <v>-1</v>
      </c>
      <c r="N1454">
        <v>2.5427438520391243</v>
      </c>
      <c r="O1454">
        <v>11.768606918231203</v>
      </c>
      <c r="P1454">
        <v>0.72888574593054023</v>
      </c>
      <c r="Q1454">
        <v>1.9918542400772512</v>
      </c>
      <c r="R1454">
        <v>0.65571379269909569</v>
      </c>
      <c r="S1454">
        <v>0.33862026674486528</v>
      </c>
      <c r="T1454">
        <v>0.31873685316390188</v>
      </c>
      <c r="U1454">
        <v>0.12041335097139211</v>
      </c>
      <c r="V1454">
        <v>6.291104158770551E-3</v>
      </c>
      <c r="W1454">
        <v>27.018609373241063</v>
      </c>
      <c r="X1454">
        <v>1.0011227705509458</v>
      </c>
      <c r="Y1454">
        <v>-1</v>
      </c>
      <c r="Z1454">
        <v>-1</v>
      </c>
      <c r="AA1454">
        <v>47.974885609398093</v>
      </c>
      <c r="AB1454">
        <v>0.16542840026867228</v>
      </c>
      <c r="AC1454">
        <v>0.16566024513334465</v>
      </c>
      <c r="AD1454">
        <v>0.16065648310025815</v>
      </c>
      <c r="AE1454">
        <v>22.043933937517654</v>
      </c>
      <c r="AF1454">
        <v>-1</v>
      </c>
      <c r="AG1454">
        <v>-1</v>
      </c>
      <c r="AH1454">
        <v>-1</v>
      </c>
      <c r="AI1454">
        <v>3.1826453797653689E-3</v>
      </c>
      <c r="AJ1454">
        <v>6.291104158770551E-3</v>
      </c>
      <c r="AK1454">
        <v>3.2609434220624602E-2</v>
      </c>
      <c r="AL1454">
        <v>0.13921852276862273</v>
      </c>
      <c r="AM1454">
        <v>2.963538154704129E-2</v>
      </c>
      <c r="AN1454">
        <v>0.15380547866801247</v>
      </c>
      <c r="AO1454">
        <v>1.1416521398907382</v>
      </c>
      <c r="AP1454">
        <v>4.303509150431843</v>
      </c>
      <c r="AQ1454">
        <v>32.385814422757001</v>
      </c>
      <c r="AR1454">
        <v>0.75833896321225802</v>
      </c>
      <c r="AS1454">
        <v>1.0938221776545645</v>
      </c>
      <c r="AT1454">
        <v>-1</v>
      </c>
      <c r="AU1454">
        <v>-1</v>
      </c>
      <c r="AV1454">
        <v>0.9218749510007338</v>
      </c>
      <c r="AW1454">
        <v>60.731224204876753</v>
      </c>
      <c r="AX1454">
        <v>60.922587158478748</v>
      </c>
      <c r="AY1454">
        <v>0.21216581552459646</v>
      </c>
      <c r="AZ1454">
        <v>7.9711105702426588</v>
      </c>
      <c r="BA1454">
        <v>1458.4628613607504</v>
      </c>
    </row>
    <row r="1455" spans="1:100" x14ac:dyDescent="0.25">
      <c r="A1455">
        <v>3753</v>
      </c>
      <c r="B1455" t="s">
        <v>1839</v>
      </c>
      <c r="C1455">
        <v>3</v>
      </c>
      <c r="D1455">
        <v>1.0315710646352709</v>
      </c>
      <c r="E1455">
        <v>0</v>
      </c>
      <c r="F1455">
        <v>-2.2200277333678007</v>
      </c>
      <c r="G1455">
        <v>-2.2200277333678007</v>
      </c>
      <c r="H1455">
        <v>-0.22915223696434994</v>
      </c>
      <c r="I1455">
        <v>0</v>
      </c>
      <c r="J1455">
        <v>-13.749134217860997</v>
      </c>
      <c r="K1455">
        <v>-0.22915223696434994</v>
      </c>
      <c r="L1455">
        <v>-0.99999999999999944</v>
      </c>
      <c r="M1455">
        <v>-0.99999999999999944</v>
      </c>
      <c r="N1455">
        <v>-4.583044739286998</v>
      </c>
      <c r="O1455">
        <v>-14.937590886593522</v>
      </c>
      <c r="P1455">
        <v>0.87794571719951453</v>
      </c>
      <c r="Q1455">
        <v>4.9998993790398671</v>
      </c>
      <c r="R1455">
        <v>1.7736123613397363</v>
      </c>
      <c r="S1455">
        <v>0.33333333333333309</v>
      </c>
      <c r="T1455">
        <v>0.28475148229911351</v>
      </c>
      <c r="U1455">
        <v>6.4601466226970328E-2</v>
      </c>
      <c r="V1455">
        <v>-1.5315887597352055E-2</v>
      </c>
      <c r="W1455">
        <v>35.860905249056579</v>
      </c>
      <c r="X1455">
        <v>0.96516574088634577</v>
      </c>
      <c r="Y1455">
        <v>-0.99999999999999944</v>
      </c>
      <c r="Z1455">
        <v>-0.99999999999999944</v>
      </c>
      <c r="AA1455">
        <v>46.223139736274454</v>
      </c>
      <c r="AB1455">
        <v>-9.23436081517056E-2</v>
      </c>
      <c r="AC1455">
        <v>8.4450052312056448E-2</v>
      </c>
      <c r="AD1455">
        <v>0.1796659983572115</v>
      </c>
      <c r="AE1455">
        <v>8.5886221258781177</v>
      </c>
      <c r="AF1455">
        <v>-0.99999999999999944</v>
      </c>
      <c r="AG1455">
        <v>-0.99999999999999944</v>
      </c>
      <c r="AH1455">
        <v>-0.99999999999999944</v>
      </c>
      <c r="AI1455">
        <v>1.1308965771997512E-2</v>
      </c>
      <c r="AJ1455">
        <v>-1.5315887597352055E-2</v>
      </c>
      <c r="AK1455">
        <v>0.41819440270729563</v>
      </c>
      <c r="AL1455">
        <v>0.14134404531069422</v>
      </c>
      <c r="AM1455">
        <v>1.0758496022242312</v>
      </c>
      <c r="AN1455">
        <v>-0.24692215665434358</v>
      </c>
      <c r="AO1455">
        <v>28.987212069142259</v>
      </c>
      <c r="AP1455">
        <v>-5.4663336898051167</v>
      </c>
      <c r="AQ1455">
        <v>22.111771031195595</v>
      </c>
      <c r="AR1455">
        <v>0.6673703942620649</v>
      </c>
      <c r="AS1455">
        <v>0.73601350392199627</v>
      </c>
      <c r="AT1455">
        <v>-0.99999999999999944</v>
      </c>
      <c r="AU1455">
        <v>-0.99999999999999944</v>
      </c>
      <c r="AV1455">
        <v>-0.44641537202806475</v>
      </c>
      <c r="AW1455">
        <v>25.819215159875821</v>
      </c>
      <c r="AX1455">
        <v>24.51380571558056</v>
      </c>
      <c r="AY1455">
        <v>9.8069948960690823E-2</v>
      </c>
      <c r="AZ1455">
        <v>-45.718265479450167</v>
      </c>
      <c r="BA1455">
        <v>1382.8211307421077</v>
      </c>
    </row>
    <row r="1456" spans="1:100" x14ac:dyDescent="0.25">
      <c r="A1456">
        <v>3754</v>
      </c>
      <c r="B1456" t="s">
        <v>1840</v>
      </c>
      <c r="C1456">
        <v>3</v>
      </c>
      <c r="D1456">
        <v>4.1359461479815538</v>
      </c>
      <c r="E1456">
        <v>0</v>
      </c>
      <c r="F1456">
        <v>0.4444012655165685</v>
      </c>
      <c r="G1456">
        <v>0.4444012655165685</v>
      </c>
      <c r="H1456">
        <v>-0.24193399741309504</v>
      </c>
      <c r="I1456">
        <v>0</v>
      </c>
      <c r="J1456">
        <v>-14.516039844785702</v>
      </c>
      <c r="K1456">
        <v>-0.24193399741309504</v>
      </c>
      <c r="L1456">
        <v>-1.0000000000000007</v>
      </c>
      <c r="M1456">
        <v>-1.0000000000000007</v>
      </c>
      <c r="N1456">
        <v>-4.8386799482618983</v>
      </c>
      <c r="O1456">
        <v>-9.9356924312875794</v>
      </c>
      <c r="P1456">
        <v>-0.12079004284209321</v>
      </c>
      <c r="Q1456">
        <v>-3.2294172035980959</v>
      </c>
      <c r="R1456">
        <v>-0.99187584276791696</v>
      </c>
      <c r="S1456">
        <v>0.33333333333333365</v>
      </c>
      <c r="T1456">
        <v>0.31905299204761967</v>
      </c>
      <c r="U1456">
        <v>0.12600260831452012</v>
      </c>
      <c r="V1456">
        <v>-2.8194507582315954E-3</v>
      </c>
      <c r="W1456">
        <v>40.700139214013475</v>
      </c>
      <c r="X1456">
        <v>1.3536037068383096</v>
      </c>
      <c r="Y1456">
        <v>-1.0000000000000007</v>
      </c>
      <c r="Z1456">
        <v>-1.0000000000000007</v>
      </c>
      <c r="AA1456">
        <v>71.658424634685588</v>
      </c>
      <c r="AB1456">
        <v>4.2468294489595236E-2</v>
      </c>
      <c r="AC1456">
        <v>8.4548943155228512E-2</v>
      </c>
      <c r="AD1456">
        <v>0.51198598762397618</v>
      </c>
      <c r="AE1456">
        <v>31.950161263440005</v>
      </c>
      <c r="AF1456">
        <v>-1.0000000000000007</v>
      </c>
      <c r="AG1456">
        <v>-1.0000000000000007</v>
      </c>
      <c r="AH1456">
        <v>-1.0000000000000007</v>
      </c>
      <c r="AI1456">
        <v>0</v>
      </c>
      <c r="AJ1456">
        <v>-2.8194507582315954E-3</v>
      </c>
      <c r="AK1456">
        <v>0.49651367905767985</v>
      </c>
      <c r="AL1456">
        <v>5.5623260395641597E-2</v>
      </c>
      <c r="AM1456">
        <v>0.13126124443933426</v>
      </c>
      <c r="AN1456">
        <v>0.18979591143680974</v>
      </c>
      <c r="AO1456">
        <v>5.7640995062717568</v>
      </c>
      <c r="AP1456">
        <v>5.0230140878984511</v>
      </c>
      <c r="AQ1456">
        <v>26.184099369227784</v>
      </c>
      <c r="AR1456">
        <v>0.77556948293724148</v>
      </c>
      <c r="AS1456">
        <v>1.1116697094252148</v>
      </c>
      <c r="AT1456">
        <v>-1.0000000000000007</v>
      </c>
      <c r="AU1456">
        <v>-1.0000000000000007</v>
      </c>
      <c r="AV1456">
        <v>-0.54747457725134863</v>
      </c>
      <c r="AW1456">
        <v>66.745746291296427</v>
      </c>
      <c r="AX1456">
        <v>66.463801215473268</v>
      </c>
      <c r="AY1456">
        <v>0.31108149387370854</v>
      </c>
      <c r="AZ1456">
        <v>3.0873278406879123</v>
      </c>
      <c r="BA1456">
        <v>1426.2587943691121</v>
      </c>
      <c r="CU1456" t="e">
        <v>#N/A</v>
      </c>
      <c r="CV1456" t="e">
        <v>#N/A</v>
      </c>
    </row>
    <row r="1457" spans="1:100" x14ac:dyDescent="0.25">
      <c r="A1457">
        <v>3755</v>
      </c>
      <c r="B1457" t="s">
        <v>1240</v>
      </c>
      <c r="C1457">
        <v>3</v>
      </c>
      <c r="D1457">
        <v>6.3077449162929975</v>
      </c>
      <c r="E1457">
        <v>-0.26719306402599918</v>
      </c>
      <c r="F1457">
        <v>-3.6366231483053929E-2</v>
      </c>
      <c r="G1457">
        <v>-0.11293718364453162</v>
      </c>
      <c r="H1457">
        <v>0.41203190432673859</v>
      </c>
      <c r="I1457">
        <v>0</v>
      </c>
      <c r="J1457">
        <v>24.721914259604304</v>
      </c>
      <c r="K1457">
        <v>0.41203190432673859</v>
      </c>
      <c r="L1457">
        <v>-0.99999999999999867</v>
      </c>
      <c r="M1457">
        <v>-0.99999999999999867</v>
      </c>
      <c r="N1457">
        <v>8.240638086534771</v>
      </c>
      <c r="O1457">
        <v>30.916721992252782</v>
      </c>
      <c r="P1457">
        <v>-1.3241149497082985</v>
      </c>
      <c r="Q1457">
        <v>-2.125643706975723</v>
      </c>
      <c r="R1457">
        <v>-0.7996622865643066</v>
      </c>
      <c r="S1457">
        <v>0.33333333333333282</v>
      </c>
      <c r="T1457">
        <v>0.44403072885019984</v>
      </c>
      <c r="U1457">
        <v>0.101445960154659</v>
      </c>
      <c r="V1457">
        <v>6.2289636835461439E-3</v>
      </c>
      <c r="W1457">
        <v>18.920283267799984</v>
      </c>
      <c r="X1457">
        <v>0.92743898241217948</v>
      </c>
      <c r="Y1457">
        <v>-0.99999999999999867</v>
      </c>
      <c r="Z1457">
        <v>-0.99999999999999867</v>
      </c>
      <c r="AA1457">
        <v>78.177362927024589</v>
      </c>
      <c r="AB1457">
        <v>0.50214983605126373</v>
      </c>
      <c r="AC1457">
        <v>0.38507315069491455</v>
      </c>
      <c r="AD1457">
        <v>0.31391185216959899</v>
      </c>
      <c r="AE1457">
        <v>60.056741945788822</v>
      </c>
      <c r="AF1457">
        <v>-0.99999999999999867</v>
      </c>
      <c r="AG1457">
        <v>-0.99999999999999867</v>
      </c>
      <c r="AH1457">
        <v>-0.99999999999999867</v>
      </c>
      <c r="AI1457">
        <v>0</v>
      </c>
      <c r="AJ1457">
        <v>6.2289636835461439E-3</v>
      </c>
      <c r="AK1457">
        <v>-0.13646468912715945</v>
      </c>
      <c r="AL1457">
        <v>4.260237120024396E-2</v>
      </c>
      <c r="AM1457">
        <v>-7.4989053020282401E-2</v>
      </c>
      <c r="AN1457">
        <v>0.21603162848011903</v>
      </c>
      <c r="AO1457">
        <v>-2.5570497711428568</v>
      </c>
      <c r="AP1457">
        <v>5.6138025680041963</v>
      </c>
      <c r="AQ1457">
        <v>43.642197527404264</v>
      </c>
      <c r="AR1457">
        <v>0.88503898602173747</v>
      </c>
      <c r="AS1457">
        <v>1.3394708867389178</v>
      </c>
      <c r="AT1457">
        <v>-0.99999999999999867</v>
      </c>
      <c r="AU1457">
        <v>-0.99999999999999867</v>
      </c>
      <c r="AV1457">
        <v>-0.91259947020883825</v>
      </c>
      <c r="AW1457">
        <v>114.7078874872815</v>
      </c>
      <c r="AX1457">
        <v>115.33078385563611</v>
      </c>
      <c r="AY1457">
        <v>0.47847595107267232</v>
      </c>
      <c r="AZ1457">
        <v>38.635123724352432</v>
      </c>
      <c r="BA1457">
        <v>1513.7024182125738</v>
      </c>
      <c r="CU1457" t="e">
        <v>#N/A</v>
      </c>
      <c r="CV1457" t="e">
        <v>#N/A</v>
      </c>
    </row>
    <row r="1458" spans="1:100" x14ac:dyDescent="0.25">
      <c r="A1458">
        <v>3756</v>
      </c>
      <c r="B1458" t="s">
        <v>1841</v>
      </c>
      <c r="C1458">
        <v>2</v>
      </c>
      <c r="D1458">
        <v>1.608077822889793</v>
      </c>
      <c r="E1458">
        <v>-0.47176647279011391</v>
      </c>
      <c r="F1458">
        <v>-1.0978127732488121</v>
      </c>
      <c r="G1458">
        <v>-1.0951311744705088</v>
      </c>
      <c r="H1458">
        <v>-0.17433272920596055</v>
      </c>
      <c r="I1458">
        <v>0</v>
      </c>
      <c r="J1458">
        <v>-10.459963752357634</v>
      </c>
      <c r="K1458">
        <v>-0.17433272920596055</v>
      </c>
      <c r="L1458">
        <v>-1</v>
      </c>
      <c r="M1458">
        <v>-1</v>
      </c>
      <c r="N1458">
        <v>-3.4866545841192105</v>
      </c>
      <c r="O1458">
        <v>-7.02029869108806</v>
      </c>
      <c r="P1458">
        <v>-2.221466732472821</v>
      </c>
      <c r="Q1458">
        <v>-4.9038854663084219</v>
      </c>
      <c r="R1458">
        <v>-1.6091809016943002</v>
      </c>
      <c r="S1458">
        <v>0.28226692361805655</v>
      </c>
      <c r="T1458">
        <v>8.081190705936761E-2</v>
      </c>
      <c r="U1458">
        <v>-0.17420461475356505</v>
      </c>
      <c r="V1458">
        <v>-3.2665799675309234E-2</v>
      </c>
      <c r="W1458">
        <v>8.4240392014122385</v>
      </c>
      <c r="X1458">
        <v>-0.36372400933973625</v>
      </c>
      <c r="Y1458">
        <v>-1</v>
      </c>
      <c r="Z1458">
        <v>-1</v>
      </c>
      <c r="AA1458">
        <v>9.6916605513856027</v>
      </c>
      <c r="AB1458">
        <v>-0.1650405753464167</v>
      </c>
      <c r="AC1458">
        <v>-0.16493414266850009</v>
      </c>
      <c r="AD1458">
        <v>-0.16709890451098836</v>
      </c>
      <c r="AE1458">
        <v>-8.4010110106084781</v>
      </c>
      <c r="AF1458">
        <v>-1</v>
      </c>
      <c r="AG1458">
        <v>-1</v>
      </c>
      <c r="AH1458">
        <v>-1</v>
      </c>
      <c r="AI1458">
        <v>-1.8179084722656953E-2</v>
      </c>
      <c r="AJ1458">
        <v>-3.2665799675309234E-2</v>
      </c>
      <c r="AK1458">
        <v>0.43073933465150333</v>
      </c>
      <c r="AL1458">
        <v>-0.25891137766225597</v>
      </c>
      <c r="AM1458">
        <v>0.49334658175121088</v>
      </c>
      <c r="AN1458">
        <v>-0.30990572153615709</v>
      </c>
      <c r="AO1458">
        <v>12.949555517815675</v>
      </c>
      <c r="AP1458">
        <v>-7.5043942274930941</v>
      </c>
      <c r="AQ1458">
        <v>12.590582082547893</v>
      </c>
      <c r="AR1458">
        <v>0.32260715213913749</v>
      </c>
      <c r="AS1458">
        <v>-0.31527982878209693</v>
      </c>
      <c r="AT1458">
        <v>-1</v>
      </c>
      <c r="AU1458">
        <v>-1</v>
      </c>
      <c r="AV1458">
        <v>-2.0837315079461445</v>
      </c>
      <c r="AW1458">
        <v>16.612608250574532</v>
      </c>
      <c r="AX1458">
        <v>16.225989207190018</v>
      </c>
      <c r="AY1458">
        <v>-0.1276658414422798</v>
      </c>
      <c r="AZ1458">
        <v>-51.564853968567327</v>
      </c>
      <c r="BA1458">
        <v>1333.6916734396541</v>
      </c>
    </row>
    <row r="1459" spans="1:100" x14ac:dyDescent="0.25">
      <c r="A1459">
        <v>3759</v>
      </c>
      <c r="B1459" t="s">
        <v>1842</v>
      </c>
      <c r="C1459">
        <v>3</v>
      </c>
      <c r="D1459">
        <v>5.784746112429854</v>
      </c>
      <c r="E1459">
        <v>-7.7190351456173324E-3</v>
      </c>
      <c r="F1459">
        <v>-0.3222207915151391</v>
      </c>
      <c r="G1459">
        <v>-0.3222207915151391</v>
      </c>
      <c r="H1459">
        <v>0.15793190633078513</v>
      </c>
      <c r="I1459">
        <v>0</v>
      </c>
      <c r="J1459">
        <v>9.4759143798471097</v>
      </c>
      <c r="K1459">
        <v>0.15793190633078513</v>
      </c>
      <c r="L1459">
        <v>-0.99999999999999922</v>
      </c>
      <c r="M1459">
        <v>-0.99999999999999922</v>
      </c>
      <c r="N1459">
        <v>3.1586381266157026</v>
      </c>
      <c r="O1459">
        <v>14.938439700761819</v>
      </c>
      <c r="P1459">
        <v>9.6081944161636929E-2</v>
      </c>
      <c r="Q1459">
        <v>-0.9890272332275456</v>
      </c>
      <c r="R1459">
        <v>-0.29967554517648004</v>
      </c>
      <c r="S1459">
        <v>0.33333333333333309</v>
      </c>
      <c r="T1459">
        <v>0.36883557062758976</v>
      </c>
      <c r="U1459">
        <v>0.12091737222237414</v>
      </c>
      <c r="V1459">
        <v>-9.6666026752005828E-3</v>
      </c>
      <c r="W1459">
        <v>26.219510687092455</v>
      </c>
      <c r="X1459">
        <v>1.0054091077626874</v>
      </c>
      <c r="Y1459">
        <v>-0.99999999999999922</v>
      </c>
      <c r="Z1459">
        <v>-0.99999999999999922</v>
      </c>
      <c r="AA1459">
        <v>87.540565504817323</v>
      </c>
      <c r="AB1459">
        <v>0.32834532810738132</v>
      </c>
      <c r="AC1459">
        <v>0.6647678098639167</v>
      </c>
      <c r="AD1459">
        <v>0.23930146928672913</v>
      </c>
      <c r="AE1459">
        <v>61.620730362901384</v>
      </c>
      <c r="AF1459">
        <v>-0.99999999999999922</v>
      </c>
      <c r="AG1459">
        <v>-0.99999999999999922</v>
      </c>
      <c r="AH1459">
        <v>-0.99999999999999922</v>
      </c>
      <c r="AI1459">
        <v>0</v>
      </c>
      <c r="AJ1459">
        <v>-9.6666026752005828E-3</v>
      </c>
      <c r="AK1459">
        <v>1.2092695421659673E-4</v>
      </c>
      <c r="AL1459">
        <v>1.6510870778220447E-2</v>
      </c>
      <c r="AM1459">
        <v>-5.4904307255976781E-2</v>
      </c>
      <c r="AN1459">
        <v>-0.15511520513558699</v>
      </c>
      <c r="AO1459">
        <v>-1.3720030466283362</v>
      </c>
      <c r="AP1459">
        <v>-3.7953257744985729</v>
      </c>
      <c r="AQ1459">
        <v>35.695425066939549</v>
      </c>
      <c r="AR1459">
        <v>0.81341967350809641</v>
      </c>
      <c r="AS1459">
        <v>1.1633410140934726</v>
      </c>
      <c r="AT1459">
        <v>-0.99999999999999922</v>
      </c>
      <c r="AU1459">
        <v>-0.99999999999999922</v>
      </c>
      <c r="AV1459">
        <v>-0.62189633669161926</v>
      </c>
      <c r="AW1459">
        <v>98.683679431080563</v>
      </c>
      <c r="AX1459">
        <v>97.717019163560522</v>
      </c>
      <c r="AY1459">
        <v>0.44351753651056847</v>
      </c>
      <c r="AZ1459">
        <v>41.830081563880988</v>
      </c>
      <c r="BA1459">
        <v>1486.6761907966813</v>
      </c>
    </row>
    <row r="1460" spans="1:100" x14ac:dyDescent="0.25">
      <c r="A1460">
        <v>3760</v>
      </c>
      <c r="B1460" t="s">
        <v>1843</v>
      </c>
      <c r="C1460">
        <v>2</v>
      </c>
      <c r="D1460">
        <v>2.5065620287749404</v>
      </c>
      <c r="E1460">
        <v>-0.27218790139934645</v>
      </c>
      <c r="F1460">
        <v>-0.60084032937512999</v>
      </c>
      <c r="G1460">
        <v>-0.59590193212296838</v>
      </c>
      <c r="H1460">
        <v>-7.1052401141646057E-2</v>
      </c>
      <c r="I1460">
        <v>0</v>
      </c>
      <c r="J1460">
        <v>-4.2631440684987618</v>
      </c>
      <c r="K1460">
        <v>-7.1052401141646057E-2</v>
      </c>
      <c r="L1460">
        <v>-1</v>
      </c>
      <c r="M1460">
        <v>-1</v>
      </c>
      <c r="N1460">
        <v>-1.4210480228329208</v>
      </c>
      <c r="O1460">
        <v>-0.58342325203066636</v>
      </c>
      <c r="P1460">
        <v>-1.2107079474919022</v>
      </c>
      <c r="Q1460">
        <v>-2.5414797747203552</v>
      </c>
      <c r="R1460">
        <v>-0.83325252494194824</v>
      </c>
      <c r="S1460">
        <v>0.30157296825015106</v>
      </c>
      <c r="T1460">
        <v>0.1623224151093795</v>
      </c>
      <c r="U1460">
        <v>-7.3271692585953063E-2</v>
      </c>
      <c r="V1460">
        <v>-1.9319586612908616E-2</v>
      </c>
      <c r="W1460">
        <v>14.794337425674311</v>
      </c>
      <c r="X1460">
        <v>0.10385770607414013</v>
      </c>
      <c r="Y1460">
        <v>-1</v>
      </c>
      <c r="Z1460">
        <v>-1</v>
      </c>
      <c r="AA1460">
        <v>22.807078566025115</v>
      </c>
      <c r="AB1460">
        <v>-5.1825485721817097E-2</v>
      </c>
      <c r="AC1460">
        <v>-5.1676088187858682E-2</v>
      </c>
      <c r="AD1460">
        <v>-5.4813460728294003E-2</v>
      </c>
      <c r="AE1460">
        <v>2.0290971848814525</v>
      </c>
      <c r="AF1460">
        <v>-1</v>
      </c>
      <c r="AG1460">
        <v>-1</v>
      </c>
      <c r="AH1460">
        <v>-1</v>
      </c>
      <c r="AI1460">
        <v>-1.0860787494964561E-2</v>
      </c>
      <c r="AJ1460">
        <v>-1.9319586612908616E-2</v>
      </c>
      <c r="AK1460">
        <v>0.29434434545283555</v>
      </c>
      <c r="AL1460">
        <v>-0.12251638846358824</v>
      </c>
      <c r="AM1460">
        <v>0.33448414998032772</v>
      </c>
      <c r="AN1460">
        <v>-0.15104328976527398</v>
      </c>
      <c r="AO1460">
        <v>8.9042957873910886</v>
      </c>
      <c r="AP1460">
        <v>-3.459134497068507</v>
      </c>
      <c r="AQ1460">
        <v>19.372214153653026</v>
      </c>
      <c r="AR1460">
        <v>0.47188414841727166</v>
      </c>
      <c r="AS1460">
        <v>0.16746324763528797</v>
      </c>
      <c r="AT1460">
        <v>-1</v>
      </c>
      <c r="AU1460">
        <v>-1</v>
      </c>
      <c r="AV1460">
        <v>-1.0540433080399461</v>
      </c>
      <c r="AW1460">
        <v>31.727167945876694</v>
      </c>
      <c r="AX1460">
        <v>31.538559270843514</v>
      </c>
      <c r="AY1460">
        <v>-1.124319865358589E-2</v>
      </c>
      <c r="AZ1460">
        <v>-31.16847773203023</v>
      </c>
      <c r="BA1460">
        <v>1416.9624506763084</v>
      </c>
    </row>
    <row r="1461" spans="1:100" x14ac:dyDescent="0.25">
      <c r="A1461">
        <v>3767</v>
      </c>
      <c r="B1461" t="s">
        <v>1844</v>
      </c>
      <c r="C1461">
        <v>3</v>
      </c>
      <c r="D1461">
        <v>3.8405106561820808</v>
      </c>
      <c r="E1461">
        <v>-2.8756579000536561E-2</v>
      </c>
      <c r="F1461">
        <v>-6.5331193148761096E-2</v>
      </c>
      <c r="G1461">
        <v>-4.8455358017872763E-2</v>
      </c>
      <c r="H1461">
        <v>0.22803591554447511</v>
      </c>
      <c r="I1461">
        <v>0</v>
      </c>
      <c r="J1461">
        <v>13.682154932668508</v>
      </c>
      <c r="K1461">
        <v>0.22803591554447511</v>
      </c>
      <c r="L1461">
        <v>-1.0000000000000018</v>
      </c>
      <c r="M1461">
        <v>-1.0000000000000018</v>
      </c>
      <c r="N1461">
        <v>4.5607183108895031</v>
      </c>
      <c r="O1461">
        <v>17.474210230832718</v>
      </c>
      <c r="P1461">
        <v>0.42241445167359459</v>
      </c>
      <c r="Q1461">
        <v>-0.37738002790900438</v>
      </c>
      <c r="R1461">
        <v>-7.2275671544833608E-2</v>
      </c>
      <c r="S1461">
        <v>0.33333333333333415</v>
      </c>
      <c r="T1461">
        <v>0.42505408230554115</v>
      </c>
      <c r="U1461">
        <v>0.27084427350207424</v>
      </c>
      <c r="V1461">
        <v>0</v>
      </c>
      <c r="W1461">
        <v>32.047830943858976</v>
      </c>
      <c r="X1461">
        <v>1.6857537864938072</v>
      </c>
      <c r="Y1461">
        <v>-1.0000000000000018</v>
      </c>
      <c r="Z1461">
        <v>-1.0000000000000018</v>
      </c>
      <c r="AA1461">
        <v>65.513942808950333</v>
      </c>
      <c r="AB1461">
        <v>0.29053708530974937</v>
      </c>
      <c r="AC1461">
        <v>0.29175655733340511</v>
      </c>
      <c r="AD1461">
        <v>8.8474108089569709E-2</v>
      </c>
      <c r="AE1461">
        <v>33.538387536636208</v>
      </c>
      <c r="AF1461">
        <v>-1.0000000000000018</v>
      </c>
      <c r="AG1461">
        <v>-1.0000000000000018</v>
      </c>
      <c r="AH1461">
        <v>-1.0000000000000018</v>
      </c>
      <c r="AI1461">
        <v>0</v>
      </c>
      <c r="AJ1461">
        <v>0</v>
      </c>
      <c r="AK1461">
        <v>1.4901000353784777E-2</v>
      </c>
      <c r="AL1461">
        <v>8.569208117551276E-2</v>
      </c>
      <c r="AM1461">
        <v>0.23772360131918974</v>
      </c>
      <c r="AN1461">
        <v>6.5019179714005226E-2</v>
      </c>
      <c r="AO1461">
        <v>6.0175950347486653</v>
      </c>
      <c r="AP1461">
        <v>2.0539398987276929</v>
      </c>
      <c r="AQ1461">
        <v>45.7299858765275</v>
      </c>
      <c r="AR1461">
        <v>1.029231689140949</v>
      </c>
      <c r="AS1461">
        <v>1.9137897020382815</v>
      </c>
      <c r="AT1461">
        <v>-1.0000000000000018</v>
      </c>
      <c r="AU1461">
        <v>-1.0000000000000018</v>
      </c>
      <c r="AV1461">
        <v>-0.12073102956270644</v>
      </c>
      <c r="AW1461">
        <v>85.042092938510763</v>
      </c>
      <c r="AX1461">
        <v>85.042092938510763</v>
      </c>
      <c r="AY1461">
        <v>8.2581664822542936E-2</v>
      </c>
      <c r="AZ1461">
        <v>10.506886231149231</v>
      </c>
      <c r="BA1461">
        <v>1470.9120207904155</v>
      </c>
    </row>
    <row r="1462" spans="1:100" x14ac:dyDescent="0.25">
      <c r="A1462">
        <v>3770</v>
      </c>
      <c r="B1462" t="s">
        <v>1845</v>
      </c>
      <c r="C1462">
        <v>3</v>
      </c>
      <c r="D1462">
        <v>4.4847371881147273</v>
      </c>
      <c r="E1462">
        <v>4.2960822910846977E-4</v>
      </c>
      <c r="F1462">
        <v>0.2449393274639422</v>
      </c>
      <c r="G1462">
        <v>0.24992022944080627</v>
      </c>
      <c r="H1462">
        <v>0.373650849584795</v>
      </c>
      <c r="I1462">
        <v>0</v>
      </c>
      <c r="J1462">
        <v>22.419050975087696</v>
      </c>
      <c r="K1462">
        <v>0.373650849584795</v>
      </c>
      <c r="L1462">
        <v>-0.99999999999999978</v>
      </c>
      <c r="M1462">
        <v>-0.99999999999999978</v>
      </c>
      <c r="N1462">
        <v>7.4730169916959017</v>
      </c>
      <c r="O1462">
        <v>27.15370839264326</v>
      </c>
      <c r="P1462">
        <v>2.8962238592724745</v>
      </c>
      <c r="Q1462">
        <v>3.708527979850599</v>
      </c>
      <c r="R1462">
        <v>1.5713288237693464</v>
      </c>
      <c r="S1462">
        <v>0.33333333333333293</v>
      </c>
      <c r="T1462">
        <v>0.42904488140616237</v>
      </c>
      <c r="U1462">
        <v>0.681897280731383</v>
      </c>
      <c r="V1462">
        <v>0</v>
      </c>
      <c r="W1462">
        <v>42.824985835443343</v>
      </c>
      <c r="X1462">
        <v>3.1981754816478407</v>
      </c>
      <c r="Y1462">
        <v>-0.99999999999999978</v>
      </c>
      <c r="Z1462">
        <v>-0.99999999999999978</v>
      </c>
      <c r="AA1462">
        <v>90.140540596439962</v>
      </c>
      <c r="AB1462">
        <v>0.31805608948876724</v>
      </c>
      <c r="AC1462">
        <v>0.12700598939923557</v>
      </c>
      <c r="AD1462">
        <v>0.46982243985654243</v>
      </c>
      <c r="AE1462">
        <v>45.744225937227277</v>
      </c>
      <c r="AF1462">
        <v>-0.99999999999999978</v>
      </c>
      <c r="AG1462">
        <v>-0.99999999999999978</v>
      </c>
      <c r="AH1462">
        <v>-0.99999999999999978</v>
      </c>
      <c r="AI1462">
        <v>6.9926868826131222E-2</v>
      </c>
      <c r="AJ1462">
        <v>0</v>
      </c>
      <c r="AK1462">
        <v>7.9137366019359778E-2</v>
      </c>
      <c r="AL1462">
        <v>0.43574311287631079</v>
      </c>
      <c r="AM1462">
        <v>6.8949168050253543E-2</v>
      </c>
      <c r="AN1462">
        <v>0.45873938525382774</v>
      </c>
      <c r="AO1462">
        <v>2.1194160313531376</v>
      </c>
      <c r="AP1462">
        <v>13.647200195727251</v>
      </c>
      <c r="AQ1462">
        <v>65.244036810531071</v>
      </c>
      <c r="AR1462">
        <v>1.4442754954708783</v>
      </c>
      <c r="AS1462">
        <v>3.5718263312326353</v>
      </c>
      <c r="AT1462">
        <v>-0.99999999999999978</v>
      </c>
      <c r="AU1462">
        <v>-0.99999999999999978</v>
      </c>
      <c r="AV1462">
        <v>1.8212490532101528</v>
      </c>
      <c r="AW1462">
        <v>130.94144918481047</v>
      </c>
      <c r="AX1462">
        <v>132.33998656133306</v>
      </c>
      <c r="AY1462">
        <v>0.47028936459375448</v>
      </c>
      <c r="AZ1462">
        <v>67.433136440278176</v>
      </c>
      <c r="BA1462">
        <v>1537.3525294717176</v>
      </c>
    </row>
    <row r="1463" spans="1:100" x14ac:dyDescent="0.25">
      <c r="A1463">
        <v>3773</v>
      </c>
      <c r="B1463" t="s">
        <v>1846</v>
      </c>
      <c r="C1463">
        <v>3</v>
      </c>
      <c r="D1463">
        <v>4.5766650194971463</v>
      </c>
      <c r="E1463">
        <v>0</v>
      </c>
      <c r="F1463">
        <v>0</v>
      </c>
      <c r="G1463">
        <v>0</v>
      </c>
      <c r="H1463">
        <v>-6.688305122370948E-2</v>
      </c>
      <c r="I1463">
        <v>0</v>
      </c>
      <c r="J1463">
        <v>-4.0129830734225669</v>
      </c>
      <c r="K1463">
        <v>-6.688305122370948E-2</v>
      </c>
      <c r="L1463">
        <v>-1.0000000000000011</v>
      </c>
      <c r="M1463">
        <v>-1.0000000000000011</v>
      </c>
      <c r="N1463">
        <v>-1.3376610244741891</v>
      </c>
      <c r="O1463">
        <v>0.56368194607457867</v>
      </c>
      <c r="P1463">
        <v>0.27897603854102337</v>
      </c>
      <c r="Q1463">
        <v>1.1142663427146613</v>
      </c>
      <c r="R1463">
        <v>0.4185863884647279</v>
      </c>
      <c r="S1463">
        <v>0.34990085296887974</v>
      </c>
      <c r="T1463">
        <v>0.36129196157302612</v>
      </c>
      <c r="U1463">
        <v>1.9530018586564085E-2</v>
      </c>
      <c r="V1463">
        <v>0</v>
      </c>
      <c r="W1463">
        <v>31.904235374087175</v>
      </c>
      <c r="X1463">
        <v>0.87697188326083086</v>
      </c>
      <c r="Y1463">
        <v>-1.0000000000000011</v>
      </c>
      <c r="Z1463">
        <v>-1.0000000000000011</v>
      </c>
      <c r="AA1463">
        <v>23.370502238922189</v>
      </c>
      <c r="AB1463">
        <v>1.013867544278042E-2</v>
      </c>
      <c r="AC1463">
        <v>-0.11477622166195241</v>
      </c>
      <c r="AD1463">
        <v>-7.4408844253422132E-2</v>
      </c>
      <c r="AE1463">
        <v>-8.9523195236297042</v>
      </c>
      <c r="AF1463">
        <v>-1.0000000000000011</v>
      </c>
      <c r="AG1463">
        <v>-1.0000000000000011</v>
      </c>
      <c r="AH1463">
        <v>-1.0000000000000011</v>
      </c>
      <c r="AI1463">
        <v>0</v>
      </c>
      <c r="AJ1463">
        <v>0</v>
      </c>
      <c r="AK1463">
        <v>-0.10584290638266486</v>
      </c>
      <c r="AL1463">
        <v>8.3980111093223994E-2</v>
      </c>
      <c r="AM1463">
        <v>2.4927198073883189E-2</v>
      </c>
      <c r="AN1463">
        <v>1.189245348189091E-2</v>
      </c>
      <c r="AO1463">
        <v>9.3965419933755262E-2</v>
      </c>
      <c r="AP1463">
        <v>0.71721189251339323</v>
      </c>
      <c r="AQ1463">
        <v>27.891252300664615</v>
      </c>
      <c r="AR1463">
        <v>0.73072283312847042</v>
      </c>
      <c r="AS1463">
        <v>0.81008883203712179</v>
      </c>
      <c r="AT1463">
        <v>-1.0000000000000011</v>
      </c>
      <c r="AU1463">
        <v>-1.0000000000000011</v>
      </c>
      <c r="AV1463">
        <v>0.4185863884647279</v>
      </c>
      <c r="AW1463">
        <v>24.651396077510171</v>
      </c>
      <c r="AX1463">
        <v>24.651396077510171</v>
      </c>
      <c r="AY1463">
        <v>4.6862197800166486E-3</v>
      </c>
      <c r="AZ1463">
        <v>-25.065554906125346</v>
      </c>
      <c r="BA1463">
        <v>1384.8223296769456</v>
      </c>
    </row>
    <row r="1464" spans="1:100" x14ac:dyDescent="0.25">
      <c r="A1464">
        <v>3777</v>
      </c>
      <c r="B1464" t="s">
        <v>1847</v>
      </c>
      <c r="C1464">
        <v>3</v>
      </c>
      <c r="D1464">
        <v>5.8297341753117058</v>
      </c>
      <c r="E1464">
        <v>0</v>
      </c>
      <c r="F1464">
        <v>0.17987321246173266</v>
      </c>
      <c r="G1464">
        <v>0.17987321246173266</v>
      </c>
      <c r="H1464">
        <v>-9.9168599698380461E-2</v>
      </c>
      <c r="I1464">
        <v>0</v>
      </c>
      <c r="J1464">
        <v>-5.9501159819028304</v>
      </c>
      <c r="K1464">
        <v>-9.9168599698380461E-2</v>
      </c>
      <c r="L1464">
        <v>-0.99999999999999889</v>
      </c>
      <c r="M1464">
        <v>-0.99999999999999889</v>
      </c>
      <c r="N1464">
        <v>-1.9833719939676098</v>
      </c>
      <c r="O1464">
        <v>5.9491405870607764E-2</v>
      </c>
      <c r="P1464">
        <v>-2.2185065565543366E-2</v>
      </c>
      <c r="Q1464">
        <v>0.62454708246996693</v>
      </c>
      <c r="R1464">
        <v>0.14657464773395684</v>
      </c>
      <c r="S1464">
        <v>0.33333333333333287</v>
      </c>
      <c r="T1464">
        <v>0.39062807663068821</v>
      </c>
      <c r="U1464">
        <v>0.49331427319486176</v>
      </c>
      <c r="V1464">
        <v>4.7966714679451737E-3</v>
      </c>
      <c r="W1464">
        <v>52.849638173008287</v>
      </c>
      <c r="X1464">
        <v>2.8783110161378742</v>
      </c>
      <c r="Y1464">
        <v>-0.99999999999999889</v>
      </c>
      <c r="Z1464">
        <v>-0.99999999999999889</v>
      </c>
      <c r="AA1464">
        <v>50.767462684811171</v>
      </c>
      <c r="AB1464">
        <v>0.15537623078686702</v>
      </c>
      <c r="AC1464">
        <v>-0.213580207752951</v>
      </c>
      <c r="AD1464">
        <v>1.3628974247461834E-2</v>
      </c>
      <c r="AE1464">
        <v>-2.2287501359311159</v>
      </c>
      <c r="AF1464">
        <v>-0.99999999999999889</v>
      </c>
      <c r="AG1464">
        <v>-0.99999999999999889</v>
      </c>
      <c r="AH1464">
        <v>-0.99999999999999889</v>
      </c>
      <c r="AI1464">
        <v>0</v>
      </c>
      <c r="AJ1464">
        <v>4.7966714679451737E-3</v>
      </c>
      <c r="AK1464">
        <v>0.10129332274721072</v>
      </c>
      <c r="AL1464">
        <v>-6.0857116377357134E-2</v>
      </c>
      <c r="AM1464">
        <v>4.2161671428892634E-2</v>
      </c>
      <c r="AN1464">
        <v>8.9546904778730396E-2</v>
      </c>
      <c r="AO1464">
        <v>1.5605083994583679</v>
      </c>
      <c r="AP1464">
        <v>1.9343870375814749</v>
      </c>
      <c r="AQ1464">
        <v>46.899522191105518</v>
      </c>
      <c r="AR1464">
        <v>1.2220723546268271</v>
      </c>
      <c r="AS1464">
        <v>2.7791424164394933</v>
      </c>
      <c r="AT1464">
        <v>-0.99999999999999889</v>
      </c>
      <c r="AU1464">
        <v>-0.99999999999999889</v>
      </c>
      <c r="AV1464">
        <v>0.32644786019568944</v>
      </c>
      <c r="AW1464">
        <v>52.761341128263211</v>
      </c>
      <c r="AX1464">
        <v>53.241008275057723</v>
      </c>
      <c r="AY1464">
        <v>0.25542049439072423</v>
      </c>
      <c r="AZ1464">
        <v>19.851987643534727</v>
      </c>
      <c r="BA1464">
        <v>1474.8844677202596</v>
      </c>
    </row>
    <row r="1465" spans="1:100" x14ac:dyDescent="0.25">
      <c r="A1465">
        <v>3780</v>
      </c>
      <c r="B1465" t="s">
        <v>1848</v>
      </c>
      <c r="C1465">
        <v>3</v>
      </c>
      <c r="D1465">
        <v>0.67924761496283659</v>
      </c>
      <c r="E1465">
        <v>0</v>
      </c>
      <c r="F1465">
        <v>0.58833736743547316</v>
      </c>
      <c r="G1465">
        <v>0.58833736743547316</v>
      </c>
      <c r="H1465">
        <v>1.7540451259667744E-3</v>
      </c>
      <c r="I1465">
        <v>0</v>
      </c>
      <c r="J1465">
        <v>0.10524270755800647</v>
      </c>
      <c r="K1465">
        <v>1.7540451259667744E-3</v>
      </c>
      <c r="L1465">
        <v>-0.99999999999999978</v>
      </c>
      <c r="M1465">
        <v>-0.99999999999999978</v>
      </c>
      <c r="N1465">
        <v>3.50809025193346E-2</v>
      </c>
      <c r="O1465">
        <v>1.3728276899563163</v>
      </c>
      <c r="P1465">
        <v>-1.6020172840328213</v>
      </c>
      <c r="Q1465">
        <v>-0.11533575994428746</v>
      </c>
      <c r="R1465">
        <v>-0.10908751005730097</v>
      </c>
      <c r="S1465">
        <v>0.32935806546115004</v>
      </c>
      <c r="T1465">
        <v>0.30119514176297268</v>
      </c>
      <c r="U1465">
        <v>-0.10140181102156463</v>
      </c>
      <c r="V1465">
        <v>-9.704832265552488E-3</v>
      </c>
      <c r="W1465">
        <v>20.707700752441557</v>
      </c>
      <c r="X1465">
        <v>0.13282473284822249</v>
      </c>
      <c r="Y1465">
        <v>-0.99999999999999978</v>
      </c>
      <c r="Z1465">
        <v>-0.99999999999999978</v>
      </c>
      <c r="AA1465">
        <v>15.46936161738717</v>
      </c>
      <c r="AB1465">
        <v>-5.6725638137076581E-2</v>
      </c>
      <c r="AC1465">
        <v>-0.19409844118639949</v>
      </c>
      <c r="AD1465">
        <v>0.14823904682353398</v>
      </c>
      <c r="AE1465">
        <v>-5.1292516249970941</v>
      </c>
      <c r="AF1465">
        <v>-0.99999999999999978</v>
      </c>
      <c r="AG1465">
        <v>-0.99999999999999978</v>
      </c>
      <c r="AH1465">
        <v>-0.99999999999999978</v>
      </c>
      <c r="AI1465">
        <v>0</v>
      </c>
      <c r="AJ1465">
        <v>-9.704832265552488E-3</v>
      </c>
      <c r="AK1465">
        <v>6.8062710333593415E-2</v>
      </c>
      <c r="AL1465">
        <v>0.10087785568745176</v>
      </c>
      <c r="AM1465">
        <v>0.28580640809053703</v>
      </c>
      <c r="AN1465">
        <v>4.8571846792899012E-2</v>
      </c>
      <c r="AO1465">
        <v>7.4854737539313936</v>
      </c>
      <c r="AP1465">
        <v>1.718685448259736</v>
      </c>
      <c r="AQ1465">
        <v>20.81294345999957</v>
      </c>
      <c r="AR1465">
        <v>0.51944656393700561</v>
      </c>
      <c r="AS1465">
        <v>0.13457877797418949</v>
      </c>
      <c r="AT1465">
        <v>-0.99999999999999978</v>
      </c>
      <c r="AU1465">
        <v>-0.99999999999999978</v>
      </c>
      <c r="AV1465">
        <v>0.47924985737817216</v>
      </c>
      <c r="AW1465">
        <v>18.560874755603226</v>
      </c>
      <c r="AX1465">
        <v>17.590391529047977</v>
      </c>
      <c r="AY1465">
        <v>-0.19141634278262201</v>
      </c>
      <c r="AZ1465">
        <v>-64.088500803497652</v>
      </c>
      <c r="BA1465">
        <v>1347.6833322646362</v>
      </c>
    </row>
    <row r="1466" spans="1:100" x14ac:dyDescent="0.25">
      <c r="A1466">
        <v>3781</v>
      </c>
      <c r="B1466" t="s">
        <v>1849</v>
      </c>
      <c r="C1466">
        <v>3</v>
      </c>
      <c r="D1466">
        <v>4.146647625930469</v>
      </c>
      <c r="E1466">
        <v>-2.5700775144086696E-2</v>
      </c>
      <c r="F1466">
        <v>-8.8131485887674804E-2</v>
      </c>
      <c r="G1466">
        <v>-9.6698410935703721E-2</v>
      </c>
      <c r="H1466">
        <v>-9.3153544699785651E-2</v>
      </c>
      <c r="I1466">
        <v>0</v>
      </c>
      <c r="J1466">
        <v>-5.5892126819871386</v>
      </c>
      <c r="K1466">
        <v>-9.3153544699785651E-2</v>
      </c>
      <c r="L1466">
        <v>-0.99999999999999867</v>
      </c>
      <c r="M1466">
        <v>-0.99999999999999867</v>
      </c>
      <c r="N1466">
        <v>-1.8630708939957128</v>
      </c>
      <c r="O1466">
        <v>-1.5392634669923755</v>
      </c>
      <c r="P1466">
        <v>7.602912909779298</v>
      </c>
      <c r="Q1466">
        <v>2.5075652001476638</v>
      </c>
      <c r="R1466">
        <v>1.5118961043534227</v>
      </c>
      <c r="S1466">
        <v>0.24764450937969168</v>
      </c>
      <c r="T1466">
        <v>0.28956931655771034</v>
      </c>
      <c r="U1466">
        <v>-6.5722786484573539E-2</v>
      </c>
      <c r="V1466">
        <v>0</v>
      </c>
      <c r="W1466">
        <v>22.585783366104565</v>
      </c>
      <c r="X1466">
        <v>0.311840970288083</v>
      </c>
      <c r="Y1466">
        <v>-0.99999999999999867</v>
      </c>
      <c r="Z1466">
        <v>-0.99999999999999867</v>
      </c>
      <c r="AA1466">
        <v>13.982970719139308</v>
      </c>
      <c r="AB1466">
        <v>-0.10476791293096052</v>
      </c>
      <c r="AC1466">
        <v>0.15831393784552167</v>
      </c>
      <c r="AD1466">
        <v>-0.25584019994093493</v>
      </c>
      <c r="AE1466">
        <v>-10.114708751318693</v>
      </c>
      <c r="AF1466">
        <v>-0.99999999999999867</v>
      </c>
      <c r="AG1466">
        <v>-0.99999999999999867</v>
      </c>
      <c r="AH1466">
        <v>-0.99999999999999867</v>
      </c>
      <c r="AI1466">
        <v>0</v>
      </c>
      <c r="AJ1466">
        <v>0</v>
      </c>
      <c r="AK1466">
        <v>0.20593727026318964</v>
      </c>
      <c r="AL1466">
        <v>-0.1071187684272116</v>
      </c>
      <c r="AM1466">
        <v>-0.10504648478698539</v>
      </c>
      <c r="AN1466">
        <v>0.10923360720620194</v>
      </c>
      <c r="AO1466">
        <v>-1.596475768358685</v>
      </c>
      <c r="AP1466">
        <v>2.1952463380189902</v>
      </c>
      <c r="AQ1466">
        <v>16.99657068411743</v>
      </c>
      <c r="AR1466">
        <v>0.47149103945282822</v>
      </c>
      <c r="AS1466">
        <v>0.21868742558829757</v>
      </c>
      <c r="AT1466">
        <v>-0.99999999999999867</v>
      </c>
      <c r="AU1466">
        <v>-0.99999999999999867</v>
      </c>
      <c r="AV1466">
        <v>1.4151976934177193</v>
      </c>
      <c r="AW1466">
        <v>14.638953590165924</v>
      </c>
      <c r="AX1466">
        <v>14.638953590165924</v>
      </c>
      <c r="AY1466">
        <v>6.0225361221085336E-2</v>
      </c>
      <c r="AZ1466">
        <v>-23.055073283037498</v>
      </c>
      <c r="BA1466">
        <v>1406.2131508520345</v>
      </c>
      <c r="CU1466" t="e">
        <v>#N/A</v>
      </c>
      <c r="CV1466" t="e">
        <v>#N/A</v>
      </c>
    </row>
    <row r="1467" spans="1:100" x14ac:dyDescent="0.25">
      <c r="A1467">
        <v>3785</v>
      </c>
      <c r="B1467" t="s">
        <v>1850</v>
      </c>
      <c r="C1467">
        <v>3</v>
      </c>
      <c r="D1467">
        <v>4.5821855447541697</v>
      </c>
      <c r="E1467">
        <v>1.1063279613910766E-2</v>
      </c>
      <c r="F1467">
        <v>-0.1660353251252577</v>
      </c>
      <c r="G1467">
        <v>-0.1660353251252577</v>
      </c>
      <c r="H1467">
        <v>7.2839618447808827E-2</v>
      </c>
      <c r="I1467">
        <v>0</v>
      </c>
      <c r="J1467">
        <v>4.3703771068685295</v>
      </c>
      <c r="K1467">
        <v>7.2839618447808827E-2</v>
      </c>
      <c r="L1467">
        <v>-1.0000000000000018</v>
      </c>
      <c r="M1467">
        <v>-1.0000000000000018</v>
      </c>
      <c r="N1467">
        <v>1.4567923689561766</v>
      </c>
      <c r="O1467">
        <v>8.7865273264974384</v>
      </c>
      <c r="P1467">
        <v>20.714786137294134</v>
      </c>
      <c r="Q1467">
        <v>1.2770346308125429</v>
      </c>
      <c r="R1467">
        <v>2.275911143057757</v>
      </c>
      <c r="S1467">
        <v>0.33333333333333404</v>
      </c>
      <c r="T1467">
        <v>0.11418239332750112</v>
      </c>
      <c r="U1467">
        <v>-0.10826867824735217</v>
      </c>
      <c r="V1467">
        <v>0</v>
      </c>
      <c r="W1467">
        <v>10.656297198626957</v>
      </c>
      <c r="X1467">
        <v>-0.27754954478221505</v>
      </c>
      <c r="Y1467">
        <v>-1.0000000000000018</v>
      </c>
      <c r="Z1467">
        <v>-1.0000000000000018</v>
      </c>
      <c r="AA1467">
        <v>49.356048545430106</v>
      </c>
      <c r="AB1467">
        <v>0.50930578114708058</v>
      </c>
      <c r="AC1467">
        <v>0.30917509119576631</v>
      </c>
      <c r="AD1467">
        <v>-9.0004068267938706E-2</v>
      </c>
      <c r="AE1467">
        <v>36.423840203745385</v>
      </c>
      <c r="AF1467">
        <v>-1.0000000000000018</v>
      </c>
      <c r="AG1467">
        <v>-1.0000000000000018</v>
      </c>
      <c r="AH1467">
        <v>-1.0000000000000018</v>
      </c>
      <c r="AI1467">
        <v>0</v>
      </c>
      <c r="AJ1467">
        <v>0</v>
      </c>
      <c r="AK1467">
        <v>-6.5250951658650885E-2</v>
      </c>
      <c r="AL1467">
        <v>0.22212793587956065</v>
      </c>
      <c r="AM1467">
        <v>-9.1087308599368658E-2</v>
      </c>
      <c r="AN1467">
        <v>0.13327754500385425</v>
      </c>
      <c r="AO1467">
        <v>-2.6034374732774719</v>
      </c>
      <c r="AP1467">
        <v>4.4425783044941571</v>
      </c>
      <c r="AQ1467">
        <v>15.026674305495501</v>
      </c>
      <c r="AR1467">
        <v>0.33924704841348297</v>
      </c>
      <c r="AS1467">
        <v>-0.20470992633440652</v>
      </c>
      <c r="AT1467">
        <v>-1.0000000000000018</v>
      </c>
      <c r="AU1467">
        <v>-1.0000000000000018</v>
      </c>
      <c r="AV1467">
        <v>2.1098758179324988</v>
      </c>
      <c r="AW1467">
        <v>62.585154176421767</v>
      </c>
      <c r="AX1467">
        <v>62.585154176421767</v>
      </c>
      <c r="AY1467">
        <v>0.24373728972838465</v>
      </c>
      <c r="AZ1467">
        <v>4.1200074820132677</v>
      </c>
      <c r="BA1467">
        <v>1449.8853870166267</v>
      </c>
    </row>
    <row r="1468" spans="1:100" x14ac:dyDescent="0.25">
      <c r="A1468">
        <v>3786</v>
      </c>
      <c r="B1468" t="s">
        <v>1851</v>
      </c>
      <c r="C1468">
        <v>3</v>
      </c>
      <c r="D1468">
        <v>4.2332139771089343</v>
      </c>
      <c r="E1468">
        <v>0.24487658576133101</v>
      </c>
      <c r="F1468">
        <v>0.26157254611461189</v>
      </c>
      <c r="G1468">
        <v>0.3431980747017222</v>
      </c>
      <c r="H1468">
        <v>0.210844227693231</v>
      </c>
      <c r="I1468">
        <v>0</v>
      </c>
      <c r="J1468">
        <v>12.650653661593864</v>
      </c>
      <c r="K1468">
        <v>0.210844227693231</v>
      </c>
      <c r="L1468">
        <v>-1.0000000000000002</v>
      </c>
      <c r="M1468">
        <v>-1.0000000000000002</v>
      </c>
      <c r="N1468">
        <v>4.2168845538646211</v>
      </c>
      <c r="O1468">
        <v>17.227065713404521</v>
      </c>
      <c r="P1468">
        <v>-0.35378547820281686</v>
      </c>
      <c r="Q1468">
        <v>2.4289681872967317</v>
      </c>
      <c r="R1468">
        <v>0.69715516845220293</v>
      </c>
      <c r="S1468">
        <v>0.24893924725786562</v>
      </c>
      <c r="T1468">
        <v>0.12307767622132305</v>
      </c>
      <c r="U1468">
        <v>5.4728344719917534E-2</v>
      </c>
      <c r="V1468">
        <v>0</v>
      </c>
      <c r="W1468">
        <v>8.6360416202350105</v>
      </c>
      <c r="X1468">
        <v>0.25680646752045522</v>
      </c>
      <c r="Y1468">
        <v>-1.0000000000000002</v>
      </c>
      <c r="Z1468">
        <v>-1.0000000000000002</v>
      </c>
      <c r="AA1468">
        <v>28.203407870296125</v>
      </c>
      <c r="AB1468">
        <v>-4.90372422827536E-2</v>
      </c>
      <c r="AC1468">
        <v>0.10612326022522256</v>
      </c>
      <c r="AD1468">
        <v>0.32031820368970915</v>
      </c>
      <c r="AE1468">
        <v>18.870211081608907</v>
      </c>
      <c r="AF1468">
        <v>-1.0000000000000002</v>
      </c>
      <c r="AG1468">
        <v>-1.0000000000000002</v>
      </c>
      <c r="AH1468">
        <v>-1.0000000000000002</v>
      </c>
      <c r="AI1468">
        <v>0</v>
      </c>
      <c r="AJ1468">
        <v>0</v>
      </c>
      <c r="AK1468">
        <v>0.19369080136840205</v>
      </c>
      <c r="AL1468">
        <v>0.12118635552892722</v>
      </c>
      <c r="AM1468">
        <v>9.5522317449175456E-2</v>
      </c>
      <c r="AN1468">
        <v>4.8622163923143384E-2</v>
      </c>
      <c r="AO1468">
        <v>3.356511943071395</v>
      </c>
      <c r="AP1468">
        <v>1.82148587572322</v>
      </c>
      <c r="AQ1468">
        <v>21.286695281828873</v>
      </c>
      <c r="AR1468">
        <v>0.4267452681991063</v>
      </c>
      <c r="AS1468">
        <v>0.46765069521368624</v>
      </c>
      <c r="AT1468">
        <v>-1.0000000000000002</v>
      </c>
      <c r="AU1468">
        <v>-1.0000000000000002</v>
      </c>
      <c r="AV1468">
        <v>1.0403532431539253</v>
      </c>
      <c r="AW1468">
        <v>47.251959459423858</v>
      </c>
      <c r="AX1468">
        <v>47.251959459423858</v>
      </c>
      <c r="AY1468">
        <v>9.9313808269708093E-2</v>
      </c>
      <c r="AZ1468">
        <v>-26.21745911329576</v>
      </c>
      <c r="BA1468">
        <v>1400.3996384210486</v>
      </c>
      <c r="CU1468" t="e">
        <v>#N/A</v>
      </c>
      <c r="CV1468" t="e">
        <v>#N/A</v>
      </c>
    </row>
    <row r="1469" spans="1:100" x14ac:dyDescent="0.25">
      <c r="A1469">
        <v>3789</v>
      </c>
      <c r="B1469" t="s">
        <v>1852</v>
      </c>
      <c r="C1469">
        <v>3</v>
      </c>
      <c r="D1469">
        <v>3.4441772881173729</v>
      </c>
      <c r="E1469">
        <v>0</v>
      </c>
      <c r="F1469">
        <v>0.12665719703224942</v>
      </c>
      <c r="G1469">
        <v>0.12665719703224942</v>
      </c>
      <c r="H1469">
        <v>0.10572498380205922</v>
      </c>
      <c r="I1469">
        <v>0</v>
      </c>
      <c r="J1469">
        <v>6.3434990281235537</v>
      </c>
      <c r="K1469">
        <v>0.10572498380205922</v>
      </c>
      <c r="L1469">
        <v>-1.0000000000000007</v>
      </c>
      <c r="M1469">
        <v>-1.0000000000000007</v>
      </c>
      <c r="N1469">
        <v>2.1144996760411843</v>
      </c>
      <c r="O1469">
        <v>9.9143335132731725</v>
      </c>
      <c r="P1469">
        <v>-5.1937957180071159E-2</v>
      </c>
      <c r="Q1469">
        <v>-0.59903371590524124</v>
      </c>
      <c r="R1469">
        <v>-0.24567839354504317</v>
      </c>
      <c r="S1469">
        <v>0.3333333333333337</v>
      </c>
      <c r="T1469">
        <v>0.34227498623241975</v>
      </c>
      <c r="U1469">
        <v>0.20548798547796121</v>
      </c>
      <c r="V1469">
        <v>0</v>
      </c>
      <c r="W1469">
        <v>31.014852849666202</v>
      </c>
      <c r="X1469">
        <v>1.4007769305746252</v>
      </c>
      <c r="Y1469">
        <v>-1.0000000000000007</v>
      </c>
      <c r="Z1469">
        <v>-1.0000000000000007</v>
      </c>
      <c r="AA1469">
        <v>51.838862606093727</v>
      </c>
      <c r="AB1469">
        <v>0.2090300316930391</v>
      </c>
      <c r="AC1469">
        <v>-0.10138815182521968</v>
      </c>
      <c r="AD1469">
        <v>0.31375188313163194</v>
      </c>
      <c r="AE1469">
        <v>21.069688149972578</v>
      </c>
      <c r="AF1469">
        <v>-1.0000000000000007</v>
      </c>
      <c r="AG1469">
        <v>-1.0000000000000007</v>
      </c>
      <c r="AH1469">
        <v>-1.0000000000000007</v>
      </c>
      <c r="AI1469">
        <v>0</v>
      </c>
      <c r="AJ1469">
        <v>0</v>
      </c>
      <c r="AK1469">
        <v>0.13761007053854787</v>
      </c>
      <c r="AL1469">
        <v>0.16517246537744104</v>
      </c>
      <c r="AM1469">
        <v>-3.8313046215486639E-2</v>
      </c>
      <c r="AN1469">
        <v>7.2857893700184612E-2</v>
      </c>
      <c r="AO1469">
        <v>-0.2697758026944268</v>
      </c>
      <c r="AP1469">
        <v>2.6473096693918206</v>
      </c>
      <c r="AQ1469">
        <v>37.358351877789772</v>
      </c>
      <c r="AR1469">
        <v>0.88109630504371428</v>
      </c>
      <c r="AS1469">
        <v>1.506501914376684</v>
      </c>
      <c r="AT1469">
        <v>-1.0000000000000007</v>
      </c>
      <c r="AU1469">
        <v>-1.0000000000000007</v>
      </c>
      <c r="AV1469">
        <v>-0.11902119651279387</v>
      </c>
      <c r="AW1469">
        <v>64.40050578875875</v>
      </c>
      <c r="AX1469">
        <v>64.40050578875875</v>
      </c>
      <c r="AY1469">
        <v>1.3803248221231025E-2</v>
      </c>
      <c r="AZ1469">
        <v>-21.881957450375456</v>
      </c>
      <c r="BA1469">
        <v>1361.9572155105486</v>
      </c>
      <c r="CU1469" t="e">
        <v>#N/A</v>
      </c>
      <c r="CV1469" t="e">
        <v>#N/A</v>
      </c>
    </row>
    <row r="1470" spans="1:100" x14ac:dyDescent="0.25">
      <c r="A1470">
        <v>3792</v>
      </c>
      <c r="B1470" t="s">
        <v>1853</v>
      </c>
      <c r="C1470">
        <v>3</v>
      </c>
      <c r="D1470">
        <v>1.0955666004732989</v>
      </c>
      <c r="E1470">
        <v>-1.3429389876264582E-2</v>
      </c>
      <c r="F1470">
        <v>0.10707020124517837</v>
      </c>
      <c r="G1470">
        <v>0.10707020124517837</v>
      </c>
      <c r="H1470">
        <v>-0.19124939665703991</v>
      </c>
      <c r="I1470">
        <v>0</v>
      </c>
      <c r="J1470">
        <v>-11.474963799422399</v>
      </c>
      <c r="K1470">
        <v>-0.19124939665703991</v>
      </c>
      <c r="L1470">
        <v>-0.99999999999999956</v>
      </c>
      <c r="M1470">
        <v>-0.99999999999999956</v>
      </c>
      <c r="N1470">
        <v>-3.8249879331407994</v>
      </c>
      <c r="O1470">
        <v>-10.272326997703928</v>
      </c>
      <c r="P1470">
        <v>2.2014065535531531</v>
      </c>
      <c r="Q1470">
        <v>1.0505655279810717</v>
      </c>
      <c r="R1470">
        <v>0.53222915311286556</v>
      </c>
      <c r="S1470">
        <v>0.32249198431936882</v>
      </c>
      <c r="T1470">
        <v>0.27176632178838922</v>
      </c>
      <c r="U1470">
        <v>4.8566199506818793E-2</v>
      </c>
      <c r="V1470">
        <v>-2.2315026142678131E-2</v>
      </c>
      <c r="W1470">
        <v>32.470355045157561</v>
      </c>
      <c r="X1470">
        <v>0.79018362111894069</v>
      </c>
      <c r="Y1470">
        <v>-0.99999999999999956</v>
      </c>
      <c r="Z1470">
        <v>-0.99999999999999956</v>
      </c>
      <c r="AA1470">
        <v>41.205555721076671</v>
      </c>
      <c r="AB1470">
        <v>0.24607406930008313</v>
      </c>
      <c r="AC1470">
        <v>0.18684561088338369</v>
      </c>
      <c r="AD1470">
        <v>-0.26886024972734185</v>
      </c>
      <c r="AE1470">
        <v>8.202971522806255</v>
      </c>
      <c r="AF1470">
        <v>-0.99999999999999956</v>
      </c>
      <c r="AG1470">
        <v>-0.99999999999999956</v>
      </c>
      <c r="AH1470">
        <v>-0.99999999999999956</v>
      </c>
      <c r="AI1470">
        <v>1.1806671905394401E-2</v>
      </c>
      <c r="AJ1470">
        <v>-2.2315026142678131E-2</v>
      </c>
      <c r="AK1470">
        <v>4.7003765303700623E-2</v>
      </c>
      <c r="AL1470">
        <v>7.547257485933509E-2</v>
      </c>
      <c r="AM1470">
        <v>2.4135467963911604E-2</v>
      </c>
      <c r="AN1470">
        <v>0.12827149705911778</v>
      </c>
      <c r="AO1470">
        <v>0.83840552561629256</v>
      </c>
      <c r="AP1470">
        <v>3.5841503007746214</v>
      </c>
      <c r="AQ1470">
        <v>20.995391245735163</v>
      </c>
      <c r="AR1470">
        <v>0.62050947947189861</v>
      </c>
      <c r="AS1470">
        <v>0.59893422446190114</v>
      </c>
      <c r="AT1470">
        <v>-0.99999999999999956</v>
      </c>
      <c r="AU1470">
        <v>-0.99999999999999956</v>
      </c>
      <c r="AV1470">
        <v>0.63929935435804364</v>
      </c>
      <c r="AW1470">
        <v>34.517379024147367</v>
      </c>
      <c r="AX1470">
        <v>32.522009847987448</v>
      </c>
      <c r="AY1470">
        <v>0.19844888805616237</v>
      </c>
      <c r="AZ1470">
        <v>-45.593684815001858</v>
      </c>
      <c r="BA1470">
        <v>1366.3386053993679</v>
      </c>
    </row>
    <row r="1471" spans="1:100" x14ac:dyDescent="0.25">
      <c r="A1471">
        <v>3793</v>
      </c>
      <c r="B1471" t="s">
        <v>1854</v>
      </c>
      <c r="C1471">
        <v>3</v>
      </c>
      <c r="D1471">
        <v>4.9388038835781369</v>
      </c>
      <c r="E1471">
        <v>-3.0232901204644575E-2</v>
      </c>
      <c r="F1471">
        <v>-3.2585329965828275E-2</v>
      </c>
      <c r="G1471">
        <v>-3.2585329965828275E-2</v>
      </c>
      <c r="H1471">
        <v>0.31149836756013682</v>
      </c>
      <c r="I1471">
        <v>0</v>
      </c>
      <c r="J1471">
        <v>18.689902053608204</v>
      </c>
      <c r="K1471">
        <v>0.31149836756013682</v>
      </c>
      <c r="L1471">
        <v>-1.0000000000000016</v>
      </c>
      <c r="M1471">
        <v>-1.0000000000000016</v>
      </c>
      <c r="N1471">
        <v>6.2299673512027365</v>
      </c>
      <c r="O1471">
        <v>23.596120607220517</v>
      </c>
      <c r="P1471">
        <v>0.66540718134743071</v>
      </c>
      <c r="Q1471">
        <v>0.47292860713975354</v>
      </c>
      <c r="R1471">
        <v>0.18982144262248007</v>
      </c>
      <c r="S1471">
        <v>0.33333333333333404</v>
      </c>
      <c r="T1471">
        <v>0.38584369891554637</v>
      </c>
      <c r="U1471">
        <v>0.50303756598272875</v>
      </c>
      <c r="V1471">
        <v>-1.1242087926621467E-3</v>
      </c>
      <c r="W1471">
        <v>36.383680875152393</v>
      </c>
      <c r="X1471">
        <v>2.4655940414458972</v>
      </c>
      <c r="Y1471">
        <v>-1.0000000000000016</v>
      </c>
      <c r="Z1471">
        <v>-1.0000000000000016</v>
      </c>
      <c r="AA1471">
        <v>58.275315972767679</v>
      </c>
      <c r="AB1471">
        <v>0.27100953085616108</v>
      </c>
      <c r="AC1471">
        <v>5.3915903349160507E-2</v>
      </c>
      <c r="AD1471">
        <v>0.1091108388945342</v>
      </c>
      <c r="AE1471">
        <v>21.701813654992797</v>
      </c>
      <c r="AF1471">
        <v>-1.0000000000000016</v>
      </c>
      <c r="AG1471">
        <v>-1.0000000000000016</v>
      </c>
      <c r="AH1471">
        <v>-1.0000000000000016</v>
      </c>
      <c r="AI1471">
        <v>0</v>
      </c>
      <c r="AJ1471">
        <v>-1.1242087926621467E-3</v>
      </c>
      <c r="AK1471">
        <v>5.742407877910375E-2</v>
      </c>
      <c r="AL1471">
        <v>-7.7253181817203836E-2</v>
      </c>
      <c r="AM1471">
        <v>0.22253878400227278</v>
      </c>
      <c r="AN1471">
        <v>0.435667357746646</v>
      </c>
      <c r="AO1471">
        <v>5.8505899939523403</v>
      </c>
      <c r="AP1471">
        <v>10.505418034580133</v>
      </c>
      <c r="AQ1471">
        <v>55.073582928760601</v>
      </c>
      <c r="AR1471">
        <v>1.2210903894389464</v>
      </c>
      <c r="AS1471">
        <v>2.7770924090060345</v>
      </c>
      <c r="AT1471">
        <v>-1.0000000000000016</v>
      </c>
      <c r="AU1471">
        <v>-1.0000000000000016</v>
      </c>
      <c r="AV1471">
        <v>0.1572361126566518</v>
      </c>
      <c r="AW1471">
        <v>92.376854614568273</v>
      </c>
      <c r="AX1471">
        <v>92.264433735302077</v>
      </c>
      <c r="AY1471">
        <v>0.276986467465416</v>
      </c>
      <c r="AZ1471">
        <v>47.44030934311732</v>
      </c>
      <c r="BA1471">
        <v>1565.4872332171667</v>
      </c>
    </row>
    <row r="1472" spans="1:100" x14ac:dyDescent="0.25">
      <c r="A1472">
        <v>3794</v>
      </c>
      <c r="B1472" t="s">
        <v>1855</v>
      </c>
      <c r="C1472">
        <v>3</v>
      </c>
      <c r="D1472">
        <v>-3.6080083236690735E-2</v>
      </c>
      <c r="E1472">
        <v>-4.1139435119144085E-3</v>
      </c>
      <c r="F1472">
        <v>-0.11432220612569609</v>
      </c>
      <c r="G1472">
        <v>-0.15603247744020762</v>
      </c>
      <c r="H1472">
        <v>-3.0898443259637809E-2</v>
      </c>
      <c r="I1472">
        <v>0</v>
      </c>
      <c r="J1472">
        <v>-1.8539065955782679</v>
      </c>
      <c r="K1472">
        <v>-3.0898443259637809E-2</v>
      </c>
      <c r="L1472">
        <v>-0.99999999999999922</v>
      </c>
      <c r="M1472">
        <v>-0.99999999999999922</v>
      </c>
      <c r="N1472">
        <v>-0.61796886519275618</v>
      </c>
      <c r="O1472">
        <v>-2.0460191562551717</v>
      </c>
      <c r="P1472">
        <v>-0.19297492729548607</v>
      </c>
      <c r="Q1472">
        <v>0.34147240274204871</v>
      </c>
      <c r="R1472">
        <v>4.6584176952491063E-2</v>
      </c>
      <c r="S1472">
        <v>0.3553921211465294</v>
      </c>
      <c r="T1472">
        <v>-0.15738567345008309</v>
      </c>
      <c r="U1472">
        <v>4.0511163905257788E-4</v>
      </c>
      <c r="V1472">
        <v>0</v>
      </c>
      <c r="W1472">
        <v>9.1724001038054617</v>
      </c>
      <c r="X1472">
        <v>-0.17357757792552431</v>
      </c>
      <c r="Y1472">
        <v>-0.99999999999999922</v>
      </c>
      <c r="Z1472">
        <v>-0.99999999999999922</v>
      </c>
      <c r="AA1472">
        <v>33.602056758832276</v>
      </c>
      <c r="AB1472">
        <v>0.35757714751142494</v>
      </c>
      <c r="AC1472">
        <v>0.10694455361975075</v>
      </c>
      <c r="AD1472">
        <v>2.3139748430311059E-2</v>
      </c>
      <c r="AE1472">
        <v>24.383072478074329</v>
      </c>
      <c r="AF1472">
        <v>-0.99999999999999922</v>
      </c>
      <c r="AG1472">
        <v>-0.99999999999999922</v>
      </c>
      <c r="AH1472">
        <v>-0.99999999999999922</v>
      </c>
      <c r="AI1472">
        <v>0</v>
      </c>
      <c r="AJ1472">
        <v>0</v>
      </c>
      <c r="AK1472">
        <v>0.27810520045123044</v>
      </c>
      <c r="AL1472">
        <v>-6.8350361055665165E-2</v>
      </c>
      <c r="AM1472">
        <v>-0.14941528543524804</v>
      </c>
      <c r="AN1472">
        <v>7.5474692904016621E-2</v>
      </c>
      <c r="AO1472">
        <v>-2.3448561336250493</v>
      </c>
      <c r="AP1472">
        <v>1.5451155173220905</v>
      </c>
      <c r="AQ1472">
        <v>7.3184935082271947</v>
      </c>
      <c r="AR1472">
        <v>0.19841155933549873</v>
      </c>
      <c r="AS1472">
        <v>-0.20447602118516217</v>
      </c>
      <c r="AT1472">
        <v>-0.99999999999999922</v>
      </c>
      <c r="AU1472">
        <v>-0.99999999999999922</v>
      </c>
      <c r="AV1472">
        <v>-0.10944830048771662</v>
      </c>
      <c r="AW1472">
        <v>33.101153119899195</v>
      </c>
      <c r="AX1472">
        <v>33.101153119899195</v>
      </c>
      <c r="AY1472">
        <v>0.3066178942855442</v>
      </c>
      <c r="AZ1472">
        <v>19.183666620827715</v>
      </c>
      <c r="BA1472">
        <v>1452.5157374881092</v>
      </c>
      <c r="CU1472" t="e">
        <v>#N/A</v>
      </c>
      <c r="CV1472" t="e">
        <v>#N/A</v>
      </c>
    </row>
    <row r="1473" spans="1:100" x14ac:dyDescent="0.25">
      <c r="A1473">
        <v>3796</v>
      </c>
      <c r="B1473" t="s">
        <v>1856</v>
      </c>
      <c r="C1473">
        <v>3</v>
      </c>
      <c r="D1473">
        <v>3.3791996875454275</v>
      </c>
      <c r="E1473">
        <v>0</v>
      </c>
      <c r="F1473">
        <v>-7.1625891420905863E-2</v>
      </c>
      <c r="G1473">
        <v>-7.1625891420905863E-2</v>
      </c>
      <c r="H1473">
        <v>-5.3241283165391465E-2</v>
      </c>
      <c r="I1473">
        <v>0</v>
      </c>
      <c r="J1473">
        <v>-3.1944769899234862</v>
      </c>
      <c r="K1473">
        <v>-5.3241283165391465E-2</v>
      </c>
      <c r="L1473">
        <v>-0.99999999999999822</v>
      </c>
      <c r="M1473">
        <v>-0.99999999999999822</v>
      </c>
      <c r="N1473">
        <v>-1.0648256633078286</v>
      </c>
      <c r="O1473">
        <v>0.11309680620103552</v>
      </c>
      <c r="P1473">
        <v>1.5730285507776269</v>
      </c>
      <c r="Q1473">
        <v>0.14523880394443894</v>
      </c>
      <c r="R1473">
        <v>1.4808644677314577E-2</v>
      </c>
      <c r="S1473">
        <v>0.33333333333333254</v>
      </c>
      <c r="T1473">
        <v>0.41194066788197942</v>
      </c>
      <c r="U1473">
        <v>-4.1601007835270792E-2</v>
      </c>
      <c r="V1473">
        <v>0</v>
      </c>
      <c r="W1473">
        <v>30.276571061817322</v>
      </c>
      <c r="X1473">
        <v>0.69696495448201012</v>
      </c>
      <c r="Y1473">
        <v>-0.99999999999999822</v>
      </c>
      <c r="Z1473">
        <v>-0.99999999999999822</v>
      </c>
      <c r="AA1473">
        <v>53.50690131800453</v>
      </c>
      <c r="AB1473">
        <v>7.7304238609341699E-2</v>
      </c>
      <c r="AC1473">
        <v>0.16793357534315878</v>
      </c>
      <c r="AD1473">
        <v>0.21907261827769753</v>
      </c>
      <c r="AE1473">
        <v>23.215521611509892</v>
      </c>
      <c r="AF1473">
        <v>-0.99999999999999822</v>
      </c>
      <c r="AG1473">
        <v>-0.99999999999999822</v>
      </c>
      <c r="AH1473">
        <v>-0.99999999999999822</v>
      </c>
      <c r="AI1473">
        <v>0</v>
      </c>
      <c r="AJ1473">
        <v>0</v>
      </c>
      <c r="AK1473">
        <v>8.0455403975531178E-2</v>
      </c>
      <c r="AL1473">
        <v>-0.12104004513595193</v>
      </c>
      <c r="AM1473">
        <v>0.10201342818175285</v>
      </c>
      <c r="AN1473">
        <v>0.60314081239474115</v>
      </c>
      <c r="AO1473">
        <v>2.9526127244214764</v>
      </c>
      <c r="AP1473">
        <v>14.473320084188757</v>
      </c>
      <c r="AQ1473">
        <v>27.082094071893835</v>
      </c>
      <c r="AR1473">
        <v>0.70367299338004152</v>
      </c>
      <c r="AS1473">
        <v>0.64372367131661867</v>
      </c>
      <c r="AT1473">
        <v>-0.99999999999999822</v>
      </c>
      <c r="AU1473">
        <v>-0.99999999999999822</v>
      </c>
      <c r="AV1473">
        <v>-5.6817246743591281E-2</v>
      </c>
      <c r="AW1473">
        <v>68.093318208394308</v>
      </c>
      <c r="AX1473">
        <v>68.093318208394308</v>
      </c>
      <c r="AY1473">
        <v>0.40117180057627699</v>
      </c>
      <c r="AZ1473">
        <v>33.679999523125829</v>
      </c>
      <c r="BA1473">
        <v>1445.6560002091478</v>
      </c>
      <c r="CU1473" t="e">
        <v>#N/A</v>
      </c>
      <c r="CV1473" t="e">
        <v>#N/A</v>
      </c>
    </row>
    <row r="1474" spans="1:100" x14ac:dyDescent="0.25">
      <c r="A1474">
        <v>3799</v>
      </c>
      <c r="B1474" t="s">
        <v>1857</v>
      </c>
      <c r="C1474">
        <v>3</v>
      </c>
      <c r="D1474">
        <v>4.0331761382820757</v>
      </c>
      <c r="E1474">
        <v>-2.5076342868852124E-2</v>
      </c>
      <c r="F1474">
        <v>0.58577628937262771</v>
      </c>
      <c r="G1474">
        <v>0.58577628937262771</v>
      </c>
      <c r="H1474">
        <v>5.9080766658930875E-2</v>
      </c>
      <c r="I1474">
        <v>0</v>
      </c>
      <c r="J1474">
        <v>3.5448459995358554</v>
      </c>
      <c r="K1474">
        <v>5.9080766658930875E-2</v>
      </c>
      <c r="L1474">
        <v>-0.99999999999999989</v>
      </c>
      <c r="M1474">
        <v>-0.99999999999999989</v>
      </c>
      <c r="N1474">
        <v>1.1816153331786183</v>
      </c>
      <c r="O1474">
        <v>8.1637984271905673</v>
      </c>
      <c r="P1474">
        <v>-0.98874931072645256</v>
      </c>
      <c r="Q1474">
        <v>0.54804446528210138</v>
      </c>
      <c r="R1474">
        <v>9.5921174971500517E-2</v>
      </c>
      <c r="S1474">
        <v>0.33333333333333348</v>
      </c>
      <c r="T1474">
        <v>0.3839064487762146</v>
      </c>
      <c r="U1474">
        <v>0.1548702592765632</v>
      </c>
      <c r="V1474">
        <v>-1.5040231852444609E-2</v>
      </c>
      <c r="W1474">
        <v>31.919561714989424</v>
      </c>
      <c r="X1474">
        <v>1.2363591287212019</v>
      </c>
      <c r="Y1474">
        <v>-0.99999999999999989</v>
      </c>
      <c r="Z1474">
        <v>-0.99999999999999989</v>
      </c>
      <c r="AA1474">
        <v>75.758002898050819</v>
      </c>
      <c r="AB1474">
        <v>0.43045925319789313</v>
      </c>
      <c r="AC1474">
        <v>0.23158045003768091</v>
      </c>
      <c r="AD1474">
        <v>0.21281069692622412</v>
      </c>
      <c r="AE1474">
        <v>43.742520008089926</v>
      </c>
      <c r="AF1474">
        <v>-0.99999999999999989</v>
      </c>
      <c r="AG1474">
        <v>-0.99999999999999989</v>
      </c>
      <c r="AH1474">
        <v>-0.99999999999999989</v>
      </c>
      <c r="AI1474">
        <v>-7.0196350183236722E-3</v>
      </c>
      <c r="AJ1474">
        <v>-1.5040231852444609E-2</v>
      </c>
      <c r="AK1474">
        <v>0.24176654072745321</v>
      </c>
      <c r="AL1474">
        <v>-0.15471750147428215</v>
      </c>
      <c r="AM1474">
        <v>2.2262339822852695E-2</v>
      </c>
      <c r="AN1474">
        <v>-0.11443935692255174</v>
      </c>
      <c r="AO1474">
        <v>1.7653911992085836</v>
      </c>
      <c r="AP1474">
        <v>-3.6345714304352041</v>
      </c>
      <c r="AQ1474">
        <v>35.464407714525258</v>
      </c>
      <c r="AR1474">
        <v>0.85706980953366663</v>
      </c>
      <c r="AS1474">
        <v>1.2954398953801327</v>
      </c>
      <c r="AT1474">
        <v>-0.99999999999999989</v>
      </c>
      <c r="AU1474">
        <v>-0.99999999999999989</v>
      </c>
      <c r="AV1474">
        <v>0.68169746434412781</v>
      </c>
      <c r="AW1474">
        <v>80.287229894806202</v>
      </c>
      <c r="AX1474">
        <v>78.642814009195277</v>
      </c>
      <c r="AY1474">
        <v>7.1534880518298816E-2</v>
      </c>
      <c r="AZ1474">
        <v>-32.600608859968858</v>
      </c>
      <c r="BA1474">
        <v>1426.9497435947378</v>
      </c>
    </row>
    <row r="1475" spans="1:100" x14ac:dyDescent="0.25">
      <c r="A1475">
        <v>3800</v>
      </c>
      <c r="B1475" t="s">
        <v>1858</v>
      </c>
      <c r="C1475">
        <v>2</v>
      </c>
      <c r="D1475">
        <v>3.1422903141131355</v>
      </c>
      <c r="E1475">
        <v>-0.1309747980977643</v>
      </c>
      <c r="F1475">
        <v>-0.24920427663795483</v>
      </c>
      <c r="G1475">
        <v>-0.24266906709377711</v>
      </c>
      <c r="H1475">
        <v>2.0242600165869679E-3</v>
      </c>
      <c r="I1475">
        <v>0</v>
      </c>
      <c r="J1475">
        <v>0.12145560099521724</v>
      </c>
      <c r="K1475">
        <v>2.0242600165869679E-3</v>
      </c>
      <c r="L1475">
        <v>-1</v>
      </c>
      <c r="M1475">
        <v>-1</v>
      </c>
      <c r="N1475">
        <v>4.0485200331739302E-2</v>
      </c>
      <c r="O1475">
        <v>3.9710294128062635</v>
      </c>
      <c r="P1475">
        <v>-0.49553906076293924</v>
      </c>
      <c r="Q1475">
        <v>-0.86994441577999315</v>
      </c>
      <c r="R1475">
        <v>-0.28423940566060896</v>
      </c>
      <c r="S1475">
        <v>0.31523308444388309</v>
      </c>
      <c r="T1475">
        <v>0.21999569993760845</v>
      </c>
      <c r="U1475">
        <v>-1.8559535852033654E-3</v>
      </c>
      <c r="V1475">
        <v>-9.8763876224939214E-3</v>
      </c>
      <c r="W1475">
        <v>19.30168295348291</v>
      </c>
      <c r="X1475">
        <v>0.43469815963861108</v>
      </c>
      <c r="Y1475">
        <v>-1</v>
      </c>
      <c r="Z1475">
        <v>-1</v>
      </c>
      <c r="AA1475">
        <v>32.086977034275179</v>
      </c>
      <c r="AB1475">
        <v>2.8280579949700402E-2</v>
      </c>
      <c r="AC1475">
        <v>2.8460377544207785E-2</v>
      </c>
      <c r="AD1475">
        <v>2.4634828041665169E-2</v>
      </c>
      <c r="AE1475">
        <v>9.4089873995106394</v>
      </c>
      <c r="AF1475">
        <v>-1</v>
      </c>
      <c r="AG1475">
        <v>-1</v>
      </c>
      <c r="AH1475">
        <v>-1</v>
      </c>
      <c r="AI1475">
        <v>-5.6826791679820444E-3</v>
      </c>
      <c r="AJ1475">
        <v>-9.8763876224939214E-3</v>
      </c>
      <c r="AK1475">
        <v>0.19783719257910454</v>
      </c>
      <c r="AL1475">
        <v>-2.6009235589857196E-2</v>
      </c>
      <c r="AM1475">
        <v>0.22208001344365325</v>
      </c>
      <c r="AN1475">
        <v>-3.8639153228599496E-2</v>
      </c>
      <c r="AO1475">
        <v>6.0420462171418681</v>
      </c>
      <c r="AP1475">
        <v>-0.59688492681928773</v>
      </c>
      <c r="AQ1475">
        <v>24.170601593431002</v>
      </c>
      <c r="AR1475">
        <v>0.57750604834910568</v>
      </c>
      <c r="AS1475">
        <v>0.50903121980389332</v>
      </c>
      <c r="AT1475">
        <v>-1</v>
      </c>
      <c r="AU1475">
        <v>-1</v>
      </c>
      <c r="AV1475">
        <v>-0.32548079189147883</v>
      </c>
      <c r="AW1475">
        <v>42.421571983029601</v>
      </c>
      <c r="AX1475">
        <v>42.373066819139581</v>
      </c>
      <c r="AY1475">
        <v>7.1132391913065238E-2</v>
      </c>
      <c r="AZ1475">
        <v>-16.736890390778793</v>
      </c>
      <c r="BA1475">
        <v>1390.0136105987576</v>
      </c>
    </row>
    <row r="1476" spans="1:100" x14ac:dyDescent="0.25">
      <c r="A1476">
        <v>3802</v>
      </c>
      <c r="B1476" t="s">
        <v>1859</v>
      </c>
      <c r="C1476">
        <v>3</v>
      </c>
      <c r="D1476">
        <v>3.5512318725664134</v>
      </c>
      <c r="E1476">
        <v>0</v>
      </c>
      <c r="F1476">
        <v>-3.9821918093735521E-3</v>
      </c>
      <c r="G1476">
        <v>-3.9821918093735521E-3</v>
      </c>
      <c r="H1476">
        <v>8.1157984738247549E-2</v>
      </c>
      <c r="I1476">
        <v>0</v>
      </c>
      <c r="J1476">
        <v>4.8694790842948557</v>
      </c>
      <c r="K1476">
        <v>8.1157984738247549E-2</v>
      </c>
      <c r="L1476">
        <v>-1.0000000000000004</v>
      </c>
      <c r="M1476">
        <v>-1.0000000000000004</v>
      </c>
      <c r="N1476">
        <v>1.6231596947649514</v>
      </c>
      <c r="O1476">
        <v>8.4167287650518947</v>
      </c>
      <c r="P1476">
        <v>-0.56639630635647087</v>
      </c>
      <c r="Q1476">
        <v>-0.14755896941895547</v>
      </c>
      <c r="R1476">
        <v>-6.3133568654908032E-2</v>
      </c>
      <c r="S1476">
        <v>0.33333333333333381</v>
      </c>
      <c r="T1476">
        <v>0.41873338442454777</v>
      </c>
      <c r="U1476">
        <v>0.17178786328871995</v>
      </c>
      <c r="V1476">
        <v>0</v>
      </c>
      <c r="W1476">
        <v>33.707863852334143</v>
      </c>
      <c r="X1476">
        <v>1.4434602372657275</v>
      </c>
      <c r="Y1476">
        <v>-1.0000000000000004</v>
      </c>
      <c r="Z1476">
        <v>-1.0000000000000004</v>
      </c>
      <c r="AA1476">
        <v>73.36060622031053</v>
      </c>
      <c r="AB1476">
        <v>1.9808569356969119E-3</v>
      </c>
      <c r="AC1476">
        <v>0.22920677891568314</v>
      </c>
      <c r="AD1476">
        <v>0.56312988288124588</v>
      </c>
      <c r="AE1476">
        <v>39.715875936631292</v>
      </c>
      <c r="AF1476">
        <v>-1.0000000000000004</v>
      </c>
      <c r="AG1476">
        <v>-1.0000000000000004</v>
      </c>
      <c r="AH1476">
        <v>-1.0000000000000004</v>
      </c>
      <c r="AI1476">
        <v>0</v>
      </c>
      <c r="AJ1476">
        <v>0</v>
      </c>
      <c r="AK1476">
        <v>0.10058536371659969</v>
      </c>
      <c r="AL1476">
        <v>0.10221478568453647</v>
      </c>
      <c r="AM1476">
        <v>-4.9952037783756287E-2</v>
      </c>
      <c r="AN1476">
        <v>0.21346758806703015</v>
      </c>
      <c r="AO1476">
        <v>-0.74587412601090852</v>
      </c>
      <c r="AP1476">
        <v>5.8477636300984344</v>
      </c>
      <c r="AQ1476">
        <v>38.577342936628973</v>
      </c>
      <c r="AR1476">
        <v>0.92385458104660112</v>
      </c>
      <c r="AS1476">
        <v>1.5246182220039755</v>
      </c>
      <c r="AT1476">
        <v>-1.0000000000000004</v>
      </c>
      <c r="AU1476">
        <v>-1.0000000000000004</v>
      </c>
      <c r="AV1476">
        <v>-6.7115760464281596E-2</v>
      </c>
      <c r="AW1476">
        <v>87.625098615460871</v>
      </c>
      <c r="AX1476">
        <v>87.625098615460871</v>
      </c>
      <c r="AY1476">
        <v>0.36420574075154716</v>
      </c>
      <c r="AZ1476">
        <v>42.783695539570914</v>
      </c>
      <c r="BA1476">
        <v>1566.3132745430462</v>
      </c>
    </row>
    <row r="1477" spans="1:100" x14ac:dyDescent="0.25">
      <c r="A1477">
        <v>3807</v>
      </c>
      <c r="B1477" t="s">
        <v>1860</v>
      </c>
      <c r="C1477">
        <v>2</v>
      </c>
      <c r="D1477">
        <v>2.7711306212298812</v>
      </c>
      <c r="E1477">
        <v>-0.21341978797991812</v>
      </c>
      <c r="F1477">
        <v>-0.45450130738306205</v>
      </c>
      <c r="G1477">
        <v>-0.44889837090831619</v>
      </c>
      <c r="H1477">
        <v>-4.0640368470085494E-2</v>
      </c>
      <c r="I1477">
        <v>0</v>
      </c>
      <c r="J1477">
        <v>-2.4384221082051294</v>
      </c>
      <c r="K1477">
        <v>-4.0640368470085494E-2</v>
      </c>
      <c r="L1477">
        <v>-1</v>
      </c>
      <c r="M1477">
        <v>-1</v>
      </c>
      <c r="N1477">
        <v>-0.81280736940170994</v>
      </c>
      <c r="O1477">
        <v>1.3119857752671251</v>
      </c>
      <c r="P1477">
        <v>-0.91307886586500553</v>
      </c>
      <c r="Q1477">
        <v>-1.8458433411168775</v>
      </c>
      <c r="R1477">
        <v>-0.60477184922324967</v>
      </c>
      <c r="S1477">
        <v>0.3072578462042978</v>
      </c>
      <c r="T1477">
        <v>0.18632408396880451</v>
      </c>
      <c r="U1477">
        <v>-4.3550879492814776E-2</v>
      </c>
      <c r="V1477">
        <v>-1.5389646852816227E-2</v>
      </c>
      <c r="W1477">
        <v>16.670142057154575</v>
      </c>
      <c r="X1477">
        <v>0.24154230363792795</v>
      </c>
      <c r="Y1477">
        <v>-1</v>
      </c>
      <c r="Z1477">
        <v>-1</v>
      </c>
      <c r="AA1477">
        <v>26.669058176643787</v>
      </c>
      <c r="AB1477">
        <v>-1.8488052842702898E-2</v>
      </c>
      <c r="AC1477">
        <v>-1.8326003832609988E-2</v>
      </c>
      <c r="AD1477">
        <v>-2.174977232934254E-2</v>
      </c>
      <c r="AE1477">
        <v>5.1003576771179269</v>
      </c>
      <c r="AF1477">
        <v>-1</v>
      </c>
      <c r="AG1477">
        <v>-1</v>
      </c>
      <c r="AH1477">
        <v>-1</v>
      </c>
      <c r="AI1477">
        <v>-8.7058340923167974E-3</v>
      </c>
      <c r="AJ1477">
        <v>-1.5389646852816227E-2</v>
      </c>
      <c r="AK1477">
        <v>0.25418133526987058</v>
      </c>
      <c r="AL1477">
        <v>-8.2353378280623238E-2</v>
      </c>
      <c r="AM1477">
        <v>0.28770535332225455</v>
      </c>
      <c r="AN1477">
        <v>-0.10426449310720078</v>
      </c>
      <c r="AO1477">
        <v>7.7131244056540824</v>
      </c>
      <c r="AP1477">
        <v>-2.2679631153315016</v>
      </c>
      <c r="AQ1477">
        <v>21.369140576897159</v>
      </c>
      <c r="AR1477">
        <v>0.51584040778445739</v>
      </c>
      <c r="AS1477">
        <v>0.30961227530716851</v>
      </c>
      <c r="AT1477">
        <v>-1</v>
      </c>
      <c r="AU1477">
        <v>-1</v>
      </c>
      <c r="AV1477">
        <v>-0.75084025123354914</v>
      </c>
      <c r="AW1477">
        <v>36.177816892145927</v>
      </c>
      <c r="AX1477">
        <v>36.047514555836401</v>
      </c>
      <c r="AY1477">
        <v>2.303873366167894E-2</v>
      </c>
      <c r="AZ1477">
        <v>-25.16253960119143</v>
      </c>
      <c r="BA1477">
        <v>1387.7668705542415</v>
      </c>
    </row>
    <row r="1478" spans="1:100" x14ac:dyDescent="0.25">
      <c r="A1478">
        <v>3812</v>
      </c>
      <c r="B1478" t="s">
        <v>1861</v>
      </c>
      <c r="C1478">
        <v>3</v>
      </c>
      <c r="D1478">
        <v>2.2597957116062615</v>
      </c>
      <c r="E1478">
        <v>0</v>
      </c>
      <c r="F1478">
        <v>4.5878791522608521E-2</v>
      </c>
      <c r="G1478">
        <v>4.5878791522608521E-2</v>
      </c>
      <c r="H1478">
        <v>0.20711593016491597</v>
      </c>
      <c r="I1478">
        <v>0</v>
      </c>
      <c r="J1478">
        <v>12.426955809894954</v>
      </c>
      <c r="K1478">
        <v>0.20711593016491597</v>
      </c>
      <c r="L1478">
        <v>-0.99999999999999989</v>
      </c>
      <c r="M1478">
        <v>-0.99999999999999989</v>
      </c>
      <c r="N1478">
        <v>4.1423186032983184</v>
      </c>
      <c r="O1478">
        <v>14.732630313023826</v>
      </c>
      <c r="P1478">
        <v>-4.1623789923503213E-2</v>
      </c>
      <c r="Q1478">
        <v>1.1710484450112142</v>
      </c>
      <c r="R1478">
        <v>0.21019705902062549</v>
      </c>
      <c r="S1478">
        <v>0.33333333333333326</v>
      </c>
      <c r="T1478">
        <v>0.32410563528893721</v>
      </c>
      <c r="U1478">
        <v>-9.9825939180362949E-2</v>
      </c>
      <c r="V1478">
        <v>0</v>
      </c>
      <c r="W1478">
        <v>14.019883971079672</v>
      </c>
      <c r="X1478">
        <v>4.1791583691506831E-2</v>
      </c>
      <c r="Y1478">
        <v>-0.99999999999999989</v>
      </c>
      <c r="Z1478">
        <v>-0.99999999999999989</v>
      </c>
      <c r="AA1478">
        <v>2.0546119490498729</v>
      </c>
      <c r="AB1478">
        <v>2.0907810909892577E-4</v>
      </c>
      <c r="AC1478">
        <v>-6.6712895151580534E-2</v>
      </c>
      <c r="AD1478">
        <v>-0.17700556457852692</v>
      </c>
      <c r="AE1478">
        <v>-12.175469081050423</v>
      </c>
      <c r="AF1478">
        <v>-0.99999999999999989</v>
      </c>
      <c r="AG1478">
        <v>-0.99999999999999989</v>
      </c>
      <c r="AH1478">
        <v>-0.99999999999999989</v>
      </c>
      <c r="AI1478">
        <v>0</v>
      </c>
      <c r="AJ1478">
        <v>0</v>
      </c>
      <c r="AK1478">
        <v>7.7851677608420114E-2</v>
      </c>
      <c r="AL1478">
        <v>0.29662093214744495</v>
      </c>
      <c r="AM1478">
        <v>0.18083647384882084</v>
      </c>
      <c r="AN1478">
        <v>2.9533368842423479E-2</v>
      </c>
      <c r="AO1478">
        <v>4.9101702342626243</v>
      </c>
      <c r="AP1478">
        <v>2.2214388817978095</v>
      </c>
      <c r="AQ1478">
        <v>26.446839780974631</v>
      </c>
      <c r="AR1478">
        <v>0.55761302944190738</v>
      </c>
      <c r="AS1478">
        <v>0.24890751385642224</v>
      </c>
      <c r="AT1478">
        <v>-0.99999999999999989</v>
      </c>
      <c r="AU1478">
        <v>-0.99999999999999989</v>
      </c>
      <c r="AV1478">
        <v>0.25607585054323395</v>
      </c>
      <c r="AW1478">
        <v>19.008681143871506</v>
      </c>
      <c r="AX1478">
        <v>19.008681143871506</v>
      </c>
      <c r="AY1478">
        <v>-6.486515037332749E-2</v>
      </c>
      <c r="AZ1478">
        <v>-53.003729304039062</v>
      </c>
      <c r="BA1478">
        <v>1340.8129535173537</v>
      </c>
    </row>
    <row r="1479" spans="1:100" x14ac:dyDescent="0.25">
      <c r="A1479">
        <v>3814</v>
      </c>
      <c r="B1479" t="s">
        <v>1862</v>
      </c>
      <c r="C1479">
        <v>3</v>
      </c>
      <c r="D1479">
        <v>3.1966939706093953</v>
      </c>
      <c r="E1479">
        <v>0</v>
      </c>
      <c r="F1479">
        <v>-5.5867897822743436E-2</v>
      </c>
      <c r="G1479">
        <v>-5.5867897822743436E-2</v>
      </c>
      <c r="H1479">
        <v>-0.13103648718731103</v>
      </c>
      <c r="I1479">
        <v>0</v>
      </c>
      <c r="J1479">
        <v>-7.8621892312386654</v>
      </c>
      <c r="K1479">
        <v>-0.13103648718731103</v>
      </c>
      <c r="L1479">
        <v>-1.0000000000000018</v>
      </c>
      <c r="M1479">
        <v>-1.0000000000000018</v>
      </c>
      <c r="N1479">
        <v>-2.6207297437462205</v>
      </c>
      <c r="O1479">
        <v>-4.7213631584520082</v>
      </c>
      <c r="P1479">
        <v>-2.2055045567545062E-2</v>
      </c>
      <c r="Q1479">
        <v>9.9216031357158591E-2</v>
      </c>
      <c r="R1479">
        <v>3.8961125003448768E-2</v>
      </c>
      <c r="S1479">
        <v>0.33333333333333376</v>
      </c>
      <c r="T1479">
        <v>0.36267595806006003</v>
      </c>
      <c r="U1479">
        <v>0.11735223102975852</v>
      </c>
      <c r="V1479">
        <v>7.6180574503969499E-3</v>
      </c>
      <c r="W1479">
        <v>38.08064268243443</v>
      </c>
      <c r="X1479">
        <v>1.3725537130146757</v>
      </c>
      <c r="Y1479">
        <v>-1.0000000000000018</v>
      </c>
      <c r="Z1479">
        <v>-1.0000000000000018</v>
      </c>
      <c r="AA1479">
        <v>60.787191577404698</v>
      </c>
      <c r="AB1479">
        <v>0.1588405546950622</v>
      </c>
      <c r="AC1479">
        <v>0.19815404476771636</v>
      </c>
      <c r="AD1479">
        <v>9.6357155936557901E-2</v>
      </c>
      <c r="AE1479">
        <v>22.667587769966822</v>
      </c>
      <c r="AF1479">
        <v>-1.0000000000000018</v>
      </c>
      <c r="AG1479">
        <v>-1.0000000000000018</v>
      </c>
      <c r="AH1479">
        <v>-1.0000000000000018</v>
      </c>
      <c r="AI1479">
        <v>0</v>
      </c>
      <c r="AJ1479">
        <v>7.6180574503969499E-3</v>
      </c>
      <c r="AK1479">
        <v>-2.8027894532135764E-2</v>
      </c>
      <c r="AL1479">
        <v>2.0584079507136345E-4</v>
      </c>
      <c r="AM1479">
        <v>-8.6398361336089205E-4</v>
      </c>
      <c r="AN1479">
        <v>6.2124466937475115E-2</v>
      </c>
      <c r="AO1479">
        <v>-0.16173906299470098</v>
      </c>
      <c r="AP1479">
        <v>1.5541408774122352</v>
      </c>
      <c r="AQ1479">
        <v>30.218453451195757</v>
      </c>
      <c r="AR1479">
        <v>0.82097957987354941</v>
      </c>
      <c r="AS1479">
        <v>1.2415172258273641</v>
      </c>
      <c r="AT1479">
        <v>-1.0000000000000018</v>
      </c>
      <c r="AU1479">
        <v>-1.0000000000000018</v>
      </c>
      <c r="AV1479">
        <v>-1.6906772819294653E-2</v>
      </c>
      <c r="AW1479">
        <v>57.619969296364864</v>
      </c>
      <c r="AX1479">
        <v>58.381775041404573</v>
      </c>
      <c r="AY1479">
        <v>7.0261277285453491E-2</v>
      </c>
      <c r="AZ1479">
        <v>8.7104186509503041</v>
      </c>
      <c r="BA1479">
        <v>1449.7731966473293</v>
      </c>
    </row>
    <row r="1480" spans="1:100" x14ac:dyDescent="0.25">
      <c r="A1480">
        <v>3815</v>
      </c>
      <c r="B1480" t="s">
        <v>1863</v>
      </c>
      <c r="C1480">
        <v>3</v>
      </c>
      <c r="D1480">
        <v>4.7318110711686998</v>
      </c>
      <c r="E1480">
        <v>0.58034623869378887</v>
      </c>
      <c r="F1480">
        <v>3.9059027403228419E-2</v>
      </c>
      <c r="G1480">
        <v>0.20923506010324674</v>
      </c>
      <c r="H1480">
        <v>0.23652373896334505</v>
      </c>
      <c r="I1480">
        <v>0</v>
      </c>
      <c r="J1480">
        <v>14.191424337800697</v>
      </c>
      <c r="K1480">
        <v>0.23652373896334505</v>
      </c>
      <c r="L1480">
        <v>-0.99999999999999956</v>
      </c>
      <c r="M1480">
        <v>-0.99999999999999956</v>
      </c>
      <c r="N1480">
        <v>4.7304747792669</v>
      </c>
      <c r="O1480">
        <v>19.132470469072661</v>
      </c>
      <c r="P1480">
        <v>-0.15928765657163022</v>
      </c>
      <c r="Q1480">
        <v>-0.35229275107513397</v>
      </c>
      <c r="R1480">
        <v>-0.10409293782618023</v>
      </c>
      <c r="S1480">
        <v>0.33333333333333343</v>
      </c>
      <c r="T1480">
        <v>0.41788731172891763</v>
      </c>
      <c r="U1480">
        <v>0.13973072280450199</v>
      </c>
      <c r="V1480">
        <v>-6.3209043706449293E-3</v>
      </c>
      <c r="W1480">
        <v>25.924268981310508</v>
      </c>
      <c r="X1480">
        <v>1.0960072431929655</v>
      </c>
      <c r="Y1480">
        <v>-0.99999999999999956</v>
      </c>
      <c r="Z1480">
        <v>-0.99999999999999956</v>
      </c>
      <c r="AA1480">
        <v>50.142879943189698</v>
      </c>
      <c r="AB1480">
        <v>0.36765063218055327</v>
      </c>
      <c r="AC1480">
        <v>6.6243790911989953E-2</v>
      </c>
      <c r="AD1480">
        <v>5.2559654901564147E-2</v>
      </c>
      <c r="AE1480">
        <v>24.322703899705377</v>
      </c>
      <c r="AF1480">
        <v>-0.99999999999999956</v>
      </c>
      <c r="AG1480">
        <v>-0.99999999999999956</v>
      </c>
      <c r="AH1480">
        <v>-0.99999999999999956</v>
      </c>
      <c r="AI1480">
        <v>0</v>
      </c>
      <c r="AJ1480">
        <v>-6.3209043706449293E-3</v>
      </c>
      <c r="AK1480">
        <v>0.10801829285722273</v>
      </c>
      <c r="AL1480">
        <v>0.20754336793263764</v>
      </c>
      <c r="AM1480">
        <v>-0.1328669763797562</v>
      </c>
      <c r="AN1480">
        <v>-4.7789817137665188E-3</v>
      </c>
      <c r="AO1480">
        <v>-2.7815829452077914</v>
      </c>
      <c r="AP1480">
        <v>0.91824229681902481</v>
      </c>
      <c r="AQ1480">
        <v>40.115693319111202</v>
      </c>
      <c r="AR1480">
        <v>0.88463046349610808</v>
      </c>
      <c r="AS1480">
        <v>1.3325309821563109</v>
      </c>
      <c r="AT1480">
        <v>-0.99999999999999956</v>
      </c>
      <c r="AU1480">
        <v>-0.99999999999999956</v>
      </c>
      <c r="AV1480">
        <v>0.10514212227706654</v>
      </c>
      <c r="AW1480">
        <v>70.1935927090814</v>
      </c>
      <c r="AX1480">
        <v>69.561502272016909</v>
      </c>
      <c r="AY1480">
        <v>0.28634188846605541</v>
      </c>
      <c r="AZ1480">
        <v>6.766366232924991</v>
      </c>
      <c r="BA1480">
        <v>1456.4068294361971</v>
      </c>
    </row>
    <row r="1481" spans="1:100" x14ac:dyDescent="0.25">
      <c r="A1481">
        <v>3821</v>
      </c>
      <c r="B1481" t="s">
        <v>1864</v>
      </c>
      <c r="C1481">
        <v>2</v>
      </c>
      <c r="D1481">
        <v>2.7825922918224597</v>
      </c>
      <c r="E1481">
        <v>-0.21087382909980076</v>
      </c>
      <c r="F1481">
        <v>-0.44816159166189662</v>
      </c>
      <c r="G1481">
        <v>-0.44252986594352028</v>
      </c>
      <c r="H1481">
        <v>-3.9322854938725796E-2</v>
      </c>
      <c r="I1481">
        <v>0</v>
      </c>
      <c r="J1481">
        <v>-2.3593712963235491</v>
      </c>
      <c r="K1481">
        <v>-3.9322854938725796E-2</v>
      </c>
      <c r="L1481">
        <v>-1</v>
      </c>
      <c r="M1481">
        <v>-1</v>
      </c>
      <c r="N1481">
        <v>-0.78645709877451608</v>
      </c>
      <c r="O1481">
        <v>1.394098900288899</v>
      </c>
      <c r="P1481">
        <v>-0.90018494500794</v>
      </c>
      <c r="Q1481">
        <v>-1.8157069005810749</v>
      </c>
      <c r="R1481">
        <v>-0.59487358345573016</v>
      </c>
      <c r="S1481">
        <v>0.30750412713229774</v>
      </c>
      <c r="T1481">
        <v>0.18736388699147713</v>
      </c>
      <c r="U1481">
        <v>-4.2263311054489397E-2</v>
      </c>
      <c r="V1481">
        <v>-1.5219393556455931E-2</v>
      </c>
      <c r="W1481">
        <v>16.751405878315516</v>
      </c>
      <c r="X1481">
        <v>0.24750709140167848</v>
      </c>
      <c r="Y1481">
        <v>-1</v>
      </c>
      <c r="Z1481">
        <v>-1</v>
      </c>
      <c r="AA1481">
        <v>26.836367295694668</v>
      </c>
      <c r="AB1481">
        <v>-1.7043804791499709E-2</v>
      </c>
      <c r="AC1481">
        <v>-1.6881207692721695E-2</v>
      </c>
      <c r="AD1481">
        <v>-2.031738346758076E-2</v>
      </c>
      <c r="AE1481">
        <v>5.2334111727705181</v>
      </c>
      <c r="AF1481">
        <v>-1</v>
      </c>
      <c r="AG1481">
        <v>-1</v>
      </c>
      <c r="AH1481">
        <v>-1</v>
      </c>
      <c r="AI1481">
        <v>-8.6124769564061461E-3</v>
      </c>
      <c r="AJ1481">
        <v>-1.5219393556455931E-2</v>
      </c>
      <c r="AK1481">
        <v>0.25244138878396283</v>
      </c>
      <c r="AL1481">
        <v>-8.0613431794715487E-2</v>
      </c>
      <c r="AM1481">
        <v>0.2856787969837376</v>
      </c>
      <c r="AN1481">
        <v>-0.10223793676868385</v>
      </c>
      <c r="AO1481">
        <v>7.6615203438488182</v>
      </c>
      <c r="AP1481">
        <v>-2.2163590535262374</v>
      </c>
      <c r="AQ1481">
        <v>21.455651650069001</v>
      </c>
      <c r="AR1481">
        <v>0.51774468584208222</v>
      </c>
      <c r="AS1481">
        <v>0.31577047161880345</v>
      </c>
      <c r="AT1481">
        <v>-1</v>
      </c>
      <c r="AU1481">
        <v>-1</v>
      </c>
      <c r="AV1481">
        <v>-0.73770485399107522</v>
      </c>
      <c r="AW1481">
        <v>36.37062841097363</v>
      </c>
      <c r="AX1481">
        <v>36.242852028488443</v>
      </c>
      <c r="AY1481">
        <v>2.4523899424661821E-2</v>
      </c>
      <c r="AZ1481">
        <v>-24.90234966777442</v>
      </c>
      <c r="BA1481">
        <v>1388.9638618601407</v>
      </c>
    </row>
    <row r="1482" spans="1:100" x14ac:dyDescent="0.25">
      <c r="A1482">
        <v>3822</v>
      </c>
      <c r="B1482" t="s">
        <v>1865</v>
      </c>
      <c r="C1482">
        <v>3</v>
      </c>
      <c r="D1482">
        <v>4.6620543841823077</v>
      </c>
      <c r="E1482">
        <v>0</v>
      </c>
      <c r="F1482">
        <v>2.2163511049547183E-2</v>
      </c>
      <c r="G1482">
        <v>2.2163511049547183E-2</v>
      </c>
      <c r="H1482">
        <v>0.26396715023446249</v>
      </c>
      <c r="I1482">
        <v>0</v>
      </c>
      <c r="J1482">
        <v>15.838029014067748</v>
      </c>
      <c r="K1482">
        <v>0.26396715023446249</v>
      </c>
      <c r="L1482">
        <v>-1.0000000000000007</v>
      </c>
      <c r="M1482">
        <v>-1.0000000000000007</v>
      </c>
      <c r="N1482">
        <v>5.2793430046892524</v>
      </c>
      <c r="O1482">
        <v>20.522246909299611</v>
      </c>
      <c r="P1482">
        <v>-0.86939200529447302</v>
      </c>
      <c r="Q1482">
        <v>1.7760680402056839</v>
      </c>
      <c r="R1482">
        <v>0.45151797773646662</v>
      </c>
      <c r="S1482">
        <v>0.34679558549805101</v>
      </c>
      <c r="T1482">
        <v>0.23880316951432279</v>
      </c>
      <c r="U1482">
        <v>3.7444913352915658E-2</v>
      </c>
      <c r="V1482">
        <v>0</v>
      </c>
      <c r="W1482">
        <v>14.363060725233055</v>
      </c>
      <c r="X1482">
        <v>0.45125231965904455</v>
      </c>
      <c r="Y1482">
        <v>-1.0000000000000007</v>
      </c>
      <c r="Z1482">
        <v>-1.0000000000000007</v>
      </c>
      <c r="AA1482">
        <v>26.638157159660899</v>
      </c>
      <c r="AB1482">
        <v>0.26873100505899061</v>
      </c>
      <c r="AC1482">
        <v>1.8339569153162413E-2</v>
      </c>
      <c r="AD1482">
        <v>-5.0599005078325675E-2</v>
      </c>
      <c r="AE1482">
        <v>11.823578456691369</v>
      </c>
      <c r="AF1482">
        <v>-1.0000000000000007</v>
      </c>
      <c r="AG1482">
        <v>-1.0000000000000007</v>
      </c>
      <c r="AH1482">
        <v>-1.0000000000000007</v>
      </c>
      <c r="AI1482">
        <v>0</v>
      </c>
      <c r="AJ1482">
        <v>0</v>
      </c>
      <c r="AK1482">
        <v>-0.19359777757187616</v>
      </c>
      <c r="AL1482">
        <v>-7.34035504228893E-3</v>
      </c>
      <c r="AM1482">
        <v>0.34295930194625873</v>
      </c>
      <c r="AN1482">
        <v>4.4840607716749831E-2</v>
      </c>
      <c r="AO1482">
        <v>7.6059936607970915</v>
      </c>
      <c r="AP1482">
        <v>1.0843134177072995</v>
      </c>
      <c r="AQ1482">
        <v>30.201089739300823</v>
      </c>
      <c r="AR1482">
        <v>0.62304366836528902</v>
      </c>
      <c r="AS1482">
        <v>0.71521946989350726</v>
      </c>
      <c r="AT1482">
        <v>-1.0000000000000007</v>
      </c>
      <c r="AU1482">
        <v>-1.0000000000000007</v>
      </c>
      <c r="AV1482">
        <v>0.47368148878601407</v>
      </c>
      <c r="AW1482">
        <v>48.244717486667774</v>
      </c>
      <c r="AX1482">
        <v>48.244717486667774</v>
      </c>
      <c r="AY1482">
        <v>4.1061767306659676E-2</v>
      </c>
      <c r="AZ1482">
        <v>-32.732794453047497</v>
      </c>
      <c r="BA1482">
        <v>1352.9938832298521</v>
      </c>
    </row>
    <row r="1483" spans="1:100" x14ac:dyDescent="0.25">
      <c r="A1483">
        <v>3824</v>
      </c>
      <c r="B1483" t="s">
        <v>1866</v>
      </c>
      <c r="C1483">
        <v>3</v>
      </c>
      <c r="D1483">
        <v>3.5006324496291628</v>
      </c>
      <c r="E1483">
        <v>0</v>
      </c>
      <c r="F1483">
        <v>9.7745789577192987E-2</v>
      </c>
      <c r="G1483">
        <v>9.7745789577192987E-2</v>
      </c>
      <c r="H1483">
        <v>0.66212451930941452</v>
      </c>
      <c r="I1483">
        <v>0</v>
      </c>
      <c r="J1483">
        <v>39.727471158564867</v>
      </c>
      <c r="K1483">
        <v>0.66212451930941452</v>
      </c>
      <c r="L1483">
        <v>-0.999999999999998</v>
      </c>
      <c r="M1483">
        <v>-0.999999999999998</v>
      </c>
      <c r="N1483">
        <v>13.242490386188292</v>
      </c>
      <c r="O1483">
        <v>43.325849397771215</v>
      </c>
      <c r="P1483">
        <v>-0.73420861904565315</v>
      </c>
      <c r="Q1483">
        <v>-0.17323833586781778</v>
      </c>
      <c r="R1483">
        <v>-0.11032869395561073</v>
      </c>
      <c r="S1483">
        <v>0.33333333333333282</v>
      </c>
      <c r="T1483">
        <v>0.49485240475420544</v>
      </c>
      <c r="U1483">
        <v>0.63162061899282496</v>
      </c>
      <c r="V1483">
        <v>0</v>
      </c>
      <c r="W1483">
        <v>31.90727351083796</v>
      </c>
      <c r="X1483">
        <v>2.8307710537177742</v>
      </c>
      <c r="Y1483">
        <v>-0.999999999999998</v>
      </c>
      <c r="Z1483">
        <v>-0.999999999999998</v>
      </c>
      <c r="AA1483">
        <v>91.159935576080684</v>
      </c>
      <c r="AB1483">
        <v>0.30968480641357055</v>
      </c>
      <c r="AC1483">
        <v>0.33429997068089468</v>
      </c>
      <c r="AD1483">
        <v>0.54327503808950106</v>
      </c>
      <c r="AE1483">
        <v>59.362990759198325</v>
      </c>
      <c r="AF1483">
        <v>-0.999999999999998</v>
      </c>
      <c r="AG1483">
        <v>-0.999999999999998</v>
      </c>
      <c r="AH1483">
        <v>-0.999999999999998</v>
      </c>
      <c r="AI1483">
        <v>0</v>
      </c>
      <c r="AJ1483">
        <v>0</v>
      </c>
      <c r="AK1483">
        <v>-8.9830812605203314E-2</v>
      </c>
      <c r="AL1483">
        <v>-4.6913700620594585E-2</v>
      </c>
      <c r="AM1483">
        <v>-9.0904980815158049E-2</v>
      </c>
      <c r="AN1483">
        <v>-0.25249553189206869</v>
      </c>
      <c r="AO1483">
        <v>-2.721778583404967</v>
      </c>
      <c r="AP1483">
        <v>-6.5469568004046907</v>
      </c>
      <c r="AQ1483">
        <v>71.634744669402835</v>
      </c>
      <c r="AR1483">
        <v>1.459806357080363</v>
      </c>
      <c r="AS1483">
        <v>3.4928955730271891</v>
      </c>
      <c r="AT1483">
        <v>-0.999999999999998</v>
      </c>
      <c r="AU1483">
        <v>-0.999999999999998</v>
      </c>
      <c r="AV1483">
        <v>-1.2582904378418025E-2</v>
      </c>
      <c r="AW1483">
        <v>127.93882817344718</v>
      </c>
      <c r="AX1483">
        <v>127.93882817344718</v>
      </c>
      <c r="AY1483">
        <v>0.40742130645367491</v>
      </c>
      <c r="AZ1483">
        <v>90.99313673221495</v>
      </c>
      <c r="BA1483">
        <v>1665.1588586995817</v>
      </c>
      <c r="CU1483" t="e">
        <v>#N/A</v>
      </c>
      <c r="CV1483" t="e">
        <v>#N/A</v>
      </c>
    </row>
    <row r="1484" spans="1:100" x14ac:dyDescent="0.25">
      <c r="A1484">
        <v>3826</v>
      </c>
      <c r="B1484" t="s">
        <v>1867</v>
      </c>
      <c r="C1484">
        <v>3</v>
      </c>
      <c r="D1484">
        <v>5.1380239353377188</v>
      </c>
      <c r="E1484">
        <v>0</v>
      </c>
      <c r="F1484">
        <v>0.32128833063622886</v>
      </c>
      <c r="G1484">
        <v>0.32128833063622886</v>
      </c>
      <c r="H1484">
        <v>4.1968520864230432E-3</v>
      </c>
      <c r="I1484">
        <v>0</v>
      </c>
      <c r="J1484">
        <v>0.25181112518538329</v>
      </c>
      <c r="K1484">
        <v>4.1968520864230432E-3</v>
      </c>
      <c r="L1484">
        <v>-1.0000000000000004</v>
      </c>
      <c r="M1484">
        <v>-1.0000000000000004</v>
      </c>
      <c r="N1484">
        <v>8.3937041728461365E-2</v>
      </c>
      <c r="O1484">
        <v>5.7111233911593313</v>
      </c>
      <c r="P1484">
        <v>0.15228562037092272</v>
      </c>
      <c r="Q1484">
        <v>1.3752027575775778</v>
      </c>
      <c r="R1484">
        <v>0.34091384492094889</v>
      </c>
      <c r="S1484">
        <v>0.34518716812820532</v>
      </c>
      <c r="T1484">
        <v>0.36759848363365472</v>
      </c>
      <c r="U1484">
        <v>0.24953743981850313</v>
      </c>
      <c r="V1484">
        <v>-1.3006575924984241E-2</v>
      </c>
      <c r="W1484">
        <v>37.804786542758244</v>
      </c>
      <c r="X1484">
        <v>1.6629642536998668</v>
      </c>
      <c r="Y1484">
        <v>-1.0000000000000004</v>
      </c>
      <c r="Z1484">
        <v>-1.0000000000000004</v>
      </c>
      <c r="AA1484">
        <v>70.721381846839932</v>
      </c>
      <c r="AB1484">
        <v>0.28351682353423091</v>
      </c>
      <c r="AC1484">
        <v>0.34071538862237544</v>
      </c>
      <c r="AD1484">
        <v>2.7281417026607031E-2</v>
      </c>
      <c r="AE1484">
        <v>32.575681459160677</v>
      </c>
      <c r="AF1484">
        <v>-1.0000000000000004</v>
      </c>
      <c r="AG1484">
        <v>-1.0000000000000004</v>
      </c>
      <c r="AH1484">
        <v>-1.0000000000000004</v>
      </c>
      <c r="AI1484">
        <v>0</v>
      </c>
      <c r="AJ1484">
        <v>-1.3006575924984241E-2</v>
      </c>
      <c r="AK1484">
        <v>-8.2775989955149121E-2</v>
      </c>
      <c r="AL1484">
        <v>0.2405788710008793</v>
      </c>
      <c r="AM1484">
        <v>0.1825156631716475</v>
      </c>
      <c r="AN1484">
        <v>6.4859245065095009E-2</v>
      </c>
      <c r="AO1484">
        <v>4.1490116295154404</v>
      </c>
      <c r="AP1484">
        <v>2.8243754816317708</v>
      </c>
      <c r="AQ1484">
        <v>38.056597667943649</v>
      </c>
      <c r="AR1484">
        <v>0.94931651565537944</v>
      </c>
      <c r="AS1484">
        <v>1.6671611057862892</v>
      </c>
      <c r="AT1484">
        <v>-1.0000000000000004</v>
      </c>
      <c r="AU1484">
        <v>-1.0000000000000004</v>
      </c>
      <c r="AV1484">
        <v>0.66220217555717786</v>
      </c>
      <c r="AW1484">
        <v>79.256880719630999</v>
      </c>
      <c r="AX1484">
        <v>77.95622312713256</v>
      </c>
      <c r="AY1484">
        <v>0.1833523827551754</v>
      </c>
      <c r="AZ1484">
        <v>17.141524800021738</v>
      </c>
      <c r="BA1484">
        <v>1569.9382957453815</v>
      </c>
    </row>
    <row r="1485" spans="1:100" x14ac:dyDescent="0.25">
      <c r="A1485">
        <v>3834</v>
      </c>
      <c r="B1485" t="s">
        <v>1868</v>
      </c>
      <c r="C1485">
        <v>2</v>
      </c>
      <c r="D1485">
        <v>2.677627532843013</v>
      </c>
      <c r="E1485">
        <v>-0.234189449459378</v>
      </c>
      <c r="F1485">
        <v>-0.50622003325602305</v>
      </c>
      <c r="G1485">
        <v>-0.50085195636566404</v>
      </c>
      <c r="H1485">
        <v>-5.1388503585169346E-2</v>
      </c>
      <c r="I1485">
        <v>0</v>
      </c>
      <c r="J1485">
        <v>-3.083310215110159</v>
      </c>
      <c r="K1485">
        <v>-5.1388503585169346E-2</v>
      </c>
      <c r="L1485">
        <v>-1</v>
      </c>
      <c r="M1485">
        <v>-1</v>
      </c>
      <c r="N1485">
        <v>-1.0277700717033866</v>
      </c>
      <c r="O1485">
        <v>0.64211564380442354</v>
      </c>
      <c r="P1485">
        <v>-1.0182660994199553</v>
      </c>
      <c r="Q1485">
        <v>-2.0916932144249865</v>
      </c>
      <c r="R1485">
        <v>-0.6855208475007204</v>
      </c>
      <c r="S1485">
        <v>0.30524871261484626</v>
      </c>
      <c r="T1485">
        <v>0.17784148161615609</v>
      </c>
      <c r="U1485">
        <v>-5.4054725727135267E-2</v>
      </c>
      <c r="V1485">
        <v>-1.6778555117902792E-2</v>
      </c>
      <c r="W1485">
        <v>16.007200456164398</v>
      </c>
      <c r="X1485">
        <v>0.19288220012352519</v>
      </c>
      <c r="Y1485">
        <v>-1</v>
      </c>
      <c r="Z1485">
        <v>-1</v>
      </c>
      <c r="AA1485">
        <v>25.30416819658517</v>
      </c>
      <c r="AB1485">
        <v>-3.0270074677429912E-2</v>
      </c>
      <c r="AC1485">
        <v>-3.011249691647605E-2</v>
      </c>
      <c r="AD1485">
        <v>-3.3435048159237438E-2</v>
      </c>
      <c r="AE1485">
        <v>4.0149214255961496</v>
      </c>
      <c r="AF1485">
        <v>-1</v>
      </c>
      <c r="AG1485">
        <v>-1</v>
      </c>
      <c r="AH1485">
        <v>-1</v>
      </c>
      <c r="AI1485">
        <v>-9.4674316674774727E-3</v>
      </c>
      <c r="AJ1485">
        <v>-1.6778555117902792E-2</v>
      </c>
      <c r="AK1485">
        <v>0.2683756334523355</v>
      </c>
      <c r="AL1485">
        <v>-9.6547676463088164E-2</v>
      </c>
      <c r="AM1485">
        <v>0.30423778416737118</v>
      </c>
      <c r="AN1485">
        <v>-0.12079692395231741</v>
      </c>
      <c r="AO1485">
        <v>8.1341048476520577</v>
      </c>
      <c r="AP1485">
        <v>-2.6889435573294769</v>
      </c>
      <c r="AQ1485">
        <v>20.663392452669338</v>
      </c>
      <c r="AR1485">
        <v>0.5003055101360675</v>
      </c>
      <c r="AS1485">
        <v>0.25937436545105086</v>
      </c>
      <c r="AT1485">
        <v>-1</v>
      </c>
      <c r="AU1485">
        <v>-1</v>
      </c>
      <c r="AV1485">
        <v>-0.85799742343102248</v>
      </c>
      <c r="AW1485">
        <v>34.604881049911327</v>
      </c>
      <c r="AX1485">
        <v>34.453972251237531</v>
      </c>
      <c r="AY1485">
        <v>1.0922909490702293E-2</v>
      </c>
      <c r="AZ1485">
        <v>-27.285141375963789</v>
      </c>
      <c r="BA1485">
        <v>1377.336959454261</v>
      </c>
    </row>
    <row r="1486" spans="1:100" x14ac:dyDescent="0.25">
      <c r="A1486">
        <v>3835</v>
      </c>
      <c r="B1486" t="s">
        <v>1869</v>
      </c>
      <c r="C1486">
        <v>3</v>
      </c>
      <c r="D1486">
        <v>3.7304643691682577</v>
      </c>
      <c r="E1486">
        <v>0</v>
      </c>
      <c r="F1486">
        <v>0.1956393717834837</v>
      </c>
      <c r="G1486">
        <v>0.1956393717834837</v>
      </c>
      <c r="H1486">
        <v>4.4801944729779032E-3</v>
      </c>
      <c r="I1486">
        <v>0</v>
      </c>
      <c r="J1486">
        <v>0.26881166837867498</v>
      </c>
      <c r="K1486">
        <v>4.4801944729779032E-3</v>
      </c>
      <c r="L1486">
        <v>-1.0000000000000009</v>
      </c>
      <c r="M1486">
        <v>-1.0000000000000009</v>
      </c>
      <c r="N1486">
        <v>8.9603889459557218E-2</v>
      </c>
      <c r="O1486">
        <v>4.1949154093304148</v>
      </c>
      <c r="P1486">
        <v>0</v>
      </c>
      <c r="Q1486">
        <v>-0.222817555545607</v>
      </c>
      <c r="R1486">
        <v>-0.19769779625496614</v>
      </c>
      <c r="S1486">
        <v>0.33333333333333354</v>
      </c>
      <c r="T1486">
        <v>0.34352536705157949</v>
      </c>
      <c r="U1486">
        <v>0.43485104704930594</v>
      </c>
      <c r="V1486">
        <v>0</v>
      </c>
      <c r="W1486">
        <v>44.289182118449652</v>
      </c>
      <c r="X1486">
        <v>2.4219747278274064</v>
      </c>
      <c r="Y1486">
        <v>-1.0000000000000009</v>
      </c>
      <c r="Z1486">
        <v>-1.0000000000000009</v>
      </c>
      <c r="AA1486">
        <v>81.457609418311279</v>
      </c>
      <c r="AB1486">
        <v>0.28367792963332233</v>
      </c>
      <c r="AC1486">
        <v>6.3507711604269879E-2</v>
      </c>
      <c r="AD1486">
        <v>0.40013686068474019</v>
      </c>
      <c r="AE1486">
        <v>37.366125096116619</v>
      </c>
      <c r="AF1486">
        <v>-1.0000000000000009</v>
      </c>
      <c r="AG1486">
        <v>-1.0000000000000009</v>
      </c>
      <c r="AH1486">
        <v>-1.0000000000000009</v>
      </c>
      <c r="AI1486">
        <v>-1.1846631909095712E-2</v>
      </c>
      <c r="AJ1486">
        <v>0</v>
      </c>
      <c r="AK1486">
        <v>-5.6080289124664916E-2</v>
      </c>
      <c r="AL1486">
        <v>0.31734150180036647</v>
      </c>
      <c r="AM1486">
        <v>0.14677866446235185</v>
      </c>
      <c r="AN1486">
        <v>-8.7419460398161397E-2</v>
      </c>
      <c r="AO1486">
        <v>3.3890651659354707</v>
      </c>
      <c r="AP1486">
        <v>-0.59877900095220371</v>
      </c>
      <c r="AQ1486">
        <v>44.557993786828298</v>
      </c>
      <c r="AR1486">
        <v>1.1117097474342201</v>
      </c>
      <c r="AS1486">
        <v>2.4264549223003833</v>
      </c>
      <c r="AT1486">
        <v>-1.0000000000000009</v>
      </c>
      <c r="AU1486">
        <v>-1.0000000000000009</v>
      </c>
      <c r="AV1486">
        <v>-2.0584244714822843E-3</v>
      </c>
      <c r="AW1486">
        <v>85.053745826689493</v>
      </c>
      <c r="AX1486">
        <v>84.816813188507595</v>
      </c>
      <c r="AY1486">
        <v>0.44775694074057809</v>
      </c>
      <c r="AZ1486">
        <v>34.659806240303396</v>
      </c>
      <c r="BA1486">
        <v>1490.3418961657096</v>
      </c>
    </row>
    <row r="1487" spans="1:100" x14ac:dyDescent="0.25">
      <c r="A1487">
        <v>3838</v>
      </c>
      <c r="B1487" t="s">
        <v>1870</v>
      </c>
      <c r="C1487">
        <v>3</v>
      </c>
      <c r="D1487">
        <v>6.327174342503711</v>
      </c>
      <c r="E1487">
        <v>-4.9846906594019818E-3</v>
      </c>
      <c r="F1487">
        <v>-0.96308353531241453</v>
      </c>
      <c r="G1487">
        <v>-0.96308353531241453</v>
      </c>
      <c r="H1487">
        <v>0.30039473581103199</v>
      </c>
      <c r="I1487">
        <v>0</v>
      </c>
      <c r="J1487">
        <v>18.023684148661914</v>
      </c>
      <c r="K1487">
        <v>0.30039473581103199</v>
      </c>
      <c r="L1487">
        <v>-1.000000000000002</v>
      </c>
      <c r="M1487">
        <v>-1.000000000000002</v>
      </c>
      <c r="N1487">
        <v>6.0078947162206351</v>
      </c>
      <c r="O1487">
        <v>23.387774955853203</v>
      </c>
      <c r="P1487">
        <v>0.22695910335698344</v>
      </c>
      <c r="Q1487">
        <v>0.84133288997795108</v>
      </c>
      <c r="R1487">
        <v>0.2567792119517403</v>
      </c>
      <c r="S1487">
        <v>0.33333333333333409</v>
      </c>
      <c r="T1487">
        <v>0.2596372756937862</v>
      </c>
      <c r="U1487">
        <v>0.28577050331072812</v>
      </c>
      <c r="V1487">
        <v>-5.0071008971356397E-3</v>
      </c>
      <c r="W1487">
        <v>22.93357102518722</v>
      </c>
      <c r="X1487">
        <v>1.3201561283188348</v>
      </c>
      <c r="Y1487">
        <v>-1.000000000000002</v>
      </c>
      <c r="Z1487">
        <v>-1.000000000000002</v>
      </c>
      <c r="AA1487">
        <v>55.900852343865161</v>
      </c>
      <c r="AB1487">
        <v>0.31227730182596619</v>
      </c>
      <c r="AC1487">
        <v>5.9142151852407529E-3</v>
      </c>
      <c r="AD1487">
        <v>0.33601852512331709</v>
      </c>
      <c r="AE1487">
        <v>32.710502106726167</v>
      </c>
      <c r="AF1487">
        <v>-1.000000000000002</v>
      </c>
      <c r="AG1487">
        <v>-1.000000000000002</v>
      </c>
      <c r="AH1487">
        <v>-1.000000000000002</v>
      </c>
      <c r="AI1487">
        <v>-6.156410760908098E-3</v>
      </c>
      <c r="AJ1487">
        <v>-5.0071008971356397E-3</v>
      </c>
      <c r="AK1487">
        <v>-5.5822293872344039E-2</v>
      </c>
      <c r="AL1487">
        <v>4.4075665337092562E-2</v>
      </c>
      <c r="AM1487">
        <v>-4.3806443642484087E-2</v>
      </c>
      <c r="AN1487">
        <v>0.19060778968069644</v>
      </c>
      <c r="AO1487">
        <v>-1.3742725604238211</v>
      </c>
      <c r="AP1487">
        <v>4.985573068702875</v>
      </c>
      <c r="AQ1487">
        <v>40.957255173849134</v>
      </c>
      <c r="AR1487">
        <v>0.87373401144071261</v>
      </c>
      <c r="AS1487">
        <v>1.6205508641298665</v>
      </c>
      <c r="AT1487">
        <v>-1.000000000000002</v>
      </c>
      <c r="AU1487">
        <v>-1.000000000000002</v>
      </c>
      <c r="AV1487">
        <v>-0.70630432336067472</v>
      </c>
      <c r="AW1487">
        <v>84.274200368421234</v>
      </c>
      <c r="AX1487">
        <v>83.650362063489496</v>
      </c>
      <c r="AY1487">
        <v>0.27794904833905565</v>
      </c>
      <c r="AZ1487">
        <v>-0.3445917011293067</v>
      </c>
      <c r="BA1487">
        <v>1465.0325084020569</v>
      </c>
    </row>
    <row r="1488" spans="1:100" x14ac:dyDescent="0.25">
      <c r="A1488">
        <v>3839</v>
      </c>
      <c r="B1488" t="s">
        <v>1871</v>
      </c>
      <c r="C1488">
        <v>2</v>
      </c>
      <c r="D1488">
        <v>2.8601834947215528</v>
      </c>
      <c r="E1488">
        <v>-0.19363864418985971</v>
      </c>
      <c r="F1488">
        <v>-0.40524409853816101</v>
      </c>
      <c r="G1488">
        <v>-0.3994174804586943</v>
      </c>
      <c r="H1488">
        <v>-3.0403783420458685E-2</v>
      </c>
      <c r="I1488">
        <v>0</v>
      </c>
      <c r="J1488">
        <v>-1.8242270052275211</v>
      </c>
      <c r="K1488">
        <v>-3.0403783420458685E-2</v>
      </c>
      <c r="L1488">
        <v>-1</v>
      </c>
      <c r="M1488">
        <v>-1</v>
      </c>
      <c r="N1488">
        <v>-0.60807566840917371</v>
      </c>
      <c r="O1488">
        <v>1.9499739006024068</v>
      </c>
      <c r="P1488">
        <v>-0.81289794602253984</v>
      </c>
      <c r="Q1488">
        <v>-1.6116945226835691</v>
      </c>
      <c r="R1488">
        <v>-0.52786604373337798</v>
      </c>
      <c r="S1488">
        <v>0.30917135646856869</v>
      </c>
      <c r="T1488">
        <v>0.19440296272268154</v>
      </c>
      <c r="U1488">
        <v>-3.3546956563438271E-2</v>
      </c>
      <c r="V1488">
        <v>-1.4066842717079661E-2</v>
      </c>
      <c r="W1488">
        <v>17.301531410638596</v>
      </c>
      <c r="X1488">
        <v>0.28788646314237831</v>
      </c>
      <c r="Y1488">
        <v>-1</v>
      </c>
      <c r="Z1488">
        <v>-1</v>
      </c>
      <c r="AA1488">
        <v>27.968987161035287</v>
      </c>
      <c r="AB1488">
        <v>-7.2667881975940346E-3</v>
      </c>
      <c r="AC1488">
        <v>-7.1004807443759144E-3</v>
      </c>
      <c r="AD1488">
        <v>-1.0620649129802776E-2</v>
      </c>
      <c r="AE1488">
        <v>6.1341333401217817</v>
      </c>
      <c r="AF1488">
        <v>-1</v>
      </c>
      <c r="AG1488">
        <v>-1</v>
      </c>
      <c r="AH1488">
        <v>-1</v>
      </c>
      <c r="AI1488">
        <v>-7.9804842275964707E-3</v>
      </c>
      <c r="AJ1488">
        <v>-1.4066842717079661E-2</v>
      </c>
      <c r="AK1488">
        <v>0.24066260490327407</v>
      </c>
      <c r="AL1488">
        <v>-6.8834647914026756E-2</v>
      </c>
      <c r="AM1488">
        <v>0.27195977210178712</v>
      </c>
      <c r="AN1488">
        <v>-8.8518911886733373E-2</v>
      </c>
      <c r="AO1488">
        <v>7.3121802369588087</v>
      </c>
      <c r="AP1488">
        <v>-1.8670189466362279</v>
      </c>
      <c r="AQ1488">
        <v>22.041299106718199</v>
      </c>
      <c r="AR1488">
        <v>0.53063593271155074</v>
      </c>
      <c r="AS1488">
        <v>0.3574591465505268</v>
      </c>
      <c r="AT1488">
        <v>-1</v>
      </c>
      <c r="AU1488">
        <v>-1</v>
      </c>
      <c r="AV1488">
        <v>-0.64878315061731973</v>
      </c>
      <c r="AW1488">
        <v>37.675889939631546</v>
      </c>
      <c r="AX1488">
        <v>37.565213315346043</v>
      </c>
      <c r="AY1488">
        <v>3.4577913551450901E-2</v>
      </c>
      <c r="AZ1488">
        <v>-23.140961591490662</v>
      </c>
      <c r="BA1488">
        <v>1415.842678263934</v>
      </c>
    </row>
    <row r="1489" spans="1:100" x14ac:dyDescent="0.25">
      <c r="A1489">
        <v>3840</v>
      </c>
      <c r="B1489" t="s">
        <v>1872</v>
      </c>
      <c r="C1489">
        <v>3</v>
      </c>
      <c r="D1489">
        <v>4.82365864493008</v>
      </c>
      <c r="E1489">
        <v>0.41413485395237598</v>
      </c>
      <c r="F1489">
        <v>-1.8006152630283986E-2</v>
      </c>
      <c r="G1489">
        <v>0.10643283710977798</v>
      </c>
      <c r="H1489">
        <v>0.14195386971903257</v>
      </c>
      <c r="I1489">
        <v>0</v>
      </c>
      <c r="J1489">
        <v>8.5172321831419477</v>
      </c>
      <c r="K1489">
        <v>0.14195386971903257</v>
      </c>
      <c r="L1489">
        <v>-1.0000000000000004</v>
      </c>
      <c r="M1489">
        <v>-1.0000000000000004</v>
      </c>
      <c r="N1489">
        <v>2.8390773943806509</v>
      </c>
      <c r="O1489">
        <v>13.447323665181807</v>
      </c>
      <c r="P1489">
        <v>4.2312531984864146</v>
      </c>
      <c r="Q1489">
        <v>1.3437462519169399</v>
      </c>
      <c r="R1489">
        <v>0.96583820815150634</v>
      </c>
      <c r="S1489">
        <v>0.33333333333333337</v>
      </c>
      <c r="T1489">
        <v>0.28814594738905247</v>
      </c>
      <c r="U1489">
        <v>9.6396404533536317E-2</v>
      </c>
      <c r="V1489">
        <v>-2.8834424607905081E-2</v>
      </c>
      <c r="W1489">
        <v>21.883495637159371</v>
      </c>
      <c r="X1489">
        <v>0.64771627078651151</v>
      </c>
      <c r="Y1489">
        <v>-1.0000000000000004</v>
      </c>
      <c r="Z1489">
        <v>-1.0000000000000004</v>
      </c>
      <c r="AA1489">
        <v>51.723416704377506</v>
      </c>
      <c r="AB1489">
        <v>0.28426042284625513</v>
      </c>
      <c r="AC1489">
        <v>0.30094428941484214</v>
      </c>
      <c r="AD1489">
        <v>-7.7230550797641913E-3</v>
      </c>
      <c r="AE1489">
        <v>28.87408285906665</v>
      </c>
      <c r="AF1489">
        <v>-1.0000000000000004</v>
      </c>
      <c r="AG1489">
        <v>-1.0000000000000004</v>
      </c>
      <c r="AH1489">
        <v>-1.0000000000000004</v>
      </c>
      <c r="AI1489">
        <v>0</v>
      </c>
      <c r="AJ1489">
        <v>-2.8834424607905081E-2</v>
      </c>
      <c r="AK1489">
        <v>0.116741780855146</v>
      </c>
      <c r="AL1489">
        <v>-4.181763857297776E-2</v>
      </c>
      <c r="AM1489">
        <v>-6.7210598310267038E-3</v>
      </c>
      <c r="AN1489">
        <v>2.7894490628842823E-3</v>
      </c>
      <c r="AO1489">
        <v>0.41568240850006233</v>
      </c>
      <c r="AP1489">
        <v>-0.13935196629278165</v>
      </c>
      <c r="AQ1489">
        <v>30.400727820301324</v>
      </c>
      <c r="AR1489">
        <v>0.68904126064801696</v>
      </c>
      <c r="AS1489">
        <v>0.78967014050554385</v>
      </c>
      <c r="AT1489">
        <v>-1.0000000000000004</v>
      </c>
      <c r="AU1489">
        <v>-1.0000000000000004</v>
      </c>
      <c r="AV1489">
        <v>1.0722710452612843</v>
      </c>
      <c r="AW1489">
        <v>65.031388403266547</v>
      </c>
      <c r="AX1489">
        <v>62.147945942476049</v>
      </c>
      <c r="AY1489">
        <v>1.4575523668179663E-2</v>
      </c>
      <c r="AZ1489">
        <v>3.0690289426100152</v>
      </c>
      <c r="BA1489">
        <v>1473.2535048300392</v>
      </c>
      <c r="CU1489" t="e">
        <v>#N/A</v>
      </c>
      <c r="CV1489" t="e">
        <v>#N/A</v>
      </c>
    </row>
    <row r="1490" spans="1:100" x14ac:dyDescent="0.25">
      <c r="A1490">
        <v>3843</v>
      </c>
      <c r="B1490" t="s">
        <v>1873</v>
      </c>
      <c r="C1490">
        <v>2</v>
      </c>
      <c r="D1490">
        <v>2.3562115862284156</v>
      </c>
      <c r="E1490">
        <v>-0.3055849565004361</v>
      </c>
      <c r="F1490">
        <v>-0.68400264472849237</v>
      </c>
      <c r="G1490">
        <v>-0.67944189534933774</v>
      </c>
      <c r="H1490">
        <v>-8.8335112322442136E-2</v>
      </c>
      <c r="I1490">
        <v>0</v>
      </c>
      <c r="J1490">
        <v>-5.3001067393465275</v>
      </c>
      <c r="K1490">
        <v>-8.8335112322442136E-2</v>
      </c>
      <c r="L1490">
        <v>-1</v>
      </c>
      <c r="M1490">
        <v>-1</v>
      </c>
      <c r="N1490">
        <v>-1.7667022464488427</v>
      </c>
      <c r="O1490">
        <v>-1.6605563441207067</v>
      </c>
      <c r="P1490">
        <v>-1.3798461801222202</v>
      </c>
      <c r="Q1490">
        <v>-2.936799735692599</v>
      </c>
      <c r="R1490">
        <v>-0.96309473481606966</v>
      </c>
      <c r="S1490">
        <v>0.29834233566335033</v>
      </c>
      <c r="T1490">
        <v>0.14868261946551714</v>
      </c>
      <c r="U1490">
        <v>-9.0161593839658827E-2</v>
      </c>
      <c r="V1490">
        <v>-2.1552913617555645E-2</v>
      </c>
      <c r="W1490">
        <v>13.72834522358815</v>
      </c>
      <c r="X1490">
        <v>2.5613572923372185E-2</v>
      </c>
      <c r="Y1490">
        <v>-1</v>
      </c>
      <c r="Z1490">
        <v>-1</v>
      </c>
      <c r="AA1490">
        <v>20.612372315467184</v>
      </c>
      <c r="AB1490">
        <v>-7.0770658843957515E-2</v>
      </c>
      <c r="AC1490">
        <v>-7.0628450957939015E-2</v>
      </c>
      <c r="AD1490">
        <v>-7.3603068885767856E-2</v>
      </c>
      <c r="AE1490">
        <v>0.2837449875602438</v>
      </c>
      <c r="AF1490">
        <v>-1</v>
      </c>
      <c r="AG1490">
        <v>-1</v>
      </c>
      <c r="AH1490">
        <v>-1</v>
      </c>
      <c r="AI1490">
        <v>-1.2085415840864732E-2</v>
      </c>
      <c r="AJ1490">
        <v>-2.1552913617555645E-2</v>
      </c>
      <c r="AK1490">
        <v>0.3171683938365748</v>
      </c>
      <c r="AL1490">
        <v>-0.1453404368473275</v>
      </c>
      <c r="AM1490">
        <v>0.36106785258113067</v>
      </c>
      <c r="AN1490">
        <v>-0.17762699236607687</v>
      </c>
      <c r="AO1490">
        <v>9.5812209761714442</v>
      </c>
      <c r="AP1490">
        <v>-4.1360596858488625</v>
      </c>
      <c r="AQ1490">
        <v>18.237390217517305</v>
      </c>
      <c r="AR1490">
        <v>0.44690445227411835</v>
      </c>
      <c r="AS1490">
        <v>8.6682044470874686E-2</v>
      </c>
      <c r="AT1490">
        <v>-1</v>
      </c>
      <c r="AU1490">
        <v>-1</v>
      </c>
      <c r="AV1490">
        <v>-1.2263491488402476</v>
      </c>
      <c r="AW1490">
        <v>29.197929563944545</v>
      </c>
      <c r="AX1490">
        <v>28.97618625358286</v>
      </c>
      <c r="AY1490">
        <v>-3.0725116923336376E-2</v>
      </c>
      <c r="AZ1490">
        <v>-34.581564098404016</v>
      </c>
      <c r="BA1490">
        <v>1367.4636958949025</v>
      </c>
    </row>
    <row r="1491" spans="1:100" x14ac:dyDescent="0.25">
      <c r="A1491">
        <v>3844</v>
      </c>
      <c r="B1491" t="s">
        <v>1874</v>
      </c>
      <c r="C1491">
        <v>2</v>
      </c>
      <c r="D1491">
        <v>5.1367012744336478</v>
      </c>
      <c r="E1491">
        <v>0.31203987886555906</v>
      </c>
      <c r="F1491">
        <v>0.85395066203176606</v>
      </c>
      <c r="G1491">
        <v>0.86549540160665062</v>
      </c>
      <c r="H1491">
        <v>0.23128084230012441</v>
      </c>
      <c r="I1491">
        <v>0</v>
      </c>
      <c r="J1491">
        <v>13.876850538007464</v>
      </c>
      <c r="K1491">
        <v>0.23128084230012441</v>
      </c>
      <c r="L1491">
        <v>-1</v>
      </c>
      <c r="M1491">
        <v>-1</v>
      </c>
      <c r="N1491">
        <v>4.6256168460024885</v>
      </c>
      <c r="O1491">
        <v>18.259288284565464</v>
      </c>
      <c r="P1491">
        <v>1.7480934770180039</v>
      </c>
      <c r="Q1491">
        <v>4.3740073122140801</v>
      </c>
      <c r="R1491">
        <v>1.4381281650570592</v>
      </c>
      <c r="S1491">
        <v>0.35808769086042402</v>
      </c>
      <c r="T1491">
        <v>0.40092870863316443</v>
      </c>
      <c r="U1491">
        <v>0.22218997277579366</v>
      </c>
      <c r="V1491">
        <v>1.9748878393397656E-2</v>
      </c>
      <c r="W1491">
        <v>33.44215700495738</v>
      </c>
      <c r="X1491">
        <v>1.4726130077334578</v>
      </c>
      <c r="Y1491">
        <v>-1</v>
      </c>
      <c r="Z1491">
        <v>-1</v>
      </c>
      <c r="AA1491">
        <v>61.199935577394896</v>
      </c>
      <c r="AB1491">
        <v>0.27958985633094174</v>
      </c>
      <c r="AC1491">
        <v>0.27986502519545808</v>
      </c>
      <c r="AD1491">
        <v>0.27388052239868416</v>
      </c>
      <c r="AE1491">
        <v>32.561227545925654</v>
      </c>
      <c r="AF1491">
        <v>-1</v>
      </c>
      <c r="AG1491">
        <v>-1</v>
      </c>
      <c r="AH1491">
        <v>-1</v>
      </c>
      <c r="AI1491">
        <v>1.0562116351171123E-2</v>
      </c>
      <c r="AJ1491">
        <v>1.9748878393397656E-2</v>
      </c>
      <c r="AK1491">
        <v>-0.104925682504082</v>
      </c>
      <c r="AL1491">
        <v>0.27675363949332932</v>
      </c>
      <c r="AM1491">
        <v>-0.13055498340070976</v>
      </c>
      <c r="AN1491">
        <v>0.31399584361576355</v>
      </c>
      <c r="AO1491">
        <v>-2.9374219703415685</v>
      </c>
      <c r="AP1491">
        <v>8.3825832606641484</v>
      </c>
      <c r="AQ1491">
        <v>39.22413424640466</v>
      </c>
      <c r="AR1491">
        <v>0.90886376788468148</v>
      </c>
      <c r="AS1491">
        <v>1.5806005098585563</v>
      </c>
      <c r="AT1491">
        <v>-1</v>
      </c>
      <c r="AU1491">
        <v>-1</v>
      </c>
      <c r="AV1491">
        <v>1.9601703282442204</v>
      </c>
      <c r="AW1491">
        <v>75.972126705393492</v>
      </c>
      <c r="AX1491">
        <v>76.363155198645444</v>
      </c>
      <c r="AY1491">
        <v>0.32956163673045513</v>
      </c>
      <c r="AZ1491">
        <v>28.537980386605103</v>
      </c>
      <c r="BA1491">
        <v>1513.237089251355</v>
      </c>
    </row>
    <row r="1492" spans="1:100" x14ac:dyDescent="0.25">
      <c r="A1492">
        <v>3845</v>
      </c>
      <c r="B1492" t="s">
        <v>1875</v>
      </c>
      <c r="C1492">
        <v>3</v>
      </c>
      <c r="D1492">
        <v>2.2902280335647984</v>
      </c>
      <c r="E1492">
        <v>0</v>
      </c>
      <c r="F1492">
        <v>0.26024997402485156</v>
      </c>
      <c r="G1492">
        <v>0.26024997402485156</v>
      </c>
      <c r="H1492">
        <v>7.1827791037410466E-2</v>
      </c>
      <c r="I1492">
        <v>0</v>
      </c>
      <c r="J1492">
        <v>4.3096674622446258</v>
      </c>
      <c r="K1492">
        <v>7.1827791037410466E-2</v>
      </c>
      <c r="L1492">
        <v>-1.0000000000000002</v>
      </c>
      <c r="M1492">
        <v>-1.0000000000000002</v>
      </c>
      <c r="N1492">
        <v>1.4365558207482092</v>
      </c>
      <c r="O1492">
        <v>6.8601454698342765</v>
      </c>
      <c r="P1492">
        <v>4.1122723361562835E-3</v>
      </c>
      <c r="Q1492">
        <v>2.3951448706529068</v>
      </c>
      <c r="R1492">
        <v>0.79373470181534445</v>
      </c>
      <c r="S1492">
        <v>0.33536176093493314</v>
      </c>
      <c r="T1492">
        <v>0.39845874097577522</v>
      </c>
      <c r="U1492">
        <v>-9.8528345038005252E-3</v>
      </c>
      <c r="V1492">
        <v>0</v>
      </c>
      <c r="W1492">
        <v>26.08559505477989</v>
      </c>
      <c r="X1492">
        <v>0.69067788257702478</v>
      </c>
      <c r="Y1492">
        <v>-1.0000000000000002</v>
      </c>
      <c r="Z1492">
        <v>-1.0000000000000002</v>
      </c>
      <c r="AA1492">
        <v>31.24276221504703</v>
      </c>
      <c r="AB1492">
        <v>-0.20293263270741566</v>
      </c>
      <c r="AC1492">
        <v>0.14741136824095538</v>
      </c>
      <c r="AD1492">
        <v>0.14278991363549595</v>
      </c>
      <c r="AE1492">
        <v>4.3634324584517863</v>
      </c>
      <c r="AF1492">
        <v>-1.0000000000000002</v>
      </c>
      <c r="AG1492">
        <v>-1.0000000000000002</v>
      </c>
      <c r="AH1492">
        <v>-1.0000000000000002</v>
      </c>
      <c r="AI1492">
        <v>0</v>
      </c>
      <c r="AJ1492">
        <v>0</v>
      </c>
      <c r="AK1492">
        <v>0.45864360866070764</v>
      </c>
      <c r="AL1492">
        <v>-9.526268737482492E-2</v>
      </c>
      <c r="AM1492">
        <v>0.4048279726966168</v>
      </c>
      <c r="AN1492">
        <v>0.18384250399664576</v>
      </c>
      <c r="AO1492">
        <v>12.41391736071896</v>
      </c>
      <c r="AP1492">
        <v>4.1197491630420213</v>
      </c>
      <c r="AQ1492">
        <v>30.395262517024531</v>
      </c>
      <c r="AR1492">
        <v>0.72396766740690788</v>
      </c>
      <c r="AS1492">
        <v>0.762505673614435</v>
      </c>
      <c r="AT1492">
        <v>-1.0000000000000002</v>
      </c>
      <c r="AU1492">
        <v>-1.0000000000000002</v>
      </c>
      <c r="AV1492">
        <v>1.0539846758401956</v>
      </c>
      <c r="AW1492">
        <v>42.222656847923311</v>
      </c>
      <c r="AX1492">
        <v>42.222656847923311</v>
      </c>
      <c r="AY1492">
        <v>0.17623341086463448</v>
      </c>
      <c r="AZ1492">
        <v>1.8259643418266562</v>
      </c>
      <c r="BA1492">
        <v>1394.3687859946576</v>
      </c>
    </row>
    <row r="1493" spans="1:100" x14ac:dyDescent="0.25">
      <c r="A1493">
        <v>3847</v>
      </c>
      <c r="B1493" t="s">
        <v>1876</v>
      </c>
      <c r="C1493">
        <v>3</v>
      </c>
      <c r="D1493">
        <v>5.0559886824507565</v>
      </c>
      <c r="E1493">
        <v>0</v>
      </c>
      <c r="F1493">
        <v>1.3283165499348353</v>
      </c>
      <c r="G1493">
        <v>1.3283165499348353</v>
      </c>
      <c r="H1493">
        <v>9.3563458228826321E-2</v>
      </c>
      <c r="I1493">
        <v>0</v>
      </c>
      <c r="J1493">
        <v>5.6138074937295803</v>
      </c>
      <c r="K1493">
        <v>9.3563458228826321E-2</v>
      </c>
      <c r="L1493">
        <v>-0.99999999999999889</v>
      </c>
      <c r="M1493">
        <v>-0.99999999999999889</v>
      </c>
      <c r="N1493">
        <v>1.8712691645765274</v>
      </c>
      <c r="O1493">
        <v>11.998112726115169</v>
      </c>
      <c r="P1493">
        <v>0.38454636097667094</v>
      </c>
      <c r="Q1493">
        <v>-5.9256995495015355E-2</v>
      </c>
      <c r="R1493">
        <v>-4.0593113896804991E-2</v>
      </c>
      <c r="S1493">
        <v>0.33333333333333293</v>
      </c>
      <c r="T1493">
        <v>0.35701611963945545</v>
      </c>
      <c r="U1493">
        <v>0.12013198525627078</v>
      </c>
      <c r="V1493">
        <v>4.9539147608676608E-3</v>
      </c>
      <c r="W1493">
        <v>28.874875790444023</v>
      </c>
      <c r="X1493">
        <v>1.1307202106403735</v>
      </c>
      <c r="Y1493">
        <v>-0.99999999999999889</v>
      </c>
      <c r="Z1493">
        <v>-0.99999999999999889</v>
      </c>
      <c r="AA1493">
        <v>83.346004377063252</v>
      </c>
      <c r="AB1493">
        <v>0.40874259402320173</v>
      </c>
      <c r="AC1493">
        <v>0.19997189159376741</v>
      </c>
      <c r="AD1493">
        <v>0.48151994839335255</v>
      </c>
      <c r="AE1493">
        <v>54.511721700516112</v>
      </c>
      <c r="AF1493">
        <v>-0.99999999999999889</v>
      </c>
      <c r="AG1493">
        <v>-0.99999999999999889</v>
      </c>
      <c r="AH1493">
        <v>-0.99999999999999889</v>
      </c>
      <c r="AI1493">
        <v>-7.577453473340507E-3</v>
      </c>
      <c r="AJ1493">
        <v>4.9539147608676608E-3</v>
      </c>
      <c r="AK1493">
        <v>2.589025174223096E-2</v>
      </c>
      <c r="AL1493">
        <v>2.8619404220584684E-2</v>
      </c>
      <c r="AM1493">
        <v>-0.21035761751777238</v>
      </c>
      <c r="AN1493">
        <v>1.0761863401351364</v>
      </c>
      <c r="AO1493">
        <v>-5.1294891792331549</v>
      </c>
      <c r="AP1493">
        <v>27.047755524481339</v>
      </c>
      <c r="AQ1493">
        <v>34.48868328417359</v>
      </c>
      <c r="AR1493">
        <v>0.81543535298992709</v>
      </c>
      <c r="AS1493">
        <v>1.2242836688691998</v>
      </c>
      <c r="AT1493">
        <v>-0.99999999999999889</v>
      </c>
      <c r="AU1493">
        <v>-0.99999999999999889</v>
      </c>
      <c r="AV1493">
        <v>1.2877234360380303</v>
      </c>
      <c r="AW1493">
        <v>122.39187262765975</v>
      </c>
      <c r="AX1493">
        <v>122.73571503427974</v>
      </c>
      <c r="AY1493">
        <v>0.40730728233637009</v>
      </c>
      <c r="AZ1493">
        <v>84.101246151787237</v>
      </c>
      <c r="BA1493">
        <v>1636.0864680294285</v>
      </c>
      <c r="CU1493" t="e">
        <v>#N/A</v>
      </c>
      <c r="CV1493" t="e">
        <v>#N/A</v>
      </c>
    </row>
    <row r="1494" spans="1:100" x14ac:dyDescent="0.25">
      <c r="A1494">
        <v>3848</v>
      </c>
      <c r="B1494" t="s">
        <v>1877</v>
      </c>
      <c r="C1494">
        <v>2</v>
      </c>
      <c r="D1494">
        <v>4.6437338216761876</v>
      </c>
      <c r="E1494">
        <v>0.20253796517687678</v>
      </c>
      <c r="F1494">
        <v>0.58127893542561559</v>
      </c>
      <c r="G1494">
        <v>0.59158544711874361</v>
      </c>
      <c r="H1494">
        <v>0.1746144703012289</v>
      </c>
      <c r="I1494">
        <v>0</v>
      </c>
      <c r="J1494">
        <v>10.476868218073735</v>
      </c>
      <c r="K1494">
        <v>0.1746144703012289</v>
      </c>
      <c r="L1494">
        <v>-1</v>
      </c>
      <c r="M1494">
        <v>-1</v>
      </c>
      <c r="N1494">
        <v>3.4922894060245779</v>
      </c>
      <c r="O1494">
        <v>14.727595609140955</v>
      </c>
      <c r="P1494">
        <v>1.1935248153536686</v>
      </c>
      <c r="Q1494">
        <v>3.0778363739452281</v>
      </c>
      <c r="R1494">
        <v>1.0124028903061153</v>
      </c>
      <c r="S1494">
        <v>0.34749512664753446</v>
      </c>
      <c r="T1494">
        <v>0.35620668985622306</v>
      </c>
      <c r="U1494">
        <v>0.16681154184242336</v>
      </c>
      <c r="V1494">
        <v>1.2426269254321705E-2</v>
      </c>
      <c r="W1494">
        <v>29.946992962729048</v>
      </c>
      <c r="X1494">
        <v>1.2160669653058545</v>
      </c>
      <c r="Y1494">
        <v>-1</v>
      </c>
      <c r="Z1494">
        <v>-1</v>
      </c>
      <c r="AA1494">
        <v>54.003955761415106</v>
      </c>
      <c r="AB1494">
        <v>0.21747262157002178</v>
      </c>
      <c r="AC1494">
        <v>0.21772421709234438</v>
      </c>
      <c r="AD1494">
        <v>0.21227335241091078</v>
      </c>
      <c r="AE1494">
        <v>26.838585082722862</v>
      </c>
      <c r="AF1494">
        <v>-1</v>
      </c>
      <c r="AG1494">
        <v>-1</v>
      </c>
      <c r="AH1494">
        <v>-1</v>
      </c>
      <c r="AI1494">
        <v>6.5468177858464573E-3</v>
      </c>
      <c r="AJ1494">
        <v>1.2426269254321705E-2</v>
      </c>
      <c r="AK1494">
        <v>-3.0090432252901075E-2</v>
      </c>
      <c r="AL1494">
        <v>0.20191838924214839</v>
      </c>
      <c r="AM1494">
        <v>-4.339261836859816E-2</v>
      </c>
      <c r="AN1494">
        <v>0.22683347858365194</v>
      </c>
      <c r="AO1494">
        <v>-0.71792676721202708</v>
      </c>
      <c r="AP1494">
        <v>6.1630880575346083</v>
      </c>
      <c r="AQ1494">
        <v>35.503285437117583</v>
      </c>
      <c r="AR1494">
        <v>0.82696060238827707</v>
      </c>
      <c r="AS1494">
        <v>1.3157359489024356</v>
      </c>
      <c r="AT1494">
        <v>-1</v>
      </c>
      <c r="AU1494">
        <v>-1</v>
      </c>
      <c r="AV1494">
        <v>1.3952157461632753</v>
      </c>
      <c r="AW1494">
        <v>67.679286448726657</v>
      </c>
      <c r="AX1494">
        <v>67.961673447485609</v>
      </c>
      <c r="AY1494">
        <v>0.26568452761389205</v>
      </c>
      <c r="AZ1494">
        <v>17.347188636511966</v>
      </c>
      <c r="BA1494">
        <v>1469.1344007707978</v>
      </c>
    </row>
    <row r="1495" spans="1:100" x14ac:dyDescent="0.25">
      <c r="A1495">
        <v>3851</v>
      </c>
      <c r="B1495" t="s">
        <v>1878</v>
      </c>
      <c r="C1495">
        <v>3</v>
      </c>
      <c r="D1495">
        <v>3.9153564480003475</v>
      </c>
      <c r="E1495">
        <v>-7.4894588915475624E-3</v>
      </c>
      <c r="F1495">
        <v>-0.37849194000632047</v>
      </c>
      <c r="G1495">
        <v>-0.37849194000632047</v>
      </c>
      <c r="H1495">
        <v>0.1444662619579237</v>
      </c>
      <c r="I1495">
        <v>0</v>
      </c>
      <c r="J1495">
        <v>8.6679757174754215</v>
      </c>
      <c r="K1495">
        <v>0.1444662619579237</v>
      </c>
      <c r="L1495">
        <v>-0.99999999999999845</v>
      </c>
      <c r="M1495">
        <v>-0.99999999999999845</v>
      </c>
      <c r="N1495">
        <v>2.8893252391584743</v>
      </c>
      <c r="O1495">
        <v>12.204840225469454</v>
      </c>
      <c r="P1495">
        <v>-1.2050448615244475E-2</v>
      </c>
      <c r="Q1495">
        <v>-1.8740325322184876</v>
      </c>
      <c r="R1495">
        <v>-0.57116173357533473</v>
      </c>
      <c r="S1495">
        <v>0.33333333333333293</v>
      </c>
      <c r="T1495">
        <v>0.28263937572575487</v>
      </c>
      <c r="U1495">
        <v>0.12256905899830935</v>
      </c>
      <c r="V1495">
        <v>4.4905406052408369E-3</v>
      </c>
      <c r="W1495">
        <v>23.942641868188552</v>
      </c>
      <c r="X1495">
        <v>0.93803196911826747</v>
      </c>
      <c r="Y1495">
        <v>-0.99999999999999845</v>
      </c>
      <c r="Z1495">
        <v>-0.99999999999999845</v>
      </c>
      <c r="AA1495">
        <v>45.652257718031137</v>
      </c>
      <c r="AB1495">
        <v>-5.8108422785111526E-3</v>
      </c>
      <c r="AC1495">
        <v>0.12212547752843579</v>
      </c>
      <c r="AD1495">
        <v>0.32930091641843307</v>
      </c>
      <c r="AE1495">
        <v>22.280777583417887</v>
      </c>
      <c r="AF1495">
        <v>-0.99999999999999845</v>
      </c>
      <c r="AG1495">
        <v>-0.99999999999999845</v>
      </c>
      <c r="AH1495">
        <v>-0.99999999999999845</v>
      </c>
      <c r="AI1495">
        <v>0</v>
      </c>
      <c r="AJ1495">
        <v>4.4905406052408369E-3</v>
      </c>
      <c r="AK1495">
        <v>-0.13399796312806639</v>
      </c>
      <c r="AL1495">
        <v>0.8114591104692932</v>
      </c>
      <c r="AM1495">
        <v>0.38266734592815249</v>
      </c>
      <c r="AN1495">
        <v>0.31860245402502224</v>
      </c>
      <c r="AO1495">
        <v>8.8966938325634803</v>
      </c>
      <c r="AP1495">
        <v>12.022356902972023</v>
      </c>
      <c r="AQ1495">
        <v>32.610617585663981</v>
      </c>
      <c r="AR1495">
        <v>0.74303230866263836</v>
      </c>
      <c r="AS1495">
        <v>1.0824982310761919</v>
      </c>
      <c r="AT1495">
        <v>-0.99999999999999845</v>
      </c>
      <c r="AU1495">
        <v>-0.99999999999999845</v>
      </c>
      <c r="AV1495">
        <v>-0.9496536735816552</v>
      </c>
      <c r="AW1495">
        <v>69.879454846472569</v>
      </c>
      <c r="AX1495">
        <v>70.328508906996646</v>
      </c>
      <c r="AY1495">
        <v>0.10561794477592427</v>
      </c>
      <c r="AZ1495">
        <v>-2.5017181340273424</v>
      </c>
      <c r="BA1495">
        <v>1393.3554178100376</v>
      </c>
    </row>
    <row r="1496" spans="1:100" x14ac:dyDescent="0.25">
      <c r="A1496">
        <v>3853</v>
      </c>
      <c r="B1496" t="s">
        <v>1879</v>
      </c>
      <c r="C1496">
        <v>2</v>
      </c>
      <c r="D1496">
        <v>4.3227838362478224</v>
      </c>
      <c r="E1496">
        <v>0.13124596119938131</v>
      </c>
      <c r="F1496">
        <v>0.40375405788764962</v>
      </c>
      <c r="G1496">
        <v>0.4132544124635405</v>
      </c>
      <c r="H1496">
        <v>0.1377214235785848</v>
      </c>
      <c r="I1496">
        <v>0</v>
      </c>
      <c r="J1496">
        <v>8.2632854147150887</v>
      </c>
      <c r="K1496">
        <v>0.1377214235785848</v>
      </c>
      <c r="L1496">
        <v>-1</v>
      </c>
      <c r="M1496">
        <v>-1</v>
      </c>
      <c r="N1496">
        <v>2.7544284715716962</v>
      </c>
      <c r="O1496">
        <v>12.428261836952469</v>
      </c>
      <c r="P1496">
        <v>0.83246892234369607</v>
      </c>
      <c r="Q1496">
        <v>2.2339550154030174</v>
      </c>
      <c r="R1496">
        <v>0.73523140573139778</v>
      </c>
      <c r="S1496">
        <v>0.34059876196714944</v>
      </c>
      <c r="T1496">
        <v>0.32709009971523384</v>
      </c>
      <c r="U1496">
        <v>0.13075701836081821</v>
      </c>
      <c r="V1496">
        <v>7.6588322088575033E-3</v>
      </c>
      <c r="W1496">
        <v>27.671441418406623</v>
      </c>
      <c r="X1496">
        <v>1.0490408297703824</v>
      </c>
      <c r="Y1496">
        <v>-1</v>
      </c>
      <c r="Z1496">
        <v>-1</v>
      </c>
      <c r="AA1496">
        <v>49.318961642304728</v>
      </c>
      <c r="AB1496">
        <v>0.17703075166593224</v>
      </c>
      <c r="AC1496">
        <v>0.17726699959524186</v>
      </c>
      <c r="AD1496">
        <v>0.17216356382495537</v>
      </c>
      <c r="AE1496">
        <v>23.112817783273325</v>
      </c>
      <c r="AF1496">
        <v>-1</v>
      </c>
      <c r="AG1496">
        <v>-1</v>
      </c>
      <c r="AH1496">
        <v>-1</v>
      </c>
      <c r="AI1496">
        <v>3.9326289406742968E-3</v>
      </c>
      <c r="AJ1496">
        <v>7.6588322088575033E-3</v>
      </c>
      <c r="AK1496">
        <v>1.8631592585240941E-2</v>
      </c>
      <c r="AL1496">
        <v>0.15319636440400639</v>
      </c>
      <c r="AM1496">
        <v>1.3355062701376277E-2</v>
      </c>
      <c r="AN1496">
        <v>0.17008579751367747</v>
      </c>
      <c r="AO1496">
        <v>0.72709145684753773</v>
      </c>
      <c r="AP1496">
        <v>4.7180698334750435</v>
      </c>
      <c r="AQ1496">
        <v>33.080800211283844</v>
      </c>
      <c r="AR1496">
        <v>0.77363696078563138</v>
      </c>
      <c r="AS1496">
        <v>1.1432939823915527</v>
      </c>
      <c r="AT1496">
        <v>-1</v>
      </c>
      <c r="AU1496">
        <v>-1</v>
      </c>
      <c r="AV1496">
        <v>1.0273980253942372</v>
      </c>
      <c r="AW1496">
        <v>62.280173495834653</v>
      </c>
      <c r="AX1496">
        <v>62.491828672686488</v>
      </c>
      <c r="AY1496">
        <v>0.22409687892534122</v>
      </c>
      <c r="AZ1496">
        <v>10.061343639983631</v>
      </c>
      <c r="BA1496">
        <v>1475.2438180641288</v>
      </c>
    </row>
    <row r="1497" spans="1:100" x14ac:dyDescent="0.25">
      <c r="A1497">
        <v>3859</v>
      </c>
      <c r="B1497" t="s">
        <v>1880</v>
      </c>
      <c r="C1497">
        <v>3</v>
      </c>
      <c r="D1497">
        <v>-1.3534960856151759</v>
      </c>
      <c r="E1497">
        <v>-9.5960973920461955E-3</v>
      </c>
      <c r="F1497">
        <v>4.0078226598656652</v>
      </c>
      <c r="G1497">
        <v>4.0078226598656652</v>
      </c>
      <c r="H1497">
        <v>5.5654953579297325E-2</v>
      </c>
      <c r="I1497">
        <v>0</v>
      </c>
      <c r="J1497">
        <v>3.3392972147578384</v>
      </c>
      <c r="K1497">
        <v>5.5654953579297325E-2</v>
      </c>
      <c r="L1497">
        <v>-1.0000000000000024</v>
      </c>
      <c r="M1497">
        <v>-1.0000000000000024</v>
      </c>
      <c r="N1497">
        <v>1.1130990715859459</v>
      </c>
      <c r="O1497">
        <v>5.9936237890083248</v>
      </c>
      <c r="P1497">
        <v>-5.751409789228875E-2</v>
      </c>
      <c r="Q1497">
        <v>1.9440124193117245</v>
      </c>
      <c r="R1497">
        <v>0.59022951028161208</v>
      </c>
      <c r="S1497">
        <v>0.3333333333333342</v>
      </c>
      <c r="T1497">
        <v>0.36975602943565972</v>
      </c>
      <c r="U1497">
        <v>-5.3372771453880023E-2</v>
      </c>
      <c r="V1497">
        <v>-9.6438020135803607E-4</v>
      </c>
      <c r="W1497">
        <v>23.723890301378344</v>
      </c>
      <c r="X1497">
        <v>0.46457973826835425</v>
      </c>
      <c r="Y1497">
        <v>-1.0000000000000024</v>
      </c>
      <c r="Z1497">
        <v>-1.0000000000000024</v>
      </c>
      <c r="AA1497">
        <v>25.781304064394284</v>
      </c>
      <c r="AB1497">
        <v>-0.13812379780450648</v>
      </c>
      <c r="AC1497">
        <v>7.2849095668305275E-2</v>
      </c>
      <c r="AD1497">
        <v>9.4618387190887776E-2</v>
      </c>
      <c r="AE1497">
        <v>1.4671842527343313</v>
      </c>
      <c r="AF1497">
        <v>-1.0000000000000024</v>
      </c>
      <c r="AG1497">
        <v>-1.0000000000000024</v>
      </c>
      <c r="AH1497">
        <v>-1.0000000000000024</v>
      </c>
      <c r="AI1497">
        <v>0</v>
      </c>
      <c r="AJ1497">
        <v>-9.6438020135803607E-4</v>
      </c>
      <c r="AK1497">
        <v>-8.5586781552954266E-2</v>
      </c>
      <c r="AL1497">
        <v>-4.6735758144110309E-3</v>
      </c>
      <c r="AM1497">
        <v>0.70901323741817202</v>
      </c>
      <c r="AN1497">
        <v>0.52655707344768632</v>
      </c>
      <c r="AO1497">
        <v>17.297397027689531</v>
      </c>
      <c r="AP1497">
        <v>13.140558957120108</v>
      </c>
      <c r="AQ1497">
        <v>27.063187516136182</v>
      </c>
      <c r="AR1497">
        <v>0.64875221111375569</v>
      </c>
      <c r="AS1497">
        <v>0.52023469184765136</v>
      </c>
      <c r="AT1497">
        <v>-1.0000000000000024</v>
      </c>
      <c r="AU1497">
        <v>-1.0000000000000024</v>
      </c>
      <c r="AV1497">
        <v>4.5980521701472776</v>
      </c>
      <c r="AW1497">
        <v>44.915486810522715</v>
      </c>
      <c r="AX1497">
        <v>44.819048790386908</v>
      </c>
      <c r="AY1497">
        <v>-0.21866426019189794</v>
      </c>
      <c r="AZ1497">
        <v>-55.507893036405854</v>
      </c>
      <c r="BA1497">
        <v>1340.890169929374</v>
      </c>
    </row>
    <row r="1498" spans="1:100" x14ac:dyDescent="0.25">
      <c r="A1498">
        <v>3861</v>
      </c>
      <c r="B1498" t="s">
        <v>1881</v>
      </c>
      <c r="C1498">
        <v>2</v>
      </c>
      <c r="D1498">
        <v>3.8804871997405441</v>
      </c>
      <c r="E1498">
        <v>3.2999458626638091E-2</v>
      </c>
      <c r="F1498">
        <v>0.15910953445322212</v>
      </c>
      <c r="G1498">
        <v>0.16749893530535898</v>
      </c>
      <c r="H1498">
        <v>8.6879637578337734E-2</v>
      </c>
      <c r="I1498">
        <v>0</v>
      </c>
      <c r="J1498">
        <v>5.2127782547002637</v>
      </c>
      <c r="K1498">
        <v>8.6879637578337734E-2</v>
      </c>
      <c r="L1498">
        <v>-1</v>
      </c>
      <c r="M1498">
        <v>-1</v>
      </c>
      <c r="N1498">
        <v>1.7375927515667544</v>
      </c>
      <c r="O1498">
        <v>9.2595824793596986</v>
      </c>
      <c r="P1498">
        <v>0.33490290171807496</v>
      </c>
      <c r="Q1498">
        <v>1.0710140481484189</v>
      </c>
      <c r="R1498">
        <v>0.35326530219814606</v>
      </c>
      <c r="S1498">
        <v>0.33109497931954845</v>
      </c>
      <c r="T1498">
        <v>0.28696493856673816</v>
      </c>
      <c r="U1498">
        <v>8.1070789381861255E-2</v>
      </c>
      <c r="V1498">
        <v>1.0888946307183998E-3</v>
      </c>
      <c r="W1498">
        <v>24.535536012742131</v>
      </c>
      <c r="X1498">
        <v>0.81886447423153241</v>
      </c>
      <c r="Y1498">
        <v>-1</v>
      </c>
      <c r="Z1498">
        <v>-1</v>
      </c>
      <c r="AA1498">
        <v>42.862637495184941</v>
      </c>
      <c r="AB1498">
        <v>0.12129838262167157</v>
      </c>
      <c r="AC1498">
        <v>0.1215134802500735</v>
      </c>
      <c r="AD1498">
        <v>0.11688883134940056</v>
      </c>
      <c r="AE1498">
        <v>17.978390552326651</v>
      </c>
      <c r="AF1498">
        <v>-1</v>
      </c>
      <c r="AG1498">
        <v>-1</v>
      </c>
      <c r="AH1498">
        <v>-1</v>
      </c>
      <c r="AI1498">
        <v>3.3005225922882005E-4</v>
      </c>
      <c r="AJ1498">
        <v>1.0888946307183998E-3</v>
      </c>
      <c r="AK1498">
        <v>8.577472605811684E-2</v>
      </c>
      <c r="AL1498">
        <v>8.6053230931130487E-2</v>
      </c>
      <c r="AM1498">
        <v>9.1558239540091346E-2</v>
      </c>
      <c r="AN1498">
        <v>9.1882620674962417E-2</v>
      </c>
      <c r="AO1498">
        <v>2.7184506380615128</v>
      </c>
      <c r="AP1498">
        <v>2.726710652261068</v>
      </c>
      <c r="AQ1498">
        <v>29.742407576852703</v>
      </c>
      <c r="AR1498">
        <v>0.70015240431901704</v>
      </c>
      <c r="AS1498">
        <v>0.90565414676835521</v>
      </c>
      <c r="AT1498">
        <v>-1</v>
      </c>
      <c r="AU1498">
        <v>-1</v>
      </c>
      <c r="AV1498">
        <v>0.52051362554985869</v>
      </c>
      <c r="AW1498">
        <v>54.839732281918444</v>
      </c>
      <c r="AX1498">
        <v>54.953912935187432</v>
      </c>
      <c r="AY1498">
        <v>0.16678552834016461</v>
      </c>
      <c r="AZ1498">
        <v>2.0823676174135521E-2</v>
      </c>
      <c r="BA1498">
        <v>1441.049245281532</v>
      </c>
    </row>
    <row r="1499" spans="1:100" x14ac:dyDescent="0.25">
      <c r="A1499">
        <v>3863</v>
      </c>
      <c r="B1499" t="s">
        <v>1882</v>
      </c>
      <c r="C1499">
        <v>3</v>
      </c>
      <c r="D1499">
        <v>2.0330650965015211</v>
      </c>
      <c r="E1499">
        <v>3.4831752279243173E-3</v>
      </c>
      <c r="F1499">
        <v>-0.34767532885110747</v>
      </c>
      <c r="G1499">
        <v>-0.34767532885110747</v>
      </c>
      <c r="H1499">
        <v>1.2815221710479528E-2</v>
      </c>
      <c r="I1499">
        <v>0</v>
      </c>
      <c r="J1499">
        <v>0.76891330262877</v>
      </c>
      <c r="K1499">
        <v>1.2815221710479528E-2</v>
      </c>
      <c r="L1499">
        <v>-0.99999999999999867</v>
      </c>
      <c r="M1499">
        <v>-0.99999999999999867</v>
      </c>
      <c r="N1499">
        <v>0.2563044342095907</v>
      </c>
      <c r="O1499">
        <v>2.454303070279185</v>
      </c>
      <c r="P1499">
        <v>0.12894439175053923</v>
      </c>
      <c r="Q1499">
        <v>2.1672861494779072</v>
      </c>
      <c r="R1499">
        <v>0.63700296845122162</v>
      </c>
      <c r="S1499">
        <v>0.33333333333333293</v>
      </c>
      <c r="T1499">
        <v>0.35223390405487043</v>
      </c>
      <c r="U1499">
        <v>1.6888733589385252E-2</v>
      </c>
      <c r="V1499">
        <v>-3.5696169443718995E-3</v>
      </c>
      <c r="W1499">
        <v>27.442845292909492</v>
      </c>
      <c r="X1499">
        <v>0.73778981909057095</v>
      </c>
      <c r="Y1499">
        <v>-0.99999999999999867</v>
      </c>
      <c r="Z1499">
        <v>-0.99999999999999867</v>
      </c>
      <c r="AA1499">
        <v>51.065815024038443</v>
      </c>
      <c r="AB1499">
        <v>-5.2163310111991851E-2</v>
      </c>
      <c r="AC1499">
        <v>0.13408046564474083</v>
      </c>
      <c r="AD1499">
        <v>0.3778021797208056</v>
      </c>
      <c r="AE1499">
        <v>22.98596676267773</v>
      </c>
      <c r="AF1499">
        <v>-0.99999999999999867</v>
      </c>
      <c r="AG1499">
        <v>-0.99999999999999867</v>
      </c>
      <c r="AH1499">
        <v>-0.99999999999999867</v>
      </c>
      <c r="AI1499">
        <v>0</v>
      </c>
      <c r="AJ1499">
        <v>-3.5696169443718995E-3</v>
      </c>
      <c r="AK1499">
        <v>-0.14171877015107184</v>
      </c>
      <c r="AL1499">
        <v>-0.13621424850307839</v>
      </c>
      <c r="AM1499">
        <v>-0.14542619759173153</v>
      </c>
      <c r="AN1499">
        <v>-0.20614526263107844</v>
      </c>
      <c r="AO1499">
        <v>-4.3442487905486464</v>
      </c>
      <c r="AP1499">
        <v>-5.8347028082923513</v>
      </c>
      <c r="AQ1499">
        <v>28.211758595538267</v>
      </c>
      <c r="AR1499">
        <v>0.69888635403321675</v>
      </c>
      <c r="AS1499">
        <v>0.7506050408010505</v>
      </c>
      <c r="AT1499">
        <v>-0.99999999999999867</v>
      </c>
      <c r="AU1499">
        <v>-0.99999999999999867</v>
      </c>
      <c r="AV1499">
        <v>0.28932763960011415</v>
      </c>
      <c r="AW1499">
        <v>47.685415286025275</v>
      </c>
      <c r="AX1499">
        <v>47.328453591588087</v>
      </c>
      <c r="AY1499">
        <v>8.6039516540729444E-2</v>
      </c>
      <c r="AZ1499">
        <v>2.105091006818494</v>
      </c>
      <c r="BA1499">
        <v>1428.1130511570123</v>
      </c>
    </row>
    <row r="1500" spans="1:100" x14ac:dyDescent="0.25">
      <c r="A1500">
        <v>3865</v>
      </c>
      <c r="B1500" t="s">
        <v>1883</v>
      </c>
      <c r="C1500">
        <v>3</v>
      </c>
      <c r="D1500">
        <v>5.2445827401593537</v>
      </c>
      <c r="E1500">
        <v>0</v>
      </c>
      <c r="F1500">
        <v>-0.22013602681916383</v>
      </c>
      <c r="G1500">
        <v>-0.22013602681916383</v>
      </c>
      <c r="H1500">
        <v>0.44606291031970741</v>
      </c>
      <c r="I1500">
        <v>0</v>
      </c>
      <c r="J1500">
        <v>26.763774619182438</v>
      </c>
      <c r="K1500">
        <v>0.44606291031970741</v>
      </c>
      <c r="L1500">
        <v>-0.99999999999999922</v>
      </c>
      <c r="M1500">
        <v>-0.99999999999999922</v>
      </c>
      <c r="N1500">
        <v>8.9212582063941497</v>
      </c>
      <c r="O1500">
        <v>31.788221332522639</v>
      </c>
      <c r="P1500">
        <v>-0.13197115328879361</v>
      </c>
      <c r="Q1500">
        <v>1.0860661583430258</v>
      </c>
      <c r="R1500">
        <v>0.39786293706022863</v>
      </c>
      <c r="S1500">
        <v>0.33333333333333293</v>
      </c>
      <c r="T1500">
        <v>0.34748972539522949</v>
      </c>
      <c r="U1500">
        <v>0.27439191580921884</v>
      </c>
      <c r="V1500">
        <v>0</v>
      </c>
      <c r="W1500">
        <v>20.366082568722963</v>
      </c>
      <c r="X1500">
        <v>1.3464842037076263</v>
      </c>
      <c r="Y1500">
        <v>-0.99999999999999922</v>
      </c>
      <c r="Z1500">
        <v>-0.99999999999999922</v>
      </c>
      <c r="AA1500">
        <v>54.591982114918991</v>
      </c>
      <c r="AB1500">
        <v>0.21999271116124192</v>
      </c>
      <c r="AC1500">
        <v>0.12043069911622617</v>
      </c>
      <c r="AD1500">
        <v>0.3361373219052477</v>
      </c>
      <c r="AE1500">
        <v>33.828036609135808</v>
      </c>
      <c r="AF1500">
        <v>-0.99999999999999922</v>
      </c>
      <c r="AG1500">
        <v>-0.99999999999999922</v>
      </c>
      <c r="AH1500">
        <v>-0.99999999999999922</v>
      </c>
      <c r="AI1500">
        <v>0</v>
      </c>
      <c r="AJ1500">
        <v>0</v>
      </c>
      <c r="AK1500">
        <v>0.239447549987647</v>
      </c>
      <c r="AL1500">
        <v>4.1801547583016005E-2</v>
      </c>
      <c r="AM1500">
        <v>0.32613874271781645</v>
      </c>
      <c r="AN1500">
        <v>2.6012037654964383E-2</v>
      </c>
      <c r="AO1500">
        <v>9.3507063178836454</v>
      </c>
      <c r="AP1500">
        <v>0.85930867928918975</v>
      </c>
      <c r="AQ1500">
        <v>47.129857187905401</v>
      </c>
      <c r="AR1500">
        <v>0.95521497453778093</v>
      </c>
      <c r="AS1500">
        <v>1.7925471140273337</v>
      </c>
      <c r="AT1500">
        <v>-0.99999999999999922</v>
      </c>
      <c r="AU1500">
        <v>-0.99999999999999922</v>
      </c>
      <c r="AV1500">
        <v>0.17772691024106491</v>
      </c>
      <c r="AW1500">
        <v>87.239512126730773</v>
      </c>
      <c r="AX1500">
        <v>87.239512126730773</v>
      </c>
      <c r="AY1500">
        <v>0.15605815780244398</v>
      </c>
      <c r="AZ1500">
        <v>5.3869344654431774</v>
      </c>
      <c r="BA1500">
        <v>1452.3722470385408</v>
      </c>
      <c r="CU1500" t="e">
        <v>#N/A</v>
      </c>
      <c r="CV1500" t="e">
        <v>#N/A</v>
      </c>
    </row>
    <row r="1501" spans="1:100" x14ac:dyDescent="0.25">
      <c r="A1501">
        <v>3871</v>
      </c>
      <c r="B1501" t="s">
        <v>1884</v>
      </c>
      <c r="C1501">
        <v>2</v>
      </c>
      <c r="D1501">
        <v>2.5964464901222324</v>
      </c>
      <c r="E1501">
        <v>-0.25222203859572767</v>
      </c>
      <c r="F1501">
        <v>-0.5511231500085475</v>
      </c>
      <c r="G1501">
        <v>-0.54595898238238993</v>
      </c>
      <c r="H1501">
        <v>-6.0720225467297897E-2</v>
      </c>
      <c r="I1501">
        <v>0</v>
      </c>
      <c r="J1501">
        <v>-3.6432135280378732</v>
      </c>
      <c r="K1501">
        <v>-6.0720225467297897E-2</v>
      </c>
      <c r="L1501">
        <v>-1</v>
      </c>
      <c r="M1501">
        <v>-1</v>
      </c>
      <c r="N1501">
        <v>-1.2144045093459579</v>
      </c>
      <c r="O1501">
        <v>6.0522493269667521E-2</v>
      </c>
      <c r="P1501">
        <v>-1.1095915245821077</v>
      </c>
      <c r="Q1501">
        <v>-2.3051444427453438</v>
      </c>
      <c r="R1501">
        <v>-0.75562856257106259</v>
      </c>
      <c r="S1501">
        <v>0.3035043471337599</v>
      </c>
      <c r="T1501">
        <v>0.17047673553285503</v>
      </c>
      <c r="U1501">
        <v>-6.3174351662406897E-2</v>
      </c>
      <c r="V1501">
        <v>-1.7984429952076428E-2</v>
      </c>
      <c r="W1501">
        <v>15.431622778893532</v>
      </c>
      <c r="X1501">
        <v>0.15063463364897112</v>
      </c>
      <c r="Y1501">
        <v>-1</v>
      </c>
      <c r="Z1501">
        <v>-1</v>
      </c>
      <c r="AA1501">
        <v>24.119146464234934</v>
      </c>
      <c r="AB1501">
        <v>-4.0499435379877755E-2</v>
      </c>
      <c r="AC1501">
        <v>-4.0345739636872546E-2</v>
      </c>
      <c r="AD1501">
        <v>-4.3580412261285909E-2</v>
      </c>
      <c r="AE1501">
        <v>3.0725263857564986</v>
      </c>
      <c r="AF1501">
        <v>-1</v>
      </c>
      <c r="AG1501">
        <v>-1</v>
      </c>
      <c r="AH1501">
        <v>-1</v>
      </c>
      <c r="AI1501">
        <v>-1.0128664214464071E-2</v>
      </c>
      <c r="AJ1501">
        <v>-1.7984429952076428E-2</v>
      </c>
      <c r="AK1501">
        <v>0.28069937534174255</v>
      </c>
      <c r="AL1501">
        <v>-0.10887141835249524</v>
      </c>
      <c r="AM1501">
        <v>0.31859153437894439</v>
      </c>
      <c r="AN1501">
        <v>-0.13515067416389065</v>
      </c>
      <c r="AO1501">
        <v>8.4996075474671624</v>
      </c>
      <c r="AP1501">
        <v>-3.0544462571445816</v>
      </c>
      <c r="AQ1501">
        <v>20.050649391327894</v>
      </c>
      <c r="AR1501">
        <v>0.48681783597028028</v>
      </c>
      <c r="AS1501">
        <v>0.21575691947581221</v>
      </c>
      <c r="AT1501">
        <v>-1</v>
      </c>
      <c r="AU1501">
        <v>-1</v>
      </c>
      <c r="AV1501">
        <v>-0.9510331843249139</v>
      </c>
      <c r="AW1501">
        <v>33.239230203415573</v>
      </c>
      <c r="AX1501">
        <v>33.070430507976994</v>
      </c>
      <c r="AY1501">
        <v>4.0373566884963075E-4</v>
      </c>
      <c r="AZ1501">
        <v>-29.128021951673198</v>
      </c>
      <c r="BA1501">
        <v>1389.8042580955291</v>
      </c>
    </row>
    <row r="1502" spans="1:100" x14ac:dyDescent="0.25">
      <c r="A1502">
        <v>3872</v>
      </c>
      <c r="B1502" t="s">
        <v>1885</v>
      </c>
      <c r="C1502">
        <v>3</v>
      </c>
      <c r="D1502">
        <v>2.7411380737899989</v>
      </c>
      <c r="E1502">
        <v>-4.1761733758324759E-2</v>
      </c>
      <c r="F1502">
        <v>-9.8287165233583496E-2</v>
      </c>
      <c r="G1502">
        <v>-0.11002906582596741</v>
      </c>
      <c r="H1502">
        <v>-5.2067744789005214E-2</v>
      </c>
      <c r="I1502">
        <v>0</v>
      </c>
      <c r="J1502">
        <v>-3.124064687340312</v>
      </c>
      <c r="K1502">
        <v>-5.2067744789005214E-2</v>
      </c>
      <c r="L1502">
        <v>-0.99999999999999967</v>
      </c>
      <c r="M1502">
        <v>-0.99999999999999967</v>
      </c>
      <c r="N1502">
        <v>-1.0413548957801042</v>
      </c>
      <c r="O1502">
        <v>-0.49295567937627793</v>
      </c>
      <c r="P1502">
        <v>6.5470444879545902</v>
      </c>
      <c r="Q1502">
        <v>1.8367566542920044</v>
      </c>
      <c r="R1502">
        <v>0.94481849334840973</v>
      </c>
      <c r="S1502">
        <v>0.33333333333333304</v>
      </c>
      <c r="T1502">
        <v>7.4349597722893596E-2</v>
      </c>
      <c r="U1502">
        <v>-6.7747089060899823E-2</v>
      </c>
      <c r="V1502">
        <v>-7.6856120467356705E-3</v>
      </c>
      <c r="W1502">
        <v>15.372718989503859</v>
      </c>
      <c r="X1502">
        <v>-0.11633508828922083</v>
      </c>
      <c r="Y1502">
        <v>-0.99999999999999967</v>
      </c>
      <c r="Z1502">
        <v>-0.99999999999999967</v>
      </c>
      <c r="AA1502">
        <v>11.385294215177872</v>
      </c>
      <c r="AB1502">
        <v>-4.8490463404198214E-2</v>
      </c>
      <c r="AC1502">
        <v>5.9446260154944509E-3</v>
      </c>
      <c r="AD1502">
        <v>-5.6099027964784179E-2</v>
      </c>
      <c r="AE1502">
        <v>-4.9322432676743997</v>
      </c>
      <c r="AF1502">
        <v>-0.99999999999999967</v>
      </c>
      <c r="AG1502">
        <v>-0.99999999999999967</v>
      </c>
      <c r="AH1502">
        <v>-0.99999999999999967</v>
      </c>
      <c r="AI1502">
        <v>4.0236667846840898E-4</v>
      </c>
      <c r="AJ1502">
        <v>-7.6856120467356705E-3</v>
      </c>
      <c r="AK1502">
        <v>5.0046812164529414E-2</v>
      </c>
      <c r="AL1502">
        <v>-9.1690527681843922E-2</v>
      </c>
      <c r="AM1502">
        <v>-0.14198773690491276</v>
      </c>
      <c r="AN1502">
        <v>0.66471159824292758</v>
      </c>
      <c r="AO1502">
        <v>-3.2994593618001722</v>
      </c>
      <c r="AP1502">
        <v>16.159337317663969</v>
      </c>
      <c r="AQ1502">
        <v>12.248654302163555</v>
      </c>
      <c r="AR1502">
        <v>0.33225022994859138</v>
      </c>
      <c r="AS1502">
        <v>-0.16840283307822607</v>
      </c>
      <c r="AT1502">
        <v>-0.99999999999999967</v>
      </c>
      <c r="AU1502">
        <v>-0.99999999999999967</v>
      </c>
      <c r="AV1502">
        <v>0.83478942752244201</v>
      </c>
      <c r="AW1502">
        <v>27.051675853465561</v>
      </c>
      <c r="AX1502">
        <v>26.291161982361359</v>
      </c>
      <c r="AY1502">
        <v>5.1831248194952211E-2</v>
      </c>
      <c r="AZ1502">
        <v>-7.5974474882839926</v>
      </c>
      <c r="BA1502">
        <v>1457.2399205114541</v>
      </c>
      <c r="CU1502" t="e">
        <v>#N/A</v>
      </c>
      <c r="CV1502" t="e">
        <v>#N/A</v>
      </c>
    </row>
    <row r="1503" spans="1:100" x14ac:dyDescent="0.25">
      <c r="A1503">
        <v>3875</v>
      </c>
      <c r="B1503" t="s">
        <v>1886</v>
      </c>
      <c r="C1503">
        <v>3</v>
      </c>
      <c r="D1503">
        <v>4.9343446649623903</v>
      </c>
      <c r="E1503">
        <v>-0.28286886050562365</v>
      </c>
      <c r="F1503">
        <v>-8.8526942755512747E-2</v>
      </c>
      <c r="G1503">
        <v>-0.1571562303044621</v>
      </c>
      <c r="H1503">
        <v>0.44160170746359106</v>
      </c>
      <c r="I1503">
        <v>0</v>
      </c>
      <c r="J1503">
        <v>26.496102447815467</v>
      </c>
      <c r="K1503">
        <v>0.44160170746359106</v>
      </c>
      <c r="L1503">
        <v>-0.99999999999999933</v>
      </c>
      <c r="M1503">
        <v>-0.99999999999999933</v>
      </c>
      <c r="N1503">
        <v>8.8320341492718235</v>
      </c>
      <c r="O1503">
        <v>31.273290882473393</v>
      </c>
      <c r="P1503">
        <v>-0.24830657531784842</v>
      </c>
      <c r="Q1503">
        <v>-0.20370952378419252</v>
      </c>
      <c r="R1503">
        <v>-0.11025720324214175</v>
      </c>
      <c r="S1503">
        <v>0.34372995526970651</v>
      </c>
      <c r="T1503">
        <v>0.42716739477874227</v>
      </c>
      <c r="U1503">
        <v>0.24168104913996605</v>
      </c>
      <c r="V1503">
        <v>0</v>
      </c>
      <c r="W1503">
        <v>22.839067668992953</v>
      </c>
      <c r="X1503">
        <v>1.3898539005901311</v>
      </c>
      <c r="Y1503">
        <v>-0.99999999999999933</v>
      </c>
      <c r="Z1503">
        <v>-0.99999999999999933</v>
      </c>
      <c r="AA1503">
        <v>39.135823788241247</v>
      </c>
      <c r="AB1503">
        <v>0.259769473086016</v>
      </c>
      <c r="AC1503">
        <v>-1.1488465204923286E-2</v>
      </c>
      <c r="AD1503">
        <v>7.985925856871566E-2</v>
      </c>
      <c r="AE1503">
        <v>16.407013322490418</v>
      </c>
      <c r="AF1503">
        <v>-0.99999999999999933</v>
      </c>
      <c r="AG1503">
        <v>-0.99999999999999933</v>
      </c>
      <c r="AH1503">
        <v>-0.99999999999999933</v>
      </c>
      <c r="AI1503">
        <v>0</v>
      </c>
      <c r="AJ1503">
        <v>0</v>
      </c>
      <c r="AK1503">
        <v>-2.2280514421272917E-2</v>
      </c>
      <c r="AL1503">
        <v>2.6384924537208289E-2</v>
      </c>
      <c r="AM1503">
        <v>8.8246974242973439E-2</v>
      </c>
      <c r="AN1503">
        <v>0.18581170797163174</v>
      </c>
      <c r="AO1503">
        <v>2.094771783967972</v>
      </c>
      <c r="AP1503">
        <v>4.7772173219768348</v>
      </c>
      <c r="AQ1503">
        <v>49.335170116808449</v>
      </c>
      <c r="AR1503">
        <v>1.012578399188415</v>
      </c>
      <c r="AS1503">
        <v>1.8314556080537221</v>
      </c>
      <c r="AT1503">
        <v>-0.99999999999999933</v>
      </c>
      <c r="AU1503">
        <v>-0.99999999999999933</v>
      </c>
      <c r="AV1503">
        <v>-0.26741343354660402</v>
      </c>
      <c r="AW1503">
        <v>75.186331992691493</v>
      </c>
      <c r="AX1503">
        <v>75.186331992691493</v>
      </c>
      <c r="AY1503">
        <v>0.57502991961276384</v>
      </c>
      <c r="AZ1503">
        <v>51.64953059324074</v>
      </c>
      <c r="BA1503">
        <v>1527.4193689152924</v>
      </c>
      <c r="CU1503" t="e">
        <v>#N/A</v>
      </c>
      <c r="CV1503" t="e">
        <v>#N/A</v>
      </c>
    </row>
    <row r="1504" spans="1:100" x14ac:dyDescent="0.25">
      <c r="A1504">
        <v>3876</v>
      </c>
      <c r="B1504" t="s">
        <v>1887</v>
      </c>
      <c r="C1504">
        <v>3</v>
      </c>
      <c r="D1504">
        <v>5.0224396728010872</v>
      </c>
      <c r="E1504">
        <v>0</v>
      </c>
      <c r="F1504">
        <v>4.0465347275033536E-3</v>
      </c>
      <c r="G1504">
        <v>4.0465347275033536E-3</v>
      </c>
      <c r="H1504">
        <v>5.1056101484689573E-2</v>
      </c>
      <c r="I1504">
        <v>0</v>
      </c>
      <c r="J1504">
        <v>3.0633660890813781</v>
      </c>
      <c r="K1504">
        <v>5.1056101484689573E-2</v>
      </c>
      <c r="L1504">
        <v>-1.000000000000002</v>
      </c>
      <c r="M1504">
        <v>-1.000000000000002</v>
      </c>
      <c r="N1504">
        <v>1.021122029693792</v>
      </c>
      <c r="O1504">
        <v>8.0898522966099637</v>
      </c>
      <c r="P1504">
        <v>7.5173030016231435E-2</v>
      </c>
      <c r="Q1504">
        <v>-1.44002419826221</v>
      </c>
      <c r="R1504">
        <v>-0.48994171495604932</v>
      </c>
      <c r="S1504">
        <v>0.33333333333333409</v>
      </c>
      <c r="T1504">
        <v>0.27205242280878955</v>
      </c>
      <c r="U1504">
        <v>3.3950286773846476E-2</v>
      </c>
      <c r="V1504">
        <v>0</v>
      </c>
      <c r="W1504">
        <v>23.531197657251212</v>
      </c>
      <c r="X1504">
        <v>0.62884989122827539</v>
      </c>
      <c r="Y1504">
        <v>-1.000000000000002</v>
      </c>
      <c r="Z1504">
        <v>-1.000000000000002</v>
      </c>
      <c r="AA1504">
        <v>10.156570501756029</v>
      </c>
      <c r="AB1504">
        <v>-0.17321585616746502</v>
      </c>
      <c r="AC1504">
        <v>-0.1826973809825008</v>
      </c>
      <c r="AD1504">
        <v>9.8219528339183196E-2</v>
      </c>
      <c r="AE1504">
        <v>-12.884685440539137</v>
      </c>
      <c r="AF1504">
        <v>-1.000000000000002</v>
      </c>
      <c r="AG1504">
        <v>-1.000000000000002</v>
      </c>
      <c r="AH1504">
        <v>-1.000000000000002</v>
      </c>
      <c r="AI1504">
        <v>0</v>
      </c>
      <c r="AJ1504">
        <v>0</v>
      </c>
      <c r="AK1504">
        <v>0.12883662652063613</v>
      </c>
      <c r="AL1504">
        <v>-4.4875601592055947E-2</v>
      </c>
      <c r="AM1504">
        <v>0.17320587655172126</v>
      </c>
      <c r="AN1504">
        <v>0.39857517604008641</v>
      </c>
      <c r="AO1504">
        <v>4.9743300463962115</v>
      </c>
      <c r="AP1504">
        <v>9.7400013930418776</v>
      </c>
      <c r="AQ1504">
        <v>26.594563746332604</v>
      </c>
      <c r="AR1504">
        <v>0.63933604291597002</v>
      </c>
      <c r="AS1504">
        <v>0.67990599271296515</v>
      </c>
      <c r="AT1504">
        <v>-1.000000000000002</v>
      </c>
      <c r="AU1504">
        <v>-1.000000000000002</v>
      </c>
      <c r="AV1504">
        <v>-0.48589518022854583</v>
      </c>
      <c r="AW1504">
        <v>27.98642419140787</v>
      </c>
      <c r="AX1504">
        <v>27.98642419140787</v>
      </c>
      <c r="AY1504">
        <v>-0.14989575577477618</v>
      </c>
      <c r="AZ1504">
        <v>-46.048575777183139</v>
      </c>
      <c r="BA1504">
        <v>1290.1726649217492</v>
      </c>
    </row>
    <row r="1505" spans="1:100" x14ac:dyDescent="0.25">
      <c r="A1505">
        <v>3878</v>
      </c>
      <c r="B1505" t="s">
        <v>888</v>
      </c>
      <c r="C1505">
        <v>2</v>
      </c>
      <c r="D1505">
        <v>3.2686088603028689</v>
      </c>
      <c r="E1505">
        <v>-0.10291590198854511</v>
      </c>
      <c r="F1505">
        <v>-0.17933456029203718</v>
      </c>
      <c r="G1505">
        <v>-0.17248206581352926</v>
      </c>
      <c r="H1505">
        <v>1.6544516249950958E-2</v>
      </c>
      <c r="I1505">
        <v>0</v>
      </c>
      <c r="J1505">
        <v>0.9926709749970577</v>
      </c>
      <c r="K1505">
        <v>1.6544516249950958E-2</v>
      </c>
      <c r="L1505">
        <v>-1</v>
      </c>
      <c r="M1505">
        <v>-1</v>
      </c>
      <c r="N1505">
        <v>0.33089032499901916</v>
      </c>
      <c r="O1505">
        <v>4.8759943995475759</v>
      </c>
      <c r="P1505">
        <v>-0.35343575006366162</v>
      </c>
      <c r="Q1505">
        <v>-0.53781208611063636</v>
      </c>
      <c r="R1505">
        <v>-0.17515107238027333</v>
      </c>
      <c r="S1505">
        <v>0.31794733526167879</v>
      </c>
      <c r="T1505">
        <v>0.23145532138517813</v>
      </c>
      <c r="U1505">
        <v>1.2334279150533811E-2</v>
      </c>
      <c r="V1505">
        <v>-8.0000338478385027E-3</v>
      </c>
      <c r="W1505">
        <v>20.197287801306672</v>
      </c>
      <c r="X1505">
        <v>0.50043581215281963</v>
      </c>
      <c r="Y1505">
        <v>-1</v>
      </c>
      <c r="Z1505">
        <v>-1</v>
      </c>
      <c r="AA1505">
        <v>33.930883165766687</v>
      </c>
      <c r="AB1505">
        <v>4.4197571516659442E-2</v>
      </c>
      <c r="AC1505">
        <v>4.438340957144081E-2</v>
      </c>
      <c r="AD1505">
        <v>4.0421120025424376E-2</v>
      </c>
      <c r="AE1505">
        <v>10.875363875831612</v>
      </c>
      <c r="AF1505">
        <v>-1</v>
      </c>
      <c r="AG1505">
        <v>-1</v>
      </c>
      <c r="AH1505">
        <v>-1</v>
      </c>
      <c r="AI1505">
        <v>-4.6537944526678287E-3</v>
      </c>
      <c r="AJ1505">
        <v>-8.0000338478385027E-3</v>
      </c>
      <c r="AK1505">
        <v>0.17866132211829144</v>
      </c>
      <c r="AL1505">
        <v>-6.8333651290441305E-3</v>
      </c>
      <c r="AM1505">
        <v>0.19974542893563263</v>
      </c>
      <c r="AN1505">
        <v>-1.6304568720578852E-2</v>
      </c>
      <c r="AO1505">
        <v>5.4733202175527049</v>
      </c>
      <c r="AP1505">
        <v>-2.8158927230124142E-2</v>
      </c>
      <c r="AQ1505">
        <v>25.124036165129166</v>
      </c>
      <c r="AR1505">
        <v>0.59849300952873774</v>
      </c>
      <c r="AS1505">
        <v>0.57690041905835221</v>
      </c>
      <c r="AT1505">
        <v>-1</v>
      </c>
      <c r="AU1505">
        <v>-1</v>
      </c>
      <c r="AV1505">
        <v>-0.18071618101806175</v>
      </c>
      <c r="AW1505">
        <v>44.546538893413512</v>
      </c>
      <c r="AX1505">
        <v>44.525872150829954</v>
      </c>
      <c r="AY1505">
        <v>8.7500335705851653E-2</v>
      </c>
      <c r="AZ1505">
        <v>-13.869349061880312</v>
      </c>
      <c r="BA1505">
        <v>1378.5338024470475</v>
      </c>
    </row>
    <row r="1506" spans="1:100" x14ac:dyDescent="0.25">
      <c r="A1506">
        <v>3880</v>
      </c>
      <c r="B1506" t="s">
        <v>1888</v>
      </c>
      <c r="C1506">
        <v>2</v>
      </c>
      <c r="D1506">
        <v>3.8759744872680004</v>
      </c>
      <c r="E1506">
        <v>3.1997058470387932E-2</v>
      </c>
      <c r="F1506">
        <v>0.15661344856624773</v>
      </c>
      <c r="G1506">
        <v>0.16499151445828814</v>
      </c>
      <c r="H1506">
        <v>8.6360903446372567E-2</v>
      </c>
      <c r="I1506">
        <v>0</v>
      </c>
      <c r="J1506">
        <v>5.1816542067823539</v>
      </c>
      <c r="K1506">
        <v>8.6360903446372567E-2</v>
      </c>
      <c r="L1506">
        <v>-1</v>
      </c>
      <c r="M1506">
        <v>-1</v>
      </c>
      <c r="N1506">
        <v>1.7272180689274512</v>
      </c>
      <c r="O1506">
        <v>9.2272527312263666</v>
      </c>
      <c r="P1506">
        <v>0.32982628073148457</v>
      </c>
      <c r="Q1506">
        <v>1.0591486669210046</v>
      </c>
      <c r="R1506">
        <v>0.34936813668245248</v>
      </c>
      <c r="S1506">
        <v>0.33099801308704702</v>
      </c>
      <c r="T1506">
        <v>0.28655554518629661</v>
      </c>
      <c r="U1506">
        <v>8.0563845293392444E-2</v>
      </c>
      <c r="V1506">
        <v>1.0218621534044691E-3</v>
      </c>
      <c r="W1506">
        <v>24.50354065426821</v>
      </c>
      <c r="X1506">
        <v>0.81651600574954852</v>
      </c>
      <c r="Y1506">
        <v>-1</v>
      </c>
      <c r="Z1506">
        <v>-1</v>
      </c>
      <c r="AA1506">
        <v>42.796764205404649</v>
      </c>
      <c r="AB1506">
        <v>0.12072975031441163</v>
      </c>
      <c r="AC1506">
        <v>0.12094463214821141</v>
      </c>
      <c r="AD1506">
        <v>0.11632486826655029</v>
      </c>
      <c r="AE1506">
        <v>17.926004456905645</v>
      </c>
      <c r="AF1506">
        <v>-1</v>
      </c>
      <c r="AG1506">
        <v>-1</v>
      </c>
      <c r="AH1506">
        <v>-1</v>
      </c>
      <c r="AI1506">
        <v>2.9329549604826491E-4</v>
      </c>
      <c r="AJ1506">
        <v>1.0218621534044691E-3</v>
      </c>
      <c r="AK1506">
        <v>8.6459781360054971E-2</v>
      </c>
      <c r="AL1506">
        <v>8.5368175629192355E-2</v>
      </c>
      <c r="AM1506">
        <v>9.2356139461509362E-2</v>
      </c>
      <c r="AN1506">
        <v>9.1084720753544401E-2</v>
      </c>
      <c r="AO1506">
        <v>2.7387682952007184</v>
      </c>
      <c r="AP1506">
        <v>2.7063929951218624</v>
      </c>
      <c r="AQ1506">
        <v>29.708346259546264</v>
      </c>
      <c r="AR1506">
        <v>0.69940264805334673</v>
      </c>
      <c r="AS1506">
        <v>0.9032295290758976</v>
      </c>
      <c r="AT1506">
        <v>-1</v>
      </c>
      <c r="AU1506">
        <v>-1</v>
      </c>
      <c r="AV1506">
        <v>0.51534192998513806</v>
      </c>
      <c r="AW1506">
        <v>54.763818134950441</v>
      </c>
      <c r="AX1506">
        <v>54.877004264494808</v>
      </c>
      <c r="AY1506">
        <v>0.16620078582743289</v>
      </c>
      <c r="AZ1506">
        <v>-8.161883849048053E-2</v>
      </c>
      <c r="BA1506">
        <v>1532.141422376073</v>
      </c>
    </row>
    <row r="1507" spans="1:100" x14ac:dyDescent="0.25">
      <c r="A1507">
        <v>3881</v>
      </c>
      <c r="B1507" t="s">
        <v>1889</v>
      </c>
      <c r="C1507">
        <v>1</v>
      </c>
      <c r="D1507">
        <v>3.6780808625294901</v>
      </c>
      <c r="E1507">
        <v>2.1757476414710399E-2</v>
      </c>
      <c r="F1507">
        <v>5.7515663270048999E-2</v>
      </c>
      <c r="G1507">
        <v>6.3638324821297304E-2</v>
      </c>
      <c r="H1507">
        <v>4.4731895715573101E-2</v>
      </c>
      <c r="I1507">
        <v>0</v>
      </c>
      <c r="J1507">
        <v>2.6839137429343798</v>
      </c>
      <c r="K1507">
        <v>4.4731895715573101E-2</v>
      </c>
      <c r="L1507">
        <v>-1</v>
      </c>
      <c r="M1507">
        <v>-1</v>
      </c>
      <c r="N1507">
        <v>0.894637914311463</v>
      </c>
      <c r="O1507">
        <v>6.42563293028517</v>
      </c>
      <c r="P1507">
        <v>8.4867148022695807E-2</v>
      </c>
      <c r="Q1507">
        <v>0.153507344323627</v>
      </c>
      <c r="R1507">
        <v>5.0277871893111802E-2</v>
      </c>
      <c r="S1507">
        <v>0.32916601326620298</v>
      </c>
      <c r="T1507">
        <v>0.23975694309620599</v>
      </c>
      <c r="U1507">
        <v>4.00147922229208E-2</v>
      </c>
      <c r="V1507">
        <v>-3.2092616958779002E-3</v>
      </c>
      <c r="W1507">
        <v>22.4398636469551</v>
      </c>
      <c r="X1507">
        <v>0.57887640222380699</v>
      </c>
      <c r="Y1507">
        <v>-1</v>
      </c>
      <c r="Z1507">
        <v>-1</v>
      </c>
      <c r="AA1507">
        <v>33.0321732872819</v>
      </c>
      <c r="AB1507">
        <v>0.100272451404467</v>
      </c>
      <c r="AC1507">
        <v>4.1627991656747201E-2</v>
      </c>
      <c r="AD1507">
        <v>6.8940192307458195E-2</v>
      </c>
      <c r="AE1507">
        <v>10.542031768433599</v>
      </c>
      <c r="AF1507">
        <v>-1</v>
      </c>
      <c r="AG1507">
        <v>-1</v>
      </c>
      <c r="AH1507">
        <v>-1</v>
      </c>
      <c r="AI1507">
        <v>-6.4806894010443399E-4</v>
      </c>
      <c r="AJ1507">
        <v>-3.2092616958779002E-3</v>
      </c>
      <c r="AK1507">
        <v>0.108545496552842</v>
      </c>
      <c r="AL1507">
        <v>6.3541779719447203E-2</v>
      </c>
      <c r="AM1507">
        <v>0.14516971361987499</v>
      </c>
      <c r="AN1507">
        <v>6.2411759814733403E-2</v>
      </c>
      <c r="AO1507">
        <v>4.1719703232610899</v>
      </c>
      <c r="AP1507">
        <v>1.87800289396557</v>
      </c>
      <c r="AQ1507">
        <v>25.123777389889501</v>
      </c>
      <c r="AR1507">
        <v>0.60572848688945202</v>
      </c>
      <c r="AS1507">
        <v>0.62360829793938</v>
      </c>
      <c r="AT1507">
        <v>-1</v>
      </c>
      <c r="AU1507">
        <v>-1</v>
      </c>
      <c r="AV1507">
        <v>0.113916196714409</v>
      </c>
      <c r="AW1507">
        <v>41.335809111532598</v>
      </c>
      <c r="AX1507">
        <v>41.001921563142801</v>
      </c>
      <c r="AY1507">
        <v>9.6368259759583505E-2</v>
      </c>
      <c r="AZ1507">
        <v>-14.145392237927799</v>
      </c>
      <c r="BA1507">
        <v>1350</v>
      </c>
    </row>
    <row r="1508" spans="1:100" x14ac:dyDescent="0.25">
      <c r="A1508">
        <v>3882</v>
      </c>
      <c r="B1508" t="s">
        <v>1890</v>
      </c>
      <c r="C1508">
        <v>3</v>
      </c>
      <c r="D1508">
        <v>3.7506182206003444</v>
      </c>
      <c r="E1508">
        <v>-2.544197679829845E-3</v>
      </c>
      <c r="F1508">
        <v>3.997173039341912</v>
      </c>
      <c r="G1508">
        <v>3.997173039341912</v>
      </c>
      <c r="H1508">
        <v>-0.20480943675425428</v>
      </c>
      <c r="I1508">
        <v>0</v>
      </c>
      <c r="J1508">
        <v>-12.288566205255254</v>
      </c>
      <c r="K1508">
        <v>-0.20480943675425428</v>
      </c>
      <c r="L1508">
        <v>-1.0000000000000002</v>
      </c>
      <c r="M1508">
        <v>-1.0000000000000002</v>
      </c>
      <c r="N1508">
        <v>-4.0961887350850841</v>
      </c>
      <c r="O1508">
        <v>-4.5407749453129966</v>
      </c>
      <c r="P1508">
        <v>6.783215857270769E-2</v>
      </c>
      <c r="Q1508">
        <v>3.9066559514333927</v>
      </c>
      <c r="R1508">
        <v>1.1747541574896834</v>
      </c>
      <c r="S1508">
        <v>0.33333333333333315</v>
      </c>
      <c r="T1508">
        <v>0.17793302019728444</v>
      </c>
      <c r="U1508">
        <v>-2.9051473576079071E-2</v>
      </c>
      <c r="V1508">
        <v>-8.5794260067413655E-3</v>
      </c>
      <c r="W1508">
        <v>27.137795628082056</v>
      </c>
      <c r="X1508">
        <v>0.39299302680405868</v>
      </c>
      <c r="Y1508">
        <v>-1.0000000000000002</v>
      </c>
      <c r="Z1508">
        <v>-1.0000000000000002</v>
      </c>
      <c r="AA1508">
        <v>57.441159393239943</v>
      </c>
      <c r="AB1508">
        <v>0.20502937855827694</v>
      </c>
      <c r="AC1508">
        <v>0.27233333680970762</v>
      </c>
      <c r="AD1508">
        <v>0.10520947678537941</v>
      </c>
      <c r="AE1508">
        <v>29.12860960766821</v>
      </c>
      <c r="AF1508">
        <v>-1.0000000000000002</v>
      </c>
      <c r="AG1508">
        <v>-1.0000000000000002</v>
      </c>
      <c r="AH1508">
        <v>-1.0000000000000002</v>
      </c>
      <c r="AI1508">
        <v>0</v>
      </c>
      <c r="AJ1508">
        <v>-8.5794260067413655E-3</v>
      </c>
      <c r="AK1508">
        <v>0.178344885891629</v>
      </c>
      <c r="AL1508">
        <v>2.5680233879002489E-2</v>
      </c>
      <c r="AM1508">
        <v>7.2516590599843528E-2</v>
      </c>
      <c r="AN1508">
        <v>-9.9303925883684252E-2</v>
      </c>
      <c r="AO1508">
        <v>2.7046391944542338</v>
      </c>
      <c r="AP1508">
        <v>-2.3541969776970948</v>
      </c>
      <c r="AQ1508">
        <v>14.849229422826813</v>
      </c>
      <c r="AR1508">
        <v>0.47363545394779727</v>
      </c>
      <c r="AS1508">
        <v>0.18818359004980456</v>
      </c>
      <c r="AT1508">
        <v>-1.0000000000000002</v>
      </c>
      <c r="AU1508">
        <v>-1.0000000000000002</v>
      </c>
      <c r="AV1508">
        <v>5.1719271968315965</v>
      </c>
      <c r="AW1508">
        <v>50.546187470229803</v>
      </c>
      <c r="AX1508">
        <v>49.688244869555668</v>
      </c>
      <c r="AY1508">
        <v>0.20070370117715525</v>
      </c>
      <c r="AZ1508">
        <v>-5.6815012064077797</v>
      </c>
      <c r="BA1508">
        <v>1464.0087023761957</v>
      </c>
    </row>
    <row r="1509" spans="1:100" x14ac:dyDescent="0.25">
      <c r="A1509">
        <v>3883</v>
      </c>
      <c r="B1509" t="s">
        <v>1891</v>
      </c>
      <c r="C1509">
        <v>3</v>
      </c>
      <c r="D1509">
        <v>3.9295774662266036</v>
      </c>
      <c r="E1509">
        <v>0</v>
      </c>
      <c r="F1509">
        <v>1.5399460208168503</v>
      </c>
      <c r="G1509">
        <v>1.5399460208168503</v>
      </c>
      <c r="H1509">
        <v>-7.2945960976192936E-2</v>
      </c>
      <c r="I1509">
        <v>0</v>
      </c>
      <c r="J1509">
        <v>-4.3767576585715737</v>
      </c>
      <c r="K1509">
        <v>-7.2945960976192936E-2</v>
      </c>
      <c r="L1509">
        <v>-1.0000000000000009</v>
      </c>
      <c r="M1509">
        <v>-1.0000000000000009</v>
      </c>
      <c r="N1509">
        <v>-1.4589192195238581</v>
      </c>
      <c r="O1509">
        <v>1.092765828471888</v>
      </c>
      <c r="P1509">
        <v>-0.64587676119787751</v>
      </c>
      <c r="Q1509">
        <v>-0.86819350383851102</v>
      </c>
      <c r="R1509">
        <v>-0.4468244194253983</v>
      </c>
      <c r="S1509">
        <v>0.33333333333333359</v>
      </c>
      <c r="T1509">
        <v>0.23325122777249965</v>
      </c>
      <c r="U1509">
        <v>0.53228262072658472</v>
      </c>
      <c r="V1509">
        <v>1.8952770443417758E-2</v>
      </c>
      <c r="W1509">
        <v>47.630636530081112</v>
      </c>
      <c r="X1509">
        <v>2.7691408692303856</v>
      </c>
      <c r="Y1509">
        <v>-1.0000000000000009</v>
      </c>
      <c r="Z1509">
        <v>-1.0000000000000009</v>
      </c>
      <c r="AA1509">
        <v>53.775411303560489</v>
      </c>
      <c r="AB1509">
        <v>6.529274097916557E-2</v>
      </c>
      <c r="AC1509">
        <v>-0.22874008908746496</v>
      </c>
      <c r="AD1509">
        <v>0.29527933196639372</v>
      </c>
      <c r="AE1509">
        <v>6.5915991929047193</v>
      </c>
      <c r="AF1509">
        <v>-1.0000000000000009</v>
      </c>
      <c r="AG1509">
        <v>-1.0000000000000009</v>
      </c>
      <c r="AH1509">
        <v>-1.0000000000000009</v>
      </c>
      <c r="AI1509">
        <v>0</v>
      </c>
      <c r="AJ1509">
        <v>1.8952770443417758E-2</v>
      </c>
      <c r="AK1509">
        <v>-7.8162147067511768E-3</v>
      </c>
      <c r="AL1509">
        <v>0.23350705969017219</v>
      </c>
      <c r="AM1509">
        <v>-0.14982482468244879</v>
      </c>
      <c r="AN1509">
        <v>2.1460661634953963E-3</v>
      </c>
      <c r="AO1509">
        <v>-3.7847016905949751</v>
      </c>
      <c r="AP1509">
        <v>1.2211869525382473</v>
      </c>
      <c r="AQ1509">
        <v>43.253878871509507</v>
      </c>
      <c r="AR1509">
        <v>1.1178199522758356</v>
      </c>
      <c r="AS1509">
        <v>2.6961949082541916</v>
      </c>
      <c r="AT1509">
        <v>-1.0000000000000009</v>
      </c>
      <c r="AU1509">
        <v>-1.0000000000000009</v>
      </c>
      <c r="AV1509">
        <v>1.0931216013914518</v>
      </c>
      <c r="AW1509">
        <v>56.089364084570555</v>
      </c>
      <c r="AX1509">
        <v>57.984641128912322</v>
      </c>
      <c r="AY1509">
        <v>0.17275834578136046</v>
      </c>
      <c r="AZ1509">
        <v>-4.985853276612727</v>
      </c>
      <c r="BA1509">
        <v>1522.9678132280419</v>
      </c>
      <c r="CU1509" t="e">
        <v>#N/A</v>
      </c>
      <c r="CV1509" t="e">
        <v>#N/A</v>
      </c>
    </row>
    <row r="1510" spans="1:100" x14ac:dyDescent="0.25">
      <c r="A1510">
        <v>3925</v>
      </c>
      <c r="B1510" t="s">
        <v>1892</v>
      </c>
      <c r="C1510">
        <v>3</v>
      </c>
      <c r="D1510">
        <v>5.0687825703130294</v>
      </c>
      <c r="E1510">
        <v>-1.2180665624538439E-2</v>
      </c>
      <c r="F1510">
        <v>-8.7568584954225412E-2</v>
      </c>
      <c r="G1510">
        <v>-8.7568584954225412E-2</v>
      </c>
      <c r="H1510">
        <v>3.3339227407538294E-2</v>
      </c>
      <c r="I1510">
        <v>0</v>
      </c>
      <c r="J1510">
        <v>2.0003536444523022</v>
      </c>
      <c r="K1510">
        <v>3.3339227407538294E-2</v>
      </c>
      <c r="L1510">
        <v>-0.99999999999999956</v>
      </c>
      <c r="M1510">
        <v>-0.99999999999999956</v>
      </c>
      <c r="N1510">
        <v>0.66678454815076815</v>
      </c>
      <c r="O1510">
        <v>6.9815676298111073</v>
      </c>
      <c r="P1510">
        <v>3.9762015031374019E-2</v>
      </c>
      <c r="Q1510">
        <v>2.9042269552243374</v>
      </c>
      <c r="R1510">
        <v>0.89295810861581981</v>
      </c>
      <c r="S1510">
        <v>0.33333333333333304</v>
      </c>
      <c r="T1510">
        <v>0.20719948430265095</v>
      </c>
      <c r="U1510">
        <v>0.19840722638408667</v>
      </c>
      <c r="V1510">
        <v>9.2597506155572384E-2</v>
      </c>
      <c r="W1510">
        <v>31.927932910724191</v>
      </c>
      <c r="X1510">
        <v>1.7302736836675436</v>
      </c>
      <c r="Y1510">
        <v>-0.99999999999999956</v>
      </c>
      <c r="Z1510">
        <v>-0.99999999999999956</v>
      </c>
      <c r="AA1510">
        <v>54.600251091184234</v>
      </c>
      <c r="AB1510">
        <v>0.23748539449186729</v>
      </c>
      <c r="AC1510">
        <v>0.15426950782208482</v>
      </c>
      <c r="AD1510">
        <v>4.3832299122932489E-2</v>
      </c>
      <c r="AE1510">
        <v>21.779360071844231</v>
      </c>
      <c r="AF1510">
        <v>-0.99999999999999956</v>
      </c>
      <c r="AG1510">
        <v>-0.99999999999999956</v>
      </c>
      <c r="AH1510">
        <v>-0.99999999999999956</v>
      </c>
      <c r="AI1510">
        <v>0</v>
      </c>
      <c r="AJ1510">
        <v>9.2597506155572384E-2</v>
      </c>
      <c r="AK1510">
        <v>-0.10453132219754586</v>
      </c>
      <c r="AL1510">
        <v>-9.3412790006135352E-2</v>
      </c>
      <c r="AM1510">
        <v>0.10444857739942595</v>
      </c>
      <c r="AN1510">
        <v>0.12841584443951687</v>
      </c>
      <c r="AO1510">
        <v>2.0885578239979194</v>
      </c>
      <c r="AP1510">
        <v>2.743332160957245</v>
      </c>
      <c r="AQ1510">
        <v>33.928286555176498</v>
      </c>
      <c r="AR1510">
        <v>0.83153755017564324</v>
      </c>
      <c r="AS1510">
        <v>1.7636129110750822</v>
      </c>
      <c r="AT1510">
        <v>-0.99999999999999956</v>
      </c>
      <c r="AU1510">
        <v>-0.99999999999999956</v>
      </c>
      <c r="AV1510">
        <v>0.80538952366159433</v>
      </c>
      <c r="AW1510">
        <v>64.325150881952567</v>
      </c>
      <c r="AX1510">
        <v>73.584901497509804</v>
      </c>
      <c r="AY1510">
        <v>0.20662229584494751</v>
      </c>
      <c r="AZ1510">
        <v>7.437250793826184</v>
      </c>
      <c r="BA1510">
        <v>1514.5040519712122</v>
      </c>
    </row>
    <row r="1511" spans="1:100" x14ac:dyDescent="0.25">
      <c r="A1511">
        <v>3926</v>
      </c>
      <c r="B1511" t="s">
        <v>1893</v>
      </c>
      <c r="C1511">
        <v>2</v>
      </c>
      <c r="D1511">
        <v>4.1274402763767339</v>
      </c>
      <c r="E1511">
        <v>8.7854671342426027E-2</v>
      </c>
      <c r="F1511">
        <v>0.29570500626466595</v>
      </c>
      <c r="G1511">
        <v>0.3047146999642637</v>
      </c>
      <c r="H1511">
        <v>0.11526677516452459</v>
      </c>
      <c r="I1511">
        <v>0</v>
      </c>
      <c r="J1511">
        <v>6.9160065098714743</v>
      </c>
      <c r="K1511">
        <v>0.11526677516452459</v>
      </c>
      <c r="L1511">
        <v>-1</v>
      </c>
      <c r="M1511">
        <v>-1</v>
      </c>
      <c r="N1511">
        <v>2.3053355032904914</v>
      </c>
      <c r="O1511">
        <v>11.028791312622539</v>
      </c>
      <c r="P1511">
        <v>0.61271523281207607</v>
      </c>
      <c r="Q1511">
        <v>1.7203335909730766</v>
      </c>
      <c r="R1511">
        <v>0.56653326910641744</v>
      </c>
      <c r="S1511">
        <v>0.33640134651926396</v>
      </c>
      <c r="T1511">
        <v>0.30936852742147924</v>
      </c>
      <c r="U1511">
        <v>0.10881273019718943</v>
      </c>
      <c r="V1511">
        <v>4.7571709961943811E-3</v>
      </c>
      <c r="W1511">
        <v>26.286445750795636</v>
      </c>
      <c r="X1511">
        <v>0.9473817508224186</v>
      </c>
      <c r="Y1511">
        <v>-1</v>
      </c>
      <c r="Z1511">
        <v>-1</v>
      </c>
      <c r="AA1511">
        <v>46.467478636375759</v>
      </c>
      <c r="AB1511">
        <v>0.1524161413104769</v>
      </c>
      <c r="AC1511">
        <v>0.15264304805396089</v>
      </c>
      <c r="AD1511">
        <v>0.14775107202315699</v>
      </c>
      <c r="AE1511">
        <v>20.845160264752554</v>
      </c>
      <c r="AF1511">
        <v>-1</v>
      </c>
      <c r="AG1511">
        <v>-1</v>
      </c>
      <c r="AH1511">
        <v>-1</v>
      </c>
      <c r="AI1511">
        <v>2.3415244746321931E-3</v>
      </c>
      <c r="AJ1511">
        <v>4.7571709961943811E-3</v>
      </c>
      <c r="AK1511">
        <v>4.8285850906229506E-2</v>
      </c>
      <c r="AL1511">
        <v>0.12354210608301783</v>
      </c>
      <c r="AM1511">
        <v>4.7894070453137615E-2</v>
      </c>
      <c r="AN1511">
        <v>0.13554678976191614</v>
      </c>
      <c r="AO1511">
        <v>1.6065898733676292</v>
      </c>
      <c r="AP1511">
        <v>3.8385714169549514</v>
      </c>
      <c r="AQ1511">
        <v>31.606374571046203</v>
      </c>
      <c r="AR1511">
        <v>0.74118196639749245</v>
      </c>
      <c r="AS1511">
        <v>1.0383386026165773</v>
      </c>
      <c r="AT1511">
        <v>-1</v>
      </c>
      <c r="AU1511">
        <v>-1</v>
      </c>
      <c r="AV1511">
        <v>0.80352880520157666</v>
      </c>
      <c r="AW1511">
        <v>58.994047955257457</v>
      </c>
      <c r="AX1511">
        <v>59.162652792446359</v>
      </c>
      <c r="AY1511">
        <v>0.19878489976869179</v>
      </c>
      <c r="AZ1511">
        <v>5.6268742120095778</v>
      </c>
      <c r="BA1511">
        <v>1428.0200397341482</v>
      </c>
    </row>
    <row r="1512" spans="1:100" x14ac:dyDescent="0.25">
      <c r="A1512">
        <v>3928</v>
      </c>
      <c r="B1512" t="s">
        <v>1894</v>
      </c>
      <c r="C1512">
        <v>2</v>
      </c>
      <c r="D1512">
        <v>5.112707543780723</v>
      </c>
      <c r="E1512">
        <v>0.30671019754820278</v>
      </c>
      <c r="F1512">
        <v>0.8406791733599267</v>
      </c>
      <c r="G1512">
        <v>0.85216364586014826</v>
      </c>
      <c r="H1512">
        <v>0.22852277448202668</v>
      </c>
      <c r="I1512">
        <v>0</v>
      </c>
      <c r="J1512">
        <v>13.711366468921597</v>
      </c>
      <c r="K1512">
        <v>0.22852277448202668</v>
      </c>
      <c r="L1512">
        <v>-1</v>
      </c>
      <c r="M1512">
        <v>-1</v>
      </c>
      <c r="N1512">
        <v>4.5704554896405334</v>
      </c>
      <c r="O1512">
        <v>18.087393604036251</v>
      </c>
      <c r="P1512">
        <v>1.7211014899768755</v>
      </c>
      <c r="Q1512">
        <v>4.3109200308955842</v>
      </c>
      <c r="R1512">
        <v>1.4174072482553925</v>
      </c>
      <c r="S1512">
        <v>0.35757212917125719</v>
      </c>
      <c r="T1512">
        <v>0.3987519968304139</v>
      </c>
      <c r="U1512">
        <v>0.21949459167433449</v>
      </c>
      <c r="V1512">
        <v>1.9392472082236822E-2</v>
      </c>
      <c r="W1512">
        <v>33.272040247455593</v>
      </c>
      <c r="X1512">
        <v>1.4601263889766807</v>
      </c>
      <c r="Y1512">
        <v>-1</v>
      </c>
      <c r="Z1512">
        <v>-1</v>
      </c>
      <c r="AA1512">
        <v>60.849692573475011</v>
      </c>
      <c r="AB1512">
        <v>0.2765664839126995</v>
      </c>
      <c r="AC1512">
        <v>0.27684050541460592</v>
      </c>
      <c r="AD1512">
        <v>0.27088197587252455</v>
      </c>
      <c r="AE1512">
        <v>32.282694873804928</v>
      </c>
      <c r="AF1512">
        <v>-1</v>
      </c>
      <c r="AG1512">
        <v>-1</v>
      </c>
      <c r="AH1512">
        <v>-1</v>
      </c>
      <c r="AI1512">
        <v>1.0366683586333242E-2</v>
      </c>
      <c r="AJ1512">
        <v>1.9392472082236822E-2</v>
      </c>
      <c r="AK1512">
        <v>-0.10128329835107681</v>
      </c>
      <c r="AL1512">
        <v>0.27311125534032415</v>
      </c>
      <c r="AM1512">
        <v>-0.1263126134471676</v>
      </c>
      <c r="AN1512">
        <v>0.30975347366222139</v>
      </c>
      <c r="AO1512">
        <v>-2.8293946152059117</v>
      </c>
      <c r="AP1512">
        <v>8.2745559055284925</v>
      </c>
      <c r="AQ1512">
        <v>39.043032951317301</v>
      </c>
      <c r="AR1512">
        <v>0.9048773738914262</v>
      </c>
      <c r="AS1512">
        <v>1.5677090118508508</v>
      </c>
      <c r="AT1512">
        <v>-1</v>
      </c>
      <c r="AU1512">
        <v>-1</v>
      </c>
      <c r="AV1512">
        <v>1.9326728372886555</v>
      </c>
      <c r="AW1512">
        <v>75.568497268291281</v>
      </c>
      <c r="AX1512">
        <v>75.954237958581786</v>
      </c>
      <c r="AY1512">
        <v>0.32645260764048722</v>
      </c>
      <c r="AZ1512">
        <v>27.99330174394262</v>
      </c>
      <c r="BA1512">
        <v>1543.0542797649084</v>
      </c>
    </row>
    <row r="1513" spans="1:100" x14ac:dyDescent="0.25">
      <c r="A1513">
        <v>3929</v>
      </c>
      <c r="B1513" t="s">
        <v>1895</v>
      </c>
      <c r="C1513">
        <v>3</v>
      </c>
      <c r="D1513">
        <v>3.9884347047530526</v>
      </c>
      <c r="E1513">
        <v>-5.6965901271455134E-3</v>
      </c>
      <c r="F1513">
        <v>-0.10755541172624429</v>
      </c>
      <c r="G1513">
        <v>-0.10755541172624429</v>
      </c>
      <c r="H1513">
        <v>0.35158178824937086</v>
      </c>
      <c r="I1513">
        <v>0</v>
      </c>
      <c r="J1513">
        <v>21.094907294962248</v>
      </c>
      <c r="K1513">
        <v>0.35158178824937086</v>
      </c>
      <c r="L1513">
        <v>-0.99999999999999922</v>
      </c>
      <c r="M1513">
        <v>-0.99999999999999922</v>
      </c>
      <c r="N1513">
        <v>7.0316357649874197</v>
      </c>
      <c r="O1513">
        <v>24.975786587989052</v>
      </c>
      <c r="P1513">
        <v>-0.20305163012198527</v>
      </c>
      <c r="Q1513">
        <v>0.29135935994158418</v>
      </c>
      <c r="R1513">
        <v>6.2963560974247351E-2</v>
      </c>
      <c r="S1513">
        <v>0.33333333333333298</v>
      </c>
      <c r="T1513">
        <v>0.38490781088779685</v>
      </c>
      <c r="U1513">
        <v>0.56585325946236675</v>
      </c>
      <c r="V1513">
        <v>6.6614877642513295E-2</v>
      </c>
      <c r="W1513">
        <v>39.96509972306557</v>
      </c>
      <c r="X1513">
        <v>3.0813361372307693</v>
      </c>
      <c r="Y1513">
        <v>-0.99999999999999922</v>
      </c>
      <c r="Z1513">
        <v>-0.99999999999999922</v>
      </c>
      <c r="AA1513">
        <v>84.964834323919845</v>
      </c>
      <c r="AB1513">
        <v>0.25663802488731591</v>
      </c>
      <c r="AC1513">
        <v>0.11432847386321955</v>
      </c>
      <c r="AD1513">
        <v>0.52776892204706549</v>
      </c>
      <c r="AE1513">
        <v>44.936771039880064</v>
      </c>
      <c r="AF1513">
        <v>-0.99999999999999922</v>
      </c>
      <c r="AG1513">
        <v>-0.99999999999999922</v>
      </c>
      <c r="AH1513">
        <v>-0.99999999999999922</v>
      </c>
      <c r="AI1513">
        <v>0</v>
      </c>
      <c r="AJ1513">
        <v>6.6614877642513295E-2</v>
      </c>
      <c r="AK1513">
        <v>0.10482670083605368</v>
      </c>
      <c r="AL1513">
        <v>0.37062041689038044</v>
      </c>
      <c r="AM1513">
        <v>1.7366421585112143E-2</v>
      </c>
      <c r="AN1513">
        <v>0.45198387978004895</v>
      </c>
      <c r="AO1513">
        <v>0.95829404380807159</v>
      </c>
      <c r="AP1513">
        <v>13.152699078953123</v>
      </c>
      <c r="AQ1513">
        <v>61.060007018027832</v>
      </c>
      <c r="AR1513">
        <v>1.3507092813260098</v>
      </c>
      <c r="AS1513">
        <v>3.4329179254801403</v>
      </c>
      <c r="AT1513">
        <v>-0.99999999999999922</v>
      </c>
      <c r="AU1513">
        <v>-0.99999999999999922</v>
      </c>
      <c r="AV1513">
        <v>-4.4591850751996981E-2</v>
      </c>
      <c r="AW1513">
        <v>123.09331999086203</v>
      </c>
      <c r="AX1513">
        <v>129.75480775511338</v>
      </c>
      <c r="AY1513">
        <v>0.358553238654432</v>
      </c>
      <c r="AZ1513">
        <v>48.57909204585858</v>
      </c>
      <c r="BA1513">
        <v>1538.2524707074915</v>
      </c>
      <c r="CU1513" t="e">
        <v>#N/A</v>
      </c>
      <c r="CV1513" t="e">
        <v>#N/A</v>
      </c>
    </row>
    <row r="1514" spans="1:100" x14ac:dyDescent="0.25">
      <c r="A1514">
        <v>3930</v>
      </c>
      <c r="B1514" t="s">
        <v>1896</v>
      </c>
      <c r="C1514">
        <v>3</v>
      </c>
      <c r="D1514">
        <v>4.6914948645606138</v>
      </c>
      <c r="E1514">
        <v>0.69910594143980065</v>
      </c>
      <c r="F1514">
        <v>-0.22901031386999984</v>
      </c>
      <c r="G1514">
        <v>-5.333793413025803E-2</v>
      </c>
      <c r="H1514">
        <v>7.6958390473299915E-2</v>
      </c>
      <c r="I1514">
        <v>0</v>
      </c>
      <c r="J1514">
        <v>4.6175034283979945</v>
      </c>
      <c r="K1514">
        <v>7.6958390473299915E-2</v>
      </c>
      <c r="L1514">
        <v>-0.99999999999999867</v>
      </c>
      <c r="M1514">
        <v>-0.99999999999999867</v>
      </c>
      <c r="N1514">
        <v>1.5391678094659969</v>
      </c>
      <c r="O1514">
        <v>9.2556603588283526</v>
      </c>
      <c r="P1514">
        <v>1.4422517232808483</v>
      </c>
      <c r="Q1514">
        <v>-4.9106591609339194</v>
      </c>
      <c r="R1514">
        <v>-1.4663379902107092</v>
      </c>
      <c r="S1514">
        <v>0.33333333333333282</v>
      </c>
      <c r="T1514">
        <v>0.22940689834845046</v>
      </c>
      <c r="U1514">
        <v>-7.7948056564941803E-2</v>
      </c>
      <c r="V1514">
        <v>-4.2534507710292402E-3</v>
      </c>
      <c r="W1514">
        <v>16.143213354900492</v>
      </c>
      <c r="X1514">
        <v>4.5124873556764034E-2</v>
      </c>
      <c r="Y1514">
        <v>-0.99999999999999867</v>
      </c>
      <c r="Z1514">
        <v>-0.99999999999999867</v>
      </c>
      <c r="AA1514">
        <v>53.512928638308857</v>
      </c>
      <c r="AB1514">
        <v>0.32372179240796994</v>
      </c>
      <c r="AC1514">
        <v>-3.1658619407606017E-2</v>
      </c>
      <c r="AD1514">
        <v>0.48465789247201796</v>
      </c>
      <c r="AE1514">
        <v>38.836053273619093</v>
      </c>
      <c r="AF1514">
        <v>-0.99999999999999867</v>
      </c>
      <c r="AG1514">
        <v>-0.99999999999999867</v>
      </c>
      <c r="AH1514">
        <v>-0.99999999999999867</v>
      </c>
      <c r="AI1514">
        <v>-1.4227735156596383E-3</v>
      </c>
      <c r="AJ1514">
        <v>-4.2534507710292402E-3</v>
      </c>
      <c r="AK1514">
        <v>0.19380651768302842</v>
      </c>
      <c r="AL1514">
        <v>-9.6335267156093651E-3</v>
      </c>
      <c r="AM1514">
        <v>-6.1355339499407288E-2</v>
      </c>
      <c r="AN1514">
        <v>1.0080022246662303E-2</v>
      </c>
      <c r="AO1514">
        <v>-0.5648508990700396</v>
      </c>
      <c r="AP1514">
        <v>0.20383292258851049</v>
      </c>
      <c r="AQ1514">
        <v>20.760716783298484</v>
      </c>
      <c r="AR1514">
        <v>0.48053872434581218</v>
      </c>
      <c r="AS1514">
        <v>0.12208326403006356</v>
      </c>
      <c r="AT1514">
        <v>-0.99999999999999867</v>
      </c>
      <c r="AU1514">
        <v>-0.99999999999999867</v>
      </c>
      <c r="AV1514">
        <v>-1.5196759243409661</v>
      </c>
      <c r="AW1514">
        <v>62.97242191972574</v>
      </c>
      <c r="AX1514">
        <v>62.518621372309617</v>
      </c>
      <c r="AY1514">
        <v>0.12166078583998557</v>
      </c>
      <c r="AZ1514">
        <v>-23.897731953858557</v>
      </c>
      <c r="BA1514">
        <v>1449.6501380091186</v>
      </c>
    </row>
    <row r="1515" spans="1:100" x14ac:dyDescent="0.25">
      <c r="A1515">
        <v>3931</v>
      </c>
      <c r="B1515" t="s">
        <v>1897</v>
      </c>
      <c r="C1515">
        <v>3</v>
      </c>
      <c r="D1515">
        <v>2.4963915033691118</v>
      </c>
      <c r="E1515">
        <v>0</v>
      </c>
      <c r="F1515">
        <v>0.12180477023099391</v>
      </c>
      <c r="G1515">
        <v>0.12180477023099391</v>
      </c>
      <c r="H1515">
        <v>-3.3452194185104867E-2</v>
      </c>
      <c r="I1515">
        <v>0</v>
      </c>
      <c r="J1515">
        <v>-2.0071316511062913</v>
      </c>
      <c r="K1515">
        <v>-3.3452194185104867E-2</v>
      </c>
      <c r="L1515">
        <v>-0.99999999999999734</v>
      </c>
      <c r="M1515">
        <v>-0.99999999999999734</v>
      </c>
      <c r="N1515">
        <v>-0.66904388370209644</v>
      </c>
      <c r="O1515">
        <v>0.61106462249381077</v>
      </c>
      <c r="P1515">
        <v>-0.24546851835343425</v>
      </c>
      <c r="Q1515">
        <v>0.5666707683761314</v>
      </c>
      <c r="R1515">
        <v>7.9084825782125126E-2</v>
      </c>
      <c r="S1515">
        <v>0.33333333333333276</v>
      </c>
      <c r="T1515">
        <v>0.27130612360064771</v>
      </c>
      <c r="U1515">
        <v>0.16943749551681689</v>
      </c>
      <c r="V1515">
        <v>0</v>
      </c>
      <c r="W1515">
        <v>32.301165865436076</v>
      </c>
      <c r="X1515">
        <v>1.2538144234536679</v>
      </c>
      <c r="Y1515">
        <v>-0.99999999999999734</v>
      </c>
      <c r="Z1515">
        <v>-0.99999999999999734</v>
      </c>
      <c r="AA1515">
        <v>-2.5430415708909906</v>
      </c>
      <c r="AB1515">
        <v>-0.32222809818304371</v>
      </c>
      <c r="AC1515">
        <v>-0.20405968472926914</v>
      </c>
      <c r="AD1515">
        <v>-0.17217806232987115</v>
      </c>
      <c r="AE1515">
        <v>-34.923292262109193</v>
      </c>
      <c r="AF1515">
        <v>-0.99999999999999734</v>
      </c>
      <c r="AG1515">
        <v>-0.99999999999999734</v>
      </c>
      <c r="AH1515">
        <v>-0.99999999999999734</v>
      </c>
      <c r="AI1515">
        <v>0</v>
      </c>
      <c r="AJ1515">
        <v>0</v>
      </c>
      <c r="AK1515">
        <v>0.35663954313928814</v>
      </c>
      <c r="AL1515">
        <v>-9.023325902904375E-2</v>
      </c>
      <c r="AM1515">
        <v>-8.2091217975636302E-2</v>
      </c>
      <c r="AN1515">
        <v>6.8355781278526789E-2</v>
      </c>
      <c r="AO1515">
        <v>-0.26908273369446689</v>
      </c>
      <c r="AP1515">
        <v>1.2577282368179488</v>
      </c>
      <c r="AQ1515">
        <v>30.294034214329805</v>
      </c>
      <c r="AR1515">
        <v>0.77407695245079733</v>
      </c>
      <c r="AS1515">
        <v>1.2203622292685634</v>
      </c>
      <c r="AT1515">
        <v>-0.99999999999999734</v>
      </c>
      <c r="AU1515">
        <v>-0.99999999999999734</v>
      </c>
      <c r="AV1515">
        <v>0.20088959601311904</v>
      </c>
      <c r="AW1515">
        <v>-0.6742487115792174</v>
      </c>
      <c r="AX1515">
        <v>-0.6742487115792174</v>
      </c>
      <c r="AY1515">
        <v>-6.0951776288712553E-2</v>
      </c>
      <c r="AZ1515">
        <v>-51.250664684608601</v>
      </c>
      <c r="BA1515">
        <v>1410.2399291339987</v>
      </c>
    </row>
    <row r="1516" spans="1:100" x14ac:dyDescent="0.25">
      <c r="A1516">
        <v>3932</v>
      </c>
      <c r="B1516" t="s">
        <v>1898</v>
      </c>
      <c r="C1516">
        <v>3</v>
      </c>
      <c r="D1516">
        <v>3.6126937118295914</v>
      </c>
      <c r="E1516">
        <v>1.1710866199486951</v>
      </c>
      <c r="F1516">
        <v>1.7239864717973126E-2</v>
      </c>
      <c r="G1516">
        <v>0.37292802387887197</v>
      </c>
      <c r="H1516">
        <v>-5.3354672605316747E-2</v>
      </c>
      <c r="I1516">
        <v>0</v>
      </c>
      <c r="J1516">
        <v>-3.2012803563190042</v>
      </c>
      <c r="K1516">
        <v>-5.3354672605316747E-2</v>
      </c>
      <c r="L1516">
        <v>-1.0000000000000004</v>
      </c>
      <c r="M1516">
        <v>-1.0000000000000004</v>
      </c>
      <c r="N1516">
        <v>-1.0670934521063338</v>
      </c>
      <c r="O1516">
        <v>0.78434137938946824</v>
      </c>
      <c r="P1516">
        <v>-0.90975538359209118</v>
      </c>
      <c r="Q1516">
        <v>1.2011088324248043</v>
      </c>
      <c r="R1516">
        <v>0.38318852631916656</v>
      </c>
      <c r="S1516">
        <v>0.33333333333333348</v>
      </c>
      <c r="T1516">
        <v>0.31679442421705417</v>
      </c>
      <c r="U1516">
        <v>2.9076538025422444E-2</v>
      </c>
      <c r="V1516">
        <v>7.5304868941569753E-3</v>
      </c>
      <c r="W1516">
        <v>29.603578203011331</v>
      </c>
      <c r="X1516">
        <v>0.86584636146941185</v>
      </c>
      <c r="Y1516">
        <v>-1.0000000000000004</v>
      </c>
      <c r="Z1516">
        <v>-1.0000000000000004</v>
      </c>
      <c r="AA1516">
        <v>76.356037635705391</v>
      </c>
      <c r="AB1516">
        <v>0.16054225724730622</v>
      </c>
      <c r="AC1516">
        <v>0.50646750885450031</v>
      </c>
      <c r="AD1516">
        <v>0.26037565202568985</v>
      </c>
      <c r="AE1516">
        <v>46.369270906374844</v>
      </c>
      <c r="AF1516">
        <v>-1.0000000000000004</v>
      </c>
      <c r="AG1516">
        <v>-1.0000000000000004</v>
      </c>
      <c r="AH1516">
        <v>-1.0000000000000004</v>
      </c>
      <c r="AI1516">
        <v>0</v>
      </c>
      <c r="AJ1516">
        <v>7.5304868941569753E-3</v>
      </c>
      <c r="AK1516">
        <v>8.0234382772432222E-2</v>
      </c>
      <c r="AL1516">
        <v>0.32069622766098038</v>
      </c>
      <c r="AM1516">
        <v>0.56040311758914674</v>
      </c>
      <c r="AN1516">
        <v>0.31123411506015153</v>
      </c>
      <c r="AO1516">
        <v>14.411249853590828</v>
      </c>
      <c r="AP1516">
        <v>9.3843340148086885</v>
      </c>
      <c r="AQ1516">
        <v>26.402297846692338</v>
      </c>
      <c r="AR1516">
        <v>0.686734782469967</v>
      </c>
      <c r="AS1516">
        <v>0.81249168886409517</v>
      </c>
      <c r="AT1516">
        <v>-1.0000000000000004</v>
      </c>
      <c r="AU1516">
        <v>-1.0000000000000004</v>
      </c>
      <c r="AV1516">
        <v>0.75611655019803847</v>
      </c>
      <c r="AW1516">
        <v>86.524713029903509</v>
      </c>
      <c r="AX1516">
        <v>87.277761719319201</v>
      </c>
      <c r="AY1516">
        <v>7.1581208555954678E-2</v>
      </c>
      <c r="AZ1516">
        <v>12.27404010639194</v>
      </c>
      <c r="BA1516">
        <v>1482.6819942424588</v>
      </c>
    </row>
    <row r="1517" spans="1:100" x14ac:dyDescent="0.25">
      <c r="A1517">
        <v>3933</v>
      </c>
      <c r="B1517" t="s">
        <v>1899</v>
      </c>
      <c r="C1517">
        <v>3</v>
      </c>
      <c r="D1517">
        <v>3.3092827482692746</v>
      </c>
      <c r="E1517">
        <v>0.14032185447953349</v>
      </c>
      <c r="F1517">
        <v>3.1148584344382474E-2</v>
      </c>
      <c r="G1517">
        <v>7.7253759611345951E-2</v>
      </c>
      <c r="H1517">
        <v>-2.6542839893493743E-2</v>
      </c>
      <c r="I1517">
        <v>0</v>
      </c>
      <c r="J1517">
        <v>-1.5925703936096238</v>
      </c>
      <c r="K1517">
        <v>-2.6542839893493743E-2</v>
      </c>
      <c r="L1517">
        <v>-0.99999999999999956</v>
      </c>
      <c r="M1517">
        <v>-0.99999999999999956</v>
      </c>
      <c r="N1517">
        <v>-0.53085679786987483</v>
      </c>
      <c r="O1517">
        <v>1.7939661142709953</v>
      </c>
      <c r="P1517">
        <v>-0.12249110406324856</v>
      </c>
      <c r="Q1517">
        <v>-0.10044608210706246</v>
      </c>
      <c r="R1517">
        <v>-6.1514085551834533E-2</v>
      </c>
      <c r="S1517">
        <v>0.34058572214038996</v>
      </c>
      <c r="T1517">
        <v>0.3998151485501944</v>
      </c>
      <c r="U1517">
        <v>9.6983868628206932E-2</v>
      </c>
      <c r="V1517">
        <v>0</v>
      </c>
      <c r="W1517">
        <v>34.557103168491402</v>
      </c>
      <c r="X1517">
        <v>1.2367445614229475</v>
      </c>
      <c r="Y1517">
        <v>-0.99999999999999956</v>
      </c>
      <c r="Z1517">
        <v>-0.99999999999999956</v>
      </c>
      <c r="AA1517">
        <v>37.339030898240921</v>
      </c>
      <c r="AB1517">
        <v>-8.786925430692738E-2</v>
      </c>
      <c r="AC1517">
        <v>0.16122219365812557</v>
      </c>
      <c r="AD1517">
        <v>-1.6484103045171086E-2</v>
      </c>
      <c r="AE1517">
        <v>2.8434418153013548</v>
      </c>
      <c r="AF1517">
        <v>-0.99999999999999956</v>
      </c>
      <c r="AG1517">
        <v>-0.99999999999999956</v>
      </c>
      <c r="AH1517">
        <v>-0.99999999999999956</v>
      </c>
      <c r="AI1517">
        <v>0</v>
      </c>
      <c r="AJ1517">
        <v>0</v>
      </c>
      <c r="AK1517">
        <v>-0.31702899941814738</v>
      </c>
      <c r="AL1517">
        <v>0.74040558287656921</v>
      </c>
      <c r="AM1517">
        <v>4.2162833707513232E-3</v>
      </c>
      <c r="AN1517">
        <v>0.31348983243760581</v>
      </c>
      <c r="AO1517">
        <v>-1.4797379128219548</v>
      </c>
      <c r="AP1517">
        <v>11.539273725322994</v>
      </c>
      <c r="AQ1517">
        <v>32.964532774881775</v>
      </c>
      <c r="AR1517">
        <v>0.83738473931879143</v>
      </c>
      <c r="AS1517">
        <v>1.2102017215294536</v>
      </c>
      <c r="AT1517">
        <v>-0.99999999999999956</v>
      </c>
      <c r="AU1517">
        <v>-0.99999999999999956</v>
      </c>
      <c r="AV1517">
        <v>1.5739674059511502E-2</v>
      </c>
      <c r="AW1517">
        <v>50.672270737834907</v>
      </c>
      <c r="AX1517">
        <v>50.672270737834907</v>
      </c>
      <c r="AY1517">
        <v>0.48454736752619482</v>
      </c>
      <c r="AZ1517">
        <v>15.889687174395284</v>
      </c>
      <c r="BA1517">
        <v>1427.5638422607926</v>
      </c>
      <c r="CU1517" t="e">
        <v>#N/A</v>
      </c>
      <c r="CV1517" t="e">
        <v>#N/A</v>
      </c>
    </row>
    <row r="1518" spans="1:100" x14ac:dyDescent="0.25">
      <c r="A1518">
        <v>3936</v>
      </c>
      <c r="B1518" t="s">
        <v>1900</v>
      </c>
      <c r="C1518">
        <v>3</v>
      </c>
      <c r="D1518">
        <v>5.6844953251600296</v>
      </c>
      <c r="E1518">
        <v>0</v>
      </c>
      <c r="F1518">
        <v>1.5101217093492261</v>
      </c>
      <c r="G1518">
        <v>1.5101217093492261</v>
      </c>
      <c r="H1518">
        <v>0.40407285997786968</v>
      </c>
      <c r="I1518">
        <v>0</v>
      </c>
      <c r="J1518">
        <v>24.24437159867221</v>
      </c>
      <c r="K1518">
        <v>0.40407285997786968</v>
      </c>
      <c r="L1518">
        <v>-0.99999999999999933</v>
      </c>
      <c r="M1518">
        <v>-0.99999999999999933</v>
      </c>
      <c r="N1518">
        <v>8.0814571995574003</v>
      </c>
      <c r="O1518">
        <v>31.438988633181427</v>
      </c>
      <c r="P1518">
        <v>0.42065615905724357</v>
      </c>
      <c r="Q1518">
        <v>8.6505568212936215</v>
      </c>
      <c r="R1518">
        <v>2.692427425476672</v>
      </c>
      <c r="S1518">
        <v>0.33333333333333315</v>
      </c>
      <c r="T1518">
        <v>0.33770618154559173</v>
      </c>
      <c r="U1518">
        <v>6.350716156327596E-2</v>
      </c>
      <c r="V1518">
        <v>0</v>
      </c>
      <c r="W1518">
        <v>13.218952658573244</v>
      </c>
      <c r="X1518">
        <v>0.52536814936641762</v>
      </c>
      <c r="Y1518">
        <v>-0.99999999999999933</v>
      </c>
      <c r="Z1518">
        <v>-0.99999999999999933</v>
      </c>
      <c r="AA1518">
        <v>18.958084968617182</v>
      </c>
      <c r="AB1518">
        <v>1.3741700547883253E-2</v>
      </c>
      <c r="AC1518">
        <v>7.3231198262201452E-2</v>
      </c>
      <c r="AD1518">
        <v>-2.6038801118739491E-2</v>
      </c>
      <c r="AE1518">
        <v>3.046704884567264</v>
      </c>
      <c r="AF1518">
        <v>-0.99999999999999933</v>
      </c>
      <c r="AG1518">
        <v>-0.99999999999999933</v>
      </c>
      <c r="AH1518">
        <v>-0.99999999999999933</v>
      </c>
      <c r="AI1518">
        <v>0</v>
      </c>
      <c r="AJ1518">
        <v>0</v>
      </c>
      <c r="AK1518">
        <v>9.9479085805428968E-2</v>
      </c>
      <c r="AL1518">
        <v>0.11573305400211634</v>
      </c>
      <c r="AM1518">
        <v>-9.619394320730823E-2</v>
      </c>
      <c r="AN1518">
        <v>2.3962515908144424E-2</v>
      </c>
      <c r="AO1518">
        <v>-1.9074531511555604</v>
      </c>
      <c r="AP1518">
        <v>1.1777281677141929</v>
      </c>
      <c r="AQ1518">
        <v>37.463324257245453</v>
      </c>
      <c r="AR1518">
        <v>0.73454667644220073</v>
      </c>
      <c r="AS1518">
        <v>0.92944100934428731</v>
      </c>
      <c r="AT1518">
        <v>-0.99999999999999933</v>
      </c>
      <c r="AU1518">
        <v>-0.99999999999999933</v>
      </c>
      <c r="AV1518">
        <v>4.2025491348258983</v>
      </c>
      <c r="AW1518">
        <v>51.574801769512831</v>
      </c>
      <c r="AX1518">
        <v>51.574801769512831</v>
      </c>
      <c r="AY1518">
        <v>0.11282109817321999</v>
      </c>
      <c r="AZ1518">
        <v>-42.659548793402514</v>
      </c>
      <c r="BA1518">
        <v>1391.5271363313852</v>
      </c>
      <c r="CU1518" t="e">
        <v>#N/A</v>
      </c>
      <c r="CV1518" t="e">
        <v>#N/A</v>
      </c>
    </row>
    <row r="1519" spans="1:100" x14ac:dyDescent="0.25">
      <c r="A1519">
        <v>3937</v>
      </c>
      <c r="B1519" t="s">
        <v>1901</v>
      </c>
      <c r="C1519">
        <v>3</v>
      </c>
      <c r="D1519">
        <v>4.68079615559353</v>
      </c>
      <c r="E1519">
        <v>0.10337127641992874</v>
      </c>
      <c r="F1519">
        <v>1.3102140158773827</v>
      </c>
      <c r="G1519">
        <v>1.3102140158773827</v>
      </c>
      <c r="H1519">
        <v>0.2520209832374341</v>
      </c>
      <c r="I1519">
        <v>0</v>
      </c>
      <c r="J1519">
        <v>15.121258994246046</v>
      </c>
      <c r="K1519">
        <v>0.2520209832374341</v>
      </c>
      <c r="L1519">
        <v>-1.0000000000000009</v>
      </c>
      <c r="M1519">
        <v>-1.0000000000000009</v>
      </c>
      <c r="N1519">
        <v>5.0404196647486854</v>
      </c>
      <c r="O1519">
        <v>21.112269165716967</v>
      </c>
      <c r="P1519">
        <v>-0.92743346118616188</v>
      </c>
      <c r="Q1519">
        <v>-5.2994913870944661E-2</v>
      </c>
      <c r="R1519">
        <v>-0.11418008303256816</v>
      </c>
      <c r="S1519">
        <v>0.35963094939900048</v>
      </c>
      <c r="T1519">
        <v>0.42719495540544045</v>
      </c>
      <c r="U1519">
        <v>0.64858904336197098</v>
      </c>
      <c r="V1519">
        <v>0</v>
      </c>
      <c r="W1519">
        <v>47.335758597159099</v>
      </c>
      <c r="X1519">
        <v>3.2397476633306721</v>
      </c>
      <c r="Y1519">
        <v>-1.0000000000000009</v>
      </c>
      <c r="Z1519">
        <v>-1.0000000000000009</v>
      </c>
      <c r="AA1519">
        <v>92.690980290591426</v>
      </c>
      <c r="AB1519">
        <v>0.40226888562718116</v>
      </c>
      <c r="AC1519">
        <v>-0.14154453592095795</v>
      </c>
      <c r="AD1519">
        <v>0.64866368582307377</v>
      </c>
      <c r="AE1519">
        <v>45.469401776464871</v>
      </c>
      <c r="AF1519">
        <v>-1.0000000000000009</v>
      </c>
      <c r="AG1519">
        <v>-1.0000000000000009</v>
      </c>
      <c r="AH1519">
        <v>-1.0000000000000009</v>
      </c>
      <c r="AI1519">
        <v>0</v>
      </c>
      <c r="AJ1519">
        <v>0</v>
      </c>
      <c r="AK1519">
        <v>0.32840548273303766</v>
      </c>
      <c r="AL1519">
        <v>0.14101419725709477</v>
      </c>
      <c r="AM1519">
        <v>-3.3640493550922398E-2</v>
      </c>
      <c r="AN1519">
        <v>-3.1729626515897495E-2</v>
      </c>
      <c r="AO1519">
        <v>0.80101507489212886</v>
      </c>
      <c r="AP1519">
        <v>-8.8169676611966313E-2</v>
      </c>
      <c r="AQ1519">
        <v>62.457017591405176</v>
      </c>
      <c r="AR1519">
        <v>1.4354149481664116</v>
      </c>
      <c r="AS1519">
        <v>3.4917686465681061</v>
      </c>
      <c r="AT1519">
        <v>-1.0000000000000009</v>
      </c>
      <c r="AU1519">
        <v>-1.0000000000000009</v>
      </c>
      <c r="AV1519">
        <v>1.1960339328448146</v>
      </c>
      <c r="AW1519">
        <v>113.71507977969632</v>
      </c>
      <c r="AX1519">
        <v>113.71507977969632</v>
      </c>
      <c r="AY1519">
        <v>0.55740450478656944</v>
      </c>
      <c r="AZ1519">
        <v>81.147637066123252</v>
      </c>
      <c r="BA1519">
        <v>1637.5816098166513</v>
      </c>
    </row>
    <row r="1520" spans="1:100" x14ac:dyDescent="0.25">
      <c r="A1520">
        <v>3939</v>
      </c>
      <c r="B1520" t="s">
        <v>1902</v>
      </c>
      <c r="C1520">
        <v>3</v>
      </c>
      <c r="D1520">
        <v>4.9205405669233535</v>
      </c>
      <c r="E1520">
        <v>-5.2507764905677046E-2</v>
      </c>
      <c r="F1520">
        <v>-2.8998364520826516E-2</v>
      </c>
      <c r="G1520">
        <v>-2.8998364520826516E-2</v>
      </c>
      <c r="H1520">
        <v>0.14466068704200713</v>
      </c>
      <c r="I1520">
        <v>0</v>
      </c>
      <c r="J1520">
        <v>8.6796412225204271</v>
      </c>
      <c r="K1520">
        <v>0.14466068704200713</v>
      </c>
      <c r="L1520">
        <v>-0.99999999999999811</v>
      </c>
      <c r="M1520">
        <v>-0.99999999999999811</v>
      </c>
      <c r="N1520">
        <v>2.8932137408401433</v>
      </c>
      <c r="O1520">
        <v>13.571183424922955</v>
      </c>
      <c r="P1520">
        <v>0.60856589191586263</v>
      </c>
      <c r="Q1520">
        <v>-2.3003617182544827</v>
      </c>
      <c r="R1520">
        <v>-0.74725907156988791</v>
      </c>
      <c r="S1520">
        <v>0.33776552107688718</v>
      </c>
      <c r="T1520">
        <v>0.30156234646792179</v>
      </c>
      <c r="U1520">
        <v>0.17509637956000521</v>
      </c>
      <c r="V1520">
        <v>0</v>
      </c>
      <c r="W1520">
        <v>26.790542402512273</v>
      </c>
      <c r="X1520">
        <v>1.1290677230513544</v>
      </c>
      <c r="Y1520">
        <v>-0.99999999999999811</v>
      </c>
      <c r="Z1520">
        <v>-0.99999999999999811</v>
      </c>
      <c r="AA1520">
        <v>24.951093034695258</v>
      </c>
      <c r="AB1520">
        <v>2.6387046110200971E-2</v>
      </c>
      <c r="AC1520">
        <v>-0.26451487752027869</v>
      </c>
      <c r="AD1520">
        <v>0.21628402548513526</v>
      </c>
      <c r="AE1520">
        <v>-1.0921902962471224</v>
      </c>
      <c r="AF1520">
        <v>-0.99999999999999811</v>
      </c>
      <c r="AG1520">
        <v>-0.99999999999999811</v>
      </c>
      <c r="AH1520">
        <v>-0.99999999999999811</v>
      </c>
      <c r="AI1520">
        <v>0</v>
      </c>
      <c r="AJ1520">
        <v>0</v>
      </c>
      <c r="AK1520">
        <v>0.21718081639378861</v>
      </c>
      <c r="AL1520">
        <v>0.12576410323767243</v>
      </c>
      <c r="AM1520">
        <v>-0.13766128872290118</v>
      </c>
      <c r="AN1520">
        <v>0.60114034643164937</v>
      </c>
      <c r="AO1520">
        <v>-2.3556281361035869</v>
      </c>
      <c r="AP1520">
        <v>15.657329176979596</v>
      </c>
      <c r="AQ1520">
        <v>35.470183625032703</v>
      </c>
      <c r="AR1520">
        <v>0.81442424710481409</v>
      </c>
      <c r="AS1520">
        <v>1.2737284100933615</v>
      </c>
      <c r="AT1520">
        <v>-0.99999999999999811</v>
      </c>
      <c r="AU1520">
        <v>-0.99999999999999811</v>
      </c>
      <c r="AV1520">
        <v>-0.7762574360907144</v>
      </c>
      <c r="AW1520">
        <v>54.179605636597813</v>
      </c>
      <c r="AX1520">
        <v>54.179605636597813</v>
      </c>
      <c r="AY1520">
        <v>0.20727348049227468</v>
      </c>
      <c r="AZ1520">
        <v>5.3957448723093</v>
      </c>
      <c r="BA1520">
        <v>1450.9781343398527</v>
      </c>
      <c r="CU1520" t="e">
        <v>#N/A</v>
      </c>
      <c r="CV1520" t="e">
        <v>#N/A</v>
      </c>
    </row>
    <row r="1521" spans="1:100" x14ac:dyDescent="0.25">
      <c r="A1521">
        <v>3940</v>
      </c>
      <c r="B1521" t="s">
        <v>1903</v>
      </c>
      <c r="C1521">
        <v>3</v>
      </c>
      <c r="D1521">
        <v>5.2911335926885092</v>
      </c>
      <c r="E1521">
        <v>0</v>
      </c>
      <c r="F1521">
        <v>4.7394546377403106</v>
      </c>
      <c r="G1521">
        <v>4.7394546377403106</v>
      </c>
      <c r="H1521">
        <v>0.1128314036298852</v>
      </c>
      <c r="I1521">
        <v>0</v>
      </c>
      <c r="J1521">
        <v>6.76988421779311</v>
      </c>
      <c r="K1521">
        <v>0.1128314036298852</v>
      </c>
      <c r="L1521">
        <v>-1</v>
      </c>
      <c r="M1521">
        <v>-1</v>
      </c>
      <c r="N1521">
        <v>2.2566280725977048</v>
      </c>
      <c r="O1521">
        <v>16.800472448221932</v>
      </c>
      <c r="P1521">
        <v>-0.10080185945508599</v>
      </c>
      <c r="Q1521">
        <v>31.094533935170396</v>
      </c>
      <c r="R1521">
        <v>10.173768873305328</v>
      </c>
      <c r="S1521">
        <v>0.33333333333333343</v>
      </c>
      <c r="T1521">
        <v>0.2557165677357896</v>
      </c>
      <c r="U1521">
        <v>-5.0991813303417628E-2</v>
      </c>
      <c r="V1521">
        <v>0</v>
      </c>
      <c r="W1521">
        <v>17.009067365432806</v>
      </c>
      <c r="X1521">
        <v>0.19463447862802336</v>
      </c>
      <c r="Y1521">
        <v>-1</v>
      </c>
      <c r="Z1521">
        <v>-1</v>
      </c>
      <c r="AA1521">
        <v>80.576829608027225</v>
      </c>
      <c r="AB1521">
        <v>0.39376107871611105</v>
      </c>
      <c r="AC1521">
        <v>0.50768412429215037</v>
      </c>
      <c r="AD1521">
        <v>0.16643466437752014</v>
      </c>
      <c r="AE1521">
        <v>53.393993369289056</v>
      </c>
      <c r="AF1521">
        <v>-1</v>
      </c>
      <c r="AG1521">
        <v>-1</v>
      </c>
      <c r="AH1521">
        <v>-1</v>
      </c>
      <c r="AI1521">
        <v>0</v>
      </c>
      <c r="AJ1521">
        <v>0</v>
      </c>
      <c r="AK1521">
        <v>-8.1344984031057901E-2</v>
      </c>
      <c r="AL1521">
        <v>-4.9743591274541393E-2</v>
      </c>
      <c r="AM1521">
        <v>-5.3501347352472264E-2</v>
      </c>
      <c r="AN1521">
        <v>-0.18420904874754979</v>
      </c>
      <c r="AO1521">
        <v>-1.7442586039670953</v>
      </c>
      <c r="AP1521">
        <v>-4.8539441750614527</v>
      </c>
      <c r="AQ1521">
        <v>23.778951583225922</v>
      </c>
      <c r="AR1521">
        <v>0.53805808776570541</v>
      </c>
      <c r="AS1521">
        <v>0.30746588225790855</v>
      </c>
      <c r="AT1521">
        <v>-1</v>
      </c>
      <c r="AU1521">
        <v>-1</v>
      </c>
      <c r="AV1521">
        <v>14.91322351104564</v>
      </c>
      <c r="AW1521">
        <v>92.523357881187763</v>
      </c>
      <c r="AX1521">
        <v>92.523357881187763</v>
      </c>
      <c r="AY1521">
        <v>0.22121387622921887</v>
      </c>
      <c r="AZ1521">
        <v>10.583095766062605</v>
      </c>
      <c r="BA1521">
        <v>1489.9782841143719</v>
      </c>
      <c r="CU1521" t="e">
        <v>#N/A</v>
      </c>
      <c r="CV1521" t="e">
        <v>#N/A</v>
      </c>
    </row>
    <row r="1522" spans="1:100" x14ac:dyDescent="0.25">
      <c r="A1522">
        <v>3941</v>
      </c>
      <c r="B1522" t="s">
        <v>1904</v>
      </c>
      <c r="C1522">
        <v>3</v>
      </c>
      <c r="D1522">
        <v>5.2199883428647418</v>
      </c>
      <c r="E1522">
        <v>-1.317668177177698E-2</v>
      </c>
      <c r="F1522">
        <v>4.5404262913021232E-3</v>
      </c>
      <c r="G1522">
        <v>4.5404262913021232E-3</v>
      </c>
      <c r="H1522">
        <v>0.17564093744975562</v>
      </c>
      <c r="I1522">
        <v>0</v>
      </c>
      <c r="J1522">
        <v>10.538456246985342</v>
      </c>
      <c r="K1522">
        <v>0.17564093744975562</v>
      </c>
      <c r="L1522">
        <v>-0.99999999999999745</v>
      </c>
      <c r="M1522">
        <v>-0.99999999999999745</v>
      </c>
      <c r="N1522">
        <v>3.5128187489951124</v>
      </c>
      <c r="O1522">
        <v>15.762985016141386</v>
      </c>
      <c r="P1522">
        <v>-0.24503767273426993</v>
      </c>
      <c r="Q1522">
        <v>-5.2118537654158172E-2</v>
      </c>
      <c r="R1522">
        <v>-4.3588413552352066E-2</v>
      </c>
      <c r="S1522">
        <v>0.33333333333333276</v>
      </c>
      <c r="T1522">
        <v>0.32193502331655172</v>
      </c>
      <c r="U1522">
        <v>0.4246384143592753</v>
      </c>
      <c r="V1522">
        <v>-1.0496361250592747E-2</v>
      </c>
      <c r="W1522">
        <v>35.750778892352436</v>
      </c>
      <c r="X1522">
        <v>2.1038045991168919</v>
      </c>
      <c r="Y1522">
        <v>-0.99999999999999745</v>
      </c>
      <c r="Z1522">
        <v>-0.99999999999999745</v>
      </c>
      <c r="AA1522">
        <v>66.883109364093826</v>
      </c>
      <c r="AB1522">
        <v>0.16027008086764746</v>
      </c>
      <c r="AC1522">
        <v>0.2170735209920478</v>
      </c>
      <c r="AD1522">
        <v>0.24617477584617897</v>
      </c>
      <c r="AE1522">
        <v>31.175918885293711</v>
      </c>
      <c r="AF1522">
        <v>-0.99999999999999745</v>
      </c>
      <c r="AG1522">
        <v>-0.99999999999999745</v>
      </c>
      <c r="AH1522">
        <v>-0.99999999999999745</v>
      </c>
      <c r="AI1522">
        <v>0</v>
      </c>
      <c r="AJ1522">
        <v>-1.0496361250592747E-2</v>
      </c>
      <c r="AK1522">
        <v>8.1370074789038752E-2</v>
      </c>
      <c r="AL1522">
        <v>0.22228902975193071</v>
      </c>
      <c r="AM1522">
        <v>8.5966519381506304E-2</v>
      </c>
      <c r="AN1522">
        <v>0.80101964326282449</v>
      </c>
      <c r="AO1522">
        <v>2.5560133584828511</v>
      </c>
      <c r="AP1522">
        <v>21.136936230330267</v>
      </c>
      <c r="AQ1522">
        <v>46.289235139337798</v>
      </c>
      <c r="AR1522">
        <v>1.0694104097585668</v>
      </c>
      <c r="AS1522">
        <v>2.2794455365666479</v>
      </c>
      <c r="AT1522">
        <v>-0.99999999999999745</v>
      </c>
      <c r="AU1522">
        <v>-0.99999999999999745</v>
      </c>
      <c r="AV1522">
        <v>-3.9047987261049952E-2</v>
      </c>
      <c r="AW1522">
        <v>103.78303061056548</v>
      </c>
      <c r="AX1522">
        <v>102.73339448550621</v>
      </c>
      <c r="AY1522">
        <v>0.48727062107814217</v>
      </c>
      <c r="AZ1522">
        <v>46.512647954860221</v>
      </c>
      <c r="BA1522">
        <v>1525.7004909825985</v>
      </c>
    </row>
    <row r="1523" spans="1:100" x14ac:dyDescent="0.25">
      <c r="A1523">
        <v>3944</v>
      </c>
      <c r="B1523" t="s">
        <v>1905</v>
      </c>
      <c r="C1523">
        <v>2</v>
      </c>
      <c r="D1523">
        <v>5.2262047288463762</v>
      </c>
      <c r="E1523">
        <v>0.3319211093304098</v>
      </c>
      <c r="F1523">
        <v>0.90345709762994109</v>
      </c>
      <c r="G1523">
        <v>0.91522665057160557</v>
      </c>
      <c r="H1523">
        <v>0.24156922141028286</v>
      </c>
      <c r="I1523">
        <v>0</v>
      </c>
      <c r="J1523">
        <v>14.494153284616971</v>
      </c>
      <c r="K1523">
        <v>0.24156922141028286</v>
      </c>
      <c r="L1523">
        <v>-1</v>
      </c>
      <c r="M1523">
        <v>-1</v>
      </c>
      <c r="N1523">
        <v>4.8313844282056557</v>
      </c>
      <c r="O1523">
        <v>18.900504439113796</v>
      </c>
      <c r="P1523">
        <v>1.8487812823697751</v>
      </c>
      <c r="Q1523">
        <v>4.6093408536791953</v>
      </c>
      <c r="R1523">
        <v>1.5154230909347814</v>
      </c>
      <c r="S1523">
        <v>0.36001088291466438</v>
      </c>
      <c r="T1523">
        <v>0.4090484640986769</v>
      </c>
      <c r="U1523">
        <v>0.23224451256491838</v>
      </c>
      <c r="V1523">
        <v>2.1078375522661421E-2</v>
      </c>
      <c r="W1523">
        <v>34.076740999841327</v>
      </c>
      <c r="X1523">
        <v>1.5191916548322593</v>
      </c>
      <c r="Y1523">
        <v>-1</v>
      </c>
      <c r="Z1523">
        <v>-1</v>
      </c>
      <c r="AA1523">
        <v>62.506441813885402</v>
      </c>
      <c r="AB1523">
        <v>0.29086789722100459</v>
      </c>
      <c r="AC1523">
        <v>0.29114734607509551</v>
      </c>
      <c r="AD1523">
        <v>0.28506595563500531</v>
      </c>
      <c r="AE1523">
        <v>33.600233804778235</v>
      </c>
      <c r="AF1523">
        <v>-1</v>
      </c>
      <c r="AG1523">
        <v>-1</v>
      </c>
      <c r="AH1523">
        <v>-1</v>
      </c>
      <c r="AI1523">
        <v>1.1291136269392472E-2</v>
      </c>
      <c r="AJ1523">
        <v>2.1078375522661421E-2</v>
      </c>
      <c r="AK1523">
        <v>-0.11851281360544728</v>
      </c>
      <c r="AL1523">
        <v>0.2903407705946946</v>
      </c>
      <c r="AM1523">
        <v>-0.14638023255563815</v>
      </c>
      <c r="AN1523">
        <v>0.32982109277069194</v>
      </c>
      <c r="AO1523">
        <v>-3.3403947966841461</v>
      </c>
      <c r="AP1523">
        <v>8.7855560870067269</v>
      </c>
      <c r="AQ1523">
        <v>39.899693697471569</v>
      </c>
      <c r="AR1523">
        <v>0.92373415374537293</v>
      </c>
      <c r="AS1523">
        <v>1.6286894719684888</v>
      </c>
      <c r="AT1523">
        <v>-1</v>
      </c>
      <c r="AU1523">
        <v>-1</v>
      </c>
      <c r="AV1523">
        <v>2.0627438072836615</v>
      </c>
      <c r="AW1523">
        <v>77.477779554710096</v>
      </c>
      <c r="AX1523">
        <v>77.888533060222599</v>
      </c>
      <c r="AY1523">
        <v>0.34115920142129097</v>
      </c>
      <c r="AZ1523">
        <v>30.5697869767647</v>
      </c>
      <c r="BA1523">
        <v>1517.7629198477987</v>
      </c>
    </row>
    <row r="1524" spans="1:100" x14ac:dyDescent="0.25">
      <c r="A1524">
        <v>3946</v>
      </c>
      <c r="B1524" t="s">
        <v>1906</v>
      </c>
      <c r="C1524">
        <v>2</v>
      </c>
      <c r="D1524">
        <v>3.0257057607282478</v>
      </c>
      <c r="E1524">
        <v>-0.1568715010763817</v>
      </c>
      <c r="F1524">
        <v>-0.31368989589993201</v>
      </c>
      <c r="G1524">
        <v>-0.30744752160030403</v>
      </c>
      <c r="H1524">
        <v>-1.1377078417582454E-2</v>
      </c>
      <c r="I1524">
        <v>0</v>
      </c>
      <c r="J1524">
        <v>-0.68262470505494743</v>
      </c>
      <c r="K1524">
        <v>-1.1377078417582454E-2</v>
      </c>
      <c r="L1524">
        <v>-1</v>
      </c>
      <c r="M1524">
        <v>-1</v>
      </c>
      <c r="N1524">
        <v>-0.22754156835164907</v>
      </c>
      <c r="O1524">
        <v>3.1358002086185728</v>
      </c>
      <c r="P1524">
        <v>-0.62669201899525762</v>
      </c>
      <c r="Q1524">
        <v>-1.1764829288263969</v>
      </c>
      <c r="R1524">
        <v>-0.38492149074324594</v>
      </c>
      <c r="S1524">
        <v>0.31272799133671592</v>
      </c>
      <c r="T1524">
        <v>0.20941914654363519</v>
      </c>
      <c r="U1524">
        <v>-1.4952699833680985E-2</v>
      </c>
      <c r="V1524">
        <v>-1.1608151274061583E-2</v>
      </c>
      <c r="W1524">
        <v>18.47509260438213</v>
      </c>
      <c r="X1524">
        <v>0.37402619111050223</v>
      </c>
      <c r="Y1524">
        <v>-1</v>
      </c>
      <c r="Z1524">
        <v>-1</v>
      </c>
      <c r="AA1524">
        <v>30.385160639866218</v>
      </c>
      <c r="AB1524">
        <v>1.3590137342185893E-2</v>
      </c>
      <c r="AC1524">
        <v>1.3764359948819194E-2</v>
      </c>
      <c r="AD1524">
        <v>1.0065013425800073E-2</v>
      </c>
      <c r="AE1524">
        <v>8.0556085668473383</v>
      </c>
      <c r="AF1524">
        <v>-1</v>
      </c>
      <c r="AG1524">
        <v>-1</v>
      </c>
      <c r="AH1524">
        <v>-1</v>
      </c>
      <c r="AI1524">
        <v>-6.6322789586515376E-3</v>
      </c>
      <c r="AJ1524">
        <v>-1.1608151274061583E-2</v>
      </c>
      <c r="AK1524">
        <v>0.21553538782339132</v>
      </c>
      <c r="AL1524">
        <v>-4.3707430834143982E-2</v>
      </c>
      <c r="AM1524">
        <v>0.24269351509046255</v>
      </c>
      <c r="AN1524">
        <v>-5.9252654875408803E-2</v>
      </c>
      <c r="AO1524">
        <v>6.5669467061079576</v>
      </c>
      <c r="AP1524">
        <v>-1.1217854157853773</v>
      </c>
      <c r="AQ1524">
        <v>23.290637826620515</v>
      </c>
      <c r="AR1524">
        <v>0.55813632339709196</v>
      </c>
      <c r="AS1524">
        <v>0.44639195959750749</v>
      </c>
      <c r="AT1524">
        <v>-1</v>
      </c>
      <c r="AU1524">
        <v>-1</v>
      </c>
      <c r="AV1524">
        <v>-0.4590899729159682</v>
      </c>
      <c r="AW1524">
        <v>40.460353098886763</v>
      </c>
      <c r="AX1524">
        <v>40.386154717232188</v>
      </c>
      <c r="AY1524">
        <v>5.602574704996871E-2</v>
      </c>
      <c r="AZ1524">
        <v>-19.383461581047197</v>
      </c>
      <c r="BA1524">
        <v>1380.3772417051186</v>
      </c>
    </row>
    <row r="1525" spans="1:100" x14ac:dyDescent="0.25">
      <c r="A1525">
        <v>3947</v>
      </c>
      <c r="B1525" t="s">
        <v>1907</v>
      </c>
      <c r="C1525">
        <v>3</v>
      </c>
      <c r="D1525">
        <v>5.1717900132175085</v>
      </c>
      <c r="E1525">
        <v>-1.301913849815209E-2</v>
      </c>
      <c r="F1525">
        <v>0.65708937007762991</v>
      </c>
      <c r="G1525">
        <v>0.65708937007762991</v>
      </c>
      <c r="H1525">
        <v>4.7537217132015794E-2</v>
      </c>
      <c r="I1525">
        <v>0</v>
      </c>
      <c r="J1525">
        <v>2.8522330279209487</v>
      </c>
      <c r="K1525">
        <v>4.7537217132015794E-2</v>
      </c>
      <c r="L1525">
        <v>-1.0000000000000007</v>
      </c>
      <c r="M1525">
        <v>-1.0000000000000007</v>
      </c>
      <c r="N1525">
        <v>0.95074434264031638</v>
      </c>
      <c r="O1525">
        <v>8.681112411216084</v>
      </c>
      <c r="P1525">
        <v>1.1547388331206842E-2</v>
      </c>
      <c r="Q1525">
        <v>-0.27339165913471619</v>
      </c>
      <c r="R1525">
        <v>-9.5722465029048354E-2</v>
      </c>
      <c r="S1525">
        <v>0.33333333333333337</v>
      </c>
      <c r="T1525">
        <v>0.44098210981175079</v>
      </c>
      <c r="U1525">
        <v>9.068113680657626E-2</v>
      </c>
      <c r="V1525">
        <v>-2.5062285089759755E-2</v>
      </c>
      <c r="W1525">
        <v>31.695883109195417</v>
      </c>
      <c r="X1525">
        <v>1.0410392530963517</v>
      </c>
      <c r="Y1525">
        <v>-1.0000000000000007</v>
      </c>
      <c r="Z1525">
        <v>-1.0000000000000007</v>
      </c>
      <c r="AA1525">
        <v>63.261647797954446</v>
      </c>
      <c r="AB1525">
        <v>0.13848251463334929</v>
      </c>
      <c r="AC1525">
        <v>0.18630066290074354</v>
      </c>
      <c r="AD1525">
        <v>0.3084465655416686</v>
      </c>
      <c r="AE1525">
        <v>31.661487153788062</v>
      </c>
      <c r="AF1525">
        <v>-1.0000000000000007</v>
      </c>
      <c r="AG1525">
        <v>-1.0000000000000007</v>
      </c>
      <c r="AH1525">
        <v>-1.0000000000000007</v>
      </c>
      <c r="AI1525">
        <v>0</v>
      </c>
      <c r="AJ1525">
        <v>-2.5062285089759755E-2</v>
      </c>
      <c r="AK1525">
        <v>0.11317504108375494</v>
      </c>
      <c r="AL1525">
        <v>4.881715379074484E-2</v>
      </c>
      <c r="AM1525">
        <v>-0.19980666968757749</v>
      </c>
      <c r="AN1525">
        <v>0.26254555697702653</v>
      </c>
      <c r="AO1525">
        <v>-4.4292915367706645</v>
      </c>
      <c r="AP1525">
        <v>6.8077246933793871</v>
      </c>
      <c r="AQ1525">
        <v>34.548116137116345</v>
      </c>
      <c r="AR1525">
        <v>0.83993429486190085</v>
      </c>
      <c r="AS1525">
        <v>1.0885764702283676</v>
      </c>
      <c r="AT1525">
        <v>-1.0000000000000007</v>
      </c>
      <c r="AU1525">
        <v>-1.0000000000000007</v>
      </c>
      <c r="AV1525">
        <v>0.56136690504858089</v>
      </c>
      <c r="AW1525">
        <v>78.750484902549829</v>
      </c>
      <c r="AX1525">
        <v>76.244256393573849</v>
      </c>
      <c r="AY1525">
        <v>0.21065422809045653</v>
      </c>
      <c r="AZ1525">
        <v>2.1095910222363647</v>
      </c>
      <c r="BA1525">
        <v>1466.981913894439</v>
      </c>
      <c r="CU1525" t="e">
        <v>#N/A</v>
      </c>
      <c r="CV1525" t="e">
        <v>#N/A</v>
      </c>
    </row>
    <row r="1526" spans="1:100" x14ac:dyDescent="0.25">
      <c r="A1526">
        <v>3950</v>
      </c>
      <c r="B1526" t="s">
        <v>1908</v>
      </c>
      <c r="C1526">
        <v>2</v>
      </c>
      <c r="D1526">
        <v>4.4874415053884693</v>
      </c>
      <c r="E1526">
        <v>0.1678210530711963</v>
      </c>
      <c r="F1526">
        <v>0.49483003195528052</v>
      </c>
      <c r="G1526">
        <v>0.50474397107054503</v>
      </c>
      <c r="H1526">
        <v>0.15664874358684017</v>
      </c>
      <c r="I1526">
        <v>0</v>
      </c>
      <c r="J1526">
        <v>9.3989246152104098</v>
      </c>
      <c r="K1526">
        <v>0.15664874358684017</v>
      </c>
      <c r="L1526">
        <v>-1</v>
      </c>
      <c r="M1526">
        <v>-1</v>
      </c>
      <c r="N1526">
        <v>3.1329748717368036</v>
      </c>
      <c r="O1526">
        <v>13.60789404350831</v>
      </c>
      <c r="P1526">
        <v>1.0177022124875463</v>
      </c>
      <c r="Q1526">
        <v>2.6668933043496503</v>
      </c>
      <c r="R1526">
        <v>0.87742929535402281</v>
      </c>
      <c r="S1526">
        <v>0.34413681893979736</v>
      </c>
      <c r="T1526">
        <v>0.34202784728839547</v>
      </c>
      <c r="U1526">
        <v>0.14925414896680436</v>
      </c>
      <c r="V1526">
        <v>1.0104680806211984E-2</v>
      </c>
      <c r="W1526">
        <v>28.83887257687028</v>
      </c>
      <c r="X1526">
        <v>1.1347306113920705</v>
      </c>
      <c r="Y1526">
        <v>-1</v>
      </c>
      <c r="Z1526">
        <v>-1</v>
      </c>
      <c r="AA1526">
        <v>51.722514365825674</v>
      </c>
      <c r="AB1526">
        <v>0.19777873215020911</v>
      </c>
      <c r="AC1526">
        <v>0.1980228538885456</v>
      </c>
      <c r="AD1526">
        <v>0.19274117590826115</v>
      </c>
      <c r="AE1526">
        <v>25.024256285035555</v>
      </c>
      <c r="AF1526">
        <v>-1</v>
      </c>
      <c r="AG1526">
        <v>-1</v>
      </c>
      <c r="AH1526">
        <v>-1</v>
      </c>
      <c r="AI1526">
        <v>5.2737919301818984E-3</v>
      </c>
      <c r="AJ1526">
        <v>1.0104680806211984E-2</v>
      </c>
      <c r="AK1526">
        <v>-6.3643737954827417E-3</v>
      </c>
      <c r="AL1526">
        <v>0.17819233078473007</v>
      </c>
      <c r="AM1526">
        <v>-1.5758323553019871E-2</v>
      </c>
      <c r="AN1526">
        <v>0.19919918376807363</v>
      </c>
      <c r="AO1526">
        <v>-1.4249385782009405E-2</v>
      </c>
      <c r="AP1526">
        <v>5.4594106761045902</v>
      </c>
      <c r="AQ1526">
        <v>34.323613075976951</v>
      </c>
      <c r="AR1526">
        <v>0.80099370462428343</v>
      </c>
      <c r="AS1526">
        <v>1.231762259558834</v>
      </c>
      <c r="AT1526">
        <v>-1</v>
      </c>
      <c r="AU1526">
        <v>-1</v>
      </c>
      <c r="AV1526">
        <v>1.2161003507413521</v>
      </c>
      <c r="AW1526">
        <v>65.050092157970553</v>
      </c>
      <c r="AX1526">
        <v>65.298035035268143</v>
      </c>
      <c r="AY1526">
        <v>0.24543268079165803</v>
      </c>
      <c r="AZ1526">
        <v>13.799216546403073</v>
      </c>
      <c r="BA1526">
        <v>1461.5284879357364</v>
      </c>
    </row>
    <row r="1527" spans="1:100" x14ac:dyDescent="0.25">
      <c r="A1527">
        <v>3951</v>
      </c>
      <c r="B1527" t="s">
        <v>1909</v>
      </c>
      <c r="C1527">
        <v>3</v>
      </c>
      <c r="D1527">
        <v>5.6811460876951658</v>
      </c>
      <c r="E1527">
        <v>-2.6465499012745419E-2</v>
      </c>
      <c r="F1527">
        <v>4.2000591176939253</v>
      </c>
      <c r="G1527">
        <v>4.2000591176939253</v>
      </c>
      <c r="H1527">
        <v>7.2893766562588821E-2</v>
      </c>
      <c r="I1527">
        <v>0</v>
      </c>
      <c r="J1527">
        <v>4.3736259937553257</v>
      </c>
      <c r="K1527">
        <v>7.2893766562588821E-2</v>
      </c>
      <c r="L1527">
        <v>-1.0000000000000016</v>
      </c>
      <c r="M1527">
        <v>-1.0000000000000016</v>
      </c>
      <c r="N1527">
        <v>1.4578753312517749</v>
      </c>
      <c r="O1527">
        <v>14.254831199144419</v>
      </c>
      <c r="P1527">
        <v>-8.4582393793727118E-2</v>
      </c>
      <c r="Q1527">
        <v>0.32181116086049755</v>
      </c>
      <c r="R1527">
        <v>4.8196151877824403E-2</v>
      </c>
      <c r="S1527">
        <v>0.33333333333333393</v>
      </c>
      <c r="T1527">
        <v>0.38611478450813941</v>
      </c>
      <c r="U1527">
        <v>0.420535200232446</v>
      </c>
      <c r="V1527">
        <v>-7.8317174876360272E-3</v>
      </c>
      <c r="W1527">
        <v>42.370313360947769</v>
      </c>
      <c r="X1527">
        <v>2.3165439533643672</v>
      </c>
      <c r="Y1527">
        <v>-1.0000000000000016</v>
      </c>
      <c r="Z1527">
        <v>-1.0000000000000016</v>
      </c>
      <c r="AA1527">
        <v>60.624532937689921</v>
      </c>
      <c r="AB1527">
        <v>3.551890232421058E-2</v>
      </c>
      <c r="AC1527">
        <v>6.0545733209844126E-2</v>
      </c>
      <c r="AD1527">
        <v>0.26805583296323127</v>
      </c>
      <c r="AE1527">
        <v>18.206023424864316</v>
      </c>
      <c r="AF1527">
        <v>-1.0000000000000016</v>
      </c>
      <c r="AG1527">
        <v>-1.0000000000000016</v>
      </c>
      <c r="AH1527">
        <v>-1.0000000000000016</v>
      </c>
      <c r="AI1527">
        <v>2.3155007946506854E-3</v>
      </c>
      <c r="AJ1527">
        <v>-7.8317174876360272E-3</v>
      </c>
      <c r="AK1527">
        <v>7.042784056046833E-2</v>
      </c>
      <c r="AL1527">
        <v>7.9606873624103708E-2</v>
      </c>
      <c r="AM1527">
        <v>5.6076753847995854E-2</v>
      </c>
      <c r="AN1527">
        <v>0.47706798543391715</v>
      </c>
      <c r="AO1527">
        <v>1.7540580490022379</v>
      </c>
      <c r="AP1527">
        <v>12.324734003968446</v>
      </c>
      <c r="AQ1527">
        <v>46.743939354703123</v>
      </c>
      <c r="AR1527">
        <v>1.1321516005862833</v>
      </c>
      <c r="AS1527">
        <v>2.3894377199269563</v>
      </c>
      <c r="AT1527">
        <v>-1.0000000000000016</v>
      </c>
      <c r="AU1527">
        <v>-1.0000000000000016</v>
      </c>
      <c r="AV1527">
        <v>4.2482552695717519</v>
      </c>
      <c r="AW1527">
        <v>87.204098140802813</v>
      </c>
      <c r="AX1527">
        <v>86.467236407932205</v>
      </c>
      <c r="AY1527">
        <v>0.49102552260708865</v>
      </c>
      <c r="AZ1527">
        <v>37.028944240441817</v>
      </c>
      <c r="BA1527">
        <v>1487.0868875737845</v>
      </c>
    </row>
    <row r="1528" spans="1:100" x14ac:dyDescent="0.25">
      <c r="A1528">
        <v>3952</v>
      </c>
      <c r="B1528" t="s">
        <v>1910</v>
      </c>
      <c r="C1528">
        <v>2</v>
      </c>
      <c r="D1528">
        <v>2.1086620356611148</v>
      </c>
      <c r="E1528">
        <v>-0.36057266282519707</v>
      </c>
      <c r="F1528">
        <v>-0.82092804009931486</v>
      </c>
      <c r="G1528">
        <v>-0.81698908178144469</v>
      </c>
      <c r="H1528">
        <v>-0.11679081430061659</v>
      </c>
      <c r="I1528">
        <v>0</v>
      </c>
      <c r="J1528">
        <v>-7.0074488580369936</v>
      </c>
      <c r="K1528">
        <v>-0.11679081430061659</v>
      </c>
      <c r="L1528">
        <v>-1</v>
      </c>
      <c r="M1528">
        <v>-1</v>
      </c>
      <c r="N1528">
        <v>-2.3358162860123315</v>
      </c>
      <c r="O1528">
        <v>-3.4340384059746096</v>
      </c>
      <c r="P1528">
        <v>-1.6583295205249367</v>
      </c>
      <c r="Q1528">
        <v>-3.5876876014777626</v>
      </c>
      <c r="R1528">
        <v>-1.1768778148961816</v>
      </c>
      <c r="S1528">
        <v>0.29302315181949073</v>
      </c>
      <c r="T1528">
        <v>0.12622491848187611</v>
      </c>
      <c r="U1528">
        <v>-0.11797054068188154</v>
      </c>
      <c r="V1528">
        <v>-2.5230050092222896E-2</v>
      </c>
      <c r="W1528">
        <v>11.973206455353269</v>
      </c>
      <c r="X1528">
        <v>-0.10321411569488381</v>
      </c>
      <c r="Y1528">
        <v>-1</v>
      </c>
      <c r="Z1528">
        <v>-1</v>
      </c>
      <c r="AA1528">
        <v>16.998824282279696</v>
      </c>
      <c r="AB1528">
        <v>-0.10196357728418325</v>
      </c>
      <c r="AC1528">
        <v>-0.10183320703619289</v>
      </c>
      <c r="AD1528">
        <v>-0.10453985214983465</v>
      </c>
      <c r="AE1528">
        <v>-2.5899489285372752</v>
      </c>
      <c r="AF1528">
        <v>-1</v>
      </c>
      <c r="AG1528">
        <v>-1</v>
      </c>
      <c r="AH1528">
        <v>-1</v>
      </c>
      <c r="AI1528">
        <v>-1.4101746431616106E-2</v>
      </c>
      <c r="AJ1528">
        <v>-2.5230050092222896E-2</v>
      </c>
      <c r="AK1528">
        <v>0.3547478171081267</v>
      </c>
      <c r="AL1528">
        <v>-0.18291986011887934</v>
      </c>
      <c r="AM1528">
        <v>0.40483748517936657</v>
      </c>
      <c r="AN1528">
        <v>-0.22139662496431278</v>
      </c>
      <c r="AO1528">
        <v>10.695767254932207</v>
      </c>
      <c r="AP1528">
        <v>-5.2506059646096253</v>
      </c>
      <c r="AQ1528">
        <v>16.368921122213621</v>
      </c>
      <c r="AR1528">
        <v>0.40577579013777743</v>
      </c>
      <c r="AS1528">
        <v>-4.6322888530558437E-2</v>
      </c>
      <c r="AT1528">
        <v>-1</v>
      </c>
      <c r="AU1528">
        <v>-1</v>
      </c>
      <c r="AV1528">
        <v>-1.5100479044128261</v>
      </c>
      <c r="AW1528">
        <v>25.033579834603852</v>
      </c>
      <c r="AX1528">
        <v>24.757280887791392</v>
      </c>
      <c r="AY1528">
        <v>-6.280177749168328E-2</v>
      </c>
      <c r="AZ1528">
        <v>-40.201155113453829</v>
      </c>
      <c r="BA1528">
        <v>1366.0781615293572</v>
      </c>
    </row>
    <row r="1529" spans="1:100" x14ac:dyDescent="0.25">
      <c r="A1529">
        <v>3953</v>
      </c>
      <c r="B1529" t="s">
        <v>1911</v>
      </c>
      <c r="C1529">
        <v>3</v>
      </c>
      <c r="D1529">
        <v>3.7801107501315672</v>
      </c>
      <c r="E1529">
        <v>8.34231410790022E-2</v>
      </c>
      <c r="F1529">
        <v>0.68080245782271875</v>
      </c>
      <c r="G1529">
        <v>0.70600611423940896</v>
      </c>
      <c r="H1529">
        <v>-0.35150561902170724</v>
      </c>
      <c r="I1529">
        <v>0</v>
      </c>
      <c r="J1529">
        <v>-21.090337141302438</v>
      </c>
      <c r="K1529">
        <v>-0.35150561902170724</v>
      </c>
      <c r="L1529">
        <v>-1.0000000000000022</v>
      </c>
      <c r="M1529">
        <v>-1.0000000000000022</v>
      </c>
      <c r="N1529">
        <v>-7.0301123804341454</v>
      </c>
      <c r="O1529">
        <v>-16.604220276931454</v>
      </c>
      <c r="P1529">
        <v>-3.176815831792001</v>
      </c>
      <c r="Q1529">
        <v>0.96760641810066828</v>
      </c>
      <c r="R1529">
        <v>-9.9632930915277335E-2</v>
      </c>
      <c r="S1529">
        <v>0.33333333333333437</v>
      </c>
      <c r="T1529">
        <v>0.2954062970936629</v>
      </c>
      <c r="U1529">
        <v>0.22374640267542306</v>
      </c>
      <c r="V1529">
        <v>0</v>
      </c>
      <c r="W1529">
        <v>48.159666084965082</v>
      </c>
      <c r="X1529">
        <v>1.8299802409519479</v>
      </c>
      <c r="Y1529">
        <v>-1.0000000000000022</v>
      </c>
      <c r="Z1529">
        <v>-1.0000000000000022</v>
      </c>
      <c r="AA1529">
        <v>54.413042728591947</v>
      </c>
      <c r="AB1529">
        <v>-0.12279133388165259</v>
      </c>
      <c r="AC1529">
        <v>0.34172237454418081</v>
      </c>
      <c r="AD1529">
        <v>-9.1870849171685517E-2</v>
      </c>
      <c r="AE1529">
        <v>6.3530095745421278</v>
      </c>
      <c r="AF1529">
        <v>-1.0000000000000022</v>
      </c>
      <c r="AG1529">
        <v>-1.0000000000000022</v>
      </c>
      <c r="AH1529">
        <v>-1.0000000000000022</v>
      </c>
      <c r="AI1529">
        <v>0</v>
      </c>
      <c r="AJ1529">
        <v>0</v>
      </c>
      <c r="AK1529">
        <v>0.14043700373130319</v>
      </c>
      <c r="AL1529">
        <v>-5.3696035570020319E-2</v>
      </c>
      <c r="AM1529">
        <v>-7.4288502671102541E-2</v>
      </c>
      <c r="AN1529">
        <v>0.53844317576090384</v>
      </c>
      <c r="AO1529">
        <v>-1.1550275481210477</v>
      </c>
      <c r="AP1529">
        <v>13.192599216172496</v>
      </c>
      <c r="AQ1529">
        <v>27.069328943662644</v>
      </c>
      <c r="AR1529">
        <v>0.85248603310242033</v>
      </c>
      <c r="AS1529">
        <v>1.4784746219302409</v>
      </c>
      <c r="AT1529">
        <v>-1.0000000000000022</v>
      </c>
      <c r="AU1529">
        <v>-1.0000000000000022</v>
      </c>
      <c r="AV1529">
        <v>0.6063731833241317</v>
      </c>
      <c r="AW1529">
        <v>51.001421667832986</v>
      </c>
      <c r="AX1529">
        <v>51.001421667832986</v>
      </c>
      <c r="AY1529">
        <v>0.24758609370808982</v>
      </c>
      <c r="AZ1529">
        <v>13.203678992299544</v>
      </c>
      <c r="BA1529">
        <v>1468.8548648368633</v>
      </c>
    </row>
    <row r="1530" spans="1:100" x14ac:dyDescent="0.25">
      <c r="A1530">
        <v>3954</v>
      </c>
      <c r="B1530" t="s">
        <v>1912</v>
      </c>
      <c r="C1530">
        <v>3</v>
      </c>
      <c r="D1530">
        <v>4.1385167068879936</v>
      </c>
      <c r="E1530">
        <v>-0.13331585749953317</v>
      </c>
      <c r="F1530">
        <v>-0.19638366758636283</v>
      </c>
      <c r="G1530">
        <v>-0.24253975445729975</v>
      </c>
      <c r="H1530">
        <v>-2.263668170896152E-2</v>
      </c>
      <c r="I1530">
        <v>0</v>
      </c>
      <c r="J1530">
        <v>-1.3582009025376913</v>
      </c>
      <c r="K1530">
        <v>-2.263668170896152E-2</v>
      </c>
      <c r="L1530">
        <v>-0.99999999999999911</v>
      </c>
      <c r="M1530">
        <v>-0.99999999999999911</v>
      </c>
      <c r="N1530">
        <v>-0.45273363417923018</v>
      </c>
      <c r="O1530">
        <v>2.5377760498930089</v>
      </c>
      <c r="P1530">
        <v>-0.10365164902405376</v>
      </c>
      <c r="Q1530">
        <v>0.12951166142830928</v>
      </c>
      <c r="R1530">
        <v>8.6933843374907616E-2</v>
      </c>
      <c r="S1530">
        <v>0.33333333333333337</v>
      </c>
      <c r="T1530">
        <v>0.37523561803735472</v>
      </c>
      <c r="U1530">
        <v>0.19614886672198964</v>
      </c>
      <c r="V1530">
        <v>-6.8817000900488774E-3</v>
      </c>
      <c r="W1530">
        <v>36.818911988463604</v>
      </c>
      <c r="X1530">
        <v>1.5164131841313362</v>
      </c>
      <c r="Y1530">
        <v>-0.99999999999999911</v>
      </c>
      <c r="Z1530">
        <v>-0.99999999999999911</v>
      </c>
      <c r="AA1530">
        <v>61.728070894826629</v>
      </c>
      <c r="AB1530">
        <v>0.2431380634342355</v>
      </c>
      <c r="AC1530">
        <v>0.26199858258205</v>
      </c>
      <c r="AD1530">
        <v>-8.6921447565227617E-3</v>
      </c>
      <c r="AE1530">
        <v>24.822225062988132</v>
      </c>
      <c r="AF1530">
        <v>-0.99999999999999911</v>
      </c>
      <c r="AG1530">
        <v>-0.99999999999999911</v>
      </c>
      <c r="AH1530">
        <v>-0.99999999999999911</v>
      </c>
      <c r="AI1530">
        <v>0</v>
      </c>
      <c r="AJ1530">
        <v>-6.8817000900488774E-3</v>
      </c>
      <c r="AK1530">
        <v>9.6992554599296649E-2</v>
      </c>
      <c r="AL1530">
        <v>-0.18871664731828394</v>
      </c>
      <c r="AM1530">
        <v>0.12194556636311213</v>
      </c>
      <c r="AN1530">
        <v>-0.18712207193586181</v>
      </c>
      <c r="AO1530">
        <v>3.5336019320742862</v>
      </c>
      <c r="AP1530">
        <v>-5.6216350349879667</v>
      </c>
      <c r="AQ1530">
        <v>35.460711085925908</v>
      </c>
      <c r="AR1530">
        <v>0.89783611800262897</v>
      </c>
      <c r="AS1530">
        <v>1.493776502422375</v>
      </c>
      <c r="AT1530">
        <v>-0.99999999999999911</v>
      </c>
      <c r="AU1530">
        <v>-0.99999999999999911</v>
      </c>
      <c r="AV1530">
        <v>-0.15560591108239213</v>
      </c>
      <c r="AW1530">
        <v>58.644211909731695</v>
      </c>
      <c r="AX1530">
        <v>57.956041900726824</v>
      </c>
      <c r="AY1530">
        <v>-2.5627447709600574E-2</v>
      </c>
      <c r="AZ1530">
        <v>-29.463457268833473</v>
      </c>
      <c r="BA1530">
        <v>1455.7685683513553</v>
      </c>
    </row>
    <row r="1531" spans="1:100" x14ac:dyDescent="0.25">
      <c r="A1531">
        <v>3955</v>
      </c>
      <c r="B1531" t="s">
        <v>1913</v>
      </c>
      <c r="C1531">
        <v>3</v>
      </c>
      <c r="D1531">
        <v>5.0585322691203478</v>
      </c>
      <c r="E1531">
        <v>1.9244767353776011E-2</v>
      </c>
      <c r="F1531">
        <v>-0.14795031466399539</v>
      </c>
      <c r="G1531">
        <v>-0.13592700503377439</v>
      </c>
      <c r="H1531">
        <v>5.6723024509058619E-2</v>
      </c>
      <c r="I1531">
        <v>0</v>
      </c>
      <c r="J1531">
        <v>3.4033814705435161</v>
      </c>
      <c r="K1531">
        <v>5.6723024509058619E-2</v>
      </c>
      <c r="L1531">
        <v>-1.0000000000000009</v>
      </c>
      <c r="M1531">
        <v>-1.0000000000000009</v>
      </c>
      <c r="N1531">
        <v>1.1344604901811723</v>
      </c>
      <c r="O1531">
        <v>8.3259867346300922</v>
      </c>
      <c r="P1531">
        <v>-0.45967604475526169</v>
      </c>
      <c r="Q1531">
        <v>0.38971493762145115</v>
      </c>
      <c r="R1531">
        <v>0.16229039332960696</v>
      </c>
      <c r="S1531">
        <v>0.33333333333333343</v>
      </c>
      <c r="T1531">
        <v>0.42031742955261098</v>
      </c>
      <c r="U1531">
        <v>-0.18492182454637224</v>
      </c>
      <c r="V1531">
        <v>-3.829584359180075E-2</v>
      </c>
      <c r="W1531">
        <v>18.948402809548508</v>
      </c>
      <c r="X1531">
        <v>-0.18555052514012982</v>
      </c>
      <c r="Y1531">
        <v>-1.0000000000000009</v>
      </c>
      <c r="Z1531">
        <v>-1.0000000000000009</v>
      </c>
      <c r="AA1531">
        <v>56.530361234617104</v>
      </c>
      <c r="AB1531">
        <v>0.39172753312586939</v>
      </c>
      <c r="AC1531">
        <v>0.19775456902506061</v>
      </c>
      <c r="AD1531">
        <v>0.15891125848385024</v>
      </c>
      <c r="AE1531">
        <v>37.419668031739</v>
      </c>
      <c r="AF1531">
        <v>-1.0000000000000009</v>
      </c>
      <c r="AG1531">
        <v>-1.0000000000000009</v>
      </c>
      <c r="AH1531">
        <v>-1.0000000000000009</v>
      </c>
      <c r="AI1531">
        <v>0</v>
      </c>
      <c r="AJ1531">
        <v>-3.829584359180075E-2</v>
      </c>
      <c r="AK1531">
        <v>0.49973348949599156</v>
      </c>
      <c r="AL1531">
        <v>-0.12796521309934206</v>
      </c>
      <c r="AM1531">
        <v>0.2237280049840811</v>
      </c>
      <c r="AN1531">
        <v>0.12667197772863739</v>
      </c>
      <c r="AO1531">
        <v>8.0918675720819842</v>
      </c>
      <c r="AP1531">
        <v>2.5269733777192229</v>
      </c>
      <c r="AQ1531">
        <v>22.35178428009203</v>
      </c>
      <c r="AR1531">
        <v>0.53043309474777167</v>
      </c>
      <c r="AS1531">
        <v>-0.12882750063107118</v>
      </c>
      <c r="AT1531">
        <v>-1.0000000000000009</v>
      </c>
      <c r="AU1531">
        <v>-1.0000000000000009</v>
      </c>
      <c r="AV1531">
        <v>2.6363388295832513E-2</v>
      </c>
      <c r="AW1531">
        <v>67.383321346966397</v>
      </c>
      <c r="AX1531">
        <v>63.553736987786323</v>
      </c>
      <c r="AY1531">
        <v>0.13419738212396407</v>
      </c>
      <c r="AZ1531">
        <v>7.2752515681553334</v>
      </c>
      <c r="BA1531">
        <v>1443.1204355450993</v>
      </c>
    </row>
    <row r="1532" spans="1:100" x14ac:dyDescent="0.25">
      <c r="A1532">
        <v>3957</v>
      </c>
      <c r="B1532" t="s">
        <v>1914</v>
      </c>
      <c r="C1532">
        <v>3</v>
      </c>
      <c r="D1532">
        <v>5.9210412392438956</v>
      </c>
      <c r="E1532">
        <v>-4.6542280957282002E-2</v>
      </c>
      <c r="F1532">
        <v>0.6520011645946151</v>
      </c>
      <c r="G1532">
        <v>0.63608335487376411</v>
      </c>
      <c r="H1532">
        <v>-8.8676601178406284E-2</v>
      </c>
      <c r="I1532">
        <v>0</v>
      </c>
      <c r="J1532">
        <v>-5.3205960707043785</v>
      </c>
      <c r="K1532">
        <v>-8.8676601178406284E-2</v>
      </c>
      <c r="L1532">
        <v>-0.99999999999999922</v>
      </c>
      <c r="M1532">
        <v>-0.99999999999999922</v>
      </c>
      <c r="N1532">
        <v>-1.7735320235681253</v>
      </c>
      <c r="O1532">
        <v>1.2365285234132837</v>
      </c>
      <c r="P1532">
        <v>2.1703056546604875</v>
      </c>
      <c r="Q1532">
        <v>-0.66099339657771716</v>
      </c>
      <c r="R1532">
        <v>-9.8558663497248622E-2</v>
      </c>
      <c r="S1532">
        <v>0.33333333333333309</v>
      </c>
      <c r="T1532">
        <v>0.2834432405470782</v>
      </c>
      <c r="U1532">
        <v>0.3738607754215002</v>
      </c>
      <c r="V1532">
        <v>-2.2383153448348875E-2</v>
      </c>
      <c r="W1532">
        <v>42.277231881278745</v>
      </c>
      <c r="X1532">
        <v>2.0167072632684699</v>
      </c>
      <c r="Y1532">
        <v>-0.99999999999999922</v>
      </c>
      <c r="Z1532">
        <v>-0.99999999999999922</v>
      </c>
      <c r="AA1532">
        <v>47.644722466192327</v>
      </c>
      <c r="AB1532">
        <v>6.6634954659910164E-2</v>
      </c>
      <c r="AC1532">
        <v>7.2753564725047376E-2</v>
      </c>
      <c r="AD1532">
        <v>-3.0067534416741575E-2</v>
      </c>
      <c r="AE1532">
        <v>5.4660492484107968</v>
      </c>
      <c r="AF1532">
        <v>-0.99999999999999922</v>
      </c>
      <c r="AG1532">
        <v>-0.99999999999999922</v>
      </c>
      <c r="AH1532">
        <v>-0.99999999999999922</v>
      </c>
      <c r="AI1532">
        <v>0</v>
      </c>
      <c r="AJ1532">
        <v>-2.2383153448348875E-2</v>
      </c>
      <c r="AK1532">
        <v>-0.10102320711065124</v>
      </c>
      <c r="AL1532">
        <v>-2.4221697746321349E-2</v>
      </c>
      <c r="AM1532">
        <v>-3.2059754955422848E-2</v>
      </c>
      <c r="AN1532">
        <v>-7.5968701032516295E-2</v>
      </c>
      <c r="AO1532">
        <v>-1.3066099094388262</v>
      </c>
      <c r="AP1532">
        <v>-2.0203260145445148</v>
      </c>
      <c r="AQ1532">
        <v>36.956635810574383</v>
      </c>
      <c r="AR1532">
        <v>0.96825419585356232</v>
      </c>
      <c r="AS1532">
        <v>1.9280306620900629</v>
      </c>
      <c r="AT1532">
        <v>-0.99999999999999922</v>
      </c>
      <c r="AU1532">
        <v>-0.99999999999999922</v>
      </c>
      <c r="AV1532">
        <v>0.5375246913765156</v>
      </c>
      <c r="AW1532">
        <v>46.860924975061074</v>
      </c>
      <c r="AX1532">
        <v>44.622609630226187</v>
      </c>
      <c r="AY1532">
        <v>1.0699392492899983E-2</v>
      </c>
      <c r="AZ1532">
        <v>-30.374006918852935</v>
      </c>
      <c r="BA1532">
        <v>1435.5590523552119</v>
      </c>
    </row>
    <row r="1533" spans="1:100" x14ac:dyDescent="0.25">
      <c r="A1533">
        <v>3958</v>
      </c>
      <c r="B1533" t="s">
        <v>1915</v>
      </c>
      <c r="C1533">
        <v>3</v>
      </c>
      <c r="D1533">
        <v>2.5453495057420303</v>
      </c>
      <c r="E1533">
        <v>0.2716951627561055</v>
      </c>
      <c r="F1533">
        <v>6.9439032455054686E-2</v>
      </c>
      <c r="G1533">
        <v>0.11646187292657785</v>
      </c>
      <c r="H1533">
        <v>3.3767980948334289E-2</v>
      </c>
      <c r="I1533">
        <v>0</v>
      </c>
      <c r="J1533">
        <v>2.0260788569000567</v>
      </c>
      <c r="K1533">
        <v>3.3767980948334289E-2</v>
      </c>
      <c r="L1533">
        <v>-1.0000000000000013</v>
      </c>
      <c r="M1533">
        <v>-1.0000000000000013</v>
      </c>
      <c r="N1533">
        <v>0.67535961896668573</v>
      </c>
      <c r="O1533">
        <v>4.6878902355686636</v>
      </c>
      <c r="P1533">
        <v>-0.45513917706013557</v>
      </c>
      <c r="Q1533">
        <v>0.7650318552341937</v>
      </c>
      <c r="R1533">
        <v>0.16443315619847917</v>
      </c>
      <c r="S1533">
        <v>0.33333333333333343</v>
      </c>
      <c r="T1533">
        <v>0.26688373963744555</v>
      </c>
      <c r="U1533">
        <v>2.049430016567471E-3</v>
      </c>
      <c r="V1533">
        <v>-2.944220024534968E-2</v>
      </c>
      <c r="W1533">
        <v>21.562252871746512</v>
      </c>
      <c r="X1533">
        <v>0.33154401692072805</v>
      </c>
      <c r="Y1533">
        <v>-1.0000000000000013</v>
      </c>
      <c r="Z1533">
        <v>-1.0000000000000013</v>
      </c>
      <c r="AA1533">
        <v>44.356671261025312</v>
      </c>
      <c r="AB1533">
        <v>0.22508304811113478</v>
      </c>
      <c r="AC1533">
        <v>0.30445207133098867</v>
      </c>
      <c r="AD1533">
        <v>-7.693541478051677E-2</v>
      </c>
      <c r="AE1533">
        <v>22.629985233080347</v>
      </c>
      <c r="AF1533">
        <v>-1.0000000000000013</v>
      </c>
      <c r="AG1533">
        <v>-1.0000000000000013</v>
      </c>
      <c r="AH1533">
        <v>-1.0000000000000013</v>
      </c>
      <c r="AI1533">
        <v>1.1048846181242248E-2</v>
      </c>
      <c r="AJ1533">
        <v>-2.944220024534968E-2</v>
      </c>
      <c r="AK1533">
        <v>0.19038457187153626</v>
      </c>
      <c r="AL1533">
        <v>7.5396476745025337E-2</v>
      </c>
      <c r="AM1533">
        <v>-0.13868306157566279</v>
      </c>
      <c r="AN1533">
        <v>4.0185954127000025E-3</v>
      </c>
      <c r="AO1533">
        <v>-2.5151536800338876</v>
      </c>
      <c r="AP1533">
        <v>0.47744726904262624</v>
      </c>
      <c r="AQ1533">
        <v>23.588331728646558</v>
      </c>
      <c r="AR1533">
        <v>0.5728243027419968</v>
      </c>
      <c r="AS1533">
        <v>0.3653119978690631</v>
      </c>
      <c r="AT1533">
        <v>-1.0000000000000013</v>
      </c>
      <c r="AU1533">
        <v>-1.0000000000000013</v>
      </c>
      <c r="AV1533">
        <v>0.28089502912505698</v>
      </c>
      <c r="AW1533">
        <v>49.522008765636599</v>
      </c>
      <c r="AX1533">
        <v>46.798765664726481</v>
      </c>
      <c r="AY1533">
        <v>9.0583965206733147E-2</v>
      </c>
      <c r="AZ1533">
        <v>3.0341895843332081</v>
      </c>
      <c r="BA1533">
        <v>1460.7796109486176</v>
      </c>
      <c r="CU1533" t="e">
        <v>#N/A</v>
      </c>
      <c r="CV1533" t="e">
        <v>#N/A</v>
      </c>
    </row>
    <row r="1534" spans="1:100" x14ac:dyDescent="0.25">
      <c r="A1534">
        <v>3959</v>
      </c>
      <c r="B1534" t="s">
        <v>1916</v>
      </c>
      <c r="C1534">
        <v>3</v>
      </c>
      <c r="D1534">
        <v>5.2290139300110372</v>
      </c>
      <c r="E1534">
        <v>9.8159085537187191E-2</v>
      </c>
      <c r="F1534">
        <v>-0.87997314764430501</v>
      </c>
      <c r="G1534">
        <v>-0.87997314764430501</v>
      </c>
      <c r="H1534">
        <v>-4.697472447314944E-3</v>
      </c>
      <c r="I1534">
        <v>0</v>
      </c>
      <c r="J1534">
        <v>-0.28184834683889309</v>
      </c>
      <c r="K1534">
        <v>-4.697472447314944E-3</v>
      </c>
      <c r="L1534">
        <v>-1.0000000000000016</v>
      </c>
      <c r="M1534">
        <v>-1.0000000000000016</v>
      </c>
      <c r="N1534">
        <v>-9.3949448946298406E-2</v>
      </c>
      <c r="O1534">
        <v>4.0671924355278373</v>
      </c>
      <c r="P1534">
        <v>72.154954501754347</v>
      </c>
      <c r="Q1534">
        <v>2.4511066064322224</v>
      </c>
      <c r="R1534">
        <v>8.5136793753897795</v>
      </c>
      <c r="S1534">
        <v>0.35249719272042035</v>
      </c>
      <c r="T1534">
        <v>0.17973930503832436</v>
      </c>
      <c r="U1534">
        <v>-0.18578632351482038</v>
      </c>
      <c r="V1534">
        <v>-3.3672104991034367E-2</v>
      </c>
      <c r="W1534">
        <v>12.699021668008188</v>
      </c>
      <c r="X1534">
        <v>-0.56606123991142865</v>
      </c>
      <c r="Y1534">
        <v>-1.0000000000000016</v>
      </c>
      <c r="Z1534">
        <v>-1.0000000000000016</v>
      </c>
      <c r="AA1534">
        <v>61.242033459220927</v>
      </c>
      <c r="AB1534">
        <v>0.25865162202243541</v>
      </c>
      <c r="AC1534">
        <v>0.20079978753432659</v>
      </c>
      <c r="AD1534">
        <v>0.34113523875969637</v>
      </c>
      <c r="AE1534">
        <v>40.029332415822921</v>
      </c>
      <c r="AF1534">
        <v>-1.0000000000000016</v>
      </c>
      <c r="AG1534">
        <v>-1.0000000000000016</v>
      </c>
      <c r="AH1534">
        <v>-1.0000000000000016</v>
      </c>
      <c r="AI1534">
        <v>-1.2987157888149794E-2</v>
      </c>
      <c r="AJ1534">
        <v>-3.3672104991034367E-2</v>
      </c>
      <c r="AK1534">
        <v>-2.1142091623410252E-2</v>
      </c>
      <c r="AL1534">
        <v>0.12904598773479878</v>
      </c>
      <c r="AM1534">
        <v>0.22131631696849025</v>
      </c>
      <c r="AN1534">
        <v>0.50568996830196677</v>
      </c>
      <c r="AO1534">
        <v>5.4271974660952056</v>
      </c>
      <c r="AP1534">
        <v>13.287479146223161</v>
      </c>
      <c r="AQ1534">
        <v>12.417173321169292</v>
      </c>
      <c r="AR1534">
        <v>0.31277806925288976</v>
      </c>
      <c r="AS1534">
        <v>-0.57075871235874354</v>
      </c>
      <c r="AT1534">
        <v>-1.0000000000000016</v>
      </c>
      <c r="AU1534">
        <v>-1.0000000000000016</v>
      </c>
      <c r="AV1534">
        <v>7.6337062277454741</v>
      </c>
      <c r="AW1534">
        <v>78.596705040971869</v>
      </c>
      <c r="AX1534">
        <v>74.969751384105422</v>
      </c>
      <c r="AY1534">
        <v>7.306151499929292E-2</v>
      </c>
      <c r="AZ1534">
        <v>-11.696443791011635</v>
      </c>
      <c r="BA1534">
        <v>1521.89226401887</v>
      </c>
    </row>
    <row r="1535" spans="1:100" x14ac:dyDescent="0.25">
      <c r="A1535">
        <v>3965</v>
      </c>
      <c r="B1535" t="s">
        <v>1917</v>
      </c>
      <c r="C1535">
        <v>3</v>
      </c>
      <c r="D1535">
        <v>5.1029082002982218</v>
      </c>
      <c r="E1535">
        <v>-7.6278543226198882E-3</v>
      </c>
      <c r="F1535">
        <v>0.22341890211222615</v>
      </c>
      <c r="G1535">
        <v>0.22341890211222615</v>
      </c>
      <c r="H1535">
        <v>4.7840793956468682E-2</v>
      </c>
      <c r="I1535">
        <v>0</v>
      </c>
      <c r="J1535">
        <v>2.8704476373881214</v>
      </c>
      <c r="K1535">
        <v>4.7840793956468682E-2</v>
      </c>
      <c r="L1535">
        <v>-0.99999999999999845</v>
      </c>
      <c r="M1535">
        <v>-0.99999999999999845</v>
      </c>
      <c r="N1535">
        <v>0.95681587912937449</v>
      </c>
      <c r="O1535">
        <v>8.1967747397985793</v>
      </c>
      <c r="P1535">
        <v>0.29692284248891609</v>
      </c>
      <c r="Q1535">
        <v>-0.69364642950973543</v>
      </c>
      <c r="R1535">
        <v>-0.2140085746446666</v>
      </c>
      <c r="S1535">
        <v>0.33333333333333276</v>
      </c>
      <c r="T1535">
        <v>0.42284483997792216</v>
      </c>
      <c r="U1535">
        <v>0.12725098548459524</v>
      </c>
      <c r="V1535">
        <v>-5.9831480850035734E-3</v>
      </c>
      <c r="W1535">
        <v>33.184208670175103</v>
      </c>
      <c r="X1535">
        <v>1.2709539394277345</v>
      </c>
      <c r="Y1535">
        <v>-0.99999999999999845</v>
      </c>
      <c r="Z1535">
        <v>-0.99999999999999845</v>
      </c>
      <c r="AA1535">
        <v>34.067284801342169</v>
      </c>
      <c r="AB1535">
        <v>-6.1922543369869354E-2</v>
      </c>
      <c r="AC1535">
        <v>-1.9770366207483236E-2</v>
      </c>
      <c r="AD1535">
        <v>0.10363460369358699</v>
      </c>
      <c r="AE1535">
        <v>1.0970847058117115</v>
      </c>
      <c r="AF1535">
        <v>-0.99999999999999845</v>
      </c>
      <c r="AG1535">
        <v>-0.99999999999999845</v>
      </c>
      <c r="AH1535">
        <v>-0.99999999999999845</v>
      </c>
      <c r="AI1535">
        <v>0</v>
      </c>
      <c r="AJ1535">
        <v>-5.9831480850035734E-3</v>
      </c>
      <c r="AK1535">
        <v>0.14216265177803078</v>
      </c>
      <c r="AL1535">
        <v>6.8732532229797583E-2</v>
      </c>
      <c r="AM1535">
        <v>0.15271690711660152</v>
      </c>
      <c r="AN1535">
        <v>0.50206146144955832</v>
      </c>
      <c r="AO1535">
        <v>4.52873593680519</v>
      </c>
      <c r="AP1535">
        <v>12.895199197387937</v>
      </c>
      <c r="AQ1535">
        <v>36.054656307563221</v>
      </c>
      <c r="AR1535">
        <v>0.87744601071084627</v>
      </c>
      <c r="AS1535">
        <v>1.3187947333842036</v>
      </c>
      <c r="AT1535">
        <v>-0.99999999999999845</v>
      </c>
      <c r="AU1535">
        <v>-0.99999999999999845</v>
      </c>
      <c r="AV1535">
        <v>9.4103274675594768E-3</v>
      </c>
      <c r="AW1535">
        <v>55.15925873852872</v>
      </c>
      <c r="AX1535">
        <v>54.560943930028358</v>
      </c>
      <c r="AY1535">
        <v>0.11471312664677734</v>
      </c>
      <c r="AZ1535">
        <v>-17.088123623270718</v>
      </c>
      <c r="BA1535">
        <v>1440.6783241861694</v>
      </c>
    </row>
    <row r="1536" spans="1:100" x14ac:dyDescent="0.25">
      <c r="A1536">
        <v>3966</v>
      </c>
      <c r="B1536" t="s">
        <v>1918</v>
      </c>
      <c r="C1536">
        <v>3</v>
      </c>
      <c r="D1536">
        <v>3.6957247064113674</v>
      </c>
      <c r="E1536">
        <v>0</v>
      </c>
      <c r="F1536">
        <v>-0.15529597360986891</v>
      </c>
      <c r="G1536">
        <v>-0.15529597360986891</v>
      </c>
      <c r="H1536">
        <v>9.433308103541603E-2</v>
      </c>
      <c r="I1536">
        <v>0</v>
      </c>
      <c r="J1536">
        <v>5.6599848621249595</v>
      </c>
      <c r="K1536">
        <v>9.433308103541603E-2</v>
      </c>
      <c r="L1536">
        <v>-1</v>
      </c>
      <c r="M1536">
        <v>-1</v>
      </c>
      <c r="N1536">
        <v>1.8866616207083207</v>
      </c>
      <c r="O1536">
        <v>9.2004135949264594</v>
      </c>
      <c r="P1536">
        <v>-3.1211833903452623E-2</v>
      </c>
      <c r="Q1536">
        <v>-0.17851656174490357</v>
      </c>
      <c r="R1536">
        <v>-4.3564799145857605E-2</v>
      </c>
      <c r="S1536">
        <v>0.33333333333333348</v>
      </c>
      <c r="T1536">
        <v>0.26597707642296931</v>
      </c>
      <c r="U1536">
        <v>0.26837819761743859</v>
      </c>
      <c r="V1536">
        <v>1.0290259704486415E-2</v>
      </c>
      <c r="W1536">
        <v>31.345831441712495</v>
      </c>
      <c r="X1536">
        <v>1.58139360083363</v>
      </c>
      <c r="Y1536">
        <v>-1</v>
      </c>
      <c r="Z1536">
        <v>-1</v>
      </c>
      <c r="AA1536">
        <v>37.227836826371274</v>
      </c>
      <c r="AB1536">
        <v>-0.10280556802740502</v>
      </c>
      <c r="AC1536">
        <v>0.16496988904569929</v>
      </c>
      <c r="AD1536">
        <v>5.6347082657799107E-2</v>
      </c>
      <c r="AE1536">
        <v>5.9255701838046679</v>
      </c>
      <c r="AF1536">
        <v>-1</v>
      </c>
      <c r="AG1536">
        <v>-1</v>
      </c>
      <c r="AH1536">
        <v>-1</v>
      </c>
      <c r="AI1536">
        <v>0</v>
      </c>
      <c r="AJ1536">
        <v>1.0290259704486415E-2</v>
      </c>
      <c r="AK1536">
        <v>-2.7868469944667157E-2</v>
      </c>
      <c r="AL1536">
        <v>4.5273319446912014E-2</v>
      </c>
      <c r="AM1536">
        <v>0.16634868062381875</v>
      </c>
      <c r="AN1536">
        <v>-0.1049464103456666</v>
      </c>
      <c r="AO1536">
        <v>4.0193746658721334</v>
      </c>
      <c r="AP1536">
        <v>-2.397293661407105</v>
      </c>
      <c r="AQ1536">
        <v>37.00581630383742</v>
      </c>
      <c r="AR1536">
        <v>0.87797886707822814</v>
      </c>
      <c r="AS1536">
        <v>1.6757266818690462</v>
      </c>
      <c r="AT1536">
        <v>-1</v>
      </c>
      <c r="AU1536">
        <v>-1</v>
      </c>
      <c r="AV1536">
        <v>-0.19886077275572644</v>
      </c>
      <c r="AW1536">
        <v>44.030956759890614</v>
      </c>
      <c r="AX1536">
        <v>45.059982730339257</v>
      </c>
      <c r="AY1536">
        <v>0.29467076778390983</v>
      </c>
      <c r="AZ1536">
        <v>2.4888991339217714</v>
      </c>
      <c r="BA1536">
        <v>1464.4577172501811</v>
      </c>
    </row>
    <row r="1537" spans="1:100" x14ac:dyDescent="0.25">
      <c r="A1537">
        <v>3969</v>
      </c>
      <c r="B1537" t="s">
        <v>1069</v>
      </c>
      <c r="C1537">
        <v>2</v>
      </c>
      <c r="D1537">
        <v>3.0482339689557909</v>
      </c>
      <c r="E1537">
        <v>-0.15186735344129063</v>
      </c>
      <c r="F1537">
        <v>-0.30122902165684207</v>
      </c>
      <c r="G1537">
        <v>-0.29493006135869154</v>
      </c>
      <c r="H1537">
        <v>-8.7874716986199447E-3</v>
      </c>
      <c r="I1537">
        <v>0</v>
      </c>
      <c r="J1537">
        <v>-0.52724830191719718</v>
      </c>
      <c r="K1537">
        <v>-8.7874716986199447E-3</v>
      </c>
      <c r="L1537">
        <v>-1</v>
      </c>
      <c r="M1537">
        <v>-1</v>
      </c>
      <c r="N1537">
        <v>-0.17574943397239906</v>
      </c>
      <c r="O1537">
        <v>3.297195666964984</v>
      </c>
      <c r="P1537">
        <v>-0.6013486860499262</v>
      </c>
      <c r="Q1537">
        <v>-1.1172489801499161</v>
      </c>
      <c r="R1537">
        <v>-0.36546619489426008</v>
      </c>
      <c r="S1537">
        <v>0.31321206283254549</v>
      </c>
      <c r="T1537">
        <v>0.21146290611787777</v>
      </c>
      <c r="U1537">
        <v>-1.2421950964961251E-2</v>
      </c>
      <c r="V1537">
        <v>-1.1273514042878741E-2</v>
      </c>
      <c r="W1537">
        <v>18.634818734154599</v>
      </c>
      <c r="X1537">
        <v>0.38575013481395143</v>
      </c>
      <c r="Y1537">
        <v>-1</v>
      </c>
      <c r="Z1537">
        <v>-1</v>
      </c>
      <c r="AA1537">
        <v>30.714011014853043</v>
      </c>
      <c r="AB1537">
        <v>1.6428844018226224E-2</v>
      </c>
      <c r="AC1537">
        <v>1.6604143907261407E-2</v>
      </c>
      <c r="AD1537">
        <v>1.2880410560095382E-2</v>
      </c>
      <c r="AE1537">
        <v>8.3171286333378998</v>
      </c>
      <c r="AF1537">
        <v>-1</v>
      </c>
      <c r="AG1537">
        <v>-1</v>
      </c>
      <c r="AH1537">
        <v>-1</v>
      </c>
      <c r="AI1537">
        <v>-6.4487831078212082E-3</v>
      </c>
      <c r="AJ1537">
        <v>-1.1273514042878741E-2</v>
      </c>
      <c r="AK1537">
        <v>0.21211547827157679</v>
      </c>
      <c r="AL1537">
        <v>-4.0287521282329444E-2</v>
      </c>
      <c r="AM1537">
        <v>0.23871026650464844</v>
      </c>
      <c r="AN1537">
        <v>-5.5269406289594661E-2</v>
      </c>
      <c r="AO1537">
        <v>6.4655175958970323</v>
      </c>
      <c r="AP1537">
        <v>-1.0203563055744516</v>
      </c>
      <c r="AQ1537">
        <v>23.460677565126474</v>
      </c>
      <c r="AR1537">
        <v>0.56187923087805647</v>
      </c>
      <c r="AS1537">
        <v>0.45849605277432837</v>
      </c>
      <c r="AT1537">
        <v>-1</v>
      </c>
      <c r="AU1537">
        <v>-1</v>
      </c>
      <c r="AV1537">
        <v>-0.43327201192679488</v>
      </c>
      <c r="AW1537">
        <v>40.839329096297817</v>
      </c>
      <c r="AX1537">
        <v>40.770095541826862</v>
      </c>
      <c r="AY1537">
        <v>5.894487854050029E-2</v>
      </c>
      <c r="AZ1537">
        <v>-18.87205157747195</v>
      </c>
      <c r="BA1537">
        <v>1393.9005848867109</v>
      </c>
    </row>
    <row r="1538" spans="1:100" x14ac:dyDescent="0.25">
      <c r="A1538">
        <v>3970</v>
      </c>
      <c r="B1538" t="s">
        <v>1919</v>
      </c>
      <c r="C1538">
        <v>3</v>
      </c>
      <c r="D1538">
        <v>2.9537196993701991</v>
      </c>
      <c r="E1538">
        <v>0</v>
      </c>
      <c r="F1538">
        <v>1.4408697439222204</v>
      </c>
      <c r="G1538">
        <v>1.4408697439222204</v>
      </c>
      <c r="H1538">
        <v>-2.002273456055189E-3</v>
      </c>
      <c r="I1538">
        <v>0</v>
      </c>
      <c r="J1538">
        <v>-0.12013640736331033</v>
      </c>
      <c r="K1538">
        <v>-2.002273456055189E-3</v>
      </c>
      <c r="L1538">
        <v>-0.99999999999999956</v>
      </c>
      <c r="M1538">
        <v>-0.99999999999999956</v>
      </c>
      <c r="N1538">
        <v>-4.0045469121103655E-2</v>
      </c>
      <c r="O1538">
        <v>4.2744530359291089</v>
      </c>
      <c r="P1538">
        <v>5.7845010277413076</v>
      </c>
      <c r="Q1538">
        <v>7.3339735571986875</v>
      </c>
      <c r="R1538">
        <v>2.9553018132326017</v>
      </c>
      <c r="S1538">
        <v>0.3356621599391208</v>
      </c>
      <c r="T1538">
        <v>0.36702257949526335</v>
      </c>
      <c r="U1538">
        <v>0.10063900804359741</v>
      </c>
      <c r="V1538">
        <v>0</v>
      </c>
      <c r="W1538">
        <v>32.213040837361476</v>
      </c>
      <c r="X1538">
        <v>1.1409322912267594</v>
      </c>
      <c r="Y1538">
        <v>-0.99999999999999956</v>
      </c>
      <c r="Z1538">
        <v>-0.99999999999999956</v>
      </c>
      <c r="AA1538">
        <v>55.412045984502221</v>
      </c>
      <c r="AB1538">
        <v>0.17972668553341045</v>
      </c>
      <c r="AC1538">
        <v>0.26130031221165312</v>
      </c>
      <c r="AD1538">
        <v>-3.6152931066901151E-2</v>
      </c>
      <c r="AE1538">
        <v>20.243703333908122</v>
      </c>
      <c r="AF1538">
        <v>-0.99999999999999956</v>
      </c>
      <c r="AG1538">
        <v>-0.99999999999999956</v>
      </c>
      <c r="AH1538">
        <v>-0.99999999999999956</v>
      </c>
      <c r="AI1538">
        <v>0.11446188952279747</v>
      </c>
      <c r="AJ1538">
        <v>0</v>
      </c>
      <c r="AK1538">
        <v>0.5390060160563469</v>
      </c>
      <c r="AL1538">
        <v>-0.13685877795001816</v>
      </c>
      <c r="AM1538">
        <v>0.1803768994958472</v>
      </c>
      <c r="AN1538">
        <v>0.33469089888541004</v>
      </c>
      <c r="AO1538">
        <v>7.2044525676779134</v>
      </c>
      <c r="AP1538">
        <v>7.6829785823851617</v>
      </c>
      <c r="AQ1538">
        <v>32.092904429998164</v>
      </c>
      <c r="AR1538">
        <v>0.80332374747798152</v>
      </c>
      <c r="AS1538">
        <v>1.138930017770704</v>
      </c>
      <c r="AT1538">
        <v>-0.99999999999999956</v>
      </c>
      <c r="AU1538">
        <v>-0.99999999999999956</v>
      </c>
      <c r="AV1538">
        <v>4.3961715571548226</v>
      </c>
      <c r="AW1538">
        <v>67.369477602816474</v>
      </c>
      <c r="AX1538">
        <v>69.658715393272459</v>
      </c>
      <c r="AY1538">
        <v>-0.15260927118321008</v>
      </c>
      <c r="AZ1538">
        <v>-29.7529670067225</v>
      </c>
      <c r="BA1538">
        <v>1510.9767168050114</v>
      </c>
    </row>
    <row r="1539" spans="1:100" x14ac:dyDescent="0.25">
      <c r="A1539">
        <v>3971</v>
      </c>
      <c r="B1539" t="s">
        <v>1920</v>
      </c>
      <c r="C1539">
        <v>3</v>
      </c>
      <c r="D1539">
        <v>4.7146641165879064</v>
      </c>
      <c r="E1539">
        <v>7.4282490888624101E-3</v>
      </c>
      <c r="F1539">
        <v>-7.6709601299427502E-3</v>
      </c>
      <c r="G1539">
        <v>-7.6709601299427502E-3</v>
      </c>
      <c r="H1539">
        <v>-6.4921118427113553E-2</v>
      </c>
      <c r="I1539">
        <v>0</v>
      </c>
      <c r="J1539">
        <v>-3.8952671056268131</v>
      </c>
      <c r="K1539">
        <v>-6.4921118427113553E-2</v>
      </c>
      <c r="L1539">
        <v>-1.0000000000000013</v>
      </c>
      <c r="M1539">
        <v>-1.0000000000000013</v>
      </c>
      <c r="N1539">
        <v>-1.2984223685422713</v>
      </c>
      <c r="O1539">
        <v>0.81172605083114957</v>
      </c>
      <c r="P1539">
        <v>0.75471935151768965</v>
      </c>
      <c r="Q1539">
        <v>-0.11117317082694364</v>
      </c>
      <c r="R1539">
        <v>6.1560312957623278E-2</v>
      </c>
      <c r="S1539">
        <v>0.33333333333333381</v>
      </c>
      <c r="T1539">
        <v>0.33333333333333381</v>
      </c>
      <c r="U1539">
        <v>0.13497030721379175</v>
      </c>
      <c r="V1539">
        <v>-3.929796843496676E-2</v>
      </c>
      <c r="W1539">
        <v>33.090404954904258</v>
      </c>
      <c r="X1539">
        <v>1.0356812033391478</v>
      </c>
      <c r="Y1539">
        <v>-1.0000000000000013</v>
      </c>
      <c r="Z1539">
        <v>-1.0000000000000013</v>
      </c>
      <c r="AA1539">
        <v>57.041378024338044</v>
      </c>
      <c r="AB1539">
        <v>0.26525857212353249</v>
      </c>
      <c r="AC1539">
        <v>0.15516109237337744</v>
      </c>
      <c r="AD1539">
        <v>5.7368590632613507E-2</v>
      </c>
      <c r="AE1539">
        <v>23.889412756476165</v>
      </c>
      <c r="AF1539">
        <v>-1.0000000000000013</v>
      </c>
      <c r="AG1539">
        <v>-1.0000000000000013</v>
      </c>
      <c r="AH1539">
        <v>-1.0000000000000013</v>
      </c>
      <c r="AI1539">
        <v>0</v>
      </c>
      <c r="AJ1539">
        <v>-3.929796843496676E-2</v>
      </c>
      <c r="AK1539">
        <v>-1.7819140077621257E-2</v>
      </c>
      <c r="AL1539">
        <v>-2.4431090317306132E-2</v>
      </c>
      <c r="AM1539">
        <v>1.0185151112295623</v>
      </c>
      <c r="AN1539">
        <v>1.7765474147296352E-2</v>
      </c>
      <c r="AO1539">
        <v>25.373782080350935</v>
      </c>
      <c r="AP1539">
        <v>0.32198140209587744</v>
      </c>
      <c r="AQ1539">
        <v>29.19513784927744</v>
      </c>
      <c r="AR1539">
        <v>0.76233900544549249</v>
      </c>
      <c r="AS1539">
        <v>0.97076008491203369</v>
      </c>
      <c r="AT1539">
        <v>-1.0000000000000013</v>
      </c>
      <c r="AU1539">
        <v>-1.0000000000000013</v>
      </c>
      <c r="AV1539">
        <v>5.388935282768053E-2</v>
      </c>
      <c r="AW1539">
        <v>58.175085477265078</v>
      </c>
      <c r="AX1539">
        <v>54.245288633768382</v>
      </c>
      <c r="AY1539">
        <v>2.0831207591645327E-2</v>
      </c>
      <c r="AZ1539">
        <v>-34.948512619655311</v>
      </c>
      <c r="BA1539">
        <v>1359.0885802613757</v>
      </c>
    </row>
    <row r="1540" spans="1:100" x14ac:dyDescent="0.25">
      <c r="A1540">
        <v>3974</v>
      </c>
      <c r="B1540" t="s">
        <v>1921</v>
      </c>
      <c r="C1540">
        <v>3</v>
      </c>
      <c r="D1540">
        <v>5.4219305632336461</v>
      </c>
      <c r="E1540">
        <v>0</v>
      </c>
      <c r="F1540">
        <v>-0.20315218059373052</v>
      </c>
      <c r="G1540">
        <v>-0.20315218059373052</v>
      </c>
      <c r="H1540">
        <v>-0.14515481501879815</v>
      </c>
      <c r="I1540">
        <v>0</v>
      </c>
      <c r="J1540">
        <v>-8.7092889011278878</v>
      </c>
      <c r="K1540">
        <v>-0.14515481501879815</v>
      </c>
      <c r="L1540">
        <v>-1.0000000000000002</v>
      </c>
      <c r="M1540">
        <v>-1.0000000000000002</v>
      </c>
      <c r="N1540">
        <v>-2.9030963003759647</v>
      </c>
      <c r="O1540">
        <v>-3.4905105184879748</v>
      </c>
      <c r="P1540">
        <v>0.52974106932282305</v>
      </c>
      <c r="Q1540">
        <v>-1.1060674306914529</v>
      </c>
      <c r="R1540">
        <v>-0.40943293584857843</v>
      </c>
      <c r="S1540">
        <v>0.33333333333333343</v>
      </c>
      <c r="T1540">
        <v>0.36103388634538164</v>
      </c>
      <c r="U1540">
        <v>0.58833012318776412</v>
      </c>
      <c r="V1540">
        <v>-4.2940940172678556E-3</v>
      </c>
      <c r="W1540">
        <v>56.94232255472037</v>
      </c>
      <c r="X1540">
        <v>3.190919614587882</v>
      </c>
      <c r="Y1540">
        <v>-1.0000000000000002</v>
      </c>
      <c r="Z1540">
        <v>-1.0000000000000002</v>
      </c>
      <c r="AA1540">
        <v>99.418846324708525</v>
      </c>
      <c r="AB1540">
        <v>0.3088753675695517</v>
      </c>
      <c r="AC1540">
        <v>0.39355424931848543</v>
      </c>
      <c r="AD1540">
        <v>0.15528951722869758</v>
      </c>
      <c r="AE1540">
        <v>42.885956705836776</v>
      </c>
      <c r="AF1540">
        <v>-1.0000000000000002</v>
      </c>
      <c r="AG1540">
        <v>-1.0000000000000002</v>
      </c>
      <c r="AH1540">
        <v>-1.0000000000000002</v>
      </c>
      <c r="AI1540">
        <v>-1.1605042664344336E-2</v>
      </c>
      <c r="AJ1540">
        <v>-4.2940940172678556E-3</v>
      </c>
      <c r="AK1540">
        <v>-0.20502421535204421</v>
      </c>
      <c r="AL1540">
        <v>-6.1683093464665266E-2</v>
      </c>
      <c r="AM1540">
        <v>-0.15602424548408031</v>
      </c>
      <c r="AN1540">
        <v>-3.585152591171837E-2</v>
      </c>
      <c r="AO1540">
        <v>-4.9257272138622303</v>
      </c>
      <c r="AP1540">
        <v>-1.2047036151162855</v>
      </c>
      <c r="AQ1540">
        <v>48.233033653592493</v>
      </c>
      <c r="AR1540">
        <v>1.2784032488492116</v>
      </c>
      <c r="AS1540">
        <v>3.0457647995690853</v>
      </c>
      <c r="AT1540">
        <v>-1.0000000000000002</v>
      </c>
      <c r="AU1540">
        <v>-1.0000000000000002</v>
      </c>
      <c r="AV1540">
        <v>-0.61258511644230906</v>
      </c>
      <c r="AW1540">
        <v>94.723632191104272</v>
      </c>
      <c r="AX1540">
        <v>94.062121936090605</v>
      </c>
      <c r="AY1540">
        <v>0.22213970159746649</v>
      </c>
      <c r="AZ1540">
        <v>18.268217483098702</v>
      </c>
      <c r="BA1540">
        <v>1581.780344419517</v>
      </c>
      <c r="CU1540" t="e">
        <v>#N/A</v>
      </c>
      <c r="CV1540" t="e">
        <v>#N/A</v>
      </c>
    </row>
    <row r="1541" spans="1:100" x14ac:dyDescent="0.25">
      <c r="A1541">
        <v>3975</v>
      </c>
      <c r="B1541" t="s">
        <v>1922</v>
      </c>
      <c r="C1541">
        <v>2</v>
      </c>
      <c r="D1541">
        <v>3.4827846812125407</v>
      </c>
      <c r="E1541">
        <v>-5.5341438148653006E-2</v>
      </c>
      <c r="F1541">
        <v>-6.0868948499482545E-2</v>
      </c>
      <c r="G1541">
        <v>-5.347849056808332E-2</v>
      </c>
      <c r="H1541">
        <v>4.1163924028191155E-2</v>
      </c>
      <c r="I1541">
        <v>0</v>
      </c>
      <c r="J1541">
        <v>2.469835441691469</v>
      </c>
      <c r="K1541">
        <v>4.1163924028191155E-2</v>
      </c>
      <c r="L1541">
        <v>-1</v>
      </c>
      <c r="M1541">
        <v>-1</v>
      </c>
      <c r="N1541">
        <v>0.82327848056382302</v>
      </c>
      <c r="O1541">
        <v>6.4103820629292159</v>
      </c>
      <c r="P1541">
        <v>-0.11249652030649104</v>
      </c>
      <c r="Q1541">
        <v>2.5325445972184113E-2</v>
      </c>
      <c r="R1541">
        <v>9.8105507284217963E-3</v>
      </c>
      <c r="S1541">
        <v>0.32254940609443661</v>
      </c>
      <c r="T1541">
        <v>0.25088535683825242</v>
      </c>
      <c r="U1541">
        <v>3.6394124966926088E-2</v>
      </c>
      <c r="V1541">
        <v>-4.8186355328185635E-3</v>
      </c>
      <c r="W1541">
        <v>21.71580514716991</v>
      </c>
      <c r="X1541">
        <v>0.61189542055234769</v>
      </c>
      <c r="Y1541">
        <v>-1</v>
      </c>
      <c r="Z1541">
        <v>-1</v>
      </c>
      <c r="AA1541">
        <v>37.057265801610129</v>
      </c>
      <c r="AB1541">
        <v>7.118517419335052E-2</v>
      </c>
      <c r="AC1541">
        <v>7.1381253978874321E-2</v>
      </c>
      <c r="AD1541">
        <v>6.7187118738416207E-2</v>
      </c>
      <c r="AE1541">
        <v>13.361636834569969</v>
      </c>
      <c r="AF1541">
        <v>-1</v>
      </c>
      <c r="AG1541">
        <v>-1</v>
      </c>
      <c r="AH1541">
        <v>-1</v>
      </c>
      <c r="AI1541">
        <v>-2.9092982154102619E-3</v>
      </c>
      <c r="AJ1541">
        <v>-4.8186355328185635E-3</v>
      </c>
      <c r="AK1541">
        <v>0.14614821995328281</v>
      </c>
      <c r="AL1541">
        <v>2.567973703596451E-2</v>
      </c>
      <c r="AM1541">
        <v>0.16187665894126621</v>
      </c>
      <c r="AN1541">
        <v>2.1564201273787553E-2</v>
      </c>
      <c r="AO1541">
        <v>4.5090330126340756</v>
      </c>
      <c r="AP1541">
        <v>0.93612827768850471</v>
      </c>
      <c r="AQ1541">
        <v>26.740605055736872</v>
      </c>
      <c r="AR1541">
        <v>0.63407685508927547</v>
      </c>
      <c r="AS1541">
        <v>0.69197411095290984</v>
      </c>
      <c r="AT1541">
        <v>-1</v>
      </c>
      <c r="AU1541">
        <v>-1</v>
      </c>
      <c r="AV1541">
        <v>6.4735340612918191E-2</v>
      </c>
      <c r="AW1541">
        <v>48.149466144917568</v>
      </c>
      <c r="AX1541">
        <v>48.176000046388175</v>
      </c>
      <c r="AY1541">
        <v>0.1152525376125921</v>
      </c>
      <c r="AZ1541">
        <v>-9.0073708596710897</v>
      </c>
      <c r="BA1541">
        <v>1384.9465224033452</v>
      </c>
    </row>
    <row r="1542" spans="1:100" x14ac:dyDescent="0.25">
      <c r="A1542">
        <v>3976</v>
      </c>
      <c r="B1542" t="s">
        <v>1923</v>
      </c>
      <c r="C1542">
        <v>3</v>
      </c>
      <c r="D1542">
        <v>3.6609067863044586</v>
      </c>
      <c r="E1542">
        <v>0</v>
      </c>
      <c r="F1542">
        <v>0.78988399149029975</v>
      </c>
      <c r="G1542">
        <v>0.78988399149029975</v>
      </c>
      <c r="H1542">
        <v>1.0579924933741942E-2</v>
      </c>
      <c r="I1542">
        <v>0</v>
      </c>
      <c r="J1542">
        <v>0.63479549602451668</v>
      </c>
      <c r="K1542">
        <v>1.0579924933741942E-2</v>
      </c>
      <c r="L1542">
        <v>-1</v>
      </c>
      <c r="M1542">
        <v>-1</v>
      </c>
      <c r="N1542">
        <v>0.2115984986748399</v>
      </c>
      <c r="O1542">
        <v>5.0855862738192723</v>
      </c>
      <c r="P1542">
        <v>0.14162333748028805</v>
      </c>
      <c r="Q1542">
        <v>-1.7077312769891291</v>
      </c>
      <c r="R1542">
        <v>-0.45010517928888238</v>
      </c>
      <c r="S1542">
        <v>0.33333333333333315</v>
      </c>
      <c r="T1542">
        <v>0.33760011613259544</v>
      </c>
      <c r="U1542">
        <v>-4.1255887622608525E-2</v>
      </c>
      <c r="V1542">
        <v>0</v>
      </c>
      <c r="W1542">
        <v>24.763905476383137</v>
      </c>
      <c r="X1542">
        <v>0.50149089640906952</v>
      </c>
      <c r="Y1542">
        <v>-1</v>
      </c>
      <c r="Z1542">
        <v>-1</v>
      </c>
      <c r="AA1542">
        <v>37.206562406114095</v>
      </c>
      <c r="AB1542">
        <v>-0.15499926985857759</v>
      </c>
      <c r="AC1542">
        <v>0.14261066063833824</v>
      </c>
      <c r="AD1542">
        <v>0.27024385140063678</v>
      </c>
      <c r="AE1542">
        <v>12.892762109019865</v>
      </c>
      <c r="AF1542">
        <v>-1</v>
      </c>
      <c r="AG1542">
        <v>-1</v>
      </c>
      <c r="AH1542">
        <v>-1</v>
      </c>
      <c r="AI1542">
        <v>0</v>
      </c>
      <c r="AJ1542">
        <v>0</v>
      </c>
      <c r="AK1542">
        <v>3.0211235293195818E-2</v>
      </c>
      <c r="AL1542">
        <v>0.10661976833621231</v>
      </c>
      <c r="AM1542">
        <v>2.6779069081992183E-2</v>
      </c>
      <c r="AN1542">
        <v>-2.406066199614581E-3</v>
      </c>
      <c r="AO1542">
        <v>0.82053290351578423</v>
      </c>
      <c r="AP1542">
        <v>0.47294718669069719</v>
      </c>
      <c r="AQ1542">
        <v>25.398700972407642</v>
      </c>
      <c r="AR1542">
        <v>0.62967756184332035</v>
      </c>
      <c r="AS1542">
        <v>0.51207082134281068</v>
      </c>
      <c r="AT1542">
        <v>-1</v>
      </c>
      <c r="AU1542">
        <v>-1</v>
      </c>
      <c r="AV1542">
        <v>0.33977881220141731</v>
      </c>
      <c r="AW1542">
        <v>42.765095866624073</v>
      </c>
      <c r="AX1542">
        <v>42.765095866624073</v>
      </c>
      <c r="AY1542">
        <v>8.3041049169499767E-2</v>
      </c>
      <c r="AZ1542">
        <v>7.9151180346061931</v>
      </c>
      <c r="BA1542">
        <v>1421.2736977774209</v>
      </c>
      <c r="CU1542" t="e">
        <v>#N/A</v>
      </c>
      <c r="CV1542" t="e">
        <v>#N/A</v>
      </c>
    </row>
    <row r="1543" spans="1:100" x14ac:dyDescent="0.25">
      <c r="A1543">
        <v>3981</v>
      </c>
      <c r="B1543" t="s">
        <v>1924</v>
      </c>
      <c r="C1543">
        <v>2</v>
      </c>
      <c r="D1543">
        <v>3.9072393246263943</v>
      </c>
      <c r="E1543">
        <v>3.8941856758306477E-2</v>
      </c>
      <c r="F1543">
        <v>0.17390675492326629</v>
      </c>
      <c r="G1543">
        <v>0.18236335134124548</v>
      </c>
      <c r="H1543">
        <v>8.9954781489082605E-2</v>
      </c>
      <c r="I1543">
        <v>0</v>
      </c>
      <c r="J1543">
        <v>5.3972868893449562</v>
      </c>
      <c r="K1543">
        <v>8.9954781489082605E-2</v>
      </c>
      <c r="L1543">
        <v>-1</v>
      </c>
      <c r="M1543">
        <v>-1</v>
      </c>
      <c r="N1543">
        <v>1.7990956297816521</v>
      </c>
      <c r="O1543">
        <v>9.4512387093661943</v>
      </c>
      <c r="P1543">
        <v>0.36499797191315037</v>
      </c>
      <c r="Q1543">
        <v>1.1413540404136662</v>
      </c>
      <c r="R1543">
        <v>0.37636836032803783</v>
      </c>
      <c r="S1543">
        <v>0.33166981159113057</v>
      </c>
      <c r="T1543">
        <v>0.28939189195843951</v>
      </c>
      <c r="U1543">
        <v>8.4076039915187764E-2</v>
      </c>
      <c r="V1543">
        <v>1.4862745248332564E-3</v>
      </c>
      <c r="W1543">
        <v>24.725209924135687</v>
      </c>
      <c r="X1543">
        <v>0.83278659368912389</v>
      </c>
      <c r="Y1543">
        <v>-1</v>
      </c>
      <c r="Z1543">
        <v>-1</v>
      </c>
      <c r="AA1543">
        <v>43.253145529004094</v>
      </c>
      <c r="AB1543">
        <v>0.12466933137821233</v>
      </c>
      <c r="AC1543">
        <v>0.12488570827361417</v>
      </c>
      <c r="AD1543">
        <v>0.12023210015174807</v>
      </c>
      <c r="AE1543">
        <v>18.288944210577988</v>
      </c>
      <c r="AF1543">
        <v>-1</v>
      </c>
      <c r="AG1543">
        <v>-1</v>
      </c>
      <c r="AH1543">
        <v>-1</v>
      </c>
      <c r="AI1543">
        <v>5.4795258524971738E-4</v>
      </c>
      <c r="AJ1543">
        <v>1.4862745248332564E-3</v>
      </c>
      <c r="AK1543">
        <v>8.1713602043975375E-2</v>
      </c>
      <c r="AL1543">
        <v>9.0114354945271952E-2</v>
      </c>
      <c r="AM1543">
        <v>8.6828153483411302E-2</v>
      </c>
      <c r="AN1543">
        <v>9.6612706731642461E-2</v>
      </c>
      <c r="AO1543">
        <v>2.598004120699076</v>
      </c>
      <c r="AP1543">
        <v>2.8471571696235047</v>
      </c>
      <c r="AQ1543">
        <v>29.944328842588661</v>
      </c>
      <c r="AR1543">
        <v>0.70459708661933984</v>
      </c>
      <c r="AS1543">
        <v>0.92002769166041587</v>
      </c>
      <c r="AT1543">
        <v>-1</v>
      </c>
      <c r="AU1543">
        <v>-1</v>
      </c>
      <c r="AV1543">
        <v>0.55117231396858257</v>
      </c>
      <c r="AW1543">
        <v>55.289764220059219</v>
      </c>
      <c r="AX1543">
        <v>55.409840578637365</v>
      </c>
      <c r="AY1543">
        <v>0.1702519811270064</v>
      </c>
      <c r="AZ1543">
        <v>0.62812027718793684</v>
      </c>
      <c r="BA1543">
        <v>1435.2895642360625</v>
      </c>
    </row>
    <row r="1544" spans="1:100" x14ac:dyDescent="0.25">
      <c r="A1544">
        <v>3984</v>
      </c>
      <c r="B1544" t="s">
        <v>1925</v>
      </c>
      <c r="C1544">
        <v>2</v>
      </c>
      <c r="D1544">
        <v>3.9715066672781711</v>
      </c>
      <c r="E1544">
        <v>5.3217438175885812E-2</v>
      </c>
      <c r="F1544">
        <v>0.20945451205657706</v>
      </c>
      <c r="G1544">
        <v>0.21807253417337813</v>
      </c>
      <c r="H1544">
        <v>9.7342281669297995E-2</v>
      </c>
      <c r="I1544">
        <v>0</v>
      </c>
      <c r="J1544">
        <v>5.8405369001578791</v>
      </c>
      <c r="K1544">
        <v>9.7342281669297995E-2</v>
      </c>
      <c r="L1544">
        <v>-1</v>
      </c>
      <c r="M1544">
        <v>-1</v>
      </c>
      <c r="N1544">
        <v>1.9468456333859598</v>
      </c>
      <c r="O1544">
        <v>9.9116595790254074</v>
      </c>
      <c r="P1544">
        <v>0.43729616118256287</v>
      </c>
      <c r="Q1544">
        <v>1.3103336786413919</v>
      </c>
      <c r="R1544">
        <v>0.43186945265147336</v>
      </c>
      <c r="S1544">
        <v>0.33305074647846006</v>
      </c>
      <c r="T1544">
        <v>0.29522222677819276</v>
      </c>
      <c r="U1544">
        <v>9.1295633371925963E-2</v>
      </c>
      <c r="V1544">
        <v>2.440910836041337E-3</v>
      </c>
      <c r="W1544">
        <v>25.180868616955259</v>
      </c>
      <c r="X1544">
        <v>0.86623207233569055</v>
      </c>
      <c r="Y1544">
        <v>-1</v>
      </c>
      <c r="Z1544">
        <v>-1</v>
      </c>
      <c r="AA1544">
        <v>44.191273387064484</v>
      </c>
      <c r="AB1544">
        <v>0.13276745142372579</v>
      </c>
      <c r="AC1544">
        <v>0.13298690153633849</v>
      </c>
      <c r="AD1544">
        <v>0.12826372390553464</v>
      </c>
      <c r="AE1544">
        <v>19.034995541145665</v>
      </c>
      <c r="AF1544">
        <v>-1</v>
      </c>
      <c r="AG1544">
        <v>-1</v>
      </c>
      <c r="AH1544">
        <v>-1</v>
      </c>
      <c r="AI1544">
        <v>1.0714203462620642E-3</v>
      </c>
      <c r="AJ1544">
        <v>2.440910836041337E-3</v>
      </c>
      <c r="AK1544">
        <v>7.19574555815225E-2</v>
      </c>
      <c r="AL1544">
        <v>9.9870501407724827E-2</v>
      </c>
      <c r="AM1544">
        <v>7.5464941675969774E-2</v>
      </c>
      <c r="AN1544">
        <v>0.10797591853908399</v>
      </c>
      <c r="AO1544">
        <v>2.3086522417147242</v>
      </c>
      <c r="AP1544">
        <v>3.1365090486078566</v>
      </c>
      <c r="AQ1544">
        <v>30.429409681180164</v>
      </c>
      <c r="AR1544">
        <v>0.71527466537586748</v>
      </c>
      <c r="AS1544">
        <v>0.95455764166028789</v>
      </c>
      <c r="AT1544">
        <v>-1</v>
      </c>
      <c r="AU1544">
        <v>-1</v>
      </c>
      <c r="AV1544">
        <v>0.6248244983190796</v>
      </c>
      <c r="AW1544">
        <v>56.370887939993466</v>
      </c>
      <c r="AX1544">
        <v>56.505127708577135</v>
      </c>
      <c r="AY1544">
        <v>0.17857953305003135</v>
      </c>
      <c r="AZ1544">
        <v>2.0870450884000844</v>
      </c>
      <c r="BA1544">
        <v>1455.6247970590657</v>
      </c>
    </row>
    <row r="1545" spans="1:100" x14ac:dyDescent="0.25">
      <c r="A1545">
        <v>3985</v>
      </c>
      <c r="B1545" t="s">
        <v>1926</v>
      </c>
      <c r="C1545">
        <v>2</v>
      </c>
      <c r="D1545">
        <v>2.7844345499842955</v>
      </c>
      <c r="E1545">
        <v>-0.21046461183180235</v>
      </c>
      <c r="F1545">
        <v>-0.44714259596343398</v>
      </c>
      <c r="G1545">
        <v>-0.44150624289002938</v>
      </c>
      <c r="H1545">
        <v>-3.9111088247572826E-2</v>
      </c>
      <c r="I1545">
        <v>0</v>
      </c>
      <c r="J1545">
        <v>-2.34666529485437</v>
      </c>
      <c r="K1545">
        <v>-3.9111088247572826E-2</v>
      </c>
      <c r="L1545">
        <v>-1</v>
      </c>
      <c r="M1545">
        <v>-1</v>
      </c>
      <c r="N1545">
        <v>-0.78222176495145668</v>
      </c>
      <c r="O1545">
        <v>1.4072971137206398</v>
      </c>
      <c r="P1545">
        <v>-0.89811247828111163</v>
      </c>
      <c r="Q1545">
        <v>-1.8108630077909875</v>
      </c>
      <c r="R1545">
        <v>-0.5932826146042931</v>
      </c>
      <c r="S1545">
        <v>0.30754371237827455</v>
      </c>
      <c r="T1545">
        <v>0.18753101669475616</v>
      </c>
      <c r="U1545">
        <v>-4.205635750044448E-2</v>
      </c>
      <c r="V1545">
        <v>-1.5192028389897905E-2</v>
      </c>
      <c r="W1545">
        <v>16.764467581370617</v>
      </c>
      <c r="X1545">
        <v>0.2484658241494595</v>
      </c>
      <c r="Y1545">
        <v>-1</v>
      </c>
      <c r="Z1545">
        <v>-1</v>
      </c>
      <c r="AA1545">
        <v>26.863259238508004</v>
      </c>
      <c r="AB1545">
        <v>-1.6811667797284727E-2</v>
      </c>
      <c r="AC1545">
        <v>-1.6648982603071988E-2</v>
      </c>
      <c r="AD1545">
        <v>-2.0087152625559254E-2</v>
      </c>
      <c r="AE1545">
        <v>5.2547971379617895</v>
      </c>
      <c r="AF1545">
        <v>-1</v>
      </c>
      <c r="AG1545">
        <v>-1</v>
      </c>
      <c r="AH1545">
        <v>-1</v>
      </c>
      <c r="AI1545">
        <v>-8.5974714697096138E-3</v>
      </c>
      <c r="AJ1545">
        <v>-1.5192028389897905E-2</v>
      </c>
      <c r="AK1545">
        <v>0.25216172356509886</v>
      </c>
      <c r="AL1545">
        <v>-8.033376657585152E-2</v>
      </c>
      <c r="AM1545">
        <v>0.28535306436693486</v>
      </c>
      <c r="AN1545">
        <v>-0.10191220415188111</v>
      </c>
      <c r="AO1545">
        <v>7.6532259156259244</v>
      </c>
      <c r="AP1545">
        <v>-2.2080646253033436</v>
      </c>
      <c r="AQ1545">
        <v>21.4695567548574</v>
      </c>
      <c r="AR1545">
        <v>0.51805076441638143</v>
      </c>
      <c r="AS1545">
        <v>0.31676029132489758</v>
      </c>
      <c r="AT1545">
        <v>-1</v>
      </c>
      <c r="AU1545">
        <v>-1</v>
      </c>
      <c r="AV1545">
        <v>-0.73559357426239702</v>
      </c>
      <c r="AW1545">
        <v>36.401619407564141</v>
      </c>
      <c r="AX1545">
        <v>36.274249026892718</v>
      </c>
      <c r="AY1545">
        <v>2.4762613207825801E-2</v>
      </c>
      <c r="AZ1545">
        <v>-24.860528798417452</v>
      </c>
      <c r="BA1545">
        <v>1441.3059235786845</v>
      </c>
    </row>
    <row r="1546" spans="1:100" x14ac:dyDescent="0.25">
      <c r="A1546">
        <v>3986</v>
      </c>
      <c r="B1546" t="s">
        <v>1927</v>
      </c>
      <c r="C1546">
        <v>3</v>
      </c>
      <c r="D1546">
        <v>3.3930130373667091</v>
      </c>
      <c r="E1546">
        <v>-4.6618069570464483E-3</v>
      </c>
      <c r="F1546">
        <v>-0.1525120137520847</v>
      </c>
      <c r="G1546">
        <v>-0.1525120137520847</v>
      </c>
      <c r="H1546">
        <v>-5.9742900947209729E-2</v>
      </c>
      <c r="I1546">
        <v>0</v>
      </c>
      <c r="J1546">
        <v>-3.5845740568325848</v>
      </c>
      <c r="K1546">
        <v>-5.9742900947209729E-2</v>
      </c>
      <c r="L1546">
        <v>-0.99999999999999956</v>
      </c>
      <c r="M1546">
        <v>-0.99999999999999956</v>
      </c>
      <c r="N1546">
        <v>-1.1948580189441946</v>
      </c>
      <c r="O1546">
        <v>-0.34407303321795912</v>
      </c>
      <c r="P1546">
        <v>-0.8153351999962869</v>
      </c>
      <c r="Q1546">
        <v>-0.78342914788244844</v>
      </c>
      <c r="R1546">
        <v>-0.3103250263734863</v>
      </c>
      <c r="S1546">
        <v>0.33333333333333326</v>
      </c>
      <c r="T1546">
        <v>0.29839667961855243</v>
      </c>
      <c r="U1546">
        <v>6.2215511989591507E-2</v>
      </c>
      <c r="V1546">
        <v>-9.5266026631851668E-3</v>
      </c>
      <c r="W1546">
        <v>29.766472929020065</v>
      </c>
      <c r="X1546">
        <v>0.84823869216356917</v>
      </c>
      <c r="Y1546">
        <v>-0.99999999999999956</v>
      </c>
      <c r="Z1546">
        <v>-0.99999999999999956</v>
      </c>
      <c r="AA1546">
        <v>67.344394020750158</v>
      </c>
      <c r="AB1546">
        <v>0.20954201170180925</v>
      </c>
      <c r="AC1546">
        <v>0.23632904366044938</v>
      </c>
      <c r="AD1546">
        <v>0.31189386699981314</v>
      </c>
      <c r="AE1546">
        <v>37.888246118103595</v>
      </c>
      <c r="AF1546">
        <v>-0.99999999999999956</v>
      </c>
      <c r="AG1546">
        <v>-0.99999999999999956</v>
      </c>
      <c r="AH1546">
        <v>-0.99999999999999956</v>
      </c>
      <c r="AI1546">
        <v>1.6742440139475435E-2</v>
      </c>
      <c r="AJ1546">
        <v>-9.5266026631851668E-3</v>
      </c>
      <c r="AK1546">
        <v>0.41828113191717919</v>
      </c>
      <c r="AL1546">
        <v>9.4008056454506814E-2</v>
      </c>
      <c r="AM1546">
        <v>0.12010491751813274</v>
      </c>
      <c r="AN1546">
        <v>-0.28216882593139564</v>
      </c>
      <c r="AO1546">
        <v>5.0940285975392143</v>
      </c>
      <c r="AP1546">
        <v>-6.5841803660123572</v>
      </c>
      <c r="AQ1546">
        <v>26.181898872187482</v>
      </c>
      <c r="AR1546">
        <v>0.68441892227829215</v>
      </c>
      <c r="AS1546">
        <v>0.78849579121635971</v>
      </c>
      <c r="AT1546">
        <v>-0.99999999999999956</v>
      </c>
      <c r="AU1546">
        <v>-0.99999999999999956</v>
      </c>
      <c r="AV1546">
        <v>-0.46283704012557125</v>
      </c>
      <c r="AW1546">
        <v>60.416140621519858</v>
      </c>
      <c r="AX1546">
        <v>59.79832915799085</v>
      </c>
      <c r="AY1546">
        <v>5.2520360381597436E-2</v>
      </c>
      <c r="AZ1546">
        <v>-7.9068751437471088</v>
      </c>
      <c r="BA1546">
        <v>1426.7130304568734</v>
      </c>
    </row>
    <row r="1547" spans="1:100" x14ac:dyDescent="0.25">
      <c r="A1547">
        <v>3988</v>
      </c>
      <c r="B1547" t="s">
        <v>1928</v>
      </c>
      <c r="C1547">
        <v>3</v>
      </c>
      <c r="D1547">
        <v>3.4344773573812755</v>
      </c>
      <c r="E1547">
        <v>1.1831291927204113E-2</v>
      </c>
      <c r="F1547">
        <v>0.73605669942176455</v>
      </c>
      <c r="G1547">
        <v>0.73605669942176455</v>
      </c>
      <c r="H1547">
        <v>-2.1572072236884919E-2</v>
      </c>
      <c r="I1547">
        <v>0</v>
      </c>
      <c r="J1547">
        <v>-1.2943243342130932</v>
      </c>
      <c r="K1547">
        <v>-2.1572072236884919E-2</v>
      </c>
      <c r="L1547">
        <v>-1.0000000000000004</v>
      </c>
      <c r="M1547">
        <v>-1.0000000000000004</v>
      </c>
      <c r="N1547">
        <v>-0.43144144473769885</v>
      </c>
      <c r="O1547">
        <v>2.8762097225899383</v>
      </c>
      <c r="P1547">
        <v>-0.7020585747311382</v>
      </c>
      <c r="Q1547">
        <v>2.3814197147817673</v>
      </c>
      <c r="R1547">
        <v>0.73689453571774421</v>
      </c>
      <c r="S1547">
        <v>0.33333333333333331</v>
      </c>
      <c r="T1547">
        <v>0.2280216462549427</v>
      </c>
      <c r="U1547">
        <v>-0.26654567648481392</v>
      </c>
      <c r="V1547">
        <v>4.0071054836694703E-3</v>
      </c>
      <c r="W1547">
        <v>12.815539232960649</v>
      </c>
      <c r="X1547">
        <v>-0.46565005044626007</v>
      </c>
      <c r="Y1547">
        <v>-1.0000000000000004</v>
      </c>
      <c r="Z1547">
        <v>-1.0000000000000004</v>
      </c>
      <c r="AA1547">
        <v>23.353042478706044</v>
      </c>
      <c r="AB1547">
        <v>-1.9719967631396509E-2</v>
      </c>
      <c r="AC1547">
        <v>0.17519602197372916</v>
      </c>
      <c r="AD1547">
        <v>4.0536119858219852E-2</v>
      </c>
      <c r="AE1547">
        <v>9.8006087100276282</v>
      </c>
      <c r="AF1547">
        <v>-1.0000000000000004</v>
      </c>
      <c r="AG1547">
        <v>-1.0000000000000004</v>
      </c>
      <c r="AH1547">
        <v>-1.0000000000000004</v>
      </c>
      <c r="AI1547">
        <v>9.9686877672737033E-3</v>
      </c>
      <c r="AJ1547">
        <v>4.0071054836694703E-3</v>
      </c>
      <c r="AK1547">
        <v>-5.0846135048716247E-2</v>
      </c>
      <c r="AL1547">
        <v>-0.14725230518315371</v>
      </c>
      <c r="AM1547">
        <v>0.36142447648492032</v>
      </c>
      <c r="AN1547">
        <v>0.16441145993946571</v>
      </c>
      <c r="AO1547">
        <v>8.7813812368794242</v>
      </c>
      <c r="AP1547">
        <v>3.3740249725708766</v>
      </c>
      <c r="AQ1547">
        <v>11.521214898747562</v>
      </c>
      <c r="AR1547">
        <v>0.29881640858713177</v>
      </c>
      <c r="AS1547">
        <v>-0.48722212268314469</v>
      </c>
      <c r="AT1547">
        <v>-1.0000000000000004</v>
      </c>
      <c r="AU1547">
        <v>-1.0000000000000004</v>
      </c>
      <c r="AV1547">
        <v>1.4729512351395082</v>
      </c>
      <c r="AW1547">
        <v>29.603277173866843</v>
      </c>
      <c r="AX1547">
        <v>30.203361477579264</v>
      </c>
      <c r="AY1547">
        <v>9.8716006077729165E-2</v>
      </c>
      <c r="AZ1547">
        <v>-29.350280393708957</v>
      </c>
      <c r="BA1547">
        <v>1395.8876446380955</v>
      </c>
    </row>
    <row r="1548" spans="1:100" x14ac:dyDescent="0.25">
      <c r="A1548">
        <v>3990</v>
      </c>
      <c r="B1548" t="s">
        <v>1929</v>
      </c>
      <c r="C1548">
        <v>3</v>
      </c>
      <c r="D1548">
        <v>5.5256995718946911</v>
      </c>
      <c r="E1548">
        <v>-2.3884194676118331E-3</v>
      </c>
      <c r="F1548">
        <v>1.985986896833352E-2</v>
      </c>
      <c r="G1548">
        <v>1.985986896833352E-2</v>
      </c>
      <c r="H1548">
        <v>0.36748896746818621</v>
      </c>
      <c r="I1548">
        <v>0</v>
      </c>
      <c r="J1548">
        <v>22.049338048091165</v>
      </c>
      <c r="K1548">
        <v>0.36748896746818621</v>
      </c>
      <c r="L1548">
        <v>-1.0000000000000016</v>
      </c>
      <c r="M1548">
        <v>-1.0000000000000016</v>
      </c>
      <c r="N1548">
        <v>7.3497793493637227</v>
      </c>
      <c r="O1548">
        <v>27.594897488954192</v>
      </c>
      <c r="P1548">
        <v>-2.4175141073378426E-2</v>
      </c>
      <c r="Q1548">
        <v>5.8356676042745914E-2</v>
      </c>
      <c r="R1548">
        <v>1.3736577680344799E-2</v>
      </c>
      <c r="S1548">
        <v>0.33333333333333376</v>
      </c>
      <c r="T1548">
        <v>0.36058279423686729</v>
      </c>
      <c r="U1548">
        <v>9.8203962094634889E-2</v>
      </c>
      <c r="V1548">
        <v>-4.8784847072013823E-3</v>
      </c>
      <c r="W1548">
        <v>16.79010549957794</v>
      </c>
      <c r="X1548">
        <v>0.71722156114087954</v>
      </c>
      <c r="Y1548">
        <v>-1.0000000000000016</v>
      </c>
      <c r="Z1548">
        <v>-1.0000000000000016</v>
      </c>
      <c r="AA1548">
        <v>70.562080961185686</v>
      </c>
      <c r="AB1548">
        <v>0.21824863727310412</v>
      </c>
      <c r="AC1548">
        <v>0.41619337135507112</v>
      </c>
      <c r="AD1548">
        <v>0.44072276905037272</v>
      </c>
      <c r="AE1548">
        <v>53.758238883927426</v>
      </c>
      <c r="AF1548">
        <v>-1.0000000000000016</v>
      </c>
      <c r="AG1548">
        <v>-1.0000000000000016</v>
      </c>
      <c r="AH1548">
        <v>-1.0000000000000016</v>
      </c>
      <c r="AI1548">
        <v>9.3301395110292808E-4</v>
      </c>
      <c r="AJ1548">
        <v>-4.8784847072013823E-3</v>
      </c>
      <c r="AK1548">
        <v>-0.12599281033954851</v>
      </c>
      <c r="AL1548">
        <v>0.21040359692586325</v>
      </c>
      <c r="AM1548">
        <v>0.49022304155163487</v>
      </c>
      <c r="AN1548">
        <v>6.7311856976924017E-2</v>
      </c>
      <c r="AO1548">
        <v>11.625611987093128</v>
      </c>
      <c r="AP1548">
        <v>2.7348144090524165</v>
      </c>
      <c r="AQ1548">
        <v>38.83944354766912</v>
      </c>
      <c r="AR1548">
        <v>0.78724160495763429</v>
      </c>
      <c r="AS1548">
        <v>1.0847105286090655</v>
      </c>
      <c r="AT1548">
        <v>-1.0000000000000016</v>
      </c>
      <c r="AU1548">
        <v>-1.0000000000000016</v>
      </c>
      <c r="AV1548">
        <v>3.3596446648678065E-2</v>
      </c>
      <c r="AW1548">
        <v>100.89179285919231</v>
      </c>
      <c r="AX1548">
        <v>100.42260466749424</v>
      </c>
      <c r="AY1548">
        <v>0.35405572006194919</v>
      </c>
      <c r="AZ1548">
        <v>16.227155408204531</v>
      </c>
      <c r="BA1548">
        <v>1533.0732574505357</v>
      </c>
    </row>
    <row r="1549" spans="1:100" x14ac:dyDescent="0.25">
      <c r="A1549">
        <v>3991</v>
      </c>
      <c r="B1549" t="s">
        <v>1930</v>
      </c>
      <c r="C1549">
        <v>3</v>
      </c>
      <c r="D1549">
        <v>3.1747003996311105</v>
      </c>
      <c r="E1549">
        <v>-3.5546357176534111E-3</v>
      </c>
      <c r="F1549">
        <v>0.92612671036747851</v>
      </c>
      <c r="G1549">
        <v>0.92612671036747851</v>
      </c>
      <c r="H1549">
        <v>6.714046318589309E-2</v>
      </c>
      <c r="I1549">
        <v>0</v>
      </c>
      <c r="J1549">
        <v>4.0284277911535877</v>
      </c>
      <c r="K1549">
        <v>6.714046318589309E-2</v>
      </c>
      <c r="L1549">
        <v>-1.0000000000000007</v>
      </c>
      <c r="M1549">
        <v>-1.0000000000000007</v>
      </c>
      <c r="N1549">
        <v>1.3428092637178624</v>
      </c>
      <c r="O1549">
        <v>8.1292549011521746</v>
      </c>
      <c r="P1549">
        <v>-0.71316194175091441</v>
      </c>
      <c r="Q1549">
        <v>-1.2085427032443814</v>
      </c>
      <c r="R1549">
        <v>-0.4840160098774291</v>
      </c>
      <c r="S1549">
        <v>0.33972675113497058</v>
      </c>
      <c r="T1549">
        <v>0.28156030792950099</v>
      </c>
      <c r="U1549">
        <v>-7.9386506338797666E-2</v>
      </c>
      <c r="V1549">
        <v>0</v>
      </c>
      <c r="W1549">
        <v>18.990403581591249</v>
      </c>
      <c r="X1549">
        <v>0.16657247789194407</v>
      </c>
      <c r="Y1549">
        <v>-1.0000000000000007</v>
      </c>
      <c r="Z1549">
        <v>-1.0000000000000007</v>
      </c>
      <c r="AA1549">
        <v>67.07859164454284</v>
      </c>
      <c r="AB1549">
        <v>0.33737862628746279</v>
      </c>
      <c r="AC1549">
        <v>0.16506910312645426</v>
      </c>
      <c r="AD1549">
        <v>0.46899635204266316</v>
      </c>
      <c r="AE1549">
        <v>48.572204072829017</v>
      </c>
      <c r="AF1549">
        <v>-1.0000000000000007</v>
      </c>
      <c r="AG1549">
        <v>-1.0000000000000007</v>
      </c>
      <c r="AH1549">
        <v>-1.0000000000000007</v>
      </c>
      <c r="AI1549">
        <v>0</v>
      </c>
      <c r="AJ1549">
        <v>0</v>
      </c>
      <c r="AK1549">
        <v>0.45194556199799008</v>
      </c>
      <c r="AL1549">
        <v>0.38175268877820445</v>
      </c>
      <c r="AM1549">
        <v>2.7268061840394046E-2</v>
      </c>
      <c r="AN1549">
        <v>-0.19197573572091656</v>
      </c>
      <c r="AO1549">
        <v>2.9414293559998046</v>
      </c>
      <c r="AP1549">
        <v>-2.8906299491318914</v>
      </c>
      <c r="AQ1549">
        <v>23.018831372744845</v>
      </c>
      <c r="AR1549">
        <v>0.54190055272567417</v>
      </c>
      <c r="AS1549">
        <v>0.23371294107783719</v>
      </c>
      <c r="AT1549">
        <v>-1.0000000000000007</v>
      </c>
      <c r="AU1549">
        <v>-1.0000000000000007</v>
      </c>
      <c r="AV1549">
        <v>0.44211070049005008</v>
      </c>
      <c r="AW1549">
        <v>72.317216596563128</v>
      </c>
      <c r="AX1549">
        <v>72.317216596563128</v>
      </c>
      <c r="AY1549">
        <v>0.2771960042408686</v>
      </c>
      <c r="AZ1549">
        <v>5.9277426163094189</v>
      </c>
      <c r="BA1549">
        <v>1503.6557069088813</v>
      </c>
    </row>
    <row r="1550" spans="1:100" x14ac:dyDescent="0.25">
      <c r="A1550">
        <v>3993</v>
      </c>
      <c r="B1550" t="s">
        <v>1931</v>
      </c>
      <c r="C1550">
        <v>3</v>
      </c>
      <c r="D1550">
        <v>4.4414112668465737</v>
      </c>
      <c r="E1550">
        <v>-8.5503834106802085E-3</v>
      </c>
      <c r="F1550">
        <v>1.2046040222111953</v>
      </c>
      <c r="G1550">
        <v>1.2046040222111953</v>
      </c>
      <c r="H1550">
        <v>0.12568799071190292</v>
      </c>
      <c r="I1550">
        <v>0</v>
      </c>
      <c r="J1550">
        <v>7.5412794427141749</v>
      </c>
      <c r="K1550">
        <v>0.12568799071190292</v>
      </c>
      <c r="L1550">
        <v>-0.99999999999999989</v>
      </c>
      <c r="M1550">
        <v>-0.99999999999999989</v>
      </c>
      <c r="N1550">
        <v>2.5137598142380586</v>
      </c>
      <c r="O1550">
        <v>13.187294731771949</v>
      </c>
      <c r="P1550">
        <v>-0.11943564711058186</v>
      </c>
      <c r="Q1550">
        <v>-0.54246892842365568</v>
      </c>
      <c r="R1550">
        <v>-9.5838479298695975E-2</v>
      </c>
      <c r="S1550">
        <v>0.33333333333333326</v>
      </c>
      <c r="T1550">
        <v>0.27907403361739458</v>
      </c>
      <c r="U1550">
        <v>-4.6317231680101364E-2</v>
      </c>
      <c r="V1550">
        <v>-6.663841364093104E-3</v>
      </c>
      <c r="W1550">
        <v>17.349532127785231</v>
      </c>
      <c r="X1550">
        <v>0.20720810161792258</v>
      </c>
      <c r="Y1550">
        <v>-0.99999999999999989</v>
      </c>
      <c r="Z1550">
        <v>-0.99999999999999989</v>
      </c>
      <c r="AA1550">
        <v>2.1155301868405152</v>
      </c>
      <c r="AB1550">
        <v>0.13580900847013377</v>
      </c>
      <c r="AC1550">
        <v>-0.11492461157550149</v>
      </c>
      <c r="AD1550">
        <v>-0.32364766612755275</v>
      </c>
      <c r="AE1550">
        <v>-15.138163461646018</v>
      </c>
      <c r="AF1550">
        <v>-0.99999999999999989</v>
      </c>
      <c r="AG1550">
        <v>-0.99999999999999989</v>
      </c>
      <c r="AH1550">
        <v>-0.99999999999999989</v>
      </c>
      <c r="AI1550">
        <v>0</v>
      </c>
      <c r="AJ1550">
        <v>-6.663841364093104E-3</v>
      </c>
      <c r="AK1550">
        <v>0.22979646440108326</v>
      </c>
      <c r="AL1550">
        <v>3.7155068037089879E-2</v>
      </c>
      <c r="AM1550">
        <v>-0.16876320589192279</v>
      </c>
      <c r="AN1550">
        <v>-0.20661717353422754</v>
      </c>
      <c r="AO1550">
        <v>-3.0700978252926503</v>
      </c>
      <c r="AP1550">
        <v>-4.9796539981702388</v>
      </c>
      <c r="AQ1550">
        <v>24.890811570499395</v>
      </c>
      <c r="AR1550">
        <v>0.5594262939065332</v>
      </c>
      <c r="AS1550">
        <v>0.33289609232982548</v>
      </c>
      <c r="AT1550">
        <v>-0.99999999999999989</v>
      </c>
      <c r="AU1550">
        <v>-0.99999999999999989</v>
      </c>
      <c r="AV1550">
        <v>1.1087655429124992</v>
      </c>
      <c r="AW1550">
        <v>10.323170920442211</v>
      </c>
      <c r="AX1550">
        <v>9.6567867840328976</v>
      </c>
      <c r="AY1550">
        <v>1.0370271335336044E-2</v>
      </c>
      <c r="AZ1550">
        <v>-32.015706241499061</v>
      </c>
      <c r="BA1550">
        <v>1350.3214571502579</v>
      </c>
    </row>
    <row r="1551" spans="1:100" x14ac:dyDescent="0.25">
      <c r="A1551">
        <v>3996</v>
      </c>
      <c r="B1551" t="s">
        <v>1932</v>
      </c>
      <c r="C1551">
        <v>2</v>
      </c>
      <c r="D1551">
        <v>4.7959636501690692</v>
      </c>
      <c r="E1551">
        <v>0.23635248466944822</v>
      </c>
      <c r="F1551">
        <v>0.66548078271579458</v>
      </c>
      <c r="G1551">
        <v>0.67616966289394231</v>
      </c>
      <c r="H1551">
        <v>0.19211321599418207</v>
      </c>
      <c r="I1551">
        <v>0</v>
      </c>
      <c r="J1551">
        <v>11.526792959650923</v>
      </c>
      <c r="K1551">
        <v>0.19211321599418207</v>
      </c>
      <c r="L1551">
        <v>-1</v>
      </c>
      <c r="M1551">
        <v>-1</v>
      </c>
      <c r="N1551">
        <v>3.842264319883641</v>
      </c>
      <c r="O1551">
        <v>15.818192903672593</v>
      </c>
      <c r="P1551">
        <v>1.3647772819829902</v>
      </c>
      <c r="Q1551">
        <v>3.4780978486661649</v>
      </c>
      <c r="R1551">
        <v>1.1438681324796318</v>
      </c>
      <c r="S1551">
        <v>0.35076614225801406</v>
      </c>
      <c r="T1551">
        <v>0.37001698343683953</v>
      </c>
      <c r="U1551">
        <v>0.18391256747005141</v>
      </c>
      <c r="V1551">
        <v>1.4687512926954959E-2</v>
      </c>
      <c r="W1551">
        <v>31.026310105730541</v>
      </c>
      <c r="X1551">
        <v>1.2952891529387895</v>
      </c>
      <c r="Y1551">
        <v>-1</v>
      </c>
      <c r="Z1551">
        <v>-1</v>
      </c>
      <c r="AA1551">
        <v>56.22609591914231</v>
      </c>
      <c r="AB1551">
        <v>0.23665461003845584</v>
      </c>
      <c r="AC1551">
        <v>0.23691348507957644</v>
      </c>
      <c r="AD1551">
        <v>0.23129783134701759</v>
      </c>
      <c r="AE1551">
        <v>28.605754245365432</v>
      </c>
      <c r="AF1551">
        <v>-1</v>
      </c>
      <c r="AG1551">
        <v>-1</v>
      </c>
      <c r="AH1551">
        <v>-1</v>
      </c>
      <c r="AI1551">
        <v>7.7867540301725527E-3</v>
      </c>
      <c r="AJ1551">
        <v>1.4687512926954959E-2</v>
      </c>
      <c r="AK1551">
        <v>-5.3199782063392695E-2</v>
      </c>
      <c r="AL1551">
        <v>0.22502773905264001</v>
      </c>
      <c r="AM1551">
        <v>-7.0308618209262083E-2</v>
      </c>
      <c r="AN1551">
        <v>0.25374947842431583</v>
      </c>
      <c r="AO1551">
        <v>-1.4033135452300423</v>
      </c>
      <c r="AP1551">
        <v>6.848474835552623</v>
      </c>
      <c r="AQ1551">
        <v>36.652294713323073</v>
      </c>
      <c r="AR1551">
        <v>0.85225254563280617</v>
      </c>
      <c r="AS1551">
        <v>1.3975269200155533</v>
      </c>
      <c r="AT1551">
        <v>-1</v>
      </c>
      <c r="AU1551">
        <v>-1</v>
      </c>
      <c r="AV1551">
        <v>1.5696754161787791</v>
      </c>
      <c r="AW1551">
        <v>70.240140401517664</v>
      </c>
      <c r="AX1551">
        <v>70.556076219739992</v>
      </c>
      <c r="AY1551">
        <v>0.28540997056361084</v>
      </c>
      <c r="AZ1551">
        <v>20.80293870537988</v>
      </c>
      <c r="BA1551">
        <v>1503.297256371201</v>
      </c>
    </row>
    <row r="1552" spans="1:100" x14ac:dyDescent="0.25">
      <c r="A1552">
        <v>3997</v>
      </c>
      <c r="B1552" t="s">
        <v>1933</v>
      </c>
      <c r="C1552">
        <v>3</v>
      </c>
      <c r="D1552">
        <v>3.8678684337948188</v>
      </c>
      <c r="E1552">
        <v>0</v>
      </c>
      <c r="F1552">
        <v>-0.15959514090393809</v>
      </c>
      <c r="G1552">
        <v>-0.15959514090393809</v>
      </c>
      <c r="H1552">
        <v>0.10715401790044418</v>
      </c>
      <c r="I1552">
        <v>0</v>
      </c>
      <c r="J1552">
        <v>6.429241074026649</v>
      </c>
      <c r="K1552">
        <v>0.10715401790044418</v>
      </c>
      <c r="L1552">
        <v>-1</v>
      </c>
      <c r="M1552">
        <v>-1</v>
      </c>
      <c r="N1552">
        <v>2.1430803580088833</v>
      </c>
      <c r="O1552">
        <v>10.137514366917534</v>
      </c>
      <c r="P1552">
        <v>0.31869938645561391</v>
      </c>
      <c r="Q1552">
        <v>0.90075423749035821</v>
      </c>
      <c r="R1552">
        <v>0.37518352146570944</v>
      </c>
      <c r="S1552">
        <v>0.33333333333333359</v>
      </c>
      <c r="T1552">
        <v>0.31487650290804309</v>
      </c>
      <c r="U1552">
        <v>0.12171978117899952</v>
      </c>
      <c r="V1552">
        <v>-1.4291488256196805E-2</v>
      </c>
      <c r="W1552">
        <v>25.939364450549395</v>
      </c>
      <c r="X1552">
        <v>0.92372918309445917</v>
      </c>
      <c r="Y1552">
        <v>-1</v>
      </c>
      <c r="Z1552">
        <v>-1</v>
      </c>
      <c r="AA1552">
        <v>44.651061029057686</v>
      </c>
      <c r="AB1552">
        <v>0.28339370365763827</v>
      </c>
      <c r="AC1552">
        <v>-1.6788762302073601E-2</v>
      </c>
      <c r="AD1552">
        <v>0.10012531978528739</v>
      </c>
      <c r="AE1552">
        <v>18.336513057042605</v>
      </c>
      <c r="AF1552">
        <v>-1</v>
      </c>
      <c r="AG1552">
        <v>-1</v>
      </c>
      <c r="AH1552">
        <v>-1</v>
      </c>
      <c r="AI1552">
        <v>3.3803249365635391E-4</v>
      </c>
      <c r="AJ1552">
        <v>-1.4291488256196805E-2</v>
      </c>
      <c r="AK1552">
        <v>0.22748953355206669</v>
      </c>
      <c r="AL1552">
        <v>7.1429701978341961E-2</v>
      </c>
      <c r="AM1552">
        <v>0.30379564774616452</v>
      </c>
      <c r="AN1552">
        <v>0.47035130125055807</v>
      </c>
      <c r="AO1552">
        <v>8.7323388614144424</v>
      </c>
      <c r="AP1552">
        <v>12.115931041155656</v>
      </c>
      <c r="AQ1552">
        <v>32.368605524576033</v>
      </c>
      <c r="AR1552">
        <v>0.75563812916417927</v>
      </c>
      <c r="AS1552">
        <v>1.0308832009949029</v>
      </c>
      <c r="AT1552">
        <v>-1</v>
      </c>
      <c r="AU1552">
        <v>-1</v>
      </c>
      <c r="AV1552">
        <v>0.21558838056177118</v>
      </c>
      <c r="AW1552">
        <v>66.904506437130848</v>
      </c>
      <c r="AX1552">
        <v>65.482118261384315</v>
      </c>
      <c r="AY1552">
        <v>-2.5622175870481788E-2</v>
      </c>
      <c r="AZ1552">
        <v>-12.570128811211035</v>
      </c>
      <c r="BA1552">
        <v>1425.9929926997829</v>
      </c>
    </row>
    <row r="1553" spans="1:100" x14ac:dyDescent="0.25">
      <c r="A1553">
        <v>3998</v>
      </c>
      <c r="B1553" t="s">
        <v>1934</v>
      </c>
      <c r="C1553">
        <v>3</v>
      </c>
      <c r="D1553">
        <v>4.7795557680311003</v>
      </c>
      <c r="E1553">
        <v>-1.0010753728862745E-2</v>
      </c>
      <c r="F1553">
        <v>-2.4432882379200438E-2</v>
      </c>
      <c r="G1553">
        <v>-2.4432882379200438E-2</v>
      </c>
      <c r="H1553">
        <v>0.30575527017376175</v>
      </c>
      <c r="I1553">
        <v>0</v>
      </c>
      <c r="J1553">
        <v>18.345316210425707</v>
      </c>
      <c r="K1553">
        <v>0.30575527017376175</v>
      </c>
      <c r="L1553">
        <v>-1.0000000000000013</v>
      </c>
      <c r="M1553">
        <v>-1.0000000000000013</v>
      </c>
      <c r="N1553">
        <v>6.1151054034752343</v>
      </c>
      <c r="O1553">
        <v>23.100439096077601</v>
      </c>
      <c r="P1553">
        <v>-0.33871919173711768</v>
      </c>
      <c r="Q1553">
        <v>-1.0898428210248901</v>
      </c>
      <c r="R1553">
        <v>-0.38197215711752031</v>
      </c>
      <c r="S1553">
        <v>0.33024168423488481</v>
      </c>
      <c r="T1553">
        <v>0.34886554609655224</v>
      </c>
      <c r="U1553">
        <v>0.16454436326446759</v>
      </c>
      <c r="V1553">
        <v>-1.283039134684999E-2</v>
      </c>
      <c r="W1553">
        <v>21.002637283011712</v>
      </c>
      <c r="X1553">
        <v>0.97259654094863424</v>
      </c>
      <c r="Y1553">
        <v>-1.0000000000000013</v>
      </c>
      <c r="Z1553">
        <v>-1.0000000000000013</v>
      </c>
      <c r="AA1553">
        <v>28.2472566514096</v>
      </c>
      <c r="AB1553">
        <v>4.5145507103634949E-2</v>
      </c>
      <c r="AC1553">
        <v>-9.7449756863518158E-2</v>
      </c>
      <c r="AD1553">
        <v>0.20483608027019168</v>
      </c>
      <c r="AE1553">
        <v>7.6265915255154271</v>
      </c>
      <c r="AF1553">
        <v>-1.0000000000000013</v>
      </c>
      <c r="AG1553">
        <v>-1.0000000000000013</v>
      </c>
      <c r="AH1553">
        <v>-1.0000000000000013</v>
      </c>
      <c r="AI1553">
        <v>0</v>
      </c>
      <c r="AJ1553">
        <v>-1.283039134684999E-2</v>
      </c>
      <c r="AK1553">
        <v>0.18939533289411989</v>
      </c>
      <c r="AL1553">
        <v>4.9628205494438436E-2</v>
      </c>
      <c r="AM1553">
        <v>0.17292263023781004</v>
      </c>
      <c r="AN1553">
        <v>-6.0234515285336729E-2</v>
      </c>
      <c r="AO1553">
        <v>5.2700424204158498</v>
      </c>
      <c r="AP1553">
        <v>-1.2577218546612254</v>
      </c>
      <c r="AQ1553">
        <v>39.34795349343743</v>
      </c>
      <c r="AR1553">
        <v>0.83082120224905487</v>
      </c>
      <c r="AS1553">
        <v>1.2783518111223957</v>
      </c>
      <c r="AT1553">
        <v>-1.0000000000000013</v>
      </c>
      <c r="AU1553">
        <v>-1.0000000000000013</v>
      </c>
      <c r="AV1553">
        <v>-0.40640503949672074</v>
      </c>
      <c r="AW1553">
        <v>50.089973892825995</v>
      </c>
      <c r="AX1553">
        <v>48.806934758140997</v>
      </c>
      <c r="AY1553">
        <v>0.35263030354129671</v>
      </c>
      <c r="AZ1553">
        <v>17.603104342021005</v>
      </c>
      <c r="BA1553">
        <v>1425.2625673772604</v>
      </c>
      <c r="CU1553" t="e">
        <v>#N/A</v>
      </c>
      <c r="CV1553" t="e">
        <v>#N/A</v>
      </c>
    </row>
    <row r="1554" spans="1:100" x14ac:dyDescent="0.25">
      <c r="A1554">
        <v>3999</v>
      </c>
      <c r="B1554" t="s">
        <v>1935</v>
      </c>
      <c r="C1554">
        <v>3</v>
      </c>
      <c r="D1554">
        <v>4.2183878205054262</v>
      </c>
      <c r="E1554">
        <v>0</v>
      </c>
      <c r="F1554">
        <v>-0.13286612264671804</v>
      </c>
      <c r="G1554">
        <v>-0.13286612264671804</v>
      </c>
      <c r="H1554">
        <v>0.36062055118514202</v>
      </c>
      <c r="I1554">
        <v>0</v>
      </c>
      <c r="J1554">
        <v>21.637233071108522</v>
      </c>
      <c r="K1554">
        <v>0.36062055118514202</v>
      </c>
      <c r="L1554">
        <v>-0.99999999999999944</v>
      </c>
      <c r="M1554">
        <v>-0.99999999999999944</v>
      </c>
      <c r="N1554">
        <v>7.2124110237028383</v>
      </c>
      <c r="O1554">
        <v>25.722754768967214</v>
      </c>
      <c r="P1554">
        <v>1.283151246780035</v>
      </c>
      <c r="Q1554">
        <v>0.10547194852307529</v>
      </c>
      <c r="R1554">
        <v>0.1524658702433288</v>
      </c>
      <c r="S1554">
        <v>0.33333333333333343</v>
      </c>
      <c r="T1554">
        <v>0.3600217768975601</v>
      </c>
      <c r="U1554">
        <v>-0.14798204549981206</v>
      </c>
      <c r="V1554">
        <v>-1.017516013090752E-3</v>
      </c>
      <c r="W1554">
        <v>7.3493999013139391</v>
      </c>
      <c r="X1554">
        <v>-0.2386102754678151</v>
      </c>
      <c r="Y1554">
        <v>-0.99999999999999944</v>
      </c>
      <c r="Z1554">
        <v>-0.99999999999999944</v>
      </c>
      <c r="AA1554">
        <v>39.148843038589852</v>
      </c>
      <c r="AB1554">
        <v>0.22042776945738249</v>
      </c>
      <c r="AC1554">
        <v>0.28590178280758616</v>
      </c>
      <c r="AD1554">
        <v>0.12660999307568296</v>
      </c>
      <c r="AE1554">
        <v>31.646977267032565</v>
      </c>
      <c r="AF1554">
        <v>-0.99999999999999944</v>
      </c>
      <c r="AG1554">
        <v>-0.99999999999999944</v>
      </c>
      <c r="AH1554">
        <v>-0.99999999999999944</v>
      </c>
      <c r="AI1554">
        <v>-1.2795052347802493E-3</v>
      </c>
      <c r="AJ1554">
        <v>-1.017516013090752E-3</v>
      </c>
      <c r="AK1554">
        <v>6.2969024215466865E-2</v>
      </c>
      <c r="AL1554">
        <v>0.26206650142576671</v>
      </c>
      <c r="AM1554">
        <v>-0.33160917045498456</v>
      </c>
      <c r="AN1554">
        <v>4.463334409169039E-2</v>
      </c>
      <c r="AO1554">
        <v>-7.9753841402972787</v>
      </c>
      <c r="AP1554">
        <v>2.4261661094210933</v>
      </c>
      <c r="AQ1554">
        <v>28.98663297242247</v>
      </c>
      <c r="AR1554">
        <v>0.54435554871799041</v>
      </c>
      <c r="AS1554">
        <v>0.12201027571732712</v>
      </c>
      <c r="AT1554">
        <v>-0.99999999999999944</v>
      </c>
      <c r="AU1554">
        <v>-0.99999999999999944</v>
      </c>
      <c r="AV1554">
        <v>1.9599747596610668E-2</v>
      </c>
      <c r="AW1554">
        <v>67.297763916978155</v>
      </c>
      <c r="AX1554">
        <v>67.170422210973456</v>
      </c>
      <c r="AY1554">
        <v>0.38539812918276267</v>
      </c>
      <c r="AZ1554">
        <v>4.7415832973932792</v>
      </c>
      <c r="BA1554">
        <v>1445.9993266987224</v>
      </c>
    </row>
    <row r="1555" spans="1:100" x14ac:dyDescent="0.25">
      <c r="A1555">
        <v>4001</v>
      </c>
      <c r="B1555" t="s">
        <v>1936</v>
      </c>
      <c r="C1555">
        <v>3</v>
      </c>
      <c r="D1555">
        <v>5.6473292447009777</v>
      </c>
      <c r="E1555">
        <v>0.11534029821862823</v>
      </c>
      <c r="F1555">
        <v>0.30000993479814275</v>
      </c>
      <c r="G1555">
        <v>0.33445054213057401</v>
      </c>
      <c r="H1555">
        <v>6.8199660439437149E-2</v>
      </c>
      <c r="I1555">
        <v>0</v>
      </c>
      <c r="J1555">
        <v>4.0919796263662276</v>
      </c>
      <c r="K1555">
        <v>6.8199660439437149E-2</v>
      </c>
      <c r="L1555">
        <v>-1.0000000000000009</v>
      </c>
      <c r="M1555">
        <v>-1.0000000000000009</v>
      </c>
      <c r="N1555">
        <v>1.3639932087887421</v>
      </c>
      <c r="O1555">
        <v>10.073759413197777</v>
      </c>
      <c r="P1555">
        <v>-0.66879249475970637</v>
      </c>
      <c r="Q1555">
        <v>-2.1313583235668143</v>
      </c>
      <c r="R1555">
        <v>-0.76099428121504764</v>
      </c>
      <c r="S1555">
        <v>0.33245742984064575</v>
      </c>
      <c r="T1555">
        <v>0.36576510114419714</v>
      </c>
      <c r="U1555">
        <v>0.21826231387588066</v>
      </c>
      <c r="V1555">
        <v>0</v>
      </c>
      <c r="W1555">
        <v>33.931407376851482</v>
      </c>
      <c r="X1555">
        <v>1.5355038938597929</v>
      </c>
      <c r="Y1555">
        <v>-1.0000000000000009</v>
      </c>
      <c r="Z1555">
        <v>-1.0000000000000009</v>
      </c>
      <c r="AA1555">
        <v>89.524979502928687</v>
      </c>
      <c r="AB1555">
        <v>0.52299142801280707</v>
      </c>
      <c r="AC1555">
        <v>0.26886151740412834</v>
      </c>
      <c r="AD1555">
        <v>0.33523838272891082</v>
      </c>
      <c r="AE1555">
        <v>56.354566407292339</v>
      </c>
      <c r="AF1555">
        <v>-1.0000000000000009</v>
      </c>
      <c r="AG1555">
        <v>-1.0000000000000009</v>
      </c>
      <c r="AH1555">
        <v>-1.0000000000000009</v>
      </c>
      <c r="AI1555">
        <v>-1.4779995551588702E-2</v>
      </c>
      <c r="AJ1555">
        <v>0</v>
      </c>
      <c r="AK1555">
        <v>2.1960259850485768E-2</v>
      </c>
      <c r="AL1555">
        <v>7.8810181101371071E-2</v>
      </c>
      <c r="AM1555">
        <v>-4.7874049174306182E-2</v>
      </c>
      <c r="AN1555">
        <v>3.0025760399618594E-2</v>
      </c>
      <c r="AO1555">
        <v>-1.087049930105225</v>
      </c>
      <c r="AP1555">
        <v>1.1446949154973216</v>
      </c>
      <c r="AQ1555">
        <v>38.023387003217721</v>
      </c>
      <c r="AR1555">
        <v>0.91648484486072346</v>
      </c>
      <c r="AS1555">
        <v>1.6037035542992295</v>
      </c>
      <c r="AT1555">
        <v>-1.0000000000000009</v>
      </c>
      <c r="AU1555">
        <v>-1.0000000000000009</v>
      </c>
      <c r="AV1555">
        <v>-0.42654373908447385</v>
      </c>
      <c r="AW1555">
        <v>100.74343383162382</v>
      </c>
      <c r="AX1555">
        <v>100.44783392059206</v>
      </c>
      <c r="AY1555">
        <v>0.34586306479823964</v>
      </c>
      <c r="AZ1555">
        <v>42.456549555704164</v>
      </c>
      <c r="BA1555">
        <v>1615.348423238232</v>
      </c>
    </row>
    <row r="1556" spans="1:100" x14ac:dyDescent="0.25">
      <c r="A1556">
        <v>4003</v>
      </c>
      <c r="B1556" t="s">
        <v>1937</v>
      </c>
      <c r="C1556">
        <v>3</v>
      </c>
      <c r="D1556">
        <v>4.7938059132106181</v>
      </c>
      <c r="E1556">
        <v>2.4879002845778118</v>
      </c>
      <c r="F1556">
        <v>5.1852394350712039E-2</v>
      </c>
      <c r="G1556">
        <v>0.71892561407119171</v>
      </c>
      <c r="H1556">
        <v>0.2865261042154626</v>
      </c>
      <c r="I1556">
        <v>0</v>
      </c>
      <c r="J1556">
        <v>17.19156625292776</v>
      </c>
      <c r="K1556">
        <v>0.2865261042154626</v>
      </c>
      <c r="L1556">
        <v>-1.0000000000000009</v>
      </c>
      <c r="M1556">
        <v>-1.0000000000000009</v>
      </c>
      <c r="N1556">
        <v>5.7305220843092508</v>
      </c>
      <c r="O1556">
        <v>22.704297780209561</v>
      </c>
      <c r="P1556">
        <v>1.4290094139062604</v>
      </c>
      <c r="Q1556">
        <v>-5.0701234284704034E-3</v>
      </c>
      <c r="R1556">
        <v>7.8026282154745205E-2</v>
      </c>
      <c r="S1556">
        <v>0.33740668976097848</v>
      </c>
      <c r="T1556">
        <v>0.42225287704409176</v>
      </c>
      <c r="U1556">
        <v>0.14013874462126241</v>
      </c>
      <c r="V1556">
        <v>0</v>
      </c>
      <c r="W1556">
        <v>24.530888288434792</v>
      </c>
      <c r="X1556">
        <v>1.1226079847854156</v>
      </c>
      <c r="Y1556">
        <v>-1.0000000000000009</v>
      </c>
      <c r="Z1556">
        <v>-1.0000000000000009</v>
      </c>
      <c r="AA1556">
        <v>72.15565835715195</v>
      </c>
      <c r="AB1556">
        <v>0.41089979789146275</v>
      </c>
      <c r="AC1556">
        <v>0.26076863760901803</v>
      </c>
      <c r="AD1556">
        <v>0.27926644023076724</v>
      </c>
      <c r="AE1556">
        <v>47.546743786562388</v>
      </c>
      <c r="AF1556">
        <v>-1.0000000000000009</v>
      </c>
      <c r="AG1556">
        <v>-1.0000000000000009</v>
      </c>
      <c r="AH1556">
        <v>-1.0000000000000009</v>
      </c>
      <c r="AI1556">
        <v>0</v>
      </c>
      <c r="AJ1556">
        <v>0</v>
      </c>
      <c r="AK1556">
        <v>-9.3158293780203127E-2</v>
      </c>
      <c r="AL1556">
        <v>0.26749269566271644</v>
      </c>
      <c r="AM1556">
        <v>-3.5364793838589273E-2</v>
      </c>
      <c r="AN1556">
        <v>-6.7036649961202455E-2</v>
      </c>
      <c r="AO1556">
        <v>-1.3499113148657464</v>
      </c>
      <c r="AP1556">
        <v>-0.33845277071647834</v>
      </c>
      <c r="AQ1556">
        <v>41.72245454136258</v>
      </c>
      <c r="AR1556">
        <v>0.89979831142633293</v>
      </c>
      <c r="AS1556">
        <v>1.4091340890008788</v>
      </c>
      <c r="AT1556">
        <v>-1.0000000000000009</v>
      </c>
      <c r="AU1556">
        <v>-1.0000000000000009</v>
      </c>
      <c r="AV1556">
        <v>0.7969518962259371</v>
      </c>
      <c r="AW1556">
        <v>94.521503366645035</v>
      </c>
      <c r="AX1556">
        <v>94.521503366645035</v>
      </c>
      <c r="AY1556">
        <v>0.23011458004539107</v>
      </c>
      <c r="AZ1556">
        <v>38.249265838263128</v>
      </c>
      <c r="BA1556">
        <v>1588.2229174682823</v>
      </c>
      <c r="CU1556" t="e">
        <v>#N/A</v>
      </c>
      <c r="CV1556" t="e">
        <v>#N/A</v>
      </c>
    </row>
    <row r="1557" spans="1:100" x14ac:dyDescent="0.25">
      <c r="A1557">
        <v>4004</v>
      </c>
      <c r="B1557" t="s">
        <v>1938</v>
      </c>
      <c r="C1557">
        <v>3</v>
      </c>
      <c r="D1557">
        <v>3.391344455272276</v>
      </c>
      <c r="E1557">
        <v>0</v>
      </c>
      <c r="F1557">
        <v>0.33526862097214921</v>
      </c>
      <c r="G1557">
        <v>0.33526862097214921</v>
      </c>
      <c r="H1557">
        <v>0.23484313098090426</v>
      </c>
      <c r="I1557">
        <v>0</v>
      </c>
      <c r="J1557">
        <v>14.090587858854256</v>
      </c>
      <c r="K1557">
        <v>0.23484313098090426</v>
      </c>
      <c r="L1557">
        <v>-0.99999999999999811</v>
      </c>
      <c r="M1557">
        <v>-0.99999999999999811</v>
      </c>
      <c r="N1557">
        <v>4.6968626196180843</v>
      </c>
      <c r="O1557">
        <v>17.817200935098676</v>
      </c>
      <c r="P1557">
        <v>-0.15592647416067901</v>
      </c>
      <c r="Q1557">
        <v>-3.485056652938094</v>
      </c>
      <c r="R1557">
        <v>-1.1385943878408036</v>
      </c>
      <c r="S1557">
        <v>0.33333333333333276</v>
      </c>
      <c r="T1557">
        <v>0.36032859284076441</v>
      </c>
      <c r="U1557">
        <v>0.1467247337677976</v>
      </c>
      <c r="V1557">
        <v>0</v>
      </c>
      <c r="W1557">
        <v>24.221741158439603</v>
      </c>
      <c r="X1557">
        <v>1.0727129897718151</v>
      </c>
      <c r="Y1557">
        <v>-0.99999999999999811</v>
      </c>
      <c r="Z1557">
        <v>-0.99999999999999811</v>
      </c>
      <c r="AA1557">
        <v>30.028156614826091</v>
      </c>
      <c r="AB1557">
        <v>0.11140832663112041</v>
      </c>
      <c r="AC1557">
        <v>3.2196272656769082E-2</v>
      </c>
      <c r="AD1557">
        <v>-4.7044024033440195E-3</v>
      </c>
      <c r="AE1557">
        <v>6.9450098442272754</v>
      </c>
      <c r="AF1557">
        <v>-0.99999999999999811</v>
      </c>
      <c r="AG1557">
        <v>-0.99999999999999811</v>
      </c>
      <c r="AH1557">
        <v>-0.99999999999999811</v>
      </c>
      <c r="AI1557">
        <v>0</v>
      </c>
      <c r="AJ1557">
        <v>0</v>
      </c>
      <c r="AK1557">
        <v>2.4921595059688793E-2</v>
      </c>
      <c r="AL1557">
        <v>-5.8653820248770333E-2</v>
      </c>
      <c r="AM1557">
        <v>0.41748169310941907</v>
      </c>
      <c r="AN1557">
        <v>-9.5979172793405426E-2</v>
      </c>
      <c r="AO1557">
        <v>10.56165030303392</v>
      </c>
      <c r="AP1557">
        <v>-2.6927484210789876</v>
      </c>
      <c r="AQ1557">
        <v>38.312329017293862</v>
      </c>
      <c r="AR1557">
        <v>0.84038665994189454</v>
      </c>
      <c r="AS1557">
        <v>1.3075561207527191</v>
      </c>
      <c r="AT1557">
        <v>-0.99999999999999811</v>
      </c>
      <c r="AU1557">
        <v>-0.99999999999999811</v>
      </c>
      <c r="AV1557">
        <v>-0.80332576686865431</v>
      </c>
      <c r="AW1557">
        <v>45.152609128845782</v>
      </c>
      <c r="AX1557">
        <v>45.152609128845782</v>
      </c>
      <c r="AY1557">
        <v>0.16632862386947828</v>
      </c>
      <c r="AZ1557">
        <v>-23.567852433661258</v>
      </c>
      <c r="BA1557">
        <v>1435.2588225859176</v>
      </c>
    </row>
    <row r="1558" spans="1:100" x14ac:dyDescent="0.25">
      <c r="A1558">
        <v>4005</v>
      </c>
      <c r="B1558" t="s">
        <v>1939</v>
      </c>
      <c r="C1558">
        <v>2</v>
      </c>
      <c r="D1558">
        <v>5.0451337403542302</v>
      </c>
      <c r="E1558">
        <v>0.29170015834777657</v>
      </c>
      <c r="F1558">
        <v>0.80330253611829616</v>
      </c>
      <c r="G1558">
        <v>0.81461727780361093</v>
      </c>
      <c r="H1558">
        <v>0.22075519822333645</v>
      </c>
      <c r="I1558">
        <v>0</v>
      </c>
      <c r="J1558">
        <v>13.245311893400185</v>
      </c>
      <c r="K1558">
        <v>0.22075519822333645</v>
      </c>
      <c r="L1558">
        <v>-1</v>
      </c>
      <c r="M1558">
        <v>-1</v>
      </c>
      <c r="N1558">
        <v>4.415103964466728</v>
      </c>
      <c r="O1558">
        <v>17.603284754096954</v>
      </c>
      <c r="P1558">
        <v>1.6450836646210989</v>
      </c>
      <c r="Q1558">
        <v>4.1332466374498624</v>
      </c>
      <c r="R1558">
        <v>1.3590507059141206</v>
      </c>
      <c r="S1558">
        <v>0.35612014720388691</v>
      </c>
      <c r="T1558">
        <v>0.39262169981229461</v>
      </c>
      <c r="U1558">
        <v>0.21190356069444488</v>
      </c>
      <c r="V1558">
        <v>1.8388721129176635E-2</v>
      </c>
      <c r="W1558">
        <v>32.79293858138864</v>
      </c>
      <c r="X1558">
        <v>1.4249601893749058</v>
      </c>
      <c r="Y1558">
        <v>-1</v>
      </c>
      <c r="Z1558">
        <v>-1</v>
      </c>
      <c r="AA1558">
        <v>59.863299409329819</v>
      </c>
      <c r="AB1558">
        <v>0.26805172743607497</v>
      </c>
      <c r="AC1558">
        <v>0.26832251760824033</v>
      </c>
      <c r="AD1558">
        <v>0.2624371368245712</v>
      </c>
      <c r="AE1558">
        <v>31.498260293538998</v>
      </c>
      <c r="AF1558">
        <v>-1</v>
      </c>
      <c r="AG1558">
        <v>-1</v>
      </c>
      <c r="AH1558">
        <v>-1</v>
      </c>
      <c r="AI1558">
        <v>9.8162841747002402E-3</v>
      </c>
      <c r="AJ1558">
        <v>1.8388721129176635E-2</v>
      </c>
      <c r="AK1558">
        <v>-9.102521242357918E-2</v>
      </c>
      <c r="AL1558">
        <v>0.26285316941282649</v>
      </c>
      <c r="AM1558">
        <v>-0.11436478101335802</v>
      </c>
      <c r="AN1558">
        <v>0.2978056412284118</v>
      </c>
      <c r="AO1558">
        <v>-2.5251560052867532</v>
      </c>
      <c r="AP1558">
        <v>7.970317295609334</v>
      </c>
      <c r="AQ1558">
        <v>38.53299541311462</v>
      </c>
      <c r="AR1558">
        <v>0.89365044932611526</v>
      </c>
      <c r="AS1558">
        <v>1.5314025464309138</v>
      </c>
      <c r="AT1558">
        <v>-1</v>
      </c>
      <c r="AU1558">
        <v>-1</v>
      </c>
      <c r="AV1558">
        <v>1.8552313557853797</v>
      </c>
      <c r="AW1558">
        <v>74.431751314340829</v>
      </c>
      <c r="AX1558">
        <v>74.802599907898028</v>
      </c>
      <c r="AY1558">
        <v>0.3176966153518464</v>
      </c>
      <c r="AZ1558">
        <v>26.459317385182818</v>
      </c>
      <c r="BA1558">
        <v>1495.0073572863253</v>
      </c>
    </row>
    <row r="1559" spans="1:100" x14ac:dyDescent="0.25">
      <c r="A1559">
        <v>4006</v>
      </c>
      <c r="B1559" t="s">
        <v>1940</v>
      </c>
      <c r="C1559">
        <v>2</v>
      </c>
      <c r="D1559">
        <v>6.366018102159952</v>
      </c>
      <c r="E1559">
        <v>0.58510566528363239</v>
      </c>
      <c r="F1559">
        <v>1.5339142987529206</v>
      </c>
      <c r="G1559">
        <v>1.5485468169693537</v>
      </c>
      <c r="H1559">
        <v>0.37259022139764059</v>
      </c>
      <c r="I1559">
        <v>0</v>
      </c>
      <c r="J1559">
        <v>22.355413283858432</v>
      </c>
      <c r="K1559">
        <v>0.37259022139764059</v>
      </c>
      <c r="L1559">
        <v>-1</v>
      </c>
      <c r="M1559">
        <v>-1</v>
      </c>
      <c r="N1559">
        <v>7.4518044279528102</v>
      </c>
      <c r="O1559">
        <v>27.066298183438306</v>
      </c>
      <c r="P1559">
        <v>3.131025725587846</v>
      </c>
      <c r="Q1559">
        <v>7.6062790111078513</v>
      </c>
      <c r="R1559">
        <v>2.4997626427742476</v>
      </c>
      <c r="S1559">
        <v>0.38450245184076637</v>
      </c>
      <c r="T1559">
        <v>0.51245235982933091</v>
      </c>
      <c r="U1559">
        <v>0.36028760307303176</v>
      </c>
      <c r="V1559">
        <v>3.8009326597789286E-2</v>
      </c>
      <c r="W1559">
        <v>42.158075162923758</v>
      </c>
      <c r="X1559">
        <v>2.1123638985453175</v>
      </c>
      <c r="Y1559">
        <v>-1</v>
      </c>
      <c r="Z1559">
        <v>-1</v>
      </c>
      <c r="AA1559">
        <v>79.144607239349568</v>
      </c>
      <c r="AB1559">
        <v>0.43449209491948837</v>
      </c>
      <c r="AC1559">
        <v>0.43482604881348774</v>
      </c>
      <c r="AD1559">
        <v>0.42751080843670808</v>
      </c>
      <c r="AE1559">
        <v>46.831826222827509</v>
      </c>
      <c r="AF1559">
        <v>-1</v>
      </c>
      <c r="AG1559">
        <v>-1</v>
      </c>
      <c r="AH1559">
        <v>-1</v>
      </c>
      <c r="AI1559">
        <v>2.0575098074586122E-2</v>
      </c>
      <c r="AJ1559">
        <v>3.8009326597789286E-2</v>
      </c>
      <c r="AK1559">
        <v>-0.29154293669864617</v>
      </c>
      <c r="AL1559">
        <v>0.46337089368789353</v>
      </c>
      <c r="AM1559">
        <v>-0.3479124610172194</v>
      </c>
      <c r="AN1559">
        <v>0.53135332123227319</v>
      </c>
      <c r="AO1559">
        <v>-8.4721946759290034</v>
      </c>
      <c r="AP1559">
        <v>13.917355966251584</v>
      </c>
      <c r="AQ1559">
        <v>48.502844289220491</v>
      </c>
      <c r="AR1559">
        <v>1.1131063381103454</v>
      </c>
      <c r="AS1559">
        <v>2.2410953559795526</v>
      </c>
      <c r="AT1559">
        <v>-1</v>
      </c>
      <c r="AU1559">
        <v>-1</v>
      </c>
      <c r="AV1559">
        <v>3.3690020285286701</v>
      </c>
      <c r="AW1559">
        <v>96.652047905348169</v>
      </c>
      <c r="AX1559">
        <v>97.313996550879011</v>
      </c>
      <c r="AY1559">
        <v>0.4888524878896181</v>
      </c>
      <c r="AZ1559">
        <v>56.444546098030735</v>
      </c>
      <c r="BA1559">
        <v>1555.3636382064381</v>
      </c>
    </row>
    <row r="1560" spans="1:100" x14ac:dyDescent="0.25">
      <c r="A1560">
        <v>4007</v>
      </c>
      <c r="B1560" t="s">
        <v>1941</v>
      </c>
      <c r="C1560">
        <v>2</v>
      </c>
      <c r="D1560">
        <v>3.729325039562978</v>
      </c>
      <c r="E1560">
        <v>-5.779017531807526E-4</v>
      </c>
      <c r="F1560">
        <v>7.5498239260045577E-2</v>
      </c>
      <c r="G1560">
        <v>8.3507953379617389E-2</v>
      </c>
      <c r="H1560">
        <v>6.9503619845595152E-2</v>
      </c>
      <c r="I1560">
        <v>0</v>
      </c>
      <c r="J1560">
        <v>4.1702171907357091</v>
      </c>
      <c r="K1560">
        <v>6.9503619845595152E-2</v>
      </c>
      <c r="L1560">
        <v>-1</v>
      </c>
      <c r="M1560">
        <v>-1</v>
      </c>
      <c r="N1560">
        <v>1.3900723969119029</v>
      </c>
      <c r="O1560">
        <v>8.1766341205699486</v>
      </c>
      <c r="P1560">
        <v>0.16485151922811025</v>
      </c>
      <c r="Q1560">
        <v>0.67355981888411831</v>
      </c>
      <c r="R1560">
        <v>0.22272209531182399</v>
      </c>
      <c r="S1560">
        <v>0.32784690507188058</v>
      </c>
      <c r="T1560">
        <v>0.27325150388051322</v>
      </c>
      <c r="U1560">
        <v>6.4089702293235601E-2</v>
      </c>
      <c r="V1560">
        <v>-1.156489743862817E-3</v>
      </c>
      <c r="W1560">
        <v>23.463788691812752</v>
      </c>
      <c r="X1560">
        <v>0.74019791370823218</v>
      </c>
      <c r="Y1560">
        <v>-1</v>
      </c>
      <c r="Z1560">
        <v>-1</v>
      </c>
      <c r="AA1560">
        <v>40.656082381874363</v>
      </c>
      <c r="AB1560">
        <v>0.10225092758545155</v>
      </c>
      <c r="AC1560">
        <v>0.10245879675017158</v>
      </c>
      <c r="AD1560">
        <v>9.7997781147836555E-2</v>
      </c>
      <c r="AE1560">
        <v>16.223615481836955</v>
      </c>
      <c r="AF1560">
        <v>-1</v>
      </c>
      <c r="AG1560">
        <v>-1</v>
      </c>
      <c r="AH1560">
        <v>-1</v>
      </c>
      <c r="AI1560">
        <v>-9.0118765630163101E-4</v>
      </c>
      <c r="AJ1560">
        <v>-1.156489743862817E-3</v>
      </c>
      <c r="AK1560">
        <v>0.10872199777376669</v>
      </c>
      <c r="AL1560">
        <v>6.3105959215480636E-2</v>
      </c>
      <c r="AM1560">
        <v>0.11828546323557113</v>
      </c>
      <c r="AN1560">
        <v>6.5155396979482638E-2</v>
      </c>
      <c r="AO1560">
        <v>3.3990304360423629</v>
      </c>
      <c r="AP1560">
        <v>2.0461308542802179</v>
      </c>
      <c r="AQ1560">
        <v>28.601456910515946</v>
      </c>
      <c r="AR1560">
        <v>0.67503784685165336</v>
      </c>
      <c r="AS1560">
        <v>0.82443681900228027</v>
      </c>
      <c r="AT1560">
        <v>-1</v>
      </c>
      <c r="AU1560">
        <v>-1</v>
      </c>
      <c r="AV1560">
        <v>0.34727753348763857</v>
      </c>
      <c r="AW1560">
        <v>52.296838952565139</v>
      </c>
      <c r="AX1560">
        <v>52.377706081988649</v>
      </c>
      <c r="AY1560">
        <v>0.14719843035641922</v>
      </c>
      <c r="AZ1560">
        <v>-3.4106893894027062</v>
      </c>
      <c r="BA1560">
        <v>1399.5228356653365</v>
      </c>
    </row>
    <row r="1561" spans="1:100" x14ac:dyDescent="0.25">
      <c r="A1561">
        <v>4009</v>
      </c>
      <c r="B1561" t="s">
        <v>1942</v>
      </c>
      <c r="C1561">
        <v>3</v>
      </c>
      <c r="D1561">
        <v>2.3179182695156944</v>
      </c>
      <c r="E1561">
        <v>0.30562285251947768</v>
      </c>
      <c r="F1561">
        <v>0.65924028155998748</v>
      </c>
      <c r="G1561">
        <v>0.75865459087912612</v>
      </c>
      <c r="H1561">
        <v>-0.18130357969544336</v>
      </c>
      <c r="I1561">
        <v>0</v>
      </c>
      <c r="J1561">
        <v>-10.878214781726596</v>
      </c>
      <c r="K1561">
        <v>-0.18130357969544336</v>
      </c>
      <c r="L1561">
        <v>-1.0000000000000002</v>
      </c>
      <c r="M1561">
        <v>-1.0000000000000002</v>
      </c>
      <c r="N1561">
        <v>-3.6260715939088666</v>
      </c>
      <c r="O1561">
        <v>-7.8016419213317745</v>
      </c>
      <c r="P1561">
        <v>-0.29738847194630724</v>
      </c>
      <c r="Q1561">
        <v>0.96821754914802227</v>
      </c>
      <c r="R1561">
        <v>0.13566685006384024</v>
      </c>
      <c r="S1561">
        <v>0.33333333333333326</v>
      </c>
      <c r="T1561">
        <v>0.38555376171919775</v>
      </c>
      <c r="U1561">
        <v>-8.2504216887032994E-2</v>
      </c>
      <c r="V1561">
        <v>1.9999396488988359E-2</v>
      </c>
      <c r="W1561">
        <v>33.507434173997162</v>
      </c>
      <c r="X1561">
        <v>0.74180183908530151</v>
      </c>
      <c r="Y1561">
        <v>-1.0000000000000002</v>
      </c>
      <c r="Z1561">
        <v>-1.0000000000000002</v>
      </c>
      <c r="AA1561">
        <v>66.677801835417725</v>
      </c>
      <c r="AB1561">
        <v>0.43699896904495916</v>
      </c>
      <c r="AC1561">
        <v>0.31231716321024433</v>
      </c>
      <c r="AD1561">
        <v>-8.8622116028069645E-2</v>
      </c>
      <c r="AE1561">
        <v>33.034700811356707</v>
      </c>
      <c r="AF1561">
        <v>-1.0000000000000002</v>
      </c>
      <c r="AG1561">
        <v>-1.0000000000000002</v>
      </c>
      <c r="AH1561">
        <v>-1.0000000000000002</v>
      </c>
      <c r="AI1561">
        <v>0</v>
      </c>
      <c r="AJ1561">
        <v>1.9999396488988359E-2</v>
      </c>
      <c r="AK1561">
        <v>-3.9697538994847452E-2</v>
      </c>
      <c r="AL1561">
        <v>-9.8878976586884687E-2</v>
      </c>
      <c r="AM1561">
        <v>-4.9348379091254821E-2</v>
      </c>
      <c r="AN1561">
        <v>-2.1180429752546449E-2</v>
      </c>
      <c r="AO1561">
        <v>-1.4321971722556082</v>
      </c>
      <c r="AP1561">
        <v>-1.0239056267480851</v>
      </c>
      <c r="AQ1561">
        <v>22.629219392270567</v>
      </c>
      <c r="AR1561">
        <v>0.65638227465448662</v>
      </c>
      <c r="AS1561">
        <v>0.5604982593898582</v>
      </c>
      <c r="AT1561">
        <v>-1.0000000000000002</v>
      </c>
      <c r="AU1561">
        <v>-1.0000000000000002</v>
      </c>
      <c r="AV1561">
        <v>0.89432144094296639</v>
      </c>
      <c r="AW1561">
        <v>57.852254287337843</v>
      </c>
      <c r="AX1561">
        <v>59.852193936236681</v>
      </c>
      <c r="AY1561">
        <v>0.24183798970123899</v>
      </c>
      <c r="AZ1561">
        <v>-7.4971343385784834</v>
      </c>
      <c r="BA1561">
        <v>1474.4694648916909</v>
      </c>
      <c r="CU1561" t="e">
        <v>#N/A</v>
      </c>
      <c r="CV1561" t="e">
        <v>#N/A</v>
      </c>
    </row>
    <row r="1562" spans="1:100" x14ac:dyDescent="0.25">
      <c r="A1562">
        <v>4010</v>
      </c>
      <c r="B1562" t="s">
        <v>1943</v>
      </c>
      <c r="C1562">
        <v>3</v>
      </c>
      <c r="D1562">
        <v>2.9186152429840058</v>
      </c>
      <c r="E1562">
        <v>0.13673987972187873</v>
      </c>
      <c r="F1562">
        <v>-0.30112614030063561</v>
      </c>
      <c r="G1562">
        <v>-0.22885722994028501</v>
      </c>
      <c r="H1562">
        <v>0.16879030878685114</v>
      </c>
      <c r="I1562">
        <v>0</v>
      </c>
      <c r="J1562">
        <v>10.127418527211072</v>
      </c>
      <c r="K1562">
        <v>0.16879030878685114</v>
      </c>
      <c r="L1562">
        <v>-1.0000000000000004</v>
      </c>
      <c r="M1562">
        <v>-1.0000000000000004</v>
      </c>
      <c r="N1562">
        <v>3.3758061757370239</v>
      </c>
      <c r="O1562">
        <v>12.817176540254795</v>
      </c>
      <c r="P1562">
        <v>-0.3787969215858365</v>
      </c>
      <c r="Q1562">
        <v>3.8115451081226466</v>
      </c>
      <c r="R1562">
        <v>1.2019458157553433</v>
      </c>
      <c r="S1562">
        <v>0.23499822503235854</v>
      </c>
      <c r="T1562">
        <v>0.20769244137519402</v>
      </c>
      <c r="U1562">
        <v>0.11087222237161633</v>
      </c>
      <c r="V1562">
        <v>0</v>
      </c>
      <c r="W1562">
        <v>15.390903199692714</v>
      </c>
      <c r="X1562">
        <v>0.5934467944884193</v>
      </c>
      <c r="Y1562">
        <v>-1.0000000000000004</v>
      </c>
      <c r="Z1562">
        <v>-1.0000000000000004</v>
      </c>
      <c r="AA1562">
        <v>12.157140869614999</v>
      </c>
      <c r="AB1562">
        <v>-8.2179591488987194E-2</v>
      </c>
      <c r="AC1562">
        <v>7.6375246932213106E-2</v>
      </c>
      <c r="AD1562">
        <v>-8.290981835988713E-2</v>
      </c>
      <c r="AE1562">
        <v>-4.4357081458330612</v>
      </c>
      <c r="AF1562">
        <v>-1.0000000000000004</v>
      </c>
      <c r="AG1562">
        <v>-1.0000000000000004</v>
      </c>
      <c r="AH1562">
        <v>-1.0000000000000004</v>
      </c>
      <c r="AI1562">
        <v>0</v>
      </c>
      <c r="AJ1562">
        <v>0</v>
      </c>
      <c r="AK1562">
        <v>0.32342977627316771</v>
      </c>
      <c r="AL1562">
        <v>-0.29225238197753506</v>
      </c>
      <c r="AM1562">
        <v>0.16116375685353335</v>
      </c>
      <c r="AN1562">
        <v>-0.17495632902155639</v>
      </c>
      <c r="AO1562">
        <v>5.6462428027041733</v>
      </c>
      <c r="AP1562">
        <v>-5.8351701354265852</v>
      </c>
      <c r="AQ1562">
        <v>25.518321726903793</v>
      </c>
      <c r="AR1562">
        <v>0.5535628887791687</v>
      </c>
      <c r="AS1562">
        <v>0.76223710327527061</v>
      </c>
      <c r="AT1562">
        <v>-1.0000000000000004</v>
      </c>
      <c r="AU1562">
        <v>-1.0000000000000004</v>
      </c>
      <c r="AV1562">
        <v>0.97308858581505864</v>
      </c>
      <c r="AW1562">
        <v>19.139147274443197</v>
      </c>
      <c r="AX1562">
        <v>19.139147274443197</v>
      </c>
      <c r="AY1562">
        <v>1.0300530804097515E-2</v>
      </c>
      <c r="AZ1562">
        <v>-27.568109065428665</v>
      </c>
      <c r="BA1562">
        <v>1421.5388321559064</v>
      </c>
      <c r="CU1562" t="e">
        <v>#N/A</v>
      </c>
      <c r="CV1562" t="e">
        <v>#N/A</v>
      </c>
    </row>
    <row r="1563" spans="1:100" x14ac:dyDescent="0.25">
      <c r="A1563">
        <v>4011</v>
      </c>
      <c r="B1563" t="s">
        <v>1944</v>
      </c>
      <c r="C1563">
        <v>2</v>
      </c>
      <c r="D1563">
        <v>4.0602374306172706</v>
      </c>
      <c r="E1563">
        <v>7.2927032256266761E-2</v>
      </c>
      <c r="F1563">
        <v>0.25853355430859659</v>
      </c>
      <c r="G1563">
        <v>0.26737444895891171</v>
      </c>
      <c r="H1563">
        <v>0.10754184031154601</v>
      </c>
      <c r="I1563">
        <v>0</v>
      </c>
      <c r="J1563">
        <v>6.4525104186927607</v>
      </c>
      <c r="K1563">
        <v>0.10754184031154601</v>
      </c>
      <c r="L1563">
        <v>-1</v>
      </c>
      <c r="M1563">
        <v>-1</v>
      </c>
      <c r="N1563">
        <v>2.1508368062309202</v>
      </c>
      <c r="O1563">
        <v>10.547340058977296</v>
      </c>
      <c r="P1563">
        <v>0.5371147199903975</v>
      </c>
      <c r="Q1563">
        <v>1.543635565261352</v>
      </c>
      <c r="R1563">
        <v>0.50849708473976085</v>
      </c>
      <c r="S1563">
        <v>0.33495733544913298</v>
      </c>
      <c r="T1563">
        <v>0.30327188369153851</v>
      </c>
      <c r="U1563">
        <v>0.10126337144825105</v>
      </c>
      <c r="V1563">
        <v>3.7589303014435365E-3</v>
      </c>
      <c r="W1563">
        <v>25.809974193251538</v>
      </c>
      <c r="X1563">
        <v>0.91240860194002082</v>
      </c>
      <c r="Y1563">
        <v>-1</v>
      </c>
      <c r="Z1563">
        <v>-1</v>
      </c>
      <c r="AA1563">
        <v>45.486500442061924</v>
      </c>
      <c r="AB1563">
        <v>0.14394812801002002</v>
      </c>
      <c r="AC1563">
        <v>0.14417182116268659</v>
      </c>
      <c r="AD1563">
        <v>0.13935259232798253</v>
      </c>
      <c r="AE1563">
        <v>20.065031968979675</v>
      </c>
      <c r="AF1563">
        <v>-1</v>
      </c>
      <c r="AG1563">
        <v>-1</v>
      </c>
      <c r="AH1563">
        <v>-1</v>
      </c>
      <c r="AI1563">
        <v>1.794146572390702E-3</v>
      </c>
      <c r="AJ1563">
        <v>3.7589303014435365E-3</v>
      </c>
      <c r="AK1563">
        <v>5.8487623359704893E-2</v>
      </c>
      <c r="AL1563">
        <v>0.11334033362954243</v>
      </c>
      <c r="AM1563">
        <v>5.9776313267583606E-2</v>
      </c>
      <c r="AN1563">
        <v>0.12366454694747016</v>
      </c>
      <c r="AO1563">
        <v>1.9091583146824944</v>
      </c>
      <c r="AP1563">
        <v>3.5360029756400864</v>
      </c>
      <c r="AQ1563">
        <v>31.099136968997392</v>
      </c>
      <c r="AR1563">
        <v>0.73001667390753422</v>
      </c>
      <c r="AS1563">
        <v>1.0022314475954532</v>
      </c>
      <c r="AT1563">
        <v>-1</v>
      </c>
      <c r="AU1563">
        <v>-1</v>
      </c>
      <c r="AV1563">
        <v>0.72651245163032452</v>
      </c>
      <c r="AW1563">
        <v>57.863542357860858</v>
      </c>
      <c r="AX1563">
        <v>58.017336850965876</v>
      </c>
      <c r="AY1563">
        <v>0.19007697496045328</v>
      </c>
      <c r="AZ1563">
        <v>4.1013109162968311</v>
      </c>
      <c r="BA1563">
        <v>1444.1238900351925</v>
      </c>
    </row>
    <row r="1564" spans="1:100" x14ac:dyDescent="0.25">
      <c r="A1564">
        <v>4012</v>
      </c>
      <c r="B1564" t="s">
        <v>1945</v>
      </c>
      <c r="C1564">
        <v>2</v>
      </c>
      <c r="D1564">
        <v>3.8752978493900643</v>
      </c>
      <c r="E1564">
        <v>3.1846758197836889E-2</v>
      </c>
      <c r="F1564">
        <v>0.15623918446943585</v>
      </c>
      <c r="G1564">
        <v>0.16461555079311402</v>
      </c>
      <c r="H1564">
        <v>8.6283124247187731E-2</v>
      </c>
      <c r="I1564">
        <v>0</v>
      </c>
      <c r="J1564">
        <v>5.1769874548312638</v>
      </c>
      <c r="K1564">
        <v>8.6283124247187731E-2</v>
      </c>
      <c r="L1564">
        <v>-1</v>
      </c>
      <c r="M1564">
        <v>-1</v>
      </c>
      <c r="N1564">
        <v>1.7256624849437545</v>
      </c>
      <c r="O1564">
        <v>9.2224051961121223</v>
      </c>
      <c r="P1564">
        <v>0.3290650901897979</v>
      </c>
      <c r="Q1564">
        <v>1.0573695670063821</v>
      </c>
      <c r="R1564">
        <v>0.34878379415663274</v>
      </c>
      <c r="S1564">
        <v>0.33098347393211741</v>
      </c>
      <c r="T1564">
        <v>0.28649416058227667</v>
      </c>
      <c r="U1564">
        <v>8.048783389795329E-2</v>
      </c>
      <c r="V1564">
        <v>1.0118112774671142E-3</v>
      </c>
      <c r="W1564">
        <v>24.49874325767064</v>
      </c>
      <c r="X1564">
        <v>0.81616387546433378</v>
      </c>
      <c r="Y1564">
        <v>-1</v>
      </c>
      <c r="Z1564">
        <v>-1</v>
      </c>
      <c r="AA1564">
        <v>42.786887138500703</v>
      </c>
      <c r="AB1564">
        <v>0.12064448936325395</v>
      </c>
      <c r="AC1564">
        <v>0.12085933884072646</v>
      </c>
      <c r="AD1564">
        <v>0.11624030742073177</v>
      </c>
      <c r="AE1564">
        <v>17.918149665213356</v>
      </c>
      <c r="AF1564">
        <v>-1</v>
      </c>
      <c r="AG1564">
        <v>-1</v>
      </c>
      <c r="AH1564">
        <v>-1</v>
      </c>
      <c r="AI1564">
        <v>2.8778417256164625E-4</v>
      </c>
      <c r="AJ1564">
        <v>1.0118112774671142E-3</v>
      </c>
      <c r="AK1564">
        <v>8.6562498820693654E-2</v>
      </c>
      <c r="AL1564">
        <v>8.5265458168553673E-2</v>
      </c>
      <c r="AM1564">
        <v>9.2475776888648456E-2</v>
      </c>
      <c r="AN1564">
        <v>9.0965083326405308E-2</v>
      </c>
      <c r="AO1564">
        <v>2.7418147326803823</v>
      </c>
      <c r="AP1564">
        <v>2.7033465576421984</v>
      </c>
      <c r="AQ1564">
        <v>29.703239092271115</v>
      </c>
      <c r="AR1564">
        <v>0.69929022930483153</v>
      </c>
      <c r="AS1564">
        <v>0.90286598094820014</v>
      </c>
      <c r="AT1564">
        <v>-1</v>
      </c>
      <c r="AU1564">
        <v>-1</v>
      </c>
      <c r="AV1564">
        <v>0.51456648392392002</v>
      </c>
      <c r="AW1564">
        <v>54.752435537981924</v>
      </c>
      <c r="AX1564">
        <v>54.865472548248988</v>
      </c>
      <c r="AY1564">
        <v>0.16611310930574866</v>
      </c>
      <c r="AZ1564">
        <v>-9.6979109315362383E-2</v>
      </c>
      <c r="BA1564">
        <v>1440.1338371245599</v>
      </c>
    </row>
    <row r="1565" spans="1:100" x14ac:dyDescent="0.25">
      <c r="A1565">
        <v>4013</v>
      </c>
      <c r="B1565" t="s">
        <v>1946</v>
      </c>
      <c r="C1565">
        <v>3</v>
      </c>
      <c r="D1565">
        <v>0.56645529300347797</v>
      </c>
      <c r="E1565">
        <v>-0.23568342049486607</v>
      </c>
      <c r="F1565">
        <v>0.469891976886119</v>
      </c>
      <c r="G1565">
        <v>0.4031774706390126</v>
      </c>
      <c r="H1565">
        <v>0.29268505092299979</v>
      </c>
      <c r="I1565">
        <v>0</v>
      </c>
      <c r="J1565">
        <v>17.561103055379988</v>
      </c>
      <c r="K1565">
        <v>0.29268505092299979</v>
      </c>
      <c r="L1565">
        <v>-1.0000000000000004</v>
      </c>
      <c r="M1565">
        <v>-1.0000000000000004</v>
      </c>
      <c r="N1565">
        <v>5.8537010184599927</v>
      </c>
      <c r="O1565">
        <v>18.530735819022485</v>
      </c>
      <c r="P1565">
        <v>-7.1998665682046437E-2</v>
      </c>
      <c r="Q1565">
        <v>1.0160198261227955</v>
      </c>
      <c r="R1565">
        <v>0.34353621989646937</v>
      </c>
      <c r="S1565">
        <v>0.33333333333333343</v>
      </c>
      <c r="T1565">
        <v>0.30091035320362841</v>
      </c>
      <c r="U1565">
        <v>6.5698982368164599E-3</v>
      </c>
      <c r="V1565">
        <v>3.7048452905781692E-3</v>
      </c>
      <c r="W1565">
        <v>14.073335165654273</v>
      </c>
      <c r="X1565">
        <v>0.34552264144891048</v>
      </c>
      <c r="Y1565">
        <v>-1.0000000000000004</v>
      </c>
      <c r="Z1565">
        <v>-1.0000000000000004</v>
      </c>
      <c r="AA1565">
        <v>24.095368960833923</v>
      </c>
      <c r="AB1565">
        <v>3.7121837736206875E-3</v>
      </c>
      <c r="AC1565">
        <v>0.13322753213236144</v>
      </c>
      <c r="AD1565">
        <v>5.6630235599681514E-2</v>
      </c>
      <c r="AE1565">
        <v>9.6784975752831759</v>
      </c>
      <c r="AF1565">
        <v>-1.0000000000000004</v>
      </c>
      <c r="AG1565">
        <v>-1.0000000000000004</v>
      </c>
      <c r="AH1565">
        <v>-1.0000000000000004</v>
      </c>
      <c r="AI1565">
        <v>0</v>
      </c>
      <c r="AJ1565">
        <v>3.7048452905781692E-3</v>
      </c>
      <c r="AK1565">
        <v>0.26132845386155629</v>
      </c>
      <c r="AL1565">
        <v>-0.17820236307072435</v>
      </c>
      <c r="AM1565">
        <v>0.26039185344461485</v>
      </c>
      <c r="AN1565">
        <v>0.31420747808325461</v>
      </c>
      <c r="AO1565">
        <v>7.8164386054231541</v>
      </c>
      <c r="AP1565">
        <v>6.9641751367277465</v>
      </c>
      <c r="AQ1565">
        <v>31.634438221034284</v>
      </c>
      <c r="AR1565">
        <v>0.64451843006435661</v>
      </c>
      <c r="AS1565">
        <v>0.63820769237191066</v>
      </c>
      <c r="AT1565">
        <v>-1.0000000000000004</v>
      </c>
      <c r="AU1565">
        <v>-1.0000000000000004</v>
      </c>
      <c r="AV1565">
        <v>0.74671369053548164</v>
      </c>
      <c r="AW1565">
        <v>49.590279916584173</v>
      </c>
      <c r="AX1565">
        <v>49.960764445641992</v>
      </c>
      <c r="AY1565">
        <v>-3.7084277681441499E-2</v>
      </c>
      <c r="AZ1565">
        <v>-4.7605670694556439</v>
      </c>
      <c r="BA1565">
        <v>1412.3096396285109</v>
      </c>
    </row>
    <row r="1566" spans="1:100" x14ac:dyDescent="0.25">
      <c r="A1566">
        <v>4014</v>
      </c>
      <c r="B1566" t="s">
        <v>1947</v>
      </c>
      <c r="C1566">
        <v>3</v>
      </c>
      <c r="D1566">
        <v>4.887730259185556</v>
      </c>
      <c r="E1566">
        <v>-0.17251153709504483</v>
      </c>
      <c r="F1566">
        <v>-0.833809163099133</v>
      </c>
      <c r="G1566">
        <v>-0.89488505645504712</v>
      </c>
      <c r="H1566">
        <v>0.10263894206175594</v>
      </c>
      <c r="I1566">
        <v>0</v>
      </c>
      <c r="J1566">
        <v>6.1583365237053558</v>
      </c>
      <c r="K1566">
        <v>0.10263894206175594</v>
      </c>
      <c r="L1566">
        <v>-1.0000000000000051</v>
      </c>
      <c r="M1566">
        <v>-1.0000000000000051</v>
      </c>
      <c r="N1566">
        <v>2.0527788412351189</v>
      </c>
      <c r="O1566">
        <v>10.151181726435865</v>
      </c>
      <c r="P1566">
        <v>-12.141726614416182</v>
      </c>
      <c r="Q1566">
        <v>-1.1058853461651343</v>
      </c>
      <c r="R1566">
        <v>-1.6097972892204331</v>
      </c>
      <c r="S1566">
        <v>0.33333333333333487</v>
      </c>
      <c r="T1566">
        <v>0.21972713086759926</v>
      </c>
      <c r="U1566">
        <v>-0.1198498981821325</v>
      </c>
      <c r="V1566">
        <v>0</v>
      </c>
      <c r="W1566">
        <v>13.222864958281827</v>
      </c>
      <c r="X1566">
        <v>-0.12818448504287741</v>
      </c>
      <c r="Y1566">
        <v>-1.0000000000000051</v>
      </c>
      <c r="Z1566">
        <v>-1.0000000000000051</v>
      </c>
      <c r="AA1566">
        <v>29.891134836498068</v>
      </c>
      <c r="AB1566">
        <v>0.3632289731449253</v>
      </c>
      <c r="AC1566">
        <v>6.5011883806884926E-2</v>
      </c>
      <c r="AD1566">
        <v>-6.2679513603076581E-2</v>
      </c>
      <c r="AE1566">
        <v>18.278067167436674</v>
      </c>
      <c r="AF1566">
        <v>-1.0000000000000051</v>
      </c>
      <c r="AG1566">
        <v>-1.0000000000000051</v>
      </c>
      <c r="AH1566">
        <v>-1.0000000000000051</v>
      </c>
      <c r="AI1566">
        <v>0</v>
      </c>
      <c r="AJ1566">
        <v>0</v>
      </c>
      <c r="AK1566">
        <v>0.14506987678125144</v>
      </c>
      <c r="AL1566">
        <v>5.6948128342047155E-2</v>
      </c>
      <c r="AM1566">
        <v>-5.7564583100531273E-2</v>
      </c>
      <c r="AN1566">
        <v>0.30832433419527477</v>
      </c>
      <c r="AO1566">
        <v>-0.71376519360702284</v>
      </c>
      <c r="AP1566">
        <v>7.9928489965921079</v>
      </c>
      <c r="AQ1566">
        <v>19.381201481987169</v>
      </c>
      <c r="AR1566">
        <v>0.43321056601880154</v>
      </c>
      <c r="AS1566">
        <v>-2.5545542981121425E-2</v>
      </c>
      <c r="AT1566">
        <v>-1.0000000000000051</v>
      </c>
      <c r="AU1566">
        <v>-1.0000000000000051</v>
      </c>
      <c r="AV1566">
        <v>-2.5046823456754805</v>
      </c>
      <c r="AW1566">
        <v>48.035165559526043</v>
      </c>
      <c r="AX1566">
        <v>48.035165559526043</v>
      </c>
      <c r="AY1566">
        <v>0.24150779048082904</v>
      </c>
      <c r="AZ1566">
        <v>0.5698295227996415</v>
      </c>
      <c r="BA1566">
        <v>1458.808247535417</v>
      </c>
    </row>
    <row r="1567" spans="1:100" x14ac:dyDescent="0.25">
      <c r="A1567">
        <v>4015</v>
      </c>
      <c r="B1567" t="s">
        <v>1948</v>
      </c>
      <c r="C1567">
        <v>3</v>
      </c>
      <c r="D1567">
        <v>5.3814756971235393</v>
      </c>
      <c r="E1567">
        <v>0</v>
      </c>
      <c r="F1567">
        <v>-0.20655695331442375</v>
      </c>
      <c r="G1567">
        <v>-0.20655695331442375</v>
      </c>
      <c r="H1567">
        <v>7.2575870058777137E-2</v>
      </c>
      <c r="I1567">
        <v>0</v>
      </c>
      <c r="J1567">
        <v>4.3545522035266302</v>
      </c>
      <c r="K1567">
        <v>7.2575870058777137E-2</v>
      </c>
      <c r="L1567">
        <v>-0.99999999999999956</v>
      </c>
      <c r="M1567">
        <v>-0.99999999999999956</v>
      </c>
      <c r="N1567">
        <v>1.4515174011755434</v>
      </c>
      <c r="O1567">
        <v>9.5294709473357511</v>
      </c>
      <c r="P1567">
        <v>0.14195324668598033</v>
      </c>
      <c r="Q1567">
        <v>-1.3264822005888628</v>
      </c>
      <c r="R1567">
        <v>-0.41947619750546095</v>
      </c>
      <c r="S1567">
        <v>0.33333333333333309</v>
      </c>
      <c r="T1567">
        <v>0.36968657805988636</v>
      </c>
      <c r="U1567">
        <v>7.4439954161390931E-2</v>
      </c>
      <c r="V1567">
        <v>0</v>
      </c>
      <c r="W1567">
        <v>28.195359819833353</v>
      </c>
      <c r="X1567">
        <v>0.96455710270655992</v>
      </c>
      <c r="Y1567">
        <v>-0.99999999999999956</v>
      </c>
      <c r="Z1567">
        <v>-0.99999999999999956</v>
      </c>
      <c r="AA1567">
        <v>31.950258197859785</v>
      </c>
      <c r="AB1567">
        <v>0.11705332362284133</v>
      </c>
      <c r="AC1567">
        <v>3.6977378849649467E-2</v>
      </c>
      <c r="AD1567">
        <v>-7.0543210961852704E-2</v>
      </c>
      <c r="AE1567">
        <v>4.1743745755319095</v>
      </c>
      <c r="AF1567">
        <v>-0.99999999999999956</v>
      </c>
      <c r="AG1567">
        <v>-0.99999999999999956</v>
      </c>
      <c r="AH1567">
        <v>-0.99999999999999956</v>
      </c>
      <c r="AI1567">
        <v>0</v>
      </c>
      <c r="AJ1567">
        <v>0</v>
      </c>
      <c r="AK1567">
        <v>-0.13536920030840049</v>
      </c>
      <c r="AL1567">
        <v>0.57411299453534836</v>
      </c>
      <c r="AM1567">
        <v>0.18833606695075727</v>
      </c>
      <c r="AN1567">
        <v>-2.5548326088380497E-2</v>
      </c>
      <c r="AO1567">
        <v>4.0315556722269283</v>
      </c>
      <c r="AP1567">
        <v>2.2318568204672289</v>
      </c>
      <c r="AQ1567">
        <v>32.549912023359958</v>
      </c>
      <c r="AR1567">
        <v>0.77745986555461055</v>
      </c>
      <c r="AS1567">
        <v>1.0371329727653369</v>
      </c>
      <c r="AT1567">
        <v>-0.99999999999999956</v>
      </c>
      <c r="AU1567">
        <v>-0.99999999999999956</v>
      </c>
      <c r="AV1567">
        <v>-0.62603315081988464</v>
      </c>
      <c r="AW1567">
        <v>43.711585965662785</v>
      </c>
      <c r="AX1567">
        <v>43.711585965662785</v>
      </c>
      <c r="AY1567">
        <v>8.9059615556568772E-2</v>
      </c>
      <c r="AZ1567">
        <v>-35.936851660000727</v>
      </c>
      <c r="BA1567">
        <v>1335.896948170006</v>
      </c>
      <c r="CU1567" t="e">
        <v>#N/A</v>
      </c>
      <c r="CV1567" t="e">
        <v>#N/A</v>
      </c>
    </row>
    <row r="1568" spans="1:100" x14ac:dyDescent="0.25">
      <c r="A1568">
        <v>4019</v>
      </c>
      <c r="B1568" t="s">
        <v>1949</v>
      </c>
      <c r="C1568">
        <v>2</v>
      </c>
      <c r="D1568">
        <v>3.5668299393853991</v>
      </c>
      <c r="E1568">
        <v>-3.6672626333777887E-2</v>
      </c>
      <c r="F1568">
        <v>-1.4381567779181675E-2</v>
      </c>
      <c r="G1568">
        <v>-6.7800062923308035E-3</v>
      </c>
      <c r="H1568">
        <v>5.0824886101298997E-2</v>
      </c>
      <c r="I1568">
        <v>0</v>
      </c>
      <c r="J1568">
        <v>3.0494931660779399</v>
      </c>
      <c r="K1568">
        <v>5.0824886101298997E-2</v>
      </c>
      <c r="L1568">
        <v>-1</v>
      </c>
      <c r="M1568">
        <v>-1</v>
      </c>
      <c r="N1568">
        <v>1.0164977220259801</v>
      </c>
      <c r="O1568">
        <v>7.0124948820067114</v>
      </c>
      <c r="P1568">
        <v>-1.7948967352549527E-2</v>
      </c>
      <c r="Q1568">
        <v>0.24630762346404944</v>
      </c>
      <c r="R1568">
        <v>8.2391794027577292E-2</v>
      </c>
      <c r="S1568">
        <v>0.32435531597551526</v>
      </c>
      <c r="T1568">
        <v>0.25850994461396654</v>
      </c>
      <c r="U1568">
        <v>4.5835507960810734E-2</v>
      </c>
      <c r="V1568">
        <v>-3.570215232147391E-3</v>
      </c>
      <c r="W1568">
        <v>22.311690256100412</v>
      </c>
      <c r="X1568">
        <v>0.65563355833091053</v>
      </c>
      <c r="Y1568">
        <v>-1</v>
      </c>
      <c r="Z1568">
        <v>-1</v>
      </c>
      <c r="AA1568">
        <v>38.284097264940542</v>
      </c>
      <c r="AB1568">
        <v>8.1775445423760015E-2</v>
      </c>
      <c r="AC1568">
        <v>8.1975544191915606E-2</v>
      </c>
      <c r="AD1568">
        <v>7.7690429814957121E-2</v>
      </c>
      <c r="AE1568">
        <v>14.337281292557085</v>
      </c>
      <c r="AF1568">
        <v>-1</v>
      </c>
      <c r="AG1568">
        <v>-1</v>
      </c>
      <c r="AH1568">
        <v>-1</v>
      </c>
      <c r="AI1568">
        <v>-2.2247361765247997E-3</v>
      </c>
      <c r="AJ1568">
        <v>-3.570215232147391E-3</v>
      </c>
      <c r="AK1568">
        <v>0.13338967394256795</v>
      </c>
      <c r="AL1568">
        <v>3.8438283046679386E-2</v>
      </c>
      <c r="AM1568">
        <v>0.14701648220727617</v>
      </c>
      <c r="AN1568">
        <v>3.6424378007777598E-2</v>
      </c>
      <c r="AO1568">
        <v>4.1306347100341281</v>
      </c>
      <c r="AP1568">
        <v>1.3145265802884532</v>
      </c>
      <c r="AQ1568">
        <v>27.374966811364914</v>
      </c>
      <c r="AR1568">
        <v>0.6480403990328274</v>
      </c>
      <c r="AS1568">
        <v>0.73713046008281913</v>
      </c>
      <c r="AT1568">
        <v>-1</v>
      </c>
      <c r="AU1568">
        <v>-1</v>
      </c>
      <c r="AV1568">
        <v>0.16105357306688384</v>
      </c>
      <c r="AW1568">
        <v>49.563299647432288</v>
      </c>
      <c r="AX1568">
        <v>49.608355669180561</v>
      </c>
      <c r="AY1568">
        <v>0.12614284709855877</v>
      </c>
      <c r="AZ1568">
        <v>-7.099470091508179</v>
      </c>
      <c r="BA1568">
        <v>1423.0706648861258</v>
      </c>
    </row>
    <row r="1569" spans="1:100" x14ac:dyDescent="0.25">
      <c r="A1569">
        <v>4020</v>
      </c>
      <c r="B1569" t="s">
        <v>1950</v>
      </c>
      <c r="C1569">
        <v>3</v>
      </c>
      <c r="D1569">
        <v>4.7902515540360175</v>
      </c>
      <c r="E1569">
        <v>0</v>
      </c>
      <c r="F1569">
        <v>-3.416336609174693E-2</v>
      </c>
      <c r="G1569">
        <v>-3.416336609174693E-2</v>
      </c>
      <c r="H1569">
        <v>0.73150353226353215</v>
      </c>
      <c r="I1569">
        <v>0</v>
      </c>
      <c r="J1569">
        <v>43.890211935811934</v>
      </c>
      <c r="K1569">
        <v>0.73150353226353215</v>
      </c>
      <c r="L1569">
        <v>-0.99999999999999989</v>
      </c>
      <c r="M1569">
        <v>-0.99999999999999989</v>
      </c>
      <c r="N1569">
        <v>14.630070645270646</v>
      </c>
      <c r="O1569">
        <v>48.646300123756205</v>
      </c>
      <c r="P1569">
        <v>-1.7337389807345585</v>
      </c>
      <c r="Q1569">
        <v>3.4021070117263101</v>
      </c>
      <c r="R1569">
        <v>0.95254763747822557</v>
      </c>
      <c r="S1569">
        <v>0.33333333333333309</v>
      </c>
      <c r="T1569">
        <v>0.62304829836443687</v>
      </c>
      <c r="U1569">
        <v>0.36490442831350867</v>
      </c>
      <c r="V1569">
        <v>0</v>
      </c>
      <c r="W1569">
        <v>23.591301109909857</v>
      </c>
      <c r="X1569">
        <v>1.9432636120472475</v>
      </c>
      <c r="Y1569">
        <v>-0.99999999999999989</v>
      </c>
      <c r="Z1569">
        <v>-0.99999999999999989</v>
      </c>
      <c r="AA1569">
        <v>75.06799038069417</v>
      </c>
      <c r="AB1569">
        <v>0.31784832491373777</v>
      </c>
      <c r="AC1569">
        <v>0.39783665737336066</v>
      </c>
      <c r="AD1569">
        <v>0.29479785037902301</v>
      </c>
      <c r="AE1569">
        <v>50.524141633306073</v>
      </c>
      <c r="AF1569">
        <v>-0.99999999999999989</v>
      </c>
      <c r="AG1569">
        <v>-0.99999999999999989</v>
      </c>
      <c r="AH1569">
        <v>-0.99999999999999989</v>
      </c>
      <c r="AI1569">
        <v>0</v>
      </c>
      <c r="AJ1569">
        <v>0</v>
      </c>
      <c r="AK1569">
        <v>3.0310932863072938E-2</v>
      </c>
      <c r="AL1569">
        <v>-6.0303484489591198E-2</v>
      </c>
      <c r="AM1569">
        <v>0.11286236009131172</v>
      </c>
      <c r="AN1569">
        <v>-9.1842113175822748E-2</v>
      </c>
      <c r="AO1569">
        <v>2.9731136665981559</v>
      </c>
      <c r="AP1569">
        <v>-2.5975702518435249</v>
      </c>
      <c r="AQ1569">
        <v>67.481513045721755</v>
      </c>
      <c r="AR1569">
        <v>1.3212860600112784</v>
      </c>
      <c r="AS1569">
        <v>2.6747671443107781</v>
      </c>
      <c r="AT1569">
        <v>-0.99999999999999989</v>
      </c>
      <c r="AU1569">
        <v>-0.99999999999999989</v>
      </c>
      <c r="AV1569">
        <v>0.91838427138647893</v>
      </c>
      <c r="AW1569">
        <v>121.11672025260685</v>
      </c>
      <c r="AX1569">
        <v>121.11672025260685</v>
      </c>
      <c r="AY1569">
        <v>0.27148685329186428</v>
      </c>
      <c r="AZ1569">
        <v>44.797091344566837</v>
      </c>
      <c r="BA1569">
        <v>1546.6123699058073</v>
      </c>
      <c r="CU1569" t="e">
        <v>#N/A</v>
      </c>
      <c r="CV1569" t="e">
        <v>#N/A</v>
      </c>
    </row>
    <row r="1570" spans="1:100" x14ac:dyDescent="0.25">
      <c r="A1570">
        <v>4021</v>
      </c>
      <c r="B1570" t="s">
        <v>1951</v>
      </c>
      <c r="C1570">
        <v>2</v>
      </c>
      <c r="D1570">
        <v>4.9719337045098095</v>
      </c>
      <c r="E1570">
        <v>0.27544037494380441</v>
      </c>
      <c r="F1570">
        <v>0.76281389929311749</v>
      </c>
      <c r="G1570">
        <v>0.77394477828157227</v>
      </c>
      <c r="H1570">
        <v>0.21234088924960948</v>
      </c>
      <c r="I1570">
        <v>0</v>
      </c>
      <c r="J1570">
        <v>12.740453354976566</v>
      </c>
      <c r="K1570">
        <v>0.21234088924960948</v>
      </c>
      <c r="L1570">
        <v>-1</v>
      </c>
      <c r="M1570">
        <v>-1</v>
      </c>
      <c r="N1570">
        <v>4.2468177849921886</v>
      </c>
      <c r="O1570">
        <v>17.078868732336296</v>
      </c>
      <c r="P1570">
        <v>1.5627365528899839</v>
      </c>
      <c r="Q1570">
        <v>3.9407800585488468</v>
      </c>
      <c r="R1570">
        <v>1.2958353654340724</v>
      </c>
      <c r="S1570">
        <v>0.35454727241117862</v>
      </c>
      <c r="T1570">
        <v>0.38598099085839621</v>
      </c>
      <c r="U1570">
        <v>0.20368049625752171</v>
      </c>
      <c r="V1570">
        <v>1.7301397314071217E-2</v>
      </c>
      <c r="W1570">
        <v>32.273946644411573</v>
      </c>
      <c r="X1570">
        <v>1.386866032455617</v>
      </c>
      <c r="Y1570">
        <v>-1</v>
      </c>
      <c r="Z1570">
        <v>-1</v>
      </c>
      <c r="AA1570">
        <v>58.794778602288616</v>
      </c>
      <c r="AB1570">
        <v>0.25882802760432816</v>
      </c>
      <c r="AC1570">
        <v>0.25909531740444275</v>
      </c>
      <c r="AD1570">
        <v>0.25328917578545357</v>
      </c>
      <c r="AE1570">
        <v>30.648513254280921</v>
      </c>
      <c r="AF1570">
        <v>-1</v>
      </c>
      <c r="AG1570">
        <v>-1</v>
      </c>
      <c r="AH1570">
        <v>-1</v>
      </c>
      <c r="AI1570">
        <v>9.2200582022476055E-3</v>
      </c>
      <c r="AJ1570">
        <v>1.7301397314071217E-2</v>
      </c>
      <c r="AK1570">
        <v>-7.9913032562269434E-2</v>
      </c>
      <c r="AL1570">
        <v>0.25174098955151675</v>
      </c>
      <c r="AM1570">
        <v>-0.1014221654127818</v>
      </c>
      <c r="AN1570">
        <v>0.28486302562783555</v>
      </c>
      <c r="AO1570">
        <v>-2.1955863196679024</v>
      </c>
      <c r="AP1570">
        <v>7.6407476099904832</v>
      </c>
      <c r="AQ1570">
        <v>37.980491866099541</v>
      </c>
      <c r="AR1570">
        <v>0.88148876478371196</v>
      </c>
      <c r="AS1570">
        <v>1.4920731845279005</v>
      </c>
      <c r="AT1570">
        <v>-1</v>
      </c>
      <c r="AU1570">
        <v>-1</v>
      </c>
      <c r="AV1570">
        <v>1.7713420535049278</v>
      </c>
      <c r="AW1570">
        <v>73.200359260677743</v>
      </c>
      <c r="AX1570">
        <v>73.555075833253454</v>
      </c>
      <c r="AY1570">
        <v>0.30821159428034195</v>
      </c>
      <c r="AZ1570">
        <v>24.797612636416591</v>
      </c>
      <c r="BA1570">
        <v>1526.6169071412032</v>
      </c>
    </row>
    <row r="1571" spans="1:100" x14ac:dyDescent="0.25">
      <c r="A1571">
        <v>4023</v>
      </c>
      <c r="B1571" t="s">
        <v>1952</v>
      </c>
      <c r="C1571">
        <v>3</v>
      </c>
      <c r="D1571">
        <v>5.2419197405454767</v>
      </c>
      <c r="E1571">
        <v>8.4529614819992445E-3</v>
      </c>
      <c r="F1571">
        <v>0.23063916322341005</v>
      </c>
      <c r="G1571">
        <v>0.23063916322341005</v>
      </c>
      <c r="H1571">
        <v>0.10684141421443907</v>
      </c>
      <c r="I1571">
        <v>0</v>
      </c>
      <c r="J1571">
        <v>6.4104848528663432</v>
      </c>
      <c r="K1571">
        <v>0.10684141421443907</v>
      </c>
      <c r="L1571">
        <v>-0.99999999999999922</v>
      </c>
      <c r="M1571">
        <v>-0.99999999999999922</v>
      </c>
      <c r="N1571">
        <v>2.1368282842887805</v>
      </c>
      <c r="O1571">
        <v>11.883043756635228</v>
      </c>
      <c r="P1571">
        <v>0.5824929672337481</v>
      </c>
      <c r="Q1571">
        <v>0.41636192829539059</v>
      </c>
      <c r="R1571">
        <v>0.24236308376854732</v>
      </c>
      <c r="S1571">
        <v>0.33333333333333304</v>
      </c>
      <c r="T1571">
        <v>0.19033585130358005</v>
      </c>
      <c r="U1571">
        <v>0.14689333090630477</v>
      </c>
      <c r="V1571">
        <v>-3.7681050500915237E-3</v>
      </c>
      <c r="W1571">
        <v>22.398119851147499</v>
      </c>
      <c r="X1571">
        <v>0.83846531173660666</v>
      </c>
      <c r="Y1571">
        <v>-0.99999999999999922</v>
      </c>
      <c r="Z1571">
        <v>-0.99999999999999922</v>
      </c>
      <c r="AA1571">
        <v>42.805000279740462</v>
      </c>
      <c r="AB1571">
        <v>0.17171391622551452</v>
      </c>
      <c r="AC1571">
        <v>9.9216196419586358E-2</v>
      </c>
      <c r="AD1571">
        <v>0.13236023425138813</v>
      </c>
      <c r="AE1571">
        <v>20.164517344824457</v>
      </c>
      <c r="AF1571">
        <v>-0.99999999999999922</v>
      </c>
      <c r="AG1571">
        <v>-0.99999999999999922</v>
      </c>
      <c r="AH1571">
        <v>-0.99999999999999922</v>
      </c>
      <c r="AI1571">
        <v>-1.0531755427136266E-3</v>
      </c>
      <c r="AJ1571">
        <v>-3.7681050500915237E-3</v>
      </c>
      <c r="AK1571">
        <v>6.7045465242424135E-2</v>
      </c>
      <c r="AL1571">
        <v>0.13071919807498042</v>
      </c>
      <c r="AM1571">
        <v>9.0724553781225473E-2</v>
      </c>
      <c r="AN1571">
        <v>0.20026883762741293</v>
      </c>
      <c r="AO1571">
        <v>2.6033411707427607</v>
      </c>
      <c r="AP1571">
        <v>5.6603169310602262</v>
      </c>
      <c r="AQ1571">
        <v>28.808604704013856</v>
      </c>
      <c r="AR1571">
        <v>0.66679441049312649</v>
      </c>
      <c r="AS1571">
        <v>0.9453067259510457</v>
      </c>
      <c r="AT1571">
        <v>-0.99999999999999922</v>
      </c>
      <c r="AU1571">
        <v>-0.99999999999999922</v>
      </c>
      <c r="AV1571">
        <v>0.47300224699195753</v>
      </c>
      <c r="AW1571">
        <v>60.34836096743588</v>
      </c>
      <c r="AX1571">
        <v>59.950486951572444</v>
      </c>
      <c r="AY1571">
        <v>8.2295678665019363E-3</v>
      </c>
      <c r="AZ1571">
        <v>-19.551143204808557</v>
      </c>
      <c r="BA1571">
        <v>1398.1704494308922</v>
      </c>
    </row>
    <row r="1572" spans="1:100" x14ac:dyDescent="0.25">
      <c r="A1572">
        <v>4024</v>
      </c>
      <c r="B1572" t="s">
        <v>1953</v>
      </c>
      <c r="C1572">
        <v>3</v>
      </c>
      <c r="D1572">
        <v>2.7284601982489263</v>
      </c>
      <c r="E1572">
        <v>1.5513901139241421E-2</v>
      </c>
      <c r="F1572">
        <v>1.9357563871150376</v>
      </c>
      <c r="G1572">
        <v>1.9496217907613564</v>
      </c>
      <c r="H1572">
        <v>-0.28018637120127715</v>
      </c>
      <c r="I1572">
        <v>0</v>
      </c>
      <c r="J1572">
        <v>-16.811182272076632</v>
      </c>
      <c r="K1572">
        <v>-0.28018637120127715</v>
      </c>
      <c r="L1572">
        <v>-0.99999999999999833</v>
      </c>
      <c r="M1572">
        <v>-0.99999999999999833</v>
      </c>
      <c r="N1572">
        <v>-5.603727424025549</v>
      </c>
      <c r="O1572">
        <v>-12.13310028306636</v>
      </c>
      <c r="P1572">
        <v>0.13835539257068696</v>
      </c>
      <c r="Q1572">
        <v>-1.7101637723220149</v>
      </c>
      <c r="R1572">
        <v>-0.547500102174453</v>
      </c>
      <c r="S1572">
        <v>0.33333333333333265</v>
      </c>
      <c r="T1572">
        <v>0.27255194290164986</v>
      </c>
      <c r="U1572">
        <v>-5.6248109977929318E-2</v>
      </c>
      <c r="V1572">
        <v>-5.9887475101830321E-3</v>
      </c>
      <c r="W1572">
        <v>32.953391597925922</v>
      </c>
      <c r="X1572">
        <v>0.47774110876648057</v>
      </c>
      <c r="Y1572">
        <v>-0.99999999999999833</v>
      </c>
      <c r="Z1572">
        <v>-0.99999999999999833</v>
      </c>
      <c r="AA1572">
        <v>39.458655972751146</v>
      </c>
      <c r="AB1572">
        <v>0.14482346075370925</v>
      </c>
      <c r="AC1572">
        <v>-6.765059612985358E-2</v>
      </c>
      <c r="AD1572">
        <v>6.3882424916137687E-2</v>
      </c>
      <c r="AE1572">
        <v>7.0527644769996769</v>
      </c>
      <c r="AF1572">
        <v>-0.99999999999999833</v>
      </c>
      <c r="AG1572">
        <v>-0.99999999999999833</v>
      </c>
      <c r="AH1572">
        <v>-0.99999999999999833</v>
      </c>
      <c r="AI1572">
        <v>0</v>
      </c>
      <c r="AJ1572">
        <v>-5.9887475101830321E-3</v>
      </c>
      <c r="AK1572">
        <v>-2.9410326322119863E-2</v>
      </c>
      <c r="AL1572">
        <v>-0.18548691789641625</v>
      </c>
      <c r="AM1572">
        <v>-0.31120625136008023</v>
      </c>
      <c r="AN1572">
        <v>-0.10729598951877269</v>
      </c>
      <c r="AO1572">
        <v>-7.9272079156126063</v>
      </c>
      <c r="AP1572">
        <v>-3.6098343274513987</v>
      </c>
      <c r="AQ1572">
        <v>16.142209325849247</v>
      </c>
      <c r="AR1572">
        <v>0.54364841874686998</v>
      </c>
      <c r="AS1572">
        <v>0.19755473756520328</v>
      </c>
      <c r="AT1572">
        <v>-0.99999999999999833</v>
      </c>
      <c r="AU1572">
        <v>-0.99999999999999833</v>
      </c>
      <c r="AV1572">
        <v>1.402121688586903</v>
      </c>
      <c r="AW1572">
        <v>23.715721362233342</v>
      </c>
      <c r="AX1572">
        <v>23.116846611215056</v>
      </c>
      <c r="AY1572">
        <v>0.14597513902701326</v>
      </c>
      <c r="AZ1572">
        <v>-41.939026906413268</v>
      </c>
      <c r="BA1572">
        <v>1360.3073646809294</v>
      </c>
    </row>
    <row r="1573" spans="1:100" x14ac:dyDescent="0.25">
      <c r="A1573">
        <v>4026</v>
      </c>
      <c r="B1573" t="s">
        <v>1954</v>
      </c>
      <c r="C1573">
        <v>3</v>
      </c>
      <c r="D1573">
        <v>3.8215220507340364</v>
      </c>
      <c r="E1573">
        <v>-0.39302784324667317</v>
      </c>
      <c r="F1573">
        <v>6.9152727632016422E-2</v>
      </c>
      <c r="G1573">
        <v>-4.9655037879569368E-2</v>
      </c>
      <c r="H1573">
        <v>0.25672177656005551</v>
      </c>
      <c r="I1573">
        <v>0</v>
      </c>
      <c r="J1573">
        <v>15.403306593603329</v>
      </c>
      <c r="K1573">
        <v>0.25672177656005551</v>
      </c>
      <c r="L1573">
        <v>-1.0000000000000004</v>
      </c>
      <c r="M1573">
        <v>-1.0000000000000004</v>
      </c>
      <c r="N1573">
        <v>5.1344355312011096</v>
      </c>
      <c r="O1573">
        <v>19.17517360645779</v>
      </c>
      <c r="P1573">
        <v>-5.915933606076456E-2</v>
      </c>
      <c r="Q1573">
        <v>1.1472937010740951</v>
      </c>
      <c r="R1573">
        <v>0.25670581232059259</v>
      </c>
      <c r="S1573">
        <v>0.3333333333333337</v>
      </c>
      <c r="T1573">
        <v>0.31785623753009784</v>
      </c>
      <c r="U1573">
        <v>0.20447111174138921</v>
      </c>
      <c r="V1573">
        <v>-5.094166834779563E-3</v>
      </c>
      <c r="W1573">
        <v>23.753789568399405</v>
      </c>
      <c r="X1573">
        <v>1.2553632493471829</v>
      </c>
      <c r="Y1573">
        <v>-1.0000000000000004</v>
      </c>
      <c r="Z1573">
        <v>-1.0000000000000004</v>
      </c>
      <c r="AA1573">
        <v>57.789106146918066</v>
      </c>
      <c r="AB1573">
        <v>0.30059759205228614</v>
      </c>
      <c r="AC1573">
        <v>0.25007720007888767</v>
      </c>
      <c r="AD1573">
        <v>0.12489742319278671</v>
      </c>
      <c r="AE1573">
        <v>33.778610766198057</v>
      </c>
      <c r="AF1573">
        <v>-1.0000000000000004</v>
      </c>
      <c r="AG1573">
        <v>-1.0000000000000004</v>
      </c>
      <c r="AH1573">
        <v>-1.0000000000000004</v>
      </c>
      <c r="AI1573">
        <v>0</v>
      </c>
      <c r="AJ1573">
        <v>-5.094166834779563E-3</v>
      </c>
      <c r="AK1573">
        <v>-0.11958574061052513</v>
      </c>
      <c r="AL1573">
        <v>1.4640078176576784E-2</v>
      </c>
      <c r="AM1573">
        <v>0.23415317204193292</v>
      </c>
      <c r="AN1573">
        <v>8.5648970155550758E-2</v>
      </c>
      <c r="AO1573">
        <v>5.255900597995697</v>
      </c>
      <c r="AP1573">
        <v>2.2144246447716531</v>
      </c>
      <c r="AQ1573">
        <v>39.157096162002723</v>
      </c>
      <c r="AR1573">
        <v>0.85056651577004094</v>
      </c>
      <c r="AS1573">
        <v>1.5120850259072387</v>
      </c>
      <c r="AT1573">
        <v>-1.0000000000000004</v>
      </c>
      <c r="AU1573">
        <v>-1.0000000000000004</v>
      </c>
      <c r="AV1573">
        <v>0.20705077444102318</v>
      </c>
      <c r="AW1573">
        <v>79.178704398147502</v>
      </c>
      <c r="AX1573">
        <v>78.669287714669551</v>
      </c>
      <c r="AY1573">
        <v>0.23314493014600396</v>
      </c>
      <c r="AZ1573">
        <v>-2.3118978454168198</v>
      </c>
      <c r="BA1573">
        <v>1418.3209952184861</v>
      </c>
      <c r="CU1573" t="e">
        <v>#N/A</v>
      </c>
      <c r="CV1573" t="e">
        <v>#N/A</v>
      </c>
    </row>
    <row r="1574" spans="1:100" x14ac:dyDescent="0.25">
      <c r="A1574">
        <v>4027</v>
      </c>
      <c r="B1574" t="s">
        <v>1955</v>
      </c>
      <c r="C1574">
        <v>3</v>
      </c>
      <c r="D1574">
        <v>4.6421816861490663</v>
      </c>
      <c r="E1574">
        <v>-0.173583305887721</v>
      </c>
      <c r="F1574">
        <v>-0.2610880933399945</v>
      </c>
      <c r="G1574">
        <v>-0.31785242401817382</v>
      </c>
      <c r="H1574">
        <v>0.38856329109140503</v>
      </c>
      <c r="I1574">
        <v>0</v>
      </c>
      <c r="J1574">
        <v>23.313797465484296</v>
      </c>
      <c r="K1574">
        <v>0.38856329109140503</v>
      </c>
      <c r="L1574">
        <v>-0.99999999999999933</v>
      </c>
      <c r="M1574">
        <v>-0.99999999999999933</v>
      </c>
      <c r="N1574">
        <v>7.7712658218280986</v>
      </c>
      <c r="O1574">
        <v>27.638126727615195</v>
      </c>
      <c r="P1574">
        <v>-0.47078106696776056</v>
      </c>
      <c r="Q1574">
        <v>-1.0025606395069113</v>
      </c>
      <c r="R1574">
        <v>-0.31210309588334795</v>
      </c>
      <c r="S1574">
        <v>0.3333333333333332</v>
      </c>
      <c r="T1574">
        <v>0.35476270822414652</v>
      </c>
      <c r="U1574">
        <v>0.45397358716208019</v>
      </c>
      <c r="V1574">
        <v>8.0823087465534349E-2</v>
      </c>
      <c r="W1574">
        <v>33.373177003747557</v>
      </c>
      <c r="X1574">
        <v>2.621794998798415</v>
      </c>
      <c r="Y1574">
        <v>-0.99999999999999933</v>
      </c>
      <c r="Z1574">
        <v>-0.99999999999999933</v>
      </c>
      <c r="AA1574">
        <v>65.820767698467463</v>
      </c>
      <c r="AB1574">
        <v>0.45893036632600465</v>
      </c>
      <c r="AC1574">
        <v>0.21140445756159559</v>
      </c>
      <c r="AD1574">
        <v>-1.5140948075535942E-2</v>
      </c>
      <c r="AE1574">
        <v>32.759693790603222</v>
      </c>
      <c r="AF1574">
        <v>-0.99999999999999933</v>
      </c>
      <c r="AG1574">
        <v>-0.99999999999999933</v>
      </c>
      <c r="AH1574">
        <v>-0.99999999999999933</v>
      </c>
      <c r="AI1574">
        <v>0</v>
      </c>
      <c r="AJ1574">
        <v>8.0823087465534349E-2</v>
      </c>
      <c r="AK1574">
        <v>0.1907419467863519</v>
      </c>
      <c r="AL1574">
        <v>0.27397533141688407</v>
      </c>
      <c r="AM1574">
        <v>-6.4038264461480407E-2</v>
      </c>
      <c r="AN1574">
        <v>0.18722712017202259</v>
      </c>
      <c r="AO1574">
        <v>-0.64724687760525013</v>
      </c>
      <c r="AP1574">
        <v>6.050554661384985</v>
      </c>
      <c r="AQ1574">
        <v>56.686974469231878</v>
      </c>
      <c r="AR1574">
        <v>1.2228927161850944</v>
      </c>
      <c r="AS1574">
        <v>3.0103582898898207</v>
      </c>
      <c r="AT1574">
        <v>-0.99999999999999933</v>
      </c>
      <c r="AU1574">
        <v>-0.99999999999999933</v>
      </c>
      <c r="AV1574">
        <v>-0.62995551990152177</v>
      </c>
      <c r="AW1574">
        <v>99.509449087467658</v>
      </c>
      <c r="AX1574">
        <v>107.59175783402108</v>
      </c>
      <c r="AY1574">
        <v>0.45151246457025751</v>
      </c>
      <c r="AZ1574">
        <v>60.197979228748736</v>
      </c>
      <c r="BA1574">
        <v>1559.8037269619804</v>
      </c>
    </row>
    <row r="1575" spans="1:100" x14ac:dyDescent="0.25">
      <c r="A1575">
        <v>4028</v>
      </c>
      <c r="B1575" t="s">
        <v>1956</v>
      </c>
      <c r="C1575">
        <v>3</v>
      </c>
      <c r="D1575">
        <v>5.2522134392940965</v>
      </c>
      <c r="E1575">
        <v>-4.0746960224775912E-2</v>
      </c>
      <c r="F1575">
        <v>-0.20442658634341365</v>
      </c>
      <c r="G1575">
        <v>-0.22769788293443649</v>
      </c>
      <c r="H1575">
        <v>0.25854021233028207</v>
      </c>
      <c r="I1575">
        <v>0</v>
      </c>
      <c r="J1575">
        <v>15.512412739816924</v>
      </c>
      <c r="K1575">
        <v>0.25854021233028207</v>
      </c>
      <c r="L1575">
        <v>-0.99999999999999922</v>
      </c>
      <c r="M1575">
        <v>-0.99999999999999922</v>
      </c>
      <c r="N1575">
        <v>5.1708042466056403</v>
      </c>
      <c r="O1575">
        <v>20.536928296176583</v>
      </c>
      <c r="P1575">
        <v>-0.19964310371631908</v>
      </c>
      <c r="Q1575">
        <v>-0.61377184384057859</v>
      </c>
      <c r="R1575">
        <v>-0.3454426860317299</v>
      </c>
      <c r="S1575">
        <v>0.33333333333333298</v>
      </c>
      <c r="T1575">
        <v>0.28404339696429226</v>
      </c>
      <c r="U1575">
        <v>0.32240139019252034</v>
      </c>
      <c r="V1575">
        <v>7.5369924317299219E-4</v>
      </c>
      <c r="W1575">
        <v>27.279664296121453</v>
      </c>
      <c r="X1575">
        <v>1.6036743378274221</v>
      </c>
      <c r="Y1575">
        <v>-0.99999999999999922</v>
      </c>
      <c r="Z1575">
        <v>-0.99999999999999922</v>
      </c>
      <c r="AA1575">
        <v>39.39804104842645</v>
      </c>
      <c r="AB1575">
        <v>6.1636864124103609E-2</v>
      </c>
      <c r="AC1575">
        <v>9.9992736680449737E-2</v>
      </c>
      <c r="AD1575">
        <v>8.7646787962180617E-2</v>
      </c>
      <c r="AE1575">
        <v>12.463819438336696</v>
      </c>
      <c r="AF1575">
        <v>-0.99999999999999922</v>
      </c>
      <c r="AG1575">
        <v>-0.99999999999999922</v>
      </c>
      <c r="AH1575">
        <v>-0.99999999999999922</v>
      </c>
      <c r="AI1575">
        <v>0</v>
      </c>
      <c r="AJ1575">
        <v>7.5369924317299219E-4</v>
      </c>
      <c r="AK1575">
        <v>4.1387889283719816E-2</v>
      </c>
      <c r="AL1575">
        <v>0.15994604450582148</v>
      </c>
      <c r="AM1575">
        <v>-0.19365825297469688</v>
      </c>
      <c r="AN1575">
        <v>-4.527908561961904E-2</v>
      </c>
      <c r="AO1575">
        <v>-4.6345168779488226</v>
      </c>
      <c r="AP1575">
        <v>-0.33224691796136879</v>
      </c>
      <c r="AQ1575">
        <v>42.792077035938405</v>
      </c>
      <c r="AR1575">
        <v>0.9405318197333189</v>
      </c>
      <c r="AS1575">
        <v>1.8622145501577043</v>
      </c>
      <c r="AT1575">
        <v>-0.99999999999999922</v>
      </c>
      <c r="AU1575">
        <v>-0.99999999999999922</v>
      </c>
      <c r="AV1575">
        <v>-0.57314056896616628</v>
      </c>
      <c r="AW1575">
        <v>59.602722426641634</v>
      </c>
      <c r="AX1575">
        <v>59.678092350958934</v>
      </c>
      <c r="AY1575">
        <v>0.39508241377919068</v>
      </c>
      <c r="AZ1575">
        <v>17.261695991045428</v>
      </c>
      <c r="BA1575">
        <v>1554.5220528899833</v>
      </c>
    </row>
    <row r="1576" spans="1:100" x14ac:dyDescent="0.25">
      <c r="A1576">
        <v>4034</v>
      </c>
      <c r="B1576" t="s">
        <v>1957</v>
      </c>
      <c r="C1576">
        <v>3</v>
      </c>
      <c r="D1576">
        <v>2.0993224430280124</v>
      </c>
      <c r="E1576">
        <v>0.45957574896572545</v>
      </c>
      <c r="F1576">
        <v>-0.18817525384256661</v>
      </c>
      <c r="G1576">
        <v>-7.0277584961806028E-2</v>
      </c>
      <c r="H1576">
        <v>-8.2212315490118731E-2</v>
      </c>
      <c r="I1576">
        <v>0</v>
      </c>
      <c r="J1576">
        <v>-4.9327389294071242</v>
      </c>
      <c r="K1576">
        <v>-8.2212315490118731E-2</v>
      </c>
      <c r="L1576">
        <v>-0.99999999999999911</v>
      </c>
      <c r="M1576">
        <v>-0.99999999999999911</v>
      </c>
      <c r="N1576">
        <v>-1.6442463098023743</v>
      </c>
      <c r="O1576">
        <v>-2.9036940713409116</v>
      </c>
      <c r="P1576">
        <v>-0.63897914037898151</v>
      </c>
      <c r="Q1576">
        <v>-4.2268137847899343</v>
      </c>
      <c r="R1576">
        <v>-1.4958874142819498</v>
      </c>
      <c r="S1576">
        <v>0.33333333333333326</v>
      </c>
      <c r="T1576">
        <v>0.35532855101093547</v>
      </c>
      <c r="U1576">
        <v>-6.6269016249681456E-2</v>
      </c>
      <c r="V1576">
        <v>-2.5052125770334846E-2</v>
      </c>
      <c r="W1576">
        <v>27.182122312574819</v>
      </c>
      <c r="X1576">
        <v>0.37748059789125438</v>
      </c>
      <c r="Y1576">
        <v>-0.99999999999999911</v>
      </c>
      <c r="Z1576">
        <v>-0.99999999999999911</v>
      </c>
      <c r="AA1576">
        <v>48.247533105967626</v>
      </c>
      <c r="AB1576">
        <v>1.2035100246427996E-2</v>
      </c>
      <c r="AC1576">
        <v>0.17465231438146891</v>
      </c>
      <c r="AD1576">
        <v>0.26453854952559802</v>
      </c>
      <c r="AE1576">
        <v>22.561298207674749</v>
      </c>
      <c r="AF1576">
        <v>-0.99999999999999911</v>
      </c>
      <c r="AG1576">
        <v>-0.99999999999999911</v>
      </c>
      <c r="AH1576">
        <v>-0.99999999999999911</v>
      </c>
      <c r="AI1576">
        <v>-5.707900190743638E-2</v>
      </c>
      <c r="AJ1576">
        <v>-2.5052125770334846E-2</v>
      </c>
      <c r="AK1576">
        <v>-0.1223140675149794</v>
      </c>
      <c r="AL1576">
        <v>5.6784934756512272E-2</v>
      </c>
      <c r="AM1576">
        <v>-0.13794490988594765</v>
      </c>
      <c r="AN1576">
        <v>0.19926614899642642</v>
      </c>
      <c r="AO1576">
        <v>-4.060193084723589</v>
      </c>
      <c r="AP1576">
        <v>5.2655783986932239</v>
      </c>
      <c r="AQ1576">
        <v>22.249383383167704</v>
      </c>
      <c r="AR1576">
        <v>0.59734074232425205</v>
      </c>
      <c r="AS1576">
        <v>0.29526828240113534</v>
      </c>
      <c r="AT1576">
        <v>-0.99999999999999911</v>
      </c>
      <c r="AU1576">
        <v>-0.99999999999999911</v>
      </c>
      <c r="AV1576">
        <v>-1.5661649992437552</v>
      </c>
      <c r="AW1576">
        <v>50.609417433319955</v>
      </c>
      <c r="AX1576">
        <v>46.962624818137741</v>
      </c>
      <c r="AY1576">
        <v>-0.11995471356590538</v>
      </c>
      <c r="AZ1576">
        <v>-56.74406914518736</v>
      </c>
      <c r="BA1576">
        <v>1298.8971930203602</v>
      </c>
    </row>
    <row r="1577" spans="1:100" x14ac:dyDescent="0.25">
      <c r="A1577">
        <v>4035</v>
      </c>
      <c r="B1577" t="s">
        <v>1958</v>
      </c>
      <c r="C1577">
        <v>3</v>
      </c>
      <c r="D1577">
        <v>4.6610240130617377</v>
      </c>
      <c r="E1577">
        <v>-0.14422445840957454</v>
      </c>
      <c r="F1577">
        <v>-0.26891905561814228</v>
      </c>
      <c r="G1577">
        <v>-0.31407658501131169</v>
      </c>
      <c r="H1577">
        <v>-8.0552493125274086E-2</v>
      </c>
      <c r="I1577">
        <v>0</v>
      </c>
      <c r="J1577">
        <v>-4.8331495875164432</v>
      </c>
      <c r="K1577">
        <v>-8.0552493125274086E-2</v>
      </c>
      <c r="L1577">
        <v>-0.99999999999999967</v>
      </c>
      <c r="M1577">
        <v>-0.99999999999999967</v>
      </c>
      <c r="N1577">
        <v>-1.6110498625054825</v>
      </c>
      <c r="O1577">
        <v>-0.48620215946602219</v>
      </c>
      <c r="P1577">
        <v>-0.20691490455927819</v>
      </c>
      <c r="Q1577">
        <v>1.1028516386067073</v>
      </c>
      <c r="R1577">
        <v>0.3310558926812403</v>
      </c>
      <c r="S1577">
        <v>0.33333333333333315</v>
      </c>
      <c r="T1577">
        <v>0.35687025857447419</v>
      </c>
      <c r="U1577">
        <v>0.33249103586695028</v>
      </c>
      <c r="V1577">
        <v>-1.6592251942430671E-2</v>
      </c>
      <c r="W1577">
        <v>43.46619475830402</v>
      </c>
      <c r="X1577">
        <v>2.0201698705992972</v>
      </c>
      <c r="Y1577">
        <v>-0.99999999999999967</v>
      </c>
      <c r="Z1577">
        <v>-0.99999999999999967</v>
      </c>
      <c r="AA1577">
        <v>61.083770644323039</v>
      </c>
      <c r="AB1577">
        <v>-6.9187682867036096E-2</v>
      </c>
      <c r="AC1577">
        <v>0.18613622016789516</v>
      </c>
      <c r="AD1577">
        <v>0.22878186256589564</v>
      </c>
      <c r="AE1577">
        <v>17.28651999333773</v>
      </c>
      <c r="AF1577">
        <v>-0.99999999999999967</v>
      </c>
      <c r="AG1577">
        <v>-0.99999999999999967</v>
      </c>
      <c r="AH1577">
        <v>-0.99999999999999967</v>
      </c>
      <c r="AI1577">
        <v>0</v>
      </c>
      <c r="AJ1577">
        <v>-1.6592251942430671E-2</v>
      </c>
      <c r="AK1577">
        <v>0.13104519053594083</v>
      </c>
      <c r="AL1577">
        <v>-6.157011448039694E-2</v>
      </c>
      <c r="AM1577">
        <v>0.21569594200825609</v>
      </c>
      <c r="AN1577">
        <v>0.1646279981412391</v>
      </c>
      <c r="AO1577">
        <v>6.0476245028861051</v>
      </c>
      <c r="AP1577">
        <v>3.8078493811289924</v>
      </c>
      <c r="AQ1577">
        <v>38.633045170787597</v>
      </c>
      <c r="AR1577">
        <v>1.0061023758323269</v>
      </c>
      <c r="AS1577">
        <v>1.9396173774740237</v>
      </c>
      <c r="AT1577">
        <v>-0.99999999999999967</v>
      </c>
      <c r="AU1577">
        <v>-0.99999999999999967</v>
      </c>
      <c r="AV1577">
        <v>1.6979307669928681E-2</v>
      </c>
      <c r="AW1577">
        <v>64.40541786598601</v>
      </c>
      <c r="AX1577">
        <v>62.746192671742939</v>
      </c>
      <c r="AY1577">
        <v>-2.4969070193715387E-3</v>
      </c>
      <c r="AZ1577">
        <v>-14.340157958585005</v>
      </c>
      <c r="BA1577">
        <v>1390.3998039260134</v>
      </c>
    </row>
    <row r="1578" spans="1:100" x14ac:dyDescent="0.25">
      <c r="A1578">
        <v>4039</v>
      </c>
      <c r="B1578" t="s">
        <v>1959</v>
      </c>
      <c r="C1578">
        <v>3</v>
      </c>
      <c r="D1578">
        <v>4.6929515575524317</v>
      </c>
      <c r="E1578">
        <v>0</v>
      </c>
      <c r="F1578">
        <v>1.6934504311085361</v>
      </c>
      <c r="G1578">
        <v>1.6934504311085361</v>
      </c>
      <c r="H1578">
        <v>0.65340025064005136</v>
      </c>
      <c r="I1578">
        <v>0</v>
      </c>
      <c r="J1578">
        <v>39.204015038403071</v>
      </c>
      <c r="K1578">
        <v>0.65340025064005136</v>
      </c>
      <c r="L1578">
        <v>-1.0000000000000007</v>
      </c>
      <c r="M1578">
        <v>-1.0000000000000007</v>
      </c>
      <c r="N1578">
        <v>13.068005012801022</v>
      </c>
      <c r="O1578">
        <v>45.590417027064056</v>
      </c>
      <c r="P1578">
        <v>-0.30079783359437817</v>
      </c>
      <c r="Q1578">
        <v>9.6718056816424554</v>
      </c>
      <c r="R1578">
        <v>2.8927795409978443</v>
      </c>
      <c r="S1578">
        <v>0.33333333333333365</v>
      </c>
      <c r="T1578">
        <v>0.35432929207531022</v>
      </c>
      <c r="U1578">
        <v>0.69165460004438117</v>
      </c>
      <c r="V1578">
        <v>0</v>
      </c>
      <c r="W1578">
        <v>29.036678992518951</v>
      </c>
      <c r="X1578">
        <v>2.8218767336880917</v>
      </c>
      <c r="Y1578">
        <v>-1.0000000000000007</v>
      </c>
      <c r="Z1578">
        <v>-1.0000000000000007</v>
      </c>
      <c r="AA1578">
        <v>70.940202866031143</v>
      </c>
      <c r="AB1578">
        <v>0.29576351174455368</v>
      </c>
      <c r="AC1578">
        <v>9.969428935800427E-2</v>
      </c>
      <c r="AD1578">
        <v>0.38475708554772942</v>
      </c>
      <c r="AE1578">
        <v>39.010744332514363</v>
      </c>
      <c r="AF1578">
        <v>-1.0000000000000007</v>
      </c>
      <c r="AG1578">
        <v>-1.0000000000000007</v>
      </c>
      <c r="AH1578">
        <v>-1.0000000000000007</v>
      </c>
      <c r="AI1578">
        <v>0</v>
      </c>
      <c r="AJ1578">
        <v>0</v>
      </c>
      <c r="AK1578">
        <v>-0.3366560022746895</v>
      </c>
      <c r="AL1578">
        <v>0.51798889271761006</v>
      </c>
      <c r="AM1578">
        <v>-6.7927956741778456E-2</v>
      </c>
      <c r="AN1578">
        <v>0.44890191392938</v>
      </c>
      <c r="AO1578">
        <v>-3.3814789299179075</v>
      </c>
      <c r="AP1578">
        <v>13.812492311822551</v>
      </c>
      <c r="AQ1578">
        <v>68.240694030922</v>
      </c>
      <c r="AR1578">
        <v>1.3793172254530242</v>
      </c>
      <c r="AS1578">
        <v>3.4752769843281435</v>
      </c>
      <c r="AT1578">
        <v>-1.0000000000000007</v>
      </c>
      <c r="AU1578">
        <v>-1.0000000000000007</v>
      </c>
      <c r="AV1578">
        <v>4.5862299721063806</v>
      </c>
      <c r="AW1578">
        <v>130.34311220491779</v>
      </c>
      <c r="AX1578">
        <v>130.34311220491779</v>
      </c>
      <c r="AY1578">
        <v>0.6913119937205473</v>
      </c>
      <c r="AZ1578">
        <v>86.61449764547362</v>
      </c>
      <c r="BA1578">
        <v>1648.2510688840914</v>
      </c>
    </row>
    <row r="1579" spans="1:100" x14ac:dyDescent="0.25">
      <c r="A1579">
        <v>4041</v>
      </c>
      <c r="B1579" t="s">
        <v>1960</v>
      </c>
      <c r="C1579">
        <v>3</v>
      </c>
      <c r="D1579">
        <v>3.0400925618421328</v>
      </c>
      <c r="E1579">
        <v>0</v>
      </c>
      <c r="F1579">
        <v>0.21994772820576719</v>
      </c>
      <c r="G1579">
        <v>0.21994772820576719</v>
      </c>
      <c r="H1579">
        <v>0.10513714678818892</v>
      </c>
      <c r="I1579">
        <v>0</v>
      </c>
      <c r="J1579">
        <v>6.3082288072913348</v>
      </c>
      <c r="K1579">
        <v>0.10513714678818892</v>
      </c>
      <c r="L1579">
        <v>-0.99999999999999956</v>
      </c>
      <c r="M1579">
        <v>-0.99999999999999956</v>
      </c>
      <c r="N1579">
        <v>2.1027429357637781</v>
      </c>
      <c r="O1579">
        <v>9.5682690973392344</v>
      </c>
      <c r="P1579">
        <v>-2.4140057906527579</v>
      </c>
      <c r="Q1579">
        <v>-0.80467405685401738</v>
      </c>
      <c r="R1579">
        <v>-0.43351588691752008</v>
      </c>
      <c r="S1579">
        <v>0.32792935542616736</v>
      </c>
      <c r="T1579">
        <v>0.38592158217093991</v>
      </c>
      <c r="U1579">
        <v>4.7738738251001615E-3</v>
      </c>
      <c r="V1579">
        <v>7.6965980130113812E-2</v>
      </c>
      <c r="W1579">
        <v>27.618145790565279</v>
      </c>
      <c r="X1579">
        <v>1.1421934157276079</v>
      </c>
      <c r="Y1579">
        <v>-0.99999999999999956</v>
      </c>
      <c r="Z1579">
        <v>-0.99999999999999956</v>
      </c>
      <c r="AA1579">
        <v>48.897137272742555</v>
      </c>
      <c r="AB1579">
        <v>0.14125989362995939</v>
      </c>
      <c r="AC1579">
        <v>-4.4733935588486429E-2</v>
      </c>
      <c r="AD1579">
        <v>0.33772418934042309</v>
      </c>
      <c r="AE1579">
        <v>21.712507369094787</v>
      </c>
      <c r="AF1579">
        <v>-0.99999999999999956</v>
      </c>
      <c r="AG1579">
        <v>-0.99999999999999956</v>
      </c>
      <c r="AH1579">
        <v>-0.99999999999999956</v>
      </c>
      <c r="AI1579">
        <v>0</v>
      </c>
      <c r="AJ1579">
        <v>7.6965980130113812E-2</v>
      </c>
      <c r="AK1579">
        <v>6.2006588422010227E-2</v>
      </c>
      <c r="AL1579">
        <v>-6.8591457719988147E-2</v>
      </c>
      <c r="AM1579">
        <v>0.15283365578606387</v>
      </c>
      <c r="AN1579">
        <v>0.23882170929270194</v>
      </c>
      <c r="AO1579">
        <v>4.1308743367616465</v>
      </c>
      <c r="AP1579">
        <v>5.6275854437176092</v>
      </c>
      <c r="AQ1579">
        <v>33.926374597856615</v>
      </c>
      <c r="AR1579">
        <v>0.7955907915523216</v>
      </c>
      <c r="AS1579">
        <v>1.2473305625157978</v>
      </c>
      <c r="AT1579">
        <v>-0.99999999999999956</v>
      </c>
      <c r="AU1579">
        <v>-0.99999999999999956</v>
      </c>
      <c r="AV1579">
        <v>-0.21356815871175275</v>
      </c>
      <c r="AW1579">
        <v>64.092991813799387</v>
      </c>
      <c r="AX1579">
        <v>71.789589826810754</v>
      </c>
      <c r="AY1579">
        <v>0.31038116015853856</v>
      </c>
      <c r="AZ1579">
        <v>13.365403002504701</v>
      </c>
      <c r="BA1579">
        <v>1513.5645775807261</v>
      </c>
    </row>
    <row r="1580" spans="1:100" x14ac:dyDescent="0.25">
      <c r="A1580">
        <v>4042</v>
      </c>
      <c r="B1580" t="s">
        <v>1961</v>
      </c>
      <c r="C1580">
        <v>3</v>
      </c>
      <c r="D1580">
        <v>4.0566831347766827</v>
      </c>
      <c r="E1580">
        <v>-0.14091809732243968</v>
      </c>
      <c r="F1580">
        <v>-3.9135191744395552E-2</v>
      </c>
      <c r="G1580">
        <v>-7.0891313833966935E-2</v>
      </c>
      <c r="H1580">
        <v>2.1141756337521526E-3</v>
      </c>
      <c r="I1580">
        <v>0</v>
      </c>
      <c r="J1580">
        <v>0.12685053802513063</v>
      </c>
      <c r="K1580">
        <v>2.1141756337521526E-3</v>
      </c>
      <c r="L1580">
        <v>-0.99999999999999978</v>
      </c>
      <c r="M1580">
        <v>-0.99999999999999978</v>
      </c>
      <c r="N1580">
        <v>4.2283512675043572E-2</v>
      </c>
      <c r="O1580">
        <v>4.1126423589678449</v>
      </c>
      <c r="P1580">
        <v>-0.41093601899919407</v>
      </c>
      <c r="Q1580">
        <v>-1.82785071421307</v>
      </c>
      <c r="R1580">
        <v>-0.67476871488482204</v>
      </c>
      <c r="S1580">
        <v>0.33333333333333309</v>
      </c>
      <c r="T1580">
        <v>0.26182377400966428</v>
      </c>
      <c r="U1580">
        <v>1.3865092233098383E-2</v>
      </c>
      <c r="V1580">
        <v>-3.4035353437808349E-2</v>
      </c>
      <c r="W1580">
        <v>22.914906820181429</v>
      </c>
      <c r="X1580">
        <v>0.37278162069112014</v>
      </c>
      <c r="Y1580">
        <v>-0.99999999999999978</v>
      </c>
      <c r="Z1580">
        <v>-0.99999999999999978</v>
      </c>
      <c r="AA1580">
        <v>15.805576429108278</v>
      </c>
      <c r="AB1580">
        <v>-0.24483278545424428</v>
      </c>
      <c r="AC1580">
        <v>2.8695278246840983E-2</v>
      </c>
      <c r="AD1580">
        <v>8.7446273683637055E-2</v>
      </c>
      <c r="AE1580">
        <v>-6.4345616761883093</v>
      </c>
      <c r="AF1580">
        <v>-0.99999999999999978</v>
      </c>
      <c r="AG1580">
        <v>-0.99999999999999978</v>
      </c>
      <c r="AH1580">
        <v>-0.99999999999999978</v>
      </c>
      <c r="AI1580">
        <v>-1.9482995790953063E-2</v>
      </c>
      <c r="AJ1580">
        <v>-3.4035353437808349E-2</v>
      </c>
      <c r="AK1580">
        <v>-9.3486314551756461E-2</v>
      </c>
      <c r="AL1580">
        <v>0.25684080273430521</v>
      </c>
      <c r="AM1580">
        <v>-7.9632595494323402E-3</v>
      </c>
      <c r="AN1580">
        <v>2.1938034840784194E-2</v>
      </c>
      <c r="AO1580">
        <v>-0.66651306149459133</v>
      </c>
      <c r="AP1580">
        <v>1.8326548846911315</v>
      </c>
      <c r="AQ1580">
        <v>23.041757358206549</v>
      </c>
      <c r="AR1580">
        <v>0.57498684613828743</v>
      </c>
      <c r="AS1580">
        <v>0.37489579632487235</v>
      </c>
      <c r="AT1580">
        <v>-0.99999999999999978</v>
      </c>
      <c r="AU1580">
        <v>-0.99999999999999978</v>
      </c>
      <c r="AV1580">
        <v>-0.745660028718789</v>
      </c>
      <c r="AW1580">
        <v>21.750873672767263</v>
      </c>
      <c r="AX1580">
        <v>17.957678413167365</v>
      </c>
      <c r="AY1580">
        <v>9.1143496026749135E-2</v>
      </c>
      <c r="AZ1580">
        <v>-42.303501948018827</v>
      </c>
      <c r="BA1580">
        <v>1292.8394202581069</v>
      </c>
    </row>
    <row r="1581" spans="1:100" x14ac:dyDescent="0.25">
      <c r="A1581">
        <v>4043</v>
      </c>
      <c r="B1581" t="s">
        <v>1962</v>
      </c>
      <c r="C1581">
        <v>3</v>
      </c>
      <c r="D1581">
        <v>5.4037600911119359</v>
      </c>
      <c r="E1581">
        <v>0</v>
      </c>
      <c r="F1581">
        <v>-3.9177172853640835E-2</v>
      </c>
      <c r="G1581">
        <v>-3.9177172853640835E-2</v>
      </c>
      <c r="H1581">
        <v>0.10120777243110599</v>
      </c>
      <c r="I1581">
        <v>0</v>
      </c>
      <c r="J1581">
        <v>6.0724663458663608</v>
      </c>
      <c r="K1581">
        <v>0.10120777243110599</v>
      </c>
      <c r="L1581">
        <v>-0.99999999999999978</v>
      </c>
      <c r="M1581">
        <v>-0.99999999999999978</v>
      </c>
      <c r="N1581">
        <v>2.0241554486221194</v>
      </c>
      <c r="O1581">
        <v>11.437049264124653</v>
      </c>
      <c r="P1581">
        <v>0.21094388217068383</v>
      </c>
      <c r="Q1581">
        <v>-0.23576297274502001</v>
      </c>
      <c r="R1581">
        <v>-2.10700722846415E-2</v>
      </c>
      <c r="S1581">
        <v>0.33333333333333343</v>
      </c>
      <c r="T1581">
        <v>0.46072198225789496</v>
      </c>
      <c r="U1581">
        <v>-1.4261265751068685E-2</v>
      </c>
      <c r="V1581">
        <v>2.0885296273896962E-3</v>
      </c>
      <c r="W1581">
        <v>27.226992281457743</v>
      </c>
      <c r="X1581">
        <v>0.77572230684474774</v>
      </c>
      <c r="Y1581">
        <v>-0.99999999999999978</v>
      </c>
      <c r="Z1581">
        <v>-0.99999999999999978</v>
      </c>
      <c r="AA1581">
        <v>59.459205549597726</v>
      </c>
      <c r="AB1581">
        <v>0.30779720253189907</v>
      </c>
      <c r="AC1581">
        <v>0.33189552265441169</v>
      </c>
      <c r="AD1581">
        <v>5.3729416221818382E-3</v>
      </c>
      <c r="AE1581">
        <v>32.253283340424645</v>
      </c>
      <c r="AF1581">
        <v>-0.99999999999999978</v>
      </c>
      <c r="AG1581">
        <v>-0.99999999999999978</v>
      </c>
      <c r="AH1581">
        <v>-0.99999999999999978</v>
      </c>
      <c r="AI1581">
        <v>0</v>
      </c>
      <c r="AJ1581">
        <v>2.0885296273896962E-3</v>
      </c>
      <c r="AK1581">
        <v>0.24685269148047698</v>
      </c>
      <c r="AL1581">
        <v>-3.5427462751590956E-2</v>
      </c>
      <c r="AM1581">
        <v>-5.9537724967037492E-2</v>
      </c>
      <c r="AN1581">
        <v>-3.2315419575549967E-2</v>
      </c>
      <c r="AO1581">
        <v>-0.25417966677355414</v>
      </c>
      <c r="AP1581">
        <v>-0.98502280314670232</v>
      </c>
      <c r="AQ1581">
        <v>33.299458627324107</v>
      </c>
      <c r="AR1581">
        <v>0.78188257946754913</v>
      </c>
      <c r="AS1581">
        <v>0.87693007927585354</v>
      </c>
      <c r="AT1581">
        <v>-0.99999999999999978</v>
      </c>
      <c r="AU1581">
        <v>-0.99999999999999978</v>
      </c>
      <c r="AV1581">
        <v>-6.0247245138282383E-2</v>
      </c>
      <c r="AW1581">
        <v>69.911232010575716</v>
      </c>
      <c r="AX1581">
        <v>70.12008497331469</v>
      </c>
      <c r="AY1581">
        <v>0.23903457814705248</v>
      </c>
      <c r="AZ1581">
        <v>17.657398177366705</v>
      </c>
      <c r="BA1581">
        <v>1446.4883442295745</v>
      </c>
    </row>
    <row r="1582" spans="1:100" x14ac:dyDescent="0.25">
      <c r="A1582">
        <v>4048</v>
      </c>
      <c r="B1582" t="s">
        <v>1963</v>
      </c>
      <c r="C1582">
        <v>3</v>
      </c>
      <c r="D1582">
        <v>4.6171857940599832</v>
      </c>
      <c r="E1582">
        <v>0</v>
      </c>
      <c r="F1582">
        <v>-0.18333596313762685</v>
      </c>
      <c r="G1582">
        <v>-0.18333596313762685</v>
      </c>
      <c r="H1582">
        <v>-1.3982056154760824E-2</v>
      </c>
      <c r="I1582">
        <v>0</v>
      </c>
      <c r="J1582">
        <v>-0.83892336928565003</v>
      </c>
      <c r="K1582">
        <v>-1.3982056154760824E-2</v>
      </c>
      <c r="L1582">
        <v>-0.99999999999999956</v>
      </c>
      <c r="M1582">
        <v>-0.99999999999999956</v>
      </c>
      <c r="N1582">
        <v>-0.27964112309521655</v>
      </c>
      <c r="O1582">
        <v>3.5949264616367054</v>
      </c>
      <c r="P1582">
        <v>1.5011482906152769</v>
      </c>
      <c r="Q1582">
        <v>-0.38379503784069829</v>
      </c>
      <c r="R1582">
        <v>8.3786669109515183E-2</v>
      </c>
      <c r="S1582">
        <v>0.32722386715759177</v>
      </c>
      <c r="T1582">
        <v>0.36628922654415219</v>
      </c>
      <c r="U1582">
        <v>6.987680061531043E-2</v>
      </c>
      <c r="V1582">
        <v>-1.6604660511747242E-2</v>
      </c>
      <c r="W1582">
        <v>30.430691598402721</v>
      </c>
      <c r="X1582">
        <v>0.92033028245808213</v>
      </c>
      <c r="Y1582">
        <v>-0.99999999999999956</v>
      </c>
      <c r="Z1582">
        <v>-0.99999999999999956</v>
      </c>
      <c r="AA1582">
        <v>40.314689934865306</v>
      </c>
      <c r="AB1582">
        <v>5.9309983695799505E-2</v>
      </c>
      <c r="AC1582">
        <v>5.6371756977996644E-2</v>
      </c>
      <c r="AD1582">
        <v>8.0322492673265147E-2</v>
      </c>
      <c r="AE1582">
        <v>9.8002116673530626</v>
      </c>
      <c r="AF1582">
        <v>-0.99999999999999956</v>
      </c>
      <c r="AG1582">
        <v>-0.99999999999999956</v>
      </c>
      <c r="AH1582">
        <v>-0.99999999999999956</v>
      </c>
      <c r="AI1582">
        <v>0</v>
      </c>
      <c r="AJ1582">
        <v>-1.6604660511747242E-2</v>
      </c>
      <c r="AK1582">
        <v>-8.3468167236420129E-2</v>
      </c>
      <c r="AL1582">
        <v>2.9099452512060562E-2</v>
      </c>
      <c r="AM1582">
        <v>8.6997878639617623E-2</v>
      </c>
      <c r="AN1582">
        <v>0.12543862342356044</v>
      </c>
      <c r="AO1582">
        <v>1.7576061298083401</v>
      </c>
      <c r="AP1582">
        <v>3.2814628481493151</v>
      </c>
      <c r="AQ1582">
        <v>29.591768229117076</v>
      </c>
      <c r="AR1582">
        <v>0.74678523380530692</v>
      </c>
      <c r="AS1582">
        <v>0.90634822630332135</v>
      </c>
      <c r="AT1582">
        <v>-0.99999999999999956</v>
      </c>
      <c r="AU1582">
        <v>-0.99999999999999956</v>
      </c>
      <c r="AV1582">
        <v>-9.9549294028111857E-2</v>
      </c>
      <c r="AW1582">
        <v>47.191079244651334</v>
      </c>
      <c r="AX1582">
        <v>45.530613193476611</v>
      </c>
      <c r="AY1582">
        <v>-7.2716081721069289E-2</v>
      </c>
      <c r="AZ1582">
        <v>-38.482274108494934</v>
      </c>
      <c r="BA1582">
        <v>1454.4016871395784</v>
      </c>
    </row>
    <row r="1583" spans="1:100" x14ac:dyDescent="0.25">
      <c r="A1583">
        <v>4049</v>
      </c>
      <c r="B1583" t="s">
        <v>1964</v>
      </c>
      <c r="C1583">
        <v>3</v>
      </c>
      <c r="D1583">
        <v>4.373624300355357</v>
      </c>
      <c r="E1583">
        <v>-0.1759013383161962</v>
      </c>
      <c r="F1583">
        <v>-8.4377503429671694E-3</v>
      </c>
      <c r="G1583">
        <v>-6.4761809927974479E-2</v>
      </c>
      <c r="H1583">
        <v>0.14984981167008071</v>
      </c>
      <c r="I1583">
        <v>0</v>
      </c>
      <c r="J1583">
        <v>8.9909887002048432</v>
      </c>
      <c r="K1583">
        <v>0.14984981167008071</v>
      </c>
      <c r="L1583">
        <v>-1.0000000000000004</v>
      </c>
      <c r="M1583">
        <v>-1.0000000000000004</v>
      </c>
      <c r="N1583">
        <v>2.9969962334016147</v>
      </c>
      <c r="O1583">
        <v>13.29985119063222</v>
      </c>
      <c r="P1583">
        <v>4.1042242773329844</v>
      </c>
      <c r="Q1583">
        <v>-1.2158536584481652</v>
      </c>
      <c r="R1583">
        <v>-0.11233377739744149</v>
      </c>
      <c r="S1583">
        <v>0.3333333333333337</v>
      </c>
      <c r="T1583">
        <v>7.3278264122148135E-2</v>
      </c>
      <c r="U1583">
        <v>-1.2807675328611504E-2</v>
      </c>
      <c r="V1583">
        <v>8.4691741010165647E-2</v>
      </c>
      <c r="W1583">
        <v>13.145834058678195</v>
      </c>
      <c r="X1583">
        <v>0.45362646132076317</v>
      </c>
      <c r="Y1583">
        <v>-1.0000000000000004</v>
      </c>
      <c r="Z1583">
        <v>-1.0000000000000004</v>
      </c>
      <c r="AA1583">
        <v>18.844298845875613</v>
      </c>
      <c r="AB1583">
        <v>0.13330382135521857</v>
      </c>
      <c r="AC1583">
        <v>6.8792872505030148E-2</v>
      </c>
      <c r="AD1583">
        <v>-8.5880722568351803E-2</v>
      </c>
      <c r="AE1583">
        <v>5.810798564594843</v>
      </c>
      <c r="AF1583">
        <v>-1.0000000000000004</v>
      </c>
      <c r="AG1583">
        <v>-1.0000000000000004</v>
      </c>
      <c r="AH1583">
        <v>-1.0000000000000004</v>
      </c>
      <c r="AI1583">
        <v>0</v>
      </c>
      <c r="AJ1583">
        <v>8.4691741010165647E-2</v>
      </c>
      <c r="AK1583">
        <v>0.33058309629455762</v>
      </c>
      <c r="AL1583">
        <v>-0.10763553511665588</v>
      </c>
      <c r="AM1583">
        <v>0.15623865477550522</v>
      </c>
      <c r="AN1583">
        <v>-0.12563639523306075</v>
      </c>
      <c r="AO1583">
        <v>5.5588818508604181</v>
      </c>
      <c r="AP1583">
        <v>-3.6790875564097965</v>
      </c>
      <c r="AQ1583">
        <v>22.136822758883039</v>
      </c>
      <c r="AR1583">
        <v>0.47849566313703579</v>
      </c>
      <c r="AS1583">
        <v>0.6034762729908445</v>
      </c>
      <c r="AT1583">
        <v>-1.0000000000000004</v>
      </c>
      <c r="AU1583">
        <v>-1.0000000000000004</v>
      </c>
      <c r="AV1583">
        <v>-0.17709558732541608</v>
      </c>
      <c r="AW1583">
        <v>28.46506248009803</v>
      </c>
      <c r="AX1583">
        <v>36.934236581114604</v>
      </c>
      <c r="AY1583">
        <v>-0.13587074781572228</v>
      </c>
      <c r="AZ1583">
        <v>-39.883976544421891</v>
      </c>
      <c r="BA1583">
        <v>1432.8428436130118</v>
      </c>
    </row>
    <row r="1584" spans="1:100" x14ac:dyDescent="0.25">
      <c r="A1584">
        <v>4050</v>
      </c>
      <c r="B1584" t="s">
        <v>1965</v>
      </c>
      <c r="C1584">
        <v>3</v>
      </c>
      <c r="D1584">
        <v>4.9203864266752477</v>
      </c>
      <c r="E1584">
        <v>-5.8732587262496555E-2</v>
      </c>
      <c r="F1584">
        <v>-3.4668602642548244E-2</v>
      </c>
      <c r="G1584">
        <v>-5.3038575792166989E-2</v>
      </c>
      <c r="H1584">
        <v>0.32947933107700644</v>
      </c>
      <c r="I1584">
        <v>0</v>
      </c>
      <c r="J1584">
        <v>19.768759864620392</v>
      </c>
      <c r="K1584">
        <v>0.32947933107700644</v>
      </c>
      <c r="L1584">
        <v>-0.99999999999999956</v>
      </c>
      <c r="M1584">
        <v>-0.99999999999999956</v>
      </c>
      <c r="N1584">
        <v>6.5895866215401302</v>
      </c>
      <c r="O1584">
        <v>24.636107715503467</v>
      </c>
      <c r="P1584">
        <v>-0.53901155858848226</v>
      </c>
      <c r="Q1584">
        <v>-0.40052573099330047</v>
      </c>
      <c r="R1584">
        <v>-0.15157207640722561</v>
      </c>
      <c r="S1584">
        <v>0.33333333333333331</v>
      </c>
      <c r="T1584">
        <v>0.37978767850771533</v>
      </c>
      <c r="U1584">
        <v>0.43858402228293913</v>
      </c>
      <c r="V1584">
        <v>6.9500815105016323E-2</v>
      </c>
      <c r="W1584">
        <v>35.669060726079934</v>
      </c>
      <c r="X1584">
        <v>2.6014370057002791</v>
      </c>
      <c r="Y1584">
        <v>-0.99999999999999956</v>
      </c>
      <c r="Z1584">
        <v>-0.99999999999999956</v>
      </c>
      <c r="AA1584">
        <v>83.916874784691544</v>
      </c>
      <c r="AB1584">
        <v>0.45819559629027296</v>
      </c>
      <c r="AC1584">
        <v>8.4766519258337766E-2</v>
      </c>
      <c r="AD1584">
        <v>0.42502560715176563</v>
      </c>
      <c r="AE1584">
        <v>48.399386135018858</v>
      </c>
      <c r="AF1584">
        <v>-0.99999999999999956</v>
      </c>
      <c r="AG1584">
        <v>-0.99999999999999956</v>
      </c>
      <c r="AH1584">
        <v>-0.99999999999999956</v>
      </c>
      <c r="AI1584">
        <v>0</v>
      </c>
      <c r="AJ1584">
        <v>6.9500815105016323E-2</v>
      </c>
      <c r="AK1584">
        <v>0.10622952520762982</v>
      </c>
      <c r="AL1584">
        <v>3.2218593128907597E-2</v>
      </c>
      <c r="AM1584">
        <v>0.19272122264012256</v>
      </c>
      <c r="AN1584">
        <v>2.8056125655026194E-2</v>
      </c>
      <c r="AO1584">
        <v>5.3491781920412125</v>
      </c>
      <c r="AP1584">
        <v>0.86249610702019397</v>
      </c>
      <c r="AQ1584">
        <v>55.437820590700298</v>
      </c>
      <c r="AR1584">
        <v>1.2212058492290037</v>
      </c>
      <c r="AS1584">
        <v>2.9309163367772855</v>
      </c>
      <c r="AT1584">
        <v>-0.99999999999999956</v>
      </c>
      <c r="AU1584">
        <v>-0.99999999999999956</v>
      </c>
      <c r="AV1584">
        <v>-0.20461065219939278</v>
      </c>
      <c r="AW1584">
        <v>109.41547860721516</v>
      </c>
      <c r="AX1584">
        <v>116.3655601177168</v>
      </c>
      <c r="AY1584">
        <v>0.2248030425382089</v>
      </c>
      <c r="AZ1584">
        <v>8.3180412899355982</v>
      </c>
      <c r="BA1584">
        <v>1520.2374824242736</v>
      </c>
    </row>
    <row r="1585" spans="1:100" x14ac:dyDescent="0.25">
      <c r="A1585">
        <v>4051</v>
      </c>
      <c r="B1585" t="s">
        <v>1966</v>
      </c>
      <c r="C1585">
        <v>3</v>
      </c>
      <c r="D1585">
        <v>5.0232405297727443</v>
      </c>
      <c r="E1585">
        <v>0</v>
      </c>
      <c r="F1585">
        <v>-0.25730789846867952</v>
      </c>
      <c r="G1585">
        <v>-0.25730789846867952</v>
      </c>
      <c r="H1585">
        <v>0.12853762373006655</v>
      </c>
      <c r="I1585">
        <v>0</v>
      </c>
      <c r="J1585">
        <v>7.712257423803992</v>
      </c>
      <c r="K1585">
        <v>0.12853762373006655</v>
      </c>
      <c r="L1585">
        <v>-1.0000000000000002</v>
      </c>
      <c r="M1585">
        <v>-1.0000000000000002</v>
      </c>
      <c r="N1585">
        <v>2.5707524746013313</v>
      </c>
      <c r="O1585">
        <v>12.478190055108051</v>
      </c>
      <c r="P1585">
        <v>-0.3010328467108368</v>
      </c>
      <c r="Q1585">
        <v>-1.4264725834663139</v>
      </c>
      <c r="R1585">
        <v>-0.4439610153981432</v>
      </c>
      <c r="S1585">
        <v>0.33333333333333343</v>
      </c>
      <c r="T1585">
        <v>0.25655829592166568</v>
      </c>
      <c r="U1585">
        <v>4.4953265609409154E-2</v>
      </c>
      <c r="V1585">
        <v>-7.1621559162397038E-3</v>
      </c>
      <c r="W1585">
        <v>19.965804608724081</v>
      </c>
      <c r="X1585">
        <v>0.52141909505346373</v>
      </c>
      <c r="Y1585">
        <v>-1.0000000000000002</v>
      </c>
      <c r="Z1585">
        <v>-1.0000000000000002</v>
      </c>
      <c r="AA1585">
        <v>10.453469282841155</v>
      </c>
      <c r="AB1585">
        <v>8.3967063466236086E-3</v>
      </c>
      <c r="AC1585">
        <v>-0.17573568913624044</v>
      </c>
      <c r="AD1585">
        <v>-1.4028503420079216E-2</v>
      </c>
      <c r="AE1585">
        <v>-9.0683743104848027</v>
      </c>
      <c r="AF1585">
        <v>-1.0000000000000002</v>
      </c>
      <c r="AG1585">
        <v>-1.0000000000000002</v>
      </c>
      <c r="AH1585">
        <v>-1.0000000000000002</v>
      </c>
      <c r="AI1585">
        <v>0</v>
      </c>
      <c r="AJ1585">
        <v>-7.1621559162397038E-3</v>
      </c>
      <c r="AK1585">
        <v>8.7995464808914237E-2</v>
      </c>
      <c r="AL1585">
        <v>5.4171535304327126E-2</v>
      </c>
      <c r="AM1585">
        <v>0.85575488441987135</v>
      </c>
      <c r="AN1585">
        <v>-8.261802805738952E-2</v>
      </c>
      <c r="AO1585">
        <v>21.833849434541364</v>
      </c>
      <c r="AP1585">
        <v>-1.7945930249131028</v>
      </c>
      <c r="AQ1585">
        <v>27.678062032528079</v>
      </c>
      <c r="AR1585">
        <v>0.62768273894816828</v>
      </c>
      <c r="AS1585">
        <v>0.64995671878352979</v>
      </c>
      <c r="AT1585">
        <v>-1.0000000000000002</v>
      </c>
      <c r="AU1585">
        <v>-1.0000000000000002</v>
      </c>
      <c r="AV1585">
        <v>-0.70126891386682255</v>
      </c>
      <c r="AW1585">
        <v>21.13706631303609</v>
      </c>
      <c r="AX1585">
        <v>20.420850721412119</v>
      </c>
      <c r="AY1585">
        <v>0.15765415713032402</v>
      </c>
      <c r="AZ1585">
        <v>-43.04135576526091</v>
      </c>
      <c r="BA1585">
        <v>1351.8238200732087</v>
      </c>
    </row>
    <row r="1586" spans="1:100" x14ac:dyDescent="0.25">
      <c r="A1586">
        <v>4053</v>
      </c>
      <c r="B1586" t="s">
        <v>1967</v>
      </c>
      <c r="C1586">
        <v>2</v>
      </c>
      <c r="D1586">
        <v>2.4206159690756142</v>
      </c>
      <c r="E1586">
        <v>-0.29127893460739129</v>
      </c>
      <c r="F1586">
        <v>-0.64837908748608497</v>
      </c>
      <c r="G1586">
        <v>-0.64365656819270445</v>
      </c>
      <c r="H1586">
        <v>-8.0931859437562079E-2</v>
      </c>
      <c r="I1586">
        <v>0</v>
      </c>
      <c r="J1586">
        <v>-4.8559115662537264</v>
      </c>
      <c r="K1586">
        <v>-8.0931859437562079E-2</v>
      </c>
      <c r="L1586">
        <v>-1</v>
      </c>
      <c r="M1586">
        <v>-1</v>
      </c>
      <c r="N1586">
        <v>-1.6186371887512419</v>
      </c>
      <c r="O1586">
        <v>-1.1991536979736086</v>
      </c>
      <c r="P1586">
        <v>-1.3073938261156752</v>
      </c>
      <c r="Q1586">
        <v>-2.7674597744502671</v>
      </c>
      <c r="R1586">
        <v>-0.90747529497390556</v>
      </c>
      <c r="S1586">
        <v>0.29972621518132758</v>
      </c>
      <c r="T1586">
        <v>0.1545253865749856</v>
      </c>
      <c r="U1586">
        <v>-8.2926605713445373E-2</v>
      </c>
      <c r="V1586">
        <v>-2.0596241691659817E-2</v>
      </c>
      <c r="W1586">
        <v>14.184975538288025</v>
      </c>
      <c r="X1586">
        <v>5.9130368894424135E-2</v>
      </c>
      <c r="Y1586">
        <v>-1</v>
      </c>
      <c r="Z1586">
        <v>-1</v>
      </c>
      <c r="AA1586">
        <v>21.552500586485298</v>
      </c>
      <c r="AB1586">
        <v>-6.265527080652479E-2</v>
      </c>
      <c r="AC1586">
        <v>-6.2509983150133674E-2</v>
      </c>
      <c r="AD1586">
        <v>-6.5554318933147518E-2</v>
      </c>
      <c r="AE1586">
        <v>1.0313871575172122</v>
      </c>
      <c r="AF1586">
        <v>-1</v>
      </c>
      <c r="AG1586">
        <v>-1</v>
      </c>
      <c r="AH1586">
        <v>-1</v>
      </c>
      <c r="AI1586">
        <v>-1.1560831865593226E-2</v>
      </c>
      <c r="AJ1586">
        <v>-2.0596241691659817E-2</v>
      </c>
      <c r="AK1586">
        <v>0.30739144389660739</v>
      </c>
      <c r="AL1586">
        <v>-0.13556348690736003</v>
      </c>
      <c r="AM1586">
        <v>0.34968041047720477</v>
      </c>
      <c r="AN1586">
        <v>-0.16623955026215098</v>
      </c>
      <c r="AO1586">
        <v>9.2912520989356384</v>
      </c>
      <c r="AP1586">
        <v>-3.8460908086130576</v>
      </c>
      <c r="AQ1586">
        <v>18.72350541617682</v>
      </c>
      <c r="AR1586">
        <v>0.45760479932040327</v>
      </c>
      <c r="AS1586">
        <v>0.12128562426312095</v>
      </c>
      <c r="AT1586">
        <v>-1</v>
      </c>
      <c r="AU1586">
        <v>-1</v>
      </c>
      <c r="AV1586">
        <v>-1.1525399125669518</v>
      </c>
      <c r="AW1586">
        <v>30.281358613455861</v>
      </c>
      <c r="AX1586">
        <v>30.073808914386934</v>
      </c>
      <c r="AY1586">
        <v>-2.2379807780301575E-2</v>
      </c>
      <c r="AZ1586">
        <v>-33.119528355060794</v>
      </c>
      <c r="BA1586">
        <v>1377.2188144849392</v>
      </c>
    </row>
    <row r="1587" spans="1:100" x14ac:dyDescent="0.25">
      <c r="A1587">
        <v>4054</v>
      </c>
      <c r="B1587" t="s">
        <v>1968</v>
      </c>
      <c r="C1587">
        <v>3</v>
      </c>
      <c r="D1587">
        <v>4.6615325611318585</v>
      </c>
      <c r="E1587">
        <v>0</v>
      </c>
      <c r="F1587">
        <v>-3.9968399325585838E-2</v>
      </c>
      <c r="G1587">
        <v>-3.9968399325585838E-2</v>
      </c>
      <c r="H1587">
        <v>-0.11661648939208601</v>
      </c>
      <c r="I1587">
        <v>0</v>
      </c>
      <c r="J1587">
        <v>-6.9969893635251559</v>
      </c>
      <c r="K1587">
        <v>-0.11661648939208601</v>
      </c>
      <c r="L1587">
        <v>-1.0000000000000002</v>
      </c>
      <c r="M1587">
        <v>-1.0000000000000002</v>
      </c>
      <c r="N1587">
        <v>-2.3323297878417204</v>
      </c>
      <c r="O1587">
        <v>-2.3754252017188802</v>
      </c>
      <c r="P1587">
        <v>-0.2892173383069363</v>
      </c>
      <c r="Q1587">
        <v>-2.9165388799743841</v>
      </c>
      <c r="R1587">
        <v>-0.95553007127436729</v>
      </c>
      <c r="S1587">
        <v>0.33333333333333337</v>
      </c>
      <c r="T1587">
        <v>0.22678190496249351</v>
      </c>
      <c r="U1587">
        <v>0.11971106715433007</v>
      </c>
      <c r="V1587">
        <v>-4.8188303426602731E-3</v>
      </c>
      <c r="W1587">
        <v>31.66495857998332</v>
      </c>
      <c r="X1587">
        <v>0.98953105984769452</v>
      </c>
      <c r="Y1587">
        <v>-1.0000000000000002</v>
      </c>
      <c r="Z1587">
        <v>-1.0000000000000002</v>
      </c>
      <c r="AA1587">
        <v>39.811054325913034</v>
      </c>
      <c r="AB1587">
        <v>-6.424067091153203E-2</v>
      </c>
      <c r="AC1587">
        <v>1.0404359035614201E-2</v>
      </c>
      <c r="AD1587">
        <v>0.23586882821999963</v>
      </c>
      <c r="AE1587">
        <v>9.1016258172040878</v>
      </c>
      <c r="AF1587">
        <v>-1.0000000000000002</v>
      </c>
      <c r="AG1587">
        <v>-1.0000000000000002</v>
      </c>
      <c r="AH1587">
        <v>-1.0000000000000002</v>
      </c>
      <c r="AI1587">
        <v>0</v>
      </c>
      <c r="AJ1587">
        <v>-4.8188303426602731E-3</v>
      </c>
      <c r="AK1587">
        <v>-0.10433079057220622</v>
      </c>
      <c r="AL1587">
        <v>-7.571473824265941E-2</v>
      </c>
      <c r="AM1587">
        <v>0.19144620089716746</v>
      </c>
      <c r="AN1587">
        <v>-0.15023321182310792</v>
      </c>
      <c r="AO1587">
        <v>4.2645010695681549</v>
      </c>
      <c r="AP1587">
        <v>-4.1344039867909963</v>
      </c>
      <c r="AQ1587">
        <v>24.667969216458161</v>
      </c>
      <c r="AR1587">
        <v>0.67500747510749703</v>
      </c>
      <c r="AS1587">
        <v>0.87291457045560827</v>
      </c>
      <c r="AT1587">
        <v>-1.0000000000000002</v>
      </c>
      <c r="AU1587">
        <v>-1.0000000000000002</v>
      </c>
      <c r="AV1587">
        <v>-0.995498470599953</v>
      </c>
      <c r="AW1587">
        <v>33.301225137403172</v>
      </c>
      <c r="AX1587">
        <v>32.819342103137146</v>
      </c>
      <c r="AY1587">
        <v>0.23094366894769908</v>
      </c>
      <c r="AZ1587">
        <v>-5.2199559716374058</v>
      </c>
      <c r="BA1587">
        <v>1483.6174020728906</v>
      </c>
      <c r="CU1587" t="e">
        <v>#N/A</v>
      </c>
      <c r="CV1587" t="e">
        <v>#N/A</v>
      </c>
    </row>
    <row r="1588" spans="1:100" x14ac:dyDescent="0.25">
      <c r="A1588">
        <v>4055</v>
      </c>
      <c r="B1588" t="s">
        <v>1969</v>
      </c>
      <c r="C1588">
        <v>3</v>
      </c>
      <c r="D1588">
        <v>4.4597190620377756</v>
      </c>
      <c r="E1588">
        <v>0.33604350404252004</v>
      </c>
      <c r="F1588">
        <v>0.25697799778570651</v>
      </c>
      <c r="G1588">
        <v>0.31935932921135901</v>
      </c>
      <c r="H1588">
        <v>0.12888652548901622</v>
      </c>
      <c r="I1588">
        <v>0</v>
      </c>
      <c r="J1588">
        <v>7.7331915293409716</v>
      </c>
      <c r="K1588">
        <v>0.12888652548901622</v>
      </c>
      <c r="L1588">
        <v>-0.99999999999999889</v>
      </c>
      <c r="M1588">
        <v>-0.99999999999999889</v>
      </c>
      <c r="N1588">
        <v>2.5777305097803245</v>
      </c>
      <c r="O1588">
        <v>12.512269920590107</v>
      </c>
      <c r="P1588">
        <v>-0.40676606308382568</v>
      </c>
      <c r="Q1588">
        <v>0.38883388806406827</v>
      </c>
      <c r="R1588">
        <v>9.2988370342188112E-2</v>
      </c>
      <c r="S1588">
        <v>0.33333333333333282</v>
      </c>
      <c r="T1588">
        <v>0.33183451232528405</v>
      </c>
      <c r="U1588">
        <v>6.7408804553688723E-2</v>
      </c>
      <c r="V1588">
        <v>9.4848294946851569E-2</v>
      </c>
      <c r="W1588">
        <v>27.941536786805642</v>
      </c>
      <c r="X1588">
        <v>1.3735074870574158</v>
      </c>
      <c r="Y1588">
        <v>-0.99999999999999889</v>
      </c>
      <c r="Z1588">
        <v>-0.99999999999999889</v>
      </c>
      <c r="AA1588">
        <v>66.215728131182615</v>
      </c>
      <c r="AB1588">
        <v>0.1499237210974865</v>
      </c>
      <c r="AC1588">
        <v>0.4573873602584817</v>
      </c>
      <c r="AD1588">
        <v>0.15631297812472847</v>
      </c>
      <c r="AE1588">
        <v>38.181202974034832</v>
      </c>
      <c r="AF1588">
        <v>-0.99999999999999889</v>
      </c>
      <c r="AG1588">
        <v>-0.99999999999999889</v>
      </c>
      <c r="AH1588">
        <v>-0.99999999999999889</v>
      </c>
      <c r="AI1588">
        <v>1.6846331183024643E-2</v>
      </c>
      <c r="AJ1588">
        <v>9.4848294946851569E-2</v>
      </c>
      <c r="AK1588">
        <v>-2.130933295364705E-2</v>
      </c>
      <c r="AL1588">
        <v>0.10107599385555771</v>
      </c>
      <c r="AM1588">
        <v>0.11302794912021775</v>
      </c>
      <c r="AN1588">
        <v>3.4177210756849583E-2</v>
      </c>
      <c r="AO1588">
        <v>2.7191520632372086</v>
      </c>
      <c r="AP1588">
        <v>1.3598102381990289</v>
      </c>
      <c r="AQ1588">
        <v>35.674728316146606</v>
      </c>
      <c r="AR1588">
        <v>0.8274249451591571</v>
      </c>
      <c r="AS1588">
        <v>1.5023940125464323</v>
      </c>
      <c r="AT1588">
        <v>-0.99999999999999889</v>
      </c>
      <c r="AU1588">
        <v>-0.99999999999999889</v>
      </c>
      <c r="AV1588">
        <v>0.41234769955354722</v>
      </c>
      <c r="AW1588">
        <v>80.08780828997179</v>
      </c>
      <c r="AX1588">
        <v>89.909564408317451</v>
      </c>
      <c r="AY1588">
        <v>0.2582903747297739</v>
      </c>
      <c r="AZ1588">
        <v>23.934462770614452</v>
      </c>
      <c r="BA1588">
        <v>1514.0983176788723</v>
      </c>
      <c r="CU1588" t="e">
        <v>#N/A</v>
      </c>
      <c r="CV1588" t="e">
        <v>#N/A</v>
      </c>
    </row>
    <row r="1589" spans="1:100" x14ac:dyDescent="0.25">
      <c r="A1589">
        <v>4056</v>
      </c>
      <c r="B1589" t="s">
        <v>1970</v>
      </c>
      <c r="C1589">
        <v>2</v>
      </c>
      <c r="D1589">
        <v>3.7004212413476232</v>
      </c>
      <c r="E1589">
        <v>-6.998246949905286E-3</v>
      </c>
      <c r="F1589">
        <v>5.951087838911566E-2</v>
      </c>
      <c r="G1589">
        <v>6.7447992403672982E-2</v>
      </c>
      <c r="H1589">
        <v>6.6181142118737699E-2</v>
      </c>
      <c r="I1589">
        <v>0</v>
      </c>
      <c r="J1589">
        <v>3.9708685271242619</v>
      </c>
      <c r="K1589">
        <v>6.6181142118737699E-2</v>
      </c>
      <c r="L1589">
        <v>-1</v>
      </c>
      <c r="M1589">
        <v>-1</v>
      </c>
      <c r="N1589">
        <v>1.3236228423747538</v>
      </c>
      <c r="O1589">
        <v>7.969562980521804</v>
      </c>
      <c r="P1589">
        <v>0.13233590262168954</v>
      </c>
      <c r="Q1589">
        <v>0.59756238123834615</v>
      </c>
      <c r="R1589">
        <v>0.19776085828137055</v>
      </c>
      <c r="S1589">
        <v>0.32722583904230806</v>
      </c>
      <c r="T1589">
        <v>0.27062935063432719</v>
      </c>
      <c r="U1589">
        <v>6.0842739467946161E-2</v>
      </c>
      <c r="V1589">
        <v>-1.5858309017463125E-3</v>
      </c>
      <c r="W1589">
        <v>23.258859308258021</v>
      </c>
      <c r="X1589">
        <v>0.72515603822173103</v>
      </c>
      <c r="Y1589">
        <v>-1</v>
      </c>
      <c r="Z1589">
        <v>-1</v>
      </c>
      <c r="AA1589">
        <v>40.234165787990875</v>
      </c>
      <c r="AB1589">
        <v>9.8608853429880863E-2</v>
      </c>
      <c r="AC1589">
        <v>9.8815340436159763E-2</v>
      </c>
      <c r="AD1589">
        <v>9.43856132450972E-2</v>
      </c>
      <c r="AE1589">
        <v>15.888083993723853</v>
      </c>
      <c r="AF1589">
        <v>-1</v>
      </c>
      <c r="AG1589">
        <v>-1</v>
      </c>
      <c r="AH1589">
        <v>-1</v>
      </c>
      <c r="AI1589">
        <v>-1.1366137049329767E-3</v>
      </c>
      <c r="AJ1589">
        <v>-1.5858309017463125E-3</v>
      </c>
      <c r="AK1589">
        <v>0.11310975798097034</v>
      </c>
      <c r="AL1589">
        <v>5.8718199008276989E-2</v>
      </c>
      <c r="AM1589">
        <v>0.12339599010051767</v>
      </c>
      <c r="AN1589">
        <v>6.0044870114536089E-2</v>
      </c>
      <c r="AO1589">
        <v>3.5291644664582962</v>
      </c>
      <c r="AP1589">
        <v>1.9159968238642846</v>
      </c>
      <c r="AQ1589">
        <v>28.383295117943426</v>
      </c>
      <c r="AR1589">
        <v>0.67023567876638701</v>
      </c>
      <c r="AS1589">
        <v>0.80890720993488241</v>
      </c>
      <c r="AT1589">
        <v>-1</v>
      </c>
      <c r="AU1589">
        <v>-1</v>
      </c>
      <c r="AV1589">
        <v>0.31415296684542282</v>
      </c>
      <c r="AW1589">
        <v>51.810610946902457</v>
      </c>
      <c r="AX1589">
        <v>51.885108179455344</v>
      </c>
      <c r="AY1589">
        <v>0.14345317078165834</v>
      </c>
      <c r="AZ1589">
        <v>-4.066830854332018</v>
      </c>
      <c r="BA1589">
        <v>1386.4310892287635</v>
      </c>
    </row>
    <row r="1590" spans="1:100" x14ac:dyDescent="0.25">
      <c r="A1590">
        <v>4057</v>
      </c>
      <c r="B1590" t="s">
        <v>1971</v>
      </c>
      <c r="C1590">
        <v>3</v>
      </c>
      <c r="D1590">
        <v>-0.66182378383276286</v>
      </c>
      <c r="E1590">
        <v>0</v>
      </c>
      <c r="F1590">
        <v>-0.13663873494308165</v>
      </c>
      <c r="G1590">
        <v>-0.13663873494308165</v>
      </c>
      <c r="H1590">
        <v>3.6587960725495125E-2</v>
      </c>
      <c r="I1590">
        <v>0</v>
      </c>
      <c r="J1590">
        <v>2.195277643529705</v>
      </c>
      <c r="K1590">
        <v>3.6587960725495125E-2</v>
      </c>
      <c r="L1590">
        <v>-0.99999999999999956</v>
      </c>
      <c r="M1590">
        <v>-0.99999999999999956</v>
      </c>
      <c r="N1590">
        <v>0.73175921450990167</v>
      </c>
      <c r="O1590">
        <v>1.396815124753862</v>
      </c>
      <c r="P1590">
        <v>-0.27302797661163591</v>
      </c>
      <c r="Q1590">
        <v>-1.3723641932611812</v>
      </c>
      <c r="R1590">
        <v>-0.4843519025744959</v>
      </c>
      <c r="S1590">
        <v>0.33333333333333293</v>
      </c>
      <c r="T1590">
        <v>0.17474546740960695</v>
      </c>
      <c r="U1590">
        <v>0.11633543921053091</v>
      </c>
      <c r="V1590">
        <v>8.6349337613263154E-3</v>
      </c>
      <c r="W1590">
        <v>23.858448519572086</v>
      </c>
      <c r="X1590">
        <v>0.83005433350380065</v>
      </c>
      <c r="Y1590">
        <v>-0.99999999999999956</v>
      </c>
      <c r="Z1590">
        <v>-0.99999999999999956</v>
      </c>
      <c r="AA1590">
        <v>50.934910497206452</v>
      </c>
      <c r="AB1590">
        <v>6.5799977872867649E-2</v>
      </c>
      <c r="AC1590">
        <v>0.41443170959717679</v>
      </c>
      <c r="AD1590">
        <v>7.0984590134132178E-2</v>
      </c>
      <c r="AE1590">
        <v>27.560813880208833</v>
      </c>
      <c r="AF1590">
        <v>-0.99999999999999956</v>
      </c>
      <c r="AG1590">
        <v>-0.99999999999999956</v>
      </c>
      <c r="AH1590">
        <v>-0.99999999999999956</v>
      </c>
      <c r="AI1590">
        <v>0</v>
      </c>
      <c r="AJ1590">
        <v>8.6349337613263154E-3</v>
      </c>
      <c r="AK1590">
        <v>0.47987226173305869</v>
      </c>
      <c r="AL1590">
        <v>-6.3225353804403899E-3</v>
      </c>
      <c r="AM1590">
        <v>-0.1588846707143034</v>
      </c>
      <c r="AN1590">
        <v>2.0135917383152492E-2</v>
      </c>
      <c r="AO1590">
        <v>-1.572755459192291</v>
      </c>
      <c r="AP1590">
        <v>0.47178525767661172</v>
      </c>
      <c r="AQ1590">
        <v>26.05372616310181</v>
      </c>
      <c r="AR1590">
        <v>0.63304917371479708</v>
      </c>
      <c r="AS1590">
        <v>0.86664229422929584</v>
      </c>
      <c r="AT1590">
        <v>-0.99999999999999956</v>
      </c>
      <c r="AU1590">
        <v>-0.99999999999999956</v>
      </c>
      <c r="AV1590">
        <v>-0.62099063751757777</v>
      </c>
      <c r="AW1590">
        <v>52.803510879636917</v>
      </c>
      <c r="AX1590">
        <v>53.667004255769548</v>
      </c>
      <c r="AY1590">
        <v>0.17608929849603741</v>
      </c>
      <c r="AZ1590">
        <v>6.6326875554983324</v>
      </c>
      <c r="BA1590">
        <v>1478.7485401909503</v>
      </c>
    </row>
    <row r="1591" spans="1:100" x14ac:dyDescent="0.25">
      <c r="A1591">
        <v>4060</v>
      </c>
      <c r="B1591" t="s">
        <v>1972</v>
      </c>
      <c r="C1591">
        <v>3</v>
      </c>
      <c r="D1591">
        <v>5.4688019876124532</v>
      </c>
      <c r="E1591">
        <v>0</v>
      </c>
      <c r="F1591">
        <v>-1.720470138529967E-2</v>
      </c>
      <c r="G1591">
        <v>-1.720470138529967E-2</v>
      </c>
      <c r="H1591">
        <v>-4.6452208748163873E-2</v>
      </c>
      <c r="I1591">
        <v>0</v>
      </c>
      <c r="J1591">
        <v>-2.7871325248898309</v>
      </c>
      <c r="K1591">
        <v>-4.6452208748163873E-2</v>
      </c>
      <c r="L1591">
        <v>-0.99999999999999922</v>
      </c>
      <c r="M1591">
        <v>-0.99999999999999922</v>
      </c>
      <c r="N1591">
        <v>-0.92904417496327696</v>
      </c>
      <c r="O1591">
        <v>2.6644647613373271</v>
      </c>
      <c r="P1591">
        <v>-0.25777116099966357</v>
      </c>
      <c r="Q1591">
        <v>0.38551305820228227</v>
      </c>
      <c r="R1591">
        <v>7.9546335955735722E-2</v>
      </c>
      <c r="S1591">
        <v>0.33333333333333331</v>
      </c>
      <c r="T1591">
        <v>0.31093967175413789</v>
      </c>
      <c r="U1591">
        <v>1.175062108365015E-2</v>
      </c>
      <c r="V1591">
        <v>8.4092816955878488E-2</v>
      </c>
      <c r="W1591">
        <v>31.46274607500655</v>
      </c>
      <c r="X1591">
        <v>1.2198909383263112</v>
      </c>
      <c r="Y1591">
        <v>-0.99999999999999922</v>
      </c>
      <c r="Z1591">
        <v>-0.99999999999999922</v>
      </c>
      <c r="AA1591">
        <v>60.545952141726666</v>
      </c>
      <c r="AB1591">
        <v>0.17125866246625762</v>
      </c>
      <c r="AC1591">
        <v>0.23462947332663495</v>
      </c>
      <c r="AD1591">
        <v>0.17418505882239516</v>
      </c>
      <c r="AE1591">
        <v>29.003659730764387</v>
      </c>
      <c r="AF1591">
        <v>-0.99999999999999922</v>
      </c>
      <c r="AG1591">
        <v>-0.99999999999999922</v>
      </c>
      <c r="AH1591">
        <v>-0.99999999999999922</v>
      </c>
      <c r="AI1591">
        <v>0</v>
      </c>
      <c r="AJ1591">
        <v>8.4092816955878488E-2</v>
      </c>
      <c r="AK1591">
        <v>2.8106824421506197E-2</v>
      </c>
      <c r="AL1591">
        <v>0.13430760395621358</v>
      </c>
      <c r="AM1591">
        <v>-5.281538005113845E-2</v>
      </c>
      <c r="AN1591">
        <v>7.051699137602796E-2</v>
      </c>
      <c r="AO1591">
        <v>-1.1798503791709289</v>
      </c>
      <c r="AP1591">
        <v>2.4344628041817682</v>
      </c>
      <c r="AQ1591">
        <v>28.675613550116712</v>
      </c>
      <c r="AR1591">
        <v>0.74011644312699953</v>
      </c>
      <c r="AS1591">
        <v>1.1734387295781472</v>
      </c>
      <c r="AT1591">
        <v>-0.99999999999999922</v>
      </c>
      <c r="AU1591">
        <v>-0.99999999999999922</v>
      </c>
      <c r="AV1591">
        <v>6.2341634570436094E-2</v>
      </c>
      <c r="AW1591">
        <v>65.644879707245778</v>
      </c>
      <c r="AX1591">
        <v>74.054161402833628</v>
      </c>
      <c r="AY1591">
        <v>0.30228714519840544</v>
      </c>
      <c r="AZ1591">
        <v>4.8620401714402472</v>
      </c>
      <c r="BA1591">
        <v>1512.0002670008776</v>
      </c>
    </row>
    <row r="1592" spans="1:100" x14ac:dyDescent="0.25">
      <c r="A1592">
        <v>4061</v>
      </c>
      <c r="B1592" t="s">
        <v>839</v>
      </c>
      <c r="C1592">
        <v>3</v>
      </c>
      <c r="D1592">
        <v>4.7285425670519343</v>
      </c>
      <c r="E1592">
        <v>0</v>
      </c>
      <c r="F1592">
        <v>-2.2088037189577241E-2</v>
      </c>
      <c r="G1592">
        <v>-2.2088037189577241E-2</v>
      </c>
      <c r="H1592">
        <v>0.42971400124562503</v>
      </c>
      <c r="I1592">
        <v>0</v>
      </c>
      <c r="J1592">
        <v>25.782840074737475</v>
      </c>
      <c r="K1592">
        <v>0.42971400124562503</v>
      </c>
      <c r="L1592">
        <v>-0.99999999999999933</v>
      </c>
      <c r="M1592">
        <v>-0.99999999999999933</v>
      </c>
      <c r="N1592">
        <v>8.5942800249124964</v>
      </c>
      <c r="O1592">
        <v>30.489294604599827</v>
      </c>
      <c r="P1592">
        <v>0.25782004670840186</v>
      </c>
      <c r="Q1592">
        <v>-0.57818959852032858</v>
      </c>
      <c r="R1592">
        <v>-0.20036364417010921</v>
      </c>
      <c r="S1592">
        <v>0.33333333333333304</v>
      </c>
      <c r="T1592">
        <v>0.34749346636698325</v>
      </c>
      <c r="U1592">
        <v>0.26558614497186767</v>
      </c>
      <c r="V1592">
        <v>0</v>
      </c>
      <c r="W1592">
        <v>20.66795773706238</v>
      </c>
      <c r="X1592">
        <v>1.3276175113758124</v>
      </c>
      <c r="Y1592">
        <v>-0.99999999999999933</v>
      </c>
      <c r="Z1592">
        <v>-0.99999999999999933</v>
      </c>
      <c r="AA1592">
        <v>68.251006837030744</v>
      </c>
      <c r="AB1592">
        <v>0.23908473159626448</v>
      </c>
      <c r="AC1592">
        <v>0.3109086540361492</v>
      </c>
      <c r="AD1592">
        <v>0.40567486925035595</v>
      </c>
      <c r="AE1592">
        <v>47.783412744138488</v>
      </c>
      <c r="AF1592">
        <v>-0.99999999999999933</v>
      </c>
      <c r="AG1592">
        <v>-0.99999999999999933</v>
      </c>
      <c r="AH1592">
        <v>-0.99999999999999933</v>
      </c>
      <c r="AI1592">
        <v>0</v>
      </c>
      <c r="AJ1592">
        <v>0</v>
      </c>
      <c r="AK1592">
        <v>0.24075271966122336</v>
      </c>
      <c r="AL1592">
        <v>-5.7815661438320204E-2</v>
      </c>
      <c r="AM1592">
        <v>-4.837743696903872E-2</v>
      </c>
      <c r="AN1592">
        <v>2.7514245383882974E-2</v>
      </c>
      <c r="AO1592">
        <v>-5.6723259198512566E-3</v>
      </c>
      <c r="AP1592">
        <v>0.39877782740547352</v>
      </c>
      <c r="AQ1592">
        <v>46.450797811799873</v>
      </c>
      <c r="AR1592">
        <v>0.94641294467218384</v>
      </c>
      <c r="AS1592">
        <v>1.7573315126214379</v>
      </c>
      <c r="AT1592">
        <v>-0.99999999999999933</v>
      </c>
      <c r="AU1592">
        <v>-0.99999999999999933</v>
      </c>
      <c r="AV1592">
        <v>-0.22245168135968646</v>
      </c>
      <c r="AW1592">
        <v>99.139079269036017</v>
      </c>
      <c r="AX1592">
        <v>99.139079269036017</v>
      </c>
      <c r="AY1592">
        <v>0.34210942942160294</v>
      </c>
      <c r="AZ1592">
        <v>21.720088408189408</v>
      </c>
      <c r="BA1592">
        <v>1572.2656812961193</v>
      </c>
      <c r="CU1592" t="e">
        <v>#N/A</v>
      </c>
      <c r="CV1592" t="e">
        <v>#N/A</v>
      </c>
    </row>
    <row r="1593" spans="1:100" x14ac:dyDescent="0.25">
      <c r="A1593">
        <v>4063</v>
      </c>
      <c r="B1593" t="s">
        <v>1973</v>
      </c>
      <c r="C1593">
        <v>3</v>
      </c>
      <c r="D1593">
        <v>1.6575241304903288</v>
      </c>
      <c r="E1593">
        <v>0</v>
      </c>
      <c r="F1593">
        <v>2.5857903345127426</v>
      </c>
      <c r="G1593">
        <v>2.5857903345127426</v>
      </c>
      <c r="H1593">
        <v>5.2750807193626841E-2</v>
      </c>
      <c r="I1593">
        <v>0</v>
      </c>
      <c r="J1593">
        <v>3.1650484316176088</v>
      </c>
      <c r="K1593">
        <v>5.2750807193626841E-2</v>
      </c>
      <c r="L1593">
        <v>-1</v>
      </c>
      <c r="M1593">
        <v>-1</v>
      </c>
      <c r="N1593">
        <v>1.0550161438725376</v>
      </c>
      <c r="O1593">
        <v>7.408362896620682</v>
      </c>
      <c r="P1593">
        <v>-5.0419749241107287E-2</v>
      </c>
      <c r="Q1593">
        <v>1.6113618761116351</v>
      </c>
      <c r="R1593">
        <v>0.51420791277056588</v>
      </c>
      <c r="S1593">
        <v>0.32033120137722471</v>
      </c>
      <c r="T1593">
        <v>0.37390018273928682</v>
      </c>
      <c r="U1593">
        <v>-7.7686842900520831E-2</v>
      </c>
      <c r="V1593">
        <v>0</v>
      </c>
      <c r="W1593">
        <v>22.551749360894561</v>
      </c>
      <c r="X1593">
        <v>0.46830994347689697</v>
      </c>
      <c r="Y1593">
        <v>-1</v>
      </c>
      <c r="Z1593">
        <v>-1</v>
      </c>
      <c r="AA1593">
        <v>39.425515821837131</v>
      </c>
      <c r="AB1593">
        <v>9.9311924021252426E-2</v>
      </c>
      <c r="AC1593">
        <v>5.4011553412925073E-2</v>
      </c>
      <c r="AD1593">
        <v>0.17386769352926257</v>
      </c>
      <c r="AE1593">
        <v>16.359558548172007</v>
      </c>
      <c r="AF1593">
        <v>-1</v>
      </c>
      <c r="AG1593">
        <v>-1</v>
      </c>
      <c r="AH1593">
        <v>-1</v>
      </c>
      <c r="AI1593">
        <v>7.3768753701417356E-3</v>
      </c>
      <c r="AJ1593">
        <v>0</v>
      </c>
      <c r="AK1593">
        <v>-2.5579132837695369E-2</v>
      </c>
      <c r="AL1593">
        <v>0.71898070938276271</v>
      </c>
      <c r="AM1593">
        <v>0.51854518549535922</v>
      </c>
      <c r="AN1593">
        <v>0.13019094132717302</v>
      </c>
      <c r="AO1593">
        <v>12.835733973195506</v>
      </c>
      <c r="AP1593">
        <v>6.8496770800931399</v>
      </c>
      <c r="AQ1593">
        <v>25.716797792512175</v>
      </c>
      <c r="AR1593">
        <v>0.61654454121599089</v>
      </c>
      <c r="AS1593">
        <v>0.52106075067052315</v>
      </c>
      <c r="AT1593">
        <v>-1</v>
      </c>
      <c r="AU1593">
        <v>-1</v>
      </c>
      <c r="AV1593">
        <v>3.0999982472833079</v>
      </c>
      <c r="AW1593">
        <v>53.683555798550955</v>
      </c>
      <c r="AX1593">
        <v>53.831093305953786</v>
      </c>
      <c r="AY1593">
        <v>8.8452663101657378E-2</v>
      </c>
      <c r="AZ1593">
        <v>-18.620102550220253</v>
      </c>
      <c r="BA1593">
        <v>1504.4418437032045</v>
      </c>
      <c r="CU1593" t="e">
        <v>#N/A</v>
      </c>
      <c r="CV1593" t="e">
        <v>#N/A</v>
      </c>
    </row>
    <row r="1594" spans="1:100" x14ac:dyDescent="0.25">
      <c r="A1594">
        <v>4064</v>
      </c>
      <c r="B1594" t="s">
        <v>1974</v>
      </c>
      <c r="C1594">
        <v>3</v>
      </c>
      <c r="D1594">
        <v>6.1259451095909254</v>
      </c>
      <c r="E1594">
        <v>-5.6328582951650705E-2</v>
      </c>
      <c r="F1594">
        <v>-0.35483770309197976</v>
      </c>
      <c r="G1594">
        <v>-0.37508679208299944</v>
      </c>
      <c r="H1594">
        <v>0.18263239697857817</v>
      </c>
      <c r="I1594">
        <v>0</v>
      </c>
      <c r="J1594">
        <v>10.957943818714691</v>
      </c>
      <c r="K1594">
        <v>0.18263239697857817</v>
      </c>
      <c r="L1594">
        <v>-1.0000000000000024</v>
      </c>
      <c r="M1594">
        <v>-1.0000000000000024</v>
      </c>
      <c r="N1594">
        <v>3.6526479395715636</v>
      </c>
      <c r="O1594">
        <v>16.708802136222623</v>
      </c>
      <c r="P1594">
        <v>2.1719713424382374</v>
      </c>
      <c r="Q1594">
        <v>-1.5295038495918836</v>
      </c>
      <c r="R1594">
        <v>-0.175341213033127</v>
      </c>
      <c r="S1594">
        <v>0.33333333333333398</v>
      </c>
      <c r="T1594">
        <v>0.36681515267836523</v>
      </c>
      <c r="U1594">
        <v>-0.17769881181347794</v>
      </c>
      <c r="V1594">
        <v>-6.3333575293525544E-3</v>
      </c>
      <c r="W1594">
        <v>13.339356787611619</v>
      </c>
      <c r="X1594">
        <v>-0.16671495251331644</v>
      </c>
      <c r="Y1594">
        <v>-1.0000000000000024</v>
      </c>
      <c r="Z1594">
        <v>-1.0000000000000024</v>
      </c>
      <c r="AA1594">
        <v>41.227712629569751</v>
      </c>
      <c r="AB1594">
        <v>0.27043991183438409</v>
      </c>
      <c r="AC1594">
        <v>0.15725544038162795</v>
      </c>
      <c r="AD1594">
        <v>0.13357858888381305</v>
      </c>
      <c r="AE1594">
        <v>28.063697054991259</v>
      </c>
      <c r="AF1594">
        <v>-1.0000000000000024</v>
      </c>
      <c r="AG1594">
        <v>-1.0000000000000024</v>
      </c>
      <c r="AH1594">
        <v>-1.0000000000000024</v>
      </c>
      <c r="AI1594">
        <v>0</v>
      </c>
      <c r="AJ1594">
        <v>-6.3333575293525544E-3</v>
      </c>
      <c r="AK1594">
        <v>-0.16951789130506104</v>
      </c>
      <c r="AL1594">
        <v>-8.8116875552706364E-2</v>
      </c>
      <c r="AM1594">
        <v>-0.23417439577591698</v>
      </c>
      <c r="AN1594">
        <v>-0.13731290596621903</v>
      </c>
      <c r="AO1594">
        <v>-6.7019493509232255</v>
      </c>
      <c r="AP1594">
        <v>-3.8734070269190046</v>
      </c>
      <c r="AQ1594">
        <v>24.297300606326317</v>
      </c>
      <c r="AR1594">
        <v>0.5161163166688687</v>
      </c>
      <c r="AS1594">
        <v>1.5917444465261728E-2</v>
      </c>
      <c r="AT1594">
        <v>-1.0000000000000024</v>
      </c>
      <c r="AU1594">
        <v>-1.0000000000000024</v>
      </c>
      <c r="AV1594">
        <v>-0.55042800511612644</v>
      </c>
      <c r="AW1594">
        <v>54.06310773887337</v>
      </c>
      <c r="AX1594">
        <v>53.429771985938103</v>
      </c>
      <c r="AY1594">
        <v>0.55458719770868714</v>
      </c>
      <c r="AZ1594">
        <v>52.524742109518925</v>
      </c>
      <c r="BA1594">
        <v>1482.2246440349354</v>
      </c>
    </row>
    <row r="1595" spans="1:100" x14ac:dyDescent="0.25">
      <c r="A1595">
        <v>4065</v>
      </c>
      <c r="B1595" t="s">
        <v>1975</v>
      </c>
      <c r="C1595">
        <v>3</v>
      </c>
      <c r="D1595">
        <v>4.8836907784187424</v>
      </c>
      <c r="E1595">
        <v>-0.11329917169810329</v>
      </c>
      <c r="F1595">
        <v>-0.17380921132186894</v>
      </c>
      <c r="G1595">
        <v>-0.21144317704082904</v>
      </c>
      <c r="H1595">
        <v>0.19659147734618043</v>
      </c>
      <c r="I1595">
        <v>0</v>
      </c>
      <c r="J1595">
        <v>11.795488640770827</v>
      </c>
      <c r="K1595">
        <v>0.19659147734618043</v>
      </c>
      <c r="L1595">
        <v>-0.99999999999999989</v>
      </c>
      <c r="M1595">
        <v>-0.99999999999999989</v>
      </c>
      <c r="N1595">
        <v>3.9318295469236091</v>
      </c>
      <c r="O1595">
        <v>16.467736242148739</v>
      </c>
      <c r="P1595">
        <v>1.4560456962988473</v>
      </c>
      <c r="Q1595">
        <v>-0.56737459465284634</v>
      </c>
      <c r="R1595">
        <v>-0.21048064369725031</v>
      </c>
      <c r="S1595">
        <v>0.33333333333333326</v>
      </c>
      <c r="T1595">
        <v>0.30219225369944358</v>
      </c>
      <c r="U1595">
        <v>-0.21890620431079613</v>
      </c>
      <c r="V1595">
        <v>1.1918980163554771E-2</v>
      </c>
      <c r="W1595">
        <v>9.2778754215742012</v>
      </c>
      <c r="X1595">
        <v>-0.25819021693589961</v>
      </c>
      <c r="Y1595">
        <v>-0.99999999999999989</v>
      </c>
      <c r="Z1595">
        <v>-0.99999999999999989</v>
      </c>
      <c r="AA1595">
        <v>69.031823167296054</v>
      </c>
      <c r="AB1595">
        <v>0.57656228176449975</v>
      </c>
      <c r="AC1595">
        <v>0.47191391864978205</v>
      </c>
      <c r="AD1595">
        <v>0.15081236737409939</v>
      </c>
      <c r="AE1595">
        <v>59.964428389419083</v>
      </c>
      <c r="AF1595">
        <v>-0.99999999999999989</v>
      </c>
      <c r="AG1595">
        <v>-0.99999999999999989</v>
      </c>
      <c r="AH1595">
        <v>-0.99999999999999989</v>
      </c>
      <c r="AI1595">
        <v>0</v>
      </c>
      <c r="AJ1595">
        <v>1.1918980163554771E-2</v>
      </c>
      <c r="AK1595">
        <v>0.54829952346773503</v>
      </c>
      <c r="AL1595">
        <v>0.15806290895054517</v>
      </c>
      <c r="AM1595">
        <v>0.55411262017795559</v>
      </c>
      <c r="AN1595">
        <v>0.29659474409770981</v>
      </c>
      <c r="AO1595">
        <v>16.594313121787565</v>
      </c>
      <c r="AP1595">
        <v>8.2051831471954735</v>
      </c>
      <c r="AQ1595">
        <v>21.073364062345039</v>
      </c>
      <c r="AR1595">
        <v>0.42853836288553543</v>
      </c>
      <c r="AS1595">
        <v>-6.1598739589719509E-2</v>
      </c>
      <c r="AT1595">
        <v>-0.99999999999999989</v>
      </c>
      <c r="AU1595">
        <v>-0.99999999999999989</v>
      </c>
      <c r="AV1595">
        <v>-0.42192382073807938</v>
      </c>
      <c r="AW1595">
        <v>93.704742556640269</v>
      </c>
      <c r="AX1595">
        <v>94.89664057299575</v>
      </c>
      <c r="AY1595">
        <v>0.46104507163711639</v>
      </c>
      <c r="AZ1595">
        <v>47.380742727088972</v>
      </c>
      <c r="BA1595">
        <v>1460.4631156744422</v>
      </c>
    </row>
    <row r="1596" spans="1:100" x14ac:dyDescent="0.25">
      <c r="A1596">
        <v>4067</v>
      </c>
      <c r="B1596" t="s">
        <v>1976</v>
      </c>
      <c r="C1596">
        <v>3</v>
      </c>
      <c r="D1596">
        <v>4.0478396508911336</v>
      </c>
      <c r="E1596">
        <v>0</v>
      </c>
      <c r="F1596">
        <v>0</v>
      </c>
      <c r="G1596">
        <v>0</v>
      </c>
      <c r="H1596">
        <v>-2.381688143133498E-3</v>
      </c>
      <c r="I1596">
        <v>0</v>
      </c>
      <c r="J1596">
        <v>-0.14290128858800971</v>
      </c>
      <c r="K1596">
        <v>-2.381688143133498E-3</v>
      </c>
      <c r="L1596">
        <v>-0.99999999999999967</v>
      </c>
      <c r="M1596">
        <v>-0.99999999999999967</v>
      </c>
      <c r="N1596">
        <v>-4.7633762862669987E-2</v>
      </c>
      <c r="O1596">
        <v>3.9049383623031231</v>
      </c>
      <c r="P1596">
        <v>8.582546043582993E-3</v>
      </c>
      <c r="Q1596">
        <v>-6.1838201402545187E-2</v>
      </c>
      <c r="R1596">
        <v>-6.5517079299538972E-3</v>
      </c>
      <c r="S1596">
        <v>0.33333333333333309</v>
      </c>
      <c r="T1596">
        <v>0.22442676725947944</v>
      </c>
      <c r="U1596">
        <v>5.3966219381090225E-2</v>
      </c>
      <c r="V1596">
        <v>0</v>
      </c>
      <c r="W1596">
        <v>24.56432032468145</v>
      </c>
      <c r="X1596">
        <v>0.65157801102862678</v>
      </c>
      <c r="Y1596">
        <v>-0.99999999999999967</v>
      </c>
      <c r="Z1596">
        <v>-0.99999999999999967</v>
      </c>
      <c r="AA1596">
        <v>21.530664584589047</v>
      </c>
      <c r="AB1596">
        <v>-2.8005313634762866E-3</v>
      </c>
      <c r="AC1596">
        <v>-4.4645324430780953E-2</v>
      </c>
      <c r="AD1596">
        <v>-1.3096224848991677E-2</v>
      </c>
      <c r="AE1596">
        <v>-3.0271040321624474</v>
      </c>
      <c r="AF1596">
        <v>-0.99999999999999967</v>
      </c>
      <c r="AG1596">
        <v>-0.99999999999999967</v>
      </c>
      <c r="AH1596">
        <v>-0.99999999999999967</v>
      </c>
      <c r="AI1596">
        <v>0</v>
      </c>
      <c r="AJ1596">
        <v>0</v>
      </c>
      <c r="AK1596">
        <v>-8.8254745410620727E-2</v>
      </c>
      <c r="AL1596">
        <v>-0.18891580026214089</v>
      </c>
      <c r="AM1596">
        <v>5.1296790485429122E-2</v>
      </c>
      <c r="AN1596">
        <v>-0.11465845043726251</v>
      </c>
      <c r="AO1596">
        <v>0.84114603508262442</v>
      </c>
      <c r="AP1596">
        <v>-3.8110402622422681</v>
      </c>
      <c r="AQ1596">
        <v>24.421419036093443</v>
      </c>
      <c r="AR1596">
        <v>0.6117263199739027</v>
      </c>
      <c r="AS1596">
        <v>0.64919632288549312</v>
      </c>
      <c r="AT1596">
        <v>-0.99999999999999967</v>
      </c>
      <c r="AU1596">
        <v>-0.99999999999999967</v>
      </c>
      <c r="AV1596">
        <v>-6.5517079299538972E-3</v>
      </c>
      <c r="AW1596">
        <v>21.624562684649902</v>
      </c>
      <c r="AX1596">
        <v>21.624562684649902</v>
      </c>
      <c r="AY1596">
        <v>-2.8414101763857221E-2</v>
      </c>
      <c r="AZ1596">
        <v>-40.863062027967203</v>
      </c>
      <c r="BA1596">
        <v>1342.1862875952368</v>
      </c>
    </row>
    <row r="1597" spans="1:100" x14ac:dyDescent="0.25">
      <c r="A1597">
        <v>4068</v>
      </c>
      <c r="B1597" t="s">
        <v>1977</v>
      </c>
      <c r="C1597">
        <v>2</v>
      </c>
      <c r="D1597">
        <v>3.9874230472945809</v>
      </c>
      <c r="E1597">
        <v>5.6752913106419681E-2</v>
      </c>
      <c r="F1597">
        <v>0.21825823083378659</v>
      </c>
      <c r="G1597">
        <v>0.22691623146317044</v>
      </c>
      <c r="H1597">
        <v>9.9171861910023126E-2</v>
      </c>
      <c r="I1597">
        <v>0</v>
      </c>
      <c r="J1597">
        <v>5.9503117146013871</v>
      </c>
      <c r="K1597">
        <v>9.9171861910023126E-2</v>
      </c>
      <c r="L1597">
        <v>-1</v>
      </c>
      <c r="M1597">
        <v>-1</v>
      </c>
      <c r="N1597">
        <v>1.9834372382004624</v>
      </c>
      <c r="O1597">
        <v>10.025686909650991</v>
      </c>
      <c r="P1597">
        <v>0.455201451917008</v>
      </c>
      <c r="Q1597">
        <v>1.3521829916220267</v>
      </c>
      <c r="R1597">
        <v>0.44561479266859655</v>
      </c>
      <c r="S1597">
        <v>0.33339274730715068</v>
      </c>
      <c r="T1597">
        <v>0.29666616114337896</v>
      </c>
      <c r="U1597">
        <v>9.3083630016567886E-2</v>
      </c>
      <c r="V1597">
        <v>2.6773350241236045E-3</v>
      </c>
      <c r="W1597">
        <v>25.293716552056495</v>
      </c>
      <c r="X1597">
        <v>0.87451514311479261</v>
      </c>
      <c r="Y1597">
        <v>-1</v>
      </c>
      <c r="Z1597">
        <v>-1</v>
      </c>
      <c r="AA1597">
        <v>44.42360910963783</v>
      </c>
      <c r="AB1597">
        <v>0.13477302300556765</v>
      </c>
      <c r="AC1597">
        <v>0.13499323422780435</v>
      </c>
      <c r="AD1597">
        <v>0.13025282708826216</v>
      </c>
      <c r="AE1597">
        <v>19.219761800323411</v>
      </c>
      <c r="AF1597">
        <v>-1</v>
      </c>
      <c r="AG1597">
        <v>-1</v>
      </c>
      <c r="AH1597">
        <v>-1</v>
      </c>
      <c r="AI1597">
        <v>1.2010618012659804E-3</v>
      </c>
      <c r="AJ1597">
        <v>2.6773350241236045E-3</v>
      </c>
      <c r="AK1597">
        <v>6.9541258984854026E-2</v>
      </c>
      <c r="AL1597">
        <v>0.1022866980043933</v>
      </c>
      <c r="AM1597">
        <v>7.265074102799586E-2</v>
      </c>
      <c r="AN1597">
        <v>0.1107901191870579</v>
      </c>
      <c r="AO1597">
        <v>2.2369916708190054</v>
      </c>
      <c r="AP1597">
        <v>3.2081696195035754</v>
      </c>
      <c r="AQ1597">
        <v>30.549544272827042</v>
      </c>
      <c r="AR1597">
        <v>0.71791906288993423</v>
      </c>
      <c r="AS1597">
        <v>0.96310929143245083</v>
      </c>
      <c r="AT1597">
        <v>-1</v>
      </c>
      <c r="AU1597">
        <v>-1</v>
      </c>
      <c r="AV1597">
        <v>0.64306511799917077</v>
      </c>
      <c r="AW1597">
        <v>56.638637861823348</v>
      </c>
      <c r="AX1597">
        <v>56.776385325087936</v>
      </c>
      <c r="AY1597">
        <v>0.18064192548052938</v>
      </c>
      <c r="AZ1597">
        <v>2.4483608166143291</v>
      </c>
      <c r="BA1597">
        <v>1428.0939026246651</v>
      </c>
    </row>
    <row r="1598" spans="1:100" x14ac:dyDescent="0.25">
      <c r="A1598">
        <v>4069</v>
      </c>
      <c r="B1598" t="s">
        <v>1978</v>
      </c>
      <c r="C1598">
        <v>3</v>
      </c>
      <c r="D1598">
        <v>2.1344144942098167</v>
      </c>
      <c r="E1598">
        <v>0.29103005108440211</v>
      </c>
      <c r="F1598">
        <v>0.19518782520451083</v>
      </c>
      <c r="G1598">
        <v>0.26474567009062761</v>
      </c>
      <c r="H1598">
        <v>-6.2613909123258621E-2</v>
      </c>
      <c r="I1598">
        <v>0</v>
      </c>
      <c r="J1598">
        <v>-3.7568345473955187</v>
      </c>
      <c r="K1598">
        <v>-6.2613909123258621E-2</v>
      </c>
      <c r="L1598">
        <v>-1</v>
      </c>
      <c r="M1598">
        <v>-1</v>
      </c>
      <c r="N1598">
        <v>-1.2522781824651734</v>
      </c>
      <c r="O1598">
        <v>-1.3576743830950737</v>
      </c>
      <c r="P1598">
        <v>-2.1724190510994803</v>
      </c>
      <c r="Q1598">
        <v>-0.23875681393313128</v>
      </c>
      <c r="R1598">
        <v>-0.35650156003690947</v>
      </c>
      <c r="S1598">
        <v>0.34174435858643232</v>
      </c>
      <c r="T1598">
        <v>0.11164210685563397</v>
      </c>
      <c r="U1598">
        <v>-9.9950661426621332E-2</v>
      </c>
      <c r="V1598">
        <v>0</v>
      </c>
      <c r="W1598">
        <v>16.641988525548147</v>
      </c>
      <c r="X1598">
        <v>-0.10549349761885957</v>
      </c>
      <c r="Y1598">
        <v>-1</v>
      </c>
      <c r="Z1598">
        <v>-1</v>
      </c>
      <c r="AA1598">
        <v>23.618821409351423</v>
      </c>
      <c r="AB1598">
        <v>1.3464823389125444E-2</v>
      </c>
      <c r="AC1598">
        <v>-6.9164052845040291E-2</v>
      </c>
      <c r="AD1598">
        <v>0.20236591833271861</v>
      </c>
      <c r="AE1598">
        <v>7.3333344438401946</v>
      </c>
      <c r="AF1598">
        <v>-1</v>
      </c>
      <c r="AG1598">
        <v>-1</v>
      </c>
      <c r="AH1598">
        <v>-1</v>
      </c>
      <c r="AI1598">
        <v>0</v>
      </c>
      <c r="AJ1598">
        <v>0</v>
      </c>
      <c r="AK1598">
        <v>3.2670983546213478E-2</v>
      </c>
      <c r="AL1598">
        <v>0.41309579249502026</v>
      </c>
      <c r="AM1598">
        <v>-0.14359226817390047</v>
      </c>
      <c r="AN1598">
        <v>-0.18374534759617714</v>
      </c>
      <c r="AO1598">
        <v>-3.4264517866164463</v>
      </c>
      <c r="AP1598">
        <v>-2.5281547274293255</v>
      </c>
      <c r="AQ1598">
        <v>12.885153978152633</v>
      </c>
      <c r="AR1598">
        <v>0.35343580401544505</v>
      </c>
      <c r="AS1598">
        <v>-0.16810740674211827</v>
      </c>
      <c r="AT1598">
        <v>-1</v>
      </c>
      <c r="AU1598">
        <v>-1</v>
      </c>
      <c r="AV1598">
        <v>-9.1755889946282032E-2</v>
      </c>
      <c r="AW1598">
        <v>19.732992298827028</v>
      </c>
      <c r="AX1598">
        <v>19.732992298827028</v>
      </c>
      <c r="AY1598">
        <v>-0.1043506791375346</v>
      </c>
      <c r="AZ1598">
        <v>-46.81775368403585</v>
      </c>
      <c r="BA1598">
        <v>1342.6489057829313</v>
      </c>
      <c r="CU1598" t="e">
        <v>#N/A</v>
      </c>
      <c r="CV1598" t="e">
        <v>#N/A</v>
      </c>
    </row>
    <row r="1599" spans="1:100" x14ac:dyDescent="0.25">
      <c r="A1599">
        <v>4073</v>
      </c>
      <c r="B1599" t="s">
        <v>1979</v>
      </c>
      <c r="C1599">
        <v>3</v>
      </c>
      <c r="D1599">
        <v>6.0481544937754839</v>
      </c>
      <c r="E1599">
        <v>0</v>
      </c>
      <c r="F1599">
        <v>0.11804072260105547</v>
      </c>
      <c r="G1599">
        <v>0.11804072260105547</v>
      </c>
      <c r="H1599">
        <v>-2.326921427945941E-2</v>
      </c>
      <c r="I1599">
        <v>0</v>
      </c>
      <c r="J1599">
        <v>-1.3961528567675665</v>
      </c>
      <c r="K1599">
        <v>-2.326921427945941E-2</v>
      </c>
      <c r="L1599">
        <v>-0.99999999999999911</v>
      </c>
      <c r="M1599">
        <v>-0.99999999999999911</v>
      </c>
      <c r="N1599">
        <v>-0.46538428558918865</v>
      </c>
      <c r="O1599">
        <v>4.7700423596089729</v>
      </c>
      <c r="P1599">
        <v>-0.68631109774898713</v>
      </c>
      <c r="Q1599">
        <v>-2.1448997111919197</v>
      </c>
      <c r="R1599">
        <v>-0.65466757758895444</v>
      </c>
      <c r="S1599">
        <v>0.33333333333333282</v>
      </c>
      <c r="T1599">
        <v>0.3619373744202759</v>
      </c>
      <c r="U1599">
        <v>-8.3525358351962172E-4</v>
      </c>
      <c r="V1599">
        <v>0</v>
      </c>
      <c r="W1599">
        <v>28.708186737981961</v>
      </c>
      <c r="X1599">
        <v>0.74864728408983983</v>
      </c>
      <c r="Y1599">
        <v>-0.99999999999999911</v>
      </c>
      <c r="Z1599">
        <v>-0.99999999999999911</v>
      </c>
      <c r="AA1599">
        <v>52.658997864476035</v>
      </c>
      <c r="AB1599">
        <v>0.34565451283863702</v>
      </c>
      <c r="AC1599">
        <v>6.5752979579372484E-2</v>
      </c>
      <c r="AD1599">
        <v>8.0702081663650976E-2</v>
      </c>
      <c r="AE1599">
        <v>24.605478704083023</v>
      </c>
      <c r="AF1599">
        <v>-0.99999999999999911</v>
      </c>
      <c r="AG1599">
        <v>-0.99999999999999911</v>
      </c>
      <c r="AH1599">
        <v>-0.99999999999999911</v>
      </c>
      <c r="AI1599">
        <v>0</v>
      </c>
      <c r="AJ1599">
        <v>0</v>
      </c>
      <c r="AK1599">
        <v>-2.5531754592937418E-2</v>
      </c>
      <c r="AL1599">
        <v>0.12625814639077543</v>
      </c>
      <c r="AM1599">
        <v>0.3073553942376025</v>
      </c>
      <c r="AN1599">
        <v>8.503726355419336E-4</v>
      </c>
      <c r="AO1599">
        <v>7.5562260829753765</v>
      </c>
      <c r="AP1599">
        <v>0.65255004784242487</v>
      </c>
      <c r="AQ1599">
        <v>27.312033881214401</v>
      </c>
      <c r="AR1599">
        <v>0.69443545417008934</v>
      </c>
      <c r="AS1599">
        <v>0.725378069810381</v>
      </c>
      <c r="AT1599">
        <v>-0.99999999999999911</v>
      </c>
      <c r="AU1599">
        <v>-0.99999999999999911</v>
      </c>
      <c r="AV1599">
        <v>-0.53662685498789897</v>
      </c>
      <c r="AW1599">
        <v>58.081590271927396</v>
      </c>
      <c r="AX1599">
        <v>58.081590271927396</v>
      </c>
      <c r="AY1599">
        <v>0.26455987227265304</v>
      </c>
      <c r="AZ1599">
        <v>20.083483442877881</v>
      </c>
      <c r="BA1599">
        <v>1492.7423953712978</v>
      </c>
      <c r="CU1599" t="e">
        <v>#N/A</v>
      </c>
      <c r="CV1599" t="e">
        <v>#N/A</v>
      </c>
    </row>
    <row r="1600" spans="1:100" x14ac:dyDescent="0.25">
      <c r="A1600">
        <v>4074</v>
      </c>
      <c r="B1600" t="s">
        <v>1980</v>
      </c>
      <c r="C1600">
        <v>3</v>
      </c>
      <c r="D1600">
        <v>5.7587044082384127</v>
      </c>
      <c r="E1600">
        <v>0</v>
      </c>
      <c r="F1600">
        <v>-0.10295019014544834</v>
      </c>
      <c r="G1600">
        <v>-0.10295019014544834</v>
      </c>
      <c r="H1600">
        <v>1.0897691510682234E-2</v>
      </c>
      <c r="I1600">
        <v>0</v>
      </c>
      <c r="J1600">
        <v>0.65386149064093202</v>
      </c>
      <c r="K1600">
        <v>1.0897691510682234E-2</v>
      </c>
      <c r="L1600">
        <v>-1</v>
      </c>
      <c r="M1600">
        <v>-1</v>
      </c>
      <c r="N1600">
        <v>0.21795383021364473</v>
      </c>
      <c r="O1600">
        <v>6.3096157087338955</v>
      </c>
      <c r="P1600">
        <v>0.37219328108308314</v>
      </c>
      <c r="Q1600">
        <v>-2.8350469396043798E-2</v>
      </c>
      <c r="R1600">
        <v>0.14128584163232172</v>
      </c>
      <c r="S1600">
        <v>0.33333333333333326</v>
      </c>
      <c r="T1600">
        <v>0.26320053674641963</v>
      </c>
      <c r="U1600">
        <v>0.18388951078886165</v>
      </c>
      <c r="V1600">
        <v>0</v>
      </c>
      <c r="W1600">
        <v>30.781027574317292</v>
      </c>
      <c r="X1600">
        <v>1.2593388905392751</v>
      </c>
      <c r="Y1600">
        <v>-1</v>
      </c>
      <c r="Z1600">
        <v>-1</v>
      </c>
      <c r="AA1600">
        <v>30.760660226157942</v>
      </c>
      <c r="AB1600">
        <v>6.0531040721490195E-2</v>
      </c>
      <c r="AC1600">
        <v>8.4108274509000089E-2</v>
      </c>
      <c r="AD1600">
        <v>-0.14787237902632425</v>
      </c>
      <c r="AE1600">
        <v>-0.1616531897916984</v>
      </c>
      <c r="AF1600">
        <v>-1</v>
      </c>
      <c r="AG1600">
        <v>-1</v>
      </c>
      <c r="AH1600">
        <v>-1</v>
      </c>
      <c r="AI1600">
        <v>0</v>
      </c>
      <c r="AJ1600">
        <v>0</v>
      </c>
      <c r="AK1600">
        <v>5.9568727186458031E-2</v>
      </c>
      <c r="AL1600">
        <v>-4.5383940903092265E-2</v>
      </c>
      <c r="AM1600">
        <v>-0.17681786077121381</v>
      </c>
      <c r="AN1600">
        <v>8.7769005200715698E-3</v>
      </c>
      <c r="AO1600">
        <v>-4.1226028833480539</v>
      </c>
      <c r="AP1600">
        <v>-7.4971915136718414E-3</v>
      </c>
      <c r="AQ1600">
        <v>31.43488906495822</v>
      </c>
      <c r="AR1600">
        <v>0.78042338086861462</v>
      </c>
      <c r="AS1600">
        <v>1.2702365820499564</v>
      </c>
      <c r="AT1600">
        <v>-1</v>
      </c>
      <c r="AU1600">
        <v>-1</v>
      </c>
      <c r="AV1600">
        <v>3.8335651486873359E-2</v>
      </c>
      <c r="AW1600">
        <v>37.062778743378146</v>
      </c>
      <c r="AX1600">
        <v>37.062778743378146</v>
      </c>
      <c r="AY1600">
        <v>0.25000645147621037</v>
      </c>
      <c r="AZ1600">
        <v>26.879546386876058</v>
      </c>
      <c r="BA1600">
        <v>1446.9149788076784</v>
      </c>
      <c r="CU1600" t="e">
        <v>#N/A</v>
      </c>
      <c r="CV1600" t="e">
        <v>#N/A</v>
      </c>
    </row>
    <row r="1601" spans="1:100" x14ac:dyDescent="0.25">
      <c r="A1601">
        <v>4075</v>
      </c>
      <c r="B1601" t="s">
        <v>1981</v>
      </c>
      <c r="C1601">
        <v>3</v>
      </c>
      <c r="D1601">
        <v>5.0655655677097888</v>
      </c>
      <c r="E1601">
        <v>0</v>
      </c>
      <c r="F1601">
        <v>-0.43663048514945157</v>
      </c>
      <c r="G1601">
        <v>-0.43663048514945157</v>
      </c>
      <c r="H1601">
        <v>0.13974835963187948</v>
      </c>
      <c r="I1601">
        <v>0</v>
      </c>
      <c r="J1601">
        <v>8.3849015779127676</v>
      </c>
      <c r="K1601">
        <v>0.13974835963187948</v>
      </c>
      <c r="L1601">
        <v>-1.0000000000000009</v>
      </c>
      <c r="M1601">
        <v>-1.0000000000000009</v>
      </c>
      <c r="N1601">
        <v>2.7949671926375896</v>
      </c>
      <c r="O1601">
        <v>13.013836660473107</v>
      </c>
      <c r="P1601">
        <v>-0.18769143715663889</v>
      </c>
      <c r="Q1601">
        <v>-0.53514539127094163</v>
      </c>
      <c r="R1601">
        <v>-0.2365795619485615</v>
      </c>
      <c r="S1601">
        <v>0.33333333333333365</v>
      </c>
      <c r="T1601">
        <v>0.38490276303602916</v>
      </c>
      <c r="U1601">
        <v>9.8199726280065167E-2</v>
      </c>
      <c r="V1601">
        <v>0</v>
      </c>
      <c r="W1601">
        <v>27.067498520701943</v>
      </c>
      <c r="X1601">
        <v>1.015661417849238</v>
      </c>
      <c r="Y1601">
        <v>-1.0000000000000009</v>
      </c>
      <c r="Z1601">
        <v>-1.0000000000000009</v>
      </c>
      <c r="AA1601">
        <v>42.271450993865237</v>
      </c>
      <c r="AB1601">
        <v>0.14447305598748611</v>
      </c>
      <c r="AC1601">
        <v>2.6010395840089795E-4</v>
      </c>
      <c r="AD1601">
        <v>0.16407748075634926</v>
      </c>
      <c r="AE1601">
        <v>15.440532035111804</v>
      </c>
      <c r="AF1601">
        <v>-1.0000000000000009</v>
      </c>
      <c r="AG1601">
        <v>-1.0000000000000009</v>
      </c>
      <c r="AH1601">
        <v>-1.0000000000000009</v>
      </c>
      <c r="AI1601">
        <v>0</v>
      </c>
      <c r="AJ1601">
        <v>0</v>
      </c>
      <c r="AK1601">
        <v>6.6080580161956642E-2</v>
      </c>
      <c r="AL1601">
        <v>-2.0481882363131313E-2</v>
      </c>
      <c r="AM1601">
        <v>1.0681125587778131E-2</v>
      </c>
      <c r="AN1601">
        <v>-0.1218762721108812</v>
      </c>
      <c r="AO1601">
        <v>0.59743104050423645</v>
      </c>
      <c r="AP1601">
        <v>-3.1493162145876865</v>
      </c>
      <c r="AQ1601">
        <v>35.45240009861471</v>
      </c>
      <c r="AR1601">
        <v>0.81643582264942782</v>
      </c>
      <c r="AS1601">
        <v>1.155409777481117</v>
      </c>
      <c r="AT1601">
        <v>-1.0000000000000009</v>
      </c>
      <c r="AU1601">
        <v>-1.0000000000000009</v>
      </c>
      <c r="AV1601">
        <v>-0.67321004709801313</v>
      </c>
      <c r="AW1601">
        <v>52.135971439750634</v>
      </c>
      <c r="AX1601">
        <v>52.135971439750634</v>
      </c>
      <c r="AY1601">
        <v>0.2788350506406721</v>
      </c>
      <c r="AZ1601">
        <v>-14.357553740459785</v>
      </c>
      <c r="BA1601">
        <v>1460.2494595787894</v>
      </c>
      <c r="CU1601" t="e">
        <v>#N/A</v>
      </c>
      <c r="CV1601" t="e">
        <v>#N/A</v>
      </c>
    </row>
    <row r="1602" spans="1:100" x14ac:dyDescent="0.25">
      <c r="A1602">
        <v>4076</v>
      </c>
      <c r="B1602" t="s">
        <v>1982</v>
      </c>
      <c r="C1602">
        <v>3</v>
      </c>
      <c r="D1602">
        <v>2.120986728857452</v>
      </c>
      <c r="E1602">
        <v>0</v>
      </c>
      <c r="F1602">
        <v>-2.0050913859820271E-2</v>
      </c>
      <c r="G1602">
        <v>-2.0050913859820271E-2</v>
      </c>
      <c r="H1602">
        <v>-0.1765789889672823</v>
      </c>
      <c r="I1602">
        <v>0</v>
      </c>
      <c r="J1602">
        <v>-10.594739338036936</v>
      </c>
      <c r="K1602">
        <v>-0.1765789889672823</v>
      </c>
      <c r="L1602">
        <v>-1.0000000000000011</v>
      </c>
      <c r="M1602">
        <v>-1.0000000000000011</v>
      </c>
      <c r="N1602">
        <v>-3.5315797793456456</v>
      </c>
      <c r="O1602">
        <v>-8.4938035230393041</v>
      </c>
      <c r="P1602">
        <v>-0.23925081629492204</v>
      </c>
      <c r="Q1602">
        <v>-7.3498447054333227E-2</v>
      </c>
      <c r="R1602">
        <v>5.1794358946011948E-3</v>
      </c>
      <c r="S1602">
        <v>0.33333333333333365</v>
      </c>
      <c r="T1602">
        <v>0.296653878253683</v>
      </c>
      <c r="U1602">
        <v>0.29844800127318777</v>
      </c>
      <c r="V1602">
        <v>0</v>
      </c>
      <c r="W1602">
        <v>44.20056807309949</v>
      </c>
      <c r="X1602">
        <v>1.9636787505673994</v>
      </c>
      <c r="Y1602">
        <v>-1.0000000000000011</v>
      </c>
      <c r="Z1602">
        <v>-1.0000000000000011</v>
      </c>
      <c r="AA1602">
        <v>92.55590444697404</v>
      </c>
      <c r="AB1602">
        <v>0.34396085871547877</v>
      </c>
      <c r="AC1602">
        <v>0.25714475302947293</v>
      </c>
      <c r="AD1602">
        <v>0.36589752701464812</v>
      </c>
      <c r="AE1602">
        <v>48.350156937980003</v>
      </c>
      <c r="AF1602">
        <v>-1.0000000000000011</v>
      </c>
      <c r="AG1602">
        <v>-1.0000000000000011</v>
      </c>
      <c r="AH1602">
        <v>-1.0000000000000011</v>
      </c>
      <c r="AI1602">
        <v>0</v>
      </c>
      <c r="AJ1602">
        <v>0</v>
      </c>
      <c r="AK1602">
        <v>9.1253246533436888E-2</v>
      </c>
      <c r="AL1602">
        <v>-8.7773905108418288E-2</v>
      </c>
      <c r="AM1602">
        <v>7.8448163851330438E-2</v>
      </c>
      <c r="AN1602">
        <v>-0.34794103741003535</v>
      </c>
      <c r="AO1602">
        <v>2.4174703289504444</v>
      </c>
      <c r="AP1602">
        <v>-9.1373954607929768</v>
      </c>
      <c r="AQ1602">
        <v>33.605828735062552</v>
      </c>
      <c r="AR1602">
        <v>0.92843521286020425</v>
      </c>
      <c r="AS1602">
        <v>1.787099761600117</v>
      </c>
      <c r="AT1602">
        <v>-1.0000000000000011</v>
      </c>
      <c r="AU1602">
        <v>-1.0000000000000011</v>
      </c>
      <c r="AV1602">
        <v>-1.4871477965219076E-2</v>
      </c>
      <c r="AW1602">
        <v>74.924705463141791</v>
      </c>
      <c r="AX1602">
        <v>74.924705463141791</v>
      </c>
      <c r="AY1602">
        <v>0.27652157693251822</v>
      </c>
      <c r="AZ1602">
        <v>30.268135264975982</v>
      </c>
      <c r="BA1602">
        <v>1488.9213190563657</v>
      </c>
    </row>
    <row r="1603" spans="1:100" x14ac:dyDescent="0.25">
      <c r="A1603">
        <v>4077</v>
      </c>
      <c r="B1603" t="s">
        <v>1983</v>
      </c>
      <c r="C1603">
        <v>3</v>
      </c>
      <c r="D1603">
        <v>5.9436984015280538</v>
      </c>
      <c r="E1603">
        <v>0</v>
      </c>
      <c r="F1603">
        <v>-0.13510215129643127</v>
      </c>
      <c r="G1603">
        <v>-0.13510215129643127</v>
      </c>
      <c r="H1603">
        <v>8.8289055073963729E-2</v>
      </c>
      <c r="I1603">
        <v>0</v>
      </c>
      <c r="J1603">
        <v>5.2973433044378222</v>
      </c>
      <c r="K1603">
        <v>8.8289055073963729E-2</v>
      </c>
      <c r="L1603">
        <v>-1.0000000000000002</v>
      </c>
      <c r="M1603">
        <v>-1.0000000000000002</v>
      </c>
      <c r="N1603">
        <v>1.7657811014792737</v>
      </c>
      <c r="O1603">
        <v>11.105939554669447</v>
      </c>
      <c r="P1603">
        <v>4.5617041973581934E-2</v>
      </c>
      <c r="Q1603">
        <v>1.1106827220966013</v>
      </c>
      <c r="R1603">
        <v>0.24826743856751254</v>
      </c>
      <c r="S1603">
        <v>0.32719919307202222</v>
      </c>
      <c r="T1603">
        <v>0.35529523422413062</v>
      </c>
      <c r="U1603">
        <v>3.3331770389635446E-2</v>
      </c>
      <c r="V1603">
        <v>-2.9888385152319483E-2</v>
      </c>
      <c r="W1603">
        <v>23.905950298380198</v>
      </c>
      <c r="X1603">
        <v>0.57016404375761098</v>
      </c>
      <c r="Y1603">
        <v>-1.0000000000000002</v>
      </c>
      <c r="Z1603">
        <v>-1.0000000000000002</v>
      </c>
      <c r="AA1603">
        <v>58.799128600773088</v>
      </c>
      <c r="AB1603">
        <v>0.33780002521365149</v>
      </c>
      <c r="AC1603">
        <v>1.5567434121739412E-2</v>
      </c>
      <c r="AD1603">
        <v>0.3395307579411167</v>
      </c>
      <c r="AE1603">
        <v>34.644910863825366</v>
      </c>
      <c r="AF1603">
        <v>-1.0000000000000002</v>
      </c>
      <c r="AG1603">
        <v>-1.0000000000000002</v>
      </c>
      <c r="AH1603">
        <v>-1.0000000000000002</v>
      </c>
      <c r="AI1603">
        <v>0</v>
      </c>
      <c r="AJ1603">
        <v>-2.9888385152319483E-2</v>
      </c>
      <c r="AK1603">
        <v>-3.6548533436119468E-2</v>
      </c>
      <c r="AL1603">
        <v>3.3103579664433447E-2</v>
      </c>
      <c r="AM1603">
        <v>-2.4016221879299714E-2</v>
      </c>
      <c r="AN1603">
        <v>1.8764969564498607E-2</v>
      </c>
      <c r="AO1603">
        <v>-0.78314821416308911</v>
      </c>
      <c r="AP1603">
        <v>0.63464213743463371</v>
      </c>
      <c r="AQ1603">
        <v>29.203293602818007</v>
      </c>
      <c r="AR1603">
        <v>0.68593781253346808</v>
      </c>
      <c r="AS1603">
        <v>0.65845309883157466</v>
      </c>
      <c r="AT1603">
        <v>-1.0000000000000002</v>
      </c>
      <c r="AU1603">
        <v>-1.0000000000000002</v>
      </c>
      <c r="AV1603">
        <v>0.11316528727108099</v>
      </c>
      <c r="AW1603">
        <v>70.539710292877146</v>
      </c>
      <c r="AX1603">
        <v>67.550871777645213</v>
      </c>
      <c r="AY1603">
        <v>0.18865938991884659</v>
      </c>
      <c r="AZ1603">
        <v>-0.92520035383982557</v>
      </c>
      <c r="BA1603">
        <v>1467.3920719214834</v>
      </c>
    </row>
    <row r="1604" spans="1:100" x14ac:dyDescent="0.25">
      <c r="A1604">
        <v>4078</v>
      </c>
      <c r="B1604" t="s">
        <v>720</v>
      </c>
      <c r="C1604">
        <v>3</v>
      </c>
      <c r="D1604">
        <v>0.40775051231894022</v>
      </c>
      <c r="E1604">
        <v>3.8067135996248313E-3</v>
      </c>
      <c r="F1604">
        <v>0.16852314368036431</v>
      </c>
      <c r="G1604">
        <v>0.16852314368036431</v>
      </c>
      <c r="H1604">
        <v>-0.22105196853016199</v>
      </c>
      <c r="I1604">
        <v>0</v>
      </c>
      <c r="J1604">
        <v>-13.263118111809717</v>
      </c>
      <c r="K1604">
        <v>-0.22105196853016199</v>
      </c>
      <c r="L1604">
        <v>-1.0000000000000027</v>
      </c>
      <c r="M1604">
        <v>-1.0000000000000027</v>
      </c>
      <c r="N1604">
        <v>-4.4210393706032391</v>
      </c>
      <c r="O1604">
        <v>-12.686844455810411</v>
      </c>
      <c r="P1604">
        <v>1.490174833972939E-2</v>
      </c>
      <c r="Q1604">
        <v>-0.16797428216905622</v>
      </c>
      <c r="R1604">
        <v>-4.8434480328895552E-2</v>
      </c>
      <c r="S1604">
        <v>0.33333333333333393</v>
      </c>
      <c r="T1604">
        <v>0.21373974723511488</v>
      </c>
      <c r="U1604">
        <v>-6.0634268296153773E-2</v>
      </c>
      <c r="V1604">
        <v>1.0809750477753156E-2</v>
      </c>
      <c r="W1604">
        <v>28.732021251208408</v>
      </c>
      <c r="X1604">
        <v>0.47085289268229569</v>
      </c>
      <c r="Y1604">
        <v>-1.0000000000000027</v>
      </c>
      <c r="Z1604">
        <v>-1.0000000000000027</v>
      </c>
      <c r="AA1604">
        <v>29.188775663642645</v>
      </c>
      <c r="AB1604">
        <v>8.2593740783506925E-2</v>
      </c>
      <c r="AC1604">
        <v>-3.6590931836057994E-2</v>
      </c>
      <c r="AD1604">
        <v>-3.5899031092186305E-2</v>
      </c>
      <c r="AE1604">
        <v>0.50518889276313184</v>
      </c>
      <c r="AF1604">
        <v>-1.0000000000000027</v>
      </c>
      <c r="AG1604">
        <v>-1.0000000000000027</v>
      </c>
      <c r="AH1604">
        <v>-1.0000000000000027</v>
      </c>
      <c r="AI1604">
        <v>0</v>
      </c>
      <c r="AJ1604">
        <v>1.0809750477753156E-2</v>
      </c>
      <c r="AK1604">
        <v>0.18188560138325272</v>
      </c>
      <c r="AL1604">
        <v>-6.6063794567242651E-3</v>
      </c>
      <c r="AM1604">
        <v>0.16364559875255361</v>
      </c>
      <c r="AN1604">
        <v>-8.7858784028496603E-2</v>
      </c>
      <c r="AO1604">
        <v>5.0005679757301014</v>
      </c>
      <c r="AP1604">
        <v>-2.2295014979960373</v>
      </c>
      <c r="AQ1604">
        <v>15.468903139398702</v>
      </c>
      <c r="AR1604">
        <v>0.49724856275004836</v>
      </c>
      <c r="AS1604">
        <v>0.24980092415213362</v>
      </c>
      <c r="AT1604">
        <v>-1.0000000000000027</v>
      </c>
      <c r="AU1604">
        <v>-1.0000000000000027</v>
      </c>
      <c r="AV1604">
        <v>0.12008866335146867</v>
      </c>
      <c r="AW1604">
        <v>14.272429709836207</v>
      </c>
      <c r="AX1604">
        <v>15.353404757611507</v>
      </c>
      <c r="AY1604">
        <v>3.4991331466768055E-2</v>
      </c>
      <c r="AZ1604">
        <v>-51.72953891665</v>
      </c>
      <c r="BA1604">
        <v>1294.3774457536997</v>
      </c>
    </row>
    <row r="1605" spans="1:100" x14ac:dyDescent="0.25">
      <c r="A1605">
        <v>4079</v>
      </c>
      <c r="B1605" t="s">
        <v>1984</v>
      </c>
      <c r="C1605">
        <v>2</v>
      </c>
      <c r="D1605">
        <v>3.8774576380641701</v>
      </c>
      <c r="E1605">
        <v>3.2326507908806361E-2</v>
      </c>
      <c r="F1605">
        <v>0.15743381365555909</v>
      </c>
      <c r="G1605">
        <v>0.16581560490240416</v>
      </c>
      <c r="H1605">
        <v>8.6531390918265727E-2</v>
      </c>
      <c r="I1605">
        <v>0</v>
      </c>
      <c r="J1605">
        <v>5.191883455095943</v>
      </c>
      <c r="K1605">
        <v>8.6531390918265727E-2</v>
      </c>
      <c r="L1605">
        <v>-1</v>
      </c>
      <c r="M1605">
        <v>-1</v>
      </c>
      <c r="N1605">
        <v>1.7306278183653143</v>
      </c>
      <c r="O1605">
        <v>9.2378782456981323</v>
      </c>
      <c r="P1605">
        <v>0.33149476603914052</v>
      </c>
      <c r="Q1605">
        <v>1.0630483502536723</v>
      </c>
      <c r="R1605">
        <v>0.35064898144545797</v>
      </c>
      <c r="S1605">
        <v>0.33102988206735789</v>
      </c>
      <c r="T1605">
        <v>0.28669009666101231</v>
      </c>
      <c r="U1605">
        <v>8.0730457842496953E-2</v>
      </c>
      <c r="V1605">
        <v>1.0438930877266293E-3</v>
      </c>
      <c r="W1605">
        <v>24.514056268033336</v>
      </c>
      <c r="X1605">
        <v>0.8172878548137259</v>
      </c>
      <c r="Y1605">
        <v>-1</v>
      </c>
      <c r="Z1605">
        <v>-1</v>
      </c>
      <c r="AA1605">
        <v>42.818414160454616</v>
      </c>
      <c r="AB1605">
        <v>0.12091663735061697</v>
      </c>
      <c r="AC1605">
        <v>0.12113159010760052</v>
      </c>
      <c r="AD1605">
        <v>0.11651022071265205</v>
      </c>
      <c r="AE1605">
        <v>17.943221702543301</v>
      </c>
      <c r="AF1605">
        <v>-1</v>
      </c>
      <c r="AG1605">
        <v>-1</v>
      </c>
      <c r="AH1605">
        <v>-1</v>
      </c>
      <c r="AI1605">
        <v>3.0537599594883651E-4</v>
      </c>
      <c r="AJ1605">
        <v>1.0438930877266293E-3</v>
      </c>
      <c r="AK1605">
        <v>8.6234630672376147E-2</v>
      </c>
      <c r="AL1605">
        <v>8.5593326316871179E-2</v>
      </c>
      <c r="AM1605">
        <v>9.209390119330256E-2</v>
      </c>
      <c r="AN1605">
        <v>9.1346959021751203E-2</v>
      </c>
      <c r="AO1605">
        <v>2.7320906817818127</v>
      </c>
      <c r="AP1605">
        <v>2.7130706085407681</v>
      </c>
      <c r="AQ1605">
        <v>29.719540872584211</v>
      </c>
      <c r="AR1605">
        <v>0.69964906339869126</v>
      </c>
      <c r="AS1605">
        <v>0.90402640538540235</v>
      </c>
      <c r="AT1605">
        <v>-1</v>
      </c>
      <c r="AU1605">
        <v>-1</v>
      </c>
      <c r="AV1605">
        <v>0.51704166256084116</v>
      </c>
      <c r="AW1605">
        <v>54.788768124164505</v>
      </c>
      <c r="AX1605">
        <v>54.90228111447454</v>
      </c>
      <c r="AY1605">
        <v>0.16639296765346084</v>
      </c>
      <c r="AZ1605">
        <v>-4.7950019989212646E-2</v>
      </c>
      <c r="BA1605">
        <v>1443.9338407751766</v>
      </c>
    </row>
    <row r="1606" spans="1:100" x14ac:dyDescent="0.25">
      <c r="A1606">
        <v>4080</v>
      </c>
      <c r="B1606" t="s">
        <v>1985</v>
      </c>
      <c r="C1606">
        <v>3</v>
      </c>
      <c r="D1606">
        <v>0.80948312957471846</v>
      </c>
      <c r="E1606">
        <v>-8.2054652038651421E-3</v>
      </c>
      <c r="F1606">
        <v>-0.24495696182387489</v>
      </c>
      <c r="G1606">
        <v>-0.24495696182387489</v>
      </c>
      <c r="H1606">
        <v>-2.0490988657655473E-2</v>
      </c>
      <c r="I1606">
        <v>0</v>
      </c>
      <c r="J1606">
        <v>-1.2294593194593295</v>
      </c>
      <c r="K1606">
        <v>-2.0490988657655473E-2</v>
      </c>
      <c r="L1606">
        <v>-0.99999999999999956</v>
      </c>
      <c r="M1606">
        <v>-0.99999999999999956</v>
      </c>
      <c r="N1606">
        <v>-0.40981977315311002</v>
      </c>
      <c r="O1606">
        <v>-0.66493315170848577</v>
      </c>
      <c r="P1606">
        <v>0.49642991769079986</v>
      </c>
      <c r="Q1606">
        <v>-0.38151304774702061</v>
      </c>
      <c r="R1606">
        <v>-0.23719106442277901</v>
      </c>
      <c r="S1606">
        <v>0.3484267125690631</v>
      </c>
      <c r="T1606">
        <v>0.27860813401012163</v>
      </c>
      <c r="U1606">
        <v>0.1401857356089718</v>
      </c>
      <c r="V1606">
        <v>1.8581318917926344E-3</v>
      </c>
      <c r="W1606">
        <v>31.582788109504182</v>
      </c>
      <c r="X1606">
        <v>1.1642522537055213</v>
      </c>
      <c r="Y1606">
        <v>-0.99999999999999956</v>
      </c>
      <c r="Z1606">
        <v>-0.99999999999999956</v>
      </c>
      <c r="AA1606">
        <v>42.8873335202085</v>
      </c>
      <c r="AB1606">
        <v>8.0067721110876483E-2</v>
      </c>
      <c r="AC1606">
        <v>0.10270088062882947</v>
      </c>
      <c r="AD1606">
        <v>4.8066127762835628E-2</v>
      </c>
      <c r="AE1606">
        <v>11.541736475127083</v>
      </c>
      <c r="AF1606">
        <v>-0.99999999999999956</v>
      </c>
      <c r="AG1606">
        <v>-0.99999999999999956</v>
      </c>
      <c r="AH1606">
        <v>-0.99999999999999956</v>
      </c>
      <c r="AI1606">
        <v>0</v>
      </c>
      <c r="AJ1606">
        <v>1.8581318917926344E-3</v>
      </c>
      <c r="AK1606">
        <v>0.3853959683977855</v>
      </c>
      <c r="AL1606">
        <v>-5.7962813090861411E-2</v>
      </c>
      <c r="AM1606">
        <v>0.18017756513938954</v>
      </c>
      <c r="AN1606">
        <v>-2.9236982998379252E-2</v>
      </c>
      <c r="AO1606">
        <v>6.4314189704736648</v>
      </c>
      <c r="AP1606">
        <v>-1.0207386404137884</v>
      </c>
      <c r="AQ1606">
        <v>30.353328790044856</v>
      </c>
      <c r="AR1606">
        <v>0.76907871407994921</v>
      </c>
      <c r="AS1606">
        <v>1.1437612650478655</v>
      </c>
      <c r="AT1606">
        <v>-0.99999999999999956</v>
      </c>
      <c r="AU1606">
        <v>-0.99999999999999956</v>
      </c>
      <c r="AV1606">
        <v>-0.48214802624665382</v>
      </c>
      <c r="AW1606">
        <v>41.201661728086208</v>
      </c>
      <c r="AX1606">
        <v>41.387474917265465</v>
      </c>
      <c r="AY1606">
        <v>0.18518999313607004</v>
      </c>
      <c r="AZ1606">
        <v>-25.442510312210683</v>
      </c>
      <c r="BA1606">
        <v>1399.8867580608921</v>
      </c>
    </row>
    <row r="1607" spans="1:100" x14ac:dyDescent="0.25">
      <c r="A1607">
        <v>4083</v>
      </c>
      <c r="B1607" t="s">
        <v>1986</v>
      </c>
      <c r="C1607">
        <v>3</v>
      </c>
      <c r="D1607">
        <v>3.6626439403111348</v>
      </c>
      <c r="E1607">
        <v>-4.8874135826401204E-3</v>
      </c>
      <c r="F1607">
        <v>-5.3322985576353288E-2</v>
      </c>
      <c r="G1607">
        <v>-5.3322985576353288E-2</v>
      </c>
      <c r="H1607">
        <v>0.14146831412905472</v>
      </c>
      <c r="I1607">
        <v>0</v>
      </c>
      <c r="J1607">
        <v>8.4880988477432844</v>
      </c>
      <c r="K1607">
        <v>0.14146831412905472</v>
      </c>
      <c r="L1607">
        <v>-1.0000000000000007</v>
      </c>
      <c r="M1607">
        <v>-1.0000000000000007</v>
      </c>
      <c r="N1607">
        <v>2.829366282581093</v>
      </c>
      <c r="O1607">
        <v>12.097419802478065</v>
      </c>
      <c r="P1607">
        <v>-0.34798260521602997</v>
      </c>
      <c r="Q1607">
        <v>-1.9369379876313958E-2</v>
      </c>
      <c r="R1607">
        <v>-8.9642351570532741E-3</v>
      </c>
      <c r="S1607">
        <v>0.33333333333333381</v>
      </c>
      <c r="T1607">
        <v>0.11110217738817001</v>
      </c>
      <c r="U1607">
        <v>-4.8489596677747687E-2</v>
      </c>
      <c r="V1607">
        <v>-3.3486200248050615E-2</v>
      </c>
      <c r="W1607">
        <v>8.8396559866660169</v>
      </c>
      <c r="X1607">
        <v>-0.31413954755200946</v>
      </c>
      <c r="Y1607">
        <v>-1.0000000000000007</v>
      </c>
      <c r="Z1607">
        <v>-1.0000000000000007</v>
      </c>
      <c r="AA1607">
        <v>2.4372835521209257</v>
      </c>
      <c r="AB1607">
        <v>-0.23317806784788819</v>
      </c>
      <c r="AC1607">
        <v>0.11638042984404454</v>
      </c>
      <c r="AD1607">
        <v>-1.1070525983917223E-2</v>
      </c>
      <c r="AE1607">
        <v>-6.3934081993880394</v>
      </c>
      <c r="AF1607">
        <v>-1.0000000000000007</v>
      </c>
      <c r="AG1607">
        <v>-1.0000000000000007</v>
      </c>
      <c r="AH1607">
        <v>-1.0000000000000007</v>
      </c>
      <c r="AI1607">
        <v>-3.5943289572715493E-3</v>
      </c>
      <c r="AJ1607">
        <v>-3.3486200248050615E-2</v>
      </c>
      <c r="AK1607">
        <v>0.16760922848833168</v>
      </c>
      <c r="AL1607">
        <v>0.19771829666326216</v>
      </c>
      <c r="AM1607">
        <v>-7.4896874580178043E-3</v>
      </c>
      <c r="AN1607">
        <v>1.1721446552163995E-2</v>
      </c>
      <c r="AO1607">
        <v>0.65080395599121255</v>
      </c>
      <c r="AP1607">
        <v>1.2816276471204107</v>
      </c>
      <c r="AQ1607">
        <v>17.327754834409305</v>
      </c>
      <c r="AR1607">
        <v>0.36245971379570519</v>
      </c>
      <c r="AS1607">
        <v>-0.17267123342295482</v>
      </c>
      <c r="AT1607">
        <v>-1.0000000000000007</v>
      </c>
      <c r="AU1607">
        <v>-1.0000000000000007</v>
      </c>
      <c r="AV1607">
        <v>-6.2287220733406715E-2</v>
      </c>
      <c r="AW1607">
        <v>15.816331001719391</v>
      </c>
      <c r="AX1607">
        <v>12.395824397768902</v>
      </c>
      <c r="AY1607">
        <v>-7.3376007288582359E-2</v>
      </c>
      <c r="AZ1607">
        <v>-55.39696271738454</v>
      </c>
      <c r="BA1607">
        <v>1281.7811515321268</v>
      </c>
      <c r="CU1607" t="e">
        <v>#N/A</v>
      </c>
      <c r="CV1607" t="e">
        <v>#N/A</v>
      </c>
    </row>
    <row r="1608" spans="1:100" x14ac:dyDescent="0.25">
      <c r="A1608">
        <v>4085</v>
      </c>
      <c r="B1608" t="s">
        <v>935</v>
      </c>
      <c r="C1608">
        <v>3</v>
      </c>
      <c r="D1608">
        <v>5.3739838811664837</v>
      </c>
      <c r="E1608">
        <v>0</v>
      </c>
      <c r="F1608">
        <v>-9.3381205253704802E-2</v>
      </c>
      <c r="G1608">
        <v>-9.3381205253704802E-2</v>
      </c>
      <c r="H1608">
        <v>0.19337404240453832</v>
      </c>
      <c r="I1608">
        <v>0</v>
      </c>
      <c r="J1608">
        <v>11.6024425442723</v>
      </c>
      <c r="K1608">
        <v>0.19337404240453832</v>
      </c>
      <c r="L1608">
        <v>-1.0000000000000002</v>
      </c>
      <c r="M1608">
        <v>-1.0000000000000002</v>
      </c>
      <c r="N1608">
        <v>3.8674808480907665</v>
      </c>
      <c r="O1608">
        <v>16.883045220185089</v>
      </c>
      <c r="P1608">
        <v>-2.3188959396031588E-3</v>
      </c>
      <c r="Q1608">
        <v>4.9627309985941768</v>
      </c>
      <c r="R1608">
        <v>1.3579872149647134</v>
      </c>
      <c r="S1608">
        <v>0.33333333333333315</v>
      </c>
      <c r="T1608">
        <v>0.38639511573091656</v>
      </c>
      <c r="U1608">
        <v>0.15532207376371571</v>
      </c>
      <c r="V1608">
        <v>-3.5182367086774302E-2</v>
      </c>
      <c r="W1608">
        <v>25.859764533466109</v>
      </c>
      <c r="X1608">
        <v>0.98863687180236104</v>
      </c>
      <c r="Y1608">
        <v>-1.0000000000000002</v>
      </c>
      <c r="Z1608">
        <v>-1.0000000000000002</v>
      </c>
      <c r="AA1608">
        <v>65.221312192507341</v>
      </c>
      <c r="AB1608">
        <v>0.38560704358566056</v>
      </c>
      <c r="AC1608">
        <v>0.33374896726789088</v>
      </c>
      <c r="AD1608">
        <v>4.0715198027979051E-2</v>
      </c>
      <c r="AE1608">
        <v>38.003560444076506</v>
      </c>
      <c r="AF1608">
        <v>-1.0000000000000002</v>
      </c>
      <c r="AG1608">
        <v>-1.0000000000000002</v>
      </c>
      <c r="AH1608">
        <v>-1.0000000000000002</v>
      </c>
      <c r="AI1608">
        <v>0</v>
      </c>
      <c r="AJ1608">
        <v>-3.5182367086774302E-2</v>
      </c>
      <c r="AK1608">
        <v>-0.10312314432482857</v>
      </c>
      <c r="AL1608">
        <v>-7.5421448193949026E-2</v>
      </c>
      <c r="AM1608">
        <v>-9.1784437567562646E-2</v>
      </c>
      <c r="AN1608">
        <v>0.59060485981856248</v>
      </c>
      <c r="AO1608">
        <v>-2.8102266608132092</v>
      </c>
      <c r="AP1608">
        <v>14.388014254494315</v>
      </c>
      <c r="AQ1608">
        <v>37.462207077738412</v>
      </c>
      <c r="AR1608">
        <v>0.839868155741191</v>
      </c>
      <c r="AS1608">
        <v>1.1820109142069</v>
      </c>
      <c r="AT1608">
        <v>-1.0000000000000002</v>
      </c>
      <c r="AU1608">
        <v>-1.0000000000000002</v>
      </c>
      <c r="AV1608">
        <v>1.2646060097110083</v>
      </c>
      <c r="AW1608">
        <v>96.492371667186703</v>
      </c>
      <c r="AX1608">
        <v>92.974134958509282</v>
      </c>
      <c r="AY1608">
        <v>0.24302146618165693</v>
      </c>
      <c r="AZ1608">
        <v>30.6539195555169</v>
      </c>
      <c r="BA1608">
        <v>1506.1732935465436</v>
      </c>
    </row>
    <row r="1609" spans="1:100" x14ac:dyDescent="0.25">
      <c r="A1609">
        <v>4087</v>
      </c>
      <c r="B1609" t="s">
        <v>754</v>
      </c>
      <c r="C1609">
        <v>2</v>
      </c>
      <c r="D1609">
        <v>4.4696801051958532</v>
      </c>
      <c r="E1609">
        <v>0.16387574735171528</v>
      </c>
      <c r="F1609">
        <v>0.48500578974542774</v>
      </c>
      <c r="G1609">
        <v>0.49487511605549694</v>
      </c>
      <c r="H1609">
        <v>0.15460707916273625</v>
      </c>
      <c r="I1609">
        <v>0</v>
      </c>
      <c r="J1609">
        <v>9.2764247497641747</v>
      </c>
      <c r="K1609">
        <v>0.15460707916273625</v>
      </c>
      <c r="L1609">
        <v>-1</v>
      </c>
      <c r="M1609">
        <v>-1</v>
      </c>
      <c r="N1609">
        <v>3.0921415832547248</v>
      </c>
      <c r="O1609">
        <v>13.480648711966294</v>
      </c>
      <c r="P1609">
        <v>0.99772134787060796</v>
      </c>
      <c r="Q1609">
        <v>2.6201928363494664</v>
      </c>
      <c r="R1609">
        <v>0.86209060121779291</v>
      </c>
      <c r="S1609">
        <v>0.34375517351676033</v>
      </c>
      <c r="T1609">
        <v>0.34041653264992228</v>
      </c>
      <c r="U1609">
        <v>0.14725888849201058</v>
      </c>
      <c r="V1609">
        <v>9.8408504242146859E-3</v>
      </c>
      <c r="W1609">
        <v>28.712943355893085</v>
      </c>
      <c r="X1609">
        <v>1.1254873704805244</v>
      </c>
      <c r="Y1609">
        <v>-1</v>
      </c>
      <c r="Z1609">
        <v>-1</v>
      </c>
      <c r="AA1609">
        <v>51.463246382564947</v>
      </c>
      <c r="AB1609">
        <v>0.195540675541652</v>
      </c>
      <c r="AC1609">
        <v>0.19578394794285225</v>
      </c>
      <c r="AD1609">
        <v>0.19052149670881968</v>
      </c>
      <c r="AE1609">
        <v>24.818071997655814</v>
      </c>
      <c r="AF1609">
        <v>-1</v>
      </c>
      <c r="AG1609">
        <v>-1</v>
      </c>
      <c r="AH1609">
        <v>-1</v>
      </c>
      <c r="AI1609">
        <v>5.1291224914336636E-3</v>
      </c>
      <c r="AJ1609">
        <v>9.8408504242146859E-3</v>
      </c>
      <c r="AK1609">
        <v>-3.6680926905316713E-3</v>
      </c>
      <c r="AL1609">
        <v>0.175496049679779</v>
      </c>
      <c r="AM1609">
        <v>-1.2617901932057585E-2</v>
      </c>
      <c r="AN1609">
        <v>0.19605876214711135</v>
      </c>
      <c r="AO1609">
        <v>6.5718048797836381E-2</v>
      </c>
      <c r="AP1609">
        <v>5.3794432415247444</v>
      </c>
      <c r="AQ1609">
        <v>34.189552532246729</v>
      </c>
      <c r="AR1609">
        <v>0.79804276964614917</v>
      </c>
      <c r="AS1609">
        <v>1.2222193060886426</v>
      </c>
      <c r="AT1609">
        <v>-1</v>
      </c>
      <c r="AU1609">
        <v>-1</v>
      </c>
      <c r="AV1609">
        <v>1.1957452859863391</v>
      </c>
      <c r="AW1609">
        <v>64.751304776150107</v>
      </c>
      <c r="AX1609">
        <v>64.995333348252871</v>
      </c>
      <c r="AY1609">
        <v>0.24313121668521348</v>
      </c>
      <c r="AZ1609">
        <v>13.396017248693203</v>
      </c>
      <c r="BA1609">
        <v>1437.8209146553577</v>
      </c>
    </row>
    <row r="1610" spans="1:100" x14ac:dyDescent="0.25">
      <c r="A1610">
        <v>4089</v>
      </c>
      <c r="B1610" t="s">
        <v>1987</v>
      </c>
      <c r="C1610">
        <v>3</v>
      </c>
      <c r="D1610">
        <v>2.8310266921409388</v>
      </c>
      <c r="E1610">
        <v>0.24925270736618693</v>
      </c>
      <c r="F1610">
        <v>1.6246689323317909E-3</v>
      </c>
      <c r="G1610">
        <v>8.4708904721060713E-2</v>
      </c>
      <c r="H1610">
        <v>0.32883424815087564</v>
      </c>
      <c r="I1610">
        <v>0</v>
      </c>
      <c r="J1610">
        <v>19.730054889052546</v>
      </c>
      <c r="K1610">
        <v>0.32883424815087564</v>
      </c>
      <c r="L1610">
        <v>-1.0000000000000016</v>
      </c>
      <c r="M1610">
        <v>-1.0000000000000016</v>
      </c>
      <c r="N1610">
        <v>6.5766849630175184</v>
      </c>
      <c r="O1610">
        <v>22.645790485914556</v>
      </c>
      <c r="P1610">
        <v>0.38984466507498605</v>
      </c>
      <c r="Q1610">
        <v>-0.47641456698010987</v>
      </c>
      <c r="R1610">
        <v>-0.11115618783573129</v>
      </c>
      <c r="S1610">
        <v>0.3356838526349406</v>
      </c>
      <c r="T1610">
        <v>0.20936471358061065</v>
      </c>
      <c r="U1610">
        <v>4.5333718335311655E-3</v>
      </c>
      <c r="V1610">
        <v>0</v>
      </c>
      <c r="W1610">
        <v>8.8299075959282671</v>
      </c>
      <c r="X1610">
        <v>0.10281293951901416</v>
      </c>
      <c r="Y1610">
        <v>-1.0000000000000016</v>
      </c>
      <c r="Z1610">
        <v>-1.0000000000000016</v>
      </c>
      <c r="AA1610">
        <v>22.014037901400393</v>
      </c>
      <c r="AB1610">
        <v>7.7952999506586268E-3</v>
      </c>
      <c r="AC1610">
        <v>0.29062761239944185</v>
      </c>
      <c r="AD1610">
        <v>-3.2517182483943044E-2</v>
      </c>
      <c r="AE1610">
        <v>13.295286493307854</v>
      </c>
      <c r="AF1610">
        <v>-1.0000000000000016</v>
      </c>
      <c r="AG1610">
        <v>-1.0000000000000016</v>
      </c>
      <c r="AH1610">
        <v>-1.0000000000000016</v>
      </c>
      <c r="AI1610">
        <v>0</v>
      </c>
      <c r="AJ1610">
        <v>0</v>
      </c>
      <c r="AK1610">
        <v>5.5425153214993965E-2</v>
      </c>
      <c r="AL1610">
        <v>0.11065771276583515</v>
      </c>
      <c r="AM1610">
        <v>-1.7922829950529247E-2</v>
      </c>
      <c r="AN1610">
        <v>0.25887221549011247</v>
      </c>
      <c r="AO1610">
        <v>-0.17094498268826142</v>
      </c>
      <c r="AP1610">
        <v>7.0250939510819865</v>
      </c>
      <c r="AQ1610">
        <v>28.559962484980819</v>
      </c>
      <c r="AR1610">
        <v>0.54958193804908262</v>
      </c>
      <c r="AS1610">
        <v>0.43164718766988991</v>
      </c>
      <c r="AT1610">
        <v>-1.0000000000000016</v>
      </c>
      <c r="AU1610">
        <v>-1.0000000000000016</v>
      </c>
      <c r="AV1610">
        <v>-2.6447283114670608E-2</v>
      </c>
      <c r="AW1610">
        <v>51.684922338396916</v>
      </c>
      <c r="AX1610">
        <v>51.684922338396916</v>
      </c>
      <c r="AY1610">
        <v>0.26523808057510434</v>
      </c>
      <c r="AZ1610">
        <v>-17.00412991115315</v>
      </c>
      <c r="BA1610">
        <v>1458.1603112659632</v>
      </c>
      <c r="CU1610" t="e">
        <v>#N/A</v>
      </c>
      <c r="CV1610" t="e">
        <v>#N/A</v>
      </c>
    </row>
    <row r="1611" spans="1:100" x14ac:dyDescent="0.25">
      <c r="A1611">
        <v>4091</v>
      </c>
      <c r="B1611" t="s">
        <v>1988</v>
      </c>
      <c r="C1611">
        <v>2</v>
      </c>
      <c r="D1611">
        <v>3.7690753095914342</v>
      </c>
      <c r="E1611">
        <v>8.2517494000757009E-3</v>
      </c>
      <c r="F1611">
        <v>9.7485035145031707E-2</v>
      </c>
      <c r="G1611">
        <v>0.10559459336664567</v>
      </c>
      <c r="H1611">
        <v>7.4072894299495595E-2</v>
      </c>
      <c r="I1611">
        <v>0</v>
      </c>
      <c r="J1611">
        <v>4.4443736579697353</v>
      </c>
      <c r="K1611">
        <v>7.4072894299495595E-2</v>
      </c>
      <c r="L1611">
        <v>-1</v>
      </c>
      <c r="M1611">
        <v>-1</v>
      </c>
      <c r="N1611">
        <v>1.4814578859899119</v>
      </c>
      <c r="O1611">
        <v>8.4614110094302255</v>
      </c>
      <c r="P1611">
        <v>0.2095689826776142</v>
      </c>
      <c r="Q1611">
        <v>0.77807614042020445</v>
      </c>
      <c r="R1611">
        <v>0.25705031421274727</v>
      </c>
      <c r="S1611">
        <v>0.32870103303793774</v>
      </c>
      <c r="T1611">
        <v>0.27685764930179269</v>
      </c>
      <c r="U1611">
        <v>6.8555124038708753E-2</v>
      </c>
      <c r="V1611">
        <v>-5.6603354038944485E-4</v>
      </c>
      <c r="W1611">
        <v>23.745620106230046</v>
      </c>
      <c r="X1611">
        <v>0.76088442030047621</v>
      </c>
      <c r="Y1611">
        <v>-1</v>
      </c>
      <c r="Z1611">
        <v>-1</v>
      </c>
      <c r="AA1611">
        <v>41.236327871114092</v>
      </c>
      <c r="AB1611">
        <v>0.10725973058320727</v>
      </c>
      <c r="AC1611">
        <v>0.10746950057669892</v>
      </c>
      <c r="AD1611">
        <v>0.10296545523870161</v>
      </c>
      <c r="AE1611">
        <v>16.685058893397308</v>
      </c>
      <c r="AF1611">
        <v>-1</v>
      </c>
      <c r="AG1611">
        <v>-1</v>
      </c>
      <c r="AH1611">
        <v>-1</v>
      </c>
      <c r="AI1611">
        <v>-5.7741536398549871E-4</v>
      </c>
      <c r="AJ1611">
        <v>-5.6603354038944485E-4</v>
      </c>
      <c r="AK1611">
        <v>0.10268768173831215</v>
      </c>
      <c r="AL1611">
        <v>6.9140275250935176E-2</v>
      </c>
      <c r="AM1611">
        <v>0.11125715431382588</v>
      </c>
      <c r="AN1611">
        <v>7.2183705901227885E-2</v>
      </c>
      <c r="AO1611">
        <v>3.2200621630706601</v>
      </c>
      <c r="AP1611">
        <v>2.2250991272519207</v>
      </c>
      <c r="AQ1611">
        <v>28.901486342635454</v>
      </c>
      <c r="AR1611">
        <v>0.6816420819313862</v>
      </c>
      <c r="AS1611">
        <v>0.84579408662731803</v>
      </c>
      <c r="AT1611">
        <v>-1</v>
      </c>
      <c r="AU1611">
        <v>-1</v>
      </c>
      <c r="AV1611">
        <v>0.39283246224797597</v>
      </c>
      <c r="AW1611">
        <v>52.965529426269782</v>
      </c>
      <c r="AX1611">
        <v>53.055156827224877</v>
      </c>
      <c r="AY1611">
        <v>0.15234914024977558</v>
      </c>
      <c r="AZ1611">
        <v>-2.5083235406835218</v>
      </c>
      <c r="BA1611">
        <v>1449.9385328021783</v>
      </c>
    </row>
    <row r="1612" spans="1:100" x14ac:dyDescent="0.25">
      <c r="A1612">
        <v>4096</v>
      </c>
      <c r="B1612" t="s">
        <v>1989</v>
      </c>
      <c r="C1612">
        <v>3</v>
      </c>
      <c r="D1612">
        <v>4.9197610679740933</v>
      </c>
      <c r="E1612">
        <v>-0.14435373532819989</v>
      </c>
      <c r="F1612">
        <v>0.95058848544628582</v>
      </c>
      <c r="G1612">
        <v>0.90488653276685693</v>
      </c>
      <c r="H1612">
        <v>2.8233354786781698E-2</v>
      </c>
      <c r="I1612">
        <v>0</v>
      </c>
      <c r="J1612">
        <v>1.6940012872069015</v>
      </c>
      <c r="K1612">
        <v>2.8233354786781698E-2</v>
      </c>
      <c r="L1612">
        <v>-1.0000000000000009</v>
      </c>
      <c r="M1612">
        <v>-1.0000000000000009</v>
      </c>
      <c r="N1612">
        <v>0.56466709573563389</v>
      </c>
      <c r="O1612">
        <v>7.5186488879478572</v>
      </c>
      <c r="P1612">
        <v>0.10870556976008965</v>
      </c>
      <c r="Q1612">
        <v>4.3074669586336727</v>
      </c>
      <c r="R1612">
        <v>1.3405109964894903</v>
      </c>
      <c r="S1612">
        <v>0.33333333333333376</v>
      </c>
      <c r="T1612">
        <v>0.27723316152067423</v>
      </c>
      <c r="U1612">
        <v>-0.19270241000682711</v>
      </c>
      <c r="V1612">
        <v>0</v>
      </c>
      <c r="W1612">
        <v>15.585229202415961</v>
      </c>
      <c r="X1612">
        <v>-0.2445766717727417</v>
      </c>
      <c r="Y1612">
        <v>-1.0000000000000009</v>
      </c>
      <c r="Z1612">
        <v>-1.0000000000000009</v>
      </c>
      <c r="AA1612">
        <v>68.95213518386592</v>
      </c>
      <c r="AB1612">
        <v>0.46059958138259477</v>
      </c>
      <c r="AC1612">
        <v>0.4197870427577936</v>
      </c>
      <c r="AD1612">
        <v>0.16014127555882191</v>
      </c>
      <c r="AE1612">
        <v>52.026394984960476</v>
      </c>
      <c r="AF1612">
        <v>-1.0000000000000009</v>
      </c>
      <c r="AG1612">
        <v>-1.0000000000000009</v>
      </c>
      <c r="AH1612">
        <v>-1.0000000000000009</v>
      </c>
      <c r="AI1612">
        <v>-3.619184998716914E-3</v>
      </c>
      <c r="AJ1612">
        <v>0</v>
      </c>
      <c r="AK1612">
        <v>0.11104178696572023</v>
      </c>
      <c r="AL1612">
        <v>-3.9463316294922814E-2</v>
      </c>
      <c r="AM1612">
        <v>0.1817129845826331</v>
      </c>
      <c r="AN1612">
        <v>-8.9260934397697431E-2</v>
      </c>
      <c r="AO1612">
        <v>5.0980335493944287</v>
      </c>
      <c r="AP1612">
        <v>-2.4288399414170496</v>
      </c>
      <c r="AQ1612">
        <v>17.279230489622865</v>
      </c>
      <c r="AR1612">
        <v>0.41786408484718085</v>
      </c>
      <c r="AS1612">
        <v>-0.21634331698596007</v>
      </c>
      <c r="AT1612">
        <v>-1.0000000000000009</v>
      </c>
      <c r="AU1612">
        <v>-1.0000000000000009</v>
      </c>
      <c r="AV1612">
        <v>2.2453975292563473</v>
      </c>
      <c r="AW1612">
        <v>74.041944130396814</v>
      </c>
      <c r="AX1612">
        <v>73.969560430422433</v>
      </c>
      <c r="AY1612">
        <v>0.13740220477710127</v>
      </c>
      <c r="AZ1612">
        <v>-6.5302440903119372</v>
      </c>
      <c r="BA1612">
        <v>1497.5502903749384</v>
      </c>
    </row>
    <row r="1613" spans="1:100" x14ac:dyDescent="0.25">
      <c r="A1613">
        <v>4097</v>
      </c>
      <c r="B1613" t="s">
        <v>1990</v>
      </c>
      <c r="C1613">
        <v>3</v>
      </c>
      <c r="D1613">
        <v>1.8032726580182525</v>
      </c>
      <c r="E1613">
        <v>0.14219893318518007</v>
      </c>
      <c r="F1613">
        <v>0.23194920133387975</v>
      </c>
      <c r="G1613">
        <v>0.3111206385735506</v>
      </c>
      <c r="H1613">
        <v>-0.12910126867408842</v>
      </c>
      <c r="I1613">
        <v>0</v>
      </c>
      <c r="J1613">
        <v>-7.7460761204453039</v>
      </c>
      <c r="K1613">
        <v>-0.12910126867408842</v>
      </c>
      <c r="L1613">
        <v>-0.99999999999999944</v>
      </c>
      <c r="M1613">
        <v>-0.99999999999999944</v>
      </c>
      <c r="N1613">
        <v>-2.5820253734817697</v>
      </c>
      <c r="O1613">
        <v>-5.6316828238535024</v>
      </c>
      <c r="P1613">
        <v>1.3479437032121826</v>
      </c>
      <c r="Q1613">
        <v>-2.1153379879826013</v>
      </c>
      <c r="R1613">
        <v>-0.5908675246398768</v>
      </c>
      <c r="S1613">
        <v>0.33333333333333315</v>
      </c>
      <c r="T1613">
        <v>5.9835109922177963E-2</v>
      </c>
      <c r="U1613">
        <v>-5.9723728501142076E-2</v>
      </c>
      <c r="V1613">
        <v>0</v>
      </c>
      <c r="W1613">
        <v>18.5018393371383</v>
      </c>
      <c r="X1613">
        <v>-2.7657475470048293E-3</v>
      </c>
      <c r="Y1613">
        <v>-0.99999999999999944</v>
      </c>
      <c r="Z1613">
        <v>-0.99999999999999944</v>
      </c>
      <c r="AA1613">
        <v>45.367814965516487</v>
      </c>
      <c r="AB1613">
        <v>0.21876008698612748</v>
      </c>
      <c r="AC1613">
        <v>1.588134478962815E-2</v>
      </c>
      <c r="AD1613">
        <v>0.31449543128460583</v>
      </c>
      <c r="AE1613">
        <v>27.456843153018067</v>
      </c>
      <c r="AF1613">
        <v>-0.99999999999999944</v>
      </c>
      <c r="AG1613">
        <v>-0.99999999999999944</v>
      </c>
      <c r="AH1613">
        <v>-0.99999999999999944</v>
      </c>
      <c r="AI1613">
        <v>0</v>
      </c>
      <c r="AJ1613">
        <v>0</v>
      </c>
      <c r="AK1613">
        <v>0.15688679103444123</v>
      </c>
      <c r="AL1613">
        <v>0.32501471729648218</v>
      </c>
      <c r="AM1613">
        <v>-4.7489068664715792E-2</v>
      </c>
      <c r="AN1613">
        <v>9.165839215746957E-3</v>
      </c>
      <c r="AO1613">
        <v>-0.40279276144568921</v>
      </c>
      <c r="AP1613">
        <v>1.8542195668760864</v>
      </c>
      <c r="AQ1613">
        <v>10.755763216692992</v>
      </c>
      <c r="AR1613">
        <v>0.33344471475436899</v>
      </c>
      <c r="AS1613">
        <v>-0.13186701622109348</v>
      </c>
      <c r="AT1613">
        <v>-0.99999999999999944</v>
      </c>
      <c r="AU1613">
        <v>-0.99999999999999944</v>
      </c>
      <c r="AV1613">
        <v>-0.27974688606632625</v>
      </c>
      <c r="AW1613">
        <v>41.590351708539082</v>
      </c>
      <c r="AX1613">
        <v>41.590351708539082</v>
      </c>
      <c r="AY1613">
        <v>0.11637608198586322</v>
      </c>
      <c r="AZ1613">
        <v>-28.038942011174516</v>
      </c>
      <c r="BA1613">
        <v>1426.9959914996805</v>
      </c>
      <c r="CU1613" t="e">
        <v>#N/A</v>
      </c>
      <c r="CV1613" t="e">
        <v>#N/A</v>
      </c>
    </row>
    <row r="1614" spans="1:100" x14ac:dyDescent="0.25">
      <c r="A1614">
        <v>4098</v>
      </c>
      <c r="B1614" t="s">
        <v>1991</v>
      </c>
      <c r="C1614">
        <v>2</v>
      </c>
      <c r="D1614">
        <v>2.7287944958444514</v>
      </c>
      <c r="E1614">
        <v>-0.22282383021827942</v>
      </c>
      <c r="F1614">
        <v>-0.47791839981398809</v>
      </c>
      <c r="G1614">
        <v>-0.47242180255203303</v>
      </c>
      <c r="H1614">
        <v>-4.5506885755686025E-2</v>
      </c>
      <c r="I1614">
        <v>0</v>
      </c>
      <c r="J1614">
        <v>-2.7304131453411609</v>
      </c>
      <c r="K1614">
        <v>-4.5506885755686025E-2</v>
      </c>
      <c r="L1614">
        <v>-1</v>
      </c>
      <c r="M1614">
        <v>-1</v>
      </c>
      <c r="N1614">
        <v>-0.91013771511372088</v>
      </c>
      <c r="O1614">
        <v>1.0086834312822806</v>
      </c>
      <c r="P1614">
        <v>-0.96070531313596264</v>
      </c>
      <c r="Q1614">
        <v>-1.9571587130680126</v>
      </c>
      <c r="R1614">
        <v>-0.64133320537523497</v>
      </c>
      <c r="S1614">
        <v>0.30634815505904744</v>
      </c>
      <c r="T1614">
        <v>0.18248334968941254</v>
      </c>
      <c r="U1614">
        <v>-4.8306788189280025E-2</v>
      </c>
      <c r="V1614">
        <v>-1.6018513722071664E-2</v>
      </c>
      <c r="W1614">
        <v>16.369976798156785</v>
      </c>
      <c r="X1614">
        <v>0.21951008759892221</v>
      </c>
      <c r="Y1614">
        <v>-1</v>
      </c>
      <c r="Z1614">
        <v>-1</v>
      </c>
      <c r="AA1614">
        <v>26.051066254344956</v>
      </c>
      <c r="AB1614">
        <v>-2.3822691112885694E-2</v>
      </c>
      <c r="AC1614">
        <v>-2.3662666585271885E-2</v>
      </c>
      <c r="AD1614">
        <v>-2.7040606153471466E-2</v>
      </c>
      <c r="AE1614">
        <v>4.6088962073942117</v>
      </c>
      <c r="AF1614">
        <v>-1</v>
      </c>
      <c r="AG1614">
        <v>-1</v>
      </c>
      <c r="AH1614">
        <v>-1</v>
      </c>
      <c r="AI1614">
        <v>-9.0506685891393636E-3</v>
      </c>
      <c r="AJ1614">
        <v>-1.6018513722071664E-2</v>
      </c>
      <c r="AK1614">
        <v>0.26060819878826752</v>
      </c>
      <c r="AL1614">
        <v>-8.8780241799020179E-2</v>
      </c>
      <c r="AM1614">
        <v>0.29519087147208173</v>
      </c>
      <c r="AN1614">
        <v>-0.11175001125702798</v>
      </c>
      <c r="AO1614">
        <v>7.903735016327162</v>
      </c>
      <c r="AP1614">
        <v>-2.4585737260045812</v>
      </c>
      <c r="AQ1614">
        <v>21.049593473231255</v>
      </c>
      <c r="AR1614">
        <v>0.50880655055002166</v>
      </c>
      <c r="AS1614">
        <v>0.28686566353782705</v>
      </c>
      <c r="AT1614">
        <v>-1</v>
      </c>
      <c r="AU1614">
        <v>-1</v>
      </c>
      <c r="AV1614">
        <v>-0.79935864304677018</v>
      </c>
      <c r="AW1614">
        <v>35.465626415992276</v>
      </c>
      <c r="AX1614">
        <v>35.325993930385494</v>
      </c>
      <c r="AY1614">
        <v>1.7552957094299548E-2</v>
      </c>
      <c r="AZ1614">
        <v>-26.123606625077226</v>
      </c>
      <c r="BA1614">
        <v>1394.9268179434994</v>
      </c>
    </row>
    <row r="1615" spans="1:100" x14ac:dyDescent="0.25">
      <c r="A1615">
        <v>4099</v>
      </c>
      <c r="B1615" t="s">
        <v>1992</v>
      </c>
      <c r="C1615">
        <v>3</v>
      </c>
      <c r="D1615">
        <v>3.9405640683238601</v>
      </c>
      <c r="E1615">
        <v>0</v>
      </c>
      <c r="F1615">
        <v>0</v>
      </c>
      <c r="G1615">
        <v>0</v>
      </c>
      <c r="H1615">
        <v>-3.9000598515320041E-2</v>
      </c>
      <c r="I1615">
        <v>0</v>
      </c>
      <c r="J1615">
        <v>-2.340035910919203</v>
      </c>
      <c r="K1615">
        <v>-3.9000598515320041E-2</v>
      </c>
      <c r="L1615">
        <v>-0.99999999999999978</v>
      </c>
      <c r="M1615">
        <v>-0.99999999999999978</v>
      </c>
      <c r="N1615">
        <v>-0.78001197030640035</v>
      </c>
      <c r="O1615">
        <v>1.6005281574046561</v>
      </c>
      <c r="P1615">
        <v>-2.3571390696483237E-2</v>
      </c>
      <c r="Q1615">
        <v>3.4773438302472419E-2</v>
      </c>
      <c r="R1615">
        <v>-3.2979460188748908E-2</v>
      </c>
      <c r="S1615">
        <v>0.33333333333333365</v>
      </c>
      <c r="T1615">
        <v>0.2920715011363661</v>
      </c>
      <c r="U1615">
        <v>1.09756581861756E-2</v>
      </c>
      <c r="V1615">
        <v>0</v>
      </c>
      <c r="W1615">
        <v>27.015243646847793</v>
      </c>
      <c r="X1615">
        <v>0.652959177681672</v>
      </c>
      <c r="Y1615">
        <v>-0.99999999999999978</v>
      </c>
      <c r="Z1615">
        <v>-0.99999999999999978</v>
      </c>
      <c r="AA1615">
        <v>23.952905385967611</v>
      </c>
      <c r="AB1615">
        <v>-3.3908491311459191E-2</v>
      </c>
      <c r="AC1615">
        <v>1.4017632479857879E-2</v>
      </c>
      <c r="AD1615">
        <v>-4.069631718222752E-2</v>
      </c>
      <c r="AE1615">
        <v>-3.0293588006914476</v>
      </c>
      <c r="AF1615">
        <v>-0.99999999999999978</v>
      </c>
      <c r="AG1615">
        <v>-0.99999999999999978</v>
      </c>
      <c r="AH1615">
        <v>-0.99999999999999978</v>
      </c>
      <c r="AI1615">
        <v>0</v>
      </c>
      <c r="AJ1615">
        <v>0</v>
      </c>
      <c r="AK1615">
        <v>0.14179920853957034</v>
      </c>
      <c r="AL1615">
        <v>0.10541488607446328</v>
      </c>
      <c r="AM1615">
        <v>-0.13718903397297386</v>
      </c>
      <c r="AN1615">
        <v>-0.15693411326749984</v>
      </c>
      <c r="AO1615">
        <v>-2.7207298066264958</v>
      </c>
      <c r="AP1615">
        <v>-3.3962784013151803</v>
      </c>
      <c r="AQ1615">
        <v>24.675207735928602</v>
      </c>
      <c r="AR1615">
        <v>0.63638049265587548</v>
      </c>
      <c r="AS1615">
        <v>0.61395857916635199</v>
      </c>
      <c r="AT1615">
        <v>-0.99999999999999978</v>
      </c>
      <c r="AU1615">
        <v>-0.99999999999999978</v>
      </c>
      <c r="AV1615">
        <v>-3.2979460188748908E-2</v>
      </c>
      <c r="AW1615">
        <v>22.157155142057089</v>
      </c>
      <c r="AX1615">
        <v>22.157155142057089</v>
      </c>
      <c r="AY1615">
        <v>-2.7304954763731949E-2</v>
      </c>
      <c r="AZ1615">
        <v>-37.259270420493955</v>
      </c>
      <c r="BA1615">
        <v>1378.368220989166</v>
      </c>
    </row>
    <row r="1616" spans="1:100" x14ac:dyDescent="0.25">
      <c r="A1616">
        <v>4103</v>
      </c>
      <c r="B1616" t="s">
        <v>1993</v>
      </c>
      <c r="C1616">
        <v>3</v>
      </c>
      <c r="D1616">
        <v>6.3234929120078283</v>
      </c>
      <c r="E1616">
        <v>-4.2185137971985399E-3</v>
      </c>
      <c r="F1616">
        <v>0.11384202042205104</v>
      </c>
      <c r="G1616">
        <v>0.11384202042205104</v>
      </c>
      <c r="H1616">
        <v>0.19650613588883681</v>
      </c>
      <c r="I1616">
        <v>0</v>
      </c>
      <c r="J1616">
        <v>11.790368153330208</v>
      </c>
      <c r="K1616">
        <v>0.19650613588883681</v>
      </c>
      <c r="L1616">
        <v>-0.99999999999999933</v>
      </c>
      <c r="M1616">
        <v>-0.99999999999999933</v>
      </c>
      <c r="N1616">
        <v>3.9301227177767357</v>
      </c>
      <c r="O1616">
        <v>18.227703085760083</v>
      </c>
      <c r="P1616">
        <v>-0.26731614944490484</v>
      </c>
      <c r="Q1616">
        <v>2.9292582894759409</v>
      </c>
      <c r="R1616">
        <v>0.79585808206739717</v>
      </c>
      <c r="S1616">
        <v>0.33333333333333309</v>
      </c>
      <c r="T1616">
        <v>0.27114170834901713</v>
      </c>
      <c r="U1616">
        <v>0.11243005765577177</v>
      </c>
      <c r="V1616">
        <v>-9.6385580428414962E-3</v>
      </c>
      <c r="W1616">
        <v>20.430416216257751</v>
      </c>
      <c r="X1616">
        <v>0.73071176162359375</v>
      </c>
      <c r="Y1616">
        <v>-0.99999999999999933</v>
      </c>
      <c r="Z1616">
        <v>-0.99999999999999933</v>
      </c>
      <c r="AA1616">
        <v>71.896141934330487</v>
      </c>
      <c r="AB1616">
        <v>0.43242212208685382</v>
      </c>
      <c r="AC1616">
        <v>0.28444968463999903</v>
      </c>
      <c r="AD1616">
        <v>0.29652554599325354</v>
      </c>
      <c r="AE1616">
        <v>50.669867636005307</v>
      </c>
      <c r="AF1616">
        <v>-0.99999999999999933</v>
      </c>
      <c r="AG1616">
        <v>-0.99999999999999933</v>
      </c>
      <c r="AH1616">
        <v>-0.99999999999999933</v>
      </c>
      <c r="AI1616">
        <v>0</v>
      </c>
      <c r="AJ1616">
        <v>-9.6385580428414962E-3</v>
      </c>
      <c r="AK1616">
        <v>0.13748909974205187</v>
      </c>
      <c r="AL1616">
        <v>0.23712162541927834</v>
      </c>
      <c r="AM1616">
        <v>0.36744713957011621</v>
      </c>
      <c r="AN1616">
        <v>0.38776914493086856</v>
      </c>
      <c r="AO1616">
        <v>9.873623987963164</v>
      </c>
      <c r="AP1616">
        <v>10.879836750368108</v>
      </c>
      <c r="AQ1616">
        <v>32.22078436958796</v>
      </c>
      <c r="AR1616">
        <v>0.70726654129528033</v>
      </c>
      <c r="AS1616">
        <v>0.927217897512431</v>
      </c>
      <c r="AT1616">
        <v>-0.99999999999999933</v>
      </c>
      <c r="AU1616">
        <v>-0.99999999999999933</v>
      </c>
      <c r="AV1616">
        <v>0.9097001024894481</v>
      </c>
      <c r="AW1616">
        <v>101.00368177045866</v>
      </c>
      <c r="AX1616">
        <v>100.0398259661745</v>
      </c>
      <c r="AY1616">
        <v>0.27670909136173039</v>
      </c>
      <c r="AZ1616">
        <v>30.980796736469934</v>
      </c>
      <c r="BA1616">
        <v>1586.4713957835324</v>
      </c>
      <c r="CU1616" t="e">
        <v>#N/A</v>
      </c>
      <c r="CV1616" t="e">
        <v>#N/A</v>
      </c>
    </row>
    <row r="1617" spans="1:100" x14ac:dyDescent="0.25">
      <c r="A1617">
        <v>4104</v>
      </c>
      <c r="B1617" t="s">
        <v>1779</v>
      </c>
      <c r="C1617">
        <v>3</v>
      </c>
      <c r="D1617">
        <v>4.227199494350633</v>
      </c>
      <c r="E1617">
        <v>0</v>
      </c>
      <c r="F1617">
        <v>0.56422442073828682</v>
      </c>
      <c r="G1617">
        <v>0.56422442073828682</v>
      </c>
      <c r="H1617">
        <v>0.1660116132877906</v>
      </c>
      <c r="I1617">
        <v>0</v>
      </c>
      <c r="J1617">
        <v>9.9606967972674418</v>
      </c>
      <c r="K1617">
        <v>0.1660116132877906</v>
      </c>
      <c r="L1617">
        <v>-1.0000000000000009</v>
      </c>
      <c r="M1617">
        <v>-1.0000000000000009</v>
      </c>
      <c r="N1617">
        <v>3.3202322657558132</v>
      </c>
      <c r="O1617">
        <v>14.752120712356358</v>
      </c>
      <c r="P1617">
        <v>-2.0058611477278703E-2</v>
      </c>
      <c r="Q1617">
        <v>2.8716992399579033E-2</v>
      </c>
      <c r="R1617">
        <v>3.2393445943544874E-3</v>
      </c>
      <c r="S1617">
        <v>0.33333333333333359</v>
      </c>
      <c r="T1617">
        <v>0.26952710989094708</v>
      </c>
      <c r="U1617">
        <v>0.11971652119183071</v>
      </c>
      <c r="V1617">
        <v>0</v>
      </c>
      <c r="W1617">
        <v>22.262614045132828</v>
      </c>
      <c r="X1617">
        <v>0.85190869126142676</v>
      </c>
      <c r="Y1617">
        <v>-1.0000000000000009</v>
      </c>
      <c r="Z1617">
        <v>-1.0000000000000009</v>
      </c>
      <c r="AA1617">
        <v>28.515818548067397</v>
      </c>
      <c r="AB1617">
        <v>-1.2418151406928812E-2</v>
      </c>
      <c r="AC1617">
        <v>0.28750196588183524</v>
      </c>
      <c r="AD1617">
        <v>-0.15008451130810224</v>
      </c>
      <c r="AE1617">
        <v>6.2499651583402125</v>
      </c>
      <c r="AF1617">
        <v>-1.0000000000000009</v>
      </c>
      <c r="AG1617">
        <v>-1.0000000000000009</v>
      </c>
      <c r="AH1617">
        <v>-1.0000000000000009</v>
      </c>
      <c r="AI1617">
        <v>0</v>
      </c>
      <c r="AJ1617">
        <v>0</v>
      </c>
      <c r="AK1617">
        <v>5.3707962237912243E-2</v>
      </c>
      <c r="AL1617">
        <v>-5.070729207465801E-2</v>
      </c>
      <c r="AM1617">
        <v>-0.27210088825108902</v>
      </c>
      <c r="AN1617">
        <v>-1.6797531309014929E-2</v>
      </c>
      <c r="AO1617">
        <v>-6.5339823950876648</v>
      </c>
      <c r="AP1617">
        <v>-0.67347474309866262</v>
      </c>
      <c r="AQ1617">
        <v>32.223310842400252</v>
      </c>
      <c r="AR1617">
        <v>0.72257696441611163</v>
      </c>
      <c r="AS1617">
        <v>1.017920304549218</v>
      </c>
      <c r="AT1617">
        <v>-1.0000000000000009</v>
      </c>
      <c r="AU1617">
        <v>-1.0000000000000009</v>
      </c>
      <c r="AV1617">
        <v>0.56746376533264131</v>
      </c>
      <c r="AW1617">
        <v>42.594464517325086</v>
      </c>
      <c r="AX1617">
        <v>42.594464517325086</v>
      </c>
      <c r="AY1617">
        <v>0.14703638015133624</v>
      </c>
      <c r="AZ1617">
        <v>4.2105964776499167</v>
      </c>
      <c r="BA1617">
        <v>1449.4025361712868</v>
      </c>
      <c r="CU1617" t="e">
        <v>#N/A</v>
      </c>
      <c r="CV1617" t="e">
        <v>#N/A</v>
      </c>
    </row>
    <row r="1618" spans="1:100" x14ac:dyDescent="0.25">
      <c r="A1618">
        <v>4107</v>
      </c>
      <c r="B1618" t="s">
        <v>1994</v>
      </c>
      <c r="C1618">
        <v>2</v>
      </c>
      <c r="D1618">
        <v>2.3424618158210677</v>
      </c>
      <c r="E1618">
        <v>-0.30863916659881635</v>
      </c>
      <c r="F1618">
        <v>-0.69160796150232495</v>
      </c>
      <c r="G1618">
        <v>-0.68708174857986903</v>
      </c>
      <c r="H1618">
        <v>-8.9915641828891182E-2</v>
      </c>
      <c r="I1618">
        <v>0</v>
      </c>
      <c r="J1618">
        <v>-5.3949385097334721</v>
      </c>
      <c r="K1618">
        <v>-8.9915641828891182E-2</v>
      </c>
      <c r="L1618">
        <v>-1</v>
      </c>
      <c r="M1618">
        <v>-1</v>
      </c>
      <c r="N1618">
        <v>-1.7983128365778236</v>
      </c>
      <c r="O1618">
        <v>-1.759061758960522</v>
      </c>
      <c r="P1618">
        <v>-1.3953141217283906</v>
      </c>
      <c r="Q1618">
        <v>-2.9729523309809585</v>
      </c>
      <c r="R1618">
        <v>-0.97496899700455275</v>
      </c>
      <c r="S1618">
        <v>0.29804688953371711</v>
      </c>
      <c r="T1618">
        <v>0.14743523997444433</v>
      </c>
      <c r="U1618">
        <v>-9.1706200297131502E-2</v>
      </c>
      <c r="V1618">
        <v>-2.1757154676233771E-2</v>
      </c>
      <c r="W1618">
        <v>13.630858659621618</v>
      </c>
      <c r="X1618">
        <v>1.8458031188188229E-2</v>
      </c>
      <c r="Y1618">
        <v>-1</v>
      </c>
      <c r="Z1618">
        <v>-1</v>
      </c>
      <c r="AA1618">
        <v>20.411663181888109</v>
      </c>
      <c r="AB1618">
        <v>-7.2503222954477461E-2</v>
      </c>
      <c r="AC1618">
        <v>-7.2361672572399754E-2</v>
      </c>
      <c r="AD1618">
        <v>-7.53214063501179E-2</v>
      </c>
      <c r="AE1618">
        <v>0.12412994694803103</v>
      </c>
      <c r="AF1618">
        <v>-1</v>
      </c>
      <c r="AG1618">
        <v>-1</v>
      </c>
      <c r="AH1618">
        <v>-1</v>
      </c>
      <c r="AI1618">
        <v>-1.2197409914877833E-2</v>
      </c>
      <c r="AJ1618">
        <v>-2.1757154676233771E-2</v>
      </c>
      <c r="AK1618">
        <v>0.31925568682838301</v>
      </c>
      <c r="AL1618">
        <v>-0.14742772983913566</v>
      </c>
      <c r="AM1618">
        <v>0.36349897151332239</v>
      </c>
      <c r="AN1618">
        <v>-0.1800581112982686</v>
      </c>
      <c r="AO1618">
        <v>9.6431267861646575</v>
      </c>
      <c r="AP1618">
        <v>-4.1979654958420758</v>
      </c>
      <c r="AQ1618">
        <v>18.133608889638602</v>
      </c>
      <c r="AR1618">
        <v>0.44462002210553142</v>
      </c>
      <c r="AS1618">
        <v>7.9294483929466142E-2</v>
      </c>
      <c r="AT1618">
        <v>-1</v>
      </c>
      <c r="AU1618">
        <v>-1</v>
      </c>
      <c r="AV1618">
        <v>-1.2421067728998914</v>
      </c>
      <c r="AW1618">
        <v>28.966626972026607</v>
      </c>
      <c r="AX1618">
        <v>28.741853450242985</v>
      </c>
      <c r="AY1618">
        <v>-3.2506767171694623E-2</v>
      </c>
      <c r="AZ1618">
        <v>-34.893695896111012</v>
      </c>
      <c r="BA1618">
        <v>1412.0687958754731</v>
      </c>
    </row>
    <row r="1619" spans="1:100" x14ac:dyDescent="0.25">
      <c r="A1619">
        <v>4110</v>
      </c>
      <c r="B1619" t="s">
        <v>1995</v>
      </c>
      <c r="C1619">
        <v>3</v>
      </c>
      <c r="D1619">
        <v>2.3985419131883847</v>
      </c>
      <c r="E1619">
        <v>0</v>
      </c>
      <c r="F1619">
        <v>-0.10348826781116051</v>
      </c>
      <c r="G1619">
        <v>-0.10348826781116051</v>
      </c>
      <c r="H1619">
        <v>-0.17272912620769718</v>
      </c>
      <c r="I1619">
        <v>0</v>
      </c>
      <c r="J1619">
        <v>-10.363747572461829</v>
      </c>
      <c r="K1619">
        <v>-0.17272912620769718</v>
      </c>
      <c r="L1619">
        <v>-1.0000000000000009</v>
      </c>
      <c r="M1619">
        <v>-1.0000000000000009</v>
      </c>
      <c r="N1619">
        <v>-3.4545825241539441</v>
      </c>
      <c r="O1619">
        <v>-8.0686939270846079</v>
      </c>
      <c r="P1619">
        <v>-0.15356838499114278</v>
      </c>
      <c r="Q1619">
        <v>6.5836828872598412</v>
      </c>
      <c r="R1619">
        <v>2.2483035594415912</v>
      </c>
      <c r="S1619">
        <v>0.33333333333333354</v>
      </c>
      <c r="T1619">
        <v>0.26652449829138364</v>
      </c>
      <c r="U1619">
        <v>5.692520779281833E-2</v>
      </c>
      <c r="V1619">
        <v>2.2590466008842662E-3</v>
      </c>
      <c r="W1619">
        <v>33.270848489044695</v>
      </c>
      <c r="X1619">
        <v>0.94703323356704339</v>
      </c>
      <c r="Y1619">
        <v>-1.0000000000000009</v>
      </c>
      <c r="Z1619">
        <v>-1.0000000000000009</v>
      </c>
      <c r="AA1619">
        <v>64.320574347424397</v>
      </c>
      <c r="AB1619">
        <v>0.34051565679817503</v>
      </c>
      <c r="AC1619">
        <v>0.16956529123132635</v>
      </c>
      <c r="AD1619">
        <v>6.5947497949261191E-2</v>
      </c>
      <c r="AE1619">
        <v>28.801422298938132</v>
      </c>
      <c r="AF1619">
        <v>-1.0000000000000009</v>
      </c>
      <c r="AG1619">
        <v>-1.0000000000000009</v>
      </c>
      <c r="AH1619">
        <v>-1.0000000000000009</v>
      </c>
      <c r="AI1619">
        <v>0</v>
      </c>
      <c r="AJ1619">
        <v>2.2590466008842662E-3</v>
      </c>
      <c r="AK1619">
        <v>0.17998091371590769</v>
      </c>
      <c r="AL1619">
        <v>-0.18358719468092941</v>
      </c>
      <c r="AM1619">
        <v>-0.21142817383742171</v>
      </c>
      <c r="AN1619">
        <v>0.12283681718091102</v>
      </c>
      <c r="AO1619">
        <v>-4.3857997773560049</v>
      </c>
      <c r="AP1619">
        <v>2.1529844561181273</v>
      </c>
      <c r="AQ1619">
        <v>22.907100916582856</v>
      </c>
      <c r="AR1619">
        <v>0.65904208601841985</v>
      </c>
      <c r="AS1619">
        <v>0.77430410735934607</v>
      </c>
      <c r="AT1619">
        <v>-1.0000000000000009</v>
      </c>
      <c r="AU1619">
        <v>-1.0000000000000009</v>
      </c>
      <c r="AV1619">
        <v>2.1448152916304299</v>
      </c>
      <c r="AW1619">
        <v>58.404864876457907</v>
      </c>
      <c r="AX1619">
        <v>58.630769536546332</v>
      </c>
      <c r="AY1619">
        <v>0.1026676082249245</v>
      </c>
      <c r="AZ1619">
        <v>-34.884508627190961</v>
      </c>
      <c r="BA1619">
        <v>1346.533575003036</v>
      </c>
    </row>
    <row r="1620" spans="1:100" x14ac:dyDescent="0.25">
      <c r="A1620">
        <v>4111</v>
      </c>
      <c r="B1620" t="s">
        <v>1996</v>
      </c>
      <c r="C1620">
        <v>2</v>
      </c>
      <c r="D1620">
        <v>2.7934119423798514</v>
      </c>
      <c r="E1620">
        <v>-0.20847048089729772</v>
      </c>
      <c r="F1620">
        <v>-0.44217699210617178</v>
      </c>
      <c r="G1620">
        <v>-0.43651808975997552</v>
      </c>
      <c r="H1620">
        <v>-3.8079141302148595E-2</v>
      </c>
      <c r="I1620">
        <v>0</v>
      </c>
      <c r="J1620">
        <v>-2.2847484781289156</v>
      </c>
      <c r="K1620">
        <v>-3.8079141302148595E-2</v>
      </c>
      <c r="L1620">
        <v>-1</v>
      </c>
      <c r="M1620">
        <v>-1</v>
      </c>
      <c r="N1620">
        <v>-0.76158282604297201</v>
      </c>
      <c r="O1620">
        <v>1.4716124976074445</v>
      </c>
      <c r="P1620">
        <v>-0.88801327100446303</v>
      </c>
      <c r="Q1620">
        <v>-1.7872585384503308</v>
      </c>
      <c r="R1620">
        <v>-0.58552976434457116</v>
      </c>
      <c r="S1620">
        <v>0.30773661275107267</v>
      </c>
      <c r="T1620">
        <v>0.18834544594162889</v>
      </c>
      <c r="U1620">
        <v>-4.1047865150780849E-2</v>
      </c>
      <c r="V1620">
        <v>-1.5058676917639329E-2</v>
      </c>
      <c r="W1620">
        <v>16.828117745125667</v>
      </c>
      <c r="X1620">
        <v>0.2531377644114724</v>
      </c>
      <c r="Y1620">
        <v>-1</v>
      </c>
      <c r="Z1620">
        <v>-1</v>
      </c>
      <c r="AA1620">
        <v>26.99430467389567</v>
      </c>
      <c r="AB1620">
        <v>-1.5680455609022884E-2</v>
      </c>
      <c r="AC1620">
        <v>-1.5517341122487149E-2</v>
      </c>
      <c r="AD1620">
        <v>-1.8965229187680552E-2</v>
      </c>
      <c r="AE1620">
        <v>5.3590117400501711</v>
      </c>
      <c r="AF1620">
        <v>-1</v>
      </c>
      <c r="AG1620">
        <v>-1</v>
      </c>
      <c r="AH1620">
        <v>-1</v>
      </c>
      <c r="AI1620">
        <v>-8.524349176128973E-3</v>
      </c>
      <c r="AJ1620">
        <v>-1.5058676917639329E-2</v>
      </c>
      <c r="AK1620">
        <v>0.25079890457417653</v>
      </c>
      <c r="AL1620">
        <v>-7.8970947584929188E-2</v>
      </c>
      <c r="AM1620">
        <v>0.28376575723612735</v>
      </c>
      <c r="AN1620">
        <v>-0.10032489702107357</v>
      </c>
      <c r="AO1620">
        <v>7.6128068590592193</v>
      </c>
      <c r="AP1620">
        <v>-2.1676455687366385</v>
      </c>
      <c r="AQ1620">
        <v>21.53731684656054</v>
      </c>
      <c r="AR1620">
        <v>0.51954229666863561</v>
      </c>
      <c r="AS1620">
        <v>0.32158371948852027</v>
      </c>
      <c r="AT1620">
        <v>-1</v>
      </c>
      <c r="AU1620">
        <v>-1</v>
      </c>
      <c r="AV1620">
        <v>-0.72530522978724321</v>
      </c>
      <c r="AW1620">
        <v>36.552639684138853</v>
      </c>
      <c r="AX1620">
        <v>36.427247765374076</v>
      </c>
      <c r="AY1620">
        <v>2.5925874332724558E-2</v>
      </c>
      <c r="AZ1620">
        <v>-24.65673414991565</v>
      </c>
      <c r="BA1620">
        <v>1394.6076671987755</v>
      </c>
    </row>
    <row r="1621" spans="1:100" x14ac:dyDescent="0.25">
      <c r="A1621">
        <v>4112</v>
      </c>
      <c r="B1621" t="s">
        <v>1997</v>
      </c>
      <c r="C1621">
        <v>3</v>
      </c>
      <c r="D1621">
        <v>4.7022864725371427</v>
      </c>
      <c r="E1621">
        <v>0.69328888284898293</v>
      </c>
      <c r="F1621">
        <v>5.5531435329952569E-2</v>
      </c>
      <c r="G1621">
        <v>0.23513868672133065</v>
      </c>
      <c r="H1621">
        <v>0.17953483758774191</v>
      </c>
      <c r="I1621">
        <v>0</v>
      </c>
      <c r="J1621">
        <v>10.772090255264514</v>
      </c>
      <c r="K1621">
        <v>0.17953483758774191</v>
      </c>
      <c r="L1621">
        <v>-1.0000000000000002</v>
      </c>
      <c r="M1621">
        <v>-1.0000000000000002</v>
      </c>
      <c r="N1621">
        <v>3.5906967517548365</v>
      </c>
      <c r="O1621">
        <v>15.70951541452299</v>
      </c>
      <c r="P1621">
        <v>-0.18076630772051794</v>
      </c>
      <c r="Q1621">
        <v>0.41881180556090164</v>
      </c>
      <c r="R1621">
        <v>9.0336851414134223E-2</v>
      </c>
      <c r="S1621">
        <v>0.33333333333333365</v>
      </c>
      <c r="T1621">
        <v>0.33255994647146031</v>
      </c>
      <c r="U1621">
        <v>0.23765026541166051</v>
      </c>
      <c r="V1621">
        <v>-7.175502558455742E-3</v>
      </c>
      <c r="W1621">
        <v>28.673328202810257</v>
      </c>
      <c r="X1621">
        <v>1.3894121880403341</v>
      </c>
      <c r="Y1621">
        <v>-1.0000000000000002</v>
      </c>
      <c r="Z1621">
        <v>-1.0000000000000002</v>
      </c>
      <c r="AA1621">
        <v>59.287510118854399</v>
      </c>
      <c r="AB1621">
        <v>0.30875650163497714</v>
      </c>
      <c r="AC1621">
        <v>-0.12051666586412749</v>
      </c>
      <c r="AD1621">
        <v>0.42223706552175128</v>
      </c>
      <c r="AE1621">
        <v>30.523845064630041</v>
      </c>
      <c r="AF1621">
        <v>-1.0000000000000002</v>
      </c>
      <c r="AG1621">
        <v>-1.0000000000000002</v>
      </c>
      <c r="AH1621">
        <v>-1.0000000000000002</v>
      </c>
      <c r="AI1621">
        <v>0</v>
      </c>
      <c r="AJ1621">
        <v>-7.175502558455742E-3</v>
      </c>
      <c r="AK1621">
        <v>0.14726028534304073</v>
      </c>
      <c r="AL1621">
        <v>-2.2220416810645183E-3</v>
      </c>
      <c r="AM1621">
        <v>-1.8824027272837558E-2</v>
      </c>
      <c r="AN1621">
        <v>0.12927728406140815</v>
      </c>
      <c r="AO1621">
        <v>0.26570074489426398</v>
      </c>
      <c r="AP1621">
        <v>3.2208218931298784</v>
      </c>
      <c r="AQ1621">
        <v>39.445418458074769</v>
      </c>
      <c r="AR1621">
        <v>0.89636804265799774</v>
      </c>
      <c r="AS1621">
        <v>1.568947025628076</v>
      </c>
      <c r="AT1621">
        <v>-1.0000000000000002</v>
      </c>
      <c r="AU1621">
        <v>-1.0000000000000002</v>
      </c>
      <c r="AV1621">
        <v>0.32547553813546498</v>
      </c>
      <c r="AW1621">
        <v>78.217847426507291</v>
      </c>
      <c r="AX1621">
        <v>77.50029717066171</v>
      </c>
      <c r="AY1621">
        <v>0.25368515167139066</v>
      </c>
      <c r="AZ1621">
        <v>38.481940370370971</v>
      </c>
      <c r="BA1621">
        <v>1516.8032752619167</v>
      </c>
      <c r="CU1621" t="e">
        <v>#N/A</v>
      </c>
      <c r="CV1621" t="e">
        <v>#N/A</v>
      </c>
    </row>
    <row r="1622" spans="1:100" x14ac:dyDescent="0.25">
      <c r="A1622">
        <v>4114</v>
      </c>
      <c r="B1622" t="s">
        <v>1998</v>
      </c>
      <c r="C1622">
        <v>2</v>
      </c>
      <c r="D1622">
        <v>2.9135301573154049</v>
      </c>
      <c r="E1622">
        <v>-0.18178885246374082</v>
      </c>
      <c r="F1622">
        <v>-0.37573682271949127</v>
      </c>
      <c r="G1622">
        <v>-0.36977620933333066</v>
      </c>
      <c r="H1622">
        <v>-2.4271610169398064E-2</v>
      </c>
      <c r="I1622">
        <v>0</v>
      </c>
      <c r="J1622">
        <v>-1.4562966101638839</v>
      </c>
      <c r="K1622">
        <v>-2.4271610169398064E-2</v>
      </c>
      <c r="L1622">
        <v>-1</v>
      </c>
      <c r="M1622">
        <v>-1</v>
      </c>
      <c r="N1622">
        <v>-0.485432203387961</v>
      </c>
      <c r="O1622">
        <v>2.3321573824675781</v>
      </c>
      <c r="P1622">
        <v>-0.75288508490270667</v>
      </c>
      <c r="Q1622">
        <v>-1.4714288858326812</v>
      </c>
      <c r="R1622">
        <v>-0.48179601930726751</v>
      </c>
      <c r="S1622">
        <v>0.31031763488088154</v>
      </c>
      <c r="T1622">
        <v>0.19924257319364544</v>
      </c>
      <c r="U1622">
        <v>-2.7554158350382746E-2</v>
      </c>
      <c r="V1622">
        <v>-1.3274423751357121E-2</v>
      </c>
      <c r="W1622">
        <v>17.679761932406237</v>
      </c>
      <c r="X1622">
        <v>0.31564869184250888</v>
      </c>
      <c r="Y1622">
        <v>-1</v>
      </c>
      <c r="Z1622">
        <v>-1</v>
      </c>
      <c r="AA1622">
        <v>28.747702885832055</v>
      </c>
      <c r="AB1622">
        <v>-5.4474773525084452E-4</v>
      </c>
      <c r="AC1622">
        <v>-3.7588928373620545E-4</v>
      </c>
      <c r="AD1622">
        <v>-3.9538055231583824E-3</v>
      </c>
      <c r="AE1622">
        <v>6.7534112963480908</v>
      </c>
      <c r="AF1622">
        <v>-1</v>
      </c>
      <c r="AG1622">
        <v>-1</v>
      </c>
      <c r="AH1622">
        <v>-1</v>
      </c>
      <c r="AI1622">
        <v>-7.5459671482643771E-3</v>
      </c>
      <c r="AJ1622">
        <v>-1.3274423751357121E-2</v>
      </c>
      <c r="AK1622">
        <v>0.23256427950076441</v>
      </c>
      <c r="AL1622">
        <v>-6.0736322511517074E-2</v>
      </c>
      <c r="AM1622">
        <v>0.26252746322978959</v>
      </c>
      <c r="AN1622">
        <v>-7.9086603014735815E-2</v>
      </c>
      <c r="AO1622">
        <v>7.0719967094911667</v>
      </c>
      <c r="AP1622">
        <v>-1.6268354191685859</v>
      </c>
      <c r="AQ1622">
        <v>22.443952192396523</v>
      </c>
      <c r="AR1622">
        <v>0.53949911528205363</v>
      </c>
      <c r="AS1622">
        <v>0.38612156693418387</v>
      </c>
      <c r="AT1622">
        <v>-1</v>
      </c>
      <c r="AU1622">
        <v>-1</v>
      </c>
      <c r="AV1622">
        <v>-0.58764637312310442</v>
      </c>
      <c r="AW1622">
        <v>38.573302839088775</v>
      </c>
      <c r="AX1622">
        <v>38.474382895935044</v>
      </c>
      <c r="AY1622">
        <v>4.1490399494389041E-2</v>
      </c>
      <c r="AZ1622">
        <v>-21.92994575604158</v>
      </c>
      <c r="BA1622">
        <v>1426.8431026607047</v>
      </c>
    </row>
    <row r="1623" spans="1:100" x14ac:dyDescent="0.25">
      <c r="A1623">
        <v>4118</v>
      </c>
      <c r="B1623" t="s">
        <v>1999</v>
      </c>
      <c r="C1623">
        <v>3</v>
      </c>
      <c r="D1623">
        <v>5.3923546437877263</v>
      </c>
      <c r="E1623">
        <v>-0.11415990940566305</v>
      </c>
      <c r="F1623">
        <v>-1.1870235308602568</v>
      </c>
      <c r="G1623">
        <v>-1.2267871180746794</v>
      </c>
      <c r="H1623">
        <v>9.9012646636480843E-3</v>
      </c>
      <c r="I1623">
        <v>0</v>
      </c>
      <c r="J1623">
        <v>0.59407587981888821</v>
      </c>
      <c r="K1623">
        <v>9.9012646636480843E-3</v>
      </c>
      <c r="L1623">
        <v>-1</v>
      </c>
      <c r="M1623">
        <v>-1</v>
      </c>
      <c r="N1623">
        <v>0.19802529327296314</v>
      </c>
      <c r="O1623">
        <v>4.7596434055319321</v>
      </c>
      <c r="P1623">
        <v>-0.55219018067334547</v>
      </c>
      <c r="Q1623">
        <v>-8.5269873944944438E-2</v>
      </c>
      <c r="R1623">
        <v>-8.0893077603957184E-2</v>
      </c>
      <c r="S1623">
        <v>0.33333333333333315</v>
      </c>
      <c r="T1623">
        <v>0.4056024866676754</v>
      </c>
      <c r="U1623">
        <v>0.13099304852046909</v>
      </c>
      <c r="V1623">
        <v>1.2774693380153504E-2</v>
      </c>
      <c r="W1623">
        <v>34.912091889519331</v>
      </c>
      <c r="X1623">
        <v>1.4155905791317713</v>
      </c>
      <c r="Y1623">
        <v>-1</v>
      </c>
      <c r="Z1623">
        <v>-1</v>
      </c>
      <c r="AA1623">
        <v>69.361565891962286</v>
      </c>
      <c r="AB1623">
        <v>0.13855210934393211</v>
      </c>
      <c r="AC1623">
        <v>0.16472710374177149</v>
      </c>
      <c r="AD1623">
        <v>0.38732812851523435</v>
      </c>
      <c r="AE1623">
        <v>34.530367080046901</v>
      </c>
      <c r="AF1623">
        <v>-1</v>
      </c>
      <c r="AG1623">
        <v>-1</v>
      </c>
      <c r="AH1623">
        <v>-1</v>
      </c>
      <c r="AI1623">
        <v>0</v>
      </c>
      <c r="AJ1623">
        <v>1.2774693380153504E-2</v>
      </c>
      <c r="AK1623">
        <v>-5.4638481198841023E-2</v>
      </c>
      <c r="AL1623">
        <v>0.16394384706893902</v>
      </c>
      <c r="AM1623">
        <v>-0.11883817751434453</v>
      </c>
      <c r="AN1623">
        <v>-0.21566040830419236</v>
      </c>
      <c r="AO1623">
        <v>-3.2441468438528176</v>
      </c>
      <c r="AP1623">
        <v>-4.5717909722601142</v>
      </c>
      <c r="AQ1623">
        <v>35.506167769338219</v>
      </c>
      <c r="AR1623">
        <v>0.88270356190163157</v>
      </c>
      <c r="AS1623">
        <v>1.4254918437954194</v>
      </c>
      <c r="AT1623">
        <v>-1</v>
      </c>
      <c r="AU1623">
        <v>-1</v>
      </c>
      <c r="AV1623">
        <v>-1.3076801956786364</v>
      </c>
      <c r="AW1623">
        <v>69.549418325234114</v>
      </c>
      <c r="AX1623">
        <v>70.826887663249465</v>
      </c>
      <c r="AY1623">
        <v>0.23033336458691969</v>
      </c>
      <c r="AZ1623">
        <v>2.505706735310508</v>
      </c>
      <c r="BA1623">
        <v>1476.8337992258196</v>
      </c>
    </row>
    <row r="1624" spans="1:100" x14ac:dyDescent="0.25">
      <c r="A1624">
        <v>4119</v>
      </c>
      <c r="B1624" t="s">
        <v>2000</v>
      </c>
      <c r="C1624">
        <v>2</v>
      </c>
      <c r="D1624">
        <v>4.1275587615833222</v>
      </c>
      <c r="E1624">
        <v>8.7880990233850972E-2</v>
      </c>
      <c r="F1624">
        <v>0.29577054317927731</v>
      </c>
      <c r="G1624">
        <v>0.30478053448815046</v>
      </c>
      <c r="H1624">
        <v>0.11528039498213184</v>
      </c>
      <c r="I1624">
        <v>0</v>
      </c>
      <c r="J1624">
        <v>6.9168236989279102</v>
      </c>
      <c r="K1624">
        <v>0.11528039498213184</v>
      </c>
      <c r="L1624">
        <v>-1</v>
      </c>
      <c r="M1624">
        <v>-1</v>
      </c>
      <c r="N1624">
        <v>2.3056078996426366</v>
      </c>
      <c r="O1624">
        <v>11.029640158390979</v>
      </c>
      <c r="P1624">
        <v>0.61284852392912015</v>
      </c>
      <c r="Q1624">
        <v>1.7206451269183702</v>
      </c>
      <c r="R1624">
        <v>0.56663559259014107</v>
      </c>
      <c r="S1624">
        <v>0.33640389245237179</v>
      </c>
      <c r="T1624">
        <v>0.309379276402176</v>
      </c>
      <c r="U1624">
        <v>0.1088260404569093</v>
      </c>
      <c r="V1624">
        <v>4.7589309924208085E-3</v>
      </c>
      <c r="W1624">
        <v>26.287285816871574</v>
      </c>
      <c r="X1624">
        <v>0.94744341191315851</v>
      </c>
      <c r="Y1624">
        <v>-1</v>
      </c>
      <c r="Z1624">
        <v>-1</v>
      </c>
      <c r="AA1624">
        <v>46.469208197121262</v>
      </c>
      <c r="AB1624">
        <v>0.15243107124824892</v>
      </c>
      <c r="AC1624">
        <v>0.15265798365760866</v>
      </c>
      <c r="AD1624">
        <v>0.14776587936636484</v>
      </c>
      <c r="AE1624">
        <v>20.846535707432771</v>
      </c>
      <c r="AF1624">
        <v>-1</v>
      </c>
      <c r="AG1624">
        <v>-1</v>
      </c>
      <c r="AH1624">
        <v>-1</v>
      </c>
      <c r="AI1624">
        <v>2.3424895555464861E-3</v>
      </c>
      <c r="AJ1624">
        <v>4.7589309924208085E-3</v>
      </c>
      <c r="AK1624">
        <v>4.8267864181068522E-2</v>
      </c>
      <c r="AL1624">
        <v>0.12356009280817881</v>
      </c>
      <c r="AM1624">
        <v>4.787312089395325E-2</v>
      </c>
      <c r="AN1624">
        <v>0.1355677393211005</v>
      </c>
      <c r="AO1624">
        <v>1.6060564155375179</v>
      </c>
      <c r="AP1624">
        <v>3.8391048747850629</v>
      </c>
      <c r="AQ1624">
        <v>31.607268880675335</v>
      </c>
      <c r="AR1624">
        <v>0.74120165190295484</v>
      </c>
      <c r="AS1624">
        <v>1.0384022630713337</v>
      </c>
      <c r="AT1624">
        <v>-1</v>
      </c>
      <c r="AU1624">
        <v>-1</v>
      </c>
      <c r="AV1624">
        <v>0.80366459258469114</v>
      </c>
      <c r="AW1624">
        <v>58.996041147476362</v>
      </c>
      <c r="AX1624">
        <v>59.164672096754103</v>
      </c>
      <c r="AY1624">
        <v>0.19880025269397633</v>
      </c>
      <c r="AZ1624">
        <v>5.629563929687639</v>
      </c>
      <c r="BA1624">
        <v>1426.0364791390241</v>
      </c>
    </row>
    <row r="1625" spans="1:100" x14ac:dyDescent="0.25">
      <c r="A1625">
        <v>4120</v>
      </c>
      <c r="B1625" t="s">
        <v>2001</v>
      </c>
      <c r="C1625">
        <v>3</v>
      </c>
      <c r="D1625">
        <v>1.315658787780787</v>
      </c>
      <c r="E1625">
        <v>0</v>
      </c>
      <c r="F1625">
        <v>8.352345113241133E-2</v>
      </c>
      <c r="G1625">
        <v>8.352345113241133E-2</v>
      </c>
      <c r="H1625">
        <v>0.15969865232595457</v>
      </c>
      <c r="I1625">
        <v>0</v>
      </c>
      <c r="J1625">
        <v>9.581919139557268</v>
      </c>
      <c r="K1625">
        <v>0.15969865232595457</v>
      </c>
      <c r="L1625">
        <v>-0.99999999999999767</v>
      </c>
      <c r="M1625">
        <v>-0.99999999999999767</v>
      </c>
      <c r="N1625">
        <v>3.1939730465190923</v>
      </c>
      <c r="O1625">
        <v>10.981101378470473</v>
      </c>
      <c r="P1625">
        <v>1.4643093995360918</v>
      </c>
      <c r="Q1625">
        <v>-0.46699748124466167</v>
      </c>
      <c r="R1625">
        <v>5.3268267643011347E-2</v>
      </c>
      <c r="S1625">
        <v>0.33333333333333248</v>
      </c>
      <c r="T1625">
        <v>0.33997742553113208</v>
      </c>
      <c r="U1625">
        <v>0.17799885570691643</v>
      </c>
      <c r="V1625">
        <v>0</v>
      </c>
      <c r="W1625">
        <v>27.664438489817066</v>
      </c>
      <c r="X1625">
        <v>1.2322516215639738</v>
      </c>
      <c r="Y1625">
        <v>-0.99999999999999767</v>
      </c>
      <c r="Z1625">
        <v>-0.99999999999999767</v>
      </c>
      <c r="AA1625">
        <v>39.814750524422621</v>
      </c>
      <c r="AB1625">
        <v>-0.12578105465714934</v>
      </c>
      <c r="AC1625">
        <v>0.34341019861906164</v>
      </c>
      <c r="AD1625">
        <v>2.4311731377338559E-2</v>
      </c>
      <c r="AE1625">
        <v>12.097043766962535</v>
      </c>
      <c r="AF1625">
        <v>-0.99999999999999767</v>
      </c>
      <c r="AG1625">
        <v>-0.99999999999999767</v>
      </c>
      <c r="AH1625">
        <v>-0.99999999999999767</v>
      </c>
      <c r="AI1625">
        <v>0</v>
      </c>
      <c r="AJ1625">
        <v>0</v>
      </c>
      <c r="AK1625">
        <v>-4.4472872143726229E-2</v>
      </c>
      <c r="AL1625">
        <v>-0.18251926018181375</v>
      </c>
      <c r="AM1625">
        <v>3.5621560237217166E-2</v>
      </c>
      <c r="AN1625">
        <v>-0.26236585767487408</v>
      </c>
      <c r="AO1625">
        <v>0.66817464521179759</v>
      </c>
      <c r="AP1625">
        <v>-7.4717427427809202</v>
      </c>
      <c r="AQ1625">
        <v>37.246357629374337</v>
      </c>
      <c r="AR1625">
        <v>0.85130961457138132</v>
      </c>
      <c r="AS1625">
        <v>1.3919502738899299</v>
      </c>
      <c r="AT1625">
        <v>-0.99999999999999767</v>
      </c>
      <c r="AU1625">
        <v>-0.99999999999999767</v>
      </c>
      <c r="AV1625">
        <v>0.13679171877542273</v>
      </c>
      <c r="AW1625">
        <v>43.324109160112151</v>
      </c>
      <c r="AX1625">
        <v>43.324109160112151</v>
      </c>
      <c r="AY1625">
        <v>-3.7905289604200726E-2</v>
      </c>
      <c r="AZ1625">
        <v>-55.277641897727385</v>
      </c>
      <c r="BA1625">
        <v>1336.3473342235172</v>
      </c>
      <c r="CU1625" t="e">
        <v>#N/A</v>
      </c>
      <c r="CV1625" t="e">
        <v>#N/A</v>
      </c>
    </row>
    <row r="1626" spans="1:100" x14ac:dyDescent="0.25">
      <c r="A1626">
        <v>4121</v>
      </c>
      <c r="B1626" t="s">
        <v>1072</v>
      </c>
      <c r="C1626">
        <v>3</v>
      </c>
      <c r="D1626">
        <v>3.5677163427212166</v>
      </c>
      <c r="E1626">
        <v>0</v>
      </c>
      <c r="F1626">
        <v>-0.2091189699393019</v>
      </c>
      <c r="G1626">
        <v>-0.2091189699393019</v>
      </c>
      <c r="H1626">
        <v>0.20426452910388784</v>
      </c>
      <c r="I1626">
        <v>0</v>
      </c>
      <c r="J1626">
        <v>12.255871746233275</v>
      </c>
      <c r="K1626">
        <v>0.20426452910388784</v>
      </c>
      <c r="L1626">
        <v>-0.99999999999999922</v>
      </c>
      <c r="M1626">
        <v>-0.99999999999999922</v>
      </c>
      <c r="N1626">
        <v>4.0852905820777554</v>
      </c>
      <c r="O1626">
        <v>15.614469119015185</v>
      </c>
      <c r="P1626">
        <v>-1.4749990011994117E-2</v>
      </c>
      <c r="Q1626">
        <v>0.97236860090987909</v>
      </c>
      <c r="R1626">
        <v>0.32569644763130295</v>
      </c>
      <c r="S1626">
        <v>0.33333333333333331</v>
      </c>
      <c r="T1626">
        <v>0.40885317087922851</v>
      </c>
      <c r="U1626">
        <v>-7.1177940984557569E-2</v>
      </c>
      <c r="V1626">
        <v>-2.1368598504050377E-2</v>
      </c>
      <c r="W1626">
        <v>17.815017424802644</v>
      </c>
      <c r="X1626">
        <v>0.17883904215191299</v>
      </c>
      <c r="Y1626">
        <v>-0.99999999999999922</v>
      </c>
      <c r="Z1626">
        <v>-0.99999999999999922</v>
      </c>
      <c r="AA1626">
        <v>32.815287246355915</v>
      </c>
      <c r="AB1626">
        <v>0.15777974015134069</v>
      </c>
      <c r="AC1626">
        <v>6.1644635097685863E-2</v>
      </c>
      <c r="AD1626">
        <v>7.4067092229413087E-2</v>
      </c>
      <c r="AE1626">
        <v>14.674573373921998</v>
      </c>
      <c r="AF1626">
        <v>-0.99999999999999922</v>
      </c>
      <c r="AG1626">
        <v>-0.99999999999999922</v>
      </c>
      <c r="AH1626">
        <v>-0.99999999999999922</v>
      </c>
      <c r="AI1626">
        <v>0</v>
      </c>
      <c r="AJ1626">
        <v>-2.1368598504050377E-2</v>
      </c>
      <c r="AK1626">
        <v>0.28497410959847658</v>
      </c>
      <c r="AL1626">
        <v>0.27667924428480839</v>
      </c>
      <c r="AM1626">
        <v>0.22820417446884275</v>
      </c>
      <c r="AN1626">
        <v>-0.15287230512823149</v>
      </c>
      <c r="AO1626">
        <v>7.1299749097134528</v>
      </c>
      <c r="AP1626">
        <v>-2.4384114067817446</v>
      </c>
      <c r="AQ1626">
        <v>30.070889171035905</v>
      </c>
      <c r="AR1626">
        <v>0.64963996472395424</v>
      </c>
      <c r="AS1626">
        <v>0.3831035712558008</v>
      </c>
      <c r="AT1626">
        <v>-0.99999999999999922</v>
      </c>
      <c r="AU1626">
        <v>-0.99999999999999922</v>
      </c>
      <c r="AV1626">
        <v>0.11657747769200097</v>
      </c>
      <c r="AW1626">
        <v>45.991344958589366</v>
      </c>
      <c r="AX1626">
        <v>43.854485108184335</v>
      </c>
      <c r="AY1626">
        <v>-8.4373844380409985E-3</v>
      </c>
      <c r="AZ1626">
        <v>-28.664675118520307</v>
      </c>
      <c r="BA1626">
        <v>1464.8772977645976</v>
      </c>
    </row>
    <row r="1627" spans="1:100" x14ac:dyDescent="0.25">
      <c r="A1627">
        <v>4122</v>
      </c>
      <c r="B1627" t="s">
        <v>2002</v>
      </c>
      <c r="C1627">
        <v>2</v>
      </c>
      <c r="D1627">
        <v>4.8041921056361057</v>
      </c>
      <c r="E1627">
        <v>0.23818025568212364</v>
      </c>
      <c r="F1627">
        <v>0.67003213219525481</v>
      </c>
      <c r="G1627">
        <v>0.6807416804782157</v>
      </c>
      <c r="H1627">
        <v>0.19305907299927083</v>
      </c>
      <c r="I1627">
        <v>0</v>
      </c>
      <c r="J1627">
        <v>11.583544379956248</v>
      </c>
      <c r="K1627">
        <v>0.19305907299927083</v>
      </c>
      <c r="L1627">
        <v>-1</v>
      </c>
      <c r="M1627">
        <v>-1</v>
      </c>
      <c r="N1627">
        <v>3.8611814599854157</v>
      </c>
      <c r="O1627">
        <v>15.877142791216762</v>
      </c>
      <c r="P1627">
        <v>1.3740339651785922</v>
      </c>
      <c r="Q1627">
        <v>3.4997331204950717</v>
      </c>
      <c r="R1627">
        <v>1.1509742029613341</v>
      </c>
      <c r="S1627">
        <v>0.35094294996087544</v>
      </c>
      <c r="T1627">
        <v>0.37076346910814217</v>
      </c>
      <c r="U1627">
        <v>0.1848369265737218</v>
      </c>
      <c r="V1627">
        <v>1.4809739582825162E-2</v>
      </c>
      <c r="W1627">
        <v>31.084650268981868</v>
      </c>
      <c r="X1627">
        <v>1.299571337641962</v>
      </c>
      <c r="Y1627">
        <v>-1</v>
      </c>
      <c r="Z1627">
        <v>-1</v>
      </c>
      <c r="AA1627">
        <v>56.346208918745575</v>
      </c>
      <c r="AB1627">
        <v>0.23769145110596768</v>
      </c>
      <c r="AC1627">
        <v>0.23795071962579642</v>
      </c>
      <c r="AD1627">
        <v>0.23232615857604447</v>
      </c>
      <c r="AE1627">
        <v>28.701274767864106</v>
      </c>
      <c r="AF1627">
        <v>-1</v>
      </c>
      <c r="AG1627">
        <v>-1</v>
      </c>
      <c r="AH1627">
        <v>-1</v>
      </c>
      <c r="AI1627">
        <v>7.8537761129628403E-3</v>
      </c>
      <c r="AJ1627">
        <v>1.4809739582825162E-2</v>
      </c>
      <c r="AK1627">
        <v>-5.4448908188478459E-2</v>
      </c>
      <c r="AL1627">
        <v>0.22627686517772577</v>
      </c>
      <c r="AM1627">
        <v>-7.1763504601977182E-2</v>
      </c>
      <c r="AN1627">
        <v>0.25520436481703096</v>
      </c>
      <c r="AO1627">
        <v>-1.4403606511517317</v>
      </c>
      <c r="AP1627">
        <v>6.8855219414743125</v>
      </c>
      <c r="AQ1627">
        <v>36.71440193471372</v>
      </c>
      <c r="AR1627">
        <v>0.85361964714453209</v>
      </c>
      <c r="AS1627">
        <v>1.4019479547764337</v>
      </c>
      <c r="AT1627">
        <v>-1</v>
      </c>
      <c r="AU1627">
        <v>-1</v>
      </c>
      <c r="AV1627">
        <v>1.5791054578449133</v>
      </c>
      <c r="AW1627">
        <v>70.378561845703345</v>
      </c>
      <c r="AX1627">
        <v>70.696311073095615</v>
      </c>
      <c r="AY1627">
        <v>0.28647618689247512</v>
      </c>
      <c r="AZ1627">
        <v>20.989731831460393</v>
      </c>
      <c r="BA1627">
        <v>1476.9036070401282</v>
      </c>
    </row>
    <row r="1628" spans="1:100" x14ac:dyDescent="0.25">
      <c r="A1628">
        <v>4123</v>
      </c>
      <c r="B1628" t="s">
        <v>2003</v>
      </c>
      <c r="C1628">
        <v>2</v>
      </c>
      <c r="D1628">
        <v>4.4876898992447627</v>
      </c>
      <c r="E1628">
        <v>0.16787622832153071</v>
      </c>
      <c r="F1628">
        <v>0.49496742435572183</v>
      </c>
      <c r="G1628">
        <v>0.50488198738276158</v>
      </c>
      <c r="H1628">
        <v>0.15667729634135613</v>
      </c>
      <c r="I1628">
        <v>0</v>
      </c>
      <c r="J1628">
        <v>9.4006377804813681</v>
      </c>
      <c r="K1628">
        <v>0.15667729634135613</v>
      </c>
      <c r="L1628">
        <v>-1</v>
      </c>
      <c r="M1628">
        <v>-1</v>
      </c>
      <c r="N1628">
        <v>3.1335459268271224</v>
      </c>
      <c r="O1628">
        <v>13.609673574302857</v>
      </c>
      <c r="P1628">
        <v>1.0179816456381117</v>
      </c>
      <c r="Q1628">
        <v>2.6675464121683725</v>
      </c>
      <c r="R1628">
        <v>0.87764380757409999</v>
      </c>
      <c r="S1628">
        <v>0.34414215626553391</v>
      </c>
      <c r="T1628">
        <v>0.34205038158481421</v>
      </c>
      <c r="U1628">
        <v>0.14928205276032674</v>
      </c>
      <c r="V1628">
        <v>1.0108370484124813E-2</v>
      </c>
      <c r="W1628">
        <v>28.840633701808589</v>
      </c>
      <c r="X1628">
        <v>1.1348598784672881</v>
      </c>
      <c r="Y1628">
        <v>-1</v>
      </c>
      <c r="Z1628">
        <v>-1</v>
      </c>
      <c r="AA1628">
        <v>51.726140238418878</v>
      </c>
      <c r="AB1628">
        <v>0.19781003145688386</v>
      </c>
      <c r="AC1628">
        <v>0.19805416507323245</v>
      </c>
      <c r="AD1628">
        <v>0.19277221820617141</v>
      </c>
      <c r="AE1628">
        <v>25.027139780125687</v>
      </c>
      <c r="AF1628">
        <v>-1</v>
      </c>
      <c r="AG1628">
        <v>-1</v>
      </c>
      <c r="AH1628">
        <v>-1</v>
      </c>
      <c r="AI1628">
        <v>5.2758151377775122E-3</v>
      </c>
      <c r="AJ1628">
        <v>1.0108370484124813E-2</v>
      </c>
      <c r="AK1628">
        <v>-6.4020813891434852E-3</v>
      </c>
      <c r="AL1628">
        <v>0.1782300383783908</v>
      </c>
      <c r="AM1628">
        <v>-1.5802242468666003E-2</v>
      </c>
      <c r="AN1628">
        <v>0.19924310268371975</v>
      </c>
      <c r="AO1628">
        <v>-1.5367733391868033E-2</v>
      </c>
      <c r="AP1628">
        <v>5.4605290237144484</v>
      </c>
      <c r="AQ1628">
        <v>34.325487917772797</v>
      </c>
      <c r="AR1628">
        <v>0.80103497356203268</v>
      </c>
      <c r="AS1628">
        <v>1.2318957181255674</v>
      </c>
      <c r="AT1628">
        <v>-1</v>
      </c>
      <c r="AU1628">
        <v>-1</v>
      </c>
      <c r="AV1628">
        <v>1.2163850170950607</v>
      </c>
      <c r="AW1628">
        <v>65.054270710853615</v>
      </c>
      <c r="AX1628">
        <v>65.302268329858038</v>
      </c>
      <c r="AY1628">
        <v>0.24546486685459901</v>
      </c>
      <c r="AZ1628">
        <v>13.80485530389554</v>
      </c>
      <c r="BA1628">
        <v>1430.0835990942903</v>
      </c>
    </row>
    <row r="1629" spans="1:100" x14ac:dyDescent="0.25">
      <c r="A1629">
        <v>4125</v>
      </c>
      <c r="B1629" t="s">
        <v>2004</v>
      </c>
      <c r="C1629">
        <v>3</v>
      </c>
      <c r="D1629">
        <v>5.152961317545584</v>
      </c>
      <c r="E1629">
        <v>0</v>
      </c>
      <c r="F1629">
        <v>-0.21035526505054766</v>
      </c>
      <c r="G1629">
        <v>-0.21035526505054766</v>
      </c>
      <c r="H1629">
        <v>7.5796262360325245E-2</v>
      </c>
      <c r="I1629">
        <v>0</v>
      </c>
      <c r="J1629">
        <v>4.5477757416195166</v>
      </c>
      <c r="K1629">
        <v>7.5796262360325245E-2</v>
      </c>
      <c r="L1629">
        <v>-0.99999999999999922</v>
      </c>
      <c r="M1629">
        <v>-0.99999999999999922</v>
      </c>
      <c r="N1629">
        <v>1.515925247206505</v>
      </c>
      <c r="O1629">
        <v>9.4903817941145476</v>
      </c>
      <c r="P1629">
        <v>-0.38348156031954722</v>
      </c>
      <c r="Q1629">
        <v>-1.4457368997285558E-2</v>
      </c>
      <c r="R1629">
        <v>7.3901314881161945E-4</v>
      </c>
      <c r="S1629">
        <v>0.33333333333333298</v>
      </c>
      <c r="T1629">
        <v>0.36130546261826368</v>
      </c>
      <c r="U1629">
        <v>0.43193887821085364</v>
      </c>
      <c r="V1629">
        <v>0</v>
      </c>
      <c r="W1629">
        <v>42.031256472085033</v>
      </c>
      <c r="X1629">
        <v>2.3745701757196191</v>
      </c>
      <c r="Y1629">
        <v>-0.99999999999999922</v>
      </c>
      <c r="Z1629">
        <v>-0.99999999999999922</v>
      </c>
      <c r="AA1629">
        <v>87.693860034310845</v>
      </c>
      <c r="AB1629">
        <v>0.25883862485118209</v>
      </c>
      <c r="AC1629">
        <v>0.12199012916438337</v>
      </c>
      <c r="AD1629">
        <v>0.5324085369659769</v>
      </c>
      <c r="AE1629">
        <v>45.661864549077073</v>
      </c>
      <c r="AF1629">
        <v>-0.99999999999999922</v>
      </c>
      <c r="AG1629">
        <v>-0.99999999999999922</v>
      </c>
      <c r="AH1629">
        <v>-0.99999999999999922</v>
      </c>
      <c r="AI1629">
        <v>0</v>
      </c>
      <c r="AJ1629">
        <v>0</v>
      </c>
      <c r="AK1629">
        <v>6.2165619483703166E-2</v>
      </c>
      <c r="AL1629">
        <v>3.4301857097008157E-2</v>
      </c>
      <c r="AM1629">
        <v>7.4952629180157215E-3</v>
      </c>
      <c r="AN1629">
        <v>0.26444648997116887</v>
      </c>
      <c r="AO1629">
        <v>0.49820967036890929</v>
      </c>
      <c r="AP1629">
        <v>6.7826715347642619</v>
      </c>
      <c r="AQ1629">
        <v>46.579032213704494</v>
      </c>
      <c r="AR1629">
        <v>1.1265776741624507</v>
      </c>
      <c r="AS1629">
        <v>2.4503664380799433</v>
      </c>
      <c r="AT1629">
        <v>-0.99999999999999922</v>
      </c>
      <c r="AU1629">
        <v>-0.99999999999999922</v>
      </c>
      <c r="AV1629">
        <v>-0.20961625190173611</v>
      </c>
      <c r="AW1629">
        <v>103.96691336318976</v>
      </c>
      <c r="AX1629">
        <v>103.96691336318976</v>
      </c>
      <c r="AY1629">
        <v>0.45275167797745397</v>
      </c>
      <c r="AZ1629">
        <v>47.202314544662762</v>
      </c>
      <c r="BA1629">
        <v>1556.4212023374275</v>
      </c>
      <c r="CU1629" t="e">
        <v>#N/A</v>
      </c>
      <c r="CV1629" t="e">
        <v>#N/A</v>
      </c>
    </row>
    <row r="1630" spans="1:100" x14ac:dyDescent="0.25">
      <c r="A1630">
        <v>4127</v>
      </c>
      <c r="B1630" t="s">
        <v>2005</v>
      </c>
      <c r="C1630">
        <v>2</v>
      </c>
      <c r="D1630">
        <v>2.8089252732042995</v>
      </c>
      <c r="E1630">
        <v>-0.20502453450984223</v>
      </c>
      <c r="F1630">
        <v>-0.43359620918094322</v>
      </c>
      <c r="G1630">
        <v>-0.42789834069477495</v>
      </c>
      <c r="H1630">
        <v>-3.6295891372517611E-2</v>
      </c>
      <c r="I1630">
        <v>0</v>
      </c>
      <c r="J1630">
        <v>-2.1777534823510569</v>
      </c>
      <c r="K1630">
        <v>-3.6295891372517611E-2</v>
      </c>
      <c r="L1630">
        <v>-1</v>
      </c>
      <c r="M1630">
        <v>-1</v>
      </c>
      <c r="N1630">
        <v>-0.7259178274503526</v>
      </c>
      <c r="O1630">
        <v>1.5827523234472185</v>
      </c>
      <c r="P1630">
        <v>-0.87056139448574488</v>
      </c>
      <c r="Q1630">
        <v>-1.7464689722063029</v>
      </c>
      <c r="R1630">
        <v>-0.57213249645072151</v>
      </c>
      <c r="S1630">
        <v>0.30806995312069457</v>
      </c>
      <c r="T1630">
        <v>0.18975281567474839</v>
      </c>
      <c r="U1630">
        <v>-3.9305145799223784E-2</v>
      </c>
      <c r="V1630">
        <v>-1.4828239679973453E-2</v>
      </c>
      <c r="W1630">
        <v>16.938108041177685</v>
      </c>
      <c r="X1630">
        <v>0.26121108366535095</v>
      </c>
      <c r="Y1630">
        <v>-1</v>
      </c>
      <c r="Z1630">
        <v>-1</v>
      </c>
      <c r="AA1630">
        <v>27.220756977930986</v>
      </c>
      <c r="AB1630">
        <v>-1.3725670952640753E-2</v>
      </c>
      <c r="AC1630">
        <v>-1.3561814629997893E-2</v>
      </c>
      <c r="AD1630">
        <v>-1.7026495902486241E-2</v>
      </c>
      <c r="AE1630">
        <v>5.5390991783285308</v>
      </c>
      <c r="AF1630">
        <v>-1</v>
      </c>
      <c r="AG1630">
        <v>-1</v>
      </c>
      <c r="AH1630">
        <v>-1</v>
      </c>
      <c r="AI1630">
        <v>-8.3979906211079786E-3</v>
      </c>
      <c r="AJ1630">
        <v>-1.4828239679973453E-2</v>
      </c>
      <c r="AK1630">
        <v>0.24844389312670045</v>
      </c>
      <c r="AL1630">
        <v>-7.6615936137453142E-2</v>
      </c>
      <c r="AM1630">
        <v>0.28102282036144949</v>
      </c>
      <c r="AN1630">
        <v>-9.758196014639571E-2</v>
      </c>
      <c r="AO1630">
        <v>7.542960942950911</v>
      </c>
      <c r="AP1630">
        <v>-2.0977996526283302</v>
      </c>
      <c r="AQ1630">
        <v>21.654409279749274</v>
      </c>
      <c r="AR1630">
        <v>0.5221197303203059</v>
      </c>
      <c r="AS1630">
        <v>0.32991881653154165</v>
      </c>
      <c r="AT1630">
        <v>-1</v>
      </c>
      <c r="AU1630">
        <v>-1</v>
      </c>
      <c r="AV1630">
        <v>-0.70752651583039794</v>
      </c>
      <c r="AW1630">
        <v>36.813609396553659</v>
      </c>
      <c r="AX1630">
        <v>36.691636347403715</v>
      </c>
      <c r="AY1630">
        <v>2.7936040968050413E-2</v>
      </c>
      <c r="AZ1630">
        <v>-24.304567990394133</v>
      </c>
      <c r="BA1630">
        <v>1381.3787626336734</v>
      </c>
    </row>
    <row r="1631" spans="1:100" x14ac:dyDescent="0.25">
      <c r="A1631">
        <v>4130</v>
      </c>
      <c r="B1631" t="s">
        <v>2006</v>
      </c>
      <c r="C1631">
        <v>3</v>
      </c>
      <c r="D1631">
        <v>3.7826113310436225</v>
      </c>
      <c r="E1631">
        <v>0</v>
      </c>
      <c r="F1631">
        <v>0.70076416933629537</v>
      </c>
      <c r="G1631">
        <v>0.70076416933629537</v>
      </c>
      <c r="H1631">
        <v>0.21763268270157241</v>
      </c>
      <c r="I1631">
        <v>-3.4418228893290589E-3</v>
      </c>
      <c r="J1631">
        <v>12.851451588734593</v>
      </c>
      <c r="K1631">
        <v>0.21419085981224331</v>
      </c>
      <c r="L1631">
        <v>-0.99999999999999933</v>
      </c>
      <c r="M1631">
        <v>-0.99999999999999933</v>
      </c>
      <c r="N1631">
        <v>4.2838171962448657</v>
      </c>
      <c r="O1631">
        <v>17.334827089114508</v>
      </c>
      <c r="P1631">
        <v>0.25671447516099494</v>
      </c>
      <c r="Q1631">
        <v>0.79710455919620238</v>
      </c>
      <c r="R1631">
        <v>0.19835872249537972</v>
      </c>
      <c r="S1631">
        <v>0.33333333333333326</v>
      </c>
      <c r="T1631">
        <v>0.36224741686289463</v>
      </c>
      <c r="U1631">
        <v>0.10489639400901569</v>
      </c>
      <c r="V1631">
        <v>-5.823430283756513E-2</v>
      </c>
      <c r="W1631">
        <v>21.122079262217397</v>
      </c>
      <c r="X1631">
        <v>0.57281436461640456</v>
      </c>
      <c r="Y1631">
        <v>-0.99999999999999933</v>
      </c>
      <c r="Z1631">
        <v>-0.99999999999999933</v>
      </c>
      <c r="AA1631">
        <v>41.85679291250834</v>
      </c>
      <c r="AB1631">
        <v>0.18124507988150859</v>
      </c>
      <c r="AC1631">
        <v>0.1989470910281213</v>
      </c>
      <c r="AD1631">
        <v>3.0534927646280921E-2</v>
      </c>
      <c r="AE1631">
        <v>20.536354927795539</v>
      </c>
      <c r="AF1631">
        <v>-0.99999999999999933</v>
      </c>
      <c r="AG1631">
        <v>-0.99999999999999933</v>
      </c>
      <c r="AH1631">
        <v>-0.99999999999999933</v>
      </c>
      <c r="AI1631">
        <v>0</v>
      </c>
      <c r="AJ1631">
        <v>-5.823430283756513E-2</v>
      </c>
      <c r="AK1631">
        <v>0.16890999513765484</v>
      </c>
      <c r="AL1631">
        <v>-2.6551347157443572E-2</v>
      </c>
      <c r="AM1631">
        <v>-7.0620149911517008E-2</v>
      </c>
      <c r="AN1631">
        <v>0.27610356691322741</v>
      </c>
      <c r="AO1631">
        <v>-0.92095377209965168</v>
      </c>
      <c r="AP1631">
        <v>6.7698324370434655</v>
      </c>
      <c r="AQ1631">
        <v>33.973530850951981</v>
      </c>
      <c r="AR1631">
        <v>0.74224284136767837</v>
      </c>
      <c r="AS1631">
        <v>0.78700522442864795</v>
      </c>
      <c r="AT1631">
        <v>-0.99999999999999933</v>
      </c>
      <c r="AU1631">
        <v>-0.99999999999999933</v>
      </c>
      <c r="AV1631">
        <v>0.89912289183167482</v>
      </c>
      <c r="AW1631">
        <v>65.961452438666328</v>
      </c>
      <c r="AX1631">
        <v>60.13802215490982</v>
      </c>
      <c r="AY1631">
        <v>0.16964621138625763</v>
      </c>
      <c r="AZ1631">
        <v>10.221287601365436</v>
      </c>
      <c r="BA1631">
        <v>1446.5377885359428</v>
      </c>
    </row>
    <row r="1632" spans="1:100" x14ac:dyDescent="0.25">
      <c r="A1632">
        <v>4131</v>
      </c>
      <c r="B1632" t="s">
        <v>2007</v>
      </c>
      <c r="C1632">
        <v>3</v>
      </c>
      <c r="D1632">
        <v>4.3721087809318711</v>
      </c>
      <c r="E1632">
        <v>-2.2399410647914585E-2</v>
      </c>
      <c r="F1632">
        <v>-9.3500726820581553E-2</v>
      </c>
      <c r="G1632">
        <v>-0.10096719703655307</v>
      </c>
      <c r="H1632">
        <v>-2.1204983264777721E-2</v>
      </c>
      <c r="I1632">
        <v>0</v>
      </c>
      <c r="J1632">
        <v>-1.2722989958866635</v>
      </c>
      <c r="K1632">
        <v>-2.1204983264777721E-2</v>
      </c>
      <c r="L1632">
        <v>-1.0000000000000002</v>
      </c>
      <c r="M1632">
        <v>-1.0000000000000002</v>
      </c>
      <c r="N1632">
        <v>-0.42409966529555465</v>
      </c>
      <c r="O1632">
        <v>2.9988425880086509</v>
      </c>
      <c r="P1632">
        <v>-0.58641646224661759</v>
      </c>
      <c r="Q1632">
        <v>7.7603084348568704E-2</v>
      </c>
      <c r="R1632">
        <v>-0.14273605473501821</v>
      </c>
      <c r="S1632">
        <v>0.32805116788120664</v>
      </c>
      <c r="T1632">
        <v>0.28781461971751099</v>
      </c>
      <c r="U1632">
        <v>-0.10367649520466657</v>
      </c>
      <c r="V1632">
        <v>0</v>
      </c>
      <c r="W1632">
        <v>21.335771026353154</v>
      </c>
      <c r="X1632">
        <v>0.18165156387852321</v>
      </c>
      <c r="Y1632">
        <v>-1.0000000000000002</v>
      </c>
      <c r="Z1632">
        <v>-1.0000000000000002</v>
      </c>
      <c r="AA1632">
        <v>31.326686727141173</v>
      </c>
      <c r="AB1632">
        <v>-4.149312040403997E-2</v>
      </c>
      <c r="AC1632">
        <v>2.9620357622531186E-2</v>
      </c>
      <c r="AD1632">
        <v>0.21454579789196962</v>
      </c>
      <c r="AE1632">
        <v>10.133651755523051</v>
      </c>
      <c r="AF1632">
        <v>-1.0000000000000002</v>
      </c>
      <c r="AG1632">
        <v>-1.0000000000000002</v>
      </c>
      <c r="AH1632">
        <v>-1.0000000000000002</v>
      </c>
      <c r="AI1632">
        <v>0</v>
      </c>
      <c r="AJ1632">
        <v>0</v>
      </c>
      <c r="AK1632">
        <v>2.9181672183505432E-2</v>
      </c>
      <c r="AL1632">
        <v>8.4976140599335684E-2</v>
      </c>
      <c r="AM1632">
        <v>0.20463284570123841</v>
      </c>
      <c r="AN1632">
        <v>0.11914978882258963</v>
      </c>
      <c r="AO1632">
        <v>5.2617295034484854</v>
      </c>
      <c r="AP1632">
        <v>3.4036254235614196</v>
      </c>
      <c r="AQ1632">
        <v>20.063472030466485</v>
      </c>
      <c r="AR1632">
        <v>0.51218929239405098</v>
      </c>
      <c r="AS1632">
        <v>0.1604465806137455</v>
      </c>
      <c r="AT1632">
        <v>-1.0000000000000002</v>
      </c>
      <c r="AU1632">
        <v>-1.0000000000000002</v>
      </c>
      <c r="AV1632">
        <v>-0.24370325177157121</v>
      </c>
      <c r="AW1632">
        <v>37.729154738711237</v>
      </c>
      <c r="AX1632">
        <v>37.729154738711237</v>
      </c>
      <c r="AY1632">
        <v>-0.14122566902877184</v>
      </c>
      <c r="AZ1632">
        <v>-32.929489940991282</v>
      </c>
      <c r="BA1632">
        <v>1411.02531618274</v>
      </c>
      <c r="CU1632" t="e">
        <v>#N/A</v>
      </c>
      <c r="CV1632" t="e">
        <v>#N/A</v>
      </c>
    </row>
    <row r="1633" spans="1:100" x14ac:dyDescent="0.25">
      <c r="A1633">
        <v>4132</v>
      </c>
      <c r="B1633" t="s">
        <v>2008</v>
      </c>
      <c r="C1633">
        <v>2</v>
      </c>
      <c r="D1633">
        <v>4.1063740841078156</v>
      </c>
      <c r="E1633">
        <v>8.3175278504872496E-2</v>
      </c>
      <c r="F1633">
        <v>0.28405280694227142</v>
      </c>
      <c r="G1633">
        <v>0.2930095869119993</v>
      </c>
      <c r="H1633">
        <v>0.11284522647802724</v>
      </c>
      <c r="I1633">
        <v>0</v>
      </c>
      <c r="J1633">
        <v>6.7707135886816339</v>
      </c>
      <c r="K1633">
        <v>0.11284522647802724</v>
      </c>
      <c r="L1633">
        <v>-1</v>
      </c>
      <c r="M1633">
        <v>-1</v>
      </c>
      <c r="N1633">
        <v>2.2569045295605443</v>
      </c>
      <c r="O1633">
        <v>10.877869955605837</v>
      </c>
      <c r="P1633">
        <v>0.58901660932772737</v>
      </c>
      <c r="Q1633">
        <v>1.664943755302952</v>
      </c>
      <c r="R1633">
        <v>0.5483405660355033</v>
      </c>
      <c r="S1633">
        <v>0.33594868987209298</v>
      </c>
      <c r="T1633">
        <v>0.30745740196899884</v>
      </c>
      <c r="U1633">
        <v>0.10644621965563578</v>
      </c>
      <c r="V1633">
        <v>4.444250759430177E-3</v>
      </c>
      <c r="W1633">
        <v>26.137085387726767</v>
      </c>
      <c r="X1633">
        <v>0.93641865736588381</v>
      </c>
      <c r="Y1633">
        <v>-1</v>
      </c>
      <c r="Z1633">
        <v>-1</v>
      </c>
      <c r="AA1633">
        <v>46.159969705474253</v>
      </c>
      <c r="AB1633">
        <v>0.14976165853810025</v>
      </c>
      <c r="AC1633">
        <v>0.14998755791171373</v>
      </c>
      <c r="AD1633">
        <v>0.14511838607026734</v>
      </c>
      <c r="AE1633">
        <v>20.600612098860925</v>
      </c>
      <c r="AF1633">
        <v>-1</v>
      </c>
      <c r="AG1633">
        <v>-1</v>
      </c>
      <c r="AH1633">
        <v>-1</v>
      </c>
      <c r="AI1633">
        <v>2.1699369770781561E-3</v>
      </c>
      <c r="AJ1633">
        <v>4.444250759430177E-3</v>
      </c>
      <c r="AK1633">
        <v>5.1483818158358861E-2</v>
      </c>
      <c r="AL1633">
        <v>0.12034413883088846</v>
      </c>
      <c r="AM1633">
        <v>5.1618817655228237E-2</v>
      </c>
      <c r="AN1633">
        <v>0.13182204255982552</v>
      </c>
      <c r="AO1633">
        <v>1.7014365258748738</v>
      </c>
      <c r="AP1633">
        <v>3.7437247644477072</v>
      </c>
      <c r="AQ1633">
        <v>31.447369922805091</v>
      </c>
      <c r="AR1633">
        <v>0.73768196285338594</v>
      </c>
      <c r="AS1633">
        <v>1.0270200302947865</v>
      </c>
      <c r="AT1633">
        <v>-1</v>
      </c>
      <c r="AU1633">
        <v>-1</v>
      </c>
      <c r="AV1633">
        <v>0.77938635566915493</v>
      </c>
      <c r="AW1633">
        <v>58.639666410745392</v>
      </c>
      <c r="AX1633">
        <v>58.803628623763935</v>
      </c>
      <c r="AY1633">
        <v>0.19605521152111038</v>
      </c>
      <c r="AZ1633">
        <v>5.1486532476635354</v>
      </c>
      <c r="BA1633">
        <v>1465.2386550647466</v>
      </c>
    </row>
    <row r="1634" spans="1:100" x14ac:dyDescent="0.25">
      <c r="A1634">
        <v>4135</v>
      </c>
      <c r="B1634" t="s">
        <v>2007</v>
      </c>
      <c r="C1634">
        <v>3</v>
      </c>
      <c r="D1634">
        <v>5.0927823895771551</v>
      </c>
      <c r="E1634">
        <v>1.7730768247831881E-3</v>
      </c>
      <c r="F1634">
        <v>0.24999412580191321</v>
      </c>
      <c r="G1634">
        <v>0.24999412580191321</v>
      </c>
      <c r="H1634">
        <v>-0.10525303529192812</v>
      </c>
      <c r="I1634">
        <v>0</v>
      </c>
      <c r="J1634">
        <v>-6.3151821175156897</v>
      </c>
      <c r="K1634">
        <v>-0.10525303529192812</v>
      </c>
      <c r="L1634">
        <v>-0.999999999999999</v>
      </c>
      <c r="M1634">
        <v>-0.999999999999999</v>
      </c>
      <c r="N1634">
        <v>-2.1050607058385635</v>
      </c>
      <c r="O1634">
        <v>-0.97240560213662253</v>
      </c>
      <c r="P1634">
        <v>-0.1930348726009618</v>
      </c>
      <c r="Q1634">
        <v>0.27205467936874655</v>
      </c>
      <c r="R1634">
        <v>-9.0125766271416427E-2</v>
      </c>
      <c r="S1634">
        <v>0.33333333333333331</v>
      </c>
      <c r="T1634">
        <v>0.16634826553302118</v>
      </c>
      <c r="U1634">
        <v>-7.4877935947873106E-2</v>
      </c>
      <c r="V1634">
        <v>0</v>
      </c>
      <c r="W1634">
        <v>21.202267928416379</v>
      </c>
      <c r="X1634">
        <v>0.13843782256647799</v>
      </c>
      <c r="Y1634">
        <v>-0.999999999999999</v>
      </c>
      <c r="Z1634">
        <v>-0.999999999999999</v>
      </c>
      <c r="AA1634">
        <v>30.506497193080609</v>
      </c>
      <c r="AB1634">
        <v>3.2811387389384508E-2</v>
      </c>
      <c r="AC1634">
        <v>-0.17341518394774036</v>
      </c>
      <c r="AD1634">
        <v>0.32849089717706897</v>
      </c>
      <c r="AE1634">
        <v>9.3943550309356425</v>
      </c>
      <c r="AF1634">
        <v>-0.999999999999999</v>
      </c>
      <c r="AG1634">
        <v>-0.999999999999999</v>
      </c>
      <c r="AH1634">
        <v>-0.999999999999999</v>
      </c>
      <c r="AI1634">
        <v>0</v>
      </c>
      <c r="AJ1634">
        <v>0</v>
      </c>
      <c r="AK1634">
        <v>0.48697828900422518</v>
      </c>
      <c r="AL1634">
        <v>-9.3484913825382862E-2</v>
      </c>
      <c r="AM1634">
        <v>0.43560925427074315</v>
      </c>
      <c r="AN1634">
        <v>-6.6452786840547479E-2</v>
      </c>
      <c r="AO1634">
        <v>13.325122801789712</v>
      </c>
      <c r="AP1634">
        <v>-2.1287442401406018</v>
      </c>
      <c r="AQ1634">
        <v>14.887085810900681</v>
      </c>
      <c r="AR1634">
        <v>0.42480366291848104</v>
      </c>
      <c r="AS1634">
        <v>3.31847872745498E-2</v>
      </c>
      <c r="AT1634">
        <v>-0.999999999999999</v>
      </c>
      <c r="AU1634">
        <v>-0.999999999999999</v>
      </c>
      <c r="AV1634">
        <v>0.15986835953049702</v>
      </c>
      <c r="AW1634">
        <v>27.405347350803396</v>
      </c>
      <c r="AX1634">
        <v>27.405347350803396</v>
      </c>
      <c r="AY1634">
        <v>-0.14890764643313953</v>
      </c>
      <c r="AZ1634">
        <v>-61.453916626544441</v>
      </c>
      <c r="BA1634">
        <v>1400.8839240065165</v>
      </c>
    </row>
    <row r="1635" spans="1:100" x14ac:dyDescent="0.25">
      <c r="A1635">
        <v>4137</v>
      </c>
      <c r="B1635" t="s">
        <v>2009</v>
      </c>
      <c r="C1635">
        <v>3</v>
      </c>
      <c r="D1635">
        <v>4.3203809831783913</v>
      </c>
      <c r="E1635">
        <v>-0.20181696976974736</v>
      </c>
      <c r="F1635">
        <v>0.78583124326741993</v>
      </c>
      <c r="G1635">
        <v>0.74016057199952578</v>
      </c>
      <c r="H1635">
        <v>5.9808288872980835E-2</v>
      </c>
      <c r="I1635">
        <v>0</v>
      </c>
      <c r="J1635">
        <v>3.5884973323788518</v>
      </c>
      <c r="K1635">
        <v>5.9808288872980835E-2</v>
      </c>
      <c r="L1635">
        <v>-1.0000000000000027</v>
      </c>
      <c r="M1635">
        <v>-1.0000000000000027</v>
      </c>
      <c r="N1635">
        <v>1.1961657774596168</v>
      </c>
      <c r="O1635">
        <v>8.6490388875567685</v>
      </c>
      <c r="P1635">
        <v>-0.75198297894958566</v>
      </c>
      <c r="Q1635">
        <v>-4.0010030056521435</v>
      </c>
      <c r="R1635">
        <v>-1.3966112536138633</v>
      </c>
      <c r="S1635">
        <v>0.33333333333333415</v>
      </c>
      <c r="T1635">
        <v>0.27506533117610693</v>
      </c>
      <c r="U1635">
        <v>-4.2694220721798924E-2</v>
      </c>
      <c r="V1635">
        <v>-5.0611610395316893E-3</v>
      </c>
      <c r="W1635">
        <v>20.033399755005167</v>
      </c>
      <c r="X1635">
        <v>0.28917852435484703</v>
      </c>
      <c r="Y1635">
        <v>-1.0000000000000027</v>
      </c>
      <c r="Z1635">
        <v>-1.0000000000000027</v>
      </c>
      <c r="AA1635">
        <v>39.517958665861904</v>
      </c>
      <c r="AB1635">
        <v>0.15290582217200641</v>
      </c>
      <c r="AC1635">
        <v>0.20620674531172756</v>
      </c>
      <c r="AD1635">
        <v>5.8510835805678105E-2</v>
      </c>
      <c r="AE1635">
        <v>20.881170164470607</v>
      </c>
      <c r="AF1635">
        <v>-1.0000000000000027</v>
      </c>
      <c r="AG1635">
        <v>-1.0000000000000027</v>
      </c>
      <c r="AH1635">
        <v>-1.0000000000000027</v>
      </c>
      <c r="AI1635">
        <v>2.2339000576974324E-3</v>
      </c>
      <c r="AJ1635">
        <v>-5.0611610395316893E-3</v>
      </c>
      <c r="AK1635">
        <v>2.3088214944779559E-3</v>
      </c>
      <c r="AL1635">
        <v>0.32745341693835006</v>
      </c>
      <c r="AM1635">
        <v>-0.23050694002217606</v>
      </c>
      <c r="AN1635">
        <v>3.6434884672547178E-2</v>
      </c>
      <c r="AO1635">
        <v>-5.7511293930820138</v>
      </c>
      <c r="AP1635">
        <v>2.5481392015054301</v>
      </c>
      <c r="AQ1635">
        <v>23.621897087384017</v>
      </c>
      <c r="AR1635">
        <v>0.56064328274811015</v>
      </c>
      <c r="AS1635">
        <v>0.34898681322782771</v>
      </c>
      <c r="AT1635">
        <v>-1.0000000000000027</v>
      </c>
      <c r="AU1635">
        <v>-1.0000000000000027</v>
      </c>
      <c r="AV1635">
        <v>-0.65645068161433751</v>
      </c>
      <c r="AW1635">
        <v>50.71513675492411</v>
      </c>
      <c r="AX1635">
        <v>50.253698652124889</v>
      </c>
      <c r="AY1635">
        <v>8.1635392701730092E-2</v>
      </c>
      <c r="AZ1635">
        <v>5.3521207041076053</v>
      </c>
      <c r="BA1635">
        <v>1416.9882322841361</v>
      </c>
      <c r="CU1635" t="e">
        <v>#N/A</v>
      </c>
      <c r="CV1635" t="e">
        <v>#N/A</v>
      </c>
    </row>
    <row r="1636" spans="1:100" x14ac:dyDescent="0.25">
      <c r="A1636">
        <v>4139</v>
      </c>
      <c r="B1636" t="s">
        <v>2010</v>
      </c>
      <c r="C1636">
        <v>3</v>
      </c>
      <c r="D1636">
        <v>6.0451958769505705</v>
      </c>
      <c r="E1636">
        <v>-0.17244810457853604</v>
      </c>
      <c r="F1636">
        <v>0.17944560444016311</v>
      </c>
      <c r="G1636">
        <v>0.1210394306267817</v>
      </c>
      <c r="H1636">
        <v>0.46696122320229272</v>
      </c>
      <c r="I1636">
        <v>0</v>
      </c>
      <c r="J1636">
        <v>28.017673392137564</v>
      </c>
      <c r="K1636">
        <v>0.46696122320229272</v>
      </c>
      <c r="L1636">
        <v>-0.99999999999999833</v>
      </c>
      <c r="M1636">
        <v>-0.99999999999999833</v>
      </c>
      <c r="N1636">
        <v>9.3392244640458522</v>
      </c>
      <c r="O1636">
        <v>34.183908699714941</v>
      </c>
      <c r="P1636">
        <v>1.3708913799173963</v>
      </c>
      <c r="Q1636">
        <v>0.58478142375317133</v>
      </c>
      <c r="R1636">
        <v>0.24079001608897757</v>
      </c>
      <c r="S1636">
        <v>0.33333333333333287</v>
      </c>
      <c r="T1636">
        <v>0.3977389990610728</v>
      </c>
      <c r="U1636">
        <v>8.1318459289459619E-2</v>
      </c>
      <c r="V1636">
        <v>0</v>
      </c>
      <c r="W1636">
        <v>13.817182739262908</v>
      </c>
      <c r="X1636">
        <v>0.64313114365740476</v>
      </c>
      <c r="Y1636">
        <v>-0.99999999999999833</v>
      </c>
      <c r="Z1636">
        <v>-0.99999999999999833</v>
      </c>
      <c r="AA1636">
        <v>30.851837087580648</v>
      </c>
      <c r="AB1636">
        <v>-3.0617148849926258E-2</v>
      </c>
      <c r="AC1636">
        <v>0.34019380636385238</v>
      </c>
      <c r="AD1636">
        <v>2.6300629130649261E-2</v>
      </c>
      <c r="AE1636">
        <v>16.793864332228765</v>
      </c>
      <c r="AF1636">
        <v>-0.99999999999999833</v>
      </c>
      <c r="AG1636">
        <v>-0.99999999999999833</v>
      </c>
      <c r="AH1636">
        <v>-0.99999999999999833</v>
      </c>
      <c r="AI1636">
        <v>0</v>
      </c>
      <c r="AJ1636">
        <v>0</v>
      </c>
      <c r="AK1636">
        <v>0.45328533734590198</v>
      </c>
      <c r="AL1636">
        <v>0.12739491204859618</v>
      </c>
      <c r="AM1636">
        <v>0.37625291920920673</v>
      </c>
      <c r="AN1636">
        <v>-0.23528192054278732</v>
      </c>
      <c r="AO1636">
        <v>11.672749666959676</v>
      </c>
      <c r="AP1636">
        <v>-5.2450734533267012</v>
      </c>
      <c r="AQ1636">
        <v>41.834856131400493</v>
      </c>
      <c r="AR1636">
        <v>0.81239079168386541</v>
      </c>
      <c r="AS1636">
        <v>1.1100923668596969</v>
      </c>
      <c r="AT1636">
        <v>-0.99999999999999833</v>
      </c>
      <c r="AU1636">
        <v>-0.99999999999999833</v>
      </c>
      <c r="AV1636">
        <v>0.36182944671575906</v>
      </c>
      <c r="AW1636">
        <v>59.790672333968885</v>
      </c>
      <c r="AX1636">
        <v>59.790672333968885</v>
      </c>
      <c r="AY1636">
        <v>0.20783750450643595</v>
      </c>
      <c r="AZ1636">
        <v>-6.7328001726887923</v>
      </c>
      <c r="BA1636">
        <v>1300.9695799236786</v>
      </c>
    </row>
    <row r="1637" spans="1:100" x14ac:dyDescent="0.25">
      <c r="A1637">
        <v>4141</v>
      </c>
      <c r="B1637" t="s">
        <v>2011</v>
      </c>
      <c r="C1637">
        <v>3</v>
      </c>
      <c r="D1637">
        <v>-0.27658795655524998</v>
      </c>
      <c r="E1637">
        <v>-3.1917254125695772E-2</v>
      </c>
      <c r="F1637">
        <v>-0.44363442246431611</v>
      </c>
      <c r="G1637">
        <v>-0.45305996066673698</v>
      </c>
      <c r="H1637">
        <v>-9.8857950502731218E-2</v>
      </c>
      <c r="I1637">
        <v>0</v>
      </c>
      <c r="J1637">
        <v>-5.9314770301638742</v>
      </c>
      <c r="K1637">
        <v>-9.8857950502731218E-2</v>
      </c>
      <c r="L1637">
        <v>-1.000000000000002</v>
      </c>
      <c r="M1637">
        <v>-1.000000000000002</v>
      </c>
      <c r="N1637">
        <v>-1.977159010054625</v>
      </c>
      <c r="O1637">
        <v>-6.6611249473858631</v>
      </c>
      <c r="P1637">
        <v>-0.39788975021212375</v>
      </c>
      <c r="Q1637">
        <v>-0.39217313880190413</v>
      </c>
      <c r="R1637">
        <v>-0.14613471325424554</v>
      </c>
      <c r="S1637">
        <v>0.33333333333333404</v>
      </c>
      <c r="T1637">
        <v>0.23969970151033598</v>
      </c>
      <c r="U1637">
        <v>8.6848413481420139E-3</v>
      </c>
      <c r="V1637">
        <v>0</v>
      </c>
      <c r="W1637">
        <v>27.223033067781735</v>
      </c>
      <c r="X1637">
        <v>0.58681810943811774</v>
      </c>
      <c r="Y1637">
        <v>-1.000000000000002</v>
      </c>
      <c r="Z1637">
        <v>-1.000000000000002</v>
      </c>
      <c r="AA1637">
        <v>32.71449608893478</v>
      </c>
      <c r="AB1637">
        <v>2.3230862390876537E-2</v>
      </c>
      <c r="AC1637">
        <v>-0.18401757403233826</v>
      </c>
      <c r="AD1637">
        <v>0.27353866632960716</v>
      </c>
      <c r="AE1637">
        <v>5.6375977344072723</v>
      </c>
      <c r="AF1637">
        <v>-1.000000000000002</v>
      </c>
      <c r="AG1637">
        <v>-1.000000000000002</v>
      </c>
      <c r="AH1637">
        <v>-1.000000000000002</v>
      </c>
      <c r="AI1637">
        <v>0</v>
      </c>
      <c r="AJ1637">
        <v>0</v>
      </c>
      <c r="AK1637">
        <v>-0.31243327830148632</v>
      </c>
      <c r="AL1637">
        <v>-0.12129536389668968</v>
      </c>
      <c r="AM1637">
        <v>0.5495187518399256</v>
      </c>
      <c r="AN1637">
        <v>1.3586672875960847E-2</v>
      </c>
      <c r="AO1637">
        <v>12.17580240449071</v>
      </c>
      <c r="AP1637">
        <v>-0.26680999758442769</v>
      </c>
      <c r="AQ1637">
        <v>21.291556037617866</v>
      </c>
      <c r="AR1637">
        <v>0.58171787619181226</v>
      </c>
      <c r="AS1637">
        <v>0.48796015893538641</v>
      </c>
      <c r="AT1637">
        <v>-1.000000000000002</v>
      </c>
      <c r="AU1637">
        <v>-1.000000000000002</v>
      </c>
      <c r="AV1637">
        <v>-0.59919467392098258</v>
      </c>
      <c r="AW1637">
        <v>25.786561143964466</v>
      </c>
      <c r="AX1637">
        <v>25.786561143964466</v>
      </c>
      <c r="AY1637">
        <v>-1.4865141263523701E-2</v>
      </c>
      <c r="AZ1637">
        <v>-54.92491254142557</v>
      </c>
      <c r="BA1637">
        <v>1361.0613422284694</v>
      </c>
    </row>
    <row r="1638" spans="1:100" x14ac:dyDescent="0.25">
      <c r="A1638">
        <v>4143</v>
      </c>
      <c r="B1638" t="s">
        <v>2012</v>
      </c>
      <c r="C1638">
        <v>3</v>
      </c>
      <c r="D1638">
        <v>3.1021859484826195</v>
      </c>
      <c r="E1638">
        <v>-1.7777188075414063E-3</v>
      </c>
      <c r="F1638">
        <v>4.1296814249959892</v>
      </c>
      <c r="G1638">
        <v>4.130342189266706</v>
      </c>
      <c r="H1638">
        <v>0.54135177472365059</v>
      </c>
      <c r="I1638">
        <v>0</v>
      </c>
      <c r="J1638">
        <v>32.481106483419047</v>
      </c>
      <c r="K1638">
        <v>0.54135177472365059</v>
      </c>
      <c r="L1638">
        <v>-1</v>
      </c>
      <c r="M1638">
        <v>-1</v>
      </c>
      <c r="N1638">
        <v>10.827035494473018</v>
      </c>
      <c r="O1638">
        <v>39.713634621168389</v>
      </c>
      <c r="P1638">
        <v>-0.37023322201232967</v>
      </c>
      <c r="Q1638">
        <v>-0.89632988754580745</v>
      </c>
      <c r="R1638">
        <v>-0.37366294299575042</v>
      </c>
      <c r="S1638">
        <v>0.33333333333333337</v>
      </c>
      <c r="T1638">
        <v>0.28358360960803908</v>
      </c>
      <c r="U1638">
        <v>0.43477746696957809</v>
      </c>
      <c r="V1638">
        <v>0</v>
      </c>
      <c r="W1638">
        <v>20.413705407491999</v>
      </c>
      <c r="X1638">
        <v>1.7649253123707396</v>
      </c>
      <c r="Y1638">
        <v>-1</v>
      </c>
      <c r="Z1638">
        <v>-1</v>
      </c>
      <c r="AA1638">
        <v>81.329117342888011</v>
      </c>
      <c r="AB1638">
        <v>0.46466507467098245</v>
      </c>
      <c r="AC1638">
        <v>0.33286644472586735</v>
      </c>
      <c r="AD1638">
        <v>0.42824997817098559</v>
      </c>
      <c r="AE1638">
        <v>61.289074878391766</v>
      </c>
      <c r="AF1638">
        <v>-1</v>
      </c>
      <c r="AG1638">
        <v>-1</v>
      </c>
      <c r="AH1638">
        <v>-1</v>
      </c>
      <c r="AI1638">
        <v>-7.9906186400149869E-3</v>
      </c>
      <c r="AJ1638">
        <v>0</v>
      </c>
      <c r="AK1638">
        <v>0.22065594479486267</v>
      </c>
      <c r="AL1638">
        <v>0.25339261160496157</v>
      </c>
      <c r="AM1638">
        <v>1.4117275660673955E-2</v>
      </c>
      <c r="AN1638">
        <v>-0.15101972166874755</v>
      </c>
      <c r="AO1638">
        <v>1.456211615491162</v>
      </c>
      <c r="AP1638">
        <v>-2.5085299836938826</v>
      </c>
      <c r="AQ1638">
        <v>52.894811890911022</v>
      </c>
      <c r="AR1638">
        <v>1.0516944099109506</v>
      </c>
      <c r="AS1638">
        <v>2.3062770870943918</v>
      </c>
      <c r="AT1638">
        <v>-1</v>
      </c>
      <c r="AU1638">
        <v>-1</v>
      </c>
      <c r="AV1638">
        <v>3.756679246270954</v>
      </c>
      <c r="AW1638">
        <v>118.53422198036246</v>
      </c>
      <c r="AX1638">
        <v>118.37440960756216</v>
      </c>
      <c r="AY1638">
        <v>0.6495409323341701</v>
      </c>
      <c r="AZ1638">
        <v>75.688458789824836</v>
      </c>
      <c r="BA1638">
        <v>1700.9944909659839</v>
      </c>
    </row>
    <row r="1639" spans="1:100" x14ac:dyDescent="0.25">
      <c r="A1639">
        <v>4145</v>
      </c>
      <c r="B1639" t="s">
        <v>2013</v>
      </c>
      <c r="C1639">
        <v>3</v>
      </c>
      <c r="D1639">
        <v>4.1272192020601972</v>
      </c>
      <c r="E1639">
        <v>0</v>
      </c>
      <c r="F1639">
        <v>-0.38418507782736522</v>
      </c>
      <c r="G1639">
        <v>-0.38418507782736522</v>
      </c>
      <c r="H1639">
        <v>0.57799481155837684</v>
      </c>
      <c r="I1639">
        <v>0</v>
      </c>
      <c r="J1639">
        <v>34.679688693502605</v>
      </c>
      <c r="K1639">
        <v>0.57799481155837684</v>
      </c>
      <c r="L1639">
        <v>-1.0000000000000004</v>
      </c>
      <c r="M1639">
        <v>-1.0000000000000004</v>
      </c>
      <c r="N1639">
        <v>11.559896231167537</v>
      </c>
      <c r="O1639">
        <v>38.422722817735433</v>
      </c>
      <c r="P1639">
        <v>-2.0742840026718681E-2</v>
      </c>
      <c r="Q1639">
        <v>-0.14417437601514857</v>
      </c>
      <c r="R1639">
        <v>-5.993405390971647E-2</v>
      </c>
      <c r="S1639">
        <v>0.33333333333333359</v>
      </c>
      <c r="T1639">
        <v>0.32983781815332935</v>
      </c>
      <c r="U1639">
        <v>8.974226506849789E-2</v>
      </c>
      <c r="V1639">
        <v>-1.0029224223494887E-2</v>
      </c>
      <c r="W1639">
        <v>6.5955752309315727</v>
      </c>
      <c r="X1639">
        <v>0.3776109862105993</v>
      </c>
      <c r="Y1639">
        <v>-1.0000000000000004</v>
      </c>
      <c r="Z1639">
        <v>-1.0000000000000004</v>
      </c>
      <c r="AA1639">
        <v>40.981413771968874</v>
      </c>
      <c r="AB1639">
        <v>0.35848486223697723</v>
      </c>
      <c r="AC1639">
        <v>0.31349443016033662</v>
      </c>
      <c r="AD1639">
        <v>1.6936159501626274E-2</v>
      </c>
      <c r="AE1639">
        <v>34.445772594947009</v>
      </c>
      <c r="AF1639">
        <v>-1.0000000000000004</v>
      </c>
      <c r="AG1639">
        <v>-1.0000000000000004</v>
      </c>
      <c r="AH1639">
        <v>-1.0000000000000004</v>
      </c>
      <c r="AI1639">
        <v>0</v>
      </c>
      <c r="AJ1639">
        <v>-1.0029224223494887E-2</v>
      </c>
      <c r="AK1639">
        <v>0.23106065991677213</v>
      </c>
      <c r="AL1639">
        <v>0.17909513734525342</v>
      </c>
      <c r="AM1639">
        <v>-0.11003744157328277</v>
      </c>
      <c r="AN1639">
        <v>-1.138738440266095E-2</v>
      </c>
      <c r="AO1639">
        <v>-1.5956327397482084</v>
      </c>
      <c r="AP1639">
        <v>0.61079107665974197</v>
      </c>
      <c r="AQ1639">
        <v>41.275263924434185</v>
      </c>
      <c r="AR1639">
        <v>0.74288419233166636</v>
      </c>
      <c r="AS1639">
        <v>0.95560579776897536</v>
      </c>
      <c r="AT1639">
        <v>-1.0000000000000004</v>
      </c>
      <c r="AU1639">
        <v>-1.0000000000000004</v>
      </c>
      <c r="AV1639">
        <v>-0.44411913173708173</v>
      </c>
      <c r="AW1639">
        <v>80.014927666364045</v>
      </c>
      <c r="AX1639">
        <v>79.01200524401456</v>
      </c>
      <c r="AY1639">
        <v>0.26012037156432466</v>
      </c>
      <c r="AZ1639">
        <v>19.685844251785692</v>
      </c>
      <c r="BA1639">
        <v>1530.6536560216443</v>
      </c>
    </row>
    <row r="1640" spans="1:100" x14ac:dyDescent="0.25">
      <c r="A1640">
        <v>4146</v>
      </c>
      <c r="B1640" t="s">
        <v>2014</v>
      </c>
      <c r="C1640">
        <v>3</v>
      </c>
      <c r="D1640">
        <v>4.1859837421875525</v>
      </c>
      <c r="E1640">
        <v>-5.1414183351039568E-3</v>
      </c>
      <c r="F1640">
        <v>-0.10697148325732123</v>
      </c>
      <c r="G1640">
        <v>-0.10697148325732123</v>
      </c>
      <c r="H1640">
        <v>0.18390051685474554</v>
      </c>
      <c r="I1640">
        <v>0</v>
      </c>
      <c r="J1640">
        <v>11.034031011284737</v>
      </c>
      <c r="K1640">
        <v>0.18390051685474554</v>
      </c>
      <c r="L1640">
        <v>-0.99999999999999889</v>
      </c>
      <c r="M1640">
        <v>-0.99999999999999889</v>
      </c>
      <c r="N1640">
        <v>3.6780103370949129</v>
      </c>
      <c r="O1640">
        <v>15.113043270214966</v>
      </c>
      <c r="P1640">
        <v>0.36321459271844214</v>
      </c>
      <c r="Q1640">
        <v>2.4699474390687173</v>
      </c>
      <c r="R1640">
        <v>0.73009480865526233</v>
      </c>
      <c r="S1640">
        <v>0.3333333333333332</v>
      </c>
      <c r="T1640">
        <v>0.45879500451402805</v>
      </c>
      <c r="U1640">
        <v>-0.23467858727898372</v>
      </c>
      <c r="V1640">
        <v>0</v>
      </c>
      <c r="W1640">
        <v>14.941969348545252</v>
      </c>
      <c r="X1640">
        <v>-0.20502485694262551</v>
      </c>
      <c r="Y1640">
        <v>-0.99999999999999889</v>
      </c>
      <c r="Z1640">
        <v>-0.99999999999999889</v>
      </c>
      <c r="AA1640">
        <v>42.407802455351529</v>
      </c>
      <c r="AB1640">
        <v>9.6442124892971839E-2</v>
      </c>
      <c r="AC1640">
        <v>0.26415264296095475</v>
      </c>
      <c r="AD1640">
        <v>0.17411999810909362</v>
      </c>
      <c r="AE1640">
        <v>26.735738298151002</v>
      </c>
      <c r="AF1640">
        <v>-0.99999999999999889</v>
      </c>
      <c r="AG1640">
        <v>-0.99999999999999889</v>
      </c>
      <c r="AH1640">
        <v>-0.99999999999999889</v>
      </c>
      <c r="AI1640">
        <v>0</v>
      </c>
      <c r="AJ1640">
        <v>0</v>
      </c>
      <c r="AK1640">
        <v>0.27325658592937613</v>
      </c>
      <c r="AL1640">
        <v>-9.7665916281352405E-2</v>
      </c>
      <c r="AM1640">
        <v>-0.11650458120496145</v>
      </c>
      <c r="AN1640">
        <v>4.3980487037417526E-2</v>
      </c>
      <c r="AO1640">
        <v>-1.5463316004771555</v>
      </c>
      <c r="AP1640">
        <v>0.61118259452867596</v>
      </c>
      <c r="AQ1640">
        <v>25.976000359829996</v>
      </c>
      <c r="AR1640">
        <v>0.55744975056837698</v>
      </c>
      <c r="AS1640">
        <v>-2.1124340087879959E-2</v>
      </c>
      <c r="AT1640">
        <v>-0.99999999999999889</v>
      </c>
      <c r="AU1640">
        <v>-0.99999999999999889</v>
      </c>
      <c r="AV1640">
        <v>0.62312332539794102</v>
      </c>
      <c r="AW1640">
        <v>58.132028320095145</v>
      </c>
      <c r="AX1640">
        <v>58.132028320095145</v>
      </c>
      <c r="AY1640">
        <v>0.25540786046489877</v>
      </c>
      <c r="AZ1640">
        <v>0.55459448630347041</v>
      </c>
      <c r="BA1640">
        <v>1487.5087360904051</v>
      </c>
    </row>
    <row r="1641" spans="1:100" x14ac:dyDescent="0.25">
      <c r="A1641">
        <v>4150</v>
      </c>
      <c r="B1641" t="s">
        <v>2015</v>
      </c>
      <c r="C1641">
        <v>3</v>
      </c>
      <c r="D1641">
        <v>4.4783073695486477</v>
      </c>
      <c r="E1641">
        <v>6.4941900799798238E-2</v>
      </c>
      <c r="F1641">
        <v>4.844266102043214E-2</v>
      </c>
      <c r="G1641">
        <v>6.5372234969783866E-2</v>
      </c>
      <c r="H1641">
        <v>-2.1096514941118506E-2</v>
      </c>
      <c r="I1641">
        <v>0</v>
      </c>
      <c r="J1641">
        <v>-1.2657908964671112</v>
      </c>
      <c r="K1641">
        <v>-2.1096514941118506E-2</v>
      </c>
      <c r="L1641">
        <v>-1.0000000000000011</v>
      </c>
      <c r="M1641">
        <v>-1.0000000000000011</v>
      </c>
      <c r="N1641">
        <v>-0.42193029882237026</v>
      </c>
      <c r="O1641">
        <v>3.2778887080513219</v>
      </c>
      <c r="P1641">
        <v>-9.2976262131741483E-3</v>
      </c>
      <c r="Q1641">
        <v>0.29784697927312065</v>
      </c>
      <c r="R1641">
        <v>8.3846722201917245E-2</v>
      </c>
      <c r="S1641">
        <v>0.33333333333333365</v>
      </c>
      <c r="T1641">
        <v>0.31671324001415385</v>
      </c>
      <c r="U1641">
        <v>-2.5299375337118415E-2</v>
      </c>
      <c r="V1641">
        <v>-8.1534135686966731E-3</v>
      </c>
      <c r="W1641">
        <v>25.50761197531164</v>
      </c>
      <c r="X1641">
        <v>0.50440501220877265</v>
      </c>
      <c r="Y1641">
        <v>-1.0000000000000011</v>
      </c>
      <c r="Z1641">
        <v>-1.0000000000000011</v>
      </c>
      <c r="AA1641">
        <v>38.915553942000216</v>
      </c>
      <c r="AB1641">
        <v>0.1186320714514808</v>
      </c>
      <c r="AC1641">
        <v>6.7669143178040417E-2</v>
      </c>
      <c r="AD1641">
        <v>8.0180690260212184E-2</v>
      </c>
      <c r="AE1641">
        <v>13.324095244486671</v>
      </c>
      <c r="AF1641">
        <v>-1.0000000000000011</v>
      </c>
      <c r="AG1641">
        <v>-1.0000000000000011</v>
      </c>
      <c r="AH1641">
        <v>-1.0000000000000011</v>
      </c>
      <c r="AI1641">
        <v>0</v>
      </c>
      <c r="AJ1641">
        <v>-8.1534135686966731E-3</v>
      </c>
      <c r="AK1641">
        <v>-0.16686265050368296</v>
      </c>
      <c r="AL1641">
        <v>2.7808556173859834E-2</v>
      </c>
      <c r="AM1641">
        <v>4.1546899943935497E-2</v>
      </c>
      <c r="AN1641">
        <v>-4.0743209322713254E-2</v>
      </c>
      <c r="AO1641">
        <v>0.20435924607997252</v>
      </c>
      <c r="AP1641">
        <v>-0.87953745219853219</v>
      </c>
      <c r="AQ1641">
        <v>24.241821078844531</v>
      </c>
      <c r="AR1641">
        <v>0.61659378444167279</v>
      </c>
      <c r="AS1641">
        <v>0.48330849726765396</v>
      </c>
      <c r="AT1641">
        <v>-1.0000000000000011</v>
      </c>
      <c r="AU1641">
        <v>-1.0000000000000011</v>
      </c>
      <c r="AV1641">
        <v>0.14921895717170119</v>
      </c>
      <c r="AW1641">
        <v>41.313905197853018</v>
      </c>
      <c r="AX1641">
        <v>40.498563840983337</v>
      </c>
      <c r="AY1641">
        <v>3.8016847636840254E-2</v>
      </c>
      <c r="AZ1641">
        <v>-13.849812255667372</v>
      </c>
      <c r="BA1641">
        <v>1427.6156673320027</v>
      </c>
    </row>
    <row r="1642" spans="1:100" x14ac:dyDescent="0.25">
      <c r="A1642">
        <v>4151</v>
      </c>
      <c r="B1642" t="s">
        <v>2016</v>
      </c>
      <c r="C1642">
        <v>3</v>
      </c>
      <c r="D1642">
        <v>3.7668705708590782</v>
      </c>
      <c r="E1642">
        <v>0</v>
      </c>
      <c r="F1642">
        <v>-4.1074200501550237E-2</v>
      </c>
      <c r="G1642">
        <v>-4.1074200501550237E-2</v>
      </c>
      <c r="H1642">
        <v>0.20945402938233265</v>
      </c>
      <c r="I1642">
        <v>0</v>
      </c>
      <c r="J1642">
        <v>12.567241762939961</v>
      </c>
      <c r="K1642">
        <v>0.20945402938233265</v>
      </c>
      <c r="L1642">
        <v>-0.99999999999999944</v>
      </c>
      <c r="M1642">
        <v>-0.99999999999999944</v>
      </c>
      <c r="N1642">
        <v>4.1890805876466537</v>
      </c>
      <c r="O1642">
        <v>16.293038133297483</v>
      </c>
      <c r="P1642">
        <v>0.22937941466109804</v>
      </c>
      <c r="Q1642">
        <v>2.2361233939576706</v>
      </c>
      <c r="R1642">
        <v>0.80622822677992223</v>
      </c>
      <c r="S1642">
        <v>0.33773623203280301</v>
      </c>
      <c r="T1642">
        <v>0.32269626934029605</v>
      </c>
      <c r="U1642">
        <v>-0.15259160838379693</v>
      </c>
      <c r="V1642">
        <v>-8.1452703128271405E-3</v>
      </c>
      <c r="W1642">
        <v>11.609663731765705</v>
      </c>
      <c r="X1642">
        <v>-0.20928328694843659</v>
      </c>
      <c r="Y1642">
        <v>-0.99999999999999944</v>
      </c>
      <c r="Z1642">
        <v>-0.99999999999999944</v>
      </c>
      <c r="AA1642">
        <v>44.080355785766955</v>
      </c>
      <c r="AB1642">
        <v>9.6395675540009232E-3</v>
      </c>
      <c r="AC1642">
        <v>0.37750741916354258</v>
      </c>
      <c r="AD1642">
        <v>0.24614228982688302</v>
      </c>
      <c r="AE1642">
        <v>31.664463827221354</v>
      </c>
      <c r="AF1642">
        <v>-0.99999999999999944</v>
      </c>
      <c r="AG1642">
        <v>-0.99999999999999944</v>
      </c>
      <c r="AH1642">
        <v>-0.99999999999999944</v>
      </c>
      <c r="AI1642">
        <v>0</v>
      </c>
      <c r="AJ1642">
        <v>-8.1452703128271405E-3</v>
      </c>
      <c r="AK1642">
        <v>-0.12652499182483862</v>
      </c>
      <c r="AL1642">
        <v>-0.13202702863817659</v>
      </c>
      <c r="AM1642">
        <v>1.6412519897762726E-2</v>
      </c>
      <c r="AN1642">
        <v>0.29597653677486108</v>
      </c>
      <c r="AO1642">
        <v>-0.22231196168012279</v>
      </c>
      <c r="AP1642">
        <v>6.7392782761806416</v>
      </c>
      <c r="AQ1642">
        <v>24.176905494705672</v>
      </c>
      <c r="AR1642">
        <v>0.49969562267647538</v>
      </c>
      <c r="AS1642">
        <v>1.7074243389624336E-4</v>
      </c>
      <c r="AT1642">
        <v>-0.99999999999999944</v>
      </c>
      <c r="AU1642">
        <v>-0.99999999999999944</v>
      </c>
      <c r="AV1642">
        <v>0.76515402627837192</v>
      </c>
      <c r="AW1642">
        <v>67.112672195245054</v>
      </c>
      <c r="AX1642">
        <v>66.298145163962346</v>
      </c>
      <c r="AY1642">
        <v>0.4754035203006981</v>
      </c>
      <c r="AZ1642">
        <v>16.958867593431069</v>
      </c>
      <c r="BA1642">
        <v>1475.8646537755035</v>
      </c>
    </row>
    <row r="1643" spans="1:100" x14ac:dyDescent="0.25">
      <c r="A1643">
        <v>4152</v>
      </c>
      <c r="B1643" t="s">
        <v>2017</v>
      </c>
      <c r="C1643">
        <v>2</v>
      </c>
      <c r="D1643">
        <v>2.6854777434347281</v>
      </c>
      <c r="E1643">
        <v>-0.23244569725455458</v>
      </c>
      <c r="F1643">
        <v>-0.50187789978596997</v>
      </c>
      <c r="G1643">
        <v>-0.49649010486031708</v>
      </c>
      <c r="H1643">
        <v>-5.0486125646886496E-2</v>
      </c>
      <c r="I1643">
        <v>0</v>
      </c>
      <c r="J1643">
        <v>-3.0291675388131898</v>
      </c>
      <c r="K1643">
        <v>-5.0486125646886496E-2</v>
      </c>
      <c r="L1643">
        <v>-1</v>
      </c>
      <c r="M1643">
        <v>-1</v>
      </c>
      <c r="N1643">
        <v>-1.0097225129377305</v>
      </c>
      <c r="O1643">
        <v>0.69835572840274907</v>
      </c>
      <c r="P1643">
        <v>-1.0094349265762326</v>
      </c>
      <c r="Q1643">
        <v>-2.0710524707585316</v>
      </c>
      <c r="R1643">
        <v>-0.67874142820576133</v>
      </c>
      <c r="S1643">
        <v>0.305417392837673</v>
      </c>
      <c r="T1643">
        <v>0.17855365290357444</v>
      </c>
      <c r="U1643">
        <v>-5.3172857476738611E-2</v>
      </c>
      <c r="V1643">
        <v>-1.6661946965577476E-2</v>
      </c>
      <c r="W1643">
        <v>16.062858844219445</v>
      </c>
      <c r="X1643">
        <v>0.19696754175868314</v>
      </c>
      <c r="Y1643">
        <v>-1</v>
      </c>
      <c r="Z1643">
        <v>-1</v>
      </c>
      <c r="AA1643">
        <v>25.418759852998168</v>
      </c>
      <c r="AB1643">
        <v>-2.9280895023640161E-2</v>
      </c>
      <c r="AC1643">
        <v>-2.9122941871370822E-2</v>
      </c>
      <c r="AD1643">
        <v>-3.2453990980597355E-2</v>
      </c>
      <c r="AE1643">
        <v>4.1060510696039803</v>
      </c>
      <c r="AF1643">
        <v>-1</v>
      </c>
      <c r="AG1643">
        <v>-1</v>
      </c>
      <c r="AH1643">
        <v>-1</v>
      </c>
      <c r="AI1643">
        <v>-9.403490449553055E-3</v>
      </c>
      <c r="AJ1643">
        <v>-1.6661946965577476E-2</v>
      </c>
      <c r="AK1643">
        <v>0.26718392704074706</v>
      </c>
      <c r="AL1643">
        <v>-9.5355970051499719E-2</v>
      </c>
      <c r="AM1643">
        <v>0.30284977585699152</v>
      </c>
      <c r="AN1643">
        <v>-0.11940891564193777</v>
      </c>
      <c r="AO1643">
        <v>8.0987607196484568</v>
      </c>
      <c r="AP1643">
        <v>-2.653599429325876</v>
      </c>
      <c r="AQ1643">
        <v>20.722644735085655</v>
      </c>
      <c r="AR1643">
        <v>0.5016097688526997</v>
      </c>
      <c r="AS1643">
        <v>0.26359217449738304</v>
      </c>
      <c r="AT1643">
        <v>-1</v>
      </c>
      <c r="AU1643">
        <v>-1</v>
      </c>
      <c r="AV1643">
        <v>-0.84900086104281158</v>
      </c>
      <c r="AW1643">
        <v>34.736939550029625</v>
      </c>
      <c r="AX1643">
        <v>34.587760801901759</v>
      </c>
      <c r="AY1643">
        <v>1.194011408656373E-2</v>
      </c>
      <c r="AZ1643">
        <v>-27.106934738923428</v>
      </c>
      <c r="BA1643">
        <v>1333.3255409543658</v>
      </c>
    </row>
    <row r="1644" spans="1:100" x14ac:dyDescent="0.25">
      <c r="A1644">
        <v>4153</v>
      </c>
      <c r="B1644" t="s">
        <v>2018</v>
      </c>
      <c r="C1644">
        <v>3</v>
      </c>
      <c r="D1644">
        <v>4.8426958526124837</v>
      </c>
      <c r="E1644">
        <v>-8.8212771560628941E-3</v>
      </c>
      <c r="F1644">
        <v>-0.33673827395064415</v>
      </c>
      <c r="G1644">
        <v>-0.33673827395064415</v>
      </c>
      <c r="H1644">
        <v>0.24706423035488101</v>
      </c>
      <c r="I1644">
        <v>0</v>
      </c>
      <c r="J1644">
        <v>14.823853821292857</v>
      </c>
      <c r="K1644">
        <v>0.24706423035488101</v>
      </c>
      <c r="L1644">
        <v>-1.0000000000000002</v>
      </c>
      <c r="M1644">
        <v>-1.0000000000000002</v>
      </c>
      <c r="N1644">
        <v>4.9412846070976197</v>
      </c>
      <c r="O1644">
        <v>19.329811399954696</v>
      </c>
      <c r="P1644">
        <v>-0.10306635108773307</v>
      </c>
      <c r="Q1644">
        <v>-1.116632061506273</v>
      </c>
      <c r="R1644">
        <v>-0.47396408926723893</v>
      </c>
      <c r="S1644">
        <v>0.33333333333333331</v>
      </c>
      <c r="T1644">
        <v>0.436623598548048</v>
      </c>
      <c r="U1644">
        <v>-5.9453541111391936E-2</v>
      </c>
      <c r="V1644">
        <v>0</v>
      </c>
      <c r="W1644">
        <v>18.537566416604335</v>
      </c>
      <c r="X1644">
        <v>0.38836880229564719</v>
      </c>
      <c r="Y1644">
        <v>-1.0000000000000002</v>
      </c>
      <c r="Z1644">
        <v>-1.0000000000000002</v>
      </c>
      <c r="AA1644">
        <v>45.377775407442954</v>
      </c>
      <c r="AB1644">
        <v>0.3041675527636527</v>
      </c>
      <c r="AC1644">
        <v>-7.1967890219330644E-2</v>
      </c>
      <c r="AD1644">
        <v>0.31408379905779499</v>
      </c>
      <c r="AE1644">
        <v>27.314173080105846</v>
      </c>
      <c r="AF1644">
        <v>-1.0000000000000002</v>
      </c>
      <c r="AG1644">
        <v>-1.0000000000000002</v>
      </c>
      <c r="AH1644">
        <v>-1.0000000000000002</v>
      </c>
      <c r="AI1644">
        <v>0</v>
      </c>
      <c r="AJ1644">
        <v>0</v>
      </c>
      <c r="AK1644">
        <v>0.25573570497299081</v>
      </c>
      <c r="AL1644">
        <v>-0.12764516444616741</v>
      </c>
      <c r="AM1644">
        <v>0.32492402425479605</v>
      </c>
      <c r="AN1644">
        <v>0.13840637393687549</v>
      </c>
      <c r="AO1644">
        <v>9.4017791312348553</v>
      </c>
      <c r="AP1644">
        <v>2.8219335261910485</v>
      </c>
      <c r="AQ1644">
        <v>33.361420237897192</v>
      </c>
      <c r="AR1644">
        <v>0.71050339076998992</v>
      </c>
      <c r="AS1644">
        <v>0.6354330326505282</v>
      </c>
      <c r="AT1644">
        <v>-1.0000000000000002</v>
      </c>
      <c r="AU1644">
        <v>-1.0000000000000002</v>
      </c>
      <c r="AV1644">
        <v>-0.81070236321788347</v>
      </c>
      <c r="AW1644">
        <v>67.529520333588707</v>
      </c>
      <c r="AX1644">
        <v>67.529520333588707</v>
      </c>
      <c r="AY1644">
        <v>0.35268533296537452</v>
      </c>
      <c r="AZ1644">
        <v>31.625330760990778</v>
      </c>
      <c r="BA1644">
        <v>1532.1425152742984</v>
      </c>
    </row>
    <row r="1645" spans="1:100" x14ac:dyDescent="0.25">
      <c r="A1645">
        <v>4156</v>
      </c>
      <c r="B1645" t="s">
        <v>2019</v>
      </c>
      <c r="C1645">
        <v>3</v>
      </c>
      <c r="D1645">
        <v>5.0966161159495282</v>
      </c>
      <c r="E1645">
        <v>0.11129148307236077</v>
      </c>
      <c r="F1645">
        <v>-0.4775034189345973</v>
      </c>
      <c r="G1645">
        <v>-0.44387386892436659</v>
      </c>
      <c r="H1645">
        <v>4.0329155259259432E-2</v>
      </c>
      <c r="I1645">
        <v>0</v>
      </c>
      <c r="J1645">
        <v>2.4197493155555647</v>
      </c>
      <c r="K1645">
        <v>4.0329155259259432E-2</v>
      </c>
      <c r="L1645">
        <v>-1.0000000000000013</v>
      </c>
      <c r="M1645">
        <v>-1.0000000000000013</v>
      </c>
      <c r="N1645">
        <v>0.80658310518518872</v>
      </c>
      <c r="O1645">
        <v>7.0724915625807352</v>
      </c>
      <c r="P1645">
        <v>-0.5133818424420119</v>
      </c>
      <c r="Q1645">
        <v>-1.2068841006763797</v>
      </c>
      <c r="R1645">
        <v>-0.39550693264094272</v>
      </c>
      <c r="S1645">
        <v>0.33333333333333381</v>
      </c>
      <c r="T1645">
        <v>0.4008981825172816</v>
      </c>
      <c r="U1645">
        <v>-0.12652345762775905</v>
      </c>
      <c r="V1645">
        <v>0</v>
      </c>
      <c r="W1645">
        <v>22.695156118543846</v>
      </c>
      <c r="X1645">
        <v>0.25537337926426706</v>
      </c>
      <c r="Y1645">
        <v>-1.0000000000000013</v>
      </c>
      <c r="Z1645">
        <v>-1.0000000000000013</v>
      </c>
      <c r="AA1645">
        <v>43.879424271823673</v>
      </c>
      <c r="AB1645">
        <v>5.1450789804598683E-2</v>
      </c>
      <c r="AC1645">
        <v>6.2062959949833955E-2</v>
      </c>
      <c r="AD1645">
        <v>0.3180817519639817</v>
      </c>
      <c r="AE1645">
        <v>21.579775085920716</v>
      </c>
      <c r="AF1645">
        <v>-1.0000000000000013</v>
      </c>
      <c r="AG1645">
        <v>-1.0000000000000013</v>
      </c>
      <c r="AH1645">
        <v>-1.0000000000000013</v>
      </c>
      <c r="AI1645">
        <v>1.2020978367033074E-3</v>
      </c>
      <c r="AJ1645">
        <v>0</v>
      </c>
      <c r="AK1645">
        <v>0.56061130893161948</v>
      </c>
      <c r="AL1645">
        <v>-0.1066726946047061</v>
      </c>
      <c r="AM1645">
        <v>3.2393292172520363E-2</v>
      </c>
      <c r="AN1645">
        <v>-0.10296351494319571</v>
      </c>
      <c r="AO1645">
        <v>3.6128888489711071</v>
      </c>
      <c r="AP1645">
        <v>-3.1074513466034221</v>
      </c>
      <c r="AQ1645">
        <v>25.114905434099423</v>
      </c>
      <c r="AR1645">
        <v>0.60770805822285634</v>
      </c>
      <c r="AS1645">
        <v>0.29570253452352646</v>
      </c>
      <c r="AT1645">
        <v>-1.0000000000000013</v>
      </c>
      <c r="AU1645">
        <v>-1.0000000000000013</v>
      </c>
      <c r="AV1645">
        <v>-0.83938080156530925</v>
      </c>
      <c r="AW1645">
        <v>47.844464487800948</v>
      </c>
      <c r="AX1645">
        <v>47.868506444535015</v>
      </c>
      <c r="AY1645">
        <v>-1.1535786774978588E-2</v>
      </c>
      <c r="AZ1645">
        <v>-14.979684906418361</v>
      </c>
      <c r="BA1645">
        <v>1481.3652274835995</v>
      </c>
    </row>
    <row r="1646" spans="1:100" x14ac:dyDescent="0.25">
      <c r="A1646">
        <v>4159</v>
      </c>
      <c r="B1646" t="s">
        <v>2020</v>
      </c>
      <c r="C1646">
        <v>3</v>
      </c>
      <c r="D1646">
        <v>5.1506127901534766</v>
      </c>
      <c r="E1646">
        <v>-9.1126127393423122E-3</v>
      </c>
      <c r="F1646">
        <v>0.48252732898291972</v>
      </c>
      <c r="G1646">
        <v>0.48252732898291972</v>
      </c>
      <c r="H1646">
        <v>2.9418534567630387E-2</v>
      </c>
      <c r="I1646">
        <v>0</v>
      </c>
      <c r="J1646">
        <v>1.7651120740578252</v>
      </c>
      <c r="K1646">
        <v>2.9418534567630387E-2</v>
      </c>
      <c r="L1646">
        <v>-0.999999999999999</v>
      </c>
      <c r="M1646">
        <v>-0.999999999999999</v>
      </c>
      <c r="N1646">
        <v>0.58837069135260789</v>
      </c>
      <c r="O1646">
        <v>7.3982521931942262</v>
      </c>
      <c r="P1646">
        <v>0.64061500679883654</v>
      </c>
      <c r="Q1646">
        <v>9.0768176103939169E-2</v>
      </c>
      <c r="R1646">
        <v>1.5311708194968132E-2</v>
      </c>
      <c r="S1646">
        <v>0.3374660713548488</v>
      </c>
      <c r="T1646">
        <v>0.29254855366929672</v>
      </c>
      <c r="U1646">
        <v>0.29164160095314151</v>
      </c>
      <c r="V1646">
        <v>0</v>
      </c>
      <c r="W1646">
        <v>35.689507656386276</v>
      </c>
      <c r="X1646">
        <v>1.726377714605045</v>
      </c>
      <c r="Y1646">
        <v>-0.999999999999999</v>
      </c>
      <c r="Z1646">
        <v>-0.999999999999999</v>
      </c>
      <c r="AA1646">
        <v>69.851597841326992</v>
      </c>
      <c r="AB1646">
        <v>0.35969162282973455</v>
      </c>
      <c r="AC1646">
        <v>0.10356127586959792</v>
      </c>
      <c r="AD1646">
        <v>0.21968267083558268</v>
      </c>
      <c r="AE1646">
        <v>34.146778476745752</v>
      </c>
      <c r="AF1646">
        <v>-0.999999999999999</v>
      </c>
      <c r="AG1646">
        <v>-0.999999999999999</v>
      </c>
      <c r="AH1646">
        <v>-0.999999999999999</v>
      </c>
      <c r="AI1646">
        <v>-3.4725443168008331E-2</v>
      </c>
      <c r="AJ1646">
        <v>0</v>
      </c>
      <c r="AK1646">
        <v>-1.7467716655525031E-4</v>
      </c>
      <c r="AL1646">
        <v>0.2199683434508477</v>
      </c>
      <c r="AM1646">
        <v>4.774541374982233E-2</v>
      </c>
      <c r="AN1646">
        <v>0.33208618331126416</v>
      </c>
      <c r="AO1646">
        <v>1.1927619579127828</v>
      </c>
      <c r="AP1646">
        <v>9.4019963000358402</v>
      </c>
      <c r="AQ1646">
        <v>37.454619730444094</v>
      </c>
      <c r="AR1646">
        <v>0.92165622597728702</v>
      </c>
      <c r="AS1646">
        <v>1.7557962491726764</v>
      </c>
      <c r="AT1646">
        <v>-0.999999999999999</v>
      </c>
      <c r="AU1646">
        <v>-0.999999999999999</v>
      </c>
      <c r="AV1646">
        <v>0.49783903717788758</v>
      </c>
      <c r="AW1646">
        <v>86.651846334557021</v>
      </c>
      <c r="AX1646">
        <v>85.957337471196851</v>
      </c>
      <c r="AY1646">
        <v>0.20388799478170286</v>
      </c>
      <c r="AZ1646">
        <v>4.7080217420519359</v>
      </c>
      <c r="BA1646">
        <v>1476.2671100800874</v>
      </c>
    </row>
    <row r="1647" spans="1:100" x14ac:dyDescent="0.25">
      <c r="A1647">
        <v>4160</v>
      </c>
      <c r="B1647" t="s">
        <v>2021</v>
      </c>
      <c r="C1647">
        <v>3</v>
      </c>
      <c r="D1647">
        <v>3.5835304090572917</v>
      </c>
      <c r="E1647">
        <v>-2.2853888619570627E-2</v>
      </c>
      <c r="F1647">
        <v>0.37656488481301625</v>
      </c>
      <c r="G1647">
        <v>0.36007999871330915</v>
      </c>
      <c r="H1647">
        <v>0.18395865858360197</v>
      </c>
      <c r="I1647">
        <v>0</v>
      </c>
      <c r="J1647">
        <v>11.037519515016117</v>
      </c>
      <c r="K1647">
        <v>0.18395865858360197</v>
      </c>
      <c r="L1647">
        <v>-1.0000000000000007</v>
      </c>
      <c r="M1647">
        <v>-1.0000000000000007</v>
      </c>
      <c r="N1647">
        <v>3.6791731716720379</v>
      </c>
      <c r="O1647">
        <v>14.981129922786717</v>
      </c>
      <c r="P1647">
        <v>-1.8434768857731827</v>
      </c>
      <c r="Q1647">
        <v>-0.65266700460808369</v>
      </c>
      <c r="R1647">
        <v>-0.39699895729240409</v>
      </c>
      <c r="S1647">
        <v>0.33333333333333326</v>
      </c>
      <c r="T1647">
        <v>0.2749932228964696</v>
      </c>
      <c r="U1647">
        <v>-0.22232996218754356</v>
      </c>
      <c r="V1647">
        <v>0</v>
      </c>
      <c r="W1647">
        <v>8.081517418346305</v>
      </c>
      <c r="X1647">
        <v>-0.41007351383694274</v>
      </c>
      <c r="Y1647">
        <v>-1.0000000000000007</v>
      </c>
      <c r="Z1647">
        <v>-1.0000000000000007</v>
      </c>
      <c r="AA1647">
        <v>31.028302644019561</v>
      </c>
      <c r="AB1647">
        <v>0.18772601006668171</v>
      </c>
      <c r="AC1647">
        <v>9.0679066223871396E-2</v>
      </c>
      <c r="AD1647">
        <v>0.18847060736876048</v>
      </c>
      <c r="AE1647">
        <v>23.343784182965681</v>
      </c>
      <c r="AF1647">
        <v>-1.0000000000000007</v>
      </c>
      <c r="AG1647">
        <v>-1.0000000000000007</v>
      </c>
      <c r="AH1647">
        <v>-1.0000000000000007</v>
      </c>
      <c r="AI1647">
        <v>0</v>
      </c>
      <c r="AJ1647">
        <v>0</v>
      </c>
      <c r="AK1647">
        <v>-0.11436940106453629</v>
      </c>
      <c r="AL1647">
        <v>0.17972420531495015</v>
      </c>
      <c r="AM1647">
        <v>0.12351359495175628</v>
      </c>
      <c r="AN1647">
        <v>-0.26458876358584371</v>
      </c>
      <c r="AO1647">
        <v>2.5159928684712241</v>
      </c>
      <c r="AP1647">
        <v>-5.7160980630713434</v>
      </c>
      <c r="AQ1647">
        <v>19.119036933362423</v>
      </c>
      <c r="AR1647">
        <v>0.38599659404225933</v>
      </c>
      <c r="AS1647">
        <v>-0.2261148552533408</v>
      </c>
      <c r="AT1647">
        <v>-1.0000000000000007</v>
      </c>
      <c r="AU1647">
        <v>-1.0000000000000007</v>
      </c>
      <c r="AV1647">
        <v>-3.6918958579094857E-2</v>
      </c>
      <c r="AW1647">
        <v>40.293334503734961</v>
      </c>
      <c r="AX1647">
        <v>40.293334503734961</v>
      </c>
      <c r="AY1647">
        <v>2.7048012766301421E-2</v>
      </c>
      <c r="AZ1647">
        <v>-26.668686854671957</v>
      </c>
      <c r="BA1647">
        <v>1414.3452431465848</v>
      </c>
    </row>
    <row r="1648" spans="1:100" x14ac:dyDescent="0.25">
      <c r="A1648">
        <v>4161</v>
      </c>
      <c r="B1648" t="s">
        <v>2022</v>
      </c>
      <c r="C1648">
        <v>2</v>
      </c>
      <c r="D1648">
        <v>3.0420882656565666</v>
      </c>
      <c r="E1648">
        <v>-0.15323248671421486</v>
      </c>
      <c r="F1648">
        <v>-0.30462835262775112</v>
      </c>
      <c r="G1648">
        <v>-0.29834482901032977</v>
      </c>
      <c r="H1648">
        <v>-9.4939173420405948E-3</v>
      </c>
      <c r="I1648">
        <v>0</v>
      </c>
      <c r="J1648">
        <v>-0.56963504052243596</v>
      </c>
      <c r="K1648">
        <v>-9.4939173420405948E-3</v>
      </c>
      <c r="L1648">
        <v>-1</v>
      </c>
      <c r="M1648">
        <v>-1</v>
      </c>
      <c r="N1648">
        <v>-0.18987834684081184</v>
      </c>
      <c r="O1648">
        <v>3.2531669279360784</v>
      </c>
      <c r="P1648">
        <v>-0.60826235638368309</v>
      </c>
      <c r="Q1648">
        <v>-1.133408022632578</v>
      </c>
      <c r="R1648">
        <v>-0.37077360659246666</v>
      </c>
      <c r="S1648">
        <v>0.31308000795454843</v>
      </c>
      <c r="T1648">
        <v>0.21090536777166843</v>
      </c>
      <c r="U1648">
        <v>-1.3112340165687089E-2</v>
      </c>
      <c r="V1648">
        <v>-1.1364803199786002E-2</v>
      </c>
      <c r="W1648">
        <v>18.591245388560484</v>
      </c>
      <c r="X1648">
        <v>0.38255183875904741</v>
      </c>
      <c r="Y1648">
        <v>-1</v>
      </c>
      <c r="Z1648">
        <v>-1</v>
      </c>
      <c r="AA1648">
        <v>30.624300514395365</v>
      </c>
      <c r="AB1648">
        <v>1.5654443817009103E-2</v>
      </c>
      <c r="AC1648">
        <v>1.5829449823017955E-2</v>
      </c>
      <c r="AD1648">
        <v>1.2112369210241794E-2</v>
      </c>
      <c r="AE1648">
        <v>8.2457858652308751</v>
      </c>
      <c r="AF1648">
        <v>-1</v>
      </c>
      <c r="AG1648">
        <v>-1</v>
      </c>
      <c r="AH1648">
        <v>-1</v>
      </c>
      <c r="AI1648">
        <v>-6.4988408418607552E-3</v>
      </c>
      <c r="AJ1648">
        <v>-1.1364803199786002E-2</v>
      </c>
      <c r="AK1648">
        <v>0.21304843082614072</v>
      </c>
      <c r="AL1648">
        <v>-4.1220473836893382E-2</v>
      </c>
      <c r="AM1648">
        <v>0.2397968981501043</v>
      </c>
      <c r="AN1648">
        <v>-5.6356037935050549E-2</v>
      </c>
      <c r="AO1648">
        <v>6.4931874936076968</v>
      </c>
      <c r="AP1648">
        <v>-1.048026203285116</v>
      </c>
      <c r="AQ1648">
        <v>23.414290663364014</v>
      </c>
      <c r="AR1648">
        <v>0.56085816437236202</v>
      </c>
      <c r="AS1648">
        <v>0.45519405180649469</v>
      </c>
      <c r="AT1648">
        <v>-1</v>
      </c>
      <c r="AU1648">
        <v>-1</v>
      </c>
      <c r="AV1648">
        <v>-0.44031516096145329</v>
      </c>
      <c r="AW1648">
        <v>40.735944308031861</v>
      </c>
      <c r="AX1648">
        <v>40.665356346921271</v>
      </c>
      <c r="AY1648">
        <v>5.8148538420992005E-2</v>
      </c>
      <c r="AZ1648">
        <v>-19.011564410205182</v>
      </c>
      <c r="BA1648">
        <v>1435.3797397623571</v>
      </c>
    </row>
    <row r="1649" spans="1:100" x14ac:dyDescent="0.25">
      <c r="A1649">
        <v>4166</v>
      </c>
      <c r="B1649" t="s">
        <v>2023</v>
      </c>
      <c r="C1649">
        <v>3</v>
      </c>
      <c r="D1649">
        <v>4.7186033677698829</v>
      </c>
      <c r="E1649">
        <v>-1.144604123864553</v>
      </c>
      <c r="F1649">
        <v>-3.6642413246074694E-2</v>
      </c>
      <c r="G1649">
        <v>-0.40448418789518581</v>
      </c>
      <c r="H1649">
        <v>2.7892508261040262E-2</v>
      </c>
      <c r="I1649">
        <v>0</v>
      </c>
      <c r="J1649">
        <v>1.6735504956624179</v>
      </c>
      <c r="K1649">
        <v>2.7892508261040262E-2</v>
      </c>
      <c r="L1649">
        <v>-0.99999999999999889</v>
      </c>
      <c r="M1649">
        <v>-0.99999999999999889</v>
      </c>
      <c r="N1649">
        <v>0.55785016522080577</v>
      </c>
      <c r="O1649">
        <v>5.9876696755371164</v>
      </c>
      <c r="P1649">
        <v>-1.1035532278238239E-2</v>
      </c>
      <c r="Q1649">
        <v>1.734727374540987</v>
      </c>
      <c r="R1649">
        <v>0.41150745061372068</v>
      </c>
      <c r="S1649">
        <v>0.3333333333333332</v>
      </c>
      <c r="T1649">
        <v>0.28090436942606273</v>
      </c>
      <c r="U1649">
        <v>-7.018286948011887E-2</v>
      </c>
      <c r="V1649">
        <v>-5.2131595589195662E-3</v>
      </c>
      <c r="W1649">
        <v>20.437966618372698</v>
      </c>
      <c r="X1649">
        <v>0.21401432717063215</v>
      </c>
      <c r="Y1649">
        <v>-0.99999999999999889</v>
      </c>
      <c r="Z1649">
        <v>-0.99999999999999889</v>
      </c>
      <c r="AA1649">
        <v>19.540600369120238</v>
      </c>
      <c r="AB1649">
        <v>0.23361464526490355</v>
      </c>
      <c r="AC1649">
        <v>-0.24011843318924556</v>
      </c>
      <c r="AD1649">
        <v>-1.967368607298163E-2</v>
      </c>
      <c r="AE1649">
        <v>-1.308873699866179</v>
      </c>
      <c r="AF1649">
        <v>-0.99999999999999889</v>
      </c>
      <c r="AG1649">
        <v>-0.99999999999999889</v>
      </c>
      <c r="AH1649">
        <v>-0.99999999999999889</v>
      </c>
      <c r="AI1649">
        <v>0</v>
      </c>
      <c r="AJ1649">
        <v>-5.2131595589195662E-3</v>
      </c>
      <c r="AK1649">
        <v>0.28543256891484203</v>
      </c>
      <c r="AL1649">
        <v>0.20804947583865682</v>
      </c>
      <c r="AM1649">
        <v>9.668966269647826E-2</v>
      </c>
      <c r="AN1649">
        <v>-1.2982054660222238E-2</v>
      </c>
      <c r="AO1649">
        <v>3.844404411986166</v>
      </c>
      <c r="AP1649">
        <v>0.71569601268772809</v>
      </c>
      <c r="AQ1649">
        <v>22.111517114035109</v>
      </c>
      <c r="AR1649">
        <v>0.53884167372035774</v>
      </c>
      <c r="AS1649">
        <v>0.24190683543167235</v>
      </c>
      <c r="AT1649">
        <v>-0.99999999999999889</v>
      </c>
      <c r="AU1649">
        <v>-0.99999999999999889</v>
      </c>
      <c r="AV1649">
        <v>7.0232627185352545E-3</v>
      </c>
      <c r="AW1649">
        <v>26.243966057345077</v>
      </c>
      <c r="AX1649">
        <v>25.722650101453119</v>
      </c>
      <c r="AY1649">
        <v>-0.16834994448879212</v>
      </c>
      <c r="AZ1649">
        <v>-56.515868722893416</v>
      </c>
      <c r="BA1649">
        <v>1367.2001872348028</v>
      </c>
      <c r="CU1649" t="e">
        <v>#N/A</v>
      </c>
      <c r="CV1649" t="e">
        <v>#N/A</v>
      </c>
    </row>
    <row r="1650" spans="1:100" x14ac:dyDescent="0.25">
      <c r="A1650">
        <v>4169</v>
      </c>
      <c r="B1650" t="s">
        <v>1297</v>
      </c>
      <c r="C1650">
        <v>3</v>
      </c>
      <c r="D1650">
        <v>4.2379660163951609</v>
      </c>
      <c r="E1650">
        <v>-0.13510943358771121</v>
      </c>
      <c r="F1650">
        <v>0.37962532404751015</v>
      </c>
      <c r="G1650">
        <v>0.34436099371308093</v>
      </c>
      <c r="H1650">
        <v>6.818199686104251E-2</v>
      </c>
      <c r="I1650">
        <v>0</v>
      </c>
      <c r="J1650">
        <v>4.0909198116625509</v>
      </c>
      <c r="K1650">
        <v>6.818199686104251E-2</v>
      </c>
      <c r="L1650">
        <v>-1.0000000000000011</v>
      </c>
      <c r="M1650">
        <v>-1.0000000000000011</v>
      </c>
      <c r="N1650">
        <v>1.3636399372208499</v>
      </c>
      <c r="O1650">
        <v>8.6732468217707961</v>
      </c>
      <c r="P1650">
        <v>-0.47319348146851004</v>
      </c>
      <c r="Q1650">
        <v>0.29499352868221806</v>
      </c>
      <c r="R1650">
        <v>8.2488807312353862E-2</v>
      </c>
      <c r="S1650">
        <v>0.3333333333333337</v>
      </c>
      <c r="T1650">
        <v>0.39876994587497638</v>
      </c>
      <c r="U1650">
        <v>0.21776837460256124</v>
      </c>
      <c r="V1650">
        <v>-3.9036165676931763E-3</v>
      </c>
      <c r="W1650">
        <v>35.111441615285401</v>
      </c>
      <c r="X1650">
        <v>1.5781102071241717</v>
      </c>
      <c r="Y1650">
        <v>-1.0000000000000011</v>
      </c>
      <c r="Z1650">
        <v>-1.0000000000000011</v>
      </c>
      <c r="AA1650">
        <v>97.836075695994708</v>
      </c>
      <c r="AB1650">
        <v>0.32665245704180956</v>
      </c>
      <c r="AC1650">
        <v>0.38732173397764208</v>
      </c>
      <c r="AD1650">
        <v>0.53886871444848594</v>
      </c>
      <c r="AE1650">
        <v>62.642145273396871</v>
      </c>
      <c r="AF1650">
        <v>-1.0000000000000011</v>
      </c>
      <c r="AG1650">
        <v>-1.0000000000000011</v>
      </c>
      <c r="AH1650">
        <v>-1.0000000000000011</v>
      </c>
      <c r="AI1650">
        <v>-5.2172501874097228E-3</v>
      </c>
      <c r="AJ1650">
        <v>-3.9036165676931763E-3</v>
      </c>
      <c r="AK1650">
        <v>4.2308296895769842E-2</v>
      </c>
      <c r="AL1650">
        <v>-2.52633495934396E-2</v>
      </c>
      <c r="AM1650">
        <v>5.5608168275234357E-3</v>
      </c>
      <c r="AN1650">
        <v>0.26416282797629476</v>
      </c>
      <c r="AO1650">
        <v>0.35056190516693519</v>
      </c>
      <c r="AP1650">
        <v>6.4777539514401727</v>
      </c>
      <c r="AQ1650">
        <v>39.202361426947931</v>
      </c>
      <c r="AR1650">
        <v>0.94596803724317846</v>
      </c>
      <c r="AS1650">
        <v>1.6462922039852153</v>
      </c>
      <c r="AT1650">
        <v>-1.0000000000000011</v>
      </c>
      <c r="AU1650">
        <v>-1.0000000000000011</v>
      </c>
      <c r="AV1650">
        <v>0.42684980102543524</v>
      </c>
      <c r="AW1650">
        <v>112.98707646920552</v>
      </c>
      <c r="AX1650">
        <v>112.49236980868801</v>
      </c>
      <c r="AY1650">
        <v>0.14257749366342284</v>
      </c>
      <c r="AZ1650">
        <v>39.830200240073665</v>
      </c>
      <c r="BA1650">
        <v>1489.6610253578604</v>
      </c>
    </row>
    <row r="1651" spans="1:100" x14ac:dyDescent="0.25">
      <c r="A1651">
        <v>4171</v>
      </c>
      <c r="B1651" t="s">
        <v>686</v>
      </c>
      <c r="C1651">
        <v>2</v>
      </c>
      <c r="D1651">
        <v>3.8894148633693049</v>
      </c>
      <c r="E1651">
        <v>3.4982543405663299E-2</v>
      </c>
      <c r="F1651">
        <v>0.1640476321767057</v>
      </c>
      <c r="G1651">
        <v>0.17245945739370122</v>
      </c>
      <c r="H1651">
        <v>8.7905868225895856E-2</v>
      </c>
      <c r="I1651">
        <v>0</v>
      </c>
      <c r="J1651">
        <v>5.2743520935537509</v>
      </c>
      <c r="K1651">
        <v>8.7905868225895856E-2</v>
      </c>
      <c r="L1651">
        <v>-1</v>
      </c>
      <c r="M1651">
        <v>-1</v>
      </c>
      <c r="N1651">
        <v>1.7581173645179169</v>
      </c>
      <c r="O1651">
        <v>9.3235415989120831</v>
      </c>
      <c r="P1651">
        <v>0.34494616612163204</v>
      </c>
      <c r="Q1651">
        <v>1.0944877644708895</v>
      </c>
      <c r="R1651">
        <v>0.36097520683785078</v>
      </c>
      <c r="S1651">
        <v>0.33128681115292763</v>
      </c>
      <c r="T1651">
        <v>0.28777485641873091</v>
      </c>
      <c r="U1651">
        <v>8.2073695356477253E-2</v>
      </c>
      <c r="V1651">
        <v>1.2215074247535532E-3</v>
      </c>
      <c r="W1651">
        <v>24.598833597038645</v>
      </c>
      <c r="X1651">
        <v>0.82351053506023841</v>
      </c>
      <c r="Y1651">
        <v>-1</v>
      </c>
      <c r="Z1651">
        <v>-1</v>
      </c>
      <c r="AA1651">
        <v>42.992957026255539</v>
      </c>
      <c r="AB1651">
        <v>0.12242332864882258</v>
      </c>
      <c r="AC1651">
        <v>0.12263885319155431</v>
      </c>
      <c r="AD1651">
        <v>0.1180045400796508</v>
      </c>
      <c r="AE1651">
        <v>18.082027875020803</v>
      </c>
      <c r="AF1651">
        <v>-1</v>
      </c>
      <c r="AG1651">
        <v>-1</v>
      </c>
      <c r="AH1651">
        <v>-1</v>
      </c>
      <c r="AI1651">
        <v>4.0276950406871622E-4</v>
      </c>
      <c r="AJ1651">
        <v>1.2215074247535532E-3</v>
      </c>
      <c r="AK1651">
        <v>8.4419456175532148E-2</v>
      </c>
      <c r="AL1651">
        <v>8.7408500813715179E-2</v>
      </c>
      <c r="AM1651">
        <v>8.9979725032203944E-2</v>
      </c>
      <c r="AN1651">
        <v>9.3461135182849819E-2</v>
      </c>
      <c r="AO1651">
        <v>2.6782554761124797</v>
      </c>
      <c r="AP1651">
        <v>2.7669058142101011</v>
      </c>
      <c r="AQ1651">
        <v>29.80979232283741</v>
      </c>
      <c r="AR1651">
        <v>0.70163567447730546</v>
      </c>
      <c r="AS1651">
        <v>0.9104508563567244</v>
      </c>
      <c r="AT1651">
        <v>-1</v>
      </c>
      <c r="AU1651">
        <v>-1</v>
      </c>
      <c r="AV1651">
        <v>0.53074497945797827</v>
      </c>
      <c r="AW1651">
        <v>54.989916006877245</v>
      </c>
      <c r="AX1651">
        <v>55.106064162693379</v>
      </c>
      <c r="AY1651">
        <v>0.16794234577421718</v>
      </c>
      <c r="AZ1651">
        <v>0.22348943823509781</v>
      </c>
      <c r="BA1651">
        <v>1417.0715509178895</v>
      </c>
    </row>
    <row r="1652" spans="1:100" x14ac:dyDescent="0.25">
      <c r="A1652">
        <v>4173</v>
      </c>
      <c r="B1652" t="s">
        <v>2024</v>
      </c>
      <c r="C1652">
        <v>3</v>
      </c>
      <c r="D1652">
        <v>5.5522437288735782</v>
      </c>
      <c r="E1652">
        <v>0</v>
      </c>
      <c r="F1652">
        <v>-0.67990797713309814</v>
      </c>
      <c r="G1652">
        <v>-0.67990797713309814</v>
      </c>
      <c r="H1652">
        <v>0.10409213480120987</v>
      </c>
      <c r="I1652">
        <v>0</v>
      </c>
      <c r="J1652">
        <v>6.2455280880725912</v>
      </c>
      <c r="K1652">
        <v>0.10409213480120987</v>
      </c>
      <c r="L1652">
        <v>-0.99999999999999989</v>
      </c>
      <c r="M1652">
        <v>-0.99999999999999989</v>
      </c>
      <c r="N1652">
        <v>2.0818426960241965</v>
      </c>
      <c r="O1652">
        <v>11.117863839813065</v>
      </c>
      <c r="P1652">
        <v>-7.9712379266364944E-2</v>
      </c>
      <c r="Q1652">
        <v>0.23034326815811124</v>
      </c>
      <c r="R1652">
        <v>0.13702252382689506</v>
      </c>
      <c r="S1652">
        <v>0.25412297943494216</v>
      </c>
      <c r="T1652">
        <v>0.26807266068478275</v>
      </c>
      <c r="U1652">
        <v>0.10850794794208904</v>
      </c>
      <c r="V1652">
        <v>-2.8609659441926866E-2</v>
      </c>
      <c r="W1652">
        <v>19.920071752747091</v>
      </c>
      <c r="X1652">
        <v>0.61521666778675932</v>
      </c>
      <c r="Y1652">
        <v>-0.99999999999999989</v>
      </c>
      <c r="Z1652">
        <v>-0.99999999999999989</v>
      </c>
      <c r="AA1652">
        <v>22.216839464968224</v>
      </c>
      <c r="AB1652">
        <v>8.8782529594722839E-2</v>
      </c>
      <c r="AC1652">
        <v>-4.5734071185841982E-2</v>
      </c>
      <c r="AD1652">
        <v>1.464453590039709E-4</v>
      </c>
      <c r="AE1652">
        <v>2.1597451883942376</v>
      </c>
      <c r="AF1652">
        <v>-0.99999999999999989</v>
      </c>
      <c r="AG1652">
        <v>-0.99999999999999989</v>
      </c>
      <c r="AH1652">
        <v>-0.99999999999999989</v>
      </c>
      <c r="AI1652">
        <v>0</v>
      </c>
      <c r="AJ1652">
        <v>-2.8609659441926866E-2</v>
      </c>
      <c r="AK1652">
        <v>1.1365381541181874E-2</v>
      </c>
      <c r="AL1652">
        <v>-0.24255682070392781</v>
      </c>
      <c r="AM1652">
        <v>1.7171078181831521E-2</v>
      </c>
      <c r="AN1652">
        <v>-6.7649143609835413E-2</v>
      </c>
      <c r="AO1652">
        <v>0.48610386225169755</v>
      </c>
      <c r="AP1652">
        <v>-2.9040126937655248</v>
      </c>
      <c r="AQ1652">
        <v>26.165599840819674</v>
      </c>
      <c r="AR1652">
        <v>0.6020939286198872</v>
      </c>
      <c r="AS1652">
        <v>0.71930880258796959</v>
      </c>
      <c r="AT1652">
        <v>-0.99999999999999989</v>
      </c>
      <c r="AU1652">
        <v>-0.99999999999999989</v>
      </c>
      <c r="AV1652">
        <v>-0.54288545330620264</v>
      </c>
      <c r="AW1652">
        <v>30.430690611015773</v>
      </c>
      <c r="AX1652">
        <v>27.569724666823088</v>
      </c>
      <c r="AY1652">
        <v>0.16927091424976776</v>
      </c>
      <c r="AZ1652">
        <v>-29.579533766526016</v>
      </c>
      <c r="BA1652">
        <v>1455.5928485401773</v>
      </c>
    </row>
    <row r="1653" spans="1:100" x14ac:dyDescent="0.25">
      <c r="A1653">
        <v>4174</v>
      </c>
      <c r="B1653" t="s">
        <v>1858</v>
      </c>
      <c r="C1653">
        <v>3</v>
      </c>
      <c r="D1653">
        <v>5.3928907957955312</v>
      </c>
      <c r="E1653">
        <v>0</v>
      </c>
      <c r="F1653">
        <v>-0.2510508980831278</v>
      </c>
      <c r="G1653">
        <v>-0.2510508980831278</v>
      </c>
      <c r="H1653">
        <v>-2.0990047649000271E-2</v>
      </c>
      <c r="I1653">
        <v>0</v>
      </c>
      <c r="J1653">
        <v>-1.2594028589400146</v>
      </c>
      <c r="K1653">
        <v>-2.0990047649000271E-2</v>
      </c>
      <c r="L1653">
        <v>-1.0000000000000018</v>
      </c>
      <c r="M1653">
        <v>-1.0000000000000018</v>
      </c>
      <c r="N1653">
        <v>-0.41980095298000497</v>
      </c>
      <c r="O1653">
        <v>3.8824370387723919</v>
      </c>
      <c r="P1653">
        <v>0.3133134084099567</v>
      </c>
      <c r="Q1653">
        <v>0.36411253245976183</v>
      </c>
      <c r="R1653">
        <v>0.21155114583246026</v>
      </c>
      <c r="S1653">
        <v>0.33333333333333381</v>
      </c>
      <c r="T1653">
        <v>0.35806129702188955</v>
      </c>
      <c r="U1653">
        <v>0.31008789374311552</v>
      </c>
      <c r="V1653">
        <v>-3.6975426139981254E-2</v>
      </c>
      <c r="W1653">
        <v>39.419885824294305</v>
      </c>
      <c r="X1653">
        <v>1.735799953760147</v>
      </c>
      <c r="Y1653">
        <v>-1.0000000000000018</v>
      </c>
      <c r="Z1653">
        <v>-1.0000000000000018</v>
      </c>
      <c r="AA1653">
        <v>66.026270364893222</v>
      </c>
      <c r="AB1653">
        <v>0.10483602540581037</v>
      </c>
      <c r="AC1653">
        <v>0.15003518510294139</v>
      </c>
      <c r="AD1653">
        <v>0.27302545738657763</v>
      </c>
      <c r="AE1653">
        <v>26.394833394766462</v>
      </c>
      <c r="AF1653">
        <v>-1.0000000000000018</v>
      </c>
      <c r="AG1653">
        <v>-1.0000000000000018</v>
      </c>
      <c r="AH1653">
        <v>-1.0000000000000018</v>
      </c>
      <c r="AI1653">
        <v>0</v>
      </c>
      <c r="AJ1653">
        <v>-3.6975426139981254E-2</v>
      </c>
      <c r="AK1653">
        <v>-0.22044057982812151</v>
      </c>
      <c r="AL1653">
        <v>-0.30214022673301899</v>
      </c>
      <c r="AM1653">
        <v>5.8615060986848128E-3</v>
      </c>
      <c r="AN1653">
        <v>-3.4271948337797842E-2</v>
      </c>
      <c r="AO1653">
        <v>-0.9556652466734864</v>
      </c>
      <c r="AP1653">
        <v>-2.3674998421100417</v>
      </c>
      <c r="AQ1653">
        <v>38.160482965354298</v>
      </c>
      <c r="AR1653">
        <v>0.96450709795835754</v>
      </c>
      <c r="AS1653">
        <v>1.7148099061111461</v>
      </c>
      <c r="AT1653">
        <v>-1.0000000000000018</v>
      </c>
      <c r="AU1653">
        <v>-1.0000000000000018</v>
      </c>
      <c r="AV1653">
        <v>-3.9499752250667465E-2</v>
      </c>
      <c r="AW1653">
        <v>67.541207561555581</v>
      </c>
      <c r="AX1653">
        <v>63.843664947557457</v>
      </c>
      <c r="AY1653">
        <v>0.45900721127599048</v>
      </c>
      <c r="AZ1653">
        <v>50.596428953223025</v>
      </c>
      <c r="BA1653">
        <v>1498.8117931649222</v>
      </c>
      <c r="CU1653" t="e">
        <v>#N/A</v>
      </c>
      <c r="CV1653" t="e">
        <v>#N/A</v>
      </c>
    </row>
    <row r="1654" spans="1:100" x14ac:dyDescent="0.25">
      <c r="A1654">
        <v>4175</v>
      </c>
      <c r="B1654" t="s">
        <v>2025</v>
      </c>
      <c r="C1654">
        <v>2</v>
      </c>
      <c r="D1654">
        <v>3.22006107687919</v>
      </c>
      <c r="E1654">
        <v>-0.11369972789936453</v>
      </c>
      <c r="F1654">
        <v>-0.20618746478905861</v>
      </c>
      <c r="G1654">
        <v>-0.19945691186814524</v>
      </c>
      <c r="H1654">
        <v>1.0963971855346671E-2</v>
      </c>
      <c r="I1654">
        <v>0</v>
      </c>
      <c r="J1654">
        <v>0.65783831132079928</v>
      </c>
      <c r="K1654">
        <v>1.0963971855346671E-2</v>
      </c>
      <c r="L1654">
        <v>-1</v>
      </c>
      <c r="M1654">
        <v>-1</v>
      </c>
      <c r="N1654">
        <v>0.21927943710693309</v>
      </c>
      <c r="O1654">
        <v>4.5281908069037851</v>
      </c>
      <c r="P1654">
        <v>-0.40805006411105543</v>
      </c>
      <c r="Q1654">
        <v>-0.66545991689370187</v>
      </c>
      <c r="R1654">
        <v>-0.21707679855344469</v>
      </c>
      <c r="S1654">
        <v>0.31690417204586746</v>
      </c>
      <c r="T1654">
        <v>0.22705106534411884</v>
      </c>
      <c r="U1654">
        <v>6.8805721030237993E-3</v>
      </c>
      <c r="V1654">
        <v>-8.7211695751397856E-3</v>
      </c>
      <c r="W1654">
        <v>19.853081574296763</v>
      </c>
      <c r="X1654">
        <v>0.47517097643940598</v>
      </c>
      <c r="Y1654">
        <v>-1</v>
      </c>
      <c r="Z1654">
        <v>-1</v>
      </c>
      <c r="AA1654">
        <v>33.2222179837689</v>
      </c>
      <c r="AB1654">
        <v>3.8080222301853012E-2</v>
      </c>
      <c r="AC1654">
        <v>3.82637388372217E-2</v>
      </c>
      <c r="AD1654">
        <v>3.4354002350246507E-2</v>
      </c>
      <c r="AE1654">
        <v>10.311793998427543</v>
      </c>
      <c r="AF1654">
        <v>-1</v>
      </c>
      <c r="AG1654">
        <v>-1</v>
      </c>
      <c r="AH1654">
        <v>-1</v>
      </c>
      <c r="AI1654">
        <v>-5.0492238954036725E-3</v>
      </c>
      <c r="AJ1654">
        <v>-8.7211695751397856E-3</v>
      </c>
      <c r="AK1654">
        <v>0.18603115049403746</v>
      </c>
      <c r="AL1654">
        <v>-1.4203193504790129E-2</v>
      </c>
      <c r="AM1654">
        <v>0.20832924029397909</v>
      </c>
      <c r="AN1654">
        <v>-2.4888380078925312E-2</v>
      </c>
      <c r="AO1654">
        <v>5.6918976750069632</v>
      </c>
      <c r="AP1654">
        <v>-0.24673638468438197</v>
      </c>
      <c r="AQ1654">
        <v>24.757604342632362</v>
      </c>
      <c r="AR1654">
        <v>0.59042712786050222</v>
      </c>
      <c r="AS1654">
        <v>0.55081636975655779</v>
      </c>
      <c r="AT1654">
        <v>-1</v>
      </c>
      <c r="AU1654">
        <v>-1</v>
      </c>
      <c r="AV1654">
        <v>-0.23635330785404995</v>
      </c>
      <c r="AW1654">
        <v>43.72985411940693</v>
      </c>
      <c r="AX1654">
        <v>43.698488285603517</v>
      </c>
      <c r="AY1654">
        <v>8.1209672819741494E-2</v>
      </c>
      <c r="AZ1654">
        <v>-14.971426148682051</v>
      </c>
      <c r="BA1654">
        <v>1435.2435021925994</v>
      </c>
    </row>
    <row r="1655" spans="1:100" x14ac:dyDescent="0.25">
      <c r="A1655">
        <v>4176</v>
      </c>
      <c r="B1655" t="s">
        <v>1960</v>
      </c>
      <c r="C1655">
        <v>3</v>
      </c>
      <c r="D1655">
        <v>5.5138080486951173</v>
      </c>
      <c r="E1655">
        <v>0</v>
      </c>
      <c r="F1655">
        <v>-3.7362164083856626E-3</v>
      </c>
      <c r="G1655">
        <v>-3.7362164083856626E-3</v>
      </c>
      <c r="H1655">
        <v>0.18731528120356808</v>
      </c>
      <c r="I1655">
        <v>0</v>
      </c>
      <c r="J1655">
        <v>11.238916872214084</v>
      </c>
      <c r="K1655">
        <v>0.18731528120356808</v>
      </c>
      <c r="L1655">
        <v>-0.99999999999999978</v>
      </c>
      <c r="M1655">
        <v>-0.99999999999999978</v>
      </c>
      <c r="N1655">
        <v>3.7463056240713613</v>
      </c>
      <c r="O1655">
        <v>16.748988704500817</v>
      </c>
      <c r="P1655">
        <v>-0.39995958056077902</v>
      </c>
      <c r="Q1655">
        <v>-1.3848734637415017</v>
      </c>
      <c r="R1655">
        <v>-0.47648257206686379</v>
      </c>
      <c r="S1655">
        <v>0.34720088644800856</v>
      </c>
      <c r="T1655">
        <v>0.48533216251027816</v>
      </c>
      <c r="U1655">
        <v>9.5802425031631014E-2</v>
      </c>
      <c r="V1655">
        <v>-2.4530712918930222E-3</v>
      </c>
      <c r="W1655">
        <v>29.542684859778269</v>
      </c>
      <c r="X1655">
        <v>1.1396346423061443</v>
      </c>
      <c r="Y1655">
        <v>-0.99999999999999978</v>
      </c>
      <c r="Z1655">
        <v>-0.99999999999999978</v>
      </c>
      <c r="AA1655">
        <v>16.334273412120638</v>
      </c>
      <c r="AB1655">
        <v>-0.13875473717508274</v>
      </c>
      <c r="AC1655">
        <v>-1.7363927892723733E-2</v>
      </c>
      <c r="AD1655">
        <v>-9.8519912444008748E-2</v>
      </c>
      <c r="AE1655">
        <v>-12.731928875590759</v>
      </c>
      <c r="AF1655">
        <v>-0.99999999999999978</v>
      </c>
      <c r="AG1655">
        <v>-0.99999999999999978</v>
      </c>
      <c r="AH1655">
        <v>-0.99999999999999978</v>
      </c>
      <c r="AI1655">
        <v>0</v>
      </c>
      <c r="AJ1655">
        <v>-2.4530712918930222E-3</v>
      </c>
      <c r="AK1655">
        <v>-0.12163847748868337</v>
      </c>
      <c r="AL1655">
        <v>0.2133853277074273</v>
      </c>
      <c r="AM1655">
        <v>2.1504938190138601E-2</v>
      </c>
      <c r="AN1655">
        <v>-0.36795851774917382</v>
      </c>
      <c r="AO1655">
        <v>-7.0568932689952235E-2</v>
      </c>
      <c r="AP1655">
        <v>-8.1320363051922122</v>
      </c>
      <c r="AQ1655">
        <v>40.781601731992403</v>
      </c>
      <c r="AR1655">
        <v>0.92588240269802491</v>
      </c>
      <c r="AS1655">
        <v>1.3269499235097124</v>
      </c>
      <c r="AT1655">
        <v>-0.99999999999999978</v>
      </c>
      <c r="AU1655">
        <v>-0.99999999999999978</v>
      </c>
      <c r="AV1655">
        <v>-0.48021878847524946</v>
      </c>
      <c r="AW1655">
        <v>24.951225811429257</v>
      </c>
      <c r="AX1655">
        <v>24.70591868223995</v>
      </c>
      <c r="AY1655">
        <v>0.22937136090126528</v>
      </c>
      <c r="AZ1655">
        <v>-13.749523367609092</v>
      </c>
      <c r="BA1655">
        <v>1437.9851431822901</v>
      </c>
    </row>
    <row r="1656" spans="1:100" x14ac:dyDescent="0.25">
      <c r="A1656">
        <v>4179</v>
      </c>
      <c r="B1656" t="s">
        <v>2026</v>
      </c>
      <c r="C1656">
        <v>3</v>
      </c>
      <c r="D1656">
        <v>3.7026853660883328</v>
      </c>
      <c r="E1656">
        <v>0</v>
      </c>
      <c r="F1656">
        <v>1.3491924162291953</v>
      </c>
      <c r="G1656">
        <v>1.3491924162291953</v>
      </c>
      <c r="H1656">
        <v>-8.2684133682788694E-2</v>
      </c>
      <c r="I1656">
        <v>0</v>
      </c>
      <c r="J1656">
        <v>-4.9610480209673211</v>
      </c>
      <c r="K1656">
        <v>-8.2684133682788694E-2</v>
      </c>
      <c r="L1656">
        <v>-1</v>
      </c>
      <c r="M1656">
        <v>-1</v>
      </c>
      <c r="N1656">
        <v>-1.6536826736557735</v>
      </c>
      <c r="O1656">
        <v>9.0829761350204846E-2</v>
      </c>
      <c r="P1656">
        <v>1.8125584768253147</v>
      </c>
      <c r="Q1656">
        <v>-3.7684214277165817</v>
      </c>
      <c r="R1656">
        <v>-1.0689789412177175</v>
      </c>
      <c r="S1656">
        <v>0.33333333333333337</v>
      </c>
      <c r="T1656">
        <v>0.15057132277486546</v>
      </c>
      <c r="U1656">
        <v>-0.16866441673065483</v>
      </c>
      <c r="V1656">
        <v>4.9076467973641069E-4</v>
      </c>
      <c r="W1656">
        <v>15.93660550960276</v>
      </c>
      <c r="X1656">
        <v>-0.28788629961168127</v>
      </c>
      <c r="Y1656">
        <v>-1</v>
      </c>
      <c r="Z1656">
        <v>-1</v>
      </c>
      <c r="AA1656">
        <v>30.561443534668815</v>
      </c>
      <c r="AB1656">
        <v>-0.16185732103419248</v>
      </c>
      <c r="AC1656">
        <v>0.42675369967106469</v>
      </c>
      <c r="AD1656">
        <v>4.8979960688803233E-2</v>
      </c>
      <c r="AE1656">
        <v>15.693816966283768</v>
      </c>
      <c r="AF1656">
        <v>-1</v>
      </c>
      <c r="AG1656">
        <v>-1</v>
      </c>
      <c r="AH1656">
        <v>-1</v>
      </c>
      <c r="AI1656">
        <v>1.1023084550457897E-2</v>
      </c>
      <c r="AJ1656">
        <v>4.9076467973641069E-4</v>
      </c>
      <c r="AK1656">
        <v>0.1148351803651957</v>
      </c>
      <c r="AL1656">
        <v>-6.9691632817686255E-2</v>
      </c>
      <c r="AM1656">
        <v>2.1538954004367922E-2</v>
      </c>
      <c r="AN1656">
        <v>3.2252442246798851E-2</v>
      </c>
      <c r="AO1656">
        <v>1.1126497519351766</v>
      </c>
      <c r="AP1656">
        <v>0.45785289208154101</v>
      </c>
      <c r="AQ1656">
        <v>10.975557488635445</v>
      </c>
      <c r="AR1656">
        <v>0.3157310040572805</v>
      </c>
      <c r="AS1656">
        <v>-0.37057043329447009</v>
      </c>
      <c r="AT1656">
        <v>-1</v>
      </c>
      <c r="AU1656">
        <v>-1</v>
      </c>
      <c r="AV1656">
        <v>0.28021347501147836</v>
      </c>
      <c r="AW1656">
        <v>31.110126188100555</v>
      </c>
      <c r="AX1656">
        <v>31.379664347083352</v>
      </c>
      <c r="AY1656">
        <v>0.13275937627486556</v>
      </c>
      <c r="AZ1656">
        <v>-2.9213436664967078</v>
      </c>
      <c r="BA1656">
        <v>1408.4709868885104</v>
      </c>
    </row>
    <row r="1657" spans="1:100" x14ac:dyDescent="0.25">
      <c r="A1657">
        <v>4180</v>
      </c>
      <c r="B1657" t="s">
        <v>2027</v>
      </c>
      <c r="C1657">
        <v>3</v>
      </c>
      <c r="D1657">
        <v>4.1962154830176033</v>
      </c>
      <c r="E1657">
        <v>0</v>
      </c>
      <c r="F1657">
        <v>-5.45167959442436E-2</v>
      </c>
      <c r="G1657">
        <v>-5.45167959442436E-2</v>
      </c>
      <c r="H1657">
        <v>8.4547522252208296E-2</v>
      </c>
      <c r="I1657">
        <v>0</v>
      </c>
      <c r="J1657">
        <v>5.0728513351325013</v>
      </c>
      <c r="K1657">
        <v>8.4547522252208296E-2</v>
      </c>
      <c r="L1657">
        <v>-0.99999999999999989</v>
      </c>
      <c r="M1657">
        <v>-0.99999999999999989</v>
      </c>
      <c r="N1657">
        <v>1.6909504450441659</v>
      </c>
      <c r="O1657">
        <v>9.2145500222058665</v>
      </c>
      <c r="P1657">
        <v>-6.5839262407750301E-2</v>
      </c>
      <c r="Q1657">
        <v>-1.1782466956095614</v>
      </c>
      <c r="R1657">
        <v>-0.44946656859441747</v>
      </c>
      <c r="S1657">
        <v>0.33452372049307449</v>
      </c>
      <c r="T1657">
        <v>0.37104567157501528</v>
      </c>
      <c r="U1657">
        <v>0.31140626328121518</v>
      </c>
      <c r="V1657">
        <v>5.8722195120392472E-2</v>
      </c>
      <c r="W1657">
        <v>39.646013128699522</v>
      </c>
      <c r="X1657">
        <v>2.2566924319047774</v>
      </c>
      <c r="Y1657">
        <v>-0.99999999999999989</v>
      </c>
      <c r="Z1657">
        <v>-0.99999999999999989</v>
      </c>
      <c r="AA1657">
        <v>37.187660758548091</v>
      </c>
      <c r="AB1657">
        <v>-0.15204526513091809</v>
      </c>
      <c r="AC1657">
        <v>9.9658383958227043E-2</v>
      </c>
      <c r="AD1657">
        <v>1.2209165141550522E-2</v>
      </c>
      <c r="AE1657">
        <v>-2.0088858015570246</v>
      </c>
      <c r="AF1657">
        <v>-0.99999999999999989</v>
      </c>
      <c r="AG1657">
        <v>-0.99999999999999989</v>
      </c>
      <c r="AH1657">
        <v>-0.99999999999999989</v>
      </c>
      <c r="AI1657">
        <v>0</v>
      </c>
      <c r="AJ1657">
        <v>5.8722195120392472E-2</v>
      </c>
      <c r="AK1657">
        <v>6.8252532325270787E-2</v>
      </c>
      <c r="AL1657">
        <v>-0.20775374493665918</v>
      </c>
      <c r="AM1657">
        <v>2.5644589739496598E-2</v>
      </c>
      <c r="AN1657">
        <v>9.4114433230709268E-2</v>
      </c>
      <c r="AO1657">
        <v>0.98237740511376792</v>
      </c>
      <c r="AP1657">
        <v>1.3140921060844348</v>
      </c>
      <c r="AQ1657">
        <v>44.718864463832027</v>
      </c>
      <c r="AR1657">
        <v>1.075697850469697</v>
      </c>
      <c r="AS1657">
        <v>2.3412399541569853</v>
      </c>
      <c r="AT1657">
        <v>-0.99999999999999989</v>
      </c>
      <c r="AU1657">
        <v>-0.99999999999999989</v>
      </c>
      <c r="AV1657">
        <v>-0.50398336453866099</v>
      </c>
      <c r="AW1657">
        <v>47.716302886838399</v>
      </c>
      <c r="AX1657">
        <v>53.588522398877636</v>
      </c>
      <c r="AY1657">
        <v>-7.5669121547048135E-2</v>
      </c>
      <c r="AZ1657">
        <v>-34.923384787359396</v>
      </c>
      <c r="BA1657">
        <v>1467.4772292831419</v>
      </c>
    </row>
    <row r="1658" spans="1:100" x14ac:dyDescent="0.25">
      <c r="A1658">
        <v>4181</v>
      </c>
      <c r="B1658" t="s">
        <v>2028</v>
      </c>
      <c r="C1658">
        <v>3</v>
      </c>
      <c r="D1658">
        <v>3.0417268448834212</v>
      </c>
      <c r="E1658">
        <v>1.2617419665134105E-2</v>
      </c>
      <c r="F1658">
        <v>0.68873637013739286</v>
      </c>
      <c r="G1658">
        <v>0.68952000627221832</v>
      </c>
      <c r="H1658">
        <v>0.11550636501495032</v>
      </c>
      <c r="I1658">
        <v>0</v>
      </c>
      <c r="J1658">
        <v>6.9303819008970216</v>
      </c>
      <c r="K1658">
        <v>0.11550636501495032</v>
      </c>
      <c r="L1658">
        <v>-0.99999999999999722</v>
      </c>
      <c r="M1658">
        <v>-0.99999999999999722</v>
      </c>
      <c r="N1658">
        <v>2.310127300299007</v>
      </c>
      <c r="O1658">
        <v>10.66162875205266</v>
      </c>
      <c r="P1658">
        <v>0.79055812225140465</v>
      </c>
      <c r="Q1658">
        <v>2.6198161159336539</v>
      </c>
      <c r="R1658">
        <v>1.1258301040665231</v>
      </c>
      <c r="S1658">
        <v>0.33333333333333243</v>
      </c>
      <c r="T1658">
        <v>0.24922777627992415</v>
      </c>
      <c r="U1658">
        <v>-2.0541582969531486E-2</v>
      </c>
      <c r="V1658">
        <v>-3.8853065328609868E-2</v>
      </c>
      <c r="W1658">
        <v>16.306403852006589</v>
      </c>
      <c r="X1658">
        <v>5.6939811603115037E-2</v>
      </c>
      <c r="Y1658">
        <v>-0.99999999999999722</v>
      </c>
      <c r="Z1658">
        <v>-0.99999999999999722</v>
      </c>
      <c r="AA1658">
        <v>34.888858658382659</v>
      </c>
      <c r="AB1658">
        <v>-0.32699749863391969</v>
      </c>
      <c r="AC1658">
        <v>0.4981133697905667</v>
      </c>
      <c r="AD1658">
        <v>0.1780166228895439</v>
      </c>
      <c r="AE1658">
        <v>17.456624702309561</v>
      </c>
      <c r="AF1658">
        <v>-0.99999999999999722</v>
      </c>
      <c r="AG1658">
        <v>-0.99999999999999722</v>
      </c>
      <c r="AH1658">
        <v>-0.99999999999999722</v>
      </c>
      <c r="AI1658">
        <v>0</v>
      </c>
      <c r="AJ1658">
        <v>-3.8853065328609868E-2</v>
      </c>
      <c r="AK1658">
        <v>7.8120295242376687E-3</v>
      </c>
      <c r="AL1658">
        <v>0.40479178817453787</v>
      </c>
      <c r="AM1658">
        <v>9.6772044725036296E-2</v>
      </c>
      <c r="AN1658">
        <v>0.13969676131977068</v>
      </c>
      <c r="AO1658">
        <v>2.4583612657470955</v>
      </c>
      <c r="AP1658">
        <v>5.5163779738669563</v>
      </c>
      <c r="AQ1658">
        <v>23.236785752903618</v>
      </c>
      <c r="AR1658">
        <v>0.52316646131511513</v>
      </c>
      <c r="AS1658">
        <v>0.17244617661806555</v>
      </c>
      <c r="AT1658">
        <v>-0.99999999999999722</v>
      </c>
      <c r="AU1658">
        <v>-0.99999999999999722</v>
      </c>
      <c r="AV1658">
        <v>1.8153501103387404</v>
      </c>
      <c r="AW1658">
        <v>51.066865384302261</v>
      </c>
      <c r="AX1658">
        <v>47.181558851441274</v>
      </c>
      <c r="AY1658">
        <v>0.23524487033854363</v>
      </c>
      <c r="AZ1658">
        <v>17.359522482371649</v>
      </c>
      <c r="BA1658">
        <v>1509.9699136338668</v>
      </c>
      <c r="CU1658" t="e">
        <v>#N/A</v>
      </c>
      <c r="CV1658" t="e">
        <v>#N/A</v>
      </c>
    </row>
    <row r="1659" spans="1:100" x14ac:dyDescent="0.25">
      <c r="A1659">
        <v>4182</v>
      </c>
      <c r="B1659" t="s">
        <v>2029</v>
      </c>
      <c r="C1659">
        <v>3</v>
      </c>
      <c r="D1659">
        <v>3.8933673392015802</v>
      </c>
      <c r="E1659">
        <v>0.59180451589478378</v>
      </c>
      <c r="F1659">
        <v>-6.0864432570696334E-2</v>
      </c>
      <c r="G1659">
        <v>8.0803285209193124E-2</v>
      </c>
      <c r="H1659">
        <v>-9.4938136217582833E-2</v>
      </c>
      <c r="I1659">
        <v>0</v>
      </c>
      <c r="J1659">
        <v>-5.6962881730549686</v>
      </c>
      <c r="K1659">
        <v>-9.4938136217582833E-2</v>
      </c>
      <c r="L1659">
        <v>-1.0000000000000007</v>
      </c>
      <c r="M1659">
        <v>-1.0000000000000007</v>
      </c>
      <c r="N1659">
        <v>-1.8987627243516578</v>
      </c>
      <c r="O1659">
        <v>-1.7221175486441993</v>
      </c>
      <c r="P1659">
        <v>-2.3231858650506085</v>
      </c>
      <c r="Q1659">
        <v>-0.67070781516094113</v>
      </c>
      <c r="R1659">
        <v>-0.46434523183938919</v>
      </c>
      <c r="S1659">
        <v>0.33333333333333359</v>
      </c>
      <c r="T1659">
        <v>0.47382409631270805</v>
      </c>
      <c r="U1659">
        <v>-7.2741462590790534E-2</v>
      </c>
      <c r="V1659">
        <v>2.4268728837678381E-2</v>
      </c>
      <c r="W1659">
        <v>34.144913284420483</v>
      </c>
      <c r="X1659">
        <v>0.83520407483039305</v>
      </c>
      <c r="Y1659">
        <v>-1.0000000000000007</v>
      </c>
      <c r="Z1659">
        <v>-1.0000000000000007</v>
      </c>
      <c r="AA1659">
        <v>75.961763382919472</v>
      </c>
      <c r="AB1659">
        <v>0.25776745746414392</v>
      </c>
      <c r="AC1659">
        <v>0.30237453787775093</v>
      </c>
      <c r="AD1659">
        <v>0.28548191126487271</v>
      </c>
      <c r="AE1659">
        <v>42.281195330338392</v>
      </c>
      <c r="AF1659">
        <v>-1.0000000000000007</v>
      </c>
      <c r="AG1659">
        <v>-1.0000000000000007</v>
      </c>
      <c r="AH1659">
        <v>-1.0000000000000007</v>
      </c>
      <c r="AI1659">
        <v>0</v>
      </c>
      <c r="AJ1659">
        <v>2.4268728837678381E-2</v>
      </c>
      <c r="AK1659">
        <v>0.15085855693265393</v>
      </c>
      <c r="AL1659">
        <v>-7.3970912002644135E-2</v>
      </c>
      <c r="AM1659">
        <v>-8.8897127989038524E-2</v>
      </c>
      <c r="AN1659">
        <v>-5.0076686131972852E-2</v>
      </c>
      <c r="AO1659">
        <v>-1.4681354150626937</v>
      </c>
      <c r="AP1659">
        <v>-1.6217717133125416</v>
      </c>
      <c r="AQ1659">
        <v>28.448625111365505</v>
      </c>
      <c r="AR1659">
        <v>0.75868469589292897</v>
      </c>
      <c r="AS1659">
        <v>0.74026593861281043</v>
      </c>
      <c r="AT1659">
        <v>-1.0000000000000007</v>
      </c>
      <c r="AU1659">
        <v>-1.0000000000000007</v>
      </c>
      <c r="AV1659">
        <v>-0.38354194663019625</v>
      </c>
      <c r="AW1659">
        <v>72.617874120962668</v>
      </c>
      <c r="AX1659">
        <v>75.04474700473051</v>
      </c>
      <c r="AY1659">
        <v>0.24200000928383603</v>
      </c>
      <c r="AZ1659">
        <v>30.903996459015499</v>
      </c>
      <c r="BA1659">
        <v>1464.1807362017996</v>
      </c>
      <c r="CU1659" t="e">
        <v>#N/A</v>
      </c>
      <c r="CV1659" t="e">
        <v>#N/A</v>
      </c>
    </row>
    <row r="1660" spans="1:100" x14ac:dyDescent="0.25">
      <c r="A1660">
        <v>4183</v>
      </c>
      <c r="B1660" t="s">
        <v>2030</v>
      </c>
      <c r="C1660">
        <v>3</v>
      </c>
      <c r="D1660">
        <v>5.1787919172865804</v>
      </c>
      <c r="E1660">
        <v>1.332882509005841E-3</v>
      </c>
      <c r="F1660">
        <v>0.84684780433263118</v>
      </c>
      <c r="G1660">
        <v>0.84684780433263118</v>
      </c>
      <c r="H1660">
        <v>0.30355897811331761</v>
      </c>
      <c r="I1660">
        <v>0</v>
      </c>
      <c r="J1660">
        <v>18.213538686799065</v>
      </c>
      <c r="K1660">
        <v>0.30355897811331761</v>
      </c>
      <c r="L1660">
        <v>-0.99999999999999811</v>
      </c>
      <c r="M1660">
        <v>-0.99999999999999811</v>
      </c>
      <c r="N1660">
        <v>6.0711795622663507</v>
      </c>
      <c r="O1660">
        <v>24.239178408418269</v>
      </c>
      <c r="P1660">
        <v>-0.12472860871142599</v>
      </c>
      <c r="Q1660">
        <v>1.3685063997852118</v>
      </c>
      <c r="R1660">
        <v>0.35653099993716353</v>
      </c>
      <c r="S1660">
        <v>0.33333333333333276</v>
      </c>
      <c r="T1660">
        <v>0.37745625896267992</v>
      </c>
      <c r="U1660">
        <v>0.28443550501663123</v>
      </c>
      <c r="V1660">
        <v>0</v>
      </c>
      <c r="W1660">
        <v>27.666644767973064</v>
      </c>
      <c r="X1660">
        <v>1.5890955598785679</v>
      </c>
      <c r="Y1660">
        <v>-0.99999999999999811</v>
      </c>
      <c r="Z1660">
        <v>-0.99999999999999811</v>
      </c>
      <c r="AA1660">
        <v>47.750923960521455</v>
      </c>
      <c r="AB1660">
        <v>9.4748463911288897E-2</v>
      </c>
      <c r="AC1660">
        <v>9.2003575495172102E-2</v>
      </c>
      <c r="AD1660">
        <v>0.20780292444576332</v>
      </c>
      <c r="AE1660">
        <v>19.727748192611223</v>
      </c>
      <c r="AF1660">
        <v>-0.99999999999999811</v>
      </c>
      <c r="AG1660">
        <v>-0.99999999999999811</v>
      </c>
      <c r="AH1660">
        <v>-0.99999999999999811</v>
      </c>
      <c r="AI1660">
        <v>0</v>
      </c>
      <c r="AJ1660">
        <v>0</v>
      </c>
      <c r="AK1660">
        <v>8.1809503227373806E-2</v>
      </c>
      <c r="AL1660">
        <v>3.9889877963226371E-2</v>
      </c>
      <c r="AM1660">
        <v>-1.0238791855078999E-3</v>
      </c>
      <c r="AN1660">
        <v>-5.9042047192794163E-2</v>
      </c>
      <c r="AO1660">
        <v>0.38345053649917155</v>
      </c>
      <c r="AP1660">
        <v>-1.2766017900037219</v>
      </c>
      <c r="AQ1660">
        <v>45.880183454772116</v>
      </c>
      <c r="AR1660">
        <v>0.99522509731264486</v>
      </c>
      <c r="AS1660">
        <v>1.8926545379918855</v>
      </c>
      <c r="AT1660">
        <v>-0.99999999999999811</v>
      </c>
      <c r="AU1660">
        <v>-0.99999999999999811</v>
      </c>
      <c r="AV1660">
        <v>1.203378804269795</v>
      </c>
      <c r="AW1660">
        <v>70.713500578936035</v>
      </c>
      <c r="AX1660">
        <v>70.713500578936035</v>
      </c>
      <c r="AY1660">
        <v>0.17278703464041603</v>
      </c>
      <c r="AZ1660">
        <v>2.9064682440440777</v>
      </c>
      <c r="BA1660">
        <v>1525.5129149155973</v>
      </c>
    </row>
    <row r="1661" spans="1:100" x14ac:dyDescent="0.25">
      <c r="A1661">
        <v>4186</v>
      </c>
      <c r="B1661" t="s">
        <v>2031</v>
      </c>
      <c r="C1661">
        <v>3</v>
      </c>
      <c r="D1661">
        <v>2.9162077545462961</v>
      </c>
      <c r="E1661">
        <v>0.10033229210379699</v>
      </c>
      <c r="F1661">
        <v>0.45126039745293173</v>
      </c>
      <c r="G1661">
        <v>0.45126039745293173</v>
      </c>
      <c r="H1661">
        <v>0.30503825718100674</v>
      </c>
      <c r="I1661">
        <v>0</v>
      </c>
      <c r="J1661">
        <v>18.302295430860401</v>
      </c>
      <c r="K1661">
        <v>0.30503825718100674</v>
      </c>
      <c r="L1661">
        <v>-0.99999999999999845</v>
      </c>
      <c r="M1661">
        <v>-0.99999999999999845</v>
      </c>
      <c r="N1661">
        <v>6.1007651436201344</v>
      </c>
      <c r="O1661">
        <v>21.669763582859638</v>
      </c>
      <c r="P1661">
        <v>0.30893051923691683</v>
      </c>
      <c r="Q1661">
        <v>-1.5174945434763951</v>
      </c>
      <c r="R1661">
        <v>-0.54807978175099492</v>
      </c>
      <c r="S1661">
        <v>0.23376344544992933</v>
      </c>
      <c r="T1661">
        <v>0.19391949996563038</v>
      </c>
      <c r="U1661">
        <v>5.7166931743689017E-2</v>
      </c>
      <c r="V1661">
        <v>0</v>
      </c>
      <c r="W1661">
        <v>7.19246479912968</v>
      </c>
      <c r="X1661">
        <v>0.21189858184160654</v>
      </c>
      <c r="Y1661">
        <v>-0.99999999999999845</v>
      </c>
      <c r="Z1661">
        <v>-0.99999999999999845</v>
      </c>
      <c r="AA1661">
        <v>47.610070080729137</v>
      </c>
      <c r="AB1661">
        <v>0.3136961053998909</v>
      </c>
      <c r="AC1661">
        <v>5.0902074334472233E-2</v>
      </c>
      <c r="AD1661">
        <v>0.45471552153264555</v>
      </c>
      <c r="AE1661">
        <v>40.96568506335047</v>
      </c>
      <c r="AF1661">
        <v>-0.99999999999999845</v>
      </c>
      <c r="AG1661">
        <v>-0.99999999999999845</v>
      </c>
      <c r="AH1661">
        <v>-0.99999999999999845</v>
      </c>
      <c r="AI1661">
        <v>-1.4527532267475359E-2</v>
      </c>
      <c r="AJ1661">
        <v>0</v>
      </c>
      <c r="AK1661">
        <v>0.1381540714099225</v>
      </c>
      <c r="AL1661">
        <v>0.20514116634352539</v>
      </c>
      <c r="AM1661">
        <v>-1.9053766515125616E-2</v>
      </c>
      <c r="AN1661">
        <v>0.27538216604595162</v>
      </c>
      <c r="AO1661">
        <v>0.21442619417147268</v>
      </c>
      <c r="AP1661">
        <v>7.9102599828664184</v>
      </c>
      <c r="AQ1661">
        <v>25.494760229990082</v>
      </c>
      <c r="AR1661">
        <v>0.48484987715924854</v>
      </c>
      <c r="AS1661">
        <v>0.51693683902261345</v>
      </c>
      <c r="AT1661">
        <v>-0.99999999999999845</v>
      </c>
      <c r="AU1661">
        <v>-0.99999999999999845</v>
      </c>
      <c r="AV1661">
        <v>-9.681938429806293E-2</v>
      </c>
      <c r="AW1661">
        <v>77.190093646455168</v>
      </c>
      <c r="AX1661">
        <v>76.89954300110567</v>
      </c>
      <c r="AY1661">
        <v>-3.6687709293325363E-2</v>
      </c>
      <c r="AZ1661">
        <v>-17.098581338318027</v>
      </c>
      <c r="BA1661">
        <v>1425.6546773351354</v>
      </c>
    </row>
    <row r="1662" spans="1:100" x14ac:dyDescent="0.25">
      <c r="A1662">
        <v>4187</v>
      </c>
      <c r="B1662" t="s">
        <v>1324</v>
      </c>
      <c r="C1662">
        <v>3</v>
      </c>
      <c r="D1662">
        <v>4.6630889888176457</v>
      </c>
      <c r="E1662">
        <v>-2.4901606872133754E-2</v>
      </c>
      <c r="F1662">
        <v>-2.497945794820744E-2</v>
      </c>
      <c r="G1662">
        <v>-2.497945794820744E-2</v>
      </c>
      <c r="H1662">
        <v>0.20374930061081686</v>
      </c>
      <c r="I1662">
        <v>0</v>
      </c>
      <c r="J1662">
        <v>12.22495803664901</v>
      </c>
      <c r="K1662">
        <v>0.20374930061081686</v>
      </c>
      <c r="L1662">
        <v>-1.0000000000000004</v>
      </c>
      <c r="M1662">
        <v>-1.0000000000000004</v>
      </c>
      <c r="N1662">
        <v>4.0749860122163355</v>
      </c>
      <c r="O1662">
        <v>16.863067567518453</v>
      </c>
      <c r="P1662">
        <v>-5.9185008076646568</v>
      </c>
      <c r="Q1662">
        <v>-5.7753762941093856E-2</v>
      </c>
      <c r="R1662">
        <v>-0.6550696532837339</v>
      </c>
      <c r="S1662">
        <v>0.32926538749414114</v>
      </c>
      <c r="T1662">
        <v>0.39528582805940027</v>
      </c>
      <c r="U1662">
        <v>0.38497610034333157</v>
      </c>
      <c r="V1662">
        <v>-5.7118651395713224E-3</v>
      </c>
      <c r="W1662">
        <v>36.002646005859411</v>
      </c>
      <c r="X1662">
        <v>2.0957230072762818</v>
      </c>
      <c r="Y1662">
        <v>-1.0000000000000004</v>
      </c>
      <c r="Z1662">
        <v>-1.0000000000000004</v>
      </c>
      <c r="AA1662">
        <v>77.070735550290124</v>
      </c>
      <c r="AB1662">
        <v>0.33221089196706505</v>
      </c>
      <c r="AC1662">
        <v>0.26170739144105848</v>
      </c>
      <c r="AD1662">
        <v>0.24054490054616662</v>
      </c>
      <c r="AE1662">
        <v>41.723159197714509</v>
      </c>
      <c r="AF1662">
        <v>-1.0000000000000004</v>
      </c>
      <c r="AG1662">
        <v>-1.0000000000000004</v>
      </c>
      <c r="AH1662">
        <v>-1.0000000000000004</v>
      </c>
      <c r="AI1662">
        <v>-3.5551245053468163E-3</v>
      </c>
      <c r="AJ1662">
        <v>-5.7118651395713224E-3</v>
      </c>
      <c r="AK1662">
        <v>-0.15627022739999039</v>
      </c>
      <c r="AL1662">
        <v>-2.668275371523314E-2</v>
      </c>
      <c r="AM1662">
        <v>9.5119542705697252E-2</v>
      </c>
      <c r="AN1662">
        <v>0.23988239817927132</v>
      </c>
      <c r="AO1662">
        <v>1.5966374306424778</v>
      </c>
      <c r="AP1662">
        <v>5.8636461859056164</v>
      </c>
      <c r="AQ1662">
        <v>48.227604042508425</v>
      </c>
      <c r="AR1662">
        <v>1.1038154507573024</v>
      </c>
      <c r="AS1662">
        <v>2.2994723078870996</v>
      </c>
      <c r="AT1662">
        <v>-1.0000000000000004</v>
      </c>
      <c r="AU1662">
        <v>-1.0000000000000004</v>
      </c>
      <c r="AV1662">
        <v>-0.68004911123194112</v>
      </c>
      <c r="AW1662">
        <v>99.797449303714302</v>
      </c>
      <c r="AX1662">
        <v>99.155160299650234</v>
      </c>
      <c r="AY1662">
        <v>0.55647330460381961</v>
      </c>
      <c r="AZ1662">
        <v>56.520022444127434</v>
      </c>
      <c r="BA1662">
        <v>1491.0746307207576</v>
      </c>
    </row>
    <row r="1663" spans="1:100" x14ac:dyDescent="0.25">
      <c r="A1663">
        <v>4188</v>
      </c>
      <c r="B1663" t="s">
        <v>2032</v>
      </c>
      <c r="C1663">
        <v>3</v>
      </c>
      <c r="D1663">
        <v>2.8379598330387967</v>
      </c>
      <c r="E1663">
        <v>0.34981702275331339</v>
      </c>
      <c r="F1663">
        <v>-1.6137029165141106E-2</v>
      </c>
      <c r="G1663">
        <v>0.1290712402954397</v>
      </c>
      <c r="H1663">
        <v>0.22729915546936424</v>
      </c>
      <c r="I1663">
        <v>0</v>
      </c>
      <c r="J1663">
        <v>13.637949328161858</v>
      </c>
      <c r="K1663">
        <v>0.22729915546936424</v>
      </c>
      <c r="L1663">
        <v>-1</v>
      </c>
      <c r="M1663">
        <v>-1</v>
      </c>
      <c r="N1663">
        <v>4.5459831093872847</v>
      </c>
      <c r="O1663">
        <v>16.604980401496103</v>
      </c>
      <c r="P1663">
        <v>-0.12523723269720391</v>
      </c>
      <c r="Q1663">
        <v>-1.3236090973429308E-2</v>
      </c>
      <c r="R1663">
        <v>-2.8314030383080599E-2</v>
      </c>
      <c r="S1663">
        <v>0.33333333333333326</v>
      </c>
      <c r="T1663">
        <v>0.40719018257621392</v>
      </c>
      <c r="U1663">
        <v>0.34888220433934786</v>
      </c>
      <c r="V1663">
        <v>5.0363822628068967E-3</v>
      </c>
      <c r="W1663">
        <v>34.685717881693499</v>
      </c>
      <c r="X1663">
        <v>2.0072706507153733</v>
      </c>
      <c r="Y1663">
        <v>-1</v>
      </c>
      <c r="Z1663">
        <v>-1</v>
      </c>
      <c r="AA1663">
        <v>60.645653914820301</v>
      </c>
      <c r="AB1663">
        <v>0.42764578700430728</v>
      </c>
      <c r="AC1663">
        <v>-8.6028236801991675E-2</v>
      </c>
      <c r="AD1663">
        <v>0.17814745106788157</v>
      </c>
      <c r="AE1663">
        <v>25.98825006350987</v>
      </c>
      <c r="AF1663">
        <v>-1</v>
      </c>
      <c r="AG1663">
        <v>-1</v>
      </c>
      <c r="AH1663">
        <v>-1</v>
      </c>
      <c r="AI1663">
        <v>0</v>
      </c>
      <c r="AJ1663">
        <v>5.0363822628068967E-3</v>
      </c>
      <c r="AK1663">
        <v>-1.9921390927951615E-2</v>
      </c>
      <c r="AL1663">
        <v>0.15733716951368215</v>
      </c>
      <c r="AM1663">
        <v>-7.4688327804299751E-2</v>
      </c>
      <c r="AN1663">
        <v>0.1844790179075031</v>
      </c>
      <c r="AO1663">
        <v>-1.9668151497472519</v>
      </c>
      <c r="AP1663">
        <v>5.3986612952559865</v>
      </c>
      <c r="AQ1663">
        <v>48.323667209855373</v>
      </c>
      <c r="AR1663">
        <v>1.0944421025117024</v>
      </c>
      <c r="AS1663">
        <v>2.2345698061847368</v>
      </c>
      <c r="AT1663">
        <v>-1</v>
      </c>
      <c r="AU1663">
        <v>-1</v>
      </c>
      <c r="AV1663">
        <v>0.10075720991235906</v>
      </c>
      <c r="AW1663">
        <v>82.649295611572413</v>
      </c>
      <c r="AX1663">
        <v>83.152933837853098</v>
      </c>
      <c r="AY1663">
        <v>0.12323928211102789</v>
      </c>
      <c r="AZ1663">
        <v>33.469240156258806</v>
      </c>
      <c r="BA1663">
        <v>1574.5545205134854</v>
      </c>
      <c r="CU1663" t="e">
        <v>#N/A</v>
      </c>
      <c r="CV1663" t="e">
        <v>#N/A</v>
      </c>
    </row>
    <row r="1664" spans="1:100" x14ac:dyDescent="0.25">
      <c r="A1664">
        <v>4189</v>
      </c>
      <c r="B1664" t="s">
        <v>1851</v>
      </c>
      <c r="C1664">
        <v>3</v>
      </c>
      <c r="D1664">
        <v>2.2319526712780058</v>
      </c>
      <c r="E1664">
        <v>0</v>
      </c>
      <c r="F1664">
        <v>-5.9558937561248505E-3</v>
      </c>
      <c r="G1664">
        <v>-5.9558937561248505E-3</v>
      </c>
      <c r="H1664">
        <v>0.26379249719206993</v>
      </c>
      <c r="I1664">
        <v>0</v>
      </c>
      <c r="J1664">
        <v>15.827549831524202</v>
      </c>
      <c r="K1664">
        <v>0.26379249719206993</v>
      </c>
      <c r="L1664">
        <v>-0.99999999999999944</v>
      </c>
      <c r="M1664">
        <v>-0.99999999999999944</v>
      </c>
      <c r="N1664">
        <v>5.2758499438413997</v>
      </c>
      <c r="O1664">
        <v>18.05354660904608</v>
      </c>
      <c r="P1664">
        <v>-0.34990663009032247</v>
      </c>
      <c r="Q1664">
        <v>0.49716732609529346</v>
      </c>
      <c r="R1664">
        <v>0.16038882968154033</v>
      </c>
      <c r="S1664">
        <v>0.34897829921511547</v>
      </c>
      <c r="T1664">
        <v>0.19734794916486939</v>
      </c>
      <c r="U1664">
        <v>1.8013559481697652E-2</v>
      </c>
      <c r="V1664">
        <v>0</v>
      </c>
      <c r="W1664">
        <v>12.021892426784511</v>
      </c>
      <c r="X1664">
        <v>0.2186026049462419</v>
      </c>
      <c r="Y1664">
        <v>-0.99999999999999944</v>
      </c>
      <c r="Z1664">
        <v>-0.99999999999999944</v>
      </c>
      <c r="AA1664">
        <v>51.338007785499599</v>
      </c>
      <c r="AB1664">
        <v>0.55370934871358257</v>
      </c>
      <c r="AC1664">
        <v>6.0440949740555923E-2</v>
      </c>
      <c r="AD1664">
        <v>0.1689642321265323</v>
      </c>
      <c r="AE1664">
        <v>39.155726529033544</v>
      </c>
      <c r="AF1664">
        <v>-0.99999999999999944</v>
      </c>
      <c r="AG1664">
        <v>-0.99999999999999944</v>
      </c>
      <c r="AH1664">
        <v>-0.99999999999999944</v>
      </c>
      <c r="AI1664">
        <v>0</v>
      </c>
      <c r="AJ1664">
        <v>0</v>
      </c>
      <c r="AK1664">
        <v>0.10286810463711298</v>
      </c>
      <c r="AL1664">
        <v>-0.1855070381931499</v>
      </c>
      <c r="AM1664">
        <v>2.8285778919905705E-2</v>
      </c>
      <c r="AN1664">
        <v>-8.1746092459417496E-2</v>
      </c>
      <c r="AO1664">
        <v>1.2214849961832079</v>
      </c>
      <c r="AP1664">
        <v>-2.971187502451186</v>
      </c>
      <c r="AQ1664">
        <v>27.84944225830872</v>
      </c>
      <c r="AR1664">
        <v>0.5643398078616827</v>
      </c>
      <c r="AS1664">
        <v>0.48239510213831199</v>
      </c>
      <c r="AT1664">
        <v>-0.99999999999999944</v>
      </c>
      <c r="AU1664">
        <v>-0.99999999999999944</v>
      </c>
      <c r="AV1664">
        <v>0.15443293592541549</v>
      </c>
      <c r="AW1664">
        <v>66.42036689209452</v>
      </c>
      <c r="AX1664">
        <v>66.42036689209452</v>
      </c>
      <c r="AY1664">
        <v>0.34176037298716649</v>
      </c>
      <c r="AZ1664">
        <v>39.948001037609281</v>
      </c>
      <c r="BA1664">
        <v>1457.95598415935</v>
      </c>
      <c r="CU1664" t="e">
        <v>#N/A</v>
      </c>
      <c r="CV1664" t="e">
        <v>#N/A</v>
      </c>
    </row>
    <row r="1665" spans="1:100" x14ac:dyDescent="0.25">
      <c r="A1665">
        <v>4191</v>
      </c>
      <c r="B1665" t="s">
        <v>2033</v>
      </c>
      <c r="C1665">
        <v>2</v>
      </c>
      <c r="D1665">
        <v>3.4992268239838498</v>
      </c>
      <c r="E1665">
        <v>-5.1689176546938852E-2</v>
      </c>
      <c r="F1665">
        <v>-5.1774418153756996E-2</v>
      </c>
      <c r="G1665">
        <v>-4.4342661107170001E-2</v>
      </c>
      <c r="H1665">
        <v>4.3053940445149957E-2</v>
      </c>
      <c r="I1665">
        <v>0</v>
      </c>
      <c r="J1665">
        <v>2.5832364267089973</v>
      </c>
      <c r="K1665">
        <v>4.3053940445149957E-2</v>
      </c>
      <c r="L1665">
        <v>-1</v>
      </c>
      <c r="M1665">
        <v>-1</v>
      </c>
      <c r="N1665">
        <v>0.86107880890299904</v>
      </c>
      <c r="O1665">
        <v>6.5281760366873316</v>
      </c>
      <c r="P1665">
        <v>-9.3999767507548904E-2</v>
      </c>
      <c r="Q1665">
        <v>6.8557159351695818E-2</v>
      </c>
      <c r="R1665">
        <v>2.4009937948928251E-2</v>
      </c>
      <c r="S1665">
        <v>0.32290270417147671</v>
      </c>
      <c r="T1665">
        <v>0.25237698841278849</v>
      </c>
      <c r="U1665">
        <v>3.8241184164778549E-2</v>
      </c>
      <c r="V1665">
        <v>-4.5744015894827201E-3</v>
      </c>
      <c r="W1665">
        <v>21.832380766655561</v>
      </c>
      <c r="X1665">
        <v>0.62045210443363497</v>
      </c>
      <c r="Y1665">
        <v>-1</v>
      </c>
      <c r="Z1665">
        <v>-1</v>
      </c>
      <c r="AA1665">
        <v>37.297276225933238</v>
      </c>
      <c r="AB1665">
        <v>7.3256995439935912E-2</v>
      </c>
      <c r="AC1665">
        <v>7.345386147667321E-2</v>
      </c>
      <c r="AD1665">
        <v>6.9241927588390456E-2</v>
      </c>
      <c r="AE1665">
        <v>13.552506442457513</v>
      </c>
      <c r="AF1665">
        <v>-1</v>
      </c>
      <c r="AG1665">
        <v>-1</v>
      </c>
      <c r="AH1665">
        <v>-1</v>
      </c>
      <c r="AI1665">
        <v>-2.7753743388719389E-3</v>
      </c>
      <c r="AJ1665">
        <v>-4.5744015894827201E-3</v>
      </c>
      <c r="AK1665">
        <v>0.14365220959382818</v>
      </c>
      <c r="AL1665">
        <v>2.8175747395419136E-2</v>
      </c>
      <c r="AM1665">
        <v>0.15896949733835192</v>
      </c>
      <c r="AN1665">
        <v>2.4471362876701847E-2</v>
      </c>
      <c r="AO1665">
        <v>4.4350052917247877</v>
      </c>
      <c r="AP1665">
        <v>1.0101559985977933</v>
      </c>
      <c r="AQ1665">
        <v>26.864708030508424</v>
      </c>
      <c r="AR1665">
        <v>0.63680860448364496</v>
      </c>
      <c r="AS1665">
        <v>0.70080824574607092</v>
      </c>
      <c r="AT1665">
        <v>-1</v>
      </c>
      <c r="AU1665">
        <v>-1</v>
      </c>
      <c r="AV1665">
        <v>8.3578499214811752E-2</v>
      </c>
      <c r="AW1665">
        <v>48.426060599007954</v>
      </c>
      <c r="AX1665">
        <v>48.456218064170955</v>
      </c>
      <c r="AY1665">
        <v>0.11738305666012397</v>
      </c>
      <c r="AZ1665">
        <v>-8.634119857703725</v>
      </c>
      <c r="BA1665">
        <v>1418.2311158830148</v>
      </c>
    </row>
    <row r="1666" spans="1:100" x14ac:dyDescent="0.25">
      <c r="A1666">
        <v>4192</v>
      </c>
      <c r="B1666" t="s">
        <v>2034</v>
      </c>
      <c r="C1666">
        <v>3</v>
      </c>
      <c r="D1666">
        <v>5.0015340491174394</v>
      </c>
      <c r="E1666">
        <v>0</v>
      </c>
      <c r="F1666">
        <v>-1.1931660442037251E-2</v>
      </c>
      <c r="G1666">
        <v>-1.1931660442037251E-2</v>
      </c>
      <c r="H1666">
        <v>0.13712753574258921</v>
      </c>
      <c r="I1666">
        <v>0</v>
      </c>
      <c r="J1666">
        <v>8.2276521445553534</v>
      </c>
      <c r="K1666">
        <v>0.13712753574258921</v>
      </c>
      <c r="L1666">
        <v>-1.0000000000000004</v>
      </c>
      <c r="M1666">
        <v>-1.0000000000000004</v>
      </c>
      <c r="N1666">
        <v>2.7425507148517831</v>
      </c>
      <c r="O1666">
        <v>13.217254533230756</v>
      </c>
      <c r="P1666">
        <v>-6.2179149754503962E-2</v>
      </c>
      <c r="Q1666">
        <v>-0.24239319936004883</v>
      </c>
      <c r="R1666">
        <v>-6.9455524288840928E-2</v>
      </c>
      <c r="S1666">
        <v>0.33333333333333359</v>
      </c>
      <c r="T1666">
        <v>0.4574891468338847</v>
      </c>
      <c r="U1666">
        <v>0.24957183641340172</v>
      </c>
      <c r="V1666">
        <v>0</v>
      </c>
      <c r="W1666">
        <v>36.130671233521213</v>
      </c>
      <c r="X1666">
        <v>1.7761381035787873</v>
      </c>
      <c r="Y1666">
        <v>-1.0000000000000004</v>
      </c>
      <c r="Z1666">
        <v>-1.0000000000000004</v>
      </c>
      <c r="AA1666">
        <v>54.063138713888918</v>
      </c>
      <c r="AB1666">
        <v>7.1125527887125881E-2</v>
      </c>
      <c r="AC1666">
        <v>2.9058763000457725E-2</v>
      </c>
      <c r="AD1666">
        <v>0.25985416920554733</v>
      </c>
      <c r="AE1666">
        <v>18.00192300465655</v>
      </c>
      <c r="AF1666">
        <v>-1.0000000000000004</v>
      </c>
      <c r="AG1666">
        <v>-1.0000000000000004</v>
      </c>
      <c r="AH1666">
        <v>-1.0000000000000004</v>
      </c>
      <c r="AI1666">
        <v>0</v>
      </c>
      <c r="AJ1666">
        <v>0</v>
      </c>
      <c r="AK1666">
        <v>8.7891834377866365E-2</v>
      </c>
      <c r="AL1666">
        <v>0.11858198425069962</v>
      </c>
      <c r="AM1666">
        <v>-0.21317363550059368</v>
      </c>
      <c r="AN1666">
        <v>-0.23716332539973364</v>
      </c>
      <c r="AO1666">
        <v>-4.8898817156255117</v>
      </c>
      <c r="AP1666">
        <v>-5.3361732137398423</v>
      </c>
      <c r="AQ1666">
        <v>44.358323378076605</v>
      </c>
      <c r="AR1666">
        <v>1.04039431658062</v>
      </c>
      <c r="AS1666">
        <v>1.9132656393213761</v>
      </c>
      <c r="AT1666">
        <v>-1.0000000000000004</v>
      </c>
      <c r="AU1666">
        <v>-1.0000000000000004</v>
      </c>
      <c r="AV1666">
        <v>-8.1387184730878179E-2</v>
      </c>
      <c r="AW1666">
        <v>61.944220033379843</v>
      </c>
      <c r="AX1666">
        <v>61.944220033379843</v>
      </c>
      <c r="AY1666">
        <v>0.15780017886013611</v>
      </c>
      <c r="AZ1666">
        <v>-24.288898441273904</v>
      </c>
      <c r="BA1666">
        <v>1365.1685880493899</v>
      </c>
    </row>
    <row r="1667" spans="1:100" x14ac:dyDescent="0.25">
      <c r="A1667">
        <v>4193</v>
      </c>
      <c r="B1667" t="s">
        <v>1017</v>
      </c>
      <c r="C1667">
        <v>3</v>
      </c>
      <c r="D1667">
        <v>-0.64082880176296764</v>
      </c>
      <c r="E1667">
        <v>3.2944555583768803E-3</v>
      </c>
      <c r="F1667">
        <v>-0.21064842330989314</v>
      </c>
      <c r="G1667">
        <v>-0.21064842330989314</v>
      </c>
      <c r="H1667">
        <v>0.19344076757405429</v>
      </c>
      <c r="I1667">
        <v>0</v>
      </c>
      <c r="J1667">
        <v>11.606446054443257</v>
      </c>
      <c r="K1667">
        <v>0.19344076757405429</v>
      </c>
      <c r="L1667">
        <v>-1.0000000000000011</v>
      </c>
      <c r="M1667">
        <v>-1.0000000000000011</v>
      </c>
      <c r="N1667">
        <v>3.8688153514810861</v>
      </c>
      <c r="O1667">
        <v>10.754968829370403</v>
      </c>
      <c r="P1667">
        <v>-0.13150581626279154</v>
      </c>
      <c r="Q1667">
        <v>-0.51181409855557658</v>
      </c>
      <c r="R1667">
        <v>-0.25922879019573897</v>
      </c>
      <c r="S1667">
        <v>0.34171181341948698</v>
      </c>
      <c r="T1667">
        <v>0.11276135144556138</v>
      </c>
      <c r="U1667">
        <v>-2.7692043317572634E-2</v>
      </c>
      <c r="V1667">
        <v>-6.5157447049416679E-3</v>
      </c>
      <c r="W1667">
        <v>9.0729843707391815</v>
      </c>
      <c r="X1667">
        <v>-0.11060297609493303</v>
      </c>
      <c r="Y1667">
        <v>-1.0000000000000011</v>
      </c>
      <c r="Z1667">
        <v>-1.0000000000000011</v>
      </c>
      <c r="AA1667">
        <v>7.5346455648457784</v>
      </c>
      <c r="AB1667">
        <v>6.4930007586281258E-2</v>
      </c>
      <c r="AC1667">
        <v>1.3963840449974965E-2</v>
      </c>
      <c r="AD1667">
        <v>-0.10447604835020954</v>
      </c>
      <c r="AE1667">
        <v>-1.2791100156976638</v>
      </c>
      <c r="AF1667">
        <v>-1.0000000000000011</v>
      </c>
      <c r="AG1667">
        <v>-1.0000000000000011</v>
      </c>
      <c r="AH1667">
        <v>-1.0000000000000011</v>
      </c>
      <c r="AI1667">
        <v>0</v>
      </c>
      <c r="AJ1667">
        <v>-6.5157447049416679E-3</v>
      </c>
      <c r="AK1667">
        <v>3.7011100054983245E-2</v>
      </c>
      <c r="AL1667">
        <v>0.38777809205737157</v>
      </c>
      <c r="AM1667">
        <v>0.16365836151159038</v>
      </c>
      <c r="AN1667">
        <v>-1.841640594470012E-2</v>
      </c>
      <c r="AO1667">
        <v>4.2765145380646779</v>
      </c>
      <c r="AP1667">
        <v>1.4784803116693555</v>
      </c>
      <c r="AQ1667">
        <v>20.679430425182453</v>
      </c>
      <c r="AR1667">
        <v>0.42026537684253379</v>
      </c>
      <c r="AS1667">
        <v>8.2837791479121126E-2</v>
      </c>
      <c r="AT1667">
        <v>-1.0000000000000011</v>
      </c>
      <c r="AU1667">
        <v>-1.0000000000000011</v>
      </c>
      <c r="AV1667">
        <v>-0.46987721350563227</v>
      </c>
      <c r="AW1667">
        <v>19.768094705885549</v>
      </c>
      <c r="AX1667">
        <v>19.116520235391373</v>
      </c>
      <c r="AY1667">
        <v>-7.7199059888473753E-2</v>
      </c>
      <c r="AZ1667">
        <v>-27.737228235927443</v>
      </c>
      <c r="BA1667">
        <v>1377.6768674827133</v>
      </c>
    </row>
    <row r="1668" spans="1:100" x14ac:dyDescent="0.25">
      <c r="A1668">
        <v>4195</v>
      </c>
      <c r="B1668" t="s">
        <v>2035</v>
      </c>
      <c r="C1668">
        <v>3</v>
      </c>
      <c r="D1668">
        <v>0.30702142303631103</v>
      </c>
      <c r="E1668">
        <v>-6.7793364730908507E-3</v>
      </c>
      <c r="F1668">
        <v>-0.22870881473926466</v>
      </c>
      <c r="G1668">
        <v>-0.22870881473926466</v>
      </c>
      <c r="H1668">
        <v>6.8398264557532312E-2</v>
      </c>
      <c r="I1668">
        <v>0</v>
      </c>
      <c r="J1668">
        <v>4.1038958734519388</v>
      </c>
      <c r="K1668">
        <v>6.8398264557532312E-2</v>
      </c>
      <c r="L1668">
        <v>-1.000000000000002</v>
      </c>
      <c r="M1668">
        <v>-1.000000000000002</v>
      </c>
      <c r="N1668">
        <v>1.3679652911506459</v>
      </c>
      <c r="O1668">
        <v>4.1822084817489849</v>
      </c>
      <c r="P1668">
        <v>-0.73299441876245808</v>
      </c>
      <c r="Q1668">
        <v>-7.295233428161052E-2</v>
      </c>
      <c r="R1668">
        <v>-6.7080385739476431E-2</v>
      </c>
      <c r="S1668">
        <v>0.24350201251829254</v>
      </c>
      <c r="T1668">
        <v>0.36199927566223555</v>
      </c>
      <c r="U1668">
        <v>-0.18300766468602431</v>
      </c>
      <c r="V1668">
        <v>-1.5822243452021958E-2</v>
      </c>
      <c r="W1668">
        <v>13.530924619397975</v>
      </c>
      <c r="X1668">
        <v>-0.27053863929863903</v>
      </c>
      <c r="Y1668">
        <v>-1.000000000000002</v>
      </c>
      <c r="Z1668">
        <v>-1.000000000000002</v>
      </c>
      <c r="AA1668">
        <v>25.881896061433309</v>
      </c>
      <c r="AB1668">
        <v>2.9043973646742723E-2</v>
      </c>
      <c r="AC1668">
        <v>9.0742298746754838E-2</v>
      </c>
      <c r="AD1668">
        <v>0.12857476416199845</v>
      </c>
      <c r="AE1668">
        <v>12.418051827774805</v>
      </c>
      <c r="AF1668">
        <v>-1.000000000000002</v>
      </c>
      <c r="AG1668">
        <v>-1.000000000000002</v>
      </c>
      <c r="AH1668">
        <v>-1.000000000000002</v>
      </c>
      <c r="AI1668">
        <v>0</v>
      </c>
      <c r="AJ1668">
        <v>-1.5822243452021958E-2</v>
      </c>
      <c r="AK1668">
        <v>-7.9123921239036832E-5</v>
      </c>
      <c r="AL1668">
        <v>-0.14165856411198566</v>
      </c>
      <c r="AM1668">
        <v>-2.2457423840253007E-2</v>
      </c>
      <c r="AN1668">
        <v>-0.13133543378124843</v>
      </c>
      <c r="AO1668">
        <v>-0.56183121561252003</v>
      </c>
      <c r="AP1668">
        <v>-3.9916786650911389</v>
      </c>
      <c r="AQ1668">
        <v>17.634820492849919</v>
      </c>
      <c r="AR1668">
        <v>0.40667138004248177</v>
      </c>
      <c r="AS1668">
        <v>-0.20214037474110666</v>
      </c>
      <c r="AT1668">
        <v>-1.000000000000002</v>
      </c>
      <c r="AU1668">
        <v>-1.000000000000002</v>
      </c>
      <c r="AV1668">
        <v>-0.29578920047874102</v>
      </c>
      <c r="AW1668">
        <v>26.072425878091138</v>
      </c>
      <c r="AX1668">
        <v>24.490201532888946</v>
      </c>
      <c r="AY1668">
        <v>0.11086131276578513</v>
      </c>
      <c r="AZ1668">
        <v>-29.300319878627281</v>
      </c>
      <c r="BA1668">
        <v>1315.7550575081432</v>
      </c>
    </row>
    <row r="1669" spans="1:100" x14ac:dyDescent="0.25">
      <c r="A1669">
        <v>4198</v>
      </c>
      <c r="B1669" t="s">
        <v>624</v>
      </c>
      <c r="C1669">
        <v>2</v>
      </c>
      <c r="D1669">
        <v>4.6843205475143499</v>
      </c>
      <c r="E1669">
        <v>0.21155341665298708</v>
      </c>
      <c r="F1669">
        <v>0.60372839441054149</v>
      </c>
      <c r="G1669">
        <v>0.61413685120223716</v>
      </c>
      <c r="H1669">
        <v>0.17927989494883539</v>
      </c>
      <c r="I1669">
        <v>0</v>
      </c>
      <c r="J1669">
        <v>10.756793696930124</v>
      </c>
      <c r="K1669">
        <v>0.17927989494883539</v>
      </c>
      <c r="L1669">
        <v>-1</v>
      </c>
      <c r="M1669">
        <v>-1</v>
      </c>
      <c r="N1669">
        <v>3.5855978989767081</v>
      </c>
      <c r="O1669">
        <v>15.018364992718539</v>
      </c>
      <c r="P1669">
        <v>1.2391832581240894</v>
      </c>
      <c r="Q1669">
        <v>3.1845520084493852</v>
      </c>
      <c r="R1669">
        <v>1.0474534700392031</v>
      </c>
      <c r="S1669">
        <v>0.34836722783236296</v>
      </c>
      <c r="T1669">
        <v>0.35988871856800875</v>
      </c>
      <c r="U1669">
        <v>0.17137092843289284</v>
      </c>
      <c r="V1669">
        <v>1.3029150292177797E-2</v>
      </c>
      <c r="W1669">
        <v>30.234754890920918</v>
      </c>
      <c r="X1669">
        <v>1.2371887733088616</v>
      </c>
      <c r="Y1669">
        <v>-1</v>
      </c>
      <c r="Z1669">
        <v>-1</v>
      </c>
      <c r="AA1669">
        <v>54.596411223321248</v>
      </c>
      <c r="AB1669">
        <v>0.22258682365976212</v>
      </c>
      <c r="AC1669">
        <v>0.22284036000955998</v>
      </c>
      <c r="AD1669">
        <v>0.21734556012761166</v>
      </c>
      <c r="AE1669">
        <v>27.309738542093548</v>
      </c>
      <c r="AF1669">
        <v>-1</v>
      </c>
      <c r="AG1669">
        <v>-1</v>
      </c>
      <c r="AH1669">
        <v>-1</v>
      </c>
      <c r="AI1669">
        <v>6.8774031442055536E-3</v>
      </c>
      <c r="AJ1669">
        <v>1.3029150292177797E-2</v>
      </c>
      <c r="AK1669">
        <v>-3.6251727015842061E-2</v>
      </c>
      <c r="AL1669">
        <v>0.20807968400508939</v>
      </c>
      <c r="AM1669">
        <v>-5.0568822382019304E-2</v>
      </c>
      <c r="AN1669">
        <v>0.23400968259707305</v>
      </c>
      <c r="AO1669">
        <v>-0.90066102847948226</v>
      </c>
      <c r="AP1669">
        <v>6.345822318802063</v>
      </c>
      <c r="AQ1669">
        <v>35.80962831972181</v>
      </c>
      <c r="AR1669">
        <v>0.83370380887115136</v>
      </c>
      <c r="AS1669">
        <v>1.337542632608713</v>
      </c>
      <c r="AT1669">
        <v>-1</v>
      </c>
      <c r="AU1669">
        <v>-1</v>
      </c>
      <c r="AV1669">
        <v>1.4417292768348708</v>
      </c>
      <c r="AW1669">
        <v>68.362048022608093</v>
      </c>
      <c r="AX1669">
        <v>68.653379633282029</v>
      </c>
      <c r="AY1669">
        <v>0.27094362271347017</v>
      </c>
      <c r="AZ1669">
        <v>18.268542762696956</v>
      </c>
      <c r="BA1669">
        <v>1415.6419912396054</v>
      </c>
    </row>
    <row r="1670" spans="1:100" x14ac:dyDescent="0.25">
      <c r="A1670">
        <v>4201</v>
      </c>
      <c r="B1670" t="s">
        <v>2036</v>
      </c>
      <c r="C1670">
        <v>2</v>
      </c>
      <c r="D1670">
        <v>6.2956854767627171</v>
      </c>
      <c r="E1670">
        <v>0.56948281425631431</v>
      </c>
      <c r="F1670">
        <v>1.4950116931213828</v>
      </c>
      <c r="G1670">
        <v>1.5094675509573445</v>
      </c>
      <c r="H1670">
        <v>0.36450551987804652</v>
      </c>
      <c r="I1670">
        <v>0</v>
      </c>
      <c r="J1670">
        <v>21.870331192682794</v>
      </c>
      <c r="K1670">
        <v>0.36450551987804652</v>
      </c>
      <c r="L1670">
        <v>-1</v>
      </c>
      <c r="M1670">
        <v>-1</v>
      </c>
      <c r="N1670">
        <v>7.2901103975609303</v>
      </c>
      <c r="O1670">
        <v>26.562424719643936</v>
      </c>
      <c r="P1670">
        <v>3.0519043358901912</v>
      </c>
      <c r="Q1670">
        <v>7.42135178205426</v>
      </c>
      <c r="R1670">
        <v>2.4390235897116019</v>
      </c>
      <c r="S1670">
        <v>0.38299119010002858</v>
      </c>
      <c r="T1670">
        <v>0.5060717824178762</v>
      </c>
      <c r="U1670">
        <v>0.35238665461053842</v>
      </c>
      <c r="V1670">
        <v>3.6964595708096293E-2</v>
      </c>
      <c r="W1670">
        <v>41.659413310282396</v>
      </c>
      <c r="X1670">
        <v>2.0757619756429535</v>
      </c>
      <c r="Y1670">
        <v>-1</v>
      </c>
      <c r="Z1670">
        <v>-1</v>
      </c>
      <c r="AA1670">
        <v>78.117942801500021</v>
      </c>
      <c r="AB1670">
        <v>0.42562970820670615</v>
      </c>
      <c r="AC1670">
        <v>0.42596029884612019</v>
      </c>
      <c r="AD1670">
        <v>0.41872119365728044</v>
      </c>
      <c r="AE1670">
        <v>46.015365691010672</v>
      </c>
      <c r="AF1670">
        <v>-1</v>
      </c>
      <c r="AG1670">
        <v>-1</v>
      </c>
      <c r="AH1670">
        <v>-1</v>
      </c>
      <c r="AI1670">
        <v>2.000222761777733E-2</v>
      </c>
      <c r="AJ1670">
        <v>3.6964595708096293E-2</v>
      </c>
      <c r="AK1670">
        <v>-0.28086604597699011</v>
      </c>
      <c r="AL1670">
        <v>0.45269400296623746</v>
      </c>
      <c r="AM1670">
        <v>-0.33547683685126339</v>
      </c>
      <c r="AN1670">
        <v>0.51891769706631719</v>
      </c>
      <c r="AO1670">
        <v>-8.155534977972291</v>
      </c>
      <c r="AP1670">
        <v>13.600696268294872</v>
      </c>
      <c r="AQ1670">
        <v>47.971983551864497</v>
      </c>
      <c r="AR1670">
        <v>1.1014210541722589</v>
      </c>
      <c r="AS1670">
        <v>2.2033066138576767</v>
      </c>
      <c r="AT1670">
        <v>-1</v>
      </c>
      <c r="AU1670">
        <v>-1</v>
      </c>
      <c r="AV1670">
        <v>3.2883988593626534</v>
      </c>
      <c r="AW1670">
        <v>95.468892254830592</v>
      </c>
      <c r="AX1670">
        <v>96.115340807014434</v>
      </c>
      <c r="AY1670">
        <v>0.47973901647923711</v>
      </c>
      <c r="AZ1670">
        <v>54.84793407089758</v>
      </c>
      <c r="BA1670">
        <v>1594.2898788730427</v>
      </c>
    </row>
    <row r="1671" spans="1:100" x14ac:dyDescent="0.25">
      <c r="A1671">
        <v>4203</v>
      </c>
      <c r="B1671" t="s">
        <v>2037</v>
      </c>
      <c r="C1671">
        <v>3</v>
      </c>
      <c r="D1671">
        <v>4.1612711514971927</v>
      </c>
      <c r="E1671">
        <v>-1.9037202212494513E-3</v>
      </c>
      <c r="F1671">
        <v>1.3827159465718859</v>
      </c>
      <c r="G1671">
        <v>1.3827159465718859</v>
      </c>
      <c r="H1671">
        <v>-8.5750985155604934E-2</v>
      </c>
      <c r="I1671">
        <v>0</v>
      </c>
      <c r="J1671">
        <v>-5.1450591093362972</v>
      </c>
      <c r="K1671">
        <v>-8.5750985155604934E-2</v>
      </c>
      <c r="L1671">
        <v>-1.0000000000000027</v>
      </c>
      <c r="M1671">
        <v>-1.0000000000000027</v>
      </c>
      <c r="N1671">
        <v>-1.7150197031120971</v>
      </c>
      <c r="O1671">
        <v>0.39892798873278523</v>
      </c>
      <c r="P1671">
        <v>1.4380975201400337</v>
      </c>
      <c r="Q1671">
        <v>-3.8603836974937344</v>
      </c>
      <c r="R1671">
        <v>-1.0755503562184059</v>
      </c>
      <c r="S1671">
        <v>0.33333333333333398</v>
      </c>
      <c r="T1671">
        <v>0.26202012890107734</v>
      </c>
      <c r="U1671">
        <v>0.5226649098391446</v>
      </c>
      <c r="V1671">
        <v>-1.4992930492598429E-2</v>
      </c>
      <c r="W1671">
        <v>47.551057069462502</v>
      </c>
      <c r="X1671">
        <v>2.6104932993587475</v>
      </c>
      <c r="Y1671">
        <v>-1.0000000000000027</v>
      </c>
      <c r="Z1671">
        <v>-1.0000000000000027</v>
      </c>
      <c r="AA1671">
        <v>62.824819331114583</v>
      </c>
      <c r="AB1671">
        <v>6.7080126053590483E-2</v>
      </c>
      <c r="AC1671">
        <v>0.150282901869223</v>
      </c>
      <c r="AD1671">
        <v>0.10962322443459536</v>
      </c>
      <c r="AE1671">
        <v>16.349312617870439</v>
      </c>
      <c r="AF1671">
        <v>-1.0000000000000027</v>
      </c>
      <c r="AG1671">
        <v>-1.0000000000000027</v>
      </c>
      <c r="AH1671">
        <v>-1.0000000000000027</v>
      </c>
      <c r="AI1671">
        <v>3.1653936786866663E-2</v>
      </c>
      <c r="AJ1671">
        <v>-1.4992930492598429E-2</v>
      </c>
      <c r="AK1671">
        <v>-0.14968181019071933</v>
      </c>
      <c r="AL1671">
        <v>-4.010725286405295E-2</v>
      </c>
      <c r="AM1671">
        <v>-0.2961945957992852</v>
      </c>
      <c r="AN1671">
        <v>7.0096546849148886E-2</v>
      </c>
      <c r="AO1671">
        <v>-8.1532739459357231</v>
      </c>
      <c r="AP1671">
        <v>1.5518774069084569</v>
      </c>
      <c r="AQ1671">
        <v>42.405997960126214</v>
      </c>
      <c r="AR1671">
        <v>1.1030254415809582</v>
      </c>
      <c r="AS1671">
        <v>2.5247423142031438</v>
      </c>
      <c r="AT1671">
        <v>-1.0000000000000027</v>
      </c>
      <c r="AU1671">
        <v>-1.0000000000000027</v>
      </c>
      <c r="AV1671">
        <v>0.30716559035348046</v>
      </c>
      <c r="AW1671">
        <v>64.775624726755836</v>
      </c>
      <c r="AX1671">
        <v>63.909410413233296</v>
      </c>
      <c r="AY1671">
        <v>0.2729870051461738</v>
      </c>
      <c r="AZ1671">
        <v>16.539338761752028</v>
      </c>
      <c r="BA1671">
        <v>1415.4402500622207</v>
      </c>
    </row>
    <row r="1672" spans="1:100" x14ac:dyDescent="0.25">
      <c r="A1672">
        <v>4205</v>
      </c>
      <c r="B1672" t="s">
        <v>2038</v>
      </c>
      <c r="C1672">
        <v>3</v>
      </c>
      <c r="D1672">
        <v>0.80373498869266946</v>
      </c>
      <c r="E1672">
        <v>0</v>
      </c>
      <c r="F1672">
        <v>4.7540409393461235E-2</v>
      </c>
      <c r="G1672">
        <v>4.7540409393461235E-2</v>
      </c>
      <c r="H1672">
        <v>-0.16472789978637456</v>
      </c>
      <c r="I1672">
        <v>0</v>
      </c>
      <c r="J1672">
        <v>-9.8836739871824744</v>
      </c>
      <c r="K1672">
        <v>-0.16472789978637456</v>
      </c>
      <c r="L1672">
        <v>-1.0000000000000007</v>
      </c>
      <c r="M1672">
        <v>-1.0000000000000007</v>
      </c>
      <c r="N1672">
        <v>-3.2945579957274909</v>
      </c>
      <c r="O1672">
        <v>-9.0323985890963403</v>
      </c>
      <c r="P1672">
        <v>-2.4656310998754753E-2</v>
      </c>
      <c r="Q1672">
        <v>-0.92902598409674531</v>
      </c>
      <c r="R1672">
        <v>-0.36827350135133463</v>
      </c>
      <c r="S1672">
        <v>0.24917870564349448</v>
      </c>
      <c r="T1672">
        <v>0.18101996340426749</v>
      </c>
      <c r="U1672">
        <v>0.14892092236217616</v>
      </c>
      <c r="V1672">
        <v>-3.3414594065004036E-2</v>
      </c>
      <c r="W1672">
        <v>28.417315885252343</v>
      </c>
      <c r="X1672">
        <v>0.83780932396375074</v>
      </c>
      <c r="Y1672">
        <v>-1.0000000000000007</v>
      </c>
      <c r="Z1672">
        <v>-1.0000000000000007</v>
      </c>
      <c r="AA1672">
        <v>45.844178434970708</v>
      </c>
      <c r="AB1672">
        <v>0.178942602518008</v>
      </c>
      <c r="AC1672">
        <v>4.8231570741096172E-2</v>
      </c>
      <c r="AD1672">
        <v>0.1287285477622897</v>
      </c>
      <c r="AE1672">
        <v>17.795136051069694</v>
      </c>
      <c r="AF1672">
        <v>-1.0000000000000007</v>
      </c>
      <c r="AG1672">
        <v>-1.0000000000000007</v>
      </c>
      <c r="AH1672">
        <v>-1.0000000000000007</v>
      </c>
      <c r="AI1672">
        <v>0</v>
      </c>
      <c r="AJ1672">
        <v>-3.3414594065004036E-2</v>
      </c>
      <c r="AK1672">
        <v>0.10562104628403893</v>
      </c>
      <c r="AL1672">
        <v>9.4579076445371807E-2</v>
      </c>
      <c r="AM1672">
        <v>5.4051181422417605E-3</v>
      </c>
      <c r="AN1672">
        <v>-0.10574599934524978</v>
      </c>
      <c r="AO1672">
        <v>0.66323318497623962</v>
      </c>
      <c r="AP1672">
        <v>-2.170754601404385</v>
      </c>
      <c r="AQ1672">
        <v>18.533641898069867</v>
      </c>
      <c r="AR1672">
        <v>0.54570499734493427</v>
      </c>
      <c r="AS1672">
        <v>0.67308142417737593</v>
      </c>
      <c r="AT1672">
        <v>-1.0000000000000007</v>
      </c>
      <c r="AU1672">
        <v>-1.0000000000000007</v>
      </c>
      <c r="AV1672">
        <v>-0.3207330919578732</v>
      </c>
      <c r="AW1672">
        <v>34.641025244469986</v>
      </c>
      <c r="AX1672">
        <v>31.29956583796957</v>
      </c>
      <c r="AY1672">
        <v>5.006884031502791E-2</v>
      </c>
      <c r="AZ1672">
        <v>-46.513558222397755</v>
      </c>
      <c r="BA1672">
        <v>1383.2659138861579</v>
      </c>
    </row>
    <row r="1673" spans="1:100" x14ac:dyDescent="0.25">
      <c r="A1673">
        <v>4206</v>
      </c>
      <c r="B1673" t="s">
        <v>2039</v>
      </c>
      <c r="C1673">
        <v>3</v>
      </c>
      <c r="D1673">
        <v>6.7803761000667286</v>
      </c>
      <c r="E1673">
        <v>0</v>
      </c>
      <c r="F1673">
        <v>-8.5732600935200416E-3</v>
      </c>
      <c r="G1673">
        <v>-8.5732600935200416E-3</v>
      </c>
      <c r="H1673">
        <v>0.65614059624811205</v>
      </c>
      <c r="I1673">
        <v>0</v>
      </c>
      <c r="J1673">
        <v>39.368435774886741</v>
      </c>
      <c r="K1673">
        <v>0.65614059624811205</v>
      </c>
      <c r="L1673">
        <v>-0.99999999999999767</v>
      </c>
      <c r="M1673">
        <v>-0.99999999999999767</v>
      </c>
      <c r="N1673">
        <v>13.122811924962244</v>
      </c>
      <c r="O1673">
        <v>46.140238614859939</v>
      </c>
      <c r="P1673">
        <v>6.9785250979601782E-2</v>
      </c>
      <c r="Q1673">
        <v>-8.0439183467404085E-2</v>
      </c>
      <c r="R1673">
        <v>1.6919267627116014E-2</v>
      </c>
      <c r="S1673">
        <v>0.3333333333333327</v>
      </c>
      <c r="T1673">
        <v>0.4962476790563875</v>
      </c>
      <c r="U1673">
        <v>0.36505095974439861</v>
      </c>
      <c r="V1673">
        <v>0</v>
      </c>
      <c r="W1673">
        <v>21.539655035440273</v>
      </c>
      <c r="X1673">
        <v>1.796558600842258</v>
      </c>
      <c r="Y1673">
        <v>-0.99999999999999767</v>
      </c>
      <c r="Z1673">
        <v>-0.99999999999999767</v>
      </c>
      <c r="AA1673">
        <v>58.358795976862496</v>
      </c>
      <c r="AB1673">
        <v>0.15589183761370518</v>
      </c>
      <c r="AC1673">
        <v>0.22047701116803092</v>
      </c>
      <c r="AD1673">
        <v>0.35967558469416561</v>
      </c>
      <c r="AE1673">
        <v>36.802221673795081</v>
      </c>
      <c r="AF1673">
        <v>-0.99999999999999767</v>
      </c>
      <c r="AG1673">
        <v>-0.99999999999999767</v>
      </c>
      <c r="AH1673">
        <v>-0.99999999999999767</v>
      </c>
      <c r="AI1673">
        <v>0</v>
      </c>
      <c r="AJ1673">
        <v>0</v>
      </c>
      <c r="AK1673">
        <v>-0.1917895623177861</v>
      </c>
      <c r="AL1673">
        <v>-5.7544966034547493E-2</v>
      </c>
      <c r="AM1673">
        <v>-9.1607382868697906E-2</v>
      </c>
      <c r="AN1673">
        <v>0.58832864732427881</v>
      </c>
      <c r="AO1673">
        <v>-3.2491323833063799</v>
      </c>
      <c r="AP1673">
        <v>14.420491352934231</v>
      </c>
      <c r="AQ1673">
        <v>60.90809081032701</v>
      </c>
      <c r="AR1673">
        <v>1.1946319721341185</v>
      </c>
      <c r="AS1673">
        <v>2.4526991970903693</v>
      </c>
      <c r="AT1673">
        <v>-0.99999999999999767</v>
      </c>
      <c r="AU1673">
        <v>-0.99999999999999767</v>
      </c>
      <c r="AV1673">
        <v>8.3460075335959755E-3</v>
      </c>
      <c r="AW1673">
        <v>118.91952594465664</v>
      </c>
      <c r="AX1673">
        <v>118.91952594465664</v>
      </c>
      <c r="AY1673">
        <v>0.61609672180025854</v>
      </c>
      <c r="AZ1673">
        <v>111.99179454958237</v>
      </c>
      <c r="BA1673">
        <v>1545.2770997032505</v>
      </c>
    </row>
    <row r="1674" spans="1:100" x14ac:dyDescent="0.25">
      <c r="A1674">
        <v>4207</v>
      </c>
      <c r="B1674" t="s">
        <v>2040</v>
      </c>
      <c r="C1674">
        <v>2</v>
      </c>
      <c r="D1674">
        <v>4.7186876244400517</v>
      </c>
      <c r="E1674">
        <v>0.21918730945909512</v>
      </c>
      <c r="F1674">
        <v>0.62273762139159372</v>
      </c>
      <c r="G1674">
        <v>0.63323240086570154</v>
      </c>
      <c r="H1674">
        <v>0.18323037394028452</v>
      </c>
      <c r="I1674">
        <v>0</v>
      </c>
      <c r="J1674">
        <v>10.993822436417069</v>
      </c>
      <c r="K1674">
        <v>0.18323037394028452</v>
      </c>
      <c r="L1674">
        <v>-1</v>
      </c>
      <c r="M1674">
        <v>-1</v>
      </c>
      <c r="N1674">
        <v>3.6646074788056895</v>
      </c>
      <c r="O1674">
        <v>15.264575879817347</v>
      </c>
      <c r="P1674">
        <v>1.2778448447042869</v>
      </c>
      <c r="Q1674">
        <v>3.2749141735277805</v>
      </c>
      <c r="R1674">
        <v>1.0771327788551137</v>
      </c>
      <c r="S1674">
        <v>0.34910568524391938</v>
      </c>
      <c r="T1674">
        <v>0.36300650058583306</v>
      </c>
      <c r="U1674">
        <v>0.17523161900235362</v>
      </c>
      <c r="V1674">
        <v>1.3539643774398197E-2</v>
      </c>
      <c r="W1674">
        <v>30.478419195400484</v>
      </c>
      <c r="X1674">
        <v>1.2550738030928295</v>
      </c>
      <c r="Y1674">
        <v>-1</v>
      </c>
      <c r="Z1674">
        <v>-1</v>
      </c>
      <c r="AA1674">
        <v>55.098076780566984</v>
      </c>
      <c r="AB1674">
        <v>0.22691730790065739</v>
      </c>
      <c r="AC1674">
        <v>0.22717248765887912</v>
      </c>
      <c r="AD1674">
        <v>0.22164048535705949</v>
      </c>
      <c r="AE1674">
        <v>27.708690831237767</v>
      </c>
      <c r="AF1674">
        <v>-1</v>
      </c>
      <c r="AG1674">
        <v>-1</v>
      </c>
      <c r="AH1674">
        <v>-1</v>
      </c>
      <c r="AI1674">
        <v>7.1573284697058334E-3</v>
      </c>
      <c r="AJ1674">
        <v>1.3539643774398197E-2</v>
      </c>
      <c r="AK1674">
        <v>-4.1468843861488844E-2</v>
      </c>
      <c r="AL1674">
        <v>0.21329680085073616</v>
      </c>
      <c r="AM1674">
        <v>-5.6645320307651195E-2</v>
      </c>
      <c r="AN1674">
        <v>0.24008618052270497</v>
      </c>
      <c r="AO1674">
        <v>-1.0553924655257108</v>
      </c>
      <c r="AP1674">
        <v>6.5005537558482915</v>
      </c>
      <c r="AQ1674">
        <v>36.069026169503573</v>
      </c>
      <c r="AR1674">
        <v>0.83941366329121259</v>
      </c>
      <c r="AS1674">
        <v>1.3560075853968838</v>
      </c>
      <c r="AT1674">
        <v>-1</v>
      </c>
      <c r="AU1674">
        <v>-1</v>
      </c>
      <c r="AV1674">
        <v>1.4811149147168439</v>
      </c>
      <c r="AW1674">
        <v>68.94018087385264</v>
      </c>
      <c r="AX1674">
        <v>69.239086393468597</v>
      </c>
      <c r="AY1674">
        <v>0.27539679606299045</v>
      </c>
      <c r="AZ1674">
        <v>19.048705426141979</v>
      </c>
      <c r="BA1674">
        <v>1450.5653892002106</v>
      </c>
    </row>
    <row r="1675" spans="1:100" x14ac:dyDescent="0.25">
      <c r="A1675">
        <v>4209</v>
      </c>
      <c r="B1675" t="s">
        <v>2041</v>
      </c>
      <c r="C1675">
        <v>2</v>
      </c>
      <c r="D1675">
        <v>2.3288808327555355</v>
      </c>
      <c r="E1675">
        <v>-0.31165588428906316</v>
      </c>
      <c r="F1675">
        <v>-0.69911991808439455</v>
      </c>
      <c r="G1675">
        <v>-0.69462781766125148</v>
      </c>
      <c r="H1675">
        <v>-9.1476769311440789E-2</v>
      </c>
      <c r="I1675">
        <v>0</v>
      </c>
      <c r="J1675">
        <v>-5.488606158686447</v>
      </c>
      <c r="K1675">
        <v>-9.1476769311440789E-2</v>
      </c>
      <c r="L1675">
        <v>-1</v>
      </c>
      <c r="M1675">
        <v>-1</v>
      </c>
      <c r="N1675">
        <v>-1.8295353862288155</v>
      </c>
      <c r="O1675">
        <v>-1.8563579560001298</v>
      </c>
      <c r="P1675">
        <v>-1.4105921843278777</v>
      </c>
      <c r="Q1675">
        <v>-3.0086611297347075</v>
      </c>
      <c r="R1675">
        <v>-0.98669749492996472</v>
      </c>
      <c r="S1675">
        <v>0.29775507019677888</v>
      </c>
      <c r="T1675">
        <v>0.14620317287494586</v>
      </c>
      <c r="U1675">
        <v>-9.3231845709409594E-2</v>
      </c>
      <c r="V1675">
        <v>-2.195888854356523E-2</v>
      </c>
      <c r="W1675">
        <v>13.534568806400591</v>
      </c>
      <c r="X1675">
        <v>1.1390328364706437E-2</v>
      </c>
      <c r="Y1675">
        <v>-1</v>
      </c>
      <c r="Z1675">
        <v>-1</v>
      </c>
      <c r="AA1675">
        <v>20.213417882986366</v>
      </c>
      <c r="AB1675">
        <v>-7.4214518717812136E-2</v>
      </c>
      <c r="AC1675">
        <v>-7.4073617768388333E-2</v>
      </c>
      <c r="AD1675">
        <v>-7.7018650108583539E-2</v>
      </c>
      <c r="AE1675">
        <v>-3.3525715607623852E-2</v>
      </c>
      <c r="AF1675">
        <v>-1</v>
      </c>
      <c r="AG1675">
        <v>-1</v>
      </c>
      <c r="AH1675">
        <v>-1</v>
      </c>
      <c r="AI1675">
        <v>-1.2308029189058512E-2</v>
      </c>
      <c r="AJ1675">
        <v>-2.195888854356523E-2</v>
      </c>
      <c r="AK1675">
        <v>0.32131735694611829</v>
      </c>
      <c r="AL1675">
        <v>-0.14948939995687099</v>
      </c>
      <c r="AM1675">
        <v>0.36590024688521849</v>
      </c>
      <c r="AN1675">
        <v>-0.1824593866701647</v>
      </c>
      <c r="AO1675">
        <v>9.7042726622242732</v>
      </c>
      <c r="AP1675">
        <v>-4.2591113719016915</v>
      </c>
      <c r="AQ1675">
        <v>18.031101544811527</v>
      </c>
      <c r="AR1675">
        <v>0.44236363479761032</v>
      </c>
      <c r="AS1675">
        <v>7.1997610480957874E-2</v>
      </c>
      <c r="AT1675">
        <v>-1</v>
      </c>
      <c r="AU1675">
        <v>-1</v>
      </c>
      <c r="AV1675">
        <v>-1.2576709619130169</v>
      </c>
      <c r="AW1675">
        <v>28.738163769312152</v>
      </c>
      <c r="AX1675">
        <v>28.510397233915423</v>
      </c>
      <c r="AY1675">
        <v>-3.4266546508717105E-2</v>
      </c>
      <c r="AZ1675">
        <v>-35.201996073734882</v>
      </c>
      <c r="BA1675">
        <v>1426.7636625784073</v>
      </c>
    </row>
    <row r="1676" spans="1:100" x14ac:dyDescent="0.25">
      <c r="A1676">
        <v>4212</v>
      </c>
      <c r="B1676" t="s">
        <v>2042</v>
      </c>
      <c r="C1676">
        <v>3</v>
      </c>
      <c r="D1676">
        <v>3.6195381425736084</v>
      </c>
      <c r="E1676">
        <v>0.20434957833494746</v>
      </c>
      <c r="F1676">
        <v>-0.96396298546373238</v>
      </c>
      <c r="G1676">
        <v>-0.87169532362834534</v>
      </c>
      <c r="H1676">
        <v>-0.19455858337744275</v>
      </c>
      <c r="I1676">
        <v>0</v>
      </c>
      <c r="J1676">
        <v>-11.673515002646567</v>
      </c>
      <c r="K1676">
        <v>-0.19455858337744275</v>
      </c>
      <c r="L1676">
        <v>-1.0000000000000007</v>
      </c>
      <c r="M1676">
        <v>-1.0000000000000007</v>
      </c>
      <c r="N1676">
        <v>-3.8911716675488552</v>
      </c>
      <c r="O1676">
        <v>-8.9256721837013036</v>
      </c>
      <c r="P1676">
        <v>-0.63303723174356197</v>
      </c>
      <c r="Q1676">
        <v>-2.016898198190316</v>
      </c>
      <c r="R1676">
        <v>-0.69837956873439011</v>
      </c>
      <c r="S1676">
        <v>0.3333333333333337</v>
      </c>
      <c r="T1676">
        <v>0.36406339381644137</v>
      </c>
      <c r="U1676">
        <v>0.19606227123644324</v>
      </c>
      <c r="V1676">
        <v>0</v>
      </c>
      <c r="W1676">
        <v>43.520703270546413</v>
      </c>
      <c r="X1676">
        <v>1.7069344559560977</v>
      </c>
      <c r="Y1676">
        <v>-1.0000000000000007</v>
      </c>
      <c r="Z1676">
        <v>-1.0000000000000007</v>
      </c>
      <c r="AA1676">
        <v>70.490184116894454</v>
      </c>
      <c r="AB1676">
        <v>0.10087135991471217</v>
      </c>
      <c r="AC1676">
        <v>0.40643936031156136</v>
      </c>
      <c r="AD1676">
        <v>4.604648807537523E-2</v>
      </c>
      <c r="AE1676">
        <v>27.667860415082426</v>
      </c>
      <c r="AF1676">
        <v>-1.0000000000000007</v>
      </c>
      <c r="AG1676">
        <v>-1.0000000000000007</v>
      </c>
      <c r="AH1676">
        <v>-1.0000000000000007</v>
      </c>
      <c r="AI1676">
        <v>-4.8704795209586489E-2</v>
      </c>
      <c r="AJ1676">
        <v>0</v>
      </c>
      <c r="AK1676">
        <v>0.3333775575686293</v>
      </c>
      <c r="AL1676">
        <v>0.10081805697047583</v>
      </c>
      <c r="AM1676">
        <v>0.37898979198241134</v>
      </c>
      <c r="AN1676">
        <v>-7.09608827661595E-2</v>
      </c>
      <c r="AO1676">
        <v>11.141632587403432</v>
      </c>
      <c r="AP1676">
        <v>-1.2699317843016078</v>
      </c>
      <c r="AQ1676">
        <v>31.847188267899845</v>
      </c>
      <c r="AR1676">
        <v>0.89345899838621845</v>
      </c>
      <c r="AS1676">
        <v>1.5123758725786556</v>
      </c>
      <c r="AT1676">
        <v>-1.0000000000000007</v>
      </c>
      <c r="AU1676">
        <v>-1.0000000000000007</v>
      </c>
      <c r="AV1676">
        <v>-1.5700748923627359</v>
      </c>
      <c r="AW1676">
        <v>60.294580148891569</v>
      </c>
      <c r="AX1676">
        <v>59.320484244699841</v>
      </c>
      <c r="AY1676">
        <v>2.6143331957790908E-2</v>
      </c>
      <c r="AZ1676">
        <v>-37.14462725469901</v>
      </c>
      <c r="BA1676">
        <v>1446.3227330714101</v>
      </c>
    </row>
    <row r="1677" spans="1:100" x14ac:dyDescent="0.25">
      <c r="A1677">
        <v>4213</v>
      </c>
      <c r="B1677" t="s">
        <v>2043</v>
      </c>
      <c r="C1677">
        <v>3</v>
      </c>
      <c r="D1677">
        <v>4.1763621132236013</v>
      </c>
      <c r="E1677">
        <v>0.20010934537397396</v>
      </c>
      <c r="F1677">
        <v>0.6664720213513764</v>
      </c>
      <c r="G1677">
        <v>0.72918134224821807</v>
      </c>
      <c r="H1677">
        <v>0.27823597325175764</v>
      </c>
      <c r="I1677">
        <v>0</v>
      </c>
      <c r="J1677">
        <v>16.694158395105458</v>
      </c>
      <c r="K1677">
        <v>0.27823597325175764</v>
      </c>
      <c r="L1677">
        <v>-1.0000000000000011</v>
      </c>
      <c r="M1677">
        <v>-1.0000000000000011</v>
      </c>
      <c r="N1677">
        <v>5.564719465035151</v>
      </c>
      <c r="O1677">
        <v>21.599701850577265</v>
      </c>
      <c r="P1677">
        <v>-0.35434508015976118</v>
      </c>
      <c r="Q1677">
        <v>2.9942504361898457</v>
      </c>
      <c r="R1677">
        <v>0.85545319738218562</v>
      </c>
      <c r="S1677">
        <v>0.3333333333333337</v>
      </c>
      <c r="T1677">
        <v>0.28780547800884576</v>
      </c>
      <c r="U1677">
        <v>0.23307944680704953</v>
      </c>
      <c r="V1677">
        <v>0</v>
      </c>
      <c r="W1677">
        <v>23.039291395898857</v>
      </c>
      <c r="X1677">
        <v>1.229692769994132</v>
      </c>
      <c r="Y1677">
        <v>-1.0000000000000011</v>
      </c>
      <c r="Z1677">
        <v>-1.0000000000000011</v>
      </c>
      <c r="AA1677">
        <v>67.923262225713216</v>
      </c>
      <c r="AB1677">
        <v>0.17179434651920583</v>
      </c>
      <c r="AC1677">
        <v>0.46802900465860792</v>
      </c>
      <c r="AD1677">
        <v>0.24074700147083095</v>
      </c>
      <c r="AE1677">
        <v>44.028517632432241</v>
      </c>
      <c r="AF1677">
        <v>-1.0000000000000011</v>
      </c>
      <c r="AG1677">
        <v>-1.0000000000000011</v>
      </c>
      <c r="AH1677">
        <v>-1.0000000000000011</v>
      </c>
      <c r="AI1677">
        <v>4.019472758154731E-2</v>
      </c>
      <c r="AJ1677">
        <v>0</v>
      </c>
      <c r="AK1677">
        <v>0.6145453775701879</v>
      </c>
      <c r="AL1677">
        <v>0.29509134638597695</v>
      </c>
      <c r="AM1677">
        <v>9.7047744368795097E-2</v>
      </c>
      <c r="AN1677">
        <v>-0.18462254703887218</v>
      </c>
      <c r="AO1677">
        <v>5.498920497070821</v>
      </c>
      <c r="AP1677">
        <v>-3.1401069440419205</v>
      </c>
      <c r="AQ1677">
        <v>39.733449791004311</v>
      </c>
      <c r="AR1677">
        <v>0.85421825814922914</v>
      </c>
      <c r="AS1677">
        <v>1.5079287432458899</v>
      </c>
      <c r="AT1677">
        <v>-1.0000000000000011</v>
      </c>
      <c r="AU1677">
        <v>-1.0000000000000011</v>
      </c>
      <c r="AV1677">
        <v>1.5846345396304031</v>
      </c>
      <c r="AW1677">
        <v>86.382857132248589</v>
      </c>
      <c r="AX1677">
        <v>87.186751683879535</v>
      </c>
      <c r="AY1677">
        <v>-3.3552964875046956E-2</v>
      </c>
      <c r="AZ1677">
        <v>-17.827348473276391</v>
      </c>
      <c r="BA1677">
        <v>1489.9662982304815</v>
      </c>
    </row>
    <row r="1678" spans="1:100" x14ac:dyDescent="0.25">
      <c r="A1678">
        <v>4215</v>
      </c>
      <c r="B1678" t="s">
        <v>2044</v>
      </c>
      <c r="C1678">
        <v>2</v>
      </c>
      <c r="D1678">
        <v>4.6903660469950923</v>
      </c>
      <c r="E1678">
        <v>0.21289629184412265</v>
      </c>
      <c r="F1678">
        <v>0.60707230032641901</v>
      </c>
      <c r="G1678">
        <v>0.61749594210847114</v>
      </c>
      <c r="H1678">
        <v>0.17997482221143393</v>
      </c>
      <c r="I1678">
        <v>0</v>
      </c>
      <c r="J1678">
        <v>10.798489332686035</v>
      </c>
      <c r="K1678">
        <v>0.17997482221143393</v>
      </c>
      <c r="L1678">
        <v>-1</v>
      </c>
      <c r="M1678">
        <v>-1</v>
      </c>
      <c r="N1678">
        <v>3.5994964442286781</v>
      </c>
      <c r="O1678">
        <v>15.06167585658185</v>
      </c>
      <c r="P1678">
        <v>1.2459842031710182</v>
      </c>
      <c r="Q1678">
        <v>3.2004475826712273</v>
      </c>
      <c r="R1678">
        <v>1.0526743460078893</v>
      </c>
      <c r="S1678">
        <v>0.34849712959583756</v>
      </c>
      <c r="T1678">
        <v>0.36043716642147544</v>
      </c>
      <c r="U1678">
        <v>0.17205006104819912</v>
      </c>
      <c r="V1678">
        <v>1.3118951007215565E-2</v>
      </c>
      <c r="W1678">
        <v>30.277617786400548</v>
      </c>
      <c r="X1678">
        <v>1.2403349221217443</v>
      </c>
      <c r="Y1678">
        <v>-1</v>
      </c>
      <c r="Z1678">
        <v>-1</v>
      </c>
      <c r="AA1678">
        <v>54.684659021421517</v>
      </c>
      <c r="AB1678">
        <v>0.22334859750181146</v>
      </c>
      <c r="AC1678">
        <v>0.22360242294296248</v>
      </c>
      <c r="AD1678">
        <v>0.21810107879743013</v>
      </c>
      <c r="AE1678">
        <v>27.379918088118856</v>
      </c>
      <c r="AF1678">
        <v>-1</v>
      </c>
      <c r="AG1678">
        <v>-1</v>
      </c>
      <c r="AH1678">
        <v>-1</v>
      </c>
      <c r="AI1678">
        <v>6.9266447021540884E-3</v>
      </c>
      <c r="AJ1678">
        <v>1.3118951007215565E-2</v>
      </c>
      <c r="AK1678">
        <v>-3.7169468063459193E-2</v>
      </c>
      <c r="AL1678">
        <v>0.20899742505270652</v>
      </c>
      <c r="AM1678">
        <v>-5.1637736829807809E-2</v>
      </c>
      <c r="AN1678">
        <v>0.23507859704486156</v>
      </c>
      <c r="AO1678">
        <v>-0.92787977694446999</v>
      </c>
      <c r="AP1678">
        <v>6.3730410672670512</v>
      </c>
      <c r="AQ1678">
        <v>35.855258897194304</v>
      </c>
      <c r="AR1678">
        <v>0.83470822719879156</v>
      </c>
      <c r="AS1678">
        <v>1.3407907954575393</v>
      </c>
      <c r="AT1678">
        <v>-1</v>
      </c>
      <c r="AU1678">
        <v>-1</v>
      </c>
      <c r="AV1678">
        <v>1.4486575894719611</v>
      </c>
      <c r="AW1678">
        <v>68.463747153423185</v>
      </c>
      <c r="AX1678">
        <v>68.756411087549452</v>
      </c>
      <c r="AY1678">
        <v>0.27172697875013235</v>
      </c>
      <c r="AZ1678">
        <v>18.405780881229656</v>
      </c>
      <c r="BA1678">
        <v>1461.8070886789533</v>
      </c>
    </row>
    <row r="1679" spans="1:100" x14ac:dyDescent="0.25">
      <c r="A1679">
        <v>4216</v>
      </c>
      <c r="B1679" t="s">
        <v>2045</v>
      </c>
      <c r="C1679">
        <v>3</v>
      </c>
      <c r="D1679">
        <v>5.5256486864077097</v>
      </c>
      <c r="E1679">
        <v>-1.3422910538930327E-2</v>
      </c>
      <c r="F1679">
        <v>-2.8337593977995394E-2</v>
      </c>
      <c r="G1679">
        <v>-7.8681921314833661E-2</v>
      </c>
      <c r="H1679">
        <v>9.3766656402271761E-2</v>
      </c>
      <c r="I1679">
        <v>0</v>
      </c>
      <c r="J1679">
        <v>5.6259993841363052</v>
      </c>
      <c r="K1679">
        <v>9.3766656402271761E-2</v>
      </c>
      <c r="L1679">
        <v>-1.0000000000000007</v>
      </c>
      <c r="M1679">
        <v>-1.0000000000000007</v>
      </c>
      <c r="N1679">
        <v>1.8753331280454346</v>
      </c>
      <c r="O1679">
        <v>11.072966149229179</v>
      </c>
      <c r="P1679">
        <v>0.86964485971356809</v>
      </c>
      <c r="Q1679">
        <v>-0.31547697174167122</v>
      </c>
      <c r="R1679">
        <v>-4.2883137236472704E-2</v>
      </c>
      <c r="S1679">
        <v>0.33873587539851974</v>
      </c>
      <c r="T1679">
        <v>0.35062794467864961</v>
      </c>
      <c r="U1679">
        <v>0.33318148695417399</v>
      </c>
      <c r="V1679">
        <v>0</v>
      </c>
      <c r="W1679">
        <v>37.151146025162866</v>
      </c>
      <c r="X1679">
        <v>1.94561772283691</v>
      </c>
      <c r="Y1679">
        <v>-1.0000000000000007</v>
      </c>
      <c r="Z1679">
        <v>-1.0000000000000007</v>
      </c>
      <c r="AA1679">
        <v>80.557230362734416</v>
      </c>
      <c r="AB1679">
        <v>0.27915910891995643</v>
      </c>
      <c r="AC1679">
        <v>0.25194215686392041</v>
      </c>
      <c r="AD1679">
        <v>0.33787808371228262</v>
      </c>
      <c r="AE1679">
        <v>43.448967474807972</v>
      </c>
      <c r="AF1679">
        <v>-1.0000000000000007</v>
      </c>
      <c r="AG1679">
        <v>-1.0000000000000007</v>
      </c>
      <c r="AH1679">
        <v>-1.0000000000000007</v>
      </c>
      <c r="AI1679">
        <v>0</v>
      </c>
      <c r="AJ1679">
        <v>0</v>
      </c>
      <c r="AK1679">
        <v>0.19540898199488757</v>
      </c>
      <c r="AL1679">
        <v>3.1332378411319452E-2</v>
      </c>
      <c r="AM1679">
        <v>0.23472608223880564</v>
      </c>
      <c r="AN1679">
        <v>-3.1912612343239447E-3</v>
      </c>
      <c r="AO1679">
        <v>6.8451969659445782</v>
      </c>
      <c r="AP1679">
        <v>7.6880361198497615E-2</v>
      </c>
      <c r="AQ1679">
        <v>42.77714540929918</v>
      </c>
      <c r="AR1679">
        <v>1.0225453070313433</v>
      </c>
      <c r="AS1679">
        <v>2.0393843792391815</v>
      </c>
      <c r="AT1679">
        <v>-1.0000000000000007</v>
      </c>
      <c r="AU1679">
        <v>-1.0000000000000007</v>
      </c>
      <c r="AV1679">
        <v>-0.12156505855130637</v>
      </c>
      <c r="AW1679">
        <v>91.707076873162052</v>
      </c>
      <c r="AX1679">
        <v>91.707076873162052</v>
      </c>
      <c r="AY1679">
        <v>0.53373113367627167</v>
      </c>
      <c r="AZ1679">
        <v>58.766689106307815</v>
      </c>
      <c r="BA1679">
        <v>1564.2204434764924</v>
      </c>
      <c r="CU1679" t="e">
        <v>#N/A</v>
      </c>
      <c r="CV1679" t="e">
        <v>#N/A</v>
      </c>
    </row>
    <row r="1680" spans="1:100" x14ac:dyDescent="0.25">
      <c r="A1680">
        <v>4217</v>
      </c>
      <c r="B1680" t="s">
        <v>2046</v>
      </c>
      <c r="C1680">
        <v>3</v>
      </c>
      <c r="D1680">
        <v>-0.54305489795765671</v>
      </c>
      <c r="E1680">
        <v>-1.1622723783193329</v>
      </c>
      <c r="F1680">
        <v>-0.31815708379835111</v>
      </c>
      <c r="G1680">
        <v>-0.66623545146953567</v>
      </c>
      <c r="H1680">
        <v>2.4195273092297982E-2</v>
      </c>
      <c r="I1680">
        <v>0</v>
      </c>
      <c r="J1680">
        <v>1.4517163855378803</v>
      </c>
      <c r="K1680">
        <v>2.4195273092297982E-2</v>
      </c>
      <c r="L1680">
        <v>-1.0000000000000011</v>
      </c>
      <c r="M1680">
        <v>-1.0000000000000011</v>
      </c>
      <c r="N1680">
        <v>0.48390546184596095</v>
      </c>
      <c r="O1680">
        <v>0.24242603611068481</v>
      </c>
      <c r="P1680">
        <v>-0.92632115730187026</v>
      </c>
      <c r="Q1680">
        <v>1.2601724533963833E-2</v>
      </c>
      <c r="R1680">
        <v>-0.22457862904710724</v>
      </c>
      <c r="S1680">
        <v>0.33333333333333365</v>
      </c>
      <c r="T1680">
        <v>0.31655593617439876</v>
      </c>
      <c r="U1680">
        <v>5.1438673167106867E-2</v>
      </c>
      <c r="V1680">
        <v>-1.9158552043533641E-2</v>
      </c>
      <c r="W1680">
        <v>26.318964701560297</v>
      </c>
      <c r="X1680">
        <v>0.73939523247036509</v>
      </c>
      <c r="Y1680">
        <v>-1.0000000000000011</v>
      </c>
      <c r="Z1680">
        <v>-1.0000000000000011</v>
      </c>
      <c r="AA1680">
        <v>29.218142175417455</v>
      </c>
      <c r="AB1680">
        <v>-0.22736181843700462</v>
      </c>
      <c r="AC1680">
        <v>0.15895319515837525</v>
      </c>
      <c r="AD1680">
        <v>0.13088374533671457</v>
      </c>
      <c r="AE1680">
        <v>3.123756102904256</v>
      </c>
      <c r="AF1680">
        <v>-1.0000000000000011</v>
      </c>
      <c r="AG1680">
        <v>-1.0000000000000011</v>
      </c>
      <c r="AH1680">
        <v>-1.0000000000000011</v>
      </c>
      <c r="AI1680">
        <v>0</v>
      </c>
      <c r="AJ1680">
        <v>-1.9158552043533641E-2</v>
      </c>
      <c r="AK1680">
        <v>8.1082987235342852E-2</v>
      </c>
      <c r="AL1680">
        <v>-5.2564207762810365E-2</v>
      </c>
      <c r="AM1680">
        <v>9.8372415227261534E-2</v>
      </c>
      <c r="AN1680">
        <v>5.5507174661417115E-2</v>
      </c>
      <c r="AO1680">
        <v>2.8647253168582534</v>
      </c>
      <c r="AP1680">
        <v>1.124858327721376</v>
      </c>
      <c r="AQ1680">
        <v>27.770681087098179</v>
      </c>
      <c r="AR1680">
        <v>0.68216939063130577</v>
      </c>
      <c r="AS1680">
        <v>0.76359050556266339</v>
      </c>
      <c r="AT1680">
        <v>-1.0000000000000011</v>
      </c>
      <c r="AU1680">
        <v>-1.0000000000000011</v>
      </c>
      <c r="AV1680">
        <v>-0.89081408051664301</v>
      </c>
      <c r="AW1680">
        <v>30.585426539249518</v>
      </c>
      <c r="AX1680">
        <v>28.669571334896155</v>
      </c>
      <c r="AY1680">
        <v>0.17079016237514891</v>
      </c>
      <c r="AZ1680">
        <v>-17.69845441690369</v>
      </c>
      <c r="BA1680">
        <v>1383.5307137570398</v>
      </c>
      <c r="CU1680" t="e">
        <v>#N/A</v>
      </c>
      <c r="CV1680" t="e">
        <v>#N/A</v>
      </c>
    </row>
    <row r="1681" spans="1:100" x14ac:dyDescent="0.25">
      <c r="A1681">
        <v>4219</v>
      </c>
      <c r="B1681" t="s">
        <v>2047</v>
      </c>
      <c r="C1681">
        <v>3</v>
      </c>
      <c r="D1681">
        <v>4.7176695076561872</v>
      </c>
      <c r="E1681">
        <v>0</v>
      </c>
      <c r="F1681">
        <v>0.82238778770859022</v>
      </c>
      <c r="G1681">
        <v>0.82238778770859022</v>
      </c>
      <c r="H1681">
        <v>0.13035681134072741</v>
      </c>
      <c r="I1681">
        <v>0</v>
      </c>
      <c r="J1681">
        <v>7.8214086804436427</v>
      </c>
      <c r="K1681">
        <v>0.13035681134072741</v>
      </c>
      <c r="L1681">
        <v>-0.99999999999999878</v>
      </c>
      <c r="M1681">
        <v>-0.99999999999999878</v>
      </c>
      <c r="N1681">
        <v>2.6071362268145486</v>
      </c>
      <c r="O1681">
        <v>13.361465975808427</v>
      </c>
      <c r="P1681">
        <v>-0.47766348902892763</v>
      </c>
      <c r="Q1681">
        <v>1.367340471911042</v>
      </c>
      <c r="R1681">
        <v>0.2790166221268785</v>
      </c>
      <c r="S1681">
        <v>0.33333333333333287</v>
      </c>
      <c r="T1681">
        <v>0.39475752417882626</v>
      </c>
      <c r="U1681">
        <v>0.34359693350994691</v>
      </c>
      <c r="V1681">
        <v>-6.3470603650209734E-3</v>
      </c>
      <c r="W1681">
        <v>37.399356772654322</v>
      </c>
      <c r="X1681">
        <v>1.9954636088665858</v>
      </c>
      <c r="Y1681">
        <v>-0.99999999999999878</v>
      </c>
      <c r="Z1681">
        <v>-0.99999999999999878</v>
      </c>
      <c r="AA1681">
        <v>18.470590173942675</v>
      </c>
      <c r="AB1681">
        <v>-8.8689214945714676E-2</v>
      </c>
      <c r="AC1681">
        <v>-0.13589115538312252</v>
      </c>
      <c r="AD1681">
        <v>-0.15957529408793292</v>
      </c>
      <c r="AE1681">
        <v>-19.207783220838508</v>
      </c>
      <c r="AF1681">
        <v>-0.99999999999999878</v>
      </c>
      <c r="AG1681">
        <v>-0.99999999999999878</v>
      </c>
      <c r="AH1681">
        <v>-0.99999999999999878</v>
      </c>
      <c r="AI1681">
        <v>1.6985038928808593E-2</v>
      </c>
      <c r="AJ1681">
        <v>-6.3470603650209734E-3</v>
      </c>
      <c r="AK1681">
        <v>-0.19333062254715841</v>
      </c>
      <c r="AL1681">
        <v>0.24283378171158124</v>
      </c>
      <c r="AM1681">
        <v>0.14587841467610022</v>
      </c>
      <c r="AN1681">
        <v>0.29121339124350393</v>
      </c>
      <c r="AO1681">
        <v>2.6803072541667139</v>
      </c>
      <c r="AP1681">
        <v>8.4945036896455033</v>
      </c>
      <c r="AQ1681">
        <v>45.220765453097968</v>
      </c>
      <c r="AR1681">
        <v>1.0653407306570852</v>
      </c>
      <c r="AS1681">
        <v>2.1258204202073148</v>
      </c>
      <c r="AT1681">
        <v>-0.99999999999999878</v>
      </c>
      <c r="AU1681">
        <v>-0.99999999999999878</v>
      </c>
      <c r="AV1681">
        <v>1.1014044098354692</v>
      </c>
      <c r="AW1681">
        <v>40.326559839396602</v>
      </c>
      <c r="AX1681">
        <v>40.031554581470665</v>
      </c>
      <c r="AY1681">
        <v>0.17878652462754502</v>
      </c>
      <c r="AZ1681">
        <v>-41.346334096434461</v>
      </c>
      <c r="BA1681">
        <v>1353.9481033495247</v>
      </c>
    </row>
    <row r="1682" spans="1:100" x14ac:dyDescent="0.25">
      <c r="A1682">
        <v>4225</v>
      </c>
      <c r="B1682" t="s">
        <v>624</v>
      </c>
      <c r="C1682">
        <v>2</v>
      </c>
      <c r="D1682">
        <v>3.0292812952461325</v>
      </c>
      <c r="E1682">
        <v>-0.15607727445963798</v>
      </c>
      <c r="F1682">
        <v>-0.31171218486631691</v>
      </c>
      <c r="G1682">
        <v>-0.30546082959541493</v>
      </c>
      <c r="H1682">
        <v>-1.0966072441524546E-2</v>
      </c>
      <c r="I1682">
        <v>0</v>
      </c>
      <c r="J1682">
        <v>-0.65796434649147351</v>
      </c>
      <c r="K1682">
        <v>-1.0966072441524546E-2</v>
      </c>
      <c r="L1682">
        <v>-1</v>
      </c>
      <c r="M1682">
        <v>-1</v>
      </c>
      <c r="N1682">
        <v>-0.21932144883049109</v>
      </c>
      <c r="O1682">
        <v>3.1614158735005189</v>
      </c>
      <c r="P1682">
        <v>-0.62266968571295545</v>
      </c>
      <c r="Q1682">
        <v>-1.1670816916758791</v>
      </c>
      <c r="R1682">
        <v>-0.38183366941448799</v>
      </c>
      <c r="S1682">
        <v>0.31280482009846122</v>
      </c>
      <c r="T1682">
        <v>0.20974351911823824</v>
      </c>
      <c r="U1682">
        <v>-1.4551035402812385E-2</v>
      </c>
      <c r="V1682">
        <v>-1.1555039772295508E-2</v>
      </c>
      <c r="W1682">
        <v>18.500443324006223</v>
      </c>
      <c r="X1682">
        <v>0.37588694119652866</v>
      </c>
      <c r="Y1682">
        <v>-1</v>
      </c>
      <c r="Z1682">
        <v>-1</v>
      </c>
      <c r="AA1682">
        <v>30.437353688470374</v>
      </c>
      <c r="AB1682">
        <v>1.4040678885650637E-2</v>
      </c>
      <c r="AC1682">
        <v>1.4215072471723336E-2</v>
      </c>
      <c r="AD1682">
        <v>1.0511855426439939E-2</v>
      </c>
      <c r="AE1682">
        <v>8.0971153753521232</v>
      </c>
      <c r="AF1682">
        <v>-1</v>
      </c>
      <c r="AG1682">
        <v>-1</v>
      </c>
      <c r="AH1682">
        <v>-1</v>
      </c>
      <c r="AI1682">
        <v>-6.6031556594567812E-3</v>
      </c>
      <c r="AJ1682">
        <v>-1.1555039772295508E-2</v>
      </c>
      <c r="AK1682">
        <v>0.21499260144077936</v>
      </c>
      <c r="AL1682">
        <v>-4.3164644451532022E-2</v>
      </c>
      <c r="AM1682">
        <v>0.24206131910452161</v>
      </c>
      <c r="AN1682">
        <v>-5.8620458889467861E-2</v>
      </c>
      <c r="AO1682">
        <v>6.5508485201796995</v>
      </c>
      <c r="AP1682">
        <v>-1.1056872298571188</v>
      </c>
      <c r="AQ1682">
        <v>23.317625456897158</v>
      </c>
      <c r="AR1682">
        <v>0.55873037396517378</v>
      </c>
      <c r="AS1682">
        <v>0.44831304460010907</v>
      </c>
      <c r="AT1682">
        <v>-1</v>
      </c>
      <c r="AU1682">
        <v>-1</v>
      </c>
      <c r="AV1682">
        <v>-0.45499230967680615</v>
      </c>
      <c r="AW1682">
        <v>40.52050176879014</v>
      </c>
      <c r="AX1682">
        <v>40.447091373059308</v>
      </c>
      <c r="AY1682">
        <v>5.6489053110584719E-2</v>
      </c>
      <c r="AZ1682">
        <v>-19.302293824512557</v>
      </c>
      <c r="BA1682">
        <v>1379.3461989475602</v>
      </c>
    </row>
    <row r="1683" spans="1:100" x14ac:dyDescent="0.25">
      <c r="A1683">
        <v>4226</v>
      </c>
      <c r="B1683" t="s">
        <v>2048</v>
      </c>
      <c r="C1683">
        <v>3</v>
      </c>
      <c r="D1683">
        <v>5.198760134926264</v>
      </c>
      <c r="E1683">
        <v>0</v>
      </c>
      <c r="F1683">
        <v>0.40435683010209789</v>
      </c>
      <c r="G1683">
        <v>0.40435683010209789</v>
      </c>
      <c r="H1683">
        <v>0.24975940622627069</v>
      </c>
      <c r="I1683">
        <v>0</v>
      </c>
      <c r="J1683">
        <v>14.985564373576235</v>
      </c>
      <c r="K1683">
        <v>0.24975940622627069</v>
      </c>
      <c r="L1683">
        <v>-0.99999999999999833</v>
      </c>
      <c r="M1683">
        <v>-0.99999999999999833</v>
      </c>
      <c r="N1683">
        <v>4.9951881245254111</v>
      </c>
      <c r="O1683">
        <v>20.588681338604605</v>
      </c>
      <c r="P1683">
        <v>-1.1895233869237829</v>
      </c>
      <c r="Q1683">
        <v>-1.0143195650908725</v>
      </c>
      <c r="R1683">
        <v>-0.38251104952315684</v>
      </c>
      <c r="S1683">
        <v>0.33333333333333287</v>
      </c>
      <c r="T1683">
        <v>0.27240672168285812</v>
      </c>
      <c r="U1683">
        <v>-0.19636913695005587</v>
      </c>
      <c r="V1683">
        <v>-3.8792071305709462E-2</v>
      </c>
      <c r="W1683">
        <v>4.8327776213662004</v>
      </c>
      <c r="X1683">
        <v>-0.68404482677342571</v>
      </c>
      <c r="Y1683">
        <v>-0.99999999999999833</v>
      </c>
      <c r="Z1683">
        <v>-0.99999999999999833</v>
      </c>
      <c r="AA1683">
        <v>46.920141903150039</v>
      </c>
      <c r="AB1683">
        <v>0.34813132483035208</v>
      </c>
      <c r="AC1683">
        <v>0.41476309345164358</v>
      </c>
      <c r="AD1683">
        <v>8.6503088344144746E-2</v>
      </c>
      <c r="AE1683">
        <v>42.469875331307009</v>
      </c>
      <c r="AF1683">
        <v>-0.99999999999999833</v>
      </c>
      <c r="AG1683">
        <v>-0.99999999999999833</v>
      </c>
      <c r="AH1683">
        <v>-0.99999999999999833</v>
      </c>
      <c r="AI1683">
        <v>0</v>
      </c>
      <c r="AJ1683">
        <v>-3.8792071305709462E-2</v>
      </c>
      <c r="AK1683">
        <v>0.19158429680697503</v>
      </c>
      <c r="AL1683">
        <v>8.9505570360535636E-2</v>
      </c>
      <c r="AM1683">
        <v>0.788325299483561</v>
      </c>
      <c r="AN1683">
        <v>0.23229103071644269</v>
      </c>
      <c r="AO1683">
        <v>20.666053971123894</v>
      </c>
      <c r="AP1683">
        <v>6.2548036197137451</v>
      </c>
      <c r="AQ1683">
        <v>19.818341994942436</v>
      </c>
      <c r="AR1683">
        <v>0.37057884676042563</v>
      </c>
      <c r="AS1683">
        <v>-0.43428542054715519</v>
      </c>
      <c r="AT1683">
        <v>-0.99999999999999833</v>
      </c>
      <c r="AU1683">
        <v>-0.99999999999999833</v>
      </c>
      <c r="AV1683">
        <v>2.1845780578940842E-2</v>
      </c>
      <c r="AW1683">
        <v>73.763626861468381</v>
      </c>
      <c r="AX1683">
        <v>69.884419730897434</v>
      </c>
      <c r="AY1683">
        <v>0.17598033169222893</v>
      </c>
      <c r="AZ1683">
        <v>-7.7529828017915499</v>
      </c>
      <c r="BA1683">
        <v>1423.8685050653835</v>
      </c>
      <c r="CU1683" t="e">
        <v>#N/A</v>
      </c>
      <c r="CV1683" t="e">
        <v>#N/A</v>
      </c>
    </row>
    <row r="1684" spans="1:100" x14ac:dyDescent="0.25">
      <c r="A1684">
        <v>4229</v>
      </c>
      <c r="B1684" t="s">
        <v>2049</v>
      </c>
      <c r="C1684">
        <v>2</v>
      </c>
      <c r="D1684">
        <v>3.6935660877797085</v>
      </c>
      <c r="E1684">
        <v>-8.5209690487327364E-3</v>
      </c>
      <c r="F1684">
        <v>5.5719134027377312E-2</v>
      </c>
      <c r="G1684">
        <v>6.3639029375197026E-2</v>
      </c>
      <c r="H1684">
        <v>6.539314550756968E-2</v>
      </c>
      <c r="I1684">
        <v>0</v>
      </c>
      <c r="J1684">
        <v>3.9235887304541803</v>
      </c>
      <c r="K1684">
        <v>6.539314550756968E-2</v>
      </c>
      <c r="L1684">
        <v>-1</v>
      </c>
      <c r="M1684">
        <v>-1</v>
      </c>
      <c r="N1684">
        <v>1.3078629101513934</v>
      </c>
      <c r="O1684">
        <v>7.9204516334961692</v>
      </c>
      <c r="P1684">
        <v>0.12462412911940848</v>
      </c>
      <c r="Q1684">
        <v>0.57953796444896288</v>
      </c>
      <c r="R1684">
        <v>0.19184076737103559</v>
      </c>
      <c r="S1684">
        <v>0.32707853995805575</v>
      </c>
      <c r="T1684">
        <v>0.27000745094324569</v>
      </c>
      <c r="U1684">
        <v>6.0072652829822423E-2</v>
      </c>
      <c r="V1684">
        <v>-1.6876583345421217E-3</v>
      </c>
      <c r="W1684">
        <v>23.210255924565026</v>
      </c>
      <c r="X1684">
        <v>0.72158853592874039</v>
      </c>
      <c r="Y1684">
        <v>-1</v>
      </c>
      <c r="Z1684">
        <v>-1</v>
      </c>
      <c r="AA1684">
        <v>40.134099249248351</v>
      </c>
      <c r="AB1684">
        <v>9.774505769424266E-2</v>
      </c>
      <c r="AC1684">
        <v>9.795121689210351E-2</v>
      </c>
      <c r="AD1684">
        <v>9.3528910416566649E-2</v>
      </c>
      <c r="AE1684">
        <v>15.808505529303757</v>
      </c>
      <c r="AF1684">
        <v>-1</v>
      </c>
      <c r="AG1684">
        <v>-1</v>
      </c>
      <c r="AH1684">
        <v>-1</v>
      </c>
      <c r="AI1684">
        <v>-1.1924500246176979E-3</v>
      </c>
      <c r="AJ1684">
        <v>-1.6876583345421217E-3</v>
      </c>
      <c r="AK1684">
        <v>0.11415040910285601</v>
      </c>
      <c r="AL1684">
        <v>5.7677547886391317E-2</v>
      </c>
      <c r="AM1684">
        <v>0.1246080607844858</v>
      </c>
      <c r="AN1684">
        <v>5.8832799430567954E-2</v>
      </c>
      <c r="AO1684">
        <v>3.5600285333973947</v>
      </c>
      <c r="AP1684">
        <v>1.8851327569251861</v>
      </c>
      <c r="AQ1684">
        <v>28.331553385607993</v>
      </c>
      <c r="AR1684">
        <v>0.66909674195821511</v>
      </c>
      <c r="AS1684">
        <v>0.80522403119783537</v>
      </c>
      <c r="AT1684">
        <v>-1</v>
      </c>
      <c r="AU1684">
        <v>-1</v>
      </c>
      <c r="AV1684">
        <v>0.30629676782579429</v>
      </c>
      <c r="AW1684">
        <v>51.695291582194606</v>
      </c>
      <c r="AX1684">
        <v>51.768278057547533</v>
      </c>
      <c r="AY1684">
        <v>0.14256490241826208</v>
      </c>
      <c r="AZ1684">
        <v>-4.22244882781958</v>
      </c>
      <c r="BA1684">
        <v>1418.8354900887871</v>
      </c>
    </row>
    <row r="1685" spans="1:100" x14ac:dyDescent="0.25">
      <c r="A1685">
        <v>4230</v>
      </c>
      <c r="B1685" t="s">
        <v>2050</v>
      </c>
      <c r="C1685">
        <v>3</v>
      </c>
      <c r="D1685">
        <v>3.1576570165584075</v>
      </c>
      <c r="E1685">
        <v>0.18512142252703112</v>
      </c>
      <c r="F1685">
        <v>0.13626484351911122</v>
      </c>
      <c r="G1685">
        <v>0.18574093603183456</v>
      </c>
      <c r="H1685">
        <v>0.13685479209987708</v>
      </c>
      <c r="I1685">
        <v>0</v>
      </c>
      <c r="J1685">
        <v>8.2112875259926206</v>
      </c>
      <c r="K1685">
        <v>0.13685479209987708</v>
      </c>
      <c r="L1685">
        <v>-1.0000000000000007</v>
      </c>
      <c r="M1685">
        <v>-1.0000000000000007</v>
      </c>
      <c r="N1685">
        <v>2.7370958419975415</v>
      </c>
      <c r="O1685">
        <v>11.554685478582861</v>
      </c>
      <c r="P1685">
        <v>0.70549323065568226</v>
      </c>
      <c r="Q1685">
        <v>1.6054824652465505</v>
      </c>
      <c r="R1685">
        <v>0.53511550811229613</v>
      </c>
      <c r="S1685">
        <v>0.3333333333333337</v>
      </c>
      <c r="T1685">
        <v>0.22589360784847731</v>
      </c>
      <c r="U1685">
        <v>0.16146320720081375</v>
      </c>
      <c r="V1685">
        <v>1.1870838971929058E-2</v>
      </c>
      <c r="W1685">
        <v>23.828247810187086</v>
      </c>
      <c r="X1685">
        <v>0.98594310764567517</v>
      </c>
      <c r="Y1685">
        <v>-1.0000000000000007</v>
      </c>
      <c r="Z1685">
        <v>-1.0000000000000007</v>
      </c>
      <c r="AA1685">
        <v>52.713440543210147</v>
      </c>
      <c r="AB1685">
        <v>-1.295555591114279E-2</v>
      </c>
      <c r="AC1685">
        <v>0.29919796444313268</v>
      </c>
      <c r="AD1685">
        <v>0.28075913596622598</v>
      </c>
      <c r="AE1685">
        <v>28.350077224910777</v>
      </c>
      <c r="AF1685">
        <v>-1.0000000000000007</v>
      </c>
      <c r="AG1685">
        <v>-1.0000000000000007</v>
      </c>
      <c r="AH1685">
        <v>-1.0000000000000007</v>
      </c>
      <c r="AI1685">
        <v>0</v>
      </c>
      <c r="AJ1685">
        <v>1.1870838971929058E-2</v>
      </c>
      <c r="AK1685">
        <v>8.1774342579653658E-2</v>
      </c>
      <c r="AL1685">
        <v>5.9673802431887815E-2</v>
      </c>
      <c r="AM1685">
        <v>-5.2010922354779478E-2</v>
      </c>
      <c r="AN1685">
        <v>-0.16577676206138917</v>
      </c>
      <c r="AO1685">
        <v>-0.8914013459712179</v>
      </c>
      <c r="AP1685">
        <v>-3.8460500393752892</v>
      </c>
      <c r="AQ1685">
        <v>32.039535336179704</v>
      </c>
      <c r="AR1685">
        <v>0.73256098735455422</v>
      </c>
      <c r="AS1685">
        <v>1.1227978997455523</v>
      </c>
      <c r="AT1685">
        <v>-1.0000000000000007</v>
      </c>
      <c r="AU1685">
        <v>-1.0000000000000007</v>
      </c>
      <c r="AV1685">
        <v>0.72085644414413053</v>
      </c>
      <c r="AW1685">
        <v>60.422075982417724</v>
      </c>
      <c r="AX1685">
        <v>61.60915987961063</v>
      </c>
      <c r="AY1685">
        <v>0.12040812169534103</v>
      </c>
      <c r="AZ1685">
        <v>-1.4648119959703298</v>
      </c>
      <c r="BA1685">
        <v>1413.1360670311942</v>
      </c>
      <c r="CU1685" t="e">
        <v>#N/A</v>
      </c>
      <c r="CV1685" t="e">
        <v>#N/A</v>
      </c>
    </row>
    <row r="1686" spans="1:100" x14ac:dyDescent="0.25">
      <c r="A1686">
        <v>4232</v>
      </c>
      <c r="B1686" t="s">
        <v>2051</v>
      </c>
      <c r="C1686">
        <v>3</v>
      </c>
      <c r="D1686">
        <v>2.9623681116528937</v>
      </c>
      <c r="E1686">
        <v>8.3804806072779571E-4</v>
      </c>
      <c r="F1686">
        <v>-0.84262593879141678</v>
      </c>
      <c r="G1686">
        <v>-0.84262593879141678</v>
      </c>
      <c r="H1686">
        <v>0.13620074119725339</v>
      </c>
      <c r="I1686">
        <v>0</v>
      </c>
      <c r="J1686">
        <v>8.1720444718352034</v>
      </c>
      <c r="K1686">
        <v>0.13620074119725339</v>
      </c>
      <c r="L1686">
        <v>-0.99999999999999944</v>
      </c>
      <c r="M1686">
        <v>-0.99999999999999944</v>
      </c>
      <c r="N1686">
        <v>2.7240148239450681</v>
      </c>
      <c r="O1686">
        <v>10.291786644696682</v>
      </c>
      <c r="P1686">
        <v>-0.72659771200700507</v>
      </c>
      <c r="Q1686">
        <v>-1.1194237753570964</v>
      </c>
      <c r="R1686">
        <v>-0.44407748908883515</v>
      </c>
      <c r="S1686">
        <v>0.34054804546578016</v>
      </c>
      <c r="T1686">
        <v>0.2931079139350391</v>
      </c>
      <c r="U1686">
        <v>-0.34483890975433479</v>
      </c>
      <c r="V1686">
        <v>-1.9456179431294483E-2</v>
      </c>
      <c r="W1686">
        <v>5.3264051607174734</v>
      </c>
      <c r="X1686">
        <v>-1.0312551820531319</v>
      </c>
      <c r="Y1686">
        <v>-0.99999999999999944</v>
      </c>
      <c r="Z1686">
        <v>-0.99999999999999944</v>
      </c>
      <c r="AA1686">
        <v>23.961772085568473</v>
      </c>
      <c r="AB1686">
        <v>-5.0277162146271877E-2</v>
      </c>
      <c r="AC1686">
        <v>0.20276671097549859</v>
      </c>
      <c r="AD1686">
        <v>0.22909933944957006</v>
      </c>
      <c r="AE1686">
        <v>19.07944441393985</v>
      </c>
      <c r="AF1686">
        <v>-0.99999999999999944</v>
      </c>
      <c r="AG1686">
        <v>-0.99999999999999944</v>
      </c>
      <c r="AH1686">
        <v>-0.99999999999999944</v>
      </c>
      <c r="AI1686">
        <v>-2.9831951954301397E-2</v>
      </c>
      <c r="AJ1686">
        <v>-1.9456179431294483E-2</v>
      </c>
      <c r="AK1686">
        <v>-6.9838404533761389E-2</v>
      </c>
      <c r="AL1686">
        <v>0.1739812736782344</v>
      </c>
      <c r="AM1686">
        <v>0.53145576718376442</v>
      </c>
      <c r="AN1686">
        <v>3.7325423108477654E-2</v>
      </c>
      <c r="AO1686">
        <v>12.9372021569253</v>
      </c>
      <c r="AP1686">
        <v>1.8030419461031135</v>
      </c>
      <c r="AQ1686">
        <v>13.498449632552672</v>
      </c>
      <c r="AR1686">
        <v>0.2693608702151899</v>
      </c>
      <c r="AS1686">
        <v>-0.89505444085587826</v>
      </c>
      <c r="AT1686">
        <v>-0.99999999999999944</v>
      </c>
      <c r="AU1686">
        <v>-0.99999999999999944</v>
      </c>
      <c r="AV1686">
        <v>-1.2867034278802518</v>
      </c>
      <c r="AW1686">
        <v>36.056600676368276</v>
      </c>
      <c r="AX1686">
        <v>33.514343694152799</v>
      </c>
      <c r="AY1686">
        <v>-7.7977416136449845E-2</v>
      </c>
      <c r="AZ1686">
        <v>-27.099237672814411</v>
      </c>
      <c r="BA1686">
        <v>1410.321633848584</v>
      </c>
    </row>
    <row r="1687" spans="1:100" x14ac:dyDescent="0.25">
      <c r="A1687">
        <v>4235</v>
      </c>
      <c r="B1687" t="s">
        <v>476</v>
      </c>
      <c r="C1687">
        <v>3</v>
      </c>
      <c r="D1687">
        <v>3.3533671277418766</v>
      </c>
      <c r="E1687">
        <v>-5.1993689156386927E-3</v>
      </c>
      <c r="F1687">
        <v>-0.25455850241573791</v>
      </c>
      <c r="G1687">
        <v>-0.25455850241573791</v>
      </c>
      <c r="H1687">
        <v>9.2700885112814976E-2</v>
      </c>
      <c r="I1687">
        <v>0</v>
      </c>
      <c r="J1687">
        <v>5.5620531067689019</v>
      </c>
      <c r="K1687">
        <v>9.2700885112814976E-2</v>
      </c>
      <c r="L1687">
        <v>-1.0000000000000007</v>
      </c>
      <c r="M1687">
        <v>-1.0000000000000007</v>
      </c>
      <c r="N1687">
        <v>1.8540177022563007</v>
      </c>
      <c r="O1687">
        <v>8.6608617320950394</v>
      </c>
      <c r="P1687">
        <v>-0.31510911736585351</v>
      </c>
      <c r="Q1687">
        <v>-0.92045416440349914</v>
      </c>
      <c r="R1687">
        <v>-0.30811894354562425</v>
      </c>
      <c r="S1687">
        <v>0.333337390781556</v>
      </c>
      <c r="T1687">
        <v>0.34074753044592954</v>
      </c>
      <c r="U1687">
        <v>-0.11881187198355934</v>
      </c>
      <c r="V1687">
        <v>-1.0469790943296184E-2</v>
      </c>
      <c r="W1687">
        <v>18.084094927512599</v>
      </c>
      <c r="X1687">
        <v>3.4677006630879192E-2</v>
      </c>
      <c r="Y1687">
        <v>-1.0000000000000007</v>
      </c>
      <c r="Z1687">
        <v>-1.0000000000000007</v>
      </c>
      <c r="AA1687">
        <v>16.050052557063449</v>
      </c>
      <c r="AB1687">
        <v>-0.11509426827714675</v>
      </c>
      <c r="AC1687">
        <v>-1.9624339174209009E-2</v>
      </c>
      <c r="AD1687">
        <v>0.10020013891328532</v>
      </c>
      <c r="AE1687">
        <v>-1.7259234269035291</v>
      </c>
      <c r="AF1687">
        <v>-1.0000000000000007</v>
      </c>
      <c r="AG1687">
        <v>-1.0000000000000007</v>
      </c>
      <c r="AH1687">
        <v>-1.0000000000000007</v>
      </c>
      <c r="AI1687">
        <v>0</v>
      </c>
      <c r="AJ1687">
        <v>-1.0469790943296184E-2</v>
      </c>
      <c r="AK1687">
        <v>4.143485123263807E-2</v>
      </c>
      <c r="AL1687">
        <v>6.9124248230716098E-2</v>
      </c>
      <c r="AM1687">
        <v>-9.6675342107222589E-2</v>
      </c>
      <c r="AN1687">
        <v>-6.8029362480519981E-2</v>
      </c>
      <c r="AO1687">
        <v>-2.2097092965173748</v>
      </c>
      <c r="AP1687">
        <v>-1.355112820859419</v>
      </c>
      <c r="AQ1687">
        <v>23.646148034281495</v>
      </c>
      <c r="AR1687">
        <v>0.54480325830063026</v>
      </c>
      <c r="AS1687">
        <v>0.12737789174369429</v>
      </c>
      <c r="AT1687">
        <v>-1.0000000000000007</v>
      </c>
      <c r="AU1687">
        <v>-1.0000000000000007</v>
      </c>
      <c r="AV1687">
        <v>-0.56267744596136215</v>
      </c>
      <c r="AW1687">
        <v>23.355801468299081</v>
      </c>
      <c r="AX1687">
        <v>22.308822373969466</v>
      </c>
      <c r="AY1687">
        <v>0.34582748389706502</v>
      </c>
      <c r="AZ1687">
        <v>1.9573882804053735</v>
      </c>
      <c r="BA1687">
        <v>1411.4297764932612</v>
      </c>
      <c r="CU1687" t="e">
        <v>#N/A</v>
      </c>
      <c r="CV1687" t="e">
        <v>#N/A</v>
      </c>
    </row>
    <row r="1688" spans="1:100" x14ac:dyDescent="0.25">
      <c r="A1688">
        <v>4237</v>
      </c>
      <c r="B1688" t="s">
        <v>2052</v>
      </c>
      <c r="C1688">
        <v>3</v>
      </c>
      <c r="D1688">
        <v>4.0303123509220553</v>
      </c>
      <c r="E1688">
        <v>0</v>
      </c>
      <c r="F1688">
        <v>8.4083071095206754E-2</v>
      </c>
      <c r="G1688">
        <v>8.4083071095206754E-2</v>
      </c>
      <c r="H1688">
        <v>0.61058093084293152</v>
      </c>
      <c r="I1688">
        <v>0</v>
      </c>
      <c r="J1688">
        <v>36.634855850575903</v>
      </c>
      <c r="K1688">
        <v>0.61058093084293152</v>
      </c>
      <c r="L1688">
        <v>-1.0000000000000011</v>
      </c>
      <c r="M1688">
        <v>-1.0000000000000011</v>
      </c>
      <c r="N1688">
        <v>12.211618616858626</v>
      </c>
      <c r="O1688">
        <v>40.74925127259317</v>
      </c>
      <c r="P1688">
        <v>0.24972122650578835</v>
      </c>
      <c r="Q1688">
        <v>1.7303065188402857</v>
      </c>
      <c r="R1688">
        <v>0.59833235148612496</v>
      </c>
      <c r="S1688">
        <v>0.33333333333333376</v>
      </c>
      <c r="T1688">
        <v>0.34251211692699113</v>
      </c>
      <c r="U1688">
        <v>0.357190241826569</v>
      </c>
      <c r="V1688">
        <v>9.5432405254754785E-2</v>
      </c>
      <c r="W1688">
        <v>20.715486659948681</v>
      </c>
      <c r="X1688">
        <v>2.075798701845855</v>
      </c>
      <c r="Y1688">
        <v>-1.0000000000000011</v>
      </c>
      <c r="Z1688">
        <v>-1.0000000000000011</v>
      </c>
      <c r="AA1688">
        <v>47.983178229457828</v>
      </c>
      <c r="AB1688">
        <v>0.37644523264983332</v>
      </c>
      <c r="AC1688">
        <v>-3.7447343094166776E-3</v>
      </c>
      <c r="AD1688">
        <v>0.16068668602004446</v>
      </c>
      <c r="AE1688">
        <v>26.669359218023033</v>
      </c>
      <c r="AF1688">
        <v>-1.0000000000000011</v>
      </c>
      <c r="AG1688">
        <v>-1.0000000000000011</v>
      </c>
      <c r="AH1688">
        <v>-1.0000000000000011</v>
      </c>
      <c r="AI1688">
        <v>0</v>
      </c>
      <c r="AJ1688">
        <v>9.5432405254754785E-2</v>
      </c>
      <c r="AK1688">
        <v>0.18482629396082392</v>
      </c>
      <c r="AL1688">
        <v>0.14401702715929984</v>
      </c>
      <c r="AM1688">
        <v>-1.2567090304684114E-2</v>
      </c>
      <c r="AN1688">
        <v>0.26458179219260453</v>
      </c>
      <c r="AO1688">
        <v>0.60995421218701684</v>
      </c>
      <c r="AP1688">
        <v>7.3346299406116149</v>
      </c>
      <c r="AQ1688">
        <v>57.350342510524577</v>
      </c>
      <c r="AR1688">
        <v>1.1284680973416485</v>
      </c>
      <c r="AS1688">
        <v>2.6863796326887868</v>
      </c>
      <c r="AT1688">
        <v>-1.0000000000000011</v>
      </c>
      <c r="AU1688">
        <v>-1.0000000000000011</v>
      </c>
      <c r="AV1688">
        <v>0.6824154225813317</v>
      </c>
      <c r="AW1688">
        <v>96.067059442662611</v>
      </c>
      <c r="AX1688">
        <v>105.61029996813807</v>
      </c>
      <c r="AY1688">
        <v>0.33817636218626024</v>
      </c>
      <c r="AZ1688">
        <v>42.324904722199527</v>
      </c>
      <c r="BA1688">
        <v>1543.1003224117728</v>
      </c>
    </row>
    <row r="1689" spans="1:100" x14ac:dyDescent="0.25">
      <c r="A1689">
        <v>4238</v>
      </c>
      <c r="B1689" t="s">
        <v>2053</v>
      </c>
      <c r="C1689">
        <v>3</v>
      </c>
      <c r="D1689">
        <v>1.2122859474879673</v>
      </c>
      <c r="E1689">
        <v>-0.10984289494711115</v>
      </c>
      <c r="F1689">
        <v>-0.10646810106674415</v>
      </c>
      <c r="G1689">
        <v>-0.14602064183070546</v>
      </c>
      <c r="H1689">
        <v>0.11840966455505958</v>
      </c>
      <c r="I1689">
        <v>0</v>
      </c>
      <c r="J1689">
        <v>7.1045798733035763</v>
      </c>
      <c r="K1689">
        <v>0.11840966455505958</v>
      </c>
      <c r="L1689">
        <v>-0.999999999999999</v>
      </c>
      <c r="M1689">
        <v>-0.999999999999999</v>
      </c>
      <c r="N1689">
        <v>2.3681932911011909</v>
      </c>
      <c r="O1689">
        <v>8.170845178960839</v>
      </c>
      <c r="P1689">
        <v>-0.82338553096079248</v>
      </c>
      <c r="Q1689">
        <v>0.46905654565365845</v>
      </c>
      <c r="R1689">
        <v>0.12049194585483924</v>
      </c>
      <c r="S1689">
        <v>0.33333333333333304</v>
      </c>
      <c r="T1689">
        <v>0.23094513497975788</v>
      </c>
      <c r="U1689">
        <v>0.46246801354990058</v>
      </c>
      <c r="V1689">
        <v>-2.4436835366853423E-2</v>
      </c>
      <c r="W1689">
        <v>35.35599927764315</v>
      </c>
      <c r="X1689">
        <v>2.0487669848545504</v>
      </c>
      <c r="Y1689">
        <v>-0.999999999999999</v>
      </c>
      <c r="Z1689">
        <v>-0.999999999999999</v>
      </c>
      <c r="AA1689">
        <v>16.253942003595331</v>
      </c>
      <c r="AB1689">
        <v>-0.23842186617650901</v>
      </c>
      <c r="AC1689">
        <v>4.5365923731480032E-2</v>
      </c>
      <c r="AD1689">
        <v>-0.19139504195302409</v>
      </c>
      <c r="AE1689">
        <v>-19.222549219902657</v>
      </c>
      <c r="AF1689">
        <v>-0.999999999999999</v>
      </c>
      <c r="AG1689">
        <v>-0.999999999999999</v>
      </c>
      <c r="AH1689">
        <v>-0.999999999999999</v>
      </c>
      <c r="AI1689">
        <v>0</v>
      </c>
      <c r="AJ1689">
        <v>-2.4436835366853423E-2</v>
      </c>
      <c r="AK1689">
        <v>3.1012286451138911E-2</v>
      </c>
      <c r="AL1689">
        <v>1.9199943476537151E-2</v>
      </c>
      <c r="AM1689">
        <v>-1.9635475764604025E-2</v>
      </c>
      <c r="AN1689">
        <v>0.39185437356993519</v>
      </c>
      <c r="AO1689">
        <v>-0.33582546185940643</v>
      </c>
      <c r="AP1689">
        <v>9.8923590566310651</v>
      </c>
      <c r="AQ1689">
        <v>42.460579150946728</v>
      </c>
      <c r="AR1689">
        <v>1.0023096464961381</v>
      </c>
      <c r="AS1689">
        <v>2.1671766494096105</v>
      </c>
      <c r="AT1689">
        <v>-0.999999999999999</v>
      </c>
      <c r="AU1689">
        <v>-0.999999999999999</v>
      </c>
      <c r="AV1689">
        <v>-2.5528695975866312E-2</v>
      </c>
      <c r="AW1689">
        <v>34.317146239187224</v>
      </c>
      <c r="AX1689">
        <v>31.873462702501882</v>
      </c>
      <c r="AY1689">
        <v>0.16581906423052079</v>
      </c>
      <c r="AZ1689">
        <v>-10.357200735587281</v>
      </c>
      <c r="BA1689">
        <v>1377.0056797930429</v>
      </c>
      <c r="CU1689" t="e">
        <v>#N/A</v>
      </c>
      <c r="CV1689" t="e">
        <v>#N/A</v>
      </c>
    </row>
    <row r="1690" spans="1:100" x14ac:dyDescent="0.25">
      <c r="A1690">
        <v>4239</v>
      </c>
      <c r="B1690" t="s">
        <v>2054</v>
      </c>
      <c r="C1690">
        <v>3</v>
      </c>
      <c r="D1690">
        <v>4.4613207333420304</v>
      </c>
      <c r="E1690">
        <v>0</v>
      </c>
      <c r="F1690">
        <v>0.10393283802901007</v>
      </c>
      <c r="G1690">
        <v>0.10393283802901007</v>
      </c>
      <c r="H1690">
        <v>0.13230091969962526</v>
      </c>
      <c r="I1690">
        <v>0</v>
      </c>
      <c r="J1690">
        <v>7.9380551819775125</v>
      </c>
      <c r="K1690">
        <v>0.13230091969962526</v>
      </c>
      <c r="L1690">
        <v>-1.0000000000000004</v>
      </c>
      <c r="M1690">
        <v>-1.0000000000000004</v>
      </c>
      <c r="N1690">
        <v>2.646018393992505</v>
      </c>
      <c r="O1690">
        <v>12.503308753348554</v>
      </c>
      <c r="P1690">
        <v>-1.0580066799086616</v>
      </c>
      <c r="Q1690">
        <v>0.46416375784506281</v>
      </c>
      <c r="R1690">
        <v>3.0802415694917151E-3</v>
      </c>
      <c r="S1690">
        <v>0.33333333333333337</v>
      </c>
      <c r="T1690">
        <v>0.26416352598971682</v>
      </c>
      <c r="U1690">
        <v>4.5152499413257219E-2</v>
      </c>
      <c r="V1690">
        <v>3.0089910365673298E-2</v>
      </c>
      <c r="W1690">
        <v>21.617533976094222</v>
      </c>
      <c r="X1690">
        <v>0.75199801770891816</v>
      </c>
      <c r="Y1690">
        <v>-1.0000000000000004</v>
      </c>
      <c r="Z1690">
        <v>-1.0000000000000004</v>
      </c>
      <c r="AA1690">
        <v>23.664647788181043</v>
      </c>
      <c r="AB1690">
        <v>0.23352391874349501</v>
      </c>
      <c r="AC1690">
        <v>-8.7780899716538213E-2</v>
      </c>
      <c r="AD1690">
        <v>-0.10486234761660998</v>
      </c>
      <c r="AE1690">
        <v>2.0440335705173411</v>
      </c>
      <c r="AF1690">
        <v>-1.0000000000000004</v>
      </c>
      <c r="AG1690">
        <v>-1.0000000000000004</v>
      </c>
      <c r="AH1690">
        <v>-1.0000000000000004</v>
      </c>
      <c r="AI1690">
        <v>0</v>
      </c>
      <c r="AJ1690">
        <v>3.0089910365673298E-2</v>
      </c>
      <c r="AK1690">
        <v>7.5510092277297117E-2</v>
      </c>
      <c r="AL1690">
        <v>-5.3144413256456975E-3</v>
      </c>
      <c r="AM1690">
        <v>-0.33852092360640873</v>
      </c>
      <c r="AN1690">
        <v>0.26551264513830258</v>
      </c>
      <c r="AO1690">
        <v>-8.0854726287737329</v>
      </c>
      <c r="AP1690">
        <v>6.6112439218293355</v>
      </c>
      <c r="AQ1690">
        <v>29.55558915807174</v>
      </c>
      <c r="AR1690">
        <v>0.67273926910198045</v>
      </c>
      <c r="AS1690">
        <v>0.88429893740854404</v>
      </c>
      <c r="AT1690">
        <v>-1.0000000000000004</v>
      </c>
      <c r="AU1690">
        <v>-1.0000000000000004</v>
      </c>
      <c r="AV1690">
        <v>0.10701307959850156</v>
      </c>
      <c r="AW1690">
        <v>42.779200463358954</v>
      </c>
      <c r="AX1690">
        <v>45.788191499926292</v>
      </c>
      <c r="AY1690">
        <v>0.2618301990265241</v>
      </c>
      <c r="AZ1690">
        <v>-2.2527356719775522</v>
      </c>
      <c r="BA1690">
        <v>1441.4422863269392</v>
      </c>
      <c r="CU1690" t="e">
        <v>#N/A</v>
      </c>
      <c r="CV1690" t="e">
        <v>#N/A</v>
      </c>
    </row>
    <row r="1691" spans="1:100" x14ac:dyDescent="0.25">
      <c r="A1691">
        <v>4240</v>
      </c>
      <c r="B1691" t="s">
        <v>2055</v>
      </c>
      <c r="C1691">
        <v>3</v>
      </c>
      <c r="D1691">
        <v>4.211039703206203</v>
      </c>
      <c r="E1691">
        <v>-0.15634805593865994</v>
      </c>
      <c r="F1691">
        <v>1.6422488862547095E-2</v>
      </c>
      <c r="G1691">
        <v>-2.4874620531431389E-2</v>
      </c>
      <c r="H1691">
        <v>-6.9933319850563003E-2</v>
      </c>
      <c r="I1691">
        <v>0</v>
      </c>
      <c r="J1691">
        <v>-4.1959991910337822</v>
      </c>
      <c r="K1691">
        <v>-6.9933319850563003E-2</v>
      </c>
      <c r="L1691">
        <v>-0.99999999999999933</v>
      </c>
      <c r="M1691">
        <v>-0.99999999999999933</v>
      </c>
      <c r="N1691">
        <v>-1.3986663970112607</v>
      </c>
      <c r="O1691">
        <v>-9.8341083590098022E-3</v>
      </c>
      <c r="P1691">
        <v>0.63123334088704108</v>
      </c>
      <c r="Q1691">
        <v>0.16877582118929274</v>
      </c>
      <c r="R1691">
        <v>0.12880182546081995</v>
      </c>
      <c r="S1691">
        <v>0.33333333333333298</v>
      </c>
      <c r="T1691">
        <v>0.29161777852498466</v>
      </c>
      <c r="U1691">
        <v>-0.18721422483482067</v>
      </c>
      <c r="V1691">
        <v>3.357468892410515E-3</v>
      </c>
      <c r="W1691">
        <v>20.441107030658834</v>
      </c>
      <c r="X1691">
        <v>-6.6117431630947901E-3</v>
      </c>
      <c r="Y1691">
        <v>-0.99999999999999933</v>
      </c>
      <c r="Z1691">
        <v>-0.99999999999999933</v>
      </c>
      <c r="AA1691">
        <v>15.803357538166461</v>
      </c>
      <c r="AB1691">
        <v>6.506879103209616E-2</v>
      </c>
      <c r="AC1691">
        <v>-3.3236630645823703E-2</v>
      </c>
      <c r="AD1691">
        <v>-0.12716318674533611</v>
      </c>
      <c r="AE1691">
        <v>-4.7665513179531862</v>
      </c>
      <c r="AF1691">
        <v>-0.99999999999999933</v>
      </c>
      <c r="AG1691">
        <v>-0.99999999999999933</v>
      </c>
      <c r="AH1691">
        <v>-0.99999999999999933</v>
      </c>
      <c r="AI1691">
        <v>0</v>
      </c>
      <c r="AJ1691">
        <v>3.357468892410515E-3</v>
      </c>
      <c r="AK1691">
        <v>-9.3522929395631005E-2</v>
      </c>
      <c r="AL1691">
        <v>9.0398963285340223E-2</v>
      </c>
      <c r="AM1691">
        <v>3.3666844178828126E-3</v>
      </c>
      <c r="AN1691">
        <v>2.4218789018724721E-2</v>
      </c>
      <c r="AO1691">
        <v>-0.38344753653108365</v>
      </c>
      <c r="AP1691">
        <v>1.0574645418948192</v>
      </c>
      <c r="AQ1691">
        <v>16.245107839625049</v>
      </c>
      <c r="AR1691">
        <v>0.44109435591590768</v>
      </c>
      <c r="AS1691">
        <v>-7.6545063013657808E-2</v>
      </c>
      <c r="AT1691">
        <v>-0.99999999999999933</v>
      </c>
      <c r="AU1691">
        <v>-0.99999999999999933</v>
      </c>
      <c r="AV1691">
        <v>0.10392720492938858</v>
      </c>
      <c r="AW1691">
        <v>16.850987971702278</v>
      </c>
      <c r="AX1691">
        <v>17.186734860943332</v>
      </c>
      <c r="AY1691">
        <v>-6.5890440122993985E-2</v>
      </c>
      <c r="AZ1691">
        <v>-47.656333480392973</v>
      </c>
      <c r="BA1691">
        <v>1320.1363880693559</v>
      </c>
    </row>
    <row r="1692" spans="1:100" x14ac:dyDescent="0.25">
      <c r="A1692">
        <v>4241</v>
      </c>
      <c r="B1692" t="s">
        <v>2056</v>
      </c>
      <c r="C1692">
        <v>3</v>
      </c>
      <c r="D1692">
        <v>5.7650923705564363</v>
      </c>
      <c r="E1692">
        <v>-0.78308550113905651</v>
      </c>
      <c r="F1692">
        <v>1.178968857479642</v>
      </c>
      <c r="G1692">
        <v>0.94008889391984496</v>
      </c>
      <c r="H1692">
        <v>-3.8503104154427262E-3</v>
      </c>
      <c r="I1692">
        <v>0</v>
      </c>
      <c r="J1692">
        <v>-0.23101862492656211</v>
      </c>
      <c r="K1692">
        <v>-3.8503104154427262E-3</v>
      </c>
      <c r="L1692">
        <v>-1.0000000000000009</v>
      </c>
      <c r="M1692">
        <v>-1.0000000000000009</v>
      </c>
      <c r="N1692">
        <v>-7.7006208308853297E-2</v>
      </c>
      <c r="O1692">
        <v>6.4741626395497232</v>
      </c>
      <c r="P1692">
        <v>-1.2898819447677512</v>
      </c>
      <c r="Q1692">
        <v>2.4456376265393609</v>
      </c>
      <c r="R1692">
        <v>0.69178254327375821</v>
      </c>
      <c r="S1692">
        <v>0.33333333333333381</v>
      </c>
      <c r="T1692">
        <v>0.26992165299128634</v>
      </c>
      <c r="U1692">
        <v>-0.12288603790812079</v>
      </c>
      <c r="V1692">
        <v>0</v>
      </c>
      <c r="W1692">
        <v>19.368770353277682</v>
      </c>
      <c r="X1692">
        <v>5.2149464765531922E-2</v>
      </c>
      <c r="Y1692">
        <v>-1.0000000000000009</v>
      </c>
      <c r="Z1692">
        <v>-1.0000000000000009</v>
      </c>
      <c r="AA1692">
        <v>30.072351665010395</v>
      </c>
      <c r="AB1692">
        <v>-2.4858435345996605E-2</v>
      </c>
      <c r="AC1692">
        <v>4.9590429707454808E-3</v>
      </c>
      <c r="AD1692">
        <v>0.22013536774443021</v>
      </c>
      <c r="AE1692">
        <v>10.011798768458959</v>
      </c>
      <c r="AF1692">
        <v>-1.0000000000000009</v>
      </c>
      <c r="AG1692">
        <v>-1.0000000000000009</v>
      </c>
      <c r="AH1692">
        <v>-1.0000000000000009</v>
      </c>
      <c r="AI1692">
        <v>6.0133540854625779E-2</v>
      </c>
      <c r="AJ1692">
        <v>0</v>
      </c>
      <c r="AK1692">
        <v>2.2841613885803247E-2</v>
      </c>
      <c r="AL1692">
        <v>-0.14682443828632433</v>
      </c>
      <c r="AM1692">
        <v>-2.8035984091238791E-2</v>
      </c>
      <c r="AN1692">
        <v>0.244023952823093</v>
      </c>
      <c r="AO1692">
        <v>-0.58669153285195463</v>
      </c>
      <c r="AP1692">
        <v>5.3664766291457049</v>
      </c>
      <c r="AQ1692">
        <v>19.137751728351127</v>
      </c>
      <c r="AR1692">
        <v>0.48036894841649935</v>
      </c>
      <c r="AS1692">
        <v>4.8299154350089329E-2</v>
      </c>
      <c r="AT1692">
        <v>-1.0000000000000009</v>
      </c>
      <c r="AU1692">
        <v>-1.0000000000000009</v>
      </c>
      <c r="AV1692">
        <v>1.6318714371936018</v>
      </c>
      <c r="AW1692">
        <v>41.912990933705792</v>
      </c>
      <c r="AX1692">
        <v>43.115661750798289</v>
      </c>
      <c r="AY1692">
        <v>-0.12252048082297863</v>
      </c>
      <c r="AZ1692">
        <v>-32.294714983430339</v>
      </c>
      <c r="BA1692">
        <v>1432.0808577963412</v>
      </c>
    </row>
    <row r="1693" spans="1:100" x14ac:dyDescent="0.25">
      <c r="A1693">
        <v>4242</v>
      </c>
      <c r="B1693" t="s">
        <v>2057</v>
      </c>
      <c r="C1693">
        <v>3</v>
      </c>
      <c r="D1693">
        <v>3.9775210103601339</v>
      </c>
      <c r="E1693">
        <v>0</v>
      </c>
      <c r="F1693">
        <v>0</v>
      </c>
      <c r="G1693">
        <v>0</v>
      </c>
      <c r="H1693">
        <v>0.4193553943672092</v>
      </c>
      <c r="I1693">
        <v>0</v>
      </c>
      <c r="J1693">
        <v>25.161323662032558</v>
      </c>
      <c r="K1693">
        <v>0.4193553943672092</v>
      </c>
      <c r="L1693">
        <v>-1.0000000000000002</v>
      </c>
      <c r="M1693">
        <v>-1.0000000000000002</v>
      </c>
      <c r="N1693">
        <v>8.3871078873441878</v>
      </c>
      <c r="O1693">
        <v>29.138844672392693</v>
      </c>
      <c r="P1693">
        <v>-8.0177866017453782E-3</v>
      </c>
      <c r="Q1693">
        <v>-7.5814412002360495E-3</v>
      </c>
      <c r="R1693">
        <v>1.6269251276520805E-2</v>
      </c>
      <c r="S1693">
        <v>0.33333333333333326</v>
      </c>
      <c r="T1693">
        <v>0.40100912055669741</v>
      </c>
      <c r="U1693">
        <v>0.22082030072954936</v>
      </c>
      <c r="V1693">
        <v>0</v>
      </c>
      <c r="W1693">
        <v>21.43229441009483</v>
      </c>
      <c r="X1693">
        <v>1.2504264742064133</v>
      </c>
      <c r="Y1693">
        <v>-1.0000000000000002</v>
      </c>
      <c r="Z1693">
        <v>-1.0000000000000002</v>
      </c>
      <c r="AA1693">
        <v>78.533294713032021</v>
      </c>
      <c r="AB1693">
        <v>0.22980471070570316</v>
      </c>
      <c r="AC1693">
        <v>0.42022714986490545</v>
      </c>
      <c r="AD1693">
        <v>0.49166276046260432</v>
      </c>
      <c r="AE1693">
        <v>57.084731051660661</v>
      </c>
      <c r="AF1693">
        <v>-1.0000000000000002</v>
      </c>
      <c r="AG1693">
        <v>-1.0000000000000002</v>
      </c>
      <c r="AH1693">
        <v>-1.0000000000000002</v>
      </c>
      <c r="AI1693">
        <v>0</v>
      </c>
      <c r="AJ1693">
        <v>0</v>
      </c>
      <c r="AK1693">
        <v>0.23866409938657326</v>
      </c>
      <c r="AL1693">
        <v>0.16118181814615976</v>
      </c>
      <c r="AM1693">
        <v>0.30497031259171986</v>
      </c>
      <c r="AN1693">
        <v>0.75535633969486804</v>
      </c>
      <c r="AO1693">
        <v>8.8175783117258586</v>
      </c>
      <c r="AP1693">
        <v>19.689817583102499</v>
      </c>
      <c r="AQ1693">
        <v>46.593618072127391</v>
      </c>
      <c r="AR1693">
        <v>0.95516275461958033</v>
      </c>
      <c r="AS1693">
        <v>1.6697818685736223</v>
      </c>
      <c r="AT1693">
        <v>-1.0000000000000002</v>
      </c>
      <c r="AU1693">
        <v>-1.0000000000000002</v>
      </c>
      <c r="AV1693">
        <v>1.6269251276520805E-2</v>
      </c>
      <c r="AW1693">
        <v>127.36195696852722</v>
      </c>
      <c r="AX1693">
        <v>127.36195696852722</v>
      </c>
      <c r="AY1693">
        <v>0.57598098410409204</v>
      </c>
      <c r="AZ1693">
        <v>103.13324337606275</v>
      </c>
      <c r="BA1693">
        <v>1598.7250870552061</v>
      </c>
      <c r="CU1693" t="e">
        <v>#N/A</v>
      </c>
      <c r="CV1693" t="e">
        <v>#N/A</v>
      </c>
    </row>
    <row r="1694" spans="1:100" x14ac:dyDescent="0.25">
      <c r="A1694">
        <v>4243</v>
      </c>
      <c r="B1694" t="s">
        <v>720</v>
      </c>
      <c r="C1694">
        <v>3</v>
      </c>
      <c r="D1694">
        <v>3.4378917721100941</v>
      </c>
      <c r="E1694">
        <v>0</v>
      </c>
      <c r="F1694">
        <v>7.8543833408787012E-2</v>
      </c>
      <c r="G1694">
        <v>7.8543833408787012E-2</v>
      </c>
      <c r="H1694">
        <v>5.2271250828045575E-3</v>
      </c>
      <c r="I1694">
        <v>0</v>
      </c>
      <c r="J1694">
        <v>0.31362750496827085</v>
      </c>
      <c r="K1694">
        <v>5.2271250828045575E-3</v>
      </c>
      <c r="L1694">
        <v>-0.99999999999999922</v>
      </c>
      <c r="M1694">
        <v>-0.99999999999999922</v>
      </c>
      <c r="N1694">
        <v>0.10454250165609058</v>
      </c>
      <c r="O1694">
        <v>3.8300631104871492</v>
      </c>
      <c r="P1694">
        <v>-9.2861432706336344E-2</v>
      </c>
      <c r="Q1694">
        <v>-0.79336731326717325</v>
      </c>
      <c r="R1694">
        <v>-0.26121753860737212</v>
      </c>
      <c r="S1694">
        <v>0.3333333333333332</v>
      </c>
      <c r="T1694">
        <v>0.296029746398005</v>
      </c>
      <c r="U1694">
        <v>0.12183859541043661</v>
      </c>
      <c r="V1694">
        <v>0</v>
      </c>
      <c r="W1694">
        <v>29.838982002358815</v>
      </c>
      <c r="X1694">
        <v>1.0592552945200504</v>
      </c>
      <c r="Y1694">
        <v>-0.99999999999999922</v>
      </c>
      <c r="Z1694">
        <v>-0.99999999999999922</v>
      </c>
      <c r="AA1694">
        <v>51.920727839635539</v>
      </c>
      <c r="AB1694">
        <v>-1.0379728445559708E-2</v>
      </c>
      <c r="AC1694">
        <v>0.38257299723348281</v>
      </c>
      <c r="AD1694">
        <v>7.4665998729759528E-2</v>
      </c>
      <c r="AE1694">
        <v>22.342963375884128</v>
      </c>
      <c r="AF1694">
        <v>-0.99999999999999922</v>
      </c>
      <c r="AG1694">
        <v>-0.99999999999999922</v>
      </c>
      <c r="AH1694">
        <v>-0.99999999999999922</v>
      </c>
      <c r="AI1694">
        <v>0</v>
      </c>
      <c r="AJ1694">
        <v>0</v>
      </c>
      <c r="AK1694">
        <v>0.21861931110406863</v>
      </c>
      <c r="AL1694">
        <v>3.6337234746456587E-2</v>
      </c>
      <c r="AM1694">
        <v>0.4060890174030839</v>
      </c>
      <c r="AN1694">
        <v>9.6678584046587773E-2</v>
      </c>
      <c r="AO1694">
        <v>11.245321990597438</v>
      </c>
      <c r="AP1694">
        <v>2.5986507748969769</v>
      </c>
      <c r="AQ1694">
        <v>30.152609507327089</v>
      </c>
      <c r="AR1694">
        <v>0.75120167514177461</v>
      </c>
      <c r="AS1694">
        <v>1.0644824196028553</v>
      </c>
      <c r="AT1694">
        <v>-0.99999999999999922</v>
      </c>
      <c r="AU1694">
        <v>-0.99999999999999922</v>
      </c>
      <c r="AV1694">
        <v>-0.18267370519858503</v>
      </c>
      <c r="AW1694">
        <v>58.349441725019688</v>
      </c>
      <c r="AX1694">
        <v>58.349441725019688</v>
      </c>
      <c r="AY1694">
        <v>0.15349223718293153</v>
      </c>
      <c r="AZ1694">
        <v>-44.277439233271473</v>
      </c>
      <c r="BA1694">
        <v>1433.4209288560126</v>
      </c>
      <c r="CU1694" t="e">
        <v>#N/A</v>
      </c>
      <c r="CV1694" t="e">
        <v>#N/A</v>
      </c>
    </row>
    <row r="1695" spans="1:100" x14ac:dyDescent="0.25">
      <c r="A1695">
        <v>4246</v>
      </c>
      <c r="B1695" t="s">
        <v>2058</v>
      </c>
      <c r="C1695">
        <v>3</v>
      </c>
      <c r="D1695">
        <v>4.595568075667547</v>
      </c>
      <c r="E1695">
        <v>8.5016778556478833E-4</v>
      </c>
      <c r="F1695">
        <v>-7.3585742246920591E-2</v>
      </c>
      <c r="G1695">
        <v>-7.3585742246920591E-2</v>
      </c>
      <c r="H1695">
        <v>0.37765642353729711</v>
      </c>
      <c r="I1695">
        <v>0</v>
      </c>
      <c r="J1695">
        <v>22.659385412237814</v>
      </c>
      <c r="K1695">
        <v>0.37765642353729711</v>
      </c>
      <c r="L1695">
        <v>-0.99999999999999734</v>
      </c>
      <c r="M1695">
        <v>-0.99999999999999734</v>
      </c>
      <c r="N1695">
        <v>7.5531284707459392</v>
      </c>
      <c r="O1695">
        <v>27.181367745658441</v>
      </c>
      <c r="P1695">
        <v>-1.5128130617021247</v>
      </c>
      <c r="Q1695">
        <v>3.0056037005949316</v>
      </c>
      <c r="R1695">
        <v>0.87922324227806281</v>
      </c>
      <c r="S1695">
        <v>0.33308176054499733</v>
      </c>
      <c r="T1695">
        <v>0.3788609096751267</v>
      </c>
      <c r="U1695">
        <v>8.3413015666878657E-2</v>
      </c>
      <c r="V1695">
        <v>-3.622570303618261E-2</v>
      </c>
      <c r="W1695">
        <v>15.258942372540929</v>
      </c>
      <c r="X1695">
        <v>0.50225221311057489</v>
      </c>
      <c r="Y1695">
        <v>-0.99999999999999734</v>
      </c>
      <c r="Z1695">
        <v>-0.99999999999999734</v>
      </c>
      <c r="AA1695">
        <v>65.083600136528801</v>
      </c>
      <c r="AB1695">
        <v>0.41078196930611438</v>
      </c>
      <c r="AC1695">
        <v>0.19085570390044049</v>
      </c>
      <c r="AD1695">
        <v>0.3772710172276415</v>
      </c>
      <c r="AE1695">
        <v>48.945434521709835</v>
      </c>
      <c r="AF1695">
        <v>-0.99999999999999734</v>
      </c>
      <c r="AG1695">
        <v>-0.99999999999999734</v>
      </c>
      <c r="AH1695">
        <v>-0.99999999999999734</v>
      </c>
      <c r="AI1695">
        <v>5.7648993646587567E-4</v>
      </c>
      <c r="AJ1695">
        <v>-3.622570303618261E-2</v>
      </c>
      <c r="AK1695">
        <v>2.2132321331106167E-2</v>
      </c>
      <c r="AL1695">
        <v>0.29462426827718863</v>
      </c>
      <c r="AM1695">
        <v>3.0744273208458892E-4</v>
      </c>
      <c r="AN1695">
        <v>0.12583726811869045</v>
      </c>
      <c r="AO1695">
        <v>0.11834767495764481</v>
      </c>
      <c r="AP1695">
        <v>4.619053044353203</v>
      </c>
      <c r="AQ1695">
        <v>37.918327784778718</v>
      </c>
      <c r="AR1695">
        <v>0.75912998285082001</v>
      </c>
      <c r="AS1695">
        <v>0.87990863664787211</v>
      </c>
      <c r="AT1695">
        <v>-0.99999999999999734</v>
      </c>
      <c r="AU1695">
        <v>-0.99999999999999734</v>
      </c>
      <c r="AV1695">
        <v>0.80563750003114243</v>
      </c>
      <c r="AW1695">
        <v>96.884020926540444</v>
      </c>
      <c r="AX1695">
        <v>93.272980421651496</v>
      </c>
      <c r="AY1695">
        <v>0.46720771296076902</v>
      </c>
      <c r="AZ1695">
        <v>56.964442389122908</v>
      </c>
      <c r="BA1695">
        <v>1527.2645442853934</v>
      </c>
    </row>
    <row r="1696" spans="1:100" x14ac:dyDescent="0.25">
      <c r="A1696">
        <v>4247</v>
      </c>
      <c r="B1696" t="s">
        <v>2059</v>
      </c>
      <c r="C1696">
        <v>2</v>
      </c>
      <c r="D1696">
        <v>2.50403248722718</v>
      </c>
      <c r="E1696">
        <v>-0.27274978360614405</v>
      </c>
      <c r="F1696">
        <v>-0.60223947744766837</v>
      </c>
      <c r="G1696">
        <v>-0.59730743385811669</v>
      </c>
      <c r="H1696">
        <v>-7.1343170728015812E-2</v>
      </c>
      <c r="I1696">
        <v>0</v>
      </c>
      <c r="J1696">
        <v>-4.2805902436809466</v>
      </c>
      <c r="K1696">
        <v>-7.1343170728015812E-2</v>
      </c>
      <c r="L1696">
        <v>-1</v>
      </c>
      <c r="M1696">
        <v>-1</v>
      </c>
      <c r="N1696">
        <v>-1.4268634145603158</v>
      </c>
      <c r="O1696">
        <v>-0.60154526659052188</v>
      </c>
      <c r="P1696">
        <v>-1.2135535805309983</v>
      </c>
      <c r="Q1696">
        <v>-2.5481307579100374</v>
      </c>
      <c r="R1696">
        <v>-0.83543702974929501</v>
      </c>
      <c r="S1696">
        <v>0.30151861510548816</v>
      </c>
      <c r="T1696">
        <v>0.1620929350413482</v>
      </c>
      <c r="U1696">
        <v>-7.355585341870613E-2</v>
      </c>
      <c r="V1696">
        <v>-1.935716078530416E-2</v>
      </c>
      <c r="W1696">
        <v>14.776402848834397</v>
      </c>
      <c r="X1696">
        <v>0.10254130299396891</v>
      </c>
      <c r="Y1696">
        <v>-1</v>
      </c>
      <c r="Z1696">
        <v>-1</v>
      </c>
      <c r="AA1696">
        <v>22.770154160935999</v>
      </c>
      <c r="AB1696">
        <v>-5.2144225073230258E-2</v>
      </c>
      <c r="AC1696">
        <v>-5.1994948500094285E-2</v>
      </c>
      <c r="AD1696">
        <v>-5.5129582807454183E-2</v>
      </c>
      <c r="AE1696">
        <v>1.9997328489751425</v>
      </c>
      <c r="AF1696">
        <v>-1</v>
      </c>
      <c r="AG1696">
        <v>-1</v>
      </c>
      <c r="AH1696">
        <v>-1</v>
      </c>
      <c r="AI1696">
        <v>-1.088139101450898E-2</v>
      </c>
      <c r="AJ1696">
        <v>-1.935716078530416E-2</v>
      </c>
      <c r="AK1696">
        <v>0.29472834418072019</v>
      </c>
      <c r="AL1696">
        <v>-0.12290038719147288</v>
      </c>
      <c r="AM1696">
        <v>0.33493140227359064</v>
      </c>
      <c r="AN1696">
        <v>-0.15149054205853685</v>
      </c>
      <c r="AO1696">
        <v>8.9156845825335793</v>
      </c>
      <c r="AP1696">
        <v>-3.4705232922109985</v>
      </c>
      <c r="AQ1696">
        <v>19.353121530796528</v>
      </c>
      <c r="AR1696">
        <v>0.47146388241622561</v>
      </c>
      <c r="AS1696">
        <v>0.16610416011800833</v>
      </c>
      <c r="AT1696">
        <v>-1</v>
      </c>
      <c r="AU1696">
        <v>-1</v>
      </c>
      <c r="AV1696">
        <v>-1.0569422338817591</v>
      </c>
      <c r="AW1696">
        <v>31.684615270520869</v>
      </c>
      <c r="AX1696">
        <v>31.495449128310913</v>
      </c>
      <c r="AY1696">
        <v>-1.1570968368518092E-2</v>
      </c>
      <c r="AZ1696">
        <v>-31.225900534541534</v>
      </c>
      <c r="BA1696">
        <v>1325.9704459935615</v>
      </c>
    </row>
    <row r="1697" spans="1:100" x14ac:dyDescent="0.25">
      <c r="A1697">
        <v>4248</v>
      </c>
      <c r="B1697" t="s">
        <v>2060</v>
      </c>
      <c r="C1697">
        <v>3</v>
      </c>
      <c r="D1697">
        <v>4.5115730940525474</v>
      </c>
      <c r="E1697">
        <v>-0.32902163241339488</v>
      </c>
      <c r="F1697">
        <v>0.24158165344186491</v>
      </c>
      <c r="G1697">
        <v>0.17147217019770103</v>
      </c>
      <c r="H1697">
        <v>0.11853236919801623</v>
      </c>
      <c r="I1697">
        <v>0</v>
      </c>
      <c r="J1697">
        <v>7.1119421518809736</v>
      </c>
      <c r="K1697">
        <v>0.11853236919801623</v>
      </c>
      <c r="L1697">
        <v>-0.99999999999999989</v>
      </c>
      <c r="M1697">
        <v>-0.99999999999999989</v>
      </c>
      <c r="N1697">
        <v>2.3706473839603235</v>
      </c>
      <c r="O1697">
        <v>11.794987416131221</v>
      </c>
      <c r="P1697">
        <v>-1.5898912533990215</v>
      </c>
      <c r="Q1697">
        <v>-0.61980990866394647</v>
      </c>
      <c r="R1697">
        <v>-0.32658568013805123</v>
      </c>
      <c r="S1697">
        <v>0.33803258253970098</v>
      </c>
      <c r="T1697">
        <v>0.32921897271830686</v>
      </c>
      <c r="U1697">
        <v>0.19410067201206924</v>
      </c>
      <c r="V1697">
        <v>0</v>
      </c>
      <c r="W1697">
        <v>29.712794322882438</v>
      </c>
      <c r="X1697">
        <v>1.3210075134932415</v>
      </c>
      <c r="Y1697">
        <v>-0.99999999999999989</v>
      </c>
      <c r="Z1697">
        <v>-0.99999999999999989</v>
      </c>
      <c r="AA1697">
        <v>25.363531983168922</v>
      </c>
      <c r="AB1697">
        <v>-9.8883505512800091E-2</v>
      </c>
      <c r="AC1697">
        <v>-0.1813219960971631</v>
      </c>
      <c r="AD1697">
        <v>0.19975196841845375</v>
      </c>
      <c r="AE1697">
        <v>-4.022676659575473</v>
      </c>
      <c r="AF1697">
        <v>-0.99999999999999989</v>
      </c>
      <c r="AG1697">
        <v>-0.99999999999999989</v>
      </c>
      <c r="AH1697">
        <v>-0.99999999999999989</v>
      </c>
      <c r="AI1697">
        <v>0</v>
      </c>
      <c r="AJ1697">
        <v>0</v>
      </c>
      <c r="AK1697">
        <v>-3.0563936130872577E-2</v>
      </c>
      <c r="AL1697">
        <v>0.29016483953210376</v>
      </c>
      <c r="AM1697">
        <v>-0.31169210047430218</v>
      </c>
      <c r="AN1697">
        <v>0.41706584943169162</v>
      </c>
      <c r="AO1697">
        <v>-7.945122192511918</v>
      </c>
      <c r="AP1697">
        <v>11.877470433452807</v>
      </c>
      <c r="AQ1697">
        <v>36.824736474763434</v>
      </c>
      <c r="AR1697">
        <v>0.8613522272700771</v>
      </c>
      <c r="AS1697">
        <v>1.4395398826912584</v>
      </c>
      <c r="AT1697">
        <v>-0.99999999999999989</v>
      </c>
      <c r="AU1697">
        <v>-0.99999999999999989</v>
      </c>
      <c r="AV1697">
        <v>-0.15511350994035031</v>
      </c>
      <c r="AW1697">
        <v>49.035989832752954</v>
      </c>
      <c r="AX1697">
        <v>49.035989832752954</v>
      </c>
      <c r="AY1697">
        <v>0.20971367690585557</v>
      </c>
      <c r="AZ1697">
        <v>-0.82019369818128518</v>
      </c>
      <c r="BA1697">
        <v>1412.0048231440685</v>
      </c>
      <c r="CU1697" t="e">
        <v>#N/A</v>
      </c>
      <c r="CV1697" t="e">
        <v>#N/A</v>
      </c>
    </row>
    <row r="1698" spans="1:100" x14ac:dyDescent="0.25">
      <c r="A1698">
        <v>4252</v>
      </c>
      <c r="B1698" t="s">
        <v>1849</v>
      </c>
      <c r="C1698">
        <v>3</v>
      </c>
      <c r="D1698">
        <v>4.3725751550227816</v>
      </c>
      <c r="E1698">
        <v>-1.017647576986956E-2</v>
      </c>
      <c r="F1698">
        <v>-0.13716137047456486</v>
      </c>
      <c r="G1698">
        <v>-0.13869745653391902</v>
      </c>
      <c r="H1698">
        <v>0.38909716172339254</v>
      </c>
      <c r="I1698">
        <v>0</v>
      </c>
      <c r="J1698">
        <v>23.345829703403552</v>
      </c>
      <c r="K1698">
        <v>0.38909716172339254</v>
      </c>
      <c r="L1698">
        <v>-0.99999999999999989</v>
      </c>
      <c r="M1698">
        <v>-0.99999999999999989</v>
      </c>
      <c r="N1698">
        <v>7.7819432344678496</v>
      </c>
      <c r="O1698">
        <v>27.579707401892417</v>
      </c>
      <c r="P1698">
        <v>0.48005956160186319</v>
      </c>
      <c r="Q1698">
        <v>0.52212324505262664</v>
      </c>
      <c r="R1698">
        <v>0.15719104432487632</v>
      </c>
      <c r="S1698">
        <v>0.34637345781000112</v>
      </c>
      <c r="T1698">
        <v>0.30261244740635679</v>
      </c>
      <c r="U1698">
        <v>-3.6740575937051427E-2</v>
      </c>
      <c r="V1698">
        <v>0</v>
      </c>
      <c r="W1698">
        <v>8.9259267022365467</v>
      </c>
      <c r="X1698">
        <v>8.2205553817782828E-2</v>
      </c>
      <c r="Y1698">
        <v>-0.99999999999999989</v>
      </c>
      <c r="Z1698">
        <v>-0.99999999999999989</v>
      </c>
      <c r="AA1698">
        <v>39.572649813752705</v>
      </c>
      <c r="AB1698">
        <v>7.7305235414447018E-2</v>
      </c>
      <c r="AC1698">
        <v>0.25286516998640857</v>
      </c>
      <c r="AD1698">
        <v>0.27962023594297036</v>
      </c>
      <c r="AE1698">
        <v>30.489532067191305</v>
      </c>
      <c r="AF1698">
        <v>-0.99999999999999989</v>
      </c>
      <c r="AG1698">
        <v>-0.99999999999999989</v>
      </c>
      <c r="AH1698">
        <v>-0.99999999999999989</v>
      </c>
      <c r="AI1698">
        <v>3.4579792059416126E-3</v>
      </c>
      <c r="AJ1698">
        <v>0</v>
      </c>
      <c r="AK1698">
        <v>4.1777273443985276E-2</v>
      </c>
      <c r="AL1698">
        <v>1.6291533959905388E-2</v>
      </c>
      <c r="AM1698">
        <v>0.21116563386060402</v>
      </c>
      <c r="AN1698">
        <v>0.3865931661387873</v>
      </c>
      <c r="AO1698">
        <v>5.4880272137350259</v>
      </c>
      <c r="AP1698">
        <v>9.746286823269207</v>
      </c>
      <c r="AQ1698">
        <v>32.271756405640097</v>
      </c>
      <c r="AR1698">
        <v>0.61224532927930619</v>
      </c>
      <c r="AS1698">
        <v>0.47130271554117525</v>
      </c>
      <c r="AT1698">
        <v>-0.99999999999999989</v>
      </c>
      <c r="AU1698">
        <v>-0.99999999999999989</v>
      </c>
      <c r="AV1698">
        <v>1.8493587790957444E-2</v>
      </c>
      <c r="AW1698">
        <v>76.898644038914298</v>
      </c>
      <c r="AX1698">
        <v>76.967803623033134</v>
      </c>
      <c r="AY1698">
        <v>0.29559490230601049</v>
      </c>
      <c r="AZ1698">
        <v>27.545178801027067</v>
      </c>
      <c r="BA1698">
        <v>1462.2312470462059</v>
      </c>
      <c r="CU1698" t="e">
        <v>#N/A</v>
      </c>
      <c r="CV1698" t="e">
        <v>#N/A</v>
      </c>
    </row>
    <row r="1699" spans="1:100" x14ac:dyDescent="0.25">
      <c r="A1699">
        <v>4253</v>
      </c>
      <c r="B1699" t="s">
        <v>2061</v>
      </c>
      <c r="C1699">
        <v>3</v>
      </c>
      <c r="D1699">
        <v>4.586314218395561</v>
      </c>
      <c r="E1699">
        <v>-1.5950133860638149E-2</v>
      </c>
      <c r="F1699">
        <v>0.11808627863229024</v>
      </c>
      <c r="G1699">
        <v>0.11808627863229024</v>
      </c>
      <c r="H1699">
        <v>0.3099023755561115</v>
      </c>
      <c r="I1699">
        <v>0</v>
      </c>
      <c r="J1699">
        <v>18.594142533366703</v>
      </c>
      <c r="K1699">
        <v>0.3099023755561115</v>
      </c>
      <c r="L1699">
        <v>-0.99999999999999911</v>
      </c>
      <c r="M1699">
        <v>-0.99999999999999911</v>
      </c>
      <c r="N1699">
        <v>6.1980475111222324</v>
      </c>
      <c r="O1699">
        <v>23.298543030394551</v>
      </c>
      <c r="P1699">
        <v>-7.7028104144413648E-2</v>
      </c>
      <c r="Q1699">
        <v>-0.476674699115891</v>
      </c>
      <c r="R1699">
        <v>-0.22099509173968307</v>
      </c>
      <c r="S1699">
        <v>0.33333333333333287</v>
      </c>
      <c r="T1699">
        <v>0.40300962546435443</v>
      </c>
      <c r="U1699">
        <v>0.33284384455395616</v>
      </c>
      <c r="V1699">
        <v>9.0077820209927245E-2</v>
      </c>
      <c r="W1699">
        <v>33.974489920218367</v>
      </c>
      <c r="X1699">
        <v>2.3598946495703386</v>
      </c>
      <c r="Y1699">
        <v>-0.99999999999999911</v>
      </c>
      <c r="Z1699">
        <v>-0.99999999999999911</v>
      </c>
      <c r="AA1699">
        <v>82.629084870588883</v>
      </c>
      <c r="AB1699">
        <v>0.1180443945524297</v>
      </c>
      <c r="AC1699">
        <v>0.68244672127718542</v>
      </c>
      <c r="AD1699">
        <v>0.17702068501258897</v>
      </c>
      <c r="AE1699">
        <v>48.875590042110197</v>
      </c>
      <c r="AF1699">
        <v>-0.99999999999999911</v>
      </c>
      <c r="AG1699">
        <v>-0.99999999999999911</v>
      </c>
      <c r="AH1699">
        <v>-0.99999999999999911</v>
      </c>
      <c r="AI1699">
        <v>2.0894728717198781E-2</v>
      </c>
      <c r="AJ1699">
        <v>9.0077820209927245E-2</v>
      </c>
      <c r="AK1699">
        <v>-0.11202444607371591</v>
      </c>
      <c r="AL1699">
        <v>4.6190518376570219E-2</v>
      </c>
      <c r="AM1699">
        <v>0.23548566929675427</v>
      </c>
      <c r="AN1699">
        <v>0.30307883062511837</v>
      </c>
      <c r="AO1699">
        <v>5.3270195020502804</v>
      </c>
      <c r="AP1699">
        <v>7.80792335751081</v>
      </c>
      <c r="AQ1699">
        <v>52.568632453585089</v>
      </c>
      <c r="AR1699">
        <v>1.1592646235615707</v>
      </c>
      <c r="AS1699">
        <v>2.6697970251264502</v>
      </c>
      <c r="AT1699">
        <v>-0.99999999999999911</v>
      </c>
      <c r="AU1699">
        <v>-0.99999999999999911</v>
      </c>
      <c r="AV1699">
        <v>-0.10290881310739328</v>
      </c>
      <c r="AW1699">
        <v>113.73555125849427</v>
      </c>
      <c r="AX1699">
        <v>123.16122785383095</v>
      </c>
      <c r="AY1699">
        <v>0.58191186271459805</v>
      </c>
      <c r="AZ1699">
        <v>48.913228962142391</v>
      </c>
      <c r="BA1699">
        <v>1552.938400675717</v>
      </c>
    </row>
    <row r="1700" spans="1:100" x14ac:dyDescent="0.25">
      <c r="A1700">
        <v>4255</v>
      </c>
      <c r="B1700" t="s">
        <v>2062</v>
      </c>
      <c r="C1700">
        <v>3</v>
      </c>
      <c r="D1700">
        <v>5.5148300668149828</v>
      </c>
      <c r="E1700">
        <v>0</v>
      </c>
      <c r="F1700">
        <v>-0.29965222743850373</v>
      </c>
      <c r="G1700">
        <v>-0.29965222743850373</v>
      </c>
      <c r="H1700">
        <v>0.26565784361689182</v>
      </c>
      <c r="I1700">
        <v>0</v>
      </c>
      <c r="J1700">
        <v>15.939470617013502</v>
      </c>
      <c r="K1700">
        <v>0.26565784361689182</v>
      </c>
      <c r="L1700">
        <v>-0.99999999999999967</v>
      </c>
      <c r="M1700">
        <v>-0.99999999999999967</v>
      </c>
      <c r="N1700">
        <v>5.3131568723378351</v>
      </c>
      <c r="O1700">
        <v>21.154648456389989</v>
      </c>
      <c r="P1700">
        <v>4.0302277775812403</v>
      </c>
      <c r="Q1700">
        <v>-1.0232508765263333</v>
      </c>
      <c r="R1700">
        <v>0.15779830665821162</v>
      </c>
      <c r="S1700">
        <v>0.32976999956621023</v>
      </c>
      <c r="T1700">
        <v>0.29804615344678176</v>
      </c>
      <c r="U1700">
        <v>0.19697596445611668</v>
      </c>
      <c r="V1700">
        <v>0</v>
      </c>
      <c r="W1700">
        <v>22.365370954088689</v>
      </c>
      <c r="X1700">
        <v>1.1147749873340156</v>
      </c>
      <c r="Y1700">
        <v>-0.99999999999999967</v>
      </c>
      <c r="Z1700">
        <v>-0.99999999999999967</v>
      </c>
      <c r="AA1700">
        <v>29.412358124694347</v>
      </c>
      <c r="AB1700">
        <v>-5.9847769136959092E-2</v>
      </c>
      <c r="AC1700">
        <v>9.910061762595751E-2</v>
      </c>
      <c r="AD1700">
        <v>9.8530928789950636E-2</v>
      </c>
      <c r="AE1700">
        <v>6.8891888639474548</v>
      </c>
      <c r="AF1700">
        <v>-0.99999999999999967</v>
      </c>
      <c r="AG1700">
        <v>-0.99999999999999967</v>
      </c>
      <c r="AH1700">
        <v>-0.99999999999999967</v>
      </c>
      <c r="AI1700">
        <v>-2.4705552057611921E-3</v>
      </c>
      <c r="AJ1700">
        <v>0</v>
      </c>
      <c r="AK1700">
        <v>-0.28545700287785331</v>
      </c>
      <c r="AL1700">
        <v>0.11224244561042339</v>
      </c>
      <c r="AM1700">
        <v>-0.10787688966424923</v>
      </c>
      <c r="AN1700">
        <v>-8.8895359585287853E-2</v>
      </c>
      <c r="AO1700">
        <v>-4.1242072559954996</v>
      </c>
      <c r="AP1700">
        <v>-1.6611717615800787</v>
      </c>
      <c r="AQ1700">
        <v>38.304841571102202</v>
      </c>
      <c r="AR1700">
        <v>0.82479211746910819</v>
      </c>
      <c r="AS1700">
        <v>1.3804328309509069</v>
      </c>
      <c r="AT1700">
        <v>-0.99999999999999967</v>
      </c>
      <c r="AU1700">
        <v>-0.99999999999999967</v>
      </c>
      <c r="AV1700">
        <v>-0.1418539207802921</v>
      </c>
      <c r="AW1700">
        <v>48.905834819504236</v>
      </c>
      <c r="AX1700">
        <v>48.856423715389013</v>
      </c>
      <c r="AY1700">
        <v>0.17759382058533246</v>
      </c>
      <c r="AZ1700">
        <v>-7.9457702558996806</v>
      </c>
      <c r="BA1700">
        <v>1424.9261708376937</v>
      </c>
    </row>
    <row r="1701" spans="1:100" x14ac:dyDescent="0.25">
      <c r="A1701">
        <v>4256</v>
      </c>
      <c r="B1701" t="s">
        <v>2063</v>
      </c>
      <c r="C1701">
        <v>3</v>
      </c>
      <c r="D1701">
        <v>5.2387354333129839</v>
      </c>
      <c r="E1701">
        <v>-2.0971419116409687E-3</v>
      </c>
      <c r="F1701">
        <v>-0.51421968776578875</v>
      </c>
      <c r="G1701">
        <v>-0.51421968776578875</v>
      </c>
      <c r="H1701">
        <v>2.0224166791600707E-2</v>
      </c>
      <c r="I1701">
        <v>0</v>
      </c>
      <c r="J1701">
        <v>1.2134500074960419</v>
      </c>
      <c r="K1701">
        <v>2.0224166791600707E-2</v>
      </c>
      <c r="L1701">
        <v>-1.0000000000000009</v>
      </c>
      <c r="M1701">
        <v>-1.0000000000000009</v>
      </c>
      <c r="N1701">
        <v>0.40448333583201462</v>
      </c>
      <c r="O1701">
        <v>5.9379657530432377</v>
      </c>
      <c r="P1701">
        <v>6.5202440431912736</v>
      </c>
      <c r="Q1701">
        <v>-4.2680713610078742</v>
      </c>
      <c r="R1701">
        <v>-0.56939136979896277</v>
      </c>
      <c r="S1701">
        <v>0.32708556110428288</v>
      </c>
      <c r="T1701">
        <v>0.3902134742261224</v>
      </c>
      <c r="U1701">
        <v>1.1413461771406681E-3</v>
      </c>
      <c r="V1701">
        <v>-2.7128028502733867E-3</v>
      </c>
      <c r="W1701">
        <v>27.820136474626871</v>
      </c>
      <c r="X1701">
        <v>0.74097179332871366</v>
      </c>
      <c r="Y1701">
        <v>-1.0000000000000009</v>
      </c>
      <c r="Z1701">
        <v>-1.0000000000000009</v>
      </c>
      <c r="AA1701">
        <v>16.22669370223857</v>
      </c>
      <c r="AB1701">
        <v>5.3927464330427159E-2</v>
      </c>
      <c r="AC1701">
        <v>-0.32163329865627888</v>
      </c>
      <c r="AD1701">
        <v>4.7224806274064793E-2</v>
      </c>
      <c r="AE1701">
        <v>-11.024051402589347</v>
      </c>
      <c r="AF1701">
        <v>-1.0000000000000009</v>
      </c>
      <c r="AG1701">
        <v>-1.0000000000000009</v>
      </c>
      <c r="AH1701">
        <v>-1.0000000000000009</v>
      </c>
      <c r="AI1701">
        <v>-1.0746023957014636E-2</v>
      </c>
      <c r="AJ1701">
        <v>-2.7128028502733867E-3</v>
      </c>
      <c r="AK1701">
        <v>2.0651982733527908E-2</v>
      </c>
      <c r="AL1701">
        <v>-6.1406992207133186E-3</v>
      </c>
      <c r="AM1701">
        <v>0.11524853193644036</v>
      </c>
      <c r="AN1701">
        <v>0.1681407915759891</v>
      </c>
      <c r="AO1701">
        <v>2.9844732120786484</v>
      </c>
      <c r="AP1701">
        <v>4.1728162932961617</v>
      </c>
      <c r="AQ1701">
        <v>29.033586482122921</v>
      </c>
      <c r="AR1701">
        <v>0.71572757865727255</v>
      </c>
      <c r="AS1701">
        <v>0.76119596012031454</v>
      </c>
      <c r="AT1701">
        <v>-1.0000000000000009</v>
      </c>
      <c r="AU1701">
        <v>-1.0000000000000009</v>
      </c>
      <c r="AV1701">
        <v>-1.0836110575647511</v>
      </c>
      <c r="AW1701">
        <v>26.337475748577976</v>
      </c>
      <c r="AX1701">
        <v>25.851274984410345</v>
      </c>
      <c r="AY1701">
        <v>0.1483685857901999</v>
      </c>
      <c r="AZ1701">
        <v>-20.658615850964601</v>
      </c>
      <c r="BA1701">
        <v>1473.2105793294566</v>
      </c>
    </row>
    <row r="1702" spans="1:100" x14ac:dyDescent="0.25">
      <c r="A1702">
        <v>4260</v>
      </c>
      <c r="B1702" t="s">
        <v>2064</v>
      </c>
      <c r="C1702">
        <v>3</v>
      </c>
      <c r="D1702">
        <v>1.6353672645187527</v>
      </c>
      <c r="E1702">
        <v>0.48467990491405522</v>
      </c>
      <c r="F1702">
        <v>-0.49752844667630053</v>
      </c>
      <c r="G1702">
        <v>-0.38862118554582631</v>
      </c>
      <c r="H1702">
        <v>0.214887961653975</v>
      </c>
      <c r="I1702">
        <v>0</v>
      </c>
      <c r="J1702">
        <v>12.893277699238498</v>
      </c>
      <c r="K1702">
        <v>0.214887961653975</v>
      </c>
      <c r="L1702">
        <v>-0.99999999999999922</v>
      </c>
      <c r="M1702">
        <v>-0.99999999999999922</v>
      </c>
      <c r="N1702">
        <v>4.2977592330795007</v>
      </c>
      <c r="O1702">
        <v>14.140023778211427</v>
      </c>
      <c r="P1702">
        <v>-1.0806357836878551</v>
      </c>
      <c r="Q1702">
        <v>-0.17713156153904258</v>
      </c>
      <c r="R1702">
        <v>-0.15791698274094718</v>
      </c>
      <c r="S1702">
        <v>0.33333333333333287</v>
      </c>
      <c r="T1702">
        <v>1.4300117877931943E-2</v>
      </c>
      <c r="U1702">
        <v>0.19395742300059693</v>
      </c>
      <c r="V1702">
        <v>-1.0276028871606235E-3</v>
      </c>
      <c r="W1702">
        <v>13.027012386829053</v>
      </c>
      <c r="X1702">
        <v>0.71100729598206691</v>
      </c>
      <c r="Y1702">
        <v>-0.99999999999999922</v>
      </c>
      <c r="Z1702">
        <v>-0.99999999999999922</v>
      </c>
      <c r="AA1702">
        <v>12.485476581341008</v>
      </c>
      <c r="AB1702">
        <v>-4.8113920376963569E-2</v>
      </c>
      <c r="AC1702">
        <v>7.7575901741547992E-2</v>
      </c>
      <c r="AD1702">
        <v>-3.7134357819526467E-2</v>
      </c>
      <c r="AE1702">
        <v>-0.38361882274709636</v>
      </c>
      <c r="AF1702">
        <v>-0.99999999999999922</v>
      </c>
      <c r="AG1702">
        <v>-0.99999999999999922</v>
      </c>
      <c r="AH1702">
        <v>-0.99999999999999922</v>
      </c>
      <c r="AI1702">
        <v>0</v>
      </c>
      <c r="AJ1702">
        <v>-1.0276028871606235E-3</v>
      </c>
      <c r="AK1702">
        <v>-0.2312112218600475</v>
      </c>
      <c r="AL1702">
        <v>0.15106630047742534</v>
      </c>
      <c r="AM1702">
        <v>0.20872299523885351</v>
      </c>
      <c r="AN1702">
        <v>-0.12026898438411236</v>
      </c>
      <c r="AO1702">
        <v>4.0620187716710996</v>
      </c>
      <c r="AP1702">
        <v>-2.2513931072156828</v>
      </c>
      <c r="AQ1702">
        <v>25.920290086067531</v>
      </c>
      <c r="AR1702">
        <v>0.54056327132470161</v>
      </c>
      <c r="AS1702">
        <v>0.92589525763604175</v>
      </c>
      <c r="AT1702">
        <v>-0.99999999999999922</v>
      </c>
      <c r="AU1702">
        <v>-0.99999999999999922</v>
      </c>
      <c r="AV1702">
        <v>-0.54653816828677337</v>
      </c>
      <c r="AW1702">
        <v>24.374107252336746</v>
      </c>
      <c r="AX1702">
        <v>24.271346963620683</v>
      </c>
      <c r="AY1702">
        <v>-7.5620160568661866E-4</v>
      </c>
      <c r="AZ1702">
        <v>-32.282046164638849</v>
      </c>
      <c r="BA1702">
        <v>1357.3398668809439</v>
      </c>
      <c r="CU1702" t="e">
        <v>#N/A</v>
      </c>
      <c r="CV1702" t="e">
        <v>#N/A</v>
      </c>
    </row>
    <row r="1703" spans="1:100" x14ac:dyDescent="0.25">
      <c r="A1703">
        <v>4262</v>
      </c>
      <c r="B1703" t="s">
        <v>2065</v>
      </c>
      <c r="C1703">
        <v>3</v>
      </c>
      <c r="D1703">
        <v>5.3101627951101449</v>
      </c>
      <c r="E1703">
        <v>0.14485058747358281</v>
      </c>
      <c r="F1703">
        <v>-0.33864977913715211</v>
      </c>
      <c r="G1703">
        <v>-0.3089472938312664</v>
      </c>
      <c r="H1703">
        <v>-9.573836195193941E-2</v>
      </c>
      <c r="I1703">
        <v>0</v>
      </c>
      <c r="J1703">
        <v>-5.7443017171163646</v>
      </c>
      <c r="K1703">
        <v>-9.573836195193941E-2</v>
      </c>
      <c r="L1703">
        <v>-1.0000000000000013</v>
      </c>
      <c r="M1703">
        <v>-1.0000000000000013</v>
      </c>
      <c r="N1703">
        <v>-1.9147672390387882</v>
      </c>
      <c r="O1703">
        <v>-0.74308621583748891</v>
      </c>
      <c r="P1703">
        <v>-1.972285215140876E-2</v>
      </c>
      <c r="Q1703">
        <v>2.957563080483296</v>
      </c>
      <c r="R1703">
        <v>1.0178080329053416</v>
      </c>
      <c r="S1703">
        <v>0.30661527637480046</v>
      </c>
      <c r="T1703">
        <v>0.25026266854430679</v>
      </c>
      <c r="U1703">
        <v>-1.3636737884930913E-2</v>
      </c>
      <c r="V1703">
        <v>0</v>
      </c>
      <c r="W1703">
        <v>25.559182759444628</v>
      </c>
      <c r="X1703">
        <v>0.53770898301414516</v>
      </c>
      <c r="Y1703">
        <v>-1.0000000000000013</v>
      </c>
      <c r="Z1703">
        <v>-1.0000000000000013</v>
      </c>
      <c r="AA1703">
        <v>49.351554932529709</v>
      </c>
      <c r="AB1703">
        <v>0.3970230684277043</v>
      </c>
      <c r="AC1703">
        <v>0.1240049046231641</v>
      </c>
      <c r="AD1703">
        <v>-6.5536690247274501E-2</v>
      </c>
      <c r="AE1703">
        <v>22.774564140179681</v>
      </c>
      <c r="AF1703">
        <v>-1.0000000000000013</v>
      </c>
      <c r="AG1703">
        <v>-1.0000000000000013</v>
      </c>
      <c r="AH1703">
        <v>-1.0000000000000013</v>
      </c>
      <c r="AI1703">
        <v>0</v>
      </c>
      <c r="AJ1703">
        <v>0</v>
      </c>
      <c r="AK1703">
        <v>0.21528200865680447</v>
      </c>
      <c r="AL1703">
        <v>0.27812331818957431</v>
      </c>
      <c r="AM1703">
        <v>-0.10732839501010749</v>
      </c>
      <c r="AN1703">
        <v>-0.21090685130707287</v>
      </c>
      <c r="AO1703">
        <v>-1.6067998319686645</v>
      </c>
      <c r="AP1703">
        <v>-3.8820546917289498</v>
      </c>
      <c r="AQ1703">
        <v>19.814881042328267</v>
      </c>
      <c r="AR1703">
        <v>0.54324120703417655</v>
      </c>
      <c r="AS1703">
        <v>0.44197062106220564</v>
      </c>
      <c r="AT1703">
        <v>-1.0000000000000013</v>
      </c>
      <c r="AU1703">
        <v>-1.0000000000000013</v>
      </c>
      <c r="AV1703">
        <v>0.70886073907407521</v>
      </c>
      <c r="AW1703">
        <v>44.726414024963233</v>
      </c>
      <c r="AX1703">
        <v>44.726414024963233</v>
      </c>
      <c r="AY1703">
        <v>0.27234266099698518</v>
      </c>
      <c r="AZ1703">
        <v>15.140931475374565</v>
      </c>
      <c r="BA1703">
        <v>1419.9683920695552</v>
      </c>
      <c r="CU1703" t="e">
        <v>#N/A</v>
      </c>
      <c r="CV1703" t="e">
        <v>#N/A</v>
      </c>
    </row>
    <row r="1704" spans="1:100" x14ac:dyDescent="0.25">
      <c r="A1704">
        <v>4263</v>
      </c>
      <c r="B1704" t="s">
        <v>2066</v>
      </c>
      <c r="C1704">
        <v>2</v>
      </c>
      <c r="D1704">
        <v>3.079966411884882</v>
      </c>
      <c r="E1704">
        <v>-0.14481868682584589</v>
      </c>
      <c r="F1704">
        <v>-0.28367707181815072</v>
      </c>
      <c r="G1704">
        <v>-0.27729840646975557</v>
      </c>
      <c r="H1704">
        <v>-5.1398426200765374E-3</v>
      </c>
      <c r="I1704">
        <v>0</v>
      </c>
      <c r="J1704">
        <v>-0.30839055720459196</v>
      </c>
      <c r="K1704">
        <v>-5.1398426200765374E-3</v>
      </c>
      <c r="L1704">
        <v>-1</v>
      </c>
      <c r="M1704">
        <v>-1</v>
      </c>
      <c r="N1704">
        <v>-0.1027968524015308</v>
      </c>
      <c r="O1704">
        <v>3.524531641458081</v>
      </c>
      <c r="P1704">
        <v>-0.56565095730923409</v>
      </c>
      <c r="Q1704">
        <v>-1.0338141203130358</v>
      </c>
      <c r="R1704">
        <v>-0.33806214842234744</v>
      </c>
      <c r="S1704">
        <v>0.31389390894120456</v>
      </c>
      <c r="T1704">
        <v>0.21434167407826732</v>
      </c>
      <c r="U1704">
        <v>-8.8572269872093934E-3</v>
      </c>
      <c r="V1704">
        <v>-1.0802155791338978E-2</v>
      </c>
      <c r="W1704">
        <v>18.859803351044491</v>
      </c>
      <c r="X1704">
        <v>0.40226407017516352</v>
      </c>
      <c r="Y1704">
        <v>-1</v>
      </c>
      <c r="Z1704">
        <v>-1</v>
      </c>
      <c r="AA1704">
        <v>31.177218103986807</v>
      </c>
      <c r="AB1704">
        <v>2.0427346548034478E-2</v>
      </c>
      <c r="AC1704">
        <v>2.0604163859227295E-2</v>
      </c>
      <c r="AD1704">
        <v>1.6846080088021922E-2</v>
      </c>
      <c r="AE1704">
        <v>8.6854966145330366</v>
      </c>
      <c r="AF1704">
        <v>-1</v>
      </c>
      <c r="AG1704">
        <v>-1</v>
      </c>
      <c r="AH1704">
        <v>-1</v>
      </c>
      <c r="AI1704">
        <v>-6.1903172966308005E-3</v>
      </c>
      <c r="AJ1704">
        <v>-1.0802155791338978E-2</v>
      </c>
      <c r="AK1704">
        <v>0.20729831378252844</v>
      </c>
      <c r="AL1704">
        <v>-3.547035679328113E-2</v>
      </c>
      <c r="AM1704">
        <v>0.23309960243651395</v>
      </c>
      <c r="AN1704">
        <v>-4.9658742221460175E-2</v>
      </c>
      <c r="AO1704">
        <v>6.3226481133972392</v>
      </c>
      <c r="AP1704">
        <v>-0.87748682307465886</v>
      </c>
      <c r="AQ1704">
        <v>23.700189569069195</v>
      </c>
      <c r="AR1704">
        <v>0.56715135890656798</v>
      </c>
      <c r="AS1704">
        <v>0.47554545333305848</v>
      </c>
      <c r="AT1704">
        <v>-1</v>
      </c>
      <c r="AU1704">
        <v>-1</v>
      </c>
      <c r="AV1704">
        <v>-0.39690573879226343</v>
      </c>
      <c r="AW1704">
        <v>41.373141376789732</v>
      </c>
      <c r="AX1704">
        <v>41.310901103527193</v>
      </c>
      <c r="AY1704">
        <v>6.3056664639518728E-2</v>
      </c>
      <c r="AZ1704">
        <v>-18.151697406918046</v>
      </c>
      <c r="BA1704">
        <v>1406.8936506067971</v>
      </c>
    </row>
    <row r="1705" spans="1:100" x14ac:dyDescent="0.25">
      <c r="A1705">
        <v>4264</v>
      </c>
      <c r="B1705" t="s">
        <v>2067</v>
      </c>
      <c r="C1705">
        <v>2</v>
      </c>
      <c r="D1705">
        <v>5.7953665842972928</v>
      </c>
      <c r="E1705">
        <v>0.45834793938148</v>
      </c>
      <c r="F1705">
        <v>1.2182737147840088</v>
      </c>
      <c r="G1705">
        <v>1.2314728795077685</v>
      </c>
      <c r="H1705">
        <v>0.30699410341447331</v>
      </c>
      <c r="I1705">
        <v>0</v>
      </c>
      <c r="J1705">
        <v>18.419646204868396</v>
      </c>
      <c r="K1705">
        <v>0.30699410341447331</v>
      </c>
      <c r="L1705">
        <v>-1</v>
      </c>
      <c r="M1705">
        <v>-1</v>
      </c>
      <c r="N1705">
        <v>6.1398820682894657</v>
      </c>
      <c r="O1705">
        <v>22.978065228945482</v>
      </c>
      <c r="P1705">
        <v>2.4890655986714809</v>
      </c>
      <c r="Q1705">
        <v>6.105851530155066</v>
      </c>
      <c r="R1705">
        <v>2.0069496327667684</v>
      </c>
      <c r="S1705">
        <v>0.37224066292887836</v>
      </c>
      <c r="T1705">
        <v>0.46068284085968803</v>
      </c>
      <c r="U1705">
        <v>0.29618238579709888</v>
      </c>
      <c r="V1705">
        <v>2.9532787230829156E-2</v>
      </c>
      <c r="W1705">
        <v>38.112127190658967</v>
      </c>
      <c r="X1705">
        <v>1.8153901577961533</v>
      </c>
      <c r="Y1705">
        <v>-1</v>
      </c>
      <c r="Z1705">
        <v>-1</v>
      </c>
      <c r="AA1705">
        <v>70.81465202318185</v>
      </c>
      <c r="AB1705">
        <v>0.36258614229833197</v>
      </c>
      <c r="AC1705">
        <v>0.36289280805509483</v>
      </c>
      <c r="AD1705">
        <v>0.35619529892772117</v>
      </c>
      <c r="AE1705">
        <v>40.207383595742613</v>
      </c>
      <c r="AF1705">
        <v>-1</v>
      </c>
      <c r="AG1705">
        <v>-1</v>
      </c>
      <c r="AH1705">
        <v>-1</v>
      </c>
      <c r="AI1705">
        <v>1.5927050402965059E-2</v>
      </c>
      <c r="AJ1705">
        <v>2.9532787230829156E-2</v>
      </c>
      <c r="AK1705">
        <v>-0.20491480555815261</v>
      </c>
      <c r="AL1705">
        <v>0.37674276254739997</v>
      </c>
      <c r="AM1705">
        <v>-0.24701465198773492</v>
      </c>
      <c r="AN1705">
        <v>0.43045551220278871</v>
      </c>
      <c r="AO1705">
        <v>-5.9029412709219411</v>
      </c>
      <c r="AP1705">
        <v>11.348102561244522</v>
      </c>
      <c r="AQ1705">
        <v>44.195647112449052</v>
      </c>
      <c r="AR1705">
        <v>1.018296497325025</v>
      </c>
      <c r="AS1705">
        <v>1.9344922265189948</v>
      </c>
      <c r="AT1705">
        <v>-1</v>
      </c>
      <c r="AU1705">
        <v>-1</v>
      </c>
      <c r="AV1705">
        <v>2.7150193203709119</v>
      </c>
      <c r="AW1705">
        <v>87.05238396528722</v>
      </c>
      <c r="AX1705">
        <v>87.588570892902368</v>
      </c>
      <c r="AY1705">
        <v>0.41490933186552337</v>
      </c>
      <c r="AZ1705">
        <v>43.490258218466607</v>
      </c>
      <c r="BA1705">
        <v>1519.5256212545551</v>
      </c>
    </row>
    <row r="1706" spans="1:100" x14ac:dyDescent="0.25">
      <c r="A1706">
        <v>4265</v>
      </c>
      <c r="B1706" t="s">
        <v>2068</v>
      </c>
      <c r="C1706">
        <v>3</v>
      </c>
      <c r="D1706">
        <v>5.1402345920082082</v>
      </c>
      <c r="E1706">
        <v>0</v>
      </c>
      <c r="F1706">
        <v>-8.6309084604273834E-2</v>
      </c>
      <c r="G1706">
        <v>-8.6309084604273834E-2</v>
      </c>
      <c r="H1706">
        <v>0.25498721356935478</v>
      </c>
      <c r="I1706">
        <v>0</v>
      </c>
      <c r="J1706">
        <v>15.299232814161291</v>
      </c>
      <c r="K1706">
        <v>0.25498721356935478</v>
      </c>
      <c r="L1706">
        <v>-0.99999999999999989</v>
      </c>
      <c r="M1706">
        <v>-0.99999999999999989</v>
      </c>
      <c r="N1706">
        <v>5.0997442713870971</v>
      </c>
      <c r="O1706">
        <v>20.353158321565214</v>
      </c>
      <c r="P1706">
        <v>3.868759550077594E-2</v>
      </c>
      <c r="Q1706">
        <v>1.3365575057523031</v>
      </c>
      <c r="R1706">
        <v>0.34294103874604553</v>
      </c>
      <c r="S1706">
        <v>0.33333333333333343</v>
      </c>
      <c r="T1706">
        <v>0.43318809847134099</v>
      </c>
      <c r="U1706">
        <v>0.13052707122061433</v>
      </c>
      <c r="V1706">
        <v>0</v>
      </c>
      <c r="W1706">
        <v>25.682451578237355</v>
      </c>
      <c r="X1706">
        <v>1.116877734665582</v>
      </c>
      <c r="Y1706">
        <v>-0.99999999999999989</v>
      </c>
      <c r="Z1706">
        <v>-0.99999999999999989</v>
      </c>
      <c r="AA1706">
        <v>49.516064572283867</v>
      </c>
      <c r="AB1706">
        <v>0.4522174366767383</v>
      </c>
      <c r="AC1706">
        <v>-0.10602093797986488</v>
      </c>
      <c r="AD1706">
        <v>0.12361694040913569</v>
      </c>
      <c r="AE1706">
        <v>23.490671955300456</v>
      </c>
      <c r="AF1706">
        <v>-0.99999999999999989</v>
      </c>
      <c r="AG1706">
        <v>-0.99999999999999989</v>
      </c>
      <c r="AH1706">
        <v>-0.99999999999999989</v>
      </c>
      <c r="AI1706">
        <v>0</v>
      </c>
      <c r="AJ1706">
        <v>0</v>
      </c>
      <c r="AK1706">
        <v>-7.3882138984652498E-2</v>
      </c>
      <c r="AL1706">
        <v>-4.2236507958210462E-2</v>
      </c>
      <c r="AM1706">
        <v>-8.5490573702847586E-2</v>
      </c>
      <c r="AN1706">
        <v>0.22492098796793397</v>
      </c>
      <c r="AO1706">
        <v>-2.5066750374944515</v>
      </c>
      <c r="AP1706">
        <v>5.4118421594072972</v>
      </c>
      <c r="AQ1706">
        <v>40.981684392398655</v>
      </c>
      <c r="AR1706">
        <v>0.89704850302528838</v>
      </c>
      <c r="AS1706">
        <v>1.3718649482349365</v>
      </c>
      <c r="AT1706">
        <v>-0.99999999999999989</v>
      </c>
      <c r="AU1706">
        <v>-0.99999999999999989</v>
      </c>
      <c r="AV1706">
        <v>0.25663195414177181</v>
      </c>
      <c r="AW1706">
        <v>75.281065053256398</v>
      </c>
      <c r="AX1706">
        <v>75.281065053256398</v>
      </c>
      <c r="AY1706">
        <v>0.13329205986781251</v>
      </c>
      <c r="AZ1706">
        <v>-11.892697859946354</v>
      </c>
      <c r="BA1706">
        <v>1492.8906293432162</v>
      </c>
      <c r="CU1706" t="e">
        <v>#N/A</v>
      </c>
      <c r="CV1706" t="e">
        <v>#N/A</v>
      </c>
    </row>
    <row r="1707" spans="1:100" x14ac:dyDescent="0.25">
      <c r="A1707">
        <v>4267</v>
      </c>
      <c r="B1707" t="s">
        <v>2069</v>
      </c>
      <c r="C1707">
        <v>3</v>
      </c>
      <c r="D1707">
        <v>0.13319559776117754</v>
      </c>
      <c r="E1707">
        <v>0</v>
      </c>
      <c r="F1707">
        <v>-0.68389689564110845</v>
      </c>
      <c r="G1707">
        <v>-0.68389689564110845</v>
      </c>
      <c r="H1707">
        <v>0.12379809162284042</v>
      </c>
      <c r="I1707">
        <v>0</v>
      </c>
      <c r="J1707">
        <v>7.4278854973704256</v>
      </c>
      <c r="K1707">
        <v>0.12379809162284042</v>
      </c>
      <c r="L1707">
        <v>-1.0000000000000011</v>
      </c>
      <c r="M1707">
        <v>-1.0000000000000011</v>
      </c>
      <c r="N1707">
        <v>2.4759618324568082</v>
      </c>
      <c r="O1707">
        <v>6.877184199490495</v>
      </c>
      <c r="P1707">
        <v>-0.30925641328362985</v>
      </c>
      <c r="Q1707">
        <v>2.1430264453220991</v>
      </c>
      <c r="R1707">
        <v>0.56780319446602401</v>
      </c>
      <c r="S1707">
        <v>0.33333333333333365</v>
      </c>
      <c r="T1707">
        <v>0.47085238788861972</v>
      </c>
      <c r="U1707">
        <v>0.19120189335358556</v>
      </c>
      <c r="V1707">
        <v>0</v>
      </c>
      <c r="W1707">
        <v>34.863580918107914</v>
      </c>
      <c r="X1707">
        <v>1.5727062151987918</v>
      </c>
      <c r="Y1707">
        <v>-1.0000000000000011</v>
      </c>
      <c r="Z1707">
        <v>-1.0000000000000011</v>
      </c>
      <c r="AA1707">
        <v>46.750736752119785</v>
      </c>
      <c r="AB1707">
        <v>8.6633408329369985E-2</v>
      </c>
      <c r="AC1707">
        <v>-2.0303732786418411E-2</v>
      </c>
      <c r="AD1707">
        <v>0.16005737724796479</v>
      </c>
      <c r="AE1707">
        <v>11.319352639545819</v>
      </c>
      <c r="AF1707">
        <v>-1.0000000000000011</v>
      </c>
      <c r="AG1707">
        <v>-1.0000000000000011</v>
      </c>
      <c r="AH1707">
        <v>-1.0000000000000011</v>
      </c>
      <c r="AI1707">
        <v>0</v>
      </c>
      <c r="AJ1707">
        <v>0</v>
      </c>
      <c r="AK1707">
        <v>9.4437817069749352E-2</v>
      </c>
      <c r="AL1707">
        <v>0.12199643546411068</v>
      </c>
      <c r="AM1707">
        <v>-0.13406157610121583</v>
      </c>
      <c r="AN1707">
        <v>-4.5376608732291671E-2</v>
      </c>
      <c r="AO1707">
        <v>-2.8793503171816486</v>
      </c>
      <c r="AP1707">
        <v>-0.52443304098673837</v>
      </c>
      <c r="AQ1707">
        <v>42.291466415478347</v>
      </c>
      <c r="AR1707">
        <v>0.99538761457553959</v>
      </c>
      <c r="AS1707">
        <v>1.6965043068216337</v>
      </c>
      <c r="AT1707">
        <v>-1.0000000000000011</v>
      </c>
      <c r="AU1707">
        <v>-1.0000000000000011</v>
      </c>
      <c r="AV1707">
        <v>-0.11609370117508405</v>
      </c>
      <c r="AW1707">
        <v>53.103487910623549</v>
      </c>
      <c r="AX1707">
        <v>53.103487910623549</v>
      </c>
      <c r="AY1707">
        <v>-0.1331532656414281</v>
      </c>
      <c r="AZ1707">
        <v>1.4578041506390156</v>
      </c>
      <c r="BA1707">
        <v>1435.304257207069</v>
      </c>
      <c r="CU1707" t="e">
        <v>#N/A</v>
      </c>
      <c r="CV1707" t="e">
        <v>#N/A</v>
      </c>
    </row>
    <row r="1708" spans="1:100" x14ac:dyDescent="0.25">
      <c r="A1708">
        <v>4268</v>
      </c>
      <c r="B1708" t="s">
        <v>2070</v>
      </c>
      <c r="C1708">
        <v>3</v>
      </c>
      <c r="D1708">
        <v>2.4644995768464524</v>
      </c>
      <c r="E1708">
        <v>0</v>
      </c>
      <c r="F1708">
        <v>-1.6705385929578487E-2</v>
      </c>
      <c r="G1708">
        <v>-1.6705385929578487E-2</v>
      </c>
      <c r="H1708">
        <v>3.3389456914165887E-2</v>
      </c>
      <c r="I1708">
        <v>0</v>
      </c>
      <c r="J1708">
        <v>2.003367414849953</v>
      </c>
      <c r="K1708">
        <v>3.3389456914165887E-2</v>
      </c>
      <c r="L1708">
        <v>-1.0000000000000004</v>
      </c>
      <c r="M1708">
        <v>-1.0000000000000004</v>
      </c>
      <c r="N1708">
        <v>0.66778913828331798</v>
      </c>
      <c r="O1708">
        <v>4.4511616057668277</v>
      </c>
      <c r="P1708">
        <v>3.9620985391517687</v>
      </c>
      <c r="Q1708">
        <v>-0.32244933552090188</v>
      </c>
      <c r="R1708">
        <v>0.24961181789081385</v>
      </c>
      <c r="S1708">
        <v>0.23299333572878139</v>
      </c>
      <c r="T1708">
        <v>0.16565056443625339</v>
      </c>
      <c r="U1708">
        <v>-8.1318539209626256E-2</v>
      </c>
      <c r="V1708">
        <v>0</v>
      </c>
      <c r="W1708">
        <v>11.357436161649712</v>
      </c>
      <c r="X1708">
        <v>-0.14323033537722207</v>
      </c>
      <c r="Y1708">
        <v>-1.0000000000000004</v>
      </c>
      <c r="Z1708">
        <v>-1.0000000000000004</v>
      </c>
      <c r="AA1708">
        <v>9.210425191972984</v>
      </c>
      <c r="AB1708">
        <v>9.8238272458055609E-2</v>
      </c>
      <c r="AC1708">
        <v>-9.9446874475958309E-4</v>
      </c>
      <c r="AD1708">
        <v>-0.14517625946464663</v>
      </c>
      <c r="AE1708">
        <v>-2.3966227875675306</v>
      </c>
      <c r="AF1708">
        <v>-1.0000000000000004</v>
      </c>
      <c r="AG1708">
        <v>-1.0000000000000004</v>
      </c>
      <c r="AH1708">
        <v>-1.0000000000000004</v>
      </c>
      <c r="AI1708">
        <v>6.7341575899464278E-3</v>
      </c>
      <c r="AJ1708">
        <v>0</v>
      </c>
      <c r="AK1708">
        <v>0.34652843094448371</v>
      </c>
      <c r="AL1708">
        <v>0.12255932800458197</v>
      </c>
      <c r="AM1708">
        <v>2.5332490337136242E-2</v>
      </c>
      <c r="AN1708">
        <v>-0.40941483193135475</v>
      </c>
      <c r="AO1708">
        <v>2.3659544131508241</v>
      </c>
      <c r="AP1708">
        <v>-9.6225741582609619</v>
      </c>
      <c r="AQ1708">
        <v>13.360803576499652</v>
      </c>
      <c r="AR1708">
        <v>0.31732536095540836</v>
      </c>
      <c r="AS1708">
        <v>-0.10984087846305617</v>
      </c>
      <c r="AT1708">
        <v>-1.0000000000000004</v>
      </c>
      <c r="AU1708">
        <v>-1.0000000000000004</v>
      </c>
      <c r="AV1708">
        <v>0.23290643196123478</v>
      </c>
      <c r="AW1708">
        <v>4.0390126394788526</v>
      </c>
      <c r="AX1708">
        <v>4.1736957912777752</v>
      </c>
      <c r="AY1708">
        <v>-8.9418307851377124E-2</v>
      </c>
      <c r="AZ1708">
        <v>-89.891857509230121</v>
      </c>
      <c r="BA1708">
        <v>1255.6634824770304</v>
      </c>
    </row>
    <row r="1709" spans="1:100" x14ac:dyDescent="0.25">
      <c r="A1709">
        <v>4269</v>
      </c>
      <c r="B1709" t="s">
        <v>2071</v>
      </c>
      <c r="C1709">
        <v>3</v>
      </c>
      <c r="D1709">
        <v>3.9275967490404309</v>
      </c>
      <c r="E1709">
        <v>6.1807439932773017E-2</v>
      </c>
      <c r="F1709">
        <v>-0.13080820089394962</v>
      </c>
      <c r="G1709">
        <v>-0.10242587291819838</v>
      </c>
      <c r="H1709">
        <v>0.10662934691324119</v>
      </c>
      <c r="I1709">
        <v>0</v>
      </c>
      <c r="J1709">
        <v>6.3977608147944709</v>
      </c>
      <c r="K1709">
        <v>0.10662934691324119</v>
      </c>
      <c r="L1709">
        <v>-1.0000000000000004</v>
      </c>
      <c r="M1709">
        <v>-1.0000000000000004</v>
      </c>
      <c r="N1709">
        <v>2.1325869382648226</v>
      </c>
      <c r="O1709">
        <v>10.222931690916706</v>
      </c>
      <c r="P1709">
        <v>-6.0529043201850291E-2</v>
      </c>
      <c r="Q1709">
        <v>3.7828853167944154</v>
      </c>
      <c r="R1709">
        <v>1.2125874238068064</v>
      </c>
      <c r="S1709">
        <v>0.33333333333333337</v>
      </c>
      <c r="T1709">
        <v>0.20786677284698132</v>
      </c>
      <c r="U1709">
        <v>6.6916101418852444E-2</v>
      </c>
      <c r="V1709">
        <v>1.830060498859189E-2</v>
      </c>
      <c r="W1709">
        <v>20.791498626980719</v>
      </c>
      <c r="X1709">
        <v>0.68657223438768222</v>
      </c>
      <c r="Y1709">
        <v>-1.0000000000000004</v>
      </c>
      <c r="Z1709">
        <v>-1.0000000000000004</v>
      </c>
      <c r="AA1709">
        <v>47.629862368821435</v>
      </c>
      <c r="AB1709">
        <v>0.18873639465985512</v>
      </c>
      <c r="AC1709">
        <v>0.23668617331189321</v>
      </c>
      <c r="AD1709">
        <v>8.7092958388930358E-2</v>
      </c>
      <c r="AE1709">
        <v>25.625776318033925</v>
      </c>
      <c r="AF1709">
        <v>-1.0000000000000004</v>
      </c>
      <c r="AG1709">
        <v>-1.0000000000000004</v>
      </c>
      <c r="AH1709">
        <v>-1.0000000000000004</v>
      </c>
      <c r="AI1709">
        <v>0</v>
      </c>
      <c r="AJ1709">
        <v>1.830060498859189E-2</v>
      </c>
      <c r="AK1709">
        <v>2.5340325016843496E-2</v>
      </c>
      <c r="AL1709">
        <v>0.20919359214924507</v>
      </c>
      <c r="AM1709">
        <v>-0.14194957046675127</v>
      </c>
      <c r="AN1709">
        <v>0.33029692967111673</v>
      </c>
      <c r="AO1709">
        <v>-3.4220376365845651</v>
      </c>
      <c r="AP1709">
        <v>9.3033912025241463</v>
      </c>
      <c r="AQ1709">
        <v>27.189259441775182</v>
      </c>
      <c r="AR1709">
        <v>0.62641681258775928</v>
      </c>
      <c r="AS1709">
        <v>0.79320158130092333</v>
      </c>
      <c r="AT1709">
        <v>-1.0000000000000004</v>
      </c>
      <c r="AU1709">
        <v>-1.0000000000000004</v>
      </c>
      <c r="AV1709">
        <v>1.1101615508886085</v>
      </c>
      <c r="AW1709">
        <v>67.156185262262255</v>
      </c>
      <c r="AX1709">
        <v>68.986245761121452</v>
      </c>
      <c r="AY1709">
        <v>9.4458800218730016E-2</v>
      </c>
      <c r="AZ1709">
        <v>-8.8447080358672832</v>
      </c>
      <c r="BA1709">
        <v>1461.5553501680415</v>
      </c>
    </row>
    <row r="1710" spans="1:100" x14ac:dyDescent="0.25">
      <c r="A1710">
        <v>4270</v>
      </c>
      <c r="B1710" t="s">
        <v>561</v>
      </c>
      <c r="C1710">
        <v>3</v>
      </c>
      <c r="D1710">
        <v>5.0533849727012736</v>
      </c>
      <c r="E1710">
        <v>0.10380341482111388</v>
      </c>
      <c r="F1710">
        <v>-0.38049661113773459</v>
      </c>
      <c r="G1710">
        <v>-0.38049661113773459</v>
      </c>
      <c r="H1710">
        <v>-0.14469813376740262</v>
      </c>
      <c r="I1710">
        <v>0</v>
      </c>
      <c r="J1710">
        <v>-8.6818880260441524</v>
      </c>
      <c r="K1710">
        <v>-0.14469813376740262</v>
      </c>
      <c r="L1710">
        <v>-0.99999999999999933</v>
      </c>
      <c r="M1710">
        <v>-0.99999999999999933</v>
      </c>
      <c r="N1710">
        <v>-2.8939626753480523</v>
      </c>
      <c r="O1710">
        <v>-4.0089996644806147</v>
      </c>
      <c r="P1710">
        <v>1.3561535026587213</v>
      </c>
      <c r="Q1710">
        <v>-0.90117035935913536</v>
      </c>
      <c r="R1710">
        <v>-0.19033928552627541</v>
      </c>
      <c r="S1710">
        <v>0.36523887100280672</v>
      </c>
      <c r="T1710">
        <v>0.32442840976908377</v>
      </c>
      <c r="U1710">
        <v>-4.1063875042123395E-2</v>
      </c>
      <c r="V1710">
        <v>0</v>
      </c>
      <c r="W1710">
        <v>31.732061579886771</v>
      </c>
      <c r="X1710">
        <v>0.6612049908065496</v>
      </c>
      <c r="Y1710">
        <v>-0.99999999999999933</v>
      </c>
      <c r="Z1710">
        <v>-0.99999999999999933</v>
      </c>
      <c r="AA1710">
        <v>40.866765067531226</v>
      </c>
      <c r="AB1710">
        <v>-9.4225330305335586E-2</v>
      </c>
      <c r="AC1710">
        <v>0.25574756941810495</v>
      </c>
      <c r="AD1710">
        <v>2.497861635064523E-2</v>
      </c>
      <c r="AE1710">
        <v>9.325042773170729</v>
      </c>
      <c r="AF1710">
        <v>-0.99999999999999933</v>
      </c>
      <c r="AG1710">
        <v>-0.99999999999999933</v>
      </c>
      <c r="AH1710">
        <v>-0.99999999999999933</v>
      </c>
      <c r="AI1710">
        <v>2.9360991287121245E-3</v>
      </c>
      <c r="AJ1710">
        <v>0</v>
      </c>
      <c r="AK1710">
        <v>2.7582951266537998E-2</v>
      </c>
      <c r="AL1710">
        <v>3.1451585189879665E-2</v>
      </c>
      <c r="AM1710">
        <v>-0.22049309445991269</v>
      </c>
      <c r="AN1710">
        <v>5.0082279316905703E-2</v>
      </c>
      <c r="AO1710">
        <v>-5.3744126051651282</v>
      </c>
      <c r="AP1710">
        <v>1.4093149088720391</v>
      </c>
      <c r="AQ1710">
        <v>23.050173553842622</v>
      </c>
      <c r="AR1710">
        <v>0.64860340572976705</v>
      </c>
      <c r="AS1710">
        <v>0.516506857039147</v>
      </c>
      <c r="AT1710">
        <v>-0.99999999999999933</v>
      </c>
      <c r="AU1710">
        <v>-0.99999999999999933</v>
      </c>
      <c r="AV1710">
        <v>-0.57083589666400958</v>
      </c>
      <c r="AW1710">
        <v>38.267080311922655</v>
      </c>
      <c r="AX1710">
        <v>38.325802294496889</v>
      </c>
      <c r="AY1710">
        <v>0.12324257131078103</v>
      </c>
      <c r="AZ1710">
        <v>6.1980467879712924</v>
      </c>
      <c r="BA1710">
        <v>1425.7764006345578</v>
      </c>
    </row>
    <row r="1711" spans="1:100" x14ac:dyDescent="0.25">
      <c r="A1711">
        <v>4272</v>
      </c>
      <c r="B1711" t="s">
        <v>2072</v>
      </c>
      <c r="C1711">
        <v>3</v>
      </c>
      <c r="D1711">
        <v>4.0425102109922006</v>
      </c>
      <c r="E1711">
        <v>-5.2552255683583635E-3</v>
      </c>
      <c r="F1711">
        <v>0.18534581547700762</v>
      </c>
      <c r="G1711">
        <v>0.18534581547700762</v>
      </c>
      <c r="H1711">
        <v>0.43494902493369386</v>
      </c>
      <c r="I1711">
        <v>0</v>
      </c>
      <c r="J1711">
        <v>26.096941496021635</v>
      </c>
      <c r="K1711">
        <v>0.43494902493369386</v>
      </c>
      <c r="L1711">
        <v>-0.999999999999999</v>
      </c>
      <c r="M1711">
        <v>-0.999999999999999</v>
      </c>
      <c r="N1711">
        <v>8.6989804986738761</v>
      </c>
      <c r="O1711">
        <v>30.324797522490837</v>
      </c>
      <c r="P1711">
        <v>-2.7760093801082453E-2</v>
      </c>
      <c r="Q1711">
        <v>-1.9828585924861248</v>
      </c>
      <c r="R1711">
        <v>-0.69312845814601554</v>
      </c>
      <c r="S1711">
        <v>0.33333333333333331</v>
      </c>
      <c r="T1711">
        <v>0.39931716397206712</v>
      </c>
      <c r="U1711">
        <v>0.58402005236949006</v>
      </c>
      <c r="V1711">
        <v>0.1661269286110573</v>
      </c>
      <c r="W1711">
        <v>41.913938134090174</v>
      </c>
      <c r="X1711">
        <v>3.6882805474600975</v>
      </c>
      <c r="Y1711">
        <v>-0.999999999999999</v>
      </c>
      <c r="Z1711">
        <v>-0.999999999999999</v>
      </c>
      <c r="AA1711">
        <v>64.028104700143729</v>
      </c>
      <c r="AB1711">
        <v>6.4919208411513177E-2</v>
      </c>
      <c r="AC1711">
        <v>0.19987912180777359</v>
      </c>
      <c r="AD1711">
        <v>0.19134757026470531</v>
      </c>
      <c r="AE1711">
        <v>22.807295024199615</v>
      </c>
      <c r="AF1711">
        <v>-0.999999999999999</v>
      </c>
      <c r="AG1711">
        <v>-0.999999999999999</v>
      </c>
      <c r="AH1711">
        <v>-0.999999999999999</v>
      </c>
      <c r="AI1711">
        <v>0</v>
      </c>
      <c r="AJ1711">
        <v>0.1661269286110573</v>
      </c>
      <c r="AK1711">
        <v>9.5488249413000159E-2</v>
      </c>
      <c r="AL1711">
        <v>0.27853047586994673</v>
      </c>
      <c r="AM1711">
        <v>0.31540477277406737</v>
      </c>
      <c r="AN1711">
        <v>0.1191997924886498</v>
      </c>
      <c r="AO1711">
        <v>8.3625605664166827</v>
      </c>
      <c r="AP1711">
        <v>4.3726471915659788</v>
      </c>
      <c r="AQ1711">
        <v>68.010879630111774</v>
      </c>
      <c r="AR1711">
        <v>1.4827974782859472</v>
      </c>
      <c r="AS1711">
        <v>4.1232295723937904</v>
      </c>
      <c r="AT1711">
        <v>-0.999999999999999</v>
      </c>
      <c r="AU1711">
        <v>-0.999999999999999</v>
      </c>
      <c r="AV1711">
        <v>-0.50778264266900763</v>
      </c>
      <c r="AW1711">
        <v>98.725549414200515</v>
      </c>
      <c r="AX1711">
        <v>115.33824227530626</v>
      </c>
      <c r="AY1711">
        <v>0.44725152945714081</v>
      </c>
      <c r="AZ1711">
        <v>62.506216408680714</v>
      </c>
      <c r="BA1711">
        <v>1549.9288040108222</v>
      </c>
      <c r="CU1711" t="e">
        <v>#N/A</v>
      </c>
      <c r="CV1711" t="e">
        <v>#N/A</v>
      </c>
    </row>
    <row r="1712" spans="1:100" x14ac:dyDescent="0.25">
      <c r="A1712">
        <v>4276</v>
      </c>
      <c r="B1712" t="s">
        <v>2073</v>
      </c>
      <c r="C1712">
        <v>3</v>
      </c>
      <c r="D1712">
        <v>3.9278353620899624</v>
      </c>
      <c r="E1712">
        <v>0</v>
      </c>
      <c r="F1712">
        <v>-0.60715607038145425</v>
      </c>
      <c r="G1712">
        <v>-0.60715607038145425</v>
      </c>
      <c r="H1712">
        <v>-2.5991539045894109E-2</v>
      </c>
      <c r="I1712">
        <v>0</v>
      </c>
      <c r="J1712">
        <v>-1.5594923427536469</v>
      </c>
      <c r="K1712">
        <v>-2.5991539045894109E-2</v>
      </c>
      <c r="L1712">
        <v>-1.0000000000000013</v>
      </c>
      <c r="M1712">
        <v>-1.0000000000000013</v>
      </c>
      <c r="N1712">
        <v>-0.51983078091788226</v>
      </c>
      <c r="O1712">
        <v>1.7611869489548619</v>
      </c>
      <c r="P1712">
        <v>-5.799667576944878</v>
      </c>
      <c r="Q1712">
        <v>6.9732172335359337</v>
      </c>
      <c r="R1712">
        <v>1.592024382662516</v>
      </c>
      <c r="S1712">
        <v>0.33713659846779231</v>
      </c>
      <c r="T1712">
        <v>0.39051990899371597</v>
      </c>
      <c r="U1712">
        <v>3.5599000734794412E-2</v>
      </c>
      <c r="V1712">
        <v>0</v>
      </c>
      <c r="W1712">
        <v>31.569881889687878</v>
      </c>
      <c r="X1712">
        <v>0.95323062510696199</v>
      </c>
      <c r="Y1712">
        <v>-1.0000000000000013</v>
      </c>
      <c r="Z1712">
        <v>-1.0000000000000013</v>
      </c>
      <c r="AA1712">
        <v>62.122191609332901</v>
      </c>
      <c r="AB1712">
        <v>0.26388140852232433</v>
      </c>
      <c r="AC1712">
        <v>0.14510505671237633</v>
      </c>
      <c r="AD1712">
        <v>0.1702192415049503</v>
      </c>
      <c r="AE1712">
        <v>28.960285336982547</v>
      </c>
      <c r="AF1712">
        <v>-1.0000000000000013</v>
      </c>
      <c r="AG1712">
        <v>-1.0000000000000013</v>
      </c>
      <c r="AH1712">
        <v>-1.0000000000000013</v>
      </c>
      <c r="AI1712">
        <v>2.3052540606033411E-2</v>
      </c>
      <c r="AJ1712">
        <v>0</v>
      </c>
      <c r="AK1712">
        <v>4.0686376196273674E-2</v>
      </c>
      <c r="AL1712">
        <v>0.48400065639613504</v>
      </c>
      <c r="AM1712">
        <v>0.30354144506951908</v>
      </c>
      <c r="AN1712">
        <v>-0.21139132099721933</v>
      </c>
      <c r="AO1712">
        <v>7.7919680077193423</v>
      </c>
      <c r="AP1712">
        <v>-2.8647797429498083</v>
      </c>
      <c r="AQ1712">
        <v>30.010389546934228</v>
      </c>
      <c r="AR1712">
        <v>0.76325550819630261</v>
      </c>
      <c r="AS1712">
        <v>0.92723908606106831</v>
      </c>
      <c r="AT1712">
        <v>-1.0000000000000013</v>
      </c>
      <c r="AU1712">
        <v>-1.0000000000000013</v>
      </c>
      <c r="AV1712">
        <v>0.98486831228106175</v>
      </c>
      <c r="AW1712">
        <v>61.018598815337981</v>
      </c>
      <c r="AX1712">
        <v>61.479649627458656</v>
      </c>
      <c r="AY1712">
        <v>0.3287908298466925</v>
      </c>
      <c r="AZ1712">
        <v>3.8372227184222396</v>
      </c>
      <c r="BA1712">
        <v>1510.9808147709912</v>
      </c>
    </row>
    <row r="1713" spans="1:100" x14ac:dyDescent="0.25">
      <c r="A1713">
        <v>4277</v>
      </c>
      <c r="B1713" t="s">
        <v>2074</v>
      </c>
      <c r="C1713">
        <v>2</v>
      </c>
      <c r="D1713">
        <v>3.9387531325681868</v>
      </c>
      <c r="E1713">
        <v>4.5941958403843852E-2</v>
      </c>
      <c r="F1713">
        <v>0.19133777268185831</v>
      </c>
      <c r="G1713">
        <v>0.19987352498616545</v>
      </c>
      <c r="H1713">
        <v>9.3577278580812426E-2</v>
      </c>
      <c r="I1713">
        <v>0</v>
      </c>
      <c r="J1713">
        <v>5.6146367148487446</v>
      </c>
      <c r="K1713">
        <v>9.3577278580812426E-2</v>
      </c>
      <c r="L1713">
        <v>-1</v>
      </c>
      <c r="M1713">
        <v>-1</v>
      </c>
      <c r="N1713">
        <v>1.8715455716162483</v>
      </c>
      <c r="O1713">
        <v>9.6770083500599409</v>
      </c>
      <c r="P1713">
        <v>0.40044974504030079</v>
      </c>
      <c r="Q1713">
        <v>1.2242140381272157</v>
      </c>
      <c r="R1713">
        <v>0.4035835942535701</v>
      </c>
      <c r="S1713">
        <v>0.33234695981328782</v>
      </c>
      <c r="T1713">
        <v>0.29225082534769753</v>
      </c>
      <c r="U1713">
        <v>8.7616203118235328E-2</v>
      </c>
      <c r="V1713">
        <v>1.9543851409618814E-3</v>
      </c>
      <c r="W1713">
        <v>24.948644407965666</v>
      </c>
      <c r="X1713">
        <v>0.84918674883946421</v>
      </c>
      <c r="Y1713">
        <v>-1</v>
      </c>
      <c r="Z1713">
        <v>-1</v>
      </c>
      <c r="AA1713">
        <v>43.71316114383896</v>
      </c>
      <c r="AB1713">
        <v>0.1286402844202055</v>
      </c>
      <c r="AC1713">
        <v>0.12885816828280017</v>
      </c>
      <c r="AD1713">
        <v>0.12417044640964445</v>
      </c>
      <c r="AE1713">
        <v>18.654774154311916</v>
      </c>
      <c r="AF1713">
        <v>-1</v>
      </c>
      <c r="AG1713">
        <v>-1</v>
      </c>
      <c r="AH1713">
        <v>-1</v>
      </c>
      <c r="AI1713">
        <v>8.0463757958108265E-4</v>
      </c>
      <c r="AJ1713">
        <v>1.9543851409618814E-3</v>
      </c>
      <c r="AK1713">
        <v>7.6929627583795346E-2</v>
      </c>
      <c r="AL1713">
        <v>9.4898329405451981E-2</v>
      </c>
      <c r="AM1713">
        <v>8.1256146617623759E-2</v>
      </c>
      <c r="AN1713">
        <v>0.10218471359743</v>
      </c>
      <c r="AO1713">
        <v>2.4561190019799568</v>
      </c>
      <c r="AP1713">
        <v>2.989042288342624</v>
      </c>
      <c r="AQ1713">
        <v>30.182190620481755</v>
      </c>
      <c r="AR1713">
        <v>0.70983288994234017</v>
      </c>
      <c r="AS1713">
        <v>0.93695962267912558</v>
      </c>
      <c r="AT1713">
        <v>-1</v>
      </c>
      <c r="AU1713">
        <v>-1</v>
      </c>
      <c r="AV1713">
        <v>0.58728802525123802</v>
      </c>
      <c r="AW1713">
        <v>55.819898559920276</v>
      </c>
      <c r="AX1713">
        <v>55.946920016339689</v>
      </c>
      <c r="AY1713">
        <v>0.17433543721993167</v>
      </c>
      <c r="AZ1713">
        <v>1.3435112425678382</v>
      </c>
      <c r="BA1713">
        <v>1435.2993240802632</v>
      </c>
    </row>
    <row r="1714" spans="1:100" x14ac:dyDescent="0.25">
      <c r="A1714">
        <v>4281</v>
      </c>
      <c r="B1714" t="s">
        <v>2075</v>
      </c>
      <c r="C1714">
        <v>3</v>
      </c>
      <c r="D1714">
        <v>5.8977615463203215</v>
      </c>
      <c r="E1714">
        <v>0.50245697373030207</v>
      </c>
      <c r="F1714">
        <v>2.1853160114217864</v>
      </c>
      <c r="G1714">
        <v>2.2165518161248121</v>
      </c>
      <c r="H1714">
        <v>0.12596789136404113</v>
      </c>
      <c r="I1714">
        <v>0</v>
      </c>
      <c r="J1714">
        <v>7.558073481842464</v>
      </c>
      <c r="K1714">
        <v>0.12596789136404113</v>
      </c>
      <c r="L1714">
        <v>-1.0000000000000004</v>
      </c>
      <c r="M1714">
        <v>-1.0000000000000004</v>
      </c>
      <c r="N1714">
        <v>2.5193578272808224</v>
      </c>
      <c r="O1714">
        <v>15.672386844287583</v>
      </c>
      <c r="P1714">
        <v>-0.84818501789412248</v>
      </c>
      <c r="Q1714">
        <v>9.9761365513837159</v>
      </c>
      <c r="R1714">
        <v>3.0732390772956171</v>
      </c>
      <c r="S1714">
        <v>0.33333333333333343</v>
      </c>
      <c r="T1714">
        <v>0.3166588911283158</v>
      </c>
      <c r="U1714">
        <v>-6.502008737769531E-2</v>
      </c>
      <c r="V1714">
        <v>-1.9368255415871193E-2</v>
      </c>
      <c r="W1714">
        <v>17.585439612161668</v>
      </c>
      <c r="X1714">
        <v>0.11748825209478662</v>
      </c>
      <c r="Y1714">
        <v>-1.0000000000000004</v>
      </c>
      <c r="Z1714">
        <v>-1.0000000000000004</v>
      </c>
      <c r="AA1714">
        <v>29.148002935864561</v>
      </c>
      <c r="AB1714">
        <v>-5.4760080560327981E-2</v>
      </c>
      <c r="AC1714">
        <v>0.15919565600172264</v>
      </c>
      <c r="AD1714">
        <v>6.5350909486751221E-2</v>
      </c>
      <c r="AE1714">
        <v>8.489324246407282</v>
      </c>
      <c r="AF1714">
        <v>-1.0000000000000004</v>
      </c>
      <c r="AG1714">
        <v>-1.0000000000000004</v>
      </c>
      <c r="AH1714">
        <v>-1.0000000000000004</v>
      </c>
      <c r="AI1714">
        <v>0</v>
      </c>
      <c r="AJ1714">
        <v>-1.9368255415871193E-2</v>
      </c>
      <c r="AK1714">
        <v>0.23497253199640494</v>
      </c>
      <c r="AL1714">
        <v>-3.2740255130607174E-2</v>
      </c>
      <c r="AM1714">
        <v>0.33772247412129247</v>
      </c>
      <c r="AN1714">
        <v>-0.12573927508399654</v>
      </c>
      <c r="AO1714">
        <v>9.6179245130143407</v>
      </c>
      <c r="AP1714">
        <v>-3.3071831527529501</v>
      </c>
      <c r="AQ1714">
        <v>25.14351309400412</v>
      </c>
      <c r="AR1714">
        <v>0.56560388166808262</v>
      </c>
      <c r="AS1714">
        <v>0.24345614345882807</v>
      </c>
      <c r="AT1714">
        <v>-1.0000000000000004</v>
      </c>
      <c r="AU1714">
        <v>-1.0000000000000004</v>
      </c>
      <c r="AV1714">
        <v>5.2897908934204292</v>
      </c>
      <c r="AW1714">
        <v>41.513206627399249</v>
      </c>
      <c r="AX1714">
        <v>39.57638108581213</v>
      </c>
      <c r="AY1714">
        <v>0.14665690644933918</v>
      </c>
      <c r="AZ1714">
        <v>-39.141105889101695</v>
      </c>
      <c r="BA1714">
        <v>1406.6595782337208</v>
      </c>
    </row>
    <row r="1715" spans="1:100" x14ac:dyDescent="0.25">
      <c r="A1715">
        <v>4283</v>
      </c>
      <c r="B1715" t="s">
        <v>2076</v>
      </c>
      <c r="C1715">
        <v>3</v>
      </c>
      <c r="D1715">
        <v>4.4986526847938286</v>
      </c>
      <c r="E1715">
        <v>0</v>
      </c>
      <c r="F1715">
        <v>-0.7112004216948522</v>
      </c>
      <c r="G1715">
        <v>-0.7112004216948522</v>
      </c>
      <c r="H1715">
        <v>5.9466040176765732E-2</v>
      </c>
      <c r="I1715">
        <v>0</v>
      </c>
      <c r="J1715">
        <v>3.567962410605944</v>
      </c>
      <c r="K1715">
        <v>5.9466040176765732E-2</v>
      </c>
      <c r="L1715">
        <v>-0.99999999999999756</v>
      </c>
      <c r="M1715">
        <v>-0.99999999999999756</v>
      </c>
      <c r="N1715">
        <v>1.1893208035353164</v>
      </c>
      <c r="O1715">
        <v>7.3554146737049315</v>
      </c>
      <c r="P1715">
        <v>3.6582044379186076E-3</v>
      </c>
      <c r="Q1715">
        <v>-2.3014617903642967E-2</v>
      </c>
      <c r="R1715">
        <v>-2.5192944579765127E-3</v>
      </c>
      <c r="S1715">
        <v>0.33333333333333282</v>
      </c>
      <c r="T1715">
        <v>6.1806043011886039E-2</v>
      </c>
      <c r="U1715">
        <v>-8.8814456609200024E-2</v>
      </c>
      <c r="V1715">
        <v>9.4355049104824021E-3</v>
      </c>
      <c r="W1715">
        <v>10.251775378789432</v>
      </c>
      <c r="X1715">
        <v>-0.23891660126497166</v>
      </c>
      <c r="Y1715">
        <v>-0.99999999999999756</v>
      </c>
      <c r="Z1715">
        <v>-0.99999999999999756</v>
      </c>
      <c r="AA1715">
        <v>20.082097288590848</v>
      </c>
      <c r="AB1715">
        <v>-5.228976382701802E-2</v>
      </c>
      <c r="AC1715">
        <v>0.16561342492524439</v>
      </c>
      <c r="AD1715">
        <v>8.3333162986961307E-2</v>
      </c>
      <c r="AE1715">
        <v>9.8328412042593847</v>
      </c>
      <c r="AF1715">
        <v>-0.99999999999999756</v>
      </c>
      <c r="AG1715">
        <v>-0.99999999999999756</v>
      </c>
      <c r="AH1715">
        <v>-0.99999999999999756</v>
      </c>
      <c r="AI1715">
        <v>0</v>
      </c>
      <c r="AJ1715">
        <v>9.4355049104824021E-3</v>
      </c>
      <c r="AK1715">
        <v>0.10601837507913452</v>
      </c>
      <c r="AL1715">
        <v>-1.6068021548029016E-2</v>
      </c>
      <c r="AM1715">
        <v>0.71427957025586708</v>
      </c>
      <c r="AN1715">
        <v>-0.14113025022124276</v>
      </c>
      <c r="AO1715">
        <v>18.38708113179235</v>
      </c>
      <c r="AP1715">
        <v>-3.6085963632712126</v>
      </c>
      <c r="AQ1715">
        <v>13.819737789395372</v>
      </c>
      <c r="AR1715">
        <v>0.31576042464650211</v>
      </c>
      <c r="AS1715">
        <v>-0.17945056108820598</v>
      </c>
      <c r="AT1715">
        <v>-0.99999999999999756</v>
      </c>
      <c r="AU1715">
        <v>-0.99999999999999756</v>
      </c>
      <c r="AV1715">
        <v>-0.71371971615282881</v>
      </c>
      <c r="AW1715">
        <v>23.828915599024548</v>
      </c>
      <c r="AX1715">
        <v>24.77246609007279</v>
      </c>
      <c r="AY1715">
        <v>4.7593396199944384E-2</v>
      </c>
      <c r="AZ1715">
        <v>-57.631619355859584</v>
      </c>
      <c r="BA1715">
        <v>1318.8273008079125</v>
      </c>
    </row>
    <row r="1716" spans="1:100" x14ac:dyDescent="0.25">
      <c r="A1716">
        <v>4284</v>
      </c>
      <c r="B1716" t="s">
        <v>2077</v>
      </c>
      <c r="C1716">
        <v>3</v>
      </c>
      <c r="D1716">
        <v>5.5364173397988568</v>
      </c>
      <c r="E1716">
        <v>0</v>
      </c>
      <c r="F1716">
        <v>0.16411827681120664</v>
      </c>
      <c r="G1716">
        <v>0.16411827681120664</v>
      </c>
      <c r="H1716">
        <v>2.954103276069012E-2</v>
      </c>
      <c r="I1716">
        <v>0</v>
      </c>
      <c r="J1716">
        <v>1.7724619656414062</v>
      </c>
      <c r="K1716">
        <v>2.954103276069012E-2</v>
      </c>
      <c r="L1716">
        <v>-1.0000000000000002</v>
      </c>
      <c r="M1716">
        <v>-1.0000000000000002</v>
      </c>
      <c r="N1716">
        <v>0.59082065521380134</v>
      </c>
      <c r="O1716">
        <v>7.4729975822514705</v>
      </c>
      <c r="P1716">
        <v>-1.2596511228302283E-2</v>
      </c>
      <c r="Q1716">
        <v>-0.44068218598667391</v>
      </c>
      <c r="R1716">
        <v>-0.17501252110188437</v>
      </c>
      <c r="S1716">
        <v>0.33333333333333337</v>
      </c>
      <c r="T1716">
        <v>0.22544115630015366</v>
      </c>
      <c r="U1716">
        <v>-1.889772042702082E-3</v>
      </c>
      <c r="V1716">
        <v>-1.66679302609141E-2</v>
      </c>
      <c r="W1716">
        <v>20.427030182767236</v>
      </c>
      <c r="X1716">
        <v>0.3228942513717275</v>
      </c>
      <c r="Y1716">
        <v>-1.0000000000000002</v>
      </c>
      <c r="Z1716">
        <v>-1.0000000000000002</v>
      </c>
      <c r="AA1716">
        <v>22.987255669262964</v>
      </c>
      <c r="AB1716">
        <v>9.4141831902395737E-2</v>
      </c>
      <c r="AC1716">
        <v>4.9626249551725531E-2</v>
      </c>
      <c r="AD1716">
        <v>-8.906332130216929E-2</v>
      </c>
      <c r="AE1716">
        <v>2.7352380075976002</v>
      </c>
      <c r="AF1716">
        <v>-1.0000000000000002</v>
      </c>
      <c r="AG1716">
        <v>-1.0000000000000002</v>
      </c>
      <c r="AH1716">
        <v>-1.0000000000000002</v>
      </c>
      <c r="AI1716">
        <v>0</v>
      </c>
      <c r="AJ1716">
        <v>-1.66679302609141E-2</v>
      </c>
      <c r="AK1716">
        <v>0.19455116591854593</v>
      </c>
      <c r="AL1716">
        <v>-6.5338972399234469E-3</v>
      </c>
      <c r="AM1716">
        <v>4.5068494927416429E-5</v>
      </c>
      <c r="AN1716">
        <v>0.10523282107536613</v>
      </c>
      <c r="AO1716">
        <v>0.97388254196591406</v>
      </c>
      <c r="AP1716">
        <v>2.598151040684535</v>
      </c>
      <c r="AQ1716">
        <v>22.199492148408645</v>
      </c>
      <c r="AR1716">
        <v>0.540216787329871</v>
      </c>
      <c r="AS1716">
        <v>0.35243528413241787</v>
      </c>
      <c r="AT1716">
        <v>-1.0000000000000002</v>
      </c>
      <c r="AU1716">
        <v>-1.0000000000000002</v>
      </c>
      <c r="AV1716">
        <v>-1.0894244290677729E-2</v>
      </c>
      <c r="AW1716">
        <v>33.058404292198951</v>
      </c>
      <c r="AX1716">
        <v>31.391611266107542</v>
      </c>
      <c r="AY1716">
        <v>0.19853540657065638</v>
      </c>
      <c r="AZ1716">
        <v>-3.0640198985540321</v>
      </c>
      <c r="BA1716">
        <v>1387.7711187751847</v>
      </c>
    </row>
    <row r="1717" spans="1:100" x14ac:dyDescent="0.25">
      <c r="A1717">
        <v>4285</v>
      </c>
      <c r="B1717" t="s">
        <v>2078</v>
      </c>
      <c r="C1717">
        <v>3</v>
      </c>
      <c r="D1717">
        <v>4.4990638265433889</v>
      </c>
      <c r="E1717">
        <v>0</v>
      </c>
      <c r="F1717">
        <v>-6.4000353486359032E-2</v>
      </c>
      <c r="G1717">
        <v>-6.4000353486359032E-2</v>
      </c>
      <c r="H1717">
        <v>7.0856733240878586E-2</v>
      </c>
      <c r="I1717">
        <v>0</v>
      </c>
      <c r="J1717">
        <v>4.2514039944527129</v>
      </c>
      <c r="K1717">
        <v>7.0856733240878586E-2</v>
      </c>
      <c r="L1717">
        <v>-0.99999999999999989</v>
      </c>
      <c r="M1717">
        <v>-0.99999999999999989</v>
      </c>
      <c r="N1717">
        <v>1.4171346648175707</v>
      </c>
      <c r="O1717">
        <v>8.6864674675097451</v>
      </c>
      <c r="P1717">
        <v>-0.67971898816943199</v>
      </c>
      <c r="Q1717">
        <v>-1.354539558305782</v>
      </c>
      <c r="R1717">
        <v>-0.44852988398758459</v>
      </c>
      <c r="S1717">
        <v>0.33333333333333354</v>
      </c>
      <c r="T1717">
        <v>0.30092341837107783</v>
      </c>
      <c r="U1717">
        <v>0.30327268900220944</v>
      </c>
      <c r="V1717">
        <v>0</v>
      </c>
      <c r="W1717">
        <v>34.666908298629664</v>
      </c>
      <c r="X1717">
        <v>1.7379988050434327</v>
      </c>
      <c r="Y1717">
        <v>-0.99999999999999989</v>
      </c>
      <c r="Z1717">
        <v>-0.99999999999999989</v>
      </c>
      <c r="AA1717">
        <v>48.827394415589445</v>
      </c>
      <c r="AB1717">
        <v>0.31087344777826109</v>
      </c>
      <c r="AC1717">
        <v>-3.7941059121557617E-2</v>
      </c>
      <c r="AD1717">
        <v>1.9247931362242902E-2</v>
      </c>
      <c r="AE1717">
        <v>14.609016000947323</v>
      </c>
      <c r="AF1717">
        <v>-0.99999999999999989</v>
      </c>
      <c r="AG1717">
        <v>-0.99999999999999989</v>
      </c>
      <c r="AH1717">
        <v>-0.99999999999999989</v>
      </c>
      <c r="AI1717">
        <v>0</v>
      </c>
      <c r="AJ1717">
        <v>0</v>
      </c>
      <c r="AK1717">
        <v>-4.9954426453874309E-2</v>
      </c>
      <c r="AL1717">
        <v>4.3881149909359207E-2</v>
      </c>
      <c r="AM1717">
        <v>-0.26318559222592669</v>
      </c>
      <c r="AN1717">
        <v>3.0688151954736259E-2</v>
      </c>
      <c r="AO1717">
        <v>-6.8294119379175369</v>
      </c>
      <c r="AP1717">
        <v>0.98660954841520188</v>
      </c>
      <c r="AQ1717">
        <v>38.918312293082394</v>
      </c>
      <c r="AR1717">
        <v>0.93752944070662114</v>
      </c>
      <c r="AS1717">
        <v>1.8088555382843108</v>
      </c>
      <c r="AT1717">
        <v>-0.99999999999999989</v>
      </c>
      <c r="AU1717">
        <v>-0.99999999999999989</v>
      </c>
      <c r="AV1717">
        <v>-0.51253023747394377</v>
      </c>
      <c r="AW1717">
        <v>58.500471431514377</v>
      </c>
      <c r="AX1717">
        <v>58.500471431514377</v>
      </c>
      <c r="AY1717">
        <v>0.17245586689924391</v>
      </c>
      <c r="AZ1717">
        <v>16.104143364310225</v>
      </c>
      <c r="BA1717">
        <v>1465.4334600769596</v>
      </c>
      <c r="CU1717" t="e">
        <v>#N/A</v>
      </c>
      <c r="CV1717" t="e">
        <v>#N/A</v>
      </c>
    </row>
    <row r="1718" spans="1:100" x14ac:dyDescent="0.25">
      <c r="A1718">
        <v>4286</v>
      </c>
      <c r="B1718" t="s">
        <v>2079</v>
      </c>
      <c r="C1718">
        <v>3</v>
      </c>
      <c r="D1718">
        <v>3.3626630548518524</v>
      </c>
      <c r="E1718">
        <v>-4.312278223882534E-2</v>
      </c>
      <c r="F1718">
        <v>-3.4675304416816974E-2</v>
      </c>
      <c r="G1718">
        <v>-4.6650124698133483E-2</v>
      </c>
      <c r="H1718">
        <v>0.15186494121101141</v>
      </c>
      <c r="I1718">
        <v>0</v>
      </c>
      <c r="J1718">
        <v>9.1118964726606784</v>
      </c>
      <c r="K1718">
        <v>0.15186494121101141</v>
      </c>
      <c r="L1718">
        <v>-0.99999999999999911</v>
      </c>
      <c r="M1718">
        <v>-0.99999999999999911</v>
      </c>
      <c r="N1718">
        <v>3.0372988242202266</v>
      </c>
      <c r="O1718">
        <v>12.427909402814397</v>
      </c>
      <c r="P1718">
        <v>0.16513735081145295</v>
      </c>
      <c r="Q1718">
        <v>-3.1656322664005677E-2</v>
      </c>
      <c r="R1718">
        <v>1.8927807505693728E-2</v>
      </c>
      <c r="S1718">
        <v>0.33333333333333309</v>
      </c>
      <c r="T1718">
        <v>0.3558927627813307</v>
      </c>
      <c r="U1718">
        <v>3.6638953944968161E-2</v>
      </c>
      <c r="V1718">
        <v>0</v>
      </c>
      <c r="W1718">
        <v>22.960004353944822</v>
      </c>
      <c r="X1718">
        <v>0.70248202613719601</v>
      </c>
      <c r="Y1718">
        <v>-0.99999999999999911</v>
      </c>
      <c r="Z1718">
        <v>-0.99999999999999911</v>
      </c>
      <c r="AA1718">
        <v>43.141372366524493</v>
      </c>
      <c r="AB1718">
        <v>0.25960050362959941</v>
      </c>
      <c r="AC1718">
        <v>0.22842937526496576</v>
      </c>
      <c r="AD1718">
        <v>-8.4781074793085318E-2</v>
      </c>
      <c r="AE1718">
        <v>20.162440205073988</v>
      </c>
      <c r="AF1718">
        <v>-0.99999999999999911</v>
      </c>
      <c r="AG1718">
        <v>-0.99999999999999911</v>
      </c>
      <c r="AH1718">
        <v>-0.99999999999999911</v>
      </c>
      <c r="AI1718">
        <v>0</v>
      </c>
      <c r="AJ1718">
        <v>0</v>
      </c>
      <c r="AK1718">
        <v>5.5389218106408941E-2</v>
      </c>
      <c r="AL1718">
        <v>2.5478662674529053E-2</v>
      </c>
      <c r="AM1718">
        <v>0.49549162889387277</v>
      </c>
      <c r="AN1718">
        <v>4.3531488883991908E-2</v>
      </c>
      <c r="AO1718">
        <v>12.664236812878862</v>
      </c>
      <c r="AP1718">
        <v>1.2156805354724429</v>
      </c>
      <c r="AQ1718">
        <v>32.071900826605486</v>
      </c>
      <c r="AR1718">
        <v>0.72586505005963176</v>
      </c>
      <c r="AS1718">
        <v>0.85434696734820781</v>
      </c>
      <c r="AT1718">
        <v>-0.99999999999999911</v>
      </c>
      <c r="AU1718">
        <v>-0.99999999999999911</v>
      </c>
      <c r="AV1718">
        <v>-2.7722317192439762E-2</v>
      </c>
      <c r="AW1718">
        <v>56.784962304811344</v>
      </c>
      <c r="AX1718">
        <v>56.784962304811344</v>
      </c>
      <c r="AY1718">
        <v>9.2636327568011101E-2</v>
      </c>
      <c r="AZ1718">
        <v>-26.880491246725626</v>
      </c>
      <c r="BA1718">
        <v>1387.9260697990569</v>
      </c>
    </row>
    <row r="1719" spans="1:100" x14ac:dyDescent="0.25">
      <c r="A1719">
        <v>4290</v>
      </c>
      <c r="B1719" t="s">
        <v>2080</v>
      </c>
      <c r="C1719">
        <v>3</v>
      </c>
      <c r="D1719">
        <v>4.7918606760909652</v>
      </c>
      <c r="E1719">
        <v>-9.8643992795101765E-3</v>
      </c>
      <c r="F1719">
        <v>-9.6520115959725823E-3</v>
      </c>
      <c r="G1719">
        <v>-9.6520115959725823E-3</v>
      </c>
      <c r="H1719">
        <v>-4.2313391292100891E-2</v>
      </c>
      <c r="I1719">
        <v>0</v>
      </c>
      <c r="J1719">
        <v>-2.5388034775260548</v>
      </c>
      <c r="K1719">
        <v>-4.2313391292100891E-2</v>
      </c>
      <c r="L1719">
        <v>-0.99999999999999989</v>
      </c>
      <c r="M1719">
        <v>-0.99999999999999989</v>
      </c>
      <c r="N1719">
        <v>-0.84626782584201743</v>
      </c>
      <c r="O1719">
        <v>2.2434051869689409</v>
      </c>
      <c r="P1719">
        <v>0.38884907718319445</v>
      </c>
      <c r="Q1719">
        <v>-0.57051787346430394</v>
      </c>
      <c r="R1719">
        <v>-9.5581062042587844E-2</v>
      </c>
      <c r="S1719">
        <v>0.33333333333333315</v>
      </c>
      <c r="T1719">
        <v>0.33333333333333315</v>
      </c>
      <c r="U1719">
        <v>0.20046091143837338</v>
      </c>
      <c r="V1719">
        <v>7.2546019430626177E-2</v>
      </c>
      <c r="W1719">
        <v>39.27947955311069</v>
      </c>
      <c r="X1719">
        <v>1.9460998202960185</v>
      </c>
      <c r="Y1719">
        <v>-0.99999999999999989</v>
      </c>
      <c r="Z1719">
        <v>-0.99999999999999989</v>
      </c>
      <c r="AA1719">
        <v>96.716282814706091</v>
      </c>
      <c r="AB1719">
        <v>0.43178483844440957</v>
      </c>
      <c r="AC1719">
        <v>0.31866491038429462</v>
      </c>
      <c r="AD1719">
        <v>0.40019793764405526</v>
      </c>
      <c r="AE1719">
        <v>57.532384323637984</v>
      </c>
      <c r="AF1719">
        <v>-0.99999999999999989</v>
      </c>
      <c r="AG1719">
        <v>-0.99999999999999989</v>
      </c>
      <c r="AH1719">
        <v>-0.99999999999999989</v>
      </c>
      <c r="AI1719">
        <v>0</v>
      </c>
      <c r="AJ1719">
        <v>7.2546019430626177E-2</v>
      </c>
      <c r="AK1719">
        <v>9.686958832953646E-2</v>
      </c>
      <c r="AL1719">
        <v>-1.5301351390246088E-3</v>
      </c>
      <c r="AM1719">
        <v>7.9058867435911284E-2</v>
      </c>
      <c r="AN1719">
        <v>-0.11628296304688446</v>
      </c>
      <c r="AO1719">
        <v>2.4608196275454635</v>
      </c>
      <c r="AP1719">
        <v>-2.9147247518672352</v>
      </c>
      <c r="AQ1719">
        <v>36.740676075584638</v>
      </c>
      <c r="AR1719">
        <v>0.93967359753566659</v>
      </c>
      <c r="AS1719">
        <v>1.9037864290039175</v>
      </c>
      <c r="AT1719">
        <v>-0.99999999999999989</v>
      </c>
      <c r="AU1719">
        <v>-0.99999999999999989</v>
      </c>
      <c r="AV1719">
        <v>-0.10523307363856042</v>
      </c>
      <c r="AW1719">
        <v>96.044963249807736</v>
      </c>
      <c r="AX1719">
        <v>103.29956519287039</v>
      </c>
      <c r="AY1719">
        <v>0.41743965918399523</v>
      </c>
      <c r="AZ1719">
        <v>41.286104268175499</v>
      </c>
      <c r="BA1719">
        <v>1541.2535610368072</v>
      </c>
      <c r="CU1719" t="e">
        <v>#N/A</v>
      </c>
      <c r="CV1719" t="e">
        <v>#N/A</v>
      </c>
    </row>
    <row r="1720" spans="1:100" x14ac:dyDescent="0.25">
      <c r="A1720">
        <v>4291</v>
      </c>
      <c r="B1720" t="s">
        <v>2081</v>
      </c>
      <c r="C1720">
        <v>3</v>
      </c>
      <c r="D1720">
        <v>5.942313445047442</v>
      </c>
      <c r="E1720">
        <v>-1.8034099949128531E-2</v>
      </c>
      <c r="F1720">
        <v>-6.2242243499320751E-3</v>
      </c>
      <c r="G1720">
        <v>-6.2242243499320751E-3</v>
      </c>
      <c r="H1720">
        <v>8.9194037766561832E-2</v>
      </c>
      <c r="I1720">
        <v>0</v>
      </c>
      <c r="J1720">
        <v>5.3516422659937106</v>
      </c>
      <c r="K1720">
        <v>8.9194037766561832E-2</v>
      </c>
      <c r="L1720">
        <v>-1.0000000000000002</v>
      </c>
      <c r="M1720">
        <v>-1.0000000000000002</v>
      </c>
      <c r="N1720">
        <v>1.7838807553312366</v>
      </c>
      <c r="O1720">
        <v>11.28773148669122</v>
      </c>
      <c r="P1720">
        <v>1.2060092511905607</v>
      </c>
      <c r="Q1720">
        <v>-5.1428676976016392E-2</v>
      </c>
      <c r="R1720">
        <v>6.0859325830890119E-2</v>
      </c>
      <c r="S1720">
        <v>0.33333333333333354</v>
      </c>
      <c r="T1720">
        <v>0.33333333333333354</v>
      </c>
      <c r="U1720">
        <v>0.1724732550945004</v>
      </c>
      <c r="V1720">
        <v>-5.2687028837986864E-2</v>
      </c>
      <c r="W1720">
        <v>27.890354206264757</v>
      </c>
      <c r="X1720">
        <v>0.95124347625018557</v>
      </c>
      <c r="Y1720">
        <v>-1.0000000000000002</v>
      </c>
      <c r="Z1720">
        <v>-1.0000000000000002</v>
      </c>
      <c r="AA1720">
        <v>54.870056538504784</v>
      </c>
      <c r="AB1720">
        <v>0.40242416180369728</v>
      </c>
      <c r="AC1720">
        <v>0.11138282477072931</v>
      </c>
      <c r="AD1720">
        <v>2.45698735537562E-2</v>
      </c>
      <c r="AE1720">
        <v>26.91884300640913</v>
      </c>
      <c r="AF1720">
        <v>-1.0000000000000002</v>
      </c>
      <c r="AG1720">
        <v>-1.0000000000000002</v>
      </c>
      <c r="AH1720">
        <v>-1.0000000000000002</v>
      </c>
      <c r="AI1720">
        <v>0</v>
      </c>
      <c r="AJ1720">
        <v>-5.2687028837986864E-2</v>
      </c>
      <c r="AK1720">
        <v>0.16096824469909798</v>
      </c>
      <c r="AL1720">
        <v>0.24680079849745049</v>
      </c>
      <c r="AM1720">
        <v>-0.28249875463147889</v>
      </c>
      <c r="AN1720">
        <v>-0.2327497425748099</v>
      </c>
      <c r="AO1720">
        <v>-6.2576276422914789</v>
      </c>
      <c r="AP1720">
        <v>-4.5847395718829915</v>
      </c>
      <c r="AQ1720">
        <v>33.241996472258435</v>
      </c>
      <c r="AR1720">
        <v>0.78645289292318066</v>
      </c>
      <c r="AS1720">
        <v>1.0404375140167472</v>
      </c>
      <c r="AT1720">
        <v>-1.0000000000000002</v>
      </c>
      <c r="AU1720">
        <v>-1.0000000000000002</v>
      </c>
      <c r="AV1720">
        <v>5.4635101480958043E-2</v>
      </c>
      <c r="AW1720">
        <v>61.573048453313028</v>
      </c>
      <c r="AX1720">
        <v>56.304345569514339</v>
      </c>
      <c r="AY1720">
        <v>-7.5773212903052875E-2</v>
      </c>
      <c r="AZ1720">
        <v>-35.321001836801365</v>
      </c>
      <c r="BA1720">
        <v>1421.3192225080998</v>
      </c>
      <c r="CU1720" t="e">
        <v>#N/A</v>
      </c>
      <c r="CV1720" t="e">
        <v>#N/A</v>
      </c>
    </row>
    <row r="1721" spans="1:100" x14ac:dyDescent="0.25">
      <c r="A1721">
        <v>4292</v>
      </c>
      <c r="B1721" t="s">
        <v>2082</v>
      </c>
      <c r="C1721">
        <v>2</v>
      </c>
      <c r="D1721">
        <v>3.3230431226291324</v>
      </c>
      <c r="E1721">
        <v>-9.0824523822266384E-2</v>
      </c>
      <c r="F1721">
        <v>-0.14922570784749858</v>
      </c>
      <c r="G1721">
        <v>-0.1422364862464226</v>
      </c>
      <c r="H1721">
        <v>2.2801708568047335E-2</v>
      </c>
      <c r="I1721">
        <v>0</v>
      </c>
      <c r="J1721">
        <v>1.3681025140828398</v>
      </c>
      <c r="K1721">
        <v>2.2801708568047335E-2</v>
      </c>
      <c r="L1721">
        <v>-1</v>
      </c>
      <c r="M1721">
        <v>-1</v>
      </c>
      <c r="N1721">
        <v>0.45603417136094659</v>
      </c>
      <c r="O1721">
        <v>5.2659696088123251</v>
      </c>
      <c r="P1721">
        <v>-0.29219938275765706</v>
      </c>
      <c r="Q1721">
        <v>-0.39468679765854153</v>
      </c>
      <c r="R1721">
        <v>-0.12814179995247443</v>
      </c>
      <c r="S1721">
        <v>0.3191169833101391</v>
      </c>
      <c r="T1721">
        <v>0.23639359892915596</v>
      </c>
      <c r="U1721">
        <v>1.8449254936018539E-2</v>
      </c>
      <c r="V1721">
        <v>-7.19145951994009E-3</v>
      </c>
      <c r="W1721">
        <v>20.58322945989643</v>
      </c>
      <c r="X1721">
        <v>0.52876404050573611</v>
      </c>
      <c r="Y1721">
        <v>-1</v>
      </c>
      <c r="Z1721">
        <v>-1</v>
      </c>
      <c r="AA1721">
        <v>34.725474879289528</v>
      </c>
      <c r="AB1721">
        <v>5.105665690463862E-2</v>
      </c>
      <c r="AC1721">
        <v>5.1245097965938374E-2</v>
      </c>
      <c r="AD1721">
        <v>4.7223883237346026E-2</v>
      </c>
      <c r="AE1721">
        <v>11.507267299270517</v>
      </c>
      <c r="AF1721">
        <v>-1</v>
      </c>
      <c r="AG1721">
        <v>-1</v>
      </c>
      <c r="AH1721">
        <v>-1</v>
      </c>
      <c r="AI1721">
        <v>-4.2104186999673988E-3</v>
      </c>
      <c r="AJ1721">
        <v>-7.19145951994009E-3</v>
      </c>
      <c r="AK1721">
        <v>0.17039789291898372</v>
      </c>
      <c r="AL1721">
        <v>1.430064070263623E-3</v>
      </c>
      <c r="AM1721">
        <v>0.1901208198126651</v>
      </c>
      <c r="AN1721">
        <v>-6.6799595976113346E-3</v>
      </c>
      <c r="AO1721">
        <v>5.2282399725117026</v>
      </c>
      <c r="AP1721">
        <v>0.2169213178108782</v>
      </c>
      <c r="AQ1721">
        <v>25.534898300201498</v>
      </c>
      <c r="AR1721">
        <v>0.60753688934482808</v>
      </c>
      <c r="AS1721">
        <v>0.60614719166244457</v>
      </c>
      <c r="AT1721">
        <v>-1</v>
      </c>
      <c r="AU1721">
        <v>-1</v>
      </c>
      <c r="AV1721">
        <v>-0.11833298360533284</v>
      </c>
      <c r="AW1721">
        <v>45.462247708338658</v>
      </c>
      <c r="AX1721">
        <v>45.45357733504413</v>
      </c>
      <c r="AY1721">
        <v>9.4553749262557787E-2</v>
      </c>
      <c r="AZ1721">
        <v>-12.633643762563395</v>
      </c>
      <c r="BA1721">
        <v>1385.7436350104158</v>
      </c>
    </row>
    <row r="1722" spans="1:100" x14ac:dyDescent="0.25">
      <c r="A1722">
        <v>4293</v>
      </c>
      <c r="B1722" t="s">
        <v>2083</v>
      </c>
      <c r="C1722">
        <v>3</v>
      </c>
      <c r="D1722">
        <v>5.1169635219534051</v>
      </c>
      <c r="E1722">
        <v>0</v>
      </c>
      <c r="F1722">
        <v>-2.3132698147781818E-2</v>
      </c>
      <c r="G1722">
        <v>-2.3132698147781818E-2</v>
      </c>
      <c r="H1722">
        <v>7.0777693054729033E-3</v>
      </c>
      <c r="I1722">
        <v>0</v>
      </c>
      <c r="J1722">
        <v>0.42466615832837429</v>
      </c>
      <c r="K1722">
        <v>7.0777693054729033E-3</v>
      </c>
      <c r="L1722">
        <v>-0.99999999999999845</v>
      </c>
      <c r="M1722">
        <v>-0.99999999999999845</v>
      </c>
      <c r="N1722">
        <v>0.14155538610945853</v>
      </c>
      <c r="O1722">
        <v>5.5184969821339989</v>
      </c>
      <c r="P1722">
        <v>-3.6930279087876947</v>
      </c>
      <c r="Q1722">
        <v>-2.5715750119476124</v>
      </c>
      <c r="R1722">
        <v>-1.1508280369381612</v>
      </c>
      <c r="S1722">
        <v>0.33306208143146615</v>
      </c>
      <c r="T1722">
        <v>2.2247369673571465E-2</v>
      </c>
      <c r="U1722">
        <v>-8.4458067035781959E-2</v>
      </c>
      <c r="V1722">
        <v>0</v>
      </c>
      <c r="W1722">
        <v>10.550944590551316</v>
      </c>
      <c r="X1722">
        <v>-0.32753945397839862</v>
      </c>
      <c r="Y1722">
        <v>-0.99999999999999845</v>
      </c>
      <c r="Z1722">
        <v>-0.99999999999999845</v>
      </c>
      <c r="AA1722">
        <v>23.769585836192483</v>
      </c>
      <c r="AB1722">
        <v>0.11375738722926765</v>
      </c>
      <c r="AC1722">
        <v>2.7365358698859402E-3</v>
      </c>
      <c r="AD1722">
        <v>0.17089546255243301</v>
      </c>
      <c r="AE1722">
        <v>14.369469282579335</v>
      </c>
      <c r="AF1722">
        <v>-0.99999999999999845</v>
      </c>
      <c r="AG1722">
        <v>-0.99999999999999845</v>
      </c>
      <c r="AH1722">
        <v>-0.99999999999999845</v>
      </c>
      <c r="AI1722">
        <v>-7.0737949837181621E-3</v>
      </c>
      <c r="AJ1722">
        <v>0</v>
      </c>
      <c r="AK1722">
        <v>3.2546745592825152E-2</v>
      </c>
      <c r="AL1722">
        <v>-7.0761623724862083E-2</v>
      </c>
      <c r="AM1722">
        <v>1.4519829858742027E-3</v>
      </c>
      <c r="AN1722">
        <v>0.2104894530873318</v>
      </c>
      <c r="AO1722">
        <v>0.19903330261098048</v>
      </c>
      <c r="AP1722">
        <v>4.9084282085589876</v>
      </c>
      <c r="AQ1722">
        <v>10.97561074887969</v>
      </c>
      <c r="AR1722">
        <v>0.2708513840692558</v>
      </c>
      <c r="AS1722">
        <v>-0.32046168467292546</v>
      </c>
      <c r="AT1722">
        <v>-0.99999999999999845</v>
      </c>
      <c r="AU1722">
        <v>-0.99999999999999845</v>
      </c>
      <c r="AV1722">
        <v>-1.1739607350859431</v>
      </c>
      <c r="AW1722">
        <v>34.196511026885446</v>
      </c>
      <c r="AX1722">
        <v>34.055035127211085</v>
      </c>
      <c r="AY1722">
        <v>0.15468666724725449</v>
      </c>
      <c r="AZ1722">
        <v>-50.372542807079391</v>
      </c>
      <c r="BA1722">
        <v>1433.3625542056861</v>
      </c>
    </row>
    <row r="1723" spans="1:100" x14ac:dyDescent="0.25">
      <c r="A1723">
        <v>4295</v>
      </c>
      <c r="B1723" t="s">
        <v>2084</v>
      </c>
      <c r="C1723">
        <v>2</v>
      </c>
      <c r="D1723">
        <v>3.613577027265761</v>
      </c>
      <c r="E1723">
        <v>-2.6288785466313649E-2</v>
      </c>
      <c r="F1723">
        <v>1.1475330267227746E-2</v>
      </c>
      <c r="G1723">
        <v>1.9194310352975169E-2</v>
      </c>
      <c r="H1723">
        <v>5.6198441407792968E-2</v>
      </c>
      <c r="I1723">
        <v>0</v>
      </c>
      <c r="J1723">
        <v>3.3719064844675777</v>
      </c>
      <c r="K1723">
        <v>5.6198441407792968E-2</v>
      </c>
      <c r="L1723">
        <v>-1</v>
      </c>
      <c r="M1723">
        <v>-1</v>
      </c>
      <c r="N1723">
        <v>1.1239688281558591</v>
      </c>
      <c r="O1723">
        <v>7.3473980220436825</v>
      </c>
      <c r="P1723">
        <v>3.463963625100791E-2</v>
      </c>
      <c r="Q1723">
        <v>0.36922084302914893</v>
      </c>
      <c r="R1723">
        <v>0.12276244470715716</v>
      </c>
      <c r="S1723">
        <v>0.3253597870158822</v>
      </c>
      <c r="T1723">
        <v>0.26275084151346523</v>
      </c>
      <c r="U1723">
        <v>5.1086930469615807E-2</v>
      </c>
      <c r="V1723">
        <v>-2.8758272943166497E-3</v>
      </c>
      <c r="W1723">
        <v>22.643129461111617</v>
      </c>
      <c r="X1723">
        <v>0.67996129097053926</v>
      </c>
      <c r="Y1723">
        <v>-1</v>
      </c>
      <c r="Z1723">
        <v>-1</v>
      </c>
      <c r="AA1723">
        <v>38.966477204957442</v>
      </c>
      <c r="AB1723">
        <v>8.7665894815522366E-2</v>
      </c>
      <c r="AC1723">
        <v>8.7868228995149844E-2</v>
      </c>
      <c r="AD1723">
        <v>8.3532510815172351E-2</v>
      </c>
      <c r="AE1723">
        <v>14.879947686938401</v>
      </c>
      <c r="AF1723">
        <v>-1</v>
      </c>
      <c r="AG1723">
        <v>-1</v>
      </c>
      <c r="AH1723">
        <v>-1</v>
      </c>
      <c r="AI1723">
        <v>-1.8439736863255245E-3</v>
      </c>
      <c r="AJ1723">
        <v>-2.8758272943166497E-3</v>
      </c>
      <c r="AK1723">
        <v>0.12629320134488911</v>
      </c>
      <c r="AL1723">
        <v>4.5534755644358223E-2</v>
      </c>
      <c r="AM1723">
        <v>0.1387510547125709</v>
      </c>
      <c r="AN1723">
        <v>4.4689805502482853E-2</v>
      </c>
      <c r="AO1723">
        <v>3.9201645527643607</v>
      </c>
      <c r="AP1723">
        <v>1.5249967375582201</v>
      </c>
      <c r="AQ1723">
        <v>27.727807237856236</v>
      </c>
      <c r="AR1723">
        <v>0.65580710747113069</v>
      </c>
      <c r="AS1723">
        <v>0.76224702069579953</v>
      </c>
      <c r="AT1723">
        <v>-1</v>
      </c>
      <c r="AU1723">
        <v>-1</v>
      </c>
      <c r="AV1723">
        <v>0.21462705210535682</v>
      </c>
      <c r="AW1723">
        <v>50.349692603169551</v>
      </c>
      <c r="AX1723">
        <v>50.405050874005696</v>
      </c>
      <c r="AY1723">
        <v>0.13220018174958412</v>
      </c>
      <c r="AZ1723">
        <v>-6.0382703663210098</v>
      </c>
      <c r="BA1723">
        <v>1426.6163042345067</v>
      </c>
    </row>
    <row r="1724" spans="1:100" x14ac:dyDescent="0.25">
      <c r="A1724">
        <v>4296</v>
      </c>
      <c r="B1724" t="s">
        <v>2085</v>
      </c>
      <c r="C1724">
        <v>3</v>
      </c>
      <c r="D1724">
        <v>6.3285194826822906</v>
      </c>
      <c r="E1724">
        <v>-0.13266326060308689</v>
      </c>
      <c r="F1724">
        <v>-9.5488917612296831E-2</v>
      </c>
      <c r="G1724">
        <v>-0.13862694177708762</v>
      </c>
      <c r="H1724">
        <v>0.44419172880811258</v>
      </c>
      <c r="I1724">
        <v>0</v>
      </c>
      <c r="J1724">
        <v>26.651503728486755</v>
      </c>
      <c r="K1724">
        <v>0.44419172880811258</v>
      </c>
      <c r="L1724">
        <v>-1.0000000000000002</v>
      </c>
      <c r="M1724">
        <v>-1.0000000000000002</v>
      </c>
      <c r="N1724">
        <v>8.8838345761622524</v>
      </c>
      <c r="O1724">
        <v>32.841396269391957</v>
      </c>
      <c r="P1724">
        <v>-0.99385333373782558</v>
      </c>
      <c r="Q1724">
        <v>0.3219935531682378</v>
      </c>
      <c r="R1724">
        <v>4.3378406237652323E-2</v>
      </c>
      <c r="S1724">
        <v>0.3333333333333337</v>
      </c>
      <c r="T1724">
        <v>0.34580595049531115</v>
      </c>
      <c r="U1724">
        <v>0.20057815017274966</v>
      </c>
      <c r="V1724">
        <v>0</v>
      </c>
      <c r="W1724">
        <v>17.421028207731275</v>
      </c>
      <c r="X1724">
        <v>1.0497327728735075</v>
      </c>
      <c r="Y1724">
        <v>-1.0000000000000002</v>
      </c>
      <c r="Z1724">
        <v>-1.0000000000000002</v>
      </c>
      <c r="AA1724">
        <v>41.041139127425744</v>
      </c>
      <c r="AB1724">
        <v>0.19727962715176237</v>
      </c>
      <c r="AC1724">
        <v>0.15723514232641531</v>
      </c>
      <c r="AD1724">
        <v>0.11701988079095862</v>
      </c>
      <c r="AE1724">
        <v>23.576732513456808</v>
      </c>
      <c r="AF1724">
        <v>-1.0000000000000002</v>
      </c>
      <c r="AG1724">
        <v>-1.0000000000000002</v>
      </c>
      <c r="AH1724">
        <v>-1.0000000000000002</v>
      </c>
      <c r="AI1724">
        <v>-7.965789381104817E-3</v>
      </c>
      <c r="AJ1724">
        <v>0</v>
      </c>
      <c r="AK1724">
        <v>0.13389568656192999</v>
      </c>
      <c r="AL1724">
        <v>0.15068873309425548</v>
      </c>
      <c r="AM1724">
        <v>6.5593654316296254E-2</v>
      </c>
      <c r="AN1724">
        <v>0.16641359612791998</v>
      </c>
      <c r="AO1724">
        <v>2.3093197907170575</v>
      </c>
      <c r="AP1724">
        <v>4.9137835686692739</v>
      </c>
      <c r="AQ1724">
        <v>44.072531936218049</v>
      </c>
      <c r="AR1724">
        <v>0.87971743400139457</v>
      </c>
      <c r="AS1724">
        <v>1.4939245016816201</v>
      </c>
      <c r="AT1724">
        <v>-1.0000000000000002</v>
      </c>
      <c r="AU1724">
        <v>-1.0000000000000002</v>
      </c>
      <c r="AV1724">
        <v>-9.5248535539435214E-2</v>
      </c>
      <c r="AW1724">
        <v>78.796318965486961</v>
      </c>
      <c r="AX1724">
        <v>78.637003177864855</v>
      </c>
      <c r="AY1724">
        <v>0.28393321550574663</v>
      </c>
      <c r="AZ1724">
        <v>17.253636742346583</v>
      </c>
      <c r="BA1724">
        <v>1473.2660370173735</v>
      </c>
    </row>
    <row r="1725" spans="1:100" x14ac:dyDescent="0.25">
      <c r="A1725">
        <v>4298</v>
      </c>
      <c r="B1725" t="s">
        <v>2086</v>
      </c>
      <c r="C1725">
        <v>3</v>
      </c>
      <c r="D1725">
        <v>-0.46305996169415331</v>
      </c>
      <c r="E1725">
        <v>0</v>
      </c>
      <c r="F1725">
        <v>1.2549603966783009</v>
      </c>
      <c r="G1725">
        <v>1.2549603966783009</v>
      </c>
      <c r="H1725">
        <v>3.3801329969772038E-2</v>
      </c>
      <c r="I1725">
        <v>0</v>
      </c>
      <c r="J1725">
        <v>2.0280797981863214</v>
      </c>
      <c r="K1725">
        <v>3.3801329969772038E-2</v>
      </c>
      <c r="L1725">
        <v>-0.99999999999999944</v>
      </c>
      <c r="M1725">
        <v>-0.99999999999999944</v>
      </c>
      <c r="N1725">
        <v>0.67602659939544063</v>
      </c>
      <c r="O1725">
        <v>2.8199802331704702</v>
      </c>
      <c r="P1725">
        <v>-2.9234414195099322E-2</v>
      </c>
      <c r="Q1725">
        <v>-1.757030168739623</v>
      </c>
      <c r="R1725">
        <v>-0.62438583543452253</v>
      </c>
      <c r="S1725">
        <v>0.25754591379938363</v>
      </c>
      <c r="T1725">
        <v>0.31988081901718191</v>
      </c>
      <c r="U1725">
        <v>-0.12779569109915134</v>
      </c>
      <c r="V1725">
        <v>0</v>
      </c>
      <c r="W1725">
        <v>16.63318846990569</v>
      </c>
      <c r="X1725">
        <v>5.2935243738843896E-3</v>
      </c>
      <c r="Y1725">
        <v>-0.99999999999999944</v>
      </c>
      <c r="Z1725">
        <v>-0.99999999999999944</v>
      </c>
      <c r="AA1725">
        <v>11.247454790009842</v>
      </c>
      <c r="AB1725">
        <v>-4.8770117651616048E-2</v>
      </c>
      <c r="AC1725">
        <v>-0.14786777007838528</v>
      </c>
      <c r="AD1725">
        <v>0.10141093084077482</v>
      </c>
      <c r="AE1725">
        <v>-4.7613478444613255</v>
      </c>
      <c r="AF1725">
        <v>-0.99999999999999944</v>
      </c>
      <c r="AG1725">
        <v>-0.99999999999999944</v>
      </c>
      <c r="AH1725">
        <v>-0.99999999999999944</v>
      </c>
      <c r="AI1725">
        <v>-1.6966613090697715E-2</v>
      </c>
      <c r="AJ1725">
        <v>0</v>
      </c>
      <c r="AK1725">
        <v>0.26662975640258196</v>
      </c>
      <c r="AL1725">
        <v>0.12597096637577981</v>
      </c>
      <c r="AM1725">
        <v>0.49234629040021627</v>
      </c>
      <c r="AN1725">
        <v>7.5281274073522517E-2</v>
      </c>
      <c r="AO1725">
        <v>13.641806042018322</v>
      </c>
      <c r="AP1725">
        <v>2.5118866837169627</v>
      </c>
      <c r="AQ1725">
        <v>18.661268268092012</v>
      </c>
      <c r="AR1725">
        <v>0.44963104171741419</v>
      </c>
      <c r="AS1725">
        <v>3.9094854343656407E-2</v>
      </c>
      <c r="AT1725">
        <v>-0.99999999999999944</v>
      </c>
      <c r="AU1725">
        <v>-0.99999999999999944</v>
      </c>
      <c r="AV1725">
        <v>0.63057456124377809</v>
      </c>
      <c r="AW1725">
        <v>16.579321706897272</v>
      </c>
      <c r="AX1725">
        <v>16.239989445083317</v>
      </c>
      <c r="AY1725">
        <v>-6.2157573827351584E-2</v>
      </c>
      <c r="AZ1725">
        <v>-43.694246012650666</v>
      </c>
      <c r="BA1725">
        <v>1368.5854512600536</v>
      </c>
      <c r="CU1725" t="e">
        <v>#N/A</v>
      </c>
      <c r="CV1725" t="e">
        <v>#N/A</v>
      </c>
    </row>
    <row r="1726" spans="1:100" x14ac:dyDescent="0.25">
      <c r="A1726">
        <v>4299</v>
      </c>
      <c r="B1726" t="s">
        <v>2087</v>
      </c>
      <c r="C1726">
        <v>2</v>
      </c>
      <c r="D1726">
        <v>3.2298987550086053</v>
      </c>
      <c r="E1726">
        <v>-0.11151450334671173</v>
      </c>
      <c r="F1726">
        <v>-0.20074601694835695</v>
      </c>
      <c r="G1726">
        <v>-0.19399075390249826</v>
      </c>
      <c r="H1726">
        <v>1.2094808232816653E-2</v>
      </c>
      <c r="I1726">
        <v>0</v>
      </c>
      <c r="J1726">
        <v>0.72568849396899893</v>
      </c>
      <c r="K1726">
        <v>1.2094808232816653E-2</v>
      </c>
      <c r="L1726">
        <v>-1</v>
      </c>
      <c r="M1726">
        <v>-1</v>
      </c>
      <c r="N1726">
        <v>0.2418961646563329</v>
      </c>
      <c r="O1726">
        <v>4.5986694066541318</v>
      </c>
      <c r="P1726">
        <v>-0.39698306980220671</v>
      </c>
      <c r="Q1726">
        <v>-0.63959347800394184</v>
      </c>
      <c r="R1726">
        <v>-0.20858100800757812</v>
      </c>
      <c r="S1726">
        <v>0.31711555767935845</v>
      </c>
      <c r="T1726">
        <v>0.22794353973277121</v>
      </c>
      <c r="U1726">
        <v>7.9857062772724224E-3</v>
      </c>
      <c r="V1726">
        <v>-8.5750392953925173E-3</v>
      </c>
      <c r="W1726">
        <v>19.922831207187571</v>
      </c>
      <c r="X1726">
        <v>0.48029061948411594</v>
      </c>
      <c r="Y1726">
        <v>-1</v>
      </c>
      <c r="Z1726">
        <v>-1</v>
      </c>
      <c r="AA1726">
        <v>33.365821243698932</v>
      </c>
      <c r="AB1726">
        <v>3.931983631379049E-2</v>
      </c>
      <c r="AC1726">
        <v>3.9503823279715272E-2</v>
      </c>
      <c r="AD1726">
        <v>3.5583437489247638E-2</v>
      </c>
      <c r="AE1726">
        <v>10.425995279440741</v>
      </c>
      <c r="AF1726">
        <v>-1</v>
      </c>
      <c r="AG1726">
        <v>-1</v>
      </c>
      <c r="AH1726">
        <v>-1</v>
      </c>
      <c r="AI1726">
        <v>-4.969094437245301E-3</v>
      </c>
      <c r="AJ1726">
        <v>-8.5750392953925173E-3</v>
      </c>
      <c r="AK1726">
        <v>0.18453773525822958</v>
      </c>
      <c r="AL1726">
        <v>-1.2709778268982272E-2</v>
      </c>
      <c r="AM1726">
        <v>0.2065898246644316</v>
      </c>
      <c r="AN1726">
        <v>-2.3148964449377821E-2</v>
      </c>
      <c r="AO1726">
        <v>5.6476053402979751</v>
      </c>
      <c r="AP1726">
        <v>-0.20244404997539478</v>
      </c>
      <c r="AQ1726">
        <v>24.831857749726957</v>
      </c>
      <c r="AR1726">
        <v>0.59206159069456343</v>
      </c>
      <c r="AS1726">
        <v>0.55610201748847254</v>
      </c>
      <c r="AT1726">
        <v>-1</v>
      </c>
      <c r="AU1726">
        <v>-1</v>
      </c>
      <c r="AV1726">
        <v>-0.22507905170354248</v>
      </c>
      <c r="AW1726">
        <v>43.895346369995501</v>
      </c>
      <c r="AX1726">
        <v>43.866148590184991</v>
      </c>
      <c r="AY1726">
        <v>8.2484406954442022E-2</v>
      </c>
      <c r="AZ1726">
        <v>-14.748102262622377</v>
      </c>
      <c r="BA1726">
        <v>1394.4060441345498</v>
      </c>
    </row>
    <row r="1727" spans="1:100" x14ac:dyDescent="0.25">
      <c r="A1727">
        <v>4301</v>
      </c>
      <c r="B1727" t="s">
        <v>2088</v>
      </c>
      <c r="C1727">
        <v>2</v>
      </c>
      <c r="D1727">
        <v>3.345715517441203</v>
      </c>
      <c r="E1727">
        <v>-8.5788348298020317E-2</v>
      </c>
      <c r="F1727">
        <v>-0.13668508066182281</v>
      </c>
      <c r="G1727">
        <v>-0.12963891089663288</v>
      </c>
      <c r="H1727">
        <v>2.5407889465670838E-2</v>
      </c>
      <c r="I1727">
        <v>0</v>
      </c>
      <c r="J1727">
        <v>1.5244733679402498</v>
      </c>
      <c r="K1727">
        <v>2.5407889465670838E-2</v>
      </c>
      <c r="L1727">
        <v>-1</v>
      </c>
      <c r="M1727">
        <v>-1</v>
      </c>
      <c r="N1727">
        <v>0.5081577893134166</v>
      </c>
      <c r="O1727">
        <v>5.4283980414486628</v>
      </c>
      <c r="P1727">
        <v>-0.26669384567336313</v>
      </c>
      <c r="Q1727">
        <v>-0.33507373579820499</v>
      </c>
      <c r="R1727">
        <v>-0.10856198498367692</v>
      </c>
      <c r="S1727">
        <v>0.31960415299358064</v>
      </c>
      <c r="T1727">
        <v>0.23845043911369954</v>
      </c>
      <c r="U1727">
        <v>2.0996201277346423E-2</v>
      </c>
      <c r="V1727">
        <v>-6.8546805205823239E-3</v>
      </c>
      <c r="W1727">
        <v>20.74397787980751</v>
      </c>
      <c r="X1727">
        <v>0.54056302059835182</v>
      </c>
      <c r="Y1727">
        <v>-1</v>
      </c>
      <c r="Z1727">
        <v>-1</v>
      </c>
      <c r="AA1727">
        <v>35.056429985017068</v>
      </c>
      <c r="AB1727">
        <v>5.3913532065982289E-2</v>
      </c>
      <c r="AC1727">
        <v>5.4103057304580676E-2</v>
      </c>
      <c r="AD1727">
        <v>5.0057299669615724E-2</v>
      </c>
      <c r="AE1727">
        <v>11.770461164440125</v>
      </c>
      <c r="AF1727">
        <v>-1</v>
      </c>
      <c r="AG1727">
        <v>-1</v>
      </c>
      <c r="AH1727">
        <v>-1</v>
      </c>
      <c r="AI1727">
        <v>-4.0257484263983038E-3</v>
      </c>
      <c r="AJ1727">
        <v>-6.8546805205823239E-3</v>
      </c>
      <c r="AK1727">
        <v>0.16695609502732933</v>
      </c>
      <c r="AL1727">
        <v>4.8718619619180087E-3</v>
      </c>
      <c r="AM1727">
        <v>0.1861120773658608</v>
      </c>
      <c r="AN1727">
        <v>-2.671217150807037E-3</v>
      </c>
      <c r="AO1727">
        <v>5.1261616887479935</v>
      </c>
      <c r="AP1727">
        <v>0.31899960157458773</v>
      </c>
      <c r="AQ1727">
        <v>25.706026338712558</v>
      </c>
      <c r="AR1727">
        <v>0.6113037524391477</v>
      </c>
      <c r="AS1727">
        <v>0.61832875428718315</v>
      </c>
      <c r="AT1727">
        <v>-1</v>
      </c>
      <c r="AU1727">
        <v>-1</v>
      </c>
      <c r="AV1727">
        <v>-9.2349780730214603E-2</v>
      </c>
      <c r="AW1727">
        <v>45.843649253939454</v>
      </c>
      <c r="AX1727">
        <v>45.839975484056247</v>
      </c>
      <c r="AY1727">
        <v>9.7491563978810369E-2</v>
      </c>
      <c r="AZ1727">
        <v>-12.118960597582518</v>
      </c>
      <c r="BA1727">
        <v>1393.8791994253227</v>
      </c>
    </row>
    <row r="1728" spans="1:100" x14ac:dyDescent="0.25">
      <c r="A1728">
        <v>4306</v>
      </c>
      <c r="B1728" t="s">
        <v>2089</v>
      </c>
      <c r="C1728">
        <v>2</v>
      </c>
      <c r="D1728">
        <v>3.8246037575842755</v>
      </c>
      <c r="E1728">
        <v>2.0586176927424371E-2</v>
      </c>
      <c r="F1728">
        <v>0.12819910704830845</v>
      </c>
      <c r="G1728">
        <v>0.13644814075081027</v>
      </c>
      <c r="H1728">
        <v>8.0455862734597913E-2</v>
      </c>
      <c r="I1728">
        <v>0</v>
      </c>
      <c r="J1728">
        <v>4.8273517640758739</v>
      </c>
      <c r="K1728">
        <v>8.0455862734597913E-2</v>
      </c>
      <c r="L1728">
        <v>-1</v>
      </c>
      <c r="M1728">
        <v>-1</v>
      </c>
      <c r="N1728">
        <v>1.6091172546919581</v>
      </c>
      <c r="O1728">
        <v>8.859225128713458</v>
      </c>
      <c r="P1728">
        <v>0.27203626508223644</v>
      </c>
      <c r="Q1728">
        <v>0.92407839702537919</v>
      </c>
      <c r="R1728">
        <v>0.30500452223604363</v>
      </c>
      <c r="S1728">
        <v>0.32989419223681826</v>
      </c>
      <c r="T1728">
        <v>0.28189519139488506</v>
      </c>
      <c r="U1728">
        <v>7.4793017239990212E-2</v>
      </c>
      <c r="V1728">
        <v>2.5879397809408392E-4</v>
      </c>
      <c r="W1728">
        <v>24.139319596246505</v>
      </c>
      <c r="X1728">
        <v>0.78978207570353831</v>
      </c>
      <c r="Y1728">
        <v>-1</v>
      </c>
      <c r="Z1728">
        <v>-1</v>
      </c>
      <c r="AA1728">
        <v>42.046891710033009</v>
      </c>
      <c r="AB1728">
        <v>0.11425669076909177</v>
      </c>
      <c r="AC1728">
        <v>0.11446911609225824</v>
      </c>
      <c r="AD1728">
        <v>0.10990496111381931</v>
      </c>
      <c r="AE1728">
        <v>17.329664237263533</v>
      </c>
      <c r="AF1728">
        <v>-1</v>
      </c>
      <c r="AG1728">
        <v>-1</v>
      </c>
      <c r="AH1728">
        <v>-1</v>
      </c>
      <c r="AI1728">
        <v>-1.2512729443203431E-4</v>
      </c>
      <c r="AJ1728">
        <v>2.5879397809408392E-4</v>
      </c>
      <c r="AK1728">
        <v>9.4258148960113808E-2</v>
      </c>
      <c r="AL1728">
        <v>7.7569808029133519E-2</v>
      </c>
      <c r="AM1728">
        <v>0.10143908047031817</v>
      </c>
      <c r="AN1728">
        <v>8.200177974473559E-2</v>
      </c>
      <c r="AO1728">
        <v>2.9700555485001527</v>
      </c>
      <c r="AP1728">
        <v>2.475105741822428</v>
      </c>
      <c r="AQ1728">
        <v>29.320607236804051</v>
      </c>
      <c r="AR1728">
        <v>0.69086775320091265</v>
      </c>
      <c r="AS1728">
        <v>0.87562874998273987</v>
      </c>
      <c r="AT1728">
        <v>-1</v>
      </c>
      <c r="AU1728">
        <v>-1</v>
      </c>
      <c r="AV1728">
        <v>0.456469627245223</v>
      </c>
      <c r="AW1728">
        <v>53.899644947141347</v>
      </c>
      <c r="AX1728">
        <v>54.001509856968632</v>
      </c>
      <c r="AY1728">
        <v>0.15954433480404412</v>
      </c>
      <c r="AZ1728">
        <v>-1.2477792710408475</v>
      </c>
      <c r="BA1728">
        <v>1424.1707099632104</v>
      </c>
    </row>
    <row r="1729" spans="1:100" x14ac:dyDescent="0.25">
      <c r="A1729">
        <v>4308</v>
      </c>
      <c r="B1729" t="s">
        <v>2090</v>
      </c>
      <c r="C1729">
        <v>2</v>
      </c>
      <c r="D1729">
        <v>3.8553997099578319</v>
      </c>
      <c r="E1729">
        <v>2.7426822694010224E-2</v>
      </c>
      <c r="F1729">
        <v>0.14523306225003207</v>
      </c>
      <c r="G1729">
        <v>0.15355944874055441</v>
      </c>
      <c r="H1729">
        <v>8.3995842673433338E-2</v>
      </c>
      <c r="I1729">
        <v>0</v>
      </c>
      <c r="J1729">
        <v>5.0397505604059996</v>
      </c>
      <c r="K1729">
        <v>8.3995842673433338E-2</v>
      </c>
      <c r="L1729">
        <v>-1</v>
      </c>
      <c r="M1729">
        <v>-1</v>
      </c>
      <c r="N1729">
        <v>1.6799168534686666</v>
      </c>
      <c r="O1729">
        <v>9.079851944585462</v>
      </c>
      <c r="P1729">
        <v>0.30668047941515375</v>
      </c>
      <c r="Q1729">
        <v>1.0050509201800759</v>
      </c>
      <c r="R1729">
        <v>0.33159981815692802</v>
      </c>
      <c r="S1729">
        <v>0.33055591564510678</v>
      </c>
      <c r="T1729">
        <v>0.28468900091030069</v>
      </c>
      <c r="U1729">
        <v>7.8252538780422251E-2</v>
      </c>
      <c r="V1729">
        <v>7.1624146481102219E-4</v>
      </c>
      <c r="W1729">
        <v>24.357664447980941</v>
      </c>
      <c r="X1729">
        <v>0.80580865039935679</v>
      </c>
      <c r="Y1729">
        <v>-1</v>
      </c>
      <c r="Z1729">
        <v>-1</v>
      </c>
      <c r="AA1729">
        <v>42.496428592142379</v>
      </c>
      <c r="AB1729">
        <v>0.11813718915204584</v>
      </c>
      <c r="AC1729">
        <v>0.11835108711507812</v>
      </c>
      <c r="AD1729">
        <v>0.11375359546523663</v>
      </c>
      <c r="AE1729">
        <v>17.687160911256719</v>
      </c>
      <c r="AF1729">
        <v>-1</v>
      </c>
      <c r="AG1729">
        <v>-1</v>
      </c>
      <c r="AH1729">
        <v>-1</v>
      </c>
      <c r="AI1729">
        <v>1.2571065174812776E-4</v>
      </c>
      <c r="AJ1729">
        <v>7.1624146481102219E-4</v>
      </c>
      <c r="AK1729">
        <v>8.9583149039312943E-2</v>
      </c>
      <c r="AL1729">
        <v>8.2244807949934384E-2</v>
      </c>
      <c r="AM1729">
        <v>9.5993998797520422E-2</v>
      </c>
      <c r="AN1729">
        <v>8.7446861417533342E-2</v>
      </c>
      <c r="AO1729">
        <v>2.8314024423232973</v>
      </c>
      <c r="AP1729">
        <v>2.6137588479992835</v>
      </c>
      <c r="AQ1729">
        <v>29.553050742108621</v>
      </c>
      <c r="AR1729">
        <v>0.69598428973849169</v>
      </c>
      <c r="AS1729">
        <v>0.8921749871816097</v>
      </c>
      <c r="AT1729">
        <v>-1</v>
      </c>
      <c r="AU1729">
        <v>-1</v>
      </c>
      <c r="AV1729">
        <v>0.49176265583294837</v>
      </c>
      <c r="AW1729">
        <v>54.417703314194377</v>
      </c>
      <c r="AX1729">
        <v>54.526355118920065</v>
      </c>
      <c r="AY1729">
        <v>0.16353477352187562</v>
      </c>
      <c r="AZ1729">
        <v>-0.54868425405640298</v>
      </c>
      <c r="BA1729">
        <v>1477.9157300480454</v>
      </c>
    </row>
    <row r="1730" spans="1:100" x14ac:dyDescent="0.25">
      <c r="A1730">
        <v>4309</v>
      </c>
      <c r="B1730" t="s">
        <v>2091</v>
      </c>
      <c r="C1730">
        <v>3</v>
      </c>
      <c r="D1730">
        <v>5.1830201255371851</v>
      </c>
      <c r="E1730">
        <v>5.9029536258819564E-3</v>
      </c>
      <c r="F1730">
        <v>0.33673706728304886</v>
      </c>
      <c r="G1730">
        <v>0.33673706728304886</v>
      </c>
      <c r="H1730">
        <v>5.209709044544094E-2</v>
      </c>
      <c r="I1730">
        <v>0</v>
      </c>
      <c r="J1730">
        <v>3.1258254267264558</v>
      </c>
      <c r="K1730">
        <v>5.209709044544094E-2</v>
      </c>
      <c r="L1730">
        <v>-1.000000000000002</v>
      </c>
      <c r="M1730">
        <v>-1.000000000000002</v>
      </c>
      <c r="N1730">
        <v>1.0419418089088186</v>
      </c>
      <c r="O1730">
        <v>8.6455826195466905</v>
      </c>
      <c r="P1730">
        <v>-2.8833671412055111</v>
      </c>
      <c r="Q1730">
        <v>1.1166354839646313</v>
      </c>
      <c r="R1730">
        <v>-4.2658384363350128E-2</v>
      </c>
      <c r="S1730">
        <v>0.35698089081348228</v>
      </c>
      <c r="T1730">
        <v>0.26404814384219666</v>
      </c>
      <c r="U1730">
        <v>5.0180733892878811E-2</v>
      </c>
      <c r="V1730">
        <v>-1.2850579418750388E-2</v>
      </c>
      <c r="W1730">
        <v>24.250483947374651</v>
      </c>
      <c r="X1730">
        <v>0.61904651212234874</v>
      </c>
      <c r="Y1730">
        <v>-1.000000000000002</v>
      </c>
      <c r="Z1730">
        <v>-1.000000000000002</v>
      </c>
      <c r="AA1730">
        <v>43.888439447587245</v>
      </c>
      <c r="AB1730">
        <v>-0.10238875755417973</v>
      </c>
      <c r="AC1730">
        <v>0.54453230532221752</v>
      </c>
      <c r="AD1730">
        <v>-4.853127007651864E-2</v>
      </c>
      <c r="AE1730">
        <v>19.680613884575948</v>
      </c>
      <c r="AF1730">
        <v>-1.000000000000002</v>
      </c>
      <c r="AG1730">
        <v>-1.000000000000002</v>
      </c>
      <c r="AH1730">
        <v>-1.000000000000002</v>
      </c>
      <c r="AI1730">
        <v>0</v>
      </c>
      <c r="AJ1730">
        <v>-1.2850579418750388E-2</v>
      </c>
      <c r="AK1730">
        <v>7.1100015456830395E-2</v>
      </c>
      <c r="AL1730">
        <v>6.759812297429818E-2</v>
      </c>
      <c r="AM1730">
        <v>0.33054182403463578</v>
      </c>
      <c r="AN1730">
        <v>-0.10978388223192272</v>
      </c>
      <c r="AO1730">
        <v>8.619045678150048</v>
      </c>
      <c r="AP1730">
        <v>-2.4066064409265788</v>
      </c>
      <c r="AQ1730">
        <v>27.376309374101108</v>
      </c>
      <c r="AR1730">
        <v>0.6583591891298074</v>
      </c>
      <c r="AS1730">
        <v>0.67114360256778949</v>
      </c>
      <c r="AT1730">
        <v>-1.000000000000002</v>
      </c>
      <c r="AU1730">
        <v>-1.000000000000002</v>
      </c>
      <c r="AV1730">
        <v>0.29407868291969874</v>
      </c>
      <c r="AW1730">
        <v>49.707486376930312</v>
      </c>
      <c r="AX1730">
        <v>48.422428435055274</v>
      </c>
      <c r="AY1730">
        <v>0.32361234708105063</v>
      </c>
      <c r="AZ1730">
        <v>-1.3547248039619308</v>
      </c>
      <c r="BA1730">
        <v>1453.6339789602685</v>
      </c>
      <c r="CU1730" t="e">
        <v>#N/A</v>
      </c>
      <c r="CV1730" t="e">
        <v>#N/A</v>
      </c>
    </row>
    <row r="1731" spans="1:100" x14ac:dyDescent="0.25">
      <c r="A1731">
        <v>4311</v>
      </c>
      <c r="B1731" t="s">
        <v>2092</v>
      </c>
      <c r="C1731">
        <v>3</v>
      </c>
      <c r="D1731">
        <v>2.8197065070780227</v>
      </c>
      <c r="E1731">
        <v>0.28928033620469618</v>
      </c>
      <c r="F1731">
        <v>2.6347725793218618E-3</v>
      </c>
      <c r="G1731">
        <v>9.6124359489618255E-2</v>
      </c>
      <c r="H1731">
        <v>-9.323069749829202E-3</v>
      </c>
      <c r="I1731">
        <v>0</v>
      </c>
      <c r="J1731">
        <v>-0.55938418498974973</v>
      </c>
      <c r="K1731">
        <v>-9.323069749829202E-3</v>
      </c>
      <c r="L1731">
        <v>-0.99999999999999956</v>
      </c>
      <c r="M1731">
        <v>-0.99999999999999956</v>
      </c>
      <c r="N1731">
        <v>-0.18646139499658315</v>
      </c>
      <c r="O1731">
        <v>2.3564466815778924</v>
      </c>
      <c r="P1731">
        <v>-0.69041544294790491</v>
      </c>
      <c r="Q1731">
        <v>-1.0314608258641504</v>
      </c>
      <c r="R1731">
        <v>-0.33126677357095169</v>
      </c>
      <c r="S1731">
        <v>0.3333333333333332</v>
      </c>
      <c r="T1731">
        <v>0.24057372109158084</v>
      </c>
      <c r="U1731">
        <v>-9.9502597832666975E-3</v>
      </c>
      <c r="V1731">
        <v>5.3271831096036041E-3</v>
      </c>
      <c r="W1731">
        <v>23.144281900043211</v>
      </c>
      <c r="X1731">
        <v>0.47676591375034427</v>
      </c>
      <c r="Y1731">
        <v>-0.99999999999999956</v>
      </c>
      <c r="Z1731">
        <v>-0.99999999999999956</v>
      </c>
      <c r="AA1731">
        <v>36.026989440624469</v>
      </c>
      <c r="AB1731">
        <v>0.31364302677921835</v>
      </c>
      <c r="AC1731">
        <v>-0.11360054678255702</v>
      </c>
      <c r="AD1731">
        <v>6.4237006286383042E-2</v>
      </c>
      <c r="AE1731">
        <v>13.213974314152207</v>
      </c>
      <c r="AF1731">
        <v>-0.99999999999999956</v>
      </c>
      <c r="AG1731">
        <v>-0.99999999999999956</v>
      </c>
      <c r="AH1731">
        <v>-0.99999999999999956</v>
      </c>
      <c r="AI1731">
        <v>-1.4308887751184673E-2</v>
      </c>
      <c r="AJ1731">
        <v>5.3271831096036041E-3</v>
      </c>
      <c r="AK1731">
        <v>0.17481648798620578</v>
      </c>
      <c r="AL1731">
        <v>0.19773667112795604</v>
      </c>
      <c r="AM1731">
        <v>-0.25377618388981305</v>
      </c>
      <c r="AN1731">
        <v>-0.14148308241217478</v>
      </c>
      <c r="AO1731">
        <v>-5.4703221573142971</v>
      </c>
      <c r="AP1731">
        <v>-2.5483937046645897</v>
      </c>
      <c r="AQ1731">
        <v>22.584897715053458</v>
      </c>
      <c r="AR1731">
        <v>0.56928397775125128</v>
      </c>
      <c r="AS1731">
        <v>0.46744284400051511</v>
      </c>
      <c r="AT1731">
        <v>-0.99999999999999956</v>
      </c>
      <c r="AU1731">
        <v>-0.99999999999999956</v>
      </c>
      <c r="AV1731">
        <v>-0.23514241408133363</v>
      </c>
      <c r="AW1731">
        <v>35.835042417537785</v>
      </c>
      <c r="AX1731">
        <v>36.081582973474461</v>
      </c>
      <c r="AY1731">
        <v>-0.13289820838326516</v>
      </c>
      <c r="AZ1731">
        <v>-47.586585430312667</v>
      </c>
      <c r="BA1731">
        <v>1307.7074399675721</v>
      </c>
    </row>
    <row r="1732" spans="1:100" x14ac:dyDescent="0.25">
      <c r="A1732">
        <v>4314</v>
      </c>
      <c r="B1732" t="s">
        <v>2093</v>
      </c>
      <c r="C1732">
        <v>3</v>
      </c>
      <c r="D1732">
        <v>5.2958629767287642</v>
      </c>
      <c r="E1732">
        <v>-1.2509730477966625E-2</v>
      </c>
      <c r="F1732">
        <v>-1.5086156698583963</v>
      </c>
      <c r="G1732">
        <v>-1.5086156698583963</v>
      </c>
      <c r="H1732">
        <v>2.944515359000037E-2</v>
      </c>
      <c r="I1732">
        <v>0</v>
      </c>
      <c r="J1732">
        <v>1.766709215400023</v>
      </c>
      <c r="K1732">
        <v>2.944515359000037E-2</v>
      </c>
      <c r="L1732">
        <v>-1.0000000000000011</v>
      </c>
      <c r="M1732">
        <v>-1.0000000000000011</v>
      </c>
      <c r="N1732">
        <v>0.58890307180000756</v>
      </c>
      <c r="O1732">
        <v>5.5539565222703899</v>
      </c>
      <c r="P1732">
        <v>-1.1750331263075717E-2</v>
      </c>
      <c r="Q1732">
        <v>0.99298671621181722</v>
      </c>
      <c r="R1732">
        <v>0.35274667269812765</v>
      </c>
      <c r="S1732">
        <v>0.23578480764863283</v>
      </c>
      <c r="T1732">
        <v>0.20898332666971062</v>
      </c>
      <c r="U1732">
        <v>-5.2257497956223933E-2</v>
      </c>
      <c r="V1732">
        <v>-2.7657178820147104E-2</v>
      </c>
      <c r="W1732">
        <v>13.416332158078871</v>
      </c>
      <c r="X1732">
        <v>-9.4452367802238854E-2</v>
      </c>
      <c r="Y1732">
        <v>-1.0000000000000011</v>
      </c>
      <c r="Z1732">
        <v>-1.0000000000000011</v>
      </c>
      <c r="AA1732">
        <v>13.645174658804125</v>
      </c>
      <c r="AB1732">
        <v>7.9691054071432357E-2</v>
      </c>
      <c r="AC1732">
        <v>4.9135080089191211E-3</v>
      </c>
      <c r="AD1732">
        <v>-8.7082645519808891E-2</v>
      </c>
      <c r="AE1732">
        <v>-0.1239041719728764</v>
      </c>
      <c r="AF1732">
        <v>-1.0000000000000011</v>
      </c>
      <c r="AG1732">
        <v>-1.0000000000000011</v>
      </c>
      <c r="AH1732">
        <v>-1.0000000000000011</v>
      </c>
      <c r="AI1732">
        <v>-5.2074376575549419E-2</v>
      </c>
      <c r="AJ1732">
        <v>-2.7657178820147104E-2</v>
      </c>
      <c r="AK1732">
        <v>0.20611841073983686</v>
      </c>
      <c r="AL1732">
        <v>-7.2292875854343255E-2</v>
      </c>
      <c r="AM1732">
        <v>-3.0291593269081228E-2</v>
      </c>
      <c r="AN1732">
        <v>0.30577891748778707</v>
      </c>
      <c r="AO1732">
        <v>0.27330222197215404</v>
      </c>
      <c r="AP1732">
        <v>7.2830085579229635</v>
      </c>
      <c r="AQ1732">
        <v>15.183041373478904</v>
      </c>
      <c r="AR1732">
        <v>0.36485345754197224</v>
      </c>
      <c r="AS1732">
        <v>-6.5007214212238151E-2</v>
      </c>
      <c r="AT1732">
        <v>-1.0000000000000011</v>
      </c>
      <c r="AU1732">
        <v>-1.0000000000000011</v>
      </c>
      <c r="AV1732">
        <v>-1.1558689971602678</v>
      </c>
      <c r="AW1732">
        <v>26.482139738997486</v>
      </c>
      <c r="AX1732">
        <v>22.674934325471792</v>
      </c>
      <c r="AY1732">
        <v>-0.13120760023504771</v>
      </c>
      <c r="AZ1732">
        <v>-36.659520371822509</v>
      </c>
      <c r="BA1732">
        <v>1367.4042605636414</v>
      </c>
    </row>
    <row r="1733" spans="1:100" x14ac:dyDescent="0.25">
      <c r="A1733">
        <v>4319</v>
      </c>
      <c r="B1733" t="s">
        <v>2094</v>
      </c>
      <c r="C1733">
        <v>3</v>
      </c>
      <c r="D1733">
        <v>5.3049774842491964</v>
      </c>
      <c r="E1733">
        <v>0</v>
      </c>
      <c r="F1733">
        <v>0.1653923105002634</v>
      </c>
      <c r="G1733">
        <v>0.1653923105002634</v>
      </c>
      <c r="H1733">
        <v>7.5057651650852708E-2</v>
      </c>
      <c r="I1733">
        <v>0</v>
      </c>
      <c r="J1733">
        <v>4.5034590990511596</v>
      </c>
      <c r="K1733">
        <v>7.5057651650852708E-2</v>
      </c>
      <c r="L1733">
        <v>-1.0000000000000011</v>
      </c>
      <c r="M1733">
        <v>-1.0000000000000011</v>
      </c>
      <c r="N1733">
        <v>1.5011530330170537</v>
      </c>
      <c r="O1733">
        <v>9.9738288938006239</v>
      </c>
      <c r="P1733">
        <v>9.0691058515012166</v>
      </c>
      <c r="Q1733">
        <v>0.33649614204616618</v>
      </c>
      <c r="R1733">
        <v>0.60046836535598247</v>
      </c>
      <c r="S1733">
        <v>0.33333333333333376</v>
      </c>
      <c r="T1733">
        <v>0.1530915764294207</v>
      </c>
      <c r="U1733">
        <v>-1.5659959869517567E-2</v>
      </c>
      <c r="V1733">
        <v>0</v>
      </c>
      <c r="W1733">
        <v>15.828291929695366</v>
      </c>
      <c r="X1733">
        <v>0.15618383620306792</v>
      </c>
      <c r="Y1733">
        <v>-1.0000000000000011</v>
      </c>
      <c r="Z1733">
        <v>-1.0000000000000011</v>
      </c>
      <c r="AA1733">
        <v>18.647922882927148</v>
      </c>
      <c r="AB1733">
        <v>9.6259888944014216E-2</v>
      </c>
      <c r="AC1733">
        <v>0.12491442004042055</v>
      </c>
      <c r="AD1733">
        <v>-0.17679105722691904</v>
      </c>
      <c r="AE1733">
        <v>2.2191625878757919</v>
      </c>
      <c r="AF1733">
        <v>-1.0000000000000011</v>
      </c>
      <c r="AG1733">
        <v>-1.0000000000000011</v>
      </c>
      <c r="AH1733">
        <v>-1.0000000000000011</v>
      </c>
      <c r="AI1733">
        <v>0</v>
      </c>
      <c r="AJ1733">
        <v>0</v>
      </c>
      <c r="AK1733">
        <v>8.2635380101128253E-2</v>
      </c>
      <c r="AL1733">
        <v>0.15588474949266792</v>
      </c>
      <c r="AM1733">
        <v>-0.15858961719441861</v>
      </c>
      <c r="AN1733">
        <v>9.3100027088871759E-2</v>
      </c>
      <c r="AO1733">
        <v>-3.551563529354826</v>
      </c>
      <c r="AP1733">
        <v>3.1069244246851353</v>
      </c>
      <c r="AQ1733">
        <v>20.33175102874652</v>
      </c>
      <c r="AR1733">
        <v>0.47076494989323697</v>
      </c>
      <c r="AS1733">
        <v>0.23124148785392068</v>
      </c>
      <c r="AT1733">
        <v>-1.0000000000000011</v>
      </c>
      <c r="AU1733">
        <v>-1.0000000000000011</v>
      </c>
      <c r="AV1733">
        <v>0.76586067585624562</v>
      </c>
      <c r="AW1733">
        <v>31.728676201412899</v>
      </c>
      <c r="AX1733">
        <v>31.728676201412899</v>
      </c>
      <c r="AY1733">
        <v>-8.2170073680840811E-2</v>
      </c>
      <c r="AZ1733">
        <v>-9.0178285985947557</v>
      </c>
      <c r="BA1733">
        <v>1370.4045213599902</v>
      </c>
      <c r="CU1733" t="e">
        <v>#N/A</v>
      </c>
      <c r="CV1733" t="e">
        <v>#N/A</v>
      </c>
    </row>
    <row r="1734" spans="1:100" x14ac:dyDescent="0.25">
      <c r="A1734">
        <v>4320</v>
      </c>
      <c r="B1734" t="s">
        <v>2095</v>
      </c>
      <c r="C1734">
        <v>3</v>
      </c>
      <c r="D1734">
        <v>2.8944576858382667</v>
      </c>
      <c r="E1734">
        <v>0</v>
      </c>
      <c r="F1734">
        <v>1.2727365938411317</v>
      </c>
      <c r="G1734">
        <v>1.2727365938411317</v>
      </c>
      <c r="H1734">
        <v>0.43499846018018451</v>
      </c>
      <c r="I1734">
        <v>0</v>
      </c>
      <c r="J1734">
        <v>26.09990761081108</v>
      </c>
      <c r="K1734">
        <v>0.43499846018018451</v>
      </c>
      <c r="L1734">
        <v>-0.99999999999999911</v>
      </c>
      <c r="M1734">
        <v>-0.99999999999999911</v>
      </c>
      <c r="N1734">
        <v>8.6999692036036933</v>
      </c>
      <c r="O1734">
        <v>30.267101890490466</v>
      </c>
      <c r="P1734">
        <v>0</v>
      </c>
      <c r="Q1734">
        <v>0.32419702448421212</v>
      </c>
      <c r="R1734">
        <v>-1.5941073239792797E-2</v>
      </c>
      <c r="S1734">
        <v>0.33333333333333315</v>
      </c>
      <c r="T1734">
        <v>0.22342903302370121</v>
      </c>
      <c r="U1734">
        <v>0.4677227082478379</v>
      </c>
      <c r="V1734">
        <v>0</v>
      </c>
      <c r="W1734">
        <v>23.579464576987508</v>
      </c>
      <c r="X1734">
        <v>1.8827504388585703</v>
      </c>
      <c r="Y1734">
        <v>-0.99999999999999911</v>
      </c>
      <c r="Z1734">
        <v>-0.99999999999999911</v>
      </c>
      <c r="AA1734">
        <v>81.294166621321395</v>
      </c>
      <c r="AB1734">
        <v>0.17139400585902068</v>
      </c>
      <c r="AC1734">
        <v>0.53980290913631568</v>
      </c>
      <c r="AD1734">
        <v>0.44341594735613732</v>
      </c>
      <c r="AE1734">
        <v>57.730643117573692</v>
      </c>
      <c r="AF1734">
        <v>-0.99999999999999911</v>
      </c>
      <c r="AG1734">
        <v>-0.99999999999999911</v>
      </c>
      <c r="AH1734">
        <v>-0.99999999999999911</v>
      </c>
      <c r="AI1734">
        <v>4.5863939931877408E-2</v>
      </c>
      <c r="AJ1734">
        <v>0</v>
      </c>
      <c r="AK1734">
        <v>3.9189307188848499E-2</v>
      </c>
      <c r="AL1734">
        <v>0.24319572252277244</v>
      </c>
      <c r="AM1734">
        <v>-0.11145096613806742</v>
      </c>
      <c r="AN1734">
        <v>0.30262066718890679</v>
      </c>
      <c r="AO1734">
        <v>-2.5903276175074423</v>
      </c>
      <c r="AP1734">
        <v>8.7814952923365333</v>
      </c>
      <c r="AQ1734">
        <v>49.67937218779857</v>
      </c>
      <c r="AR1734">
        <v>1.0244850746048721</v>
      </c>
      <c r="AS1734">
        <v>2.3177488990387545</v>
      </c>
      <c r="AT1734">
        <v>-0.99999999999999911</v>
      </c>
      <c r="AU1734">
        <v>-0.99999999999999911</v>
      </c>
      <c r="AV1734">
        <v>1.2567955206013388</v>
      </c>
      <c r="AW1734">
        <v>120.34276380414839</v>
      </c>
      <c r="AX1734">
        <v>121.26004260278596</v>
      </c>
      <c r="AY1734">
        <v>0.41214341665816401</v>
      </c>
      <c r="AZ1734">
        <v>59.225149454975828</v>
      </c>
      <c r="BA1734">
        <v>1593.4676178195741</v>
      </c>
    </row>
    <row r="1735" spans="1:100" x14ac:dyDescent="0.25">
      <c r="A1735">
        <v>4322</v>
      </c>
      <c r="B1735" t="s">
        <v>2096</v>
      </c>
      <c r="C1735">
        <v>3</v>
      </c>
      <c r="D1735">
        <v>1.9037575803418072</v>
      </c>
      <c r="E1735">
        <v>-0.1435766476454429</v>
      </c>
      <c r="F1735">
        <v>2.241085457174651</v>
      </c>
      <c r="G1735">
        <v>2.2099356369794769</v>
      </c>
      <c r="H1735">
        <v>2.4282881617442301E-2</v>
      </c>
      <c r="I1735">
        <v>0</v>
      </c>
      <c r="J1735">
        <v>1.4569728970465348</v>
      </c>
      <c r="K1735">
        <v>2.4282881617442301E-2</v>
      </c>
      <c r="L1735">
        <v>-0.99999999999999911</v>
      </c>
      <c r="M1735">
        <v>-0.99999999999999911</v>
      </c>
      <c r="N1735">
        <v>0.48565763234884651</v>
      </c>
      <c r="O1735">
        <v>5.5706661143678282</v>
      </c>
      <c r="P1735">
        <v>-6.1207381362740803</v>
      </c>
      <c r="Q1735">
        <v>-0.71788745878083915</v>
      </c>
      <c r="R1735">
        <v>-0.89001677719347516</v>
      </c>
      <c r="S1735">
        <v>0.33333333333333293</v>
      </c>
      <c r="T1735">
        <v>0.13976136790904542</v>
      </c>
      <c r="U1735">
        <v>0.24077264600015683</v>
      </c>
      <c r="V1735">
        <v>0</v>
      </c>
      <c r="W1735">
        <v>27.583378625003693</v>
      </c>
      <c r="X1735">
        <v>1.2118014852975671</v>
      </c>
      <c r="Y1735">
        <v>-0.99999999999999911</v>
      </c>
      <c r="Z1735">
        <v>-0.99999999999999911</v>
      </c>
      <c r="AA1735">
        <v>34.167254957834388</v>
      </c>
      <c r="AB1735">
        <v>9.4656941325229102E-2</v>
      </c>
      <c r="AC1735">
        <v>-0.10019692246965407</v>
      </c>
      <c r="AD1735">
        <v>0.15501784334490773</v>
      </c>
      <c r="AE1735">
        <v>7.4738931100241439</v>
      </c>
      <c r="AF1735">
        <v>-0.99999999999999911</v>
      </c>
      <c r="AG1735">
        <v>-0.99999999999999911</v>
      </c>
      <c r="AH1735">
        <v>-0.99999999999999911</v>
      </c>
      <c r="AI1735">
        <v>0</v>
      </c>
      <c r="AJ1735">
        <v>0</v>
      </c>
      <c r="AK1735">
        <v>-0.1323951921696922</v>
      </c>
      <c r="AL1735">
        <v>0.13126267076497336</v>
      </c>
      <c r="AM1735">
        <v>0.39936002953094141</v>
      </c>
      <c r="AN1735">
        <v>0.36744394365743299</v>
      </c>
      <c r="AO1735">
        <v>9.3220247774250709</v>
      </c>
      <c r="AP1735">
        <v>9.8424119452606913</v>
      </c>
      <c r="AQ1735">
        <v>29.040351522050269</v>
      </c>
      <c r="AR1735">
        <v>0.71386734724253476</v>
      </c>
      <c r="AS1735">
        <v>1.2360843669150101</v>
      </c>
      <c r="AT1735">
        <v>-0.99999999999999911</v>
      </c>
      <c r="AU1735">
        <v>-0.99999999999999911</v>
      </c>
      <c r="AV1735">
        <v>1.3199188597860008</v>
      </c>
      <c r="AW1735">
        <v>49.580333017462848</v>
      </c>
      <c r="AX1735">
        <v>49.580333017462848</v>
      </c>
      <c r="AY1735">
        <v>0.11224764973307419</v>
      </c>
      <c r="AZ1735">
        <v>-18.998691472065119</v>
      </c>
      <c r="BA1735">
        <v>1488.4688772234438</v>
      </c>
    </row>
    <row r="1736" spans="1:100" x14ac:dyDescent="0.25">
      <c r="A1736">
        <v>4325</v>
      </c>
      <c r="B1736" t="s">
        <v>2097</v>
      </c>
      <c r="C1736">
        <v>3</v>
      </c>
      <c r="D1736">
        <v>4.095070234735438</v>
      </c>
      <c r="E1736">
        <v>0</v>
      </c>
      <c r="F1736">
        <v>0.40758285620388762</v>
      </c>
      <c r="G1736">
        <v>0.40758285620388762</v>
      </c>
      <c r="H1736">
        <v>0.1093119698915571</v>
      </c>
      <c r="I1736">
        <v>0</v>
      </c>
      <c r="J1736">
        <v>6.5587181934934273</v>
      </c>
      <c r="K1736">
        <v>0.1093119698915571</v>
      </c>
      <c r="L1736">
        <v>-1.0000000000000007</v>
      </c>
      <c r="M1736">
        <v>-1.0000000000000007</v>
      </c>
      <c r="N1736">
        <v>2.1862393978311414</v>
      </c>
      <c r="O1736">
        <v>11.061371284432751</v>
      </c>
      <c r="P1736">
        <v>3.6351480803491349</v>
      </c>
      <c r="Q1736">
        <v>4.1022572451604509</v>
      </c>
      <c r="R1736">
        <v>1.6448666118788007</v>
      </c>
      <c r="S1736">
        <v>0.33333333333333354</v>
      </c>
      <c r="T1736">
        <v>0.1689523078077125</v>
      </c>
      <c r="U1736">
        <v>0.21546431793453569</v>
      </c>
      <c r="V1736">
        <v>0</v>
      </c>
      <c r="W1736">
        <v>24.337519567360989</v>
      </c>
      <c r="X1736">
        <v>1.090449917462011</v>
      </c>
      <c r="Y1736">
        <v>-1.0000000000000007</v>
      </c>
      <c r="Z1736">
        <v>-1.0000000000000007</v>
      </c>
      <c r="AA1736">
        <v>78.358571828898221</v>
      </c>
      <c r="AB1736">
        <v>0.50612022199444529</v>
      </c>
      <c r="AC1736">
        <v>0.38356977451609425</v>
      </c>
      <c r="AD1736">
        <v>0.15783371648262998</v>
      </c>
      <c r="AE1736">
        <v>52.376185649658474</v>
      </c>
      <c r="AF1736">
        <v>-1.0000000000000007</v>
      </c>
      <c r="AG1736">
        <v>-1.0000000000000007</v>
      </c>
      <c r="AH1736">
        <v>-1.0000000000000007</v>
      </c>
      <c r="AI1736">
        <v>0</v>
      </c>
      <c r="AJ1736">
        <v>0</v>
      </c>
      <c r="AK1736">
        <v>-2.6108551894671855E-2</v>
      </c>
      <c r="AL1736">
        <v>-0.17612636574650359</v>
      </c>
      <c r="AM1736">
        <v>9.6638312294436798E-2</v>
      </c>
      <c r="AN1736">
        <v>0.32927800575129551</v>
      </c>
      <c r="AO1736">
        <v>2.2854150478875606</v>
      </c>
      <c r="AP1736">
        <v>7.3513183150498689</v>
      </c>
      <c r="AQ1736">
        <v>30.896237760854415</v>
      </c>
      <c r="AR1736">
        <v>0.71774995907558115</v>
      </c>
      <c r="AS1736">
        <v>1.1997618873535674</v>
      </c>
      <c r="AT1736">
        <v>-1.0000000000000007</v>
      </c>
      <c r="AU1736">
        <v>-1.0000000000000007</v>
      </c>
      <c r="AV1736">
        <v>2.0524494680826879</v>
      </c>
      <c r="AW1736">
        <v>96.771261428380924</v>
      </c>
      <c r="AX1736">
        <v>96.771261428380924</v>
      </c>
      <c r="AY1736">
        <v>0.40436971032857139</v>
      </c>
      <c r="AZ1736">
        <v>31.657648945103546</v>
      </c>
      <c r="BA1736">
        <v>1512.0691553065381</v>
      </c>
    </row>
    <row r="1737" spans="1:100" x14ac:dyDescent="0.25">
      <c r="A1737">
        <v>4327</v>
      </c>
      <c r="B1737" t="s">
        <v>2098</v>
      </c>
      <c r="C1737">
        <v>3</v>
      </c>
      <c r="D1737">
        <v>5.5760414831231371</v>
      </c>
      <c r="E1737">
        <v>0</v>
      </c>
      <c r="F1737">
        <v>8.3968794233383479E-2</v>
      </c>
      <c r="G1737">
        <v>8.3968794233383479E-2</v>
      </c>
      <c r="H1737">
        <v>0.30110100778564508</v>
      </c>
      <c r="I1737">
        <v>0</v>
      </c>
      <c r="J1737">
        <v>18.066060467138705</v>
      </c>
      <c r="K1737">
        <v>0.30110100778564508</v>
      </c>
      <c r="L1737">
        <v>-1.0000000000000016</v>
      </c>
      <c r="M1737">
        <v>-1.0000000000000016</v>
      </c>
      <c r="N1737">
        <v>6.0220201557129016</v>
      </c>
      <c r="O1737">
        <v>23.726070744495217</v>
      </c>
      <c r="P1737">
        <v>-0.37099569015500733</v>
      </c>
      <c r="Q1737">
        <v>1.9521750261755275</v>
      </c>
      <c r="R1737">
        <v>0.61321738914502466</v>
      </c>
      <c r="S1737">
        <v>0.33333333333333387</v>
      </c>
      <c r="T1737">
        <v>0.34336752898379591</v>
      </c>
      <c r="U1737">
        <v>0.22548668051970744</v>
      </c>
      <c r="V1737">
        <v>8.4113838161717636E-3</v>
      </c>
      <c r="W1737">
        <v>24.37991675469457</v>
      </c>
      <c r="X1737">
        <v>1.3380490751578071</v>
      </c>
      <c r="Y1737">
        <v>-1.0000000000000016</v>
      </c>
      <c r="Z1737">
        <v>-1.0000000000000016</v>
      </c>
      <c r="AA1737">
        <v>63.304528237722401</v>
      </c>
      <c r="AB1737">
        <v>0.21001048608273631</v>
      </c>
      <c r="AC1737">
        <v>0.26526770972296687</v>
      </c>
      <c r="AD1737">
        <v>0.29094968607195276</v>
      </c>
      <c r="AE1737">
        <v>38.311394093882804</v>
      </c>
      <c r="AF1737">
        <v>-1.0000000000000016</v>
      </c>
      <c r="AG1737">
        <v>-1.0000000000000016</v>
      </c>
      <c r="AH1737">
        <v>-1.0000000000000016</v>
      </c>
      <c r="AI1737">
        <v>0</v>
      </c>
      <c r="AJ1737">
        <v>8.4113838161717636E-3</v>
      </c>
      <c r="AK1737">
        <v>0.34561427816975671</v>
      </c>
      <c r="AL1737">
        <v>-3.2622303648796667E-2</v>
      </c>
      <c r="AM1737">
        <v>7.0980964113780395E-2</v>
      </c>
      <c r="AN1737">
        <v>-2.0344758270591477E-3</v>
      </c>
      <c r="AO1737">
        <v>3.5025954936932928</v>
      </c>
      <c r="AP1737">
        <v>-0.2139734139204616</v>
      </c>
      <c r="AQ1737">
        <v>42.445977221833296</v>
      </c>
      <c r="AR1737">
        <v>0.91059892665300901</v>
      </c>
      <c r="AS1737">
        <v>1.6391500829434527</v>
      </c>
      <c r="AT1737">
        <v>-1.0000000000000016</v>
      </c>
      <c r="AU1737">
        <v>-1.0000000000000016</v>
      </c>
      <c r="AV1737">
        <v>0.6971861833784081</v>
      </c>
      <c r="AW1737">
        <v>86.816625568297155</v>
      </c>
      <c r="AX1737">
        <v>87.65776394991434</v>
      </c>
      <c r="AY1737">
        <v>0.29576010267080943</v>
      </c>
      <c r="AZ1737">
        <v>26.802883420054425</v>
      </c>
      <c r="BA1737">
        <v>1491.4887702742976</v>
      </c>
      <c r="CU1737" t="e">
        <v>#N/A</v>
      </c>
      <c r="CV1737" t="e">
        <v>#N/A</v>
      </c>
    </row>
    <row r="1738" spans="1:100" x14ac:dyDescent="0.25">
      <c r="A1738">
        <v>4328</v>
      </c>
      <c r="B1738" t="s">
        <v>2099</v>
      </c>
      <c r="C1738">
        <v>3</v>
      </c>
      <c r="D1738">
        <v>4.2498148257455748</v>
      </c>
      <c r="E1738">
        <v>0</v>
      </c>
      <c r="F1738">
        <v>-0.12339111389930807</v>
      </c>
      <c r="G1738">
        <v>-0.12339111389930807</v>
      </c>
      <c r="H1738">
        <v>0.31860791035339653</v>
      </c>
      <c r="I1738">
        <v>0</v>
      </c>
      <c r="J1738">
        <v>19.116474621203796</v>
      </c>
      <c r="K1738">
        <v>0.31860791035339653</v>
      </c>
      <c r="L1738">
        <v>-1.0000000000000007</v>
      </c>
      <c r="M1738">
        <v>-1.0000000000000007</v>
      </c>
      <c r="N1738">
        <v>6.3721582070679323</v>
      </c>
      <c r="O1738">
        <v>23.242898333050064</v>
      </c>
      <c r="P1738">
        <v>-2.5937669246943598</v>
      </c>
      <c r="Q1738">
        <v>-0.90447770094756508</v>
      </c>
      <c r="R1738">
        <v>-0.56603150465457941</v>
      </c>
      <c r="S1738">
        <v>0.33333333333333337</v>
      </c>
      <c r="T1738">
        <v>0.28127377623109084</v>
      </c>
      <c r="U1738">
        <v>9.3061651595102851E-2</v>
      </c>
      <c r="V1738">
        <v>4.8933043685521977E-3</v>
      </c>
      <c r="W1738">
        <v>15.758166206987323</v>
      </c>
      <c r="X1738">
        <v>0.64554607470050951</v>
      </c>
      <c r="Y1738">
        <v>-1.0000000000000007</v>
      </c>
      <c r="Z1738">
        <v>-1.0000000000000007</v>
      </c>
      <c r="AA1738">
        <v>37.52815626002284</v>
      </c>
      <c r="AB1738">
        <v>0.34127907287357045</v>
      </c>
      <c r="AC1738">
        <v>-1.3595869495544328E-4</v>
      </c>
      <c r="AD1738">
        <v>0.10557731697518737</v>
      </c>
      <c r="AE1738">
        <v>22.336021557690117</v>
      </c>
      <c r="AF1738">
        <v>-1.0000000000000007</v>
      </c>
      <c r="AG1738">
        <v>-1.0000000000000007</v>
      </c>
      <c r="AH1738">
        <v>-1.0000000000000007</v>
      </c>
      <c r="AI1738">
        <v>-1.0112279317682233E-2</v>
      </c>
      <c r="AJ1738">
        <v>4.8933043685521977E-3</v>
      </c>
      <c r="AK1738">
        <v>0.46841017326500994</v>
      </c>
      <c r="AL1738">
        <v>9.6971929071673749E-2</v>
      </c>
      <c r="AM1738">
        <v>-6.7126023909473059E-2</v>
      </c>
      <c r="AN1738">
        <v>1.1385647943787765E-2</v>
      </c>
      <c r="AO1738">
        <v>0.66390026858822315</v>
      </c>
      <c r="AP1738">
        <v>0.76950084395306351</v>
      </c>
      <c r="AQ1738">
        <v>34.874640828191112</v>
      </c>
      <c r="AR1738">
        <v>0.71256206552807932</v>
      </c>
      <c r="AS1738">
        <v>0.96415398505390604</v>
      </c>
      <c r="AT1738">
        <v>-1.0000000000000007</v>
      </c>
      <c r="AU1738">
        <v>-1.0000000000000007</v>
      </c>
      <c r="AV1738">
        <v>-0.68942261855388753</v>
      </c>
      <c r="AW1738">
        <v>61.540555437025972</v>
      </c>
      <c r="AX1738">
        <v>61.827640287527544</v>
      </c>
      <c r="AY1738">
        <v>0.12746214498582167</v>
      </c>
      <c r="AZ1738">
        <v>15.837709414882823</v>
      </c>
      <c r="BA1738">
        <v>1421.4477454878822</v>
      </c>
    </row>
    <row r="1739" spans="1:100" x14ac:dyDescent="0.25">
      <c r="A1739">
        <v>4329</v>
      </c>
      <c r="B1739" t="s">
        <v>2100</v>
      </c>
      <c r="C1739">
        <v>3</v>
      </c>
      <c r="D1739">
        <v>4.8692771451661638</v>
      </c>
      <c r="E1739">
        <v>-1.4248947153260312E-2</v>
      </c>
      <c r="F1739">
        <v>-0.52186395707454336</v>
      </c>
      <c r="G1739">
        <v>-0.52186395707454336</v>
      </c>
      <c r="H1739">
        <v>-4.911173447757352E-2</v>
      </c>
      <c r="I1739">
        <v>0</v>
      </c>
      <c r="J1739">
        <v>-2.9467040686544133</v>
      </c>
      <c r="K1739">
        <v>-4.911173447757352E-2</v>
      </c>
      <c r="L1739">
        <v>-0.99999999999999956</v>
      </c>
      <c r="M1739">
        <v>-0.99999999999999956</v>
      </c>
      <c r="N1739">
        <v>-0.98223468955147064</v>
      </c>
      <c r="O1739">
        <v>1.4007091194372039</v>
      </c>
      <c r="P1739">
        <v>-0.3827711012814824</v>
      </c>
      <c r="Q1739">
        <v>-2.7977791134418202</v>
      </c>
      <c r="R1739">
        <v>-1.1896283198535156</v>
      </c>
      <c r="S1739">
        <v>0.35644715220522089</v>
      </c>
      <c r="T1739">
        <v>0.3885257992495933</v>
      </c>
      <c r="U1739">
        <v>0.4501348720017968</v>
      </c>
      <c r="V1739">
        <v>8.4036994920567376E-2</v>
      </c>
      <c r="W1739">
        <v>53.13026211419006</v>
      </c>
      <c r="X1739">
        <v>3.1421781130976463</v>
      </c>
      <c r="Y1739">
        <v>-0.99999999999999956</v>
      </c>
      <c r="Z1739">
        <v>-0.99999999999999956</v>
      </c>
      <c r="AA1739">
        <v>76.105019506239117</v>
      </c>
      <c r="AB1739">
        <v>0.19561001522380039</v>
      </c>
      <c r="AC1739">
        <v>0.31040903807839976</v>
      </c>
      <c r="AD1739">
        <v>-2.2731339064148405E-2</v>
      </c>
      <c r="AE1739">
        <v>24.164385711902579</v>
      </c>
      <c r="AF1739">
        <v>-0.99999999999999956</v>
      </c>
      <c r="AG1739">
        <v>-0.99999999999999956</v>
      </c>
      <c r="AH1739">
        <v>-0.99999999999999956</v>
      </c>
      <c r="AI1739">
        <v>-3.0078477371942997E-2</v>
      </c>
      <c r="AJ1739">
        <v>8.4036994920567376E-2</v>
      </c>
      <c r="AK1739">
        <v>0.14364599705091508</v>
      </c>
      <c r="AL1739">
        <v>1.0443322454261312E-2</v>
      </c>
      <c r="AM1739">
        <v>1.2231891055069305E-2</v>
      </c>
      <c r="AN1739">
        <v>0.49080028483859156</v>
      </c>
      <c r="AO1739">
        <v>1.0240272616313075</v>
      </c>
      <c r="AP1739">
        <v>12.3222237332361</v>
      </c>
      <c r="AQ1739">
        <v>50.183558045535648</v>
      </c>
      <c r="AR1739">
        <v>1.2791448183771792</v>
      </c>
      <c r="AS1739">
        <v>3.0930663786200725</v>
      </c>
      <c r="AT1739">
        <v>-0.99999999999999956</v>
      </c>
      <c r="AU1739">
        <v>-0.99999999999999956</v>
      </c>
      <c r="AV1739">
        <v>-1.7114922769280594</v>
      </c>
      <c r="AW1739">
        <v>89.827952358912498</v>
      </c>
      <c r="AX1739">
        <v>97.630082303530372</v>
      </c>
      <c r="AY1739">
        <v>0.20359014819167082</v>
      </c>
      <c r="AZ1739">
        <v>17.820120491587133</v>
      </c>
      <c r="BA1739">
        <v>1518.0257929524485</v>
      </c>
    </row>
    <row r="1740" spans="1:100" x14ac:dyDescent="0.25">
      <c r="A1740">
        <v>4330</v>
      </c>
      <c r="B1740" t="s">
        <v>2101</v>
      </c>
      <c r="C1740">
        <v>3</v>
      </c>
      <c r="D1740">
        <v>3.8593648406968213</v>
      </c>
      <c r="E1740">
        <v>-1.548815426006417E-2</v>
      </c>
      <c r="F1740">
        <v>3.1061474581877802E-2</v>
      </c>
      <c r="G1740">
        <v>3.1061474581877802E-2</v>
      </c>
      <c r="H1740">
        <v>0.60653610641993061</v>
      </c>
      <c r="I1740">
        <v>0</v>
      </c>
      <c r="J1740">
        <v>36.392166385195836</v>
      </c>
      <c r="K1740">
        <v>0.60653610641993061</v>
      </c>
      <c r="L1740">
        <v>-1.0000000000000007</v>
      </c>
      <c r="M1740">
        <v>-1.0000000000000007</v>
      </c>
      <c r="N1740">
        <v>12.130722128398613</v>
      </c>
      <c r="O1740">
        <v>40.282592700474524</v>
      </c>
      <c r="P1740">
        <v>6.3737639065072651</v>
      </c>
      <c r="Q1740">
        <v>1.2953190880059917</v>
      </c>
      <c r="R1740">
        <v>1.0514350117527631</v>
      </c>
      <c r="S1740">
        <v>0.33548677676980049</v>
      </c>
      <c r="T1740">
        <v>0.37306657245371627</v>
      </c>
      <c r="U1740">
        <v>0.43617148514943804</v>
      </c>
      <c r="V1740">
        <v>0.10733066127158737</v>
      </c>
      <c r="W1740">
        <v>25.820775568984452</v>
      </c>
      <c r="X1740">
        <v>2.5343676693514312</v>
      </c>
      <c r="Y1740">
        <v>-1.0000000000000007</v>
      </c>
      <c r="Z1740">
        <v>-1.0000000000000007</v>
      </c>
      <c r="AA1740">
        <v>52.851319214408178</v>
      </c>
      <c r="AB1740">
        <v>4.5147101187697922E-2</v>
      </c>
      <c r="AC1740">
        <v>0.17514894825010599</v>
      </c>
      <c r="AD1740">
        <v>0.2992861232356156</v>
      </c>
      <c r="AE1740">
        <v>25.979108633670972</v>
      </c>
      <c r="AF1740">
        <v>-1.0000000000000007</v>
      </c>
      <c r="AG1740">
        <v>-1.0000000000000007</v>
      </c>
      <c r="AH1740">
        <v>-1.0000000000000007</v>
      </c>
      <c r="AI1740">
        <v>1.6745938819908837E-2</v>
      </c>
      <c r="AJ1740">
        <v>0.10733066127158737</v>
      </c>
      <c r="AK1740">
        <v>-4.6529298738632985E-2</v>
      </c>
      <c r="AL1740">
        <v>0.11581108720126043</v>
      </c>
      <c r="AM1740">
        <v>0.31817467666407584</v>
      </c>
      <c r="AN1740">
        <v>-6.4626808896752208E-2</v>
      </c>
      <c r="AO1740">
        <v>7.7217204229087297</v>
      </c>
      <c r="AP1740">
        <v>-1.0366147864125042</v>
      </c>
      <c r="AQ1740">
        <v>62.212941954180273</v>
      </c>
      <c r="AR1740">
        <v>1.252055495644542</v>
      </c>
      <c r="AS1740">
        <v>3.1409037757713612</v>
      </c>
      <c r="AT1740">
        <v>-1.0000000000000007</v>
      </c>
      <c r="AU1740">
        <v>-1.0000000000000007</v>
      </c>
      <c r="AV1740">
        <v>1.0824964863346418</v>
      </c>
      <c r="AW1740">
        <v>92.097297128470217</v>
      </c>
      <c r="AX1740">
        <v>103.16528203202715</v>
      </c>
      <c r="AY1740">
        <v>0.31582453171362146</v>
      </c>
      <c r="AZ1740">
        <v>30.418477969371118</v>
      </c>
      <c r="BA1740">
        <v>1450.1393720560288</v>
      </c>
    </row>
    <row r="1741" spans="1:100" x14ac:dyDescent="0.25">
      <c r="A1741">
        <v>4332</v>
      </c>
      <c r="B1741" t="s">
        <v>2102</v>
      </c>
      <c r="C1741">
        <v>3</v>
      </c>
      <c r="D1741">
        <v>4.7585181639590557</v>
      </c>
      <c r="E1741">
        <v>0</v>
      </c>
      <c r="F1741">
        <v>-6.9420262405126415E-3</v>
      </c>
      <c r="G1741">
        <v>-6.9420262405126415E-3</v>
      </c>
      <c r="H1741">
        <v>-4.1377879112089753E-2</v>
      </c>
      <c r="I1741">
        <v>0</v>
      </c>
      <c r="J1741">
        <v>-2.4826727467253846</v>
      </c>
      <c r="K1741">
        <v>-4.1377879112089753E-2</v>
      </c>
      <c r="L1741">
        <v>-1.0000000000000002</v>
      </c>
      <c r="M1741">
        <v>-1.0000000000000002</v>
      </c>
      <c r="N1741">
        <v>-0.82755758224179565</v>
      </c>
      <c r="O1741">
        <v>2.2689033909931551</v>
      </c>
      <c r="P1741">
        <v>-0.15736784037267698</v>
      </c>
      <c r="Q1741">
        <v>0.20490859233162492</v>
      </c>
      <c r="R1741">
        <v>7.5718360027358197E-2</v>
      </c>
      <c r="S1741">
        <v>0.33333333333333359</v>
      </c>
      <c r="T1741">
        <v>0.27662506229750239</v>
      </c>
      <c r="U1741">
        <v>-0.3243777304513602</v>
      </c>
      <c r="V1741">
        <v>0</v>
      </c>
      <c r="W1741">
        <v>13.078341771662618</v>
      </c>
      <c r="X1741">
        <v>-0.70288291809834613</v>
      </c>
      <c r="Y1741">
        <v>-1.0000000000000002</v>
      </c>
      <c r="Z1741">
        <v>-1.0000000000000002</v>
      </c>
      <c r="AA1741">
        <v>7.256552159042899</v>
      </c>
      <c r="AB1741">
        <v>-5.058335164456991E-2</v>
      </c>
      <c r="AC1741">
        <v>5.2954799230748431E-2</v>
      </c>
      <c r="AD1741">
        <v>-0.12032160703912005</v>
      </c>
      <c r="AE1741">
        <v>-5.8975079726470812</v>
      </c>
      <c r="AF1741">
        <v>-1.0000000000000002</v>
      </c>
      <c r="AG1741">
        <v>-1.0000000000000002</v>
      </c>
      <c r="AH1741">
        <v>-1.0000000000000002</v>
      </c>
      <c r="AI1741">
        <v>0</v>
      </c>
      <c r="AJ1741">
        <v>0</v>
      </c>
      <c r="AK1741">
        <v>8.3209319930355297E-2</v>
      </c>
      <c r="AL1741">
        <v>2.0074174546216898E-2</v>
      </c>
      <c r="AM1741">
        <v>-0.40602432874548922</v>
      </c>
      <c r="AN1741">
        <v>0.17118062014474805</v>
      </c>
      <c r="AO1741">
        <v>-9.7345616189854525</v>
      </c>
      <c r="AP1741">
        <v>4.3798863763497833</v>
      </c>
      <c r="AQ1741">
        <v>10.595669024937237</v>
      </c>
      <c r="AR1741">
        <v>0.285580665179476</v>
      </c>
      <c r="AS1741">
        <v>-0.74426079721043581</v>
      </c>
      <c r="AT1741">
        <v>-1.0000000000000002</v>
      </c>
      <c r="AU1741">
        <v>-1.0000000000000002</v>
      </c>
      <c r="AV1741">
        <v>6.8776333786845556E-2</v>
      </c>
      <c r="AW1741">
        <v>13.905341926385828</v>
      </c>
      <c r="AX1741">
        <v>13.905341926385828</v>
      </c>
      <c r="AY1741">
        <v>-1.4398347936471989E-2</v>
      </c>
      <c r="AZ1741">
        <v>-28.083012301101963</v>
      </c>
      <c r="BA1741">
        <v>1396.1707709340853</v>
      </c>
    </row>
    <row r="1742" spans="1:100" x14ac:dyDescent="0.25">
      <c r="A1742">
        <v>4334</v>
      </c>
      <c r="B1742" t="s">
        <v>2103</v>
      </c>
      <c r="C1742">
        <v>3</v>
      </c>
      <c r="D1742">
        <v>4.2865706084057855</v>
      </c>
      <c r="E1742">
        <v>0</v>
      </c>
      <c r="F1742">
        <v>1.0898620498088958</v>
      </c>
      <c r="G1742">
        <v>1.0898620498088958</v>
      </c>
      <c r="H1742">
        <v>0.6238692672983116</v>
      </c>
      <c r="I1742">
        <v>0</v>
      </c>
      <c r="J1742">
        <v>37.432156037898686</v>
      </c>
      <c r="K1742">
        <v>0.6238692672983116</v>
      </c>
      <c r="L1742">
        <v>-0.999999999999999</v>
      </c>
      <c r="M1742">
        <v>-0.999999999999999</v>
      </c>
      <c r="N1742">
        <v>12.477385345966226</v>
      </c>
      <c r="O1742">
        <v>42.808588696113347</v>
      </c>
      <c r="P1742">
        <v>-1.6687979875129209</v>
      </c>
      <c r="Q1742">
        <v>-4.4905303714272202</v>
      </c>
      <c r="R1742">
        <v>-1.6031684406209321</v>
      </c>
      <c r="S1742">
        <v>0.33057332624966579</v>
      </c>
      <c r="T1742">
        <v>0.40929692383019983</v>
      </c>
      <c r="U1742">
        <v>0.36901843962363456</v>
      </c>
      <c r="V1742">
        <v>0</v>
      </c>
      <c r="W1742">
        <v>19.40077689620755</v>
      </c>
      <c r="X1742">
        <v>1.6402872144126777</v>
      </c>
      <c r="Y1742">
        <v>-0.999999999999999</v>
      </c>
      <c r="Z1742">
        <v>-0.999999999999999</v>
      </c>
      <c r="AA1742">
        <v>43.018365498929278</v>
      </c>
      <c r="AB1742">
        <v>0.19738351575665805</v>
      </c>
      <c r="AC1742">
        <v>0.28900567801285043</v>
      </c>
      <c r="AD1742">
        <v>1.8025947097344085E-2</v>
      </c>
      <c r="AE1742">
        <v>25.220757043342626</v>
      </c>
      <c r="AF1742">
        <v>-0.999999999999999</v>
      </c>
      <c r="AG1742">
        <v>-0.999999999999999</v>
      </c>
      <c r="AH1742">
        <v>-0.999999999999999</v>
      </c>
      <c r="AI1742">
        <v>-2.9863975684964916E-3</v>
      </c>
      <c r="AJ1742">
        <v>0</v>
      </c>
      <c r="AK1742">
        <v>8.5413077742347299E-2</v>
      </c>
      <c r="AL1742">
        <v>-9.2148266432642373E-2</v>
      </c>
      <c r="AM1742">
        <v>-6.0775938207407593E-2</v>
      </c>
      <c r="AN1742">
        <v>9.451194122377321E-2</v>
      </c>
      <c r="AO1742">
        <v>-1.0923330664734565</v>
      </c>
      <c r="AP1742">
        <v>1.9020571984311192</v>
      </c>
      <c r="AQ1742">
        <v>56.832932934106225</v>
      </c>
      <c r="AR1742">
        <v>1.1088886897035002</v>
      </c>
      <c r="AS1742">
        <v>2.26415648171099</v>
      </c>
      <c r="AT1742">
        <v>-0.999999999999999</v>
      </c>
      <c r="AU1742">
        <v>-0.999999999999999</v>
      </c>
      <c r="AV1742">
        <v>-0.51330639081203588</v>
      </c>
      <c r="AW1742">
        <v>87.729011393473769</v>
      </c>
      <c r="AX1742">
        <v>87.669283442103847</v>
      </c>
      <c r="AY1742">
        <v>0.41085728720317682</v>
      </c>
      <c r="AZ1742">
        <v>56.295887126430031</v>
      </c>
      <c r="BA1742">
        <v>1676.8013435710795</v>
      </c>
    </row>
    <row r="1743" spans="1:100" x14ac:dyDescent="0.25">
      <c r="A1743">
        <v>4335</v>
      </c>
      <c r="B1743" t="s">
        <v>2104</v>
      </c>
      <c r="C1743">
        <v>2</v>
      </c>
      <c r="D1743">
        <v>3.3702492853724086</v>
      </c>
      <c r="E1743">
        <v>-8.0338709537015163E-2</v>
      </c>
      <c r="F1743">
        <v>-0.12311488485165903</v>
      </c>
      <c r="G1743">
        <v>-0.11600709155467798</v>
      </c>
      <c r="H1743">
        <v>2.8228034309610989E-2</v>
      </c>
      <c r="I1743">
        <v>0</v>
      </c>
      <c r="J1743">
        <v>1.693682058576659</v>
      </c>
      <c r="K1743">
        <v>2.8228034309610989E-2</v>
      </c>
      <c r="L1743">
        <v>-1</v>
      </c>
      <c r="M1743">
        <v>-1</v>
      </c>
      <c r="N1743">
        <v>0.56456068619221966</v>
      </c>
      <c r="O1743">
        <v>5.6041616299341541</v>
      </c>
      <c r="P1743">
        <v>-0.23909433830003152</v>
      </c>
      <c r="Q1743">
        <v>-0.2705665217401878</v>
      </c>
      <c r="R1743">
        <v>-8.7374693541279913E-2</v>
      </c>
      <c r="S1743">
        <v>0.32013131865277739</v>
      </c>
      <c r="T1743">
        <v>0.24067614311089289</v>
      </c>
      <c r="U1743">
        <v>2.3752248487591054E-2</v>
      </c>
      <c r="V1743">
        <v>-6.4902524183534285E-3</v>
      </c>
      <c r="W1743">
        <v>20.917923528782662</v>
      </c>
      <c r="X1743">
        <v>0.55333068108664918</v>
      </c>
      <c r="Y1743">
        <v>-1</v>
      </c>
      <c r="Z1743">
        <v>-1</v>
      </c>
      <c r="AA1743">
        <v>35.414556059781987</v>
      </c>
      <c r="AB1743">
        <v>5.7004952835503983E-2</v>
      </c>
      <c r="AC1743">
        <v>5.7195651260899025E-2</v>
      </c>
      <c r="AD1743">
        <v>5.3123335779959091E-2</v>
      </c>
      <c r="AE1743">
        <v>12.055262891937854</v>
      </c>
      <c r="AF1743">
        <v>-1</v>
      </c>
      <c r="AG1743">
        <v>-1</v>
      </c>
      <c r="AH1743">
        <v>-1</v>
      </c>
      <c r="AI1743">
        <v>-3.8259169717553033E-3</v>
      </c>
      <c r="AJ1743">
        <v>-6.4902524183534285E-3</v>
      </c>
      <c r="AK1743">
        <v>0.16323173015807402</v>
      </c>
      <c r="AL1743">
        <v>8.5962268311733231E-3</v>
      </c>
      <c r="AM1743">
        <v>0.18177422255603232</v>
      </c>
      <c r="AN1743">
        <v>1.666637659021461E-3</v>
      </c>
      <c r="AO1743">
        <v>5.0157029151851162</v>
      </c>
      <c r="AP1743">
        <v>0.4294583751374641</v>
      </c>
      <c r="AQ1743">
        <v>25.891203759013905</v>
      </c>
      <c r="AR1743">
        <v>0.61537986992698623</v>
      </c>
      <c r="AS1743">
        <v>0.63151040681890747</v>
      </c>
      <c r="AT1743">
        <v>-1</v>
      </c>
      <c r="AU1743">
        <v>-1</v>
      </c>
      <c r="AV1743">
        <v>-6.4233391847104082E-2</v>
      </c>
      <c r="AW1743">
        <v>46.25636335343949</v>
      </c>
      <c r="AX1743">
        <v>46.258096401387121</v>
      </c>
      <c r="AY1743">
        <v>0.10067056933183331</v>
      </c>
      <c r="AZ1743">
        <v>-11.562022637018387</v>
      </c>
      <c r="BA1743">
        <v>1387.8655147510967</v>
      </c>
    </row>
    <row r="1744" spans="1:100" x14ac:dyDescent="0.25">
      <c r="A1744">
        <v>4336</v>
      </c>
      <c r="B1744" t="s">
        <v>2105</v>
      </c>
      <c r="C1744">
        <v>2</v>
      </c>
      <c r="D1744">
        <v>3.240605135196247</v>
      </c>
      <c r="E1744">
        <v>-0.10913631567394025</v>
      </c>
      <c r="F1744">
        <v>-0.19482406986009251</v>
      </c>
      <c r="G1744">
        <v>-0.18804191469714415</v>
      </c>
      <c r="H1744">
        <v>1.3325501494777306E-2</v>
      </c>
      <c r="I1744">
        <v>0</v>
      </c>
      <c r="J1744">
        <v>0.79953008968663752</v>
      </c>
      <c r="K1744">
        <v>1.3325501494777306E-2</v>
      </c>
      <c r="L1744">
        <v>-1</v>
      </c>
      <c r="M1744">
        <v>-1</v>
      </c>
      <c r="N1744">
        <v>0.26651002989554606</v>
      </c>
      <c r="O1744">
        <v>4.675371518076501</v>
      </c>
      <c r="P1744">
        <v>-0.3849388204329664</v>
      </c>
      <c r="Q1744">
        <v>-0.61144294032512625</v>
      </c>
      <c r="R1744">
        <v>-0.19933500886204342</v>
      </c>
      <c r="S1744">
        <v>0.31734560941805001</v>
      </c>
      <c r="T1744">
        <v>0.22891482279234546</v>
      </c>
      <c r="U1744">
        <v>9.1884277398177894E-3</v>
      </c>
      <c r="V1744">
        <v>-8.4160051908691528E-3</v>
      </c>
      <c r="W1744">
        <v>19.998739981377337</v>
      </c>
      <c r="X1744">
        <v>0.48586234526540428</v>
      </c>
      <c r="Y1744">
        <v>-1</v>
      </c>
      <c r="Z1744">
        <v>-1</v>
      </c>
      <c r="AA1744">
        <v>33.522105183544312</v>
      </c>
      <c r="AB1744">
        <v>4.0668912663223672E-2</v>
      </c>
      <c r="AC1744">
        <v>4.0853411600400111E-2</v>
      </c>
      <c r="AD1744">
        <v>3.692143613496815E-2</v>
      </c>
      <c r="AE1744">
        <v>10.550280940788724</v>
      </c>
      <c r="AF1744">
        <v>-1</v>
      </c>
      <c r="AG1744">
        <v>-1</v>
      </c>
      <c r="AH1744">
        <v>-1</v>
      </c>
      <c r="AI1744">
        <v>-4.8818892622042448E-3</v>
      </c>
      <c r="AJ1744">
        <v>-8.4160051908691528E-3</v>
      </c>
      <c r="AK1744">
        <v>0.18291244613184857</v>
      </c>
      <c r="AL1744">
        <v>-1.1084489142601239E-2</v>
      </c>
      <c r="AM1744">
        <v>0.20469681243235036</v>
      </c>
      <c r="AN1744">
        <v>-2.1255952217296592E-2</v>
      </c>
      <c r="AO1744">
        <v>5.5994018344956498</v>
      </c>
      <c r="AP1744">
        <v>-0.15424054417306898</v>
      </c>
      <c r="AQ1744">
        <v>24.912667997442362</v>
      </c>
      <c r="AR1744">
        <v>0.59384038242507398</v>
      </c>
      <c r="AS1744">
        <v>0.56185440676278886</v>
      </c>
      <c r="AT1744">
        <v>-1</v>
      </c>
      <c r="AU1744">
        <v>-1</v>
      </c>
      <c r="AV1744">
        <v>-0.21280923853296629</v>
      </c>
      <c r="AW1744">
        <v>44.075452176426779</v>
      </c>
      <c r="AX1744">
        <v>44.048613897507636</v>
      </c>
      <c r="AY1744">
        <v>8.3871704658710272E-2</v>
      </c>
      <c r="AZ1744">
        <v>-14.505058081090642</v>
      </c>
      <c r="BA1744">
        <v>1384.2439447344454</v>
      </c>
    </row>
    <row r="1745" spans="1:100" x14ac:dyDescent="0.25">
      <c r="A1745">
        <v>4337</v>
      </c>
      <c r="B1745" t="s">
        <v>2106</v>
      </c>
      <c r="C1745">
        <v>2</v>
      </c>
      <c r="D1745">
        <v>3.4916888695748218</v>
      </c>
      <c r="E1745">
        <v>-5.3363567885493866E-2</v>
      </c>
      <c r="F1745">
        <v>-5.5943835490116917E-2</v>
      </c>
      <c r="G1745">
        <v>-4.8531012158663595E-2</v>
      </c>
      <c r="H1745">
        <v>4.2187456205138966E-2</v>
      </c>
      <c r="I1745">
        <v>0</v>
      </c>
      <c r="J1745">
        <v>2.5312473723083375</v>
      </c>
      <c r="K1745">
        <v>4.2187456205138966E-2</v>
      </c>
      <c r="L1745">
        <v>-1</v>
      </c>
      <c r="M1745">
        <v>-1</v>
      </c>
      <c r="N1745">
        <v>0.84374912410277925</v>
      </c>
      <c r="O1745">
        <v>6.4741730021560713</v>
      </c>
      <c r="P1745">
        <v>-0.10247966463852276</v>
      </c>
      <c r="Q1745">
        <v>4.8737438223402707E-2</v>
      </c>
      <c r="R1745">
        <v>1.7500182195494263E-2</v>
      </c>
      <c r="S1745">
        <v>0.32274073350654775</v>
      </c>
      <c r="T1745">
        <v>0.25169314501352424</v>
      </c>
      <c r="U1745">
        <v>3.7394393803093888E-2</v>
      </c>
      <c r="V1745">
        <v>-4.686371443753494E-3</v>
      </c>
      <c r="W1745">
        <v>21.778936290646001</v>
      </c>
      <c r="X1745">
        <v>0.61652926457713164</v>
      </c>
      <c r="Y1745">
        <v>-1</v>
      </c>
      <c r="Z1745">
        <v>-1</v>
      </c>
      <c r="AA1745">
        <v>37.187242657839178</v>
      </c>
      <c r="AB1745">
        <v>7.230716217807738E-2</v>
      </c>
      <c r="AC1745">
        <v>7.2503667755360962E-2</v>
      </c>
      <c r="AD1745">
        <v>6.8299893715688606E-2</v>
      </c>
      <c r="AE1745">
        <v>13.465001643214682</v>
      </c>
      <c r="AF1745">
        <v>-1</v>
      </c>
      <c r="AG1745">
        <v>-1</v>
      </c>
      <c r="AH1745">
        <v>-1</v>
      </c>
      <c r="AI1745">
        <v>-2.8367721803617806E-3</v>
      </c>
      <c r="AJ1745">
        <v>-4.686371443753494E-3</v>
      </c>
      <c r="AK1745">
        <v>0.14479651374905433</v>
      </c>
      <c r="AL1745">
        <v>2.7031443240192979E-2</v>
      </c>
      <c r="AM1745">
        <v>0.1603022951328513</v>
      </c>
      <c r="AN1745">
        <v>2.3138565082202467E-2</v>
      </c>
      <c r="AO1745">
        <v>4.4689435437506848</v>
      </c>
      <c r="AP1745">
        <v>0.97621774657189642</v>
      </c>
      <c r="AQ1745">
        <v>26.807812613720955</v>
      </c>
      <c r="AR1745">
        <v>0.63555622499284159</v>
      </c>
      <c r="AS1745">
        <v>0.69675820760686591</v>
      </c>
      <c r="AT1745">
        <v>-1</v>
      </c>
      <c r="AU1745">
        <v>-1</v>
      </c>
      <c r="AV1745">
        <v>7.4939791204624018E-2</v>
      </c>
      <c r="AW1745">
        <v>48.299254962192691</v>
      </c>
      <c r="AX1745">
        <v>48.327751192668011</v>
      </c>
      <c r="AY1745">
        <v>0.11640631319844544</v>
      </c>
      <c r="AZ1745">
        <v>-8.8052380066632114</v>
      </c>
      <c r="BA1745">
        <v>1338.4340670442293</v>
      </c>
    </row>
    <row r="1746" spans="1:100" x14ac:dyDescent="0.25">
      <c r="A1746">
        <v>4338</v>
      </c>
      <c r="B1746" t="s">
        <v>2107</v>
      </c>
      <c r="C1746">
        <v>3</v>
      </c>
      <c r="D1746">
        <v>4.7160319595417723</v>
      </c>
      <c r="E1746">
        <v>-1.1526174668664447E-2</v>
      </c>
      <c r="F1746">
        <v>1.3482378608297347</v>
      </c>
      <c r="G1746">
        <v>1.3482378608297347</v>
      </c>
      <c r="H1746">
        <v>0.5289863078868533</v>
      </c>
      <c r="I1746">
        <v>0</v>
      </c>
      <c r="J1746">
        <v>31.739178473211201</v>
      </c>
      <c r="K1746">
        <v>0.5289863078868533</v>
      </c>
      <c r="L1746">
        <v>-0.999999999999999</v>
      </c>
      <c r="M1746">
        <v>-0.999999999999999</v>
      </c>
      <c r="N1746">
        <v>10.579726157737067</v>
      </c>
      <c r="O1746">
        <v>37.803448293582711</v>
      </c>
      <c r="P1746">
        <v>5.1101925295390267E-3</v>
      </c>
      <c r="Q1746">
        <v>-4.317426870766802</v>
      </c>
      <c r="R1746">
        <v>-1.5324868599280834</v>
      </c>
      <c r="S1746">
        <v>0.33333333333333326</v>
      </c>
      <c r="T1746">
        <v>0.33152427383065763</v>
      </c>
      <c r="U1746">
        <v>0.10235589226693459</v>
      </c>
      <c r="V1746">
        <v>0</v>
      </c>
      <c r="W1746">
        <v>9.5290876617628726</v>
      </c>
      <c r="X1746">
        <v>0.53720729439025705</v>
      </c>
      <c r="Y1746">
        <v>-0.999999999999999</v>
      </c>
      <c r="Z1746">
        <v>-0.999999999999999</v>
      </c>
      <c r="AA1746">
        <v>56.700525967170947</v>
      </c>
      <c r="AB1746">
        <v>0.3023363652259356</v>
      </c>
      <c r="AC1746">
        <v>0.2685880275005943</v>
      </c>
      <c r="AD1746">
        <v>0.40315411058019368</v>
      </c>
      <c r="AE1746">
        <v>48.703925165336138</v>
      </c>
      <c r="AF1746">
        <v>-0.999999999999999</v>
      </c>
      <c r="AG1746">
        <v>-0.999999999999999</v>
      </c>
      <c r="AH1746">
        <v>-0.999999999999999</v>
      </c>
      <c r="AI1746">
        <v>-8.329079970220718E-2</v>
      </c>
      <c r="AJ1746">
        <v>0</v>
      </c>
      <c r="AK1746">
        <v>0.52904409448477818</v>
      </c>
      <c r="AL1746">
        <v>0.41824321754539384</v>
      </c>
      <c r="AM1746">
        <v>1.3811708081028183E-2</v>
      </c>
      <c r="AN1746">
        <v>7.8366521001838871E-2</v>
      </c>
      <c r="AO1746">
        <v>2.9905131744495961</v>
      </c>
      <c r="AP1746">
        <v>4.0503791127729407</v>
      </c>
      <c r="AQ1746">
        <v>41.268266134974091</v>
      </c>
      <c r="AR1746">
        <v>0.76721349943092498</v>
      </c>
      <c r="AS1746">
        <v>1.0661936022771101</v>
      </c>
      <c r="AT1746">
        <v>-0.999999999999999</v>
      </c>
      <c r="AU1746">
        <v>-0.999999999999999</v>
      </c>
      <c r="AV1746">
        <v>-0.18424899909834913</v>
      </c>
      <c r="AW1746">
        <v>98.554353373526595</v>
      </c>
      <c r="AX1746">
        <v>96.888537379482443</v>
      </c>
      <c r="AY1746">
        <v>0.23451682938698964</v>
      </c>
      <c r="AZ1746">
        <v>19.174917962088582</v>
      </c>
      <c r="BA1746">
        <v>1501.9012664549368</v>
      </c>
      <c r="CU1746" t="e">
        <v>#N/A</v>
      </c>
      <c r="CV1746" t="e">
        <v>#N/A</v>
      </c>
    </row>
    <row r="1747" spans="1:100" x14ac:dyDescent="0.25">
      <c r="A1747">
        <v>4342</v>
      </c>
      <c r="B1747" t="s">
        <v>2108</v>
      </c>
      <c r="C1747">
        <v>3</v>
      </c>
      <c r="D1747">
        <v>4.7592935392108027</v>
      </c>
      <c r="E1747">
        <v>0</v>
      </c>
      <c r="F1747">
        <v>-0.56944625253719672</v>
      </c>
      <c r="G1747">
        <v>-0.56944625253719672</v>
      </c>
      <c r="H1747">
        <v>0.50862364684887296</v>
      </c>
      <c r="I1747">
        <v>0</v>
      </c>
      <c r="J1747">
        <v>30.517418810932384</v>
      </c>
      <c r="K1747">
        <v>0.50862364684887296</v>
      </c>
      <c r="L1747">
        <v>-1.0000000000000007</v>
      </c>
      <c r="M1747">
        <v>-1.0000000000000007</v>
      </c>
      <c r="N1747">
        <v>10.172472936977464</v>
      </c>
      <c r="O1747">
        <v>34.707266097605959</v>
      </c>
      <c r="P1747">
        <v>-4.5617931450191204E-2</v>
      </c>
      <c r="Q1747">
        <v>-2.978547970930213</v>
      </c>
      <c r="R1747">
        <v>-0.9736328013038088</v>
      </c>
      <c r="S1747">
        <v>0.33333333333333343</v>
      </c>
      <c r="T1747">
        <v>0.34037188693911585</v>
      </c>
      <c r="U1747">
        <v>0.32826131764260918</v>
      </c>
      <c r="V1747">
        <v>-8.9021754461415768E-3</v>
      </c>
      <c r="W1747">
        <v>19.377628624801766</v>
      </c>
      <c r="X1747">
        <v>1.4221504384284083</v>
      </c>
      <c r="Y1747">
        <v>-1.0000000000000007</v>
      </c>
      <c r="Z1747">
        <v>-1.0000000000000007</v>
      </c>
      <c r="AA1747">
        <v>62.880474127949356</v>
      </c>
      <c r="AB1747">
        <v>2.7625448399202831E-2</v>
      </c>
      <c r="AC1747">
        <v>0.42498054140661667</v>
      </c>
      <c r="AD1747">
        <v>0.43692357628320788</v>
      </c>
      <c r="AE1747">
        <v>44.476478304451355</v>
      </c>
      <c r="AF1747">
        <v>-1.0000000000000007</v>
      </c>
      <c r="AG1747">
        <v>-1.0000000000000007</v>
      </c>
      <c r="AH1747">
        <v>-1.0000000000000007</v>
      </c>
      <c r="AI1747">
        <v>-4.0559316540395199E-2</v>
      </c>
      <c r="AJ1747">
        <v>-8.9021754461415768E-3</v>
      </c>
      <c r="AK1747">
        <v>-0.17580993140370954</v>
      </c>
      <c r="AL1747">
        <v>8.617645073088577E-2</v>
      </c>
      <c r="AM1747">
        <v>-0.16387683996333116</v>
      </c>
      <c r="AN1747">
        <v>-8.4314141287028202E-2</v>
      </c>
      <c r="AO1747">
        <v>-4.9759706561018255</v>
      </c>
      <c r="AP1747">
        <v>-1.6769712785212763</v>
      </c>
      <c r="AQ1747">
        <v>49.895047435734114</v>
      </c>
      <c r="AR1747">
        <v>0.99306436246891727</v>
      </c>
      <c r="AS1747">
        <v>1.9307740852772803</v>
      </c>
      <c r="AT1747">
        <v>-1.0000000000000007</v>
      </c>
      <c r="AU1747">
        <v>-1.0000000000000007</v>
      </c>
      <c r="AV1747">
        <v>-1.5430790538410053</v>
      </c>
      <c r="AW1747">
        <v>95.910768947034057</v>
      </c>
      <c r="AX1747">
        <v>94.20936507161197</v>
      </c>
      <c r="AY1747">
        <v>0.38317201895464514</v>
      </c>
      <c r="AZ1747">
        <v>16.893307898600586</v>
      </c>
      <c r="BA1747">
        <v>1584.8854156833188</v>
      </c>
    </row>
    <row r="1748" spans="1:100" x14ac:dyDescent="0.25">
      <c r="A1748">
        <v>4343</v>
      </c>
      <c r="B1748" t="s">
        <v>2109</v>
      </c>
      <c r="C1748">
        <v>2</v>
      </c>
      <c r="D1748">
        <v>4.5987717582171239</v>
      </c>
      <c r="E1748">
        <v>0.19255062835652528</v>
      </c>
      <c r="F1748">
        <v>0.55640937576892546</v>
      </c>
      <c r="G1748">
        <v>0.56660295245937764</v>
      </c>
      <c r="H1748">
        <v>0.16944610269489369</v>
      </c>
      <c r="I1748">
        <v>0</v>
      </c>
      <c r="J1748">
        <v>10.166766161693619</v>
      </c>
      <c r="K1748">
        <v>0.16944610269489369</v>
      </c>
      <c r="L1748">
        <v>-1</v>
      </c>
      <c r="M1748">
        <v>-1</v>
      </c>
      <c r="N1748">
        <v>3.3889220538978728</v>
      </c>
      <c r="O1748">
        <v>14.405480651445211</v>
      </c>
      <c r="P1748">
        <v>1.1429442928086484</v>
      </c>
      <c r="Q1748">
        <v>2.9596165611477456</v>
      </c>
      <c r="R1748">
        <v>0.97357378158421159</v>
      </c>
      <c r="S1748">
        <v>0.34652901105172762</v>
      </c>
      <c r="T1748">
        <v>0.35212773041373102</v>
      </c>
      <c r="U1748">
        <v>0.16176064342719954</v>
      </c>
      <c r="V1748">
        <v>1.1758396324870845E-2</v>
      </c>
      <c r="W1748">
        <v>29.628209670672998</v>
      </c>
      <c r="X1748">
        <v>1.1926681803043695</v>
      </c>
      <c r="Y1748">
        <v>-1</v>
      </c>
      <c r="Z1748">
        <v>-1</v>
      </c>
      <c r="AA1748">
        <v>53.347632307754139</v>
      </c>
      <c r="AB1748">
        <v>0.21180709733388894</v>
      </c>
      <c r="AC1748">
        <v>0.21205654280329889</v>
      </c>
      <c r="AD1748">
        <v>0.2066543496328786</v>
      </c>
      <c r="AE1748">
        <v>26.316640252197409</v>
      </c>
      <c r="AF1748">
        <v>-1</v>
      </c>
      <c r="AG1748">
        <v>-1</v>
      </c>
      <c r="AH1748">
        <v>-1</v>
      </c>
      <c r="AI1748">
        <v>6.1805946043942744E-3</v>
      </c>
      <c r="AJ1748">
        <v>1.1758396324870845E-2</v>
      </c>
      <c r="AK1748">
        <v>-2.3264936468245331E-2</v>
      </c>
      <c r="AL1748">
        <v>0.19509289345749264</v>
      </c>
      <c r="AM1748">
        <v>-3.5442803901345646E-2</v>
      </c>
      <c r="AN1748">
        <v>0.21888366411639942</v>
      </c>
      <c r="AO1748">
        <v>-0.51549335378484029</v>
      </c>
      <c r="AP1748">
        <v>5.9606546441074215</v>
      </c>
      <c r="AQ1748">
        <v>35.163918123212866</v>
      </c>
      <c r="AR1748">
        <v>0.81949046353032828</v>
      </c>
      <c r="AS1748">
        <v>1.2915784571022106</v>
      </c>
      <c r="AT1748">
        <v>-1</v>
      </c>
      <c r="AU1748">
        <v>-1</v>
      </c>
      <c r="AV1748">
        <v>1.343687955375209</v>
      </c>
      <c r="AW1748">
        <v>66.922921687137446</v>
      </c>
      <c r="AX1748">
        <v>67.195399825296462</v>
      </c>
      <c r="AY1748">
        <v>0.25985849058524968</v>
      </c>
      <c r="AZ1748">
        <v>16.32651052478192</v>
      </c>
      <c r="BA1748">
        <v>1488.9080903351642</v>
      </c>
    </row>
    <row r="1749" spans="1:100" x14ac:dyDescent="0.25">
      <c r="A1749">
        <v>4348</v>
      </c>
      <c r="B1749" t="s">
        <v>2110</v>
      </c>
      <c r="C1749">
        <v>3</v>
      </c>
      <c r="D1749">
        <v>3.1235002297640646</v>
      </c>
      <c r="E1749">
        <v>0</v>
      </c>
      <c r="F1749">
        <v>-1.0452576948489889E-2</v>
      </c>
      <c r="G1749">
        <v>-1.0452576948489889E-2</v>
      </c>
      <c r="H1749">
        <v>6.1840984560469173E-2</v>
      </c>
      <c r="I1749">
        <v>0</v>
      </c>
      <c r="J1749">
        <v>3.7104590736281482</v>
      </c>
      <c r="K1749">
        <v>6.1840984560469173E-2</v>
      </c>
      <c r="L1749">
        <v>-1.0000000000000011</v>
      </c>
      <c r="M1749">
        <v>-1.0000000000000011</v>
      </c>
      <c r="N1749">
        <v>1.2368196912093834</v>
      </c>
      <c r="O1749">
        <v>6.8235067264437239</v>
      </c>
      <c r="P1749">
        <v>13.88635617844219</v>
      </c>
      <c r="Q1749">
        <v>2.022958066943636</v>
      </c>
      <c r="R1749">
        <v>2.1072360867647442</v>
      </c>
      <c r="S1749">
        <v>0.35342758332786872</v>
      </c>
      <c r="T1749">
        <v>0.1598183048389068</v>
      </c>
      <c r="U1749">
        <v>-6.9869079867168393E-2</v>
      </c>
      <c r="V1749">
        <v>0</v>
      </c>
      <c r="W1749">
        <v>15.261432949565519</v>
      </c>
      <c r="X1749">
        <v>-8.3037782940751162E-3</v>
      </c>
      <c r="Y1749">
        <v>-1.0000000000000011</v>
      </c>
      <c r="Z1749">
        <v>-1.0000000000000011</v>
      </c>
      <c r="AA1749">
        <v>28.234538798854732</v>
      </c>
      <c r="AB1749">
        <v>7.9127376502117819E-2</v>
      </c>
      <c r="AC1749">
        <v>8.8310521056766733E-2</v>
      </c>
      <c r="AD1749">
        <v>4.9879497691604754E-2</v>
      </c>
      <c r="AE1749">
        <v>10.865869762524463</v>
      </c>
      <c r="AF1749">
        <v>-1.0000000000000011</v>
      </c>
      <c r="AG1749">
        <v>-1.0000000000000011</v>
      </c>
      <c r="AH1749">
        <v>-1.0000000000000011</v>
      </c>
      <c r="AI1749">
        <v>1.2282334907812919E-3</v>
      </c>
      <c r="AJ1749">
        <v>0</v>
      </c>
      <c r="AK1749">
        <v>-3.8233745445999681E-2</v>
      </c>
      <c r="AL1749">
        <v>-9.7874830618783507E-2</v>
      </c>
      <c r="AM1749">
        <v>0.40490456906897326</v>
      </c>
      <c r="AN1749">
        <v>-2.3839985211586829E-2</v>
      </c>
      <c r="AO1749">
        <v>9.9314454994943304</v>
      </c>
      <c r="AP1749">
        <v>-1.085373783383589</v>
      </c>
      <c r="AQ1749">
        <v>18.971892023193668</v>
      </c>
      <c r="AR1749">
        <v>0.44337680829960729</v>
      </c>
      <c r="AS1749">
        <v>5.3537206266393703E-2</v>
      </c>
      <c r="AT1749">
        <v>-1.0000000000000011</v>
      </c>
      <c r="AU1749">
        <v>-1.0000000000000011</v>
      </c>
      <c r="AV1749">
        <v>2.0967835098162539</v>
      </c>
      <c r="AW1749">
        <v>33.972671741914887</v>
      </c>
      <c r="AX1749">
        <v>33.997236411730519</v>
      </c>
      <c r="AY1749">
        <v>0.18943267842350309</v>
      </c>
      <c r="AZ1749">
        <v>-28.66775187236636</v>
      </c>
      <c r="BA1749">
        <v>1306.7349386555595</v>
      </c>
    </row>
    <row r="1750" spans="1:100" x14ac:dyDescent="0.25">
      <c r="A1750">
        <v>4353</v>
      </c>
      <c r="B1750" t="s">
        <v>2111</v>
      </c>
      <c r="C1750">
        <v>2</v>
      </c>
      <c r="D1750">
        <v>3.0854301747577013</v>
      </c>
      <c r="E1750">
        <v>-0.14360503167038227</v>
      </c>
      <c r="F1750">
        <v>-0.28065493790654106</v>
      </c>
      <c r="G1750">
        <v>-0.27426254876463663</v>
      </c>
      <c r="H1750">
        <v>-4.5117857012412776E-3</v>
      </c>
      <c r="I1750">
        <v>0</v>
      </c>
      <c r="J1750">
        <v>-0.27070714207447732</v>
      </c>
      <c r="K1750">
        <v>-4.5117857012412776E-3</v>
      </c>
      <c r="L1750">
        <v>-1</v>
      </c>
      <c r="M1750">
        <v>-1</v>
      </c>
      <c r="N1750">
        <v>-9.0235714024825553E-2</v>
      </c>
      <c r="O1750">
        <v>3.5636748571212156</v>
      </c>
      <c r="P1750">
        <v>-0.55950444267204702</v>
      </c>
      <c r="Q1750">
        <v>-1.0194481198606191</v>
      </c>
      <c r="R1750">
        <v>-0.33334365851557196</v>
      </c>
      <c r="S1750">
        <v>0.31401131072655691</v>
      </c>
      <c r="T1750">
        <v>0.21483734677313626</v>
      </c>
      <c r="U1750">
        <v>-8.2434448537313243E-3</v>
      </c>
      <c r="V1750">
        <v>-1.072099627518339E-2</v>
      </c>
      <c r="W1750">
        <v>18.898541704705607</v>
      </c>
      <c r="X1750">
        <v>0.40510747643645723</v>
      </c>
      <c r="Y1750">
        <v>-1</v>
      </c>
      <c r="Z1750">
        <v>-1</v>
      </c>
      <c r="AA1750">
        <v>31.25697413480016</v>
      </c>
      <c r="AB1750">
        <v>2.111581764110658E-2</v>
      </c>
      <c r="AC1750">
        <v>2.1292896225434468E-2</v>
      </c>
      <c r="AD1750">
        <v>1.7528897921523512E-2</v>
      </c>
      <c r="AE1750">
        <v>8.7489230359934602</v>
      </c>
      <c r="AF1750">
        <v>-1</v>
      </c>
      <c r="AG1750">
        <v>-1</v>
      </c>
      <c r="AH1750">
        <v>-1</v>
      </c>
      <c r="AI1750">
        <v>-6.1458140761812795E-3</v>
      </c>
      <c r="AJ1750">
        <v>-1.072099627518339E-2</v>
      </c>
      <c r="AK1750">
        <v>0.20646888364548105</v>
      </c>
      <c r="AL1750">
        <v>-3.4640926656233736E-2</v>
      </c>
      <c r="AM1750">
        <v>0.23213354577028639</v>
      </c>
      <c r="AN1750">
        <v>-4.8692685555232637E-2</v>
      </c>
      <c r="AO1750">
        <v>6.298048526914549</v>
      </c>
      <c r="AP1750">
        <v>-0.85288723659196775</v>
      </c>
      <c r="AQ1750">
        <v>23.741429280668488</v>
      </c>
      <c r="AR1750">
        <v>0.56805912568164108</v>
      </c>
      <c r="AS1750">
        <v>0.47848105718759848</v>
      </c>
      <c r="AT1750">
        <v>-1</v>
      </c>
      <c r="AU1750">
        <v>-1</v>
      </c>
      <c r="AV1750">
        <v>-0.3906441126886806</v>
      </c>
      <c r="AW1750">
        <v>41.465054367091923</v>
      </c>
      <c r="AX1750">
        <v>41.404018212601812</v>
      </c>
      <c r="AY1750">
        <v>6.3764641150466608E-2</v>
      </c>
      <c r="AZ1750">
        <v>-18.027665217491354</v>
      </c>
      <c r="BA1750">
        <v>1446.5371723401813</v>
      </c>
    </row>
    <row r="1751" spans="1:100" x14ac:dyDescent="0.25">
      <c r="A1751">
        <v>4355</v>
      </c>
      <c r="B1751" t="s">
        <v>2112</v>
      </c>
      <c r="C1751">
        <v>3</v>
      </c>
      <c r="D1751">
        <v>2.7132050719399774</v>
      </c>
      <c r="E1751">
        <v>-7.1961322333173247E-3</v>
      </c>
      <c r="F1751">
        <v>0.3542391339569691</v>
      </c>
      <c r="G1751">
        <v>0.3542391339569691</v>
      </c>
      <c r="H1751">
        <v>-7.9175147916229149E-2</v>
      </c>
      <c r="I1751">
        <v>0</v>
      </c>
      <c r="J1751">
        <v>-4.7505088749737441</v>
      </c>
      <c r="K1751">
        <v>-7.9175147916229149E-2</v>
      </c>
      <c r="L1751">
        <v>-1.0000000000000022</v>
      </c>
      <c r="M1751">
        <v>-1.0000000000000022</v>
      </c>
      <c r="N1751">
        <v>-1.5835029583245817</v>
      </c>
      <c r="O1751">
        <v>-1.6830646690768027</v>
      </c>
      <c r="P1751">
        <v>-0.11181424531441807</v>
      </c>
      <c r="Q1751">
        <v>-1.1542450348021247</v>
      </c>
      <c r="R1751">
        <v>-0.44871171402760329</v>
      </c>
      <c r="S1751">
        <v>0.33333333333333409</v>
      </c>
      <c r="T1751">
        <v>0.27340764645771964</v>
      </c>
      <c r="U1751">
        <v>0.15735861035789572</v>
      </c>
      <c r="V1751">
        <v>0</v>
      </c>
      <c r="W1751">
        <v>33.730989522607146</v>
      </c>
      <c r="X1751">
        <v>1.255424882263251</v>
      </c>
      <c r="Y1751">
        <v>-1.0000000000000022</v>
      </c>
      <c r="Z1751">
        <v>-1.0000000000000022</v>
      </c>
      <c r="AA1751">
        <v>58.145001831803931</v>
      </c>
      <c r="AB1751">
        <v>-0.10520310021354431</v>
      </c>
      <c r="AC1751">
        <v>0.2120348291781424</v>
      </c>
      <c r="AD1751">
        <v>0.39042275149989025</v>
      </c>
      <c r="AE1751">
        <v>24.862724023224416</v>
      </c>
      <c r="AF1751">
        <v>-1.0000000000000022</v>
      </c>
      <c r="AG1751">
        <v>-1.0000000000000022</v>
      </c>
      <c r="AH1751">
        <v>-1.0000000000000022</v>
      </c>
      <c r="AI1751">
        <v>0</v>
      </c>
      <c r="AJ1751">
        <v>0</v>
      </c>
      <c r="AK1751">
        <v>-0.16221581125842288</v>
      </c>
      <c r="AL1751">
        <v>-4.0729129272414469E-2</v>
      </c>
      <c r="AM1751">
        <v>0.21124374388253311</v>
      </c>
      <c r="AN1751">
        <v>-9.362088888479897E-2</v>
      </c>
      <c r="AO1751">
        <v>4.4700145407712135</v>
      </c>
      <c r="AP1751">
        <v>-2.544167868482047</v>
      </c>
      <c r="AQ1751">
        <v>28.980480647633399</v>
      </c>
      <c r="AR1751">
        <v>0.76409959014894924</v>
      </c>
      <c r="AS1751">
        <v>1.1762497343470224</v>
      </c>
      <c r="AT1751">
        <v>-1.0000000000000022</v>
      </c>
      <c r="AU1751">
        <v>-1.0000000000000022</v>
      </c>
      <c r="AV1751">
        <v>-9.4472580070634152E-2</v>
      </c>
      <c r="AW1751">
        <v>53.91776929424509</v>
      </c>
      <c r="AX1751">
        <v>53.91776929424509</v>
      </c>
      <c r="AY1751">
        <v>6.6083122896165108E-2</v>
      </c>
      <c r="AZ1751">
        <v>-12.244349249975444</v>
      </c>
      <c r="BA1751">
        <v>1425.9791086117698</v>
      </c>
    </row>
    <row r="1752" spans="1:100" x14ac:dyDescent="0.25">
      <c r="A1752">
        <v>4356</v>
      </c>
      <c r="B1752" t="s">
        <v>2113</v>
      </c>
      <c r="C1752">
        <v>3</v>
      </c>
      <c r="D1752">
        <v>5.7015901263177753</v>
      </c>
      <c r="E1752">
        <v>-2.7465182986863151E-3</v>
      </c>
      <c r="F1752">
        <v>-1.4077916966818411</v>
      </c>
      <c r="G1752">
        <v>-1.4077916966818411</v>
      </c>
      <c r="H1752">
        <v>-7.990180499711616E-2</v>
      </c>
      <c r="I1752">
        <v>0</v>
      </c>
      <c r="J1752">
        <v>-4.7941082998269717</v>
      </c>
      <c r="K1752">
        <v>-7.990180499711616E-2</v>
      </c>
      <c r="L1752">
        <v>-1</v>
      </c>
      <c r="M1752">
        <v>-1</v>
      </c>
      <c r="N1752">
        <v>-1.5980360999423247</v>
      </c>
      <c r="O1752">
        <v>-0.5003098701910349</v>
      </c>
      <c r="P1752">
        <v>4.8319404761205798</v>
      </c>
      <c r="Q1752">
        <v>-5.2987864278823222</v>
      </c>
      <c r="R1752">
        <v>-1.4304689261974981</v>
      </c>
      <c r="S1752">
        <v>0.34934887676131687</v>
      </c>
      <c r="T1752">
        <v>0.31140520120568654</v>
      </c>
      <c r="U1752">
        <v>-0.14853729958990827</v>
      </c>
      <c r="V1752">
        <v>-1.941295814964682E-2</v>
      </c>
      <c r="W1752">
        <v>22.908225008982583</v>
      </c>
      <c r="X1752">
        <v>2.7074664119914466E-4</v>
      </c>
      <c r="Y1752">
        <v>-1</v>
      </c>
      <c r="Z1752">
        <v>-1</v>
      </c>
      <c r="AA1752">
        <v>73.087999959790125</v>
      </c>
      <c r="AB1752">
        <v>0.1882397091251819</v>
      </c>
      <c r="AC1752">
        <v>0.48083206780634974</v>
      </c>
      <c r="AD1752">
        <v>0.36313310060856735</v>
      </c>
      <c r="AE1752">
        <v>51.610243877004962</v>
      </c>
      <c r="AF1752">
        <v>-1</v>
      </c>
      <c r="AG1752">
        <v>-1</v>
      </c>
      <c r="AH1752">
        <v>-1</v>
      </c>
      <c r="AI1752">
        <v>-4.5192136320807624E-2</v>
      </c>
      <c r="AJ1752">
        <v>-1.941295814964682E-2</v>
      </c>
      <c r="AK1752">
        <v>0.45167756880224175</v>
      </c>
      <c r="AL1752">
        <v>1.4536635429423777E-2</v>
      </c>
      <c r="AM1752">
        <v>3.4413307707999594E-2</v>
      </c>
      <c r="AN1752">
        <v>0.3587195640354488</v>
      </c>
      <c r="AO1752">
        <v>3.118720536711197</v>
      </c>
      <c r="AP1752">
        <v>9.0406722780333357</v>
      </c>
      <c r="AQ1752">
        <v>18.114116709155613</v>
      </c>
      <c r="AR1752">
        <v>0.49280382022744845</v>
      </c>
      <c r="AS1752">
        <v>-7.9631058355916717E-2</v>
      </c>
      <c r="AT1752">
        <v>-1</v>
      </c>
      <c r="AU1752">
        <v>-1</v>
      </c>
      <c r="AV1752">
        <v>-2.8382606228793392</v>
      </c>
      <c r="AW1752">
        <v>81.628362367632391</v>
      </c>
      <c r="AX1752">
        <v>78.783223826251557</v>
      </c>
      <c r="AY1752">
        <v>1.0726559783309681E-2</v>
      </c>
      <c r="AZ1752">
        <v>9.2770395806121986</v>
      </c>
      <c r="BA1752">
        <v>1501.8537577579314</v>
      </c>
    </row>
    <row r="1753" spans="1:100" x14ac:dyDescent="0.25">
      <c r="A1753">
        <v>4357</v>
      </c>
      <c r="B1753" t="s">
        <v>1305</v>
      </c>
      <c r="C1753">
        <v>1</v>
      </c>
      <c r="D1753">
        <v>3.6780808625294901</v>
      </c>
      <c r="E1753">
        <v>2.1757476414710399E-2</v>
      </c>
      <c r="F1753">
        <v>5.7515663270048999E-2</v>
      </c>
      <c r="G1753">
        <v>6.3638324821297304E-2</v>
      </c>
      <c r="H1753">
        <v>4.4731895715573101E-2</v>
      </c>
      <c r="I1753">
        <v>0</v>
      </c>
      <c r="J1753">
        <v>2.6839137429343798</v>
      </c>
      <c r="K1753">
        <v>4.4731895715573101E-2</v>
      </c>
      <c r="L1753">
        <v>-1</v>
      </c>
      <c r="M1753">
        <v>-1</v>
      </c>
      <c r="N1753">
        <v>0.894637914311463</v>
      </c>
      <c r="O1753">
        <v>6.42563293028517</v>
      </c>
      <c r="P1753">
        <v>8.4867148022695807E-2</v>
      </c>
      <c r="Q1753">
        <v>0.153507344323627</v>
      </c>
      <c r="R1753">
        <v>5.0277871893111802E-2</v>
      </c>
      <c r="S1753">
        <v>0.32916601326620298</v>
      </c>
      <c r="T1753">
        <v>0.23975694309620599</v>
      </c>
      <c r="U1753">
        <v>4.00147922229208E-2</v>
      </c>
      <c r="V1753">
        <v>-3.2092616958779002E-3</v>
      </c>
      <c r="W1753">
        <v>22.4398636469551</v>
      </c>
      <c r="X1753">
        <v>0.57887640222380699</v>
      </c>
      <c r="Y1753">
        <v>-1</v>
      </c>
      <c r="Z1753">
        <v>-1</v>
      </c>
      <c r="AA1753">
        <v>33.0321732872819</v>
      </c>
      <c r="AB1753">
        <v>0.100272451404467</v>
      </c>
      <c r="AC1753">
        <v>4.1627991656747201E-2</v>
      </c>
      <c r="AD1753">
        <v>6.8940192307458195E-2</v>
      </c>
      <c r="AE1753">
        <v>10.542031768433599</v>
      </c>
      <c r="AF1753">
        <v>-1</v>
      </c>
      <c r="AG1753">
        <v>-1</v>
      </c>
      <c r="AH1753">
        <v>-1</v>
      </c>
      <c r="AI1753">
        <v>-6.4806894010443399E-4</v>
      </c>
      <c r="AJ1753">
        <v>-3.2092616958779002E-3</v>
      </c>
      <c r="AK1753">
        <v>0.108545496552842</v>
      </c>
      <c r="AL1753">
        <v>6.3541779719447203E-2</v>
      </c>
      <c r="AM1753">
        <v>0.14516971361987499</v>
      </c>
      <c r="AN1753">
        <v>6.2411759814733403E-2</v>
      </c>
      <c r="AO1753">
        <v>4.1719703232610899</v>
      </c>
      <c r="AP1753">
        <v>1.87800289396557</v>
      </c>
      <c r="AQ1753">
        <v>25.123777389889501</v>
      </c>
      <c r="AR1753">
        <v>0.60572848688945202</v>
      </c>
      <c r="AS1753">
        <v>0.62360829793938</v>
      </c>
      <c r="AT1753">
        <v>-1</v>
      </c>
      <c r="AU1753">
        <v>-1</v>
      </c>
      <c r="AV1753">
        <v>0.113916196714409</v>
      </c>
      <c r="AW1753">
        <v>41.335809111532598</v>
      </c>
      <c r="AX1753">
        <v>41.001921563142801</v>
      </c>
      <c r="AY1753">
        <v>9.6368259759583505E-2</v>
      </c>
      <c r="AZ1753">
        <v>-14.145392237927799</v>
      </c>
      <c r="BA1753">
        <v>1350</v>
      </c>
    </row>
    <row r="1754" spans="1:100" x14ac:dyDescent="0.25">
      <c r="A1754">
        <v>4360</v>
      </c>
      <c r="B1754" t="s">
        <v>2114</v>
      </c>
      <c r="C1754">
        <v>3</v>
      </c>
      <c r="D1754">
        <v>3.189704893111533</v>
      </c>
      <c r="E1754">
        <v>0.46835262686154083</v>
      </c>
      <c r="F1754">
        <v>-0.12379503416039984</v>
      </c>
      <c r="G1754">
        <v>1.9538829599095246E-2</v>
      </c>
      <c r="H1754">
        <v>-0.36054448427578234</v>
      </c>
      <c r="I1754">
        <v>0</v>
      </c>
      <c r="J1754">
        <v>-21.632669056546945</v>
      </c>
      <c r="K1754">
        <v>-0.36054448427578234</v>
      </c>
      <c r="L1754">
        <v>-1.0000000000000009</v>
      </c>
      <c r="M1754">
        <v>-1.0000000000000009</v>
      </c>
      <c r="N1754">
        <v>-7.210889685515645</v>
      </c>
      <c r="O1754">
        <v>-18.423425333836303</v>
      </c>
      <c r="P1754">
        <v>-2.8717363244018701</v>
      </c>
      <c r="Q1754">
        <v>-0.73451133846447414</v>
      </c>
      <c r="R1754">
        <v>-0.57920721399093134</v>
      </c>
      <c r="S1754">
        <v>0.33333333333333326</v>
      </c>
      <c r="T1754">
        <v>-6.4753160066966298E-2</v>
      </c>
      <c r="U1754">
        <v>-0.1464694048209543</v>
      </c>
      <c r="V1754">
        <v>-1.8173243843152345E-3</v>
      </c>
      <c r="W1754">
        <v>19.23351713347521</v>
      </c>
      <c r="X1754">
        <v>-0.37328785901559458</v>
      </c>
      <c r="Y1754">
        <v>-1.0000000000000009</v>
      </c>
      <c r="Z1754">
        <v>-1.0000000000000009</v>
      </c>
      <c r="AA1754">
        <v>-1.9343125561752783</v>
      </c>
      <c r="AB1754">
        <v>-0.11488426049654595</v>
      </c>
      <c r="AC1754">
        <v>-7.5919693481420816E-2</v>
      </c>
      <c r="AD1754">
        <v>-0.22096849553522424</v>
      </c>
      <c r="AE1754">
        <v>-20.588622475659545</v>
      </c>
      <c r="AF1754">
        <v>-1.0000000000000009</v>
      </c>
      <c r="AG1754">
        <v>-1.0000000000000009</v>
      </c>
      <c r="AH1754">
        <v>-1.0000000000000009</v>
      </c>
      <c r="AI1754">
        <v>0</v>
      </c>
      <c r="AJ1754">
        <v>-1.8173243843152345E-3</v>
      </c>
      <c r="AK1754">
        <v>-8.9535050713720338E-2</v>
      </c>
      <c r="AL1754">
        <v>-5.6142157767861099E-4</v>
      </c>
      <c r="AM1754">
        <v>0.16234630526500279</v>
      </c>
      <c r="AN1754">
        <v>-4.7955877139357922E-2</v>
      </c>
      <c r="AO1754">
        <v>3.6109823780564674</v>
      </c>
      <c r="AP1754">
        <v>-1.201704036372341</v>
      </c>
      <c r="AQ1754">
        <v>-2.3991519230717295</v>
      </c>
      <c r="AR1754">
        <v>0.12029344406109786</v>
      </c>
      <c r="AS1754">
        <v>-0.73383234329137659</v>
      </c>
      <c r="AT1754">
        <v>-1.0000000000000009</v>
      </c>
      <c r="AU1754">
        <v>-1.0000000000000009</v>
      </c>
      <c r="AV1754">
        <v>-0.5596683843918363</v>
      </c>
      <c r="AW1754">
        <v>-21.559441926383926</v>
      </c>
      <c r="AX1754">
        <v>-21.74117436481545</v>
      </c>
      <c r="AY1754">
        <v>-0.24911962598720624</v>
      </c>
      <c r="AZ1754">
        <v>-68.404687186484168</v>
      </c>
      <c r="BA1754">
        <v>1303.9806584357848</v>
      </c>
      <c r="CU1754" t="e">
        <v>#N/A</v>
      </c>
      <c r="CV1754" t="e">
        <v>#N/A</v>
      </c>
    </row>
    <row r="1755" spans="1:100" x14ac:dyDescent="0.25">
      <c r="A1755">
        <v>4361</v>
      </c>
      <c r="B1755" t="s">
        <v>2115</v>
      </c>
      <c r="C1755">
        <v>3</v>
      </c>
      <c r="D1755">
        <v>5.2745848561061246</v>
      </c>
      <c r="E1755">
        <v>0</v>
      </c>
      <c r="F1755">
        <v>-0.10487033896750712</v>
      </c>
      <c r="G1755">
        <v>-0.10487033896750712</v>
      </c>
      <c r="H1755">
        <v>5.4675246493966149E-2</v>
      </c>
      <c r="I1755">
        <v>0</v>
      </c>
      <c r="J1755">
        <v>3.2805147896379694</v>
      </c>
      <c r="K1755">
        <v>5.4675246493966149E-2</v>
      </c>
      <c r="L1755">
        <v>-0.99999999999999978</v>
      </c>
      <c r="M1755">
        <v>-0.99999999999999978</v>
      </c>
      <c r="N1755">
        <v>1.0935049298793234</v>
      </c>
      <c r="O1755">
        <v>8.4502293067765883</v>
      </c>
      <c r="P1755">
        <v>-4.1824640839273175E-2</v>
      </c>
      <c r="Q1755">
        <v>0.93695091909240502</v>
      </c>
      <c r="R1755">
        <v>0.22702456136790172</v>
      </c>
      <c r="S1755">
        <v>0.33333333333333354</v>
      </c>
      <c r="T1755">
        <v>0.39952866195448639</v>
      </c>
      <c r="U1755">
        <v>4.7934165371341327E-2</v>
      </c>
      <c r="V1755">
        <v>0</v>
      </c>
      <c r="W1755">
        <v>29.044836566607806</v>
      </c>
      <c r="X1755">
        <v>0.93611873890037156</v>
      </c>
      <c r="Y1755">
        <v>-0.99999999999999978</v>
      </c>
      <c r="Z1755">
        <v>-0.99999999999999978</v>
      </c>
      <c r="AA1755">
        <v>60.806853638750347</v>
      </c>
      <c r="AB1755">
        <v>0.25253762612738745</v>
      </c>
      <c r="AC1755">
        <v>0.35452161987522363</v>
      </c>
      <c r="AD1755">
        <v>2.3640604212881704E-2</v>
      </c>
      <c r="AE1755">
        <v>31.534992510774632</v>
      </c>
      <c r="AF1755">
        <v>-0.99999999999999978</v>
      </c>
      <c r="AG1755">
        <v>-0.99999999999999978</v>
      </c>
      <c r="AH1755">
        <v>-0.99999999999999978</v>
      </c>
      <c r="AI1755">
        <v>0</v>
      </c>
      <c r="AJ1755">
        <v>0</v>
      </c>
      <c r="AK1755">
        <v>-0.1544499647629381</v>
      </c>
      <c r="AL1755">
        <v>0.24640116120919967</v>
      </c>
      <c r="AM1755">
        <v>0.13735982453877493</v>
      </c>
      <c r="AN1755">
        <v>0.29349006691493851</v>
      </c>
      <c r="AO1755">
        <v>2.6617457896546814</v>
      </c>
      <c r="AP1755">
        <v>8.5692574789194662</v>
      </c>
      <c r="AQ1755">
        <v>32.325351356245797</v>
      </c>
      <c r="AR1755">
        <v>0.78079616065916158</v>
      </c>
      <c r="AS1755">
        <v>0.99079398539433827</v>
      </c>
      <c r="AT1755">
        <v>-0.99999999999999978</v>
      </c>
      <c r="AU1755">
        <v>-0.99999999999999978</v>
      </c>
      <c r="AV1755">
        <v>0.12215422240039461</v>
      </c>
      <c r="AW1755">
        <v>77.826340424446428</v>
      </c>
      <c r="AX1755">
        <v>77.826340424446428</v>
      </c>
      <c r="AY1755">
        <v>0.10955841893644633</v>
      </c>
      <c r="AZ1755">
        <v>7.9659416702416168</v>
      </c>
      <c r="BA1755">
        <v>1442.0924732780813</v>
      </c>
    </row>
    <row r="1756" spans="1:100" x14ac:dyDescent="0.25">
      <c r="A1756">
        <v>4362</v>
      </c>
      <c r="B1756" t="s">
        <v>2116</v>
      </c>
      <c r="C1756">
        <v>3</v>
      </c>
      <c r="D1756">
        <v>2.4762559965754836</v>
      </c>
      <c r="E1756">
        <v>-6.3235258261566826E-2</v>
      </c>
      <c r="F1756">
        <v>0.81062944377058854</v>
      </c>
      <c r="G1756">
        <v>0.79806984607823117</v>
      </c>
      <c r="H1756">
        <v>0.13220771646327492</v>
      </c>
      <c r="I1756">
        <v>0</v>
      </c>
      <c r="J1756">
        <v>7.9324629877964945</v>
      </c>
      <c r="K1756">
        <v>0.13220771646327492</v>
      </c>
      <c r="L1756">
        <v>-0.99999999999999822</v>
      </c>
      <c r="M1756">
        <v>-0.99999999999999822</v>
      </c>
      <c r="N1756">
        <v>2.6441543292654983</v>
      </c>
      <c r="O1756">
        <v>11.206788830450208</v>
      </c>
      <c r="P1756">
        <v>-2.4439279385582906</v>
      </c>
      <c r="Q1756">
        <v>0.1053247803249671</v>
      </c>
      <c r="R1756">
        <v>-0.28644329777058403</v>
      </c>
      <c r="S1756">
        <v>0.33333333333333265</v>
      </c>
      <c r="T1756">
        <v>0.29726647826375568</v>
      </c>
      <c r="U1756">
        <v>5.1924734819532921E-2</v>
      </c>
      <c r="V1756">
        <v>0</v>
      </c>
      <c r="W1756">
        <v>22.012673198133843</v>
      </c>
      <c r="X1756">
        <v>0.66446683958301433</v>
      </c>
      <c r="Y1756">
        <v>-0.99999999999999822</v>
      </c>
      <c r="Z1756">
        <v>-0.99999999999999822</v>
      </c>
      <c r="AA1756">
        <v>33.167580922664911</v>
      </c>
      <c r="AB1756">
        <v>3.3394985462691713E-2</v>
      </c>
      <c r="AC1756">
        <v>5.5176175863541482E-2</v>
      </c>
      <c r="AD1756">
        <v>0.14025585911979924</v>
      </c>
      <c r="AE1756">
        <v>11.441351022301623</v>
      </c>
      <c r="AF1756">
        <v>-0.99999999999999822</v>
      </c>
      <c r="AG1756">
        <v>-0.99999999999999822</v>
      </c>
      <c r="AH1756">
        <v>-0.99999999999999822</v>
      </c>
      <c r="AI1756">
        <v>-3.4633633532444516E-3</v>
      </c>
      <c r="AJ1756">
        <v>0</v>
      </c>
      <c r="AK1756">
        <v>0.21885823029858967</v>
      </c>
      <c r="AL1756">
        <v>-3.3816369359253792E-2</v>
      </c>
      <c r="AM1756">
        <v>4.2561021648566452E-3</v>
      </c>
      <c r="AN1756">
        <v>-2.7508199325362595E-2</v>
      </c>
      <c r="AO1756">
        <v>1.2006937056143641</v>
      </c>
      <c r="AP1756">
        <v>-0.85678682993033439</v>
      </c>
      <c r="AQ1756">
        <v>29.945136185930345</v>
      </c>
      <c r="AR1756">
        <v>0.6825245464166213</v>
      </c>
      <c r="AS1756">
        <v>0.79667455604628923</v>
      </c>
      <c r="AT1756">
        <v>-0.99999999999999822</v>
      </c>
      <c r="AU1756">
        <v>-0.99999999999999822</v>
      </c>
      <c r="AV1756">
        <v>0.51162654830764709</v>
      </c>
      <c r="AW1756">
        <v>43.517582923184762</v>
      </c>
      <c r="AX1756">
        <v>43.448315656119874</v>
      </c>
      <c r="AY1756">
        <v>3.1807170978853702E-2</v>
      </c>
      <c r="AZ1756">
        <v>-40.541050371198814</v>
      </c>
      <c r="BA1756">
        <v>1392.281424750794</v>
      </c>
    </row>
    <row r="1757" spans="1:100" x14ac:dyDescent="0.25">
      <c r="A1757">
        <v>4364</v>
      </c>
      <c r="B1757" t="s">
        <v>1145</v>
      </c>
      <c r="C1757">
        <v>3</v>
      </c>
      <c r="D1757">
        <v>3.3583792570694331</v>
      </c>
      <c r="E1757">
        <v>0</v>
      </c>
      <c r="F1757">
        <v>0.63962341570584624</v>
      </c>
      <c r="G1757">
        <v>0.63962341570584624</v>
      </c>
      <c r="H1757">
        <v>-4.3901837965883206E-2</v>
      </c>
      <c r="I1757">
        <v>0</v>
      </c>
      <c r="J1757">
        <v>-2.6341102779529932</v>
      </c>
      <c r="K1757">
        <v>-4.3901837965883206E-2</v>
      </c>
      <c r="L1757">
        <v>-1.0000000000000016</v>
      </c>
      <c r="M1757">
        <v>-1.0000000000000016</v>
      </c>
      <c r="N1757">
        <v>-0.87803675931766456</v>
      </c>
      <c r="O1757">
        <v>1.3638923948222876</v>
      </c>
      <c r="P1757">
        <v>0.20208524892595764</v>
      </c>
      <c r="Q1757">
        <v>-0.50673734351443156</v>
      </c>
      <c r="R1757">
        <v>-0.12862416629288814</v>
      </c>
      <c r="S1757">
        <v>0.35413319230527746</v>
      </c>
      <c r="T1757">
        <v>4.1313789563748433E-2</v>
      </c>
      <c r="U1757">
        <v>-4.8408300037107922E-2</v>
      </c>
      <c r="V1757">
        <v>0</v>
      </c>
      <c r="W1757">
        <v>15.637620791912063</v>
      </c>
      <c r="X1757">
        <v>-7.6110168467910716E-2</v>
      </c>
      <c r="Y1757">
        <v>-1.0000000000000016</v>
      </c>
      <c r="Z1757">
        <v>-1.0000000000000016</v>
      </c>
      <c r="AA1757">
        <v>18.081763275449504</v>
      </c>
      <c r="AB1757">
        <v>0.11998873159470964</v>
      </c>
      <c r="AC1757">
        <v>-0.16529807019535059</v>
      </c>
      <c r="AD1757">
        <v>9.6764671597247914E-2</v>
      </c>
      <c r="AE1757">
        <v>2.5727666498303425</v>
      </c>
      <c r="AF1757">
        <v>-1.0000000000000016</v>
      </c>
      <c r="AG1757">
        <v>-1.0000000000000016</v>
      </c>
      <c r="AH1757">
        <v>-1.0000000000000016</v>
      </c>
      <c r="AI1757">
        <v>-1.2357681538066781E-2</v>
      </c>
      <c r="AJ1757">
        <v>0</v>
      </c>
      <c r="AK1757">
        <v>0.65880012543266964</v>
      </c>
      <c r="AL1757">
        <v>0.39752540640351919</v>
      </c>
      <c r="AM1757">
        <v>0.37859740882639914</v>
      </c>
      <c r="AN1757">
        <v>0.18456053813187412</v>
      </c>
      <c r="AO1757">
        <v>12.758935847823329</v>
      </c>
      <c r="AP1757">
        <v>6.6016404853144453</v>
      </c>
      <c r="AQ1757">
        <v>13.003510513959061</v>
      </c>
      <c r="AR1757">
        <v>0.34703868183191811</v>
      </c>
      <c r="AS1757">
        <v>-0.12001200643379381</v>
      </c>
      <c r="AT1757">
        <v>-1.0000000000000016</v>
      </c>
      <c r="AU1757">
        <v>-1.0000000000000016</v>
      </c>
      <c r="AV1757">
        <v>0.51099924941295782</v>
      </c>
      <c r="AW1757">
        <v>26.047296155586245</v>
      </c>
      <c r="AX1757">
        <v>25.800142524824906</v>
      </c>
      <c r="AY1757">
        <v>-4.3306170218973837E-2</v>
      </c>
      <c r="AZ1757">
        <v>-53.579454681004869</v>
      </c>
      <c r="BA1757">
        <v>1324.3506720015234</v>
      </c>
      <c r="CU1757" t="e">
        <v>#N/A</v>
      </c>
      <c r="CV1757" t="e">
        <v>#N/A</v>
      </c>
    </row>
    <row r="1758" spans="1:100" x14ac:dyDescent="0.25">
      <c r="A1758">
        <v>4371</v>
      </c>
      <c r="B1758" t="s">
        <v>2117</v>
      </c>
      <c r="C1758">
        <v>3</v>
      </c>
      <c r="D1758">
        <v>5.5542346118433512</v>
      </c>
      <c r="E1758">
        <v>0.1720087641872628</v>
      </c>
      <c r="F1758">
        <v>0.17474496755523974</v>
      </c>
      <c r="G1758">
        <v>0.22410208659148878</v>
      </c>
      <c r="H1758">
        <v>-7.1742213069984601E-2</v>
      </c>
      <c r="I1758">
        <v>0</v>
      </c>
      <c r="J1758">
        <v>-4.3045327841990755</v>
      </c>
      <c r="K1758">
        <v>-7.1742213069984601E-2</v>
      </c>
      <c r="L1758">
        <v>-0.99999999999999833</v>
      </c>
      <c r="M1758">
        <v>-0.99999999999999833</v>
      </c>
      <c r="N1758">
        <v>-1.4348442613996923</v>
      </c>
      <c r="O1758">
        <v>1.4738039142357633</v>
      </c>
      <c r="P1758">
        <v>-5.6648025547724419E-2</v>
      </c>
      <c r="Q1758">
        <v>0.45116293249737338</v>
      </c>
      <c r="R1758">
        <v>0.15874625593097808</v>
      </c>
      <c r="S1758">
        <v>0.23438504467688426</v>
      </c>
      <c r="T1758">
        <v>0.19658839997558006</v>
      </c>
      <c r="U1758">
        <v>6.2183288165022221E-3</v>
      </c>
      <c r="V1758">
        <v>0</v>
      </c>
      <c r="W1758">
        <v>20.357359461558048</v>
      </c>
      <c r="X1758">
        <v>0.39784686923004736</v>
      </c>
      <c r="Y1758">
        <v>-0.99999999999999833</v>
      </c>
      <c r="Z1758">
        <v>-0.99999999999999833</v>
      </c>
      <c r="AA1758">
        <v>25.843825016010506</v>
      </c>
      <c r="AB1758">
        <v>0.12121526991854818</v>
      </c>
      <c r="AC1758">
        <v>7.4205285879942601E-3</v>
      </c>
      <c r="AD1758">
        <v>-2.2081412536112888E-2</v>
      </c>
      <c r="AE1758">
        <v>5.3277192985214787</v>
      </c>
      <c r="AF1758">
        <v>-0.99999999999999833</v>
      </c>
      <c r="AG1758">
        <v>-0.99999999999999833</v>
      </c>
      <c r="AH1758">
        <v>-0.99999999999999833</v>
      </c>
      <c r="AI1758">
        <v>0</v>
      </c>
      <c r="AJ1758">
        <v>0</v>
      </c>
      <c r="AK1758">
        <v>-2.4002031541447654E-2</v>
      </c>
      <c r="AL1758">
        <v>0.1442085014301524</v>
      </c>
      <c r="AM1758">
        <v>-1.4423360073149857E-2</v>
      </c>
      <c r="AN1758">
        <v>0.34408638053140278</v>
      </c>
      <c r="AO1758">
        <v>-0.48059415953598572</v>
      </c>
      <c r="AP1758">
        <v>9.3232020204358257</v>
      </c>
      <c r="AQ1758">
        <v>16.052826677358965</v>
      </c>
      <c r="AR1758">
        <v>0.43719177346896643</v>
      </c>
      <c r="AS1758">
        <v>0.32610465616006257</v>
      </c>
      <c r="AT1758">
        <v>-0.99999999999999833</v>
      </c>
      <c r="AU1758">
        <v>-0.99999999999999833</v>
      </c>
      <c r="AV1758">
        <v>0.38284834252246691</v>
      </c>
      <c r="AW1758">
        <v>36.640830950682087</v>
      </c>
      <c r="AX1758">
        <v>36.640830950682087</v>
      </c>
      <c r="AY1758">
        <v>0.4426404910786928</v>
      </c>
      <c r="AZ1758">
        <v>1.0342634084006652</v>
      </c>
      <c r="BA1758">
        <v>1414.9444545672363</v>
      </c>
      <c r="CU1758" t="e">
        <v>#N/A</v>
      </c>
      <c r="CV1758" t="e">
        <v>#N/A</v>
      </c>
    </row>
    <row r="1759" spans="1:100" x14ac:dyDescent="0.25">
      <c r="A1759">
        <v>4373</v>
      </c>
      <c r="B1759" t="s">
        <v>2118</v>
      </c>
      <c r="C1759">
        <v>3</v>
      </c>
      <c r="D1759">
        <v>4.9902563768479036</v>
      </c>
      <c r="E1759">
        <v>0</v>
      </c>
      <c r="F1759">
        <v>-0.9744378081784375</v>
      </c>
      <c r="G1759">
        <v>-0.9744378081784375</v>
      </c>
      <c r="H1759">
        <v>5.514514289416976E-2</v>
      </c>
      <c r="I1759">
        <v>0</v>
      </c>
      <c r="J1759">
        <v>3.3087085736501831</v>
      </c>
      <c r="K1759">
        <v>5.514514289416976E-2</v>
      </c>
      <c r="L1759">
        <v>-0.99999999999999967</v>
      </c>
      <c r="M1759">
        <v>-0.99999999999999967</v>
      </c>
      <c r="N1759">
        <v>1.1029028578833944</v>
      </c>
      <c r="O1759">
        <v>7.324527142319651</v>
      </c>
      <c r="P1759">
        <v>-8.7727191314063632E-3</v>
      </c>
      <c r="Q1759">
        <v>-0.94925837109726019</v>
      </c>
      <c r="R1759">
        <v>-0.30993370840805512</v>
      </c>
      <c r="S1759">
        <v>0.33333333333333343</v>
      </c>
      <c r="T1759">
        <v>0.27924263669058375</v>
      </c>
      <c r="U1759">
        <v>0.12902813700405971</v>
      </c>
      <c r="V1759">
        <v>-3.6570314315995983E-3</v>
      </c>
      <c r="W1759">
        <v>27.312077308088313</v>
      </c>
      <c r="X1759">
        <v>0.99265428921164001</v>
      </c>
      <c r="Y1759">
        <v>-0.99999999999999967</v>
      </c>
      <c r="Z1759">
        <v>-0.99999999999999967</v>
      </c>
      <c r="AA1759">
        <v>68.177400234380187</v>
      </c>
      <c r="AB1759">
        <v>0.33377130910927755</v>
      </c>
      <c r="AC1759">
        <v>0.21856633393365144</v>
      </c>
      <c r="AD1759">
        <v>0.2711674896510699</v>
      </c>
      <c r="AE1759">
        <v>41.175256634699956</v>
      </c>
      <c r="AF1759">
        <v>-0.99999999999999967</v>
      </c>
      <c r="AG1759">
        <v>-0.99999999999999967</v>
      </c>
      <c r="AH1759">
        <v>-0.99999999999999967</v>
      </c>
      <c r="AI1759">
        <v>-2.8890214184749428E-2</v>
      </c>
      <c r="AJ1759">
        <v>-3.6570314315995983E-3</v>
      </c>
      <c r="AK1759">
        <v>0.21774745814658</v>
      </c>
      <c r="AL1759">
        <v>0.13626725863072733</v>
      </c>
      <c r="AM1759">
        <v>0.12911297812153189</v>
      </c>
      <c r="AN1759">
        <v>2.3083903271397286E-2</v>
      </c>
      <c r="AO1759">
        <v>4.3165617437711958</v>
      </c>
      <c r="AP1759">
        <v>1.2584338749385688</v>
      </c>
      <c r="AQ1759">
        <v>30.620785881738485</v>
      </c>
      <c r="AR1759">
        <v>0.73794707559637707</v>
      </c>
      <c r="AS1759">
        <v>1.0477994321058095</v>
      </c>
      <c r="AT1759">
        <v>-0.99999999999999967</v>
      </c>
      <c r="AU1759">
        <v>-0.99999999999999967</v>
      </c>
      <c r="AV1759">
        <v>-1.2843715165864926</v>
      </c>
      <c r="AW1759">
        <v>76.760361251638415</v>
      </c>
      <c r="AX1759">
        <v>75.816853824783479</v>
      </c>
      <c r="AY1759">
        <v>0.1369039866075982</v>
      </c>
      <c r="AZ1759">
        <v>-15.532065637498381</v>
      </c>
      <c r="BA1759">
        <v>1387.5164111311303</v>
      </c>
      <c r="CU1759" t="e">
        <v>#N/A</v>
      </c>
      <c r="CV1759" t="e">
        <v>#N/A</v>
      </c>
    </row>
    <row r="1760" spans="1:100" x14ac:dyDescent="0.25">
      <c r="A1760">
        <v>4375</v>
      </c>
      <c r="B1760" t="s">
        <v>2119</v>
      </c>
      <c r="C1760">
        <v>3</v>
      </c>
      <c r="D1760">
        <v>5.5453863699270229</v>
      </c>
      <c r="E1760">
        <v>5.9344830326804154E-2</v>
      </c>
      <c r="F1760">
        <v>3.0292185777307315E-2</v>
      </c>
      <c r="G1760">
        <v>4.2258580546525995E-2</v>
      </c>
      <c r="H1760">
        <v>0.10687849809730585</v>
      </c>
      <c r="I1760">
        <v>0</v>
      </c>
      <c r="J1760">
        <v>6.4127098858383524</v>
      </c>
      <c r="K1760">
        <v>0.10687849809730585</v>
      </c>
      <c r="L1760">
        <v>-1.0000000000000004</v>
      </c>
      <c r="M1760">
        <v>-1.0000000000000004</v>
      </c>
      <c r="N1760">
        <v>2.1375699619461166</v>
      </c>
      <c r="O1760">
        <v>12.000354836311899</v>
      </c>
      <c r="P1760">
        <v>-1.3951895562476881</v>
      </c>
      <c r="Q1760">
        <v>-0.40862238825914693</v>
      </c>
      <c r="R1760">
        <v>-0.2991348784584219</v>
      </c>
      <c r="S1760">
        <v>0.33333333333333354</v>
      </c>
      <c r="T1760">
        <v>0.42339266388668689</v>
      </c>
      <c r="U1760">
        <v>0.165522380211757</v>
      </c>
      <c r="V1760">
        <v>0</v>
      </c>
      <c r="W1760">
        <v>32.614795173378866</v>
      </c>
      <c r="X1760">
        <v>1.3922807229287781</v>
      </c>
      <c r="Y1760">
        <v>-1.0000000000000004</v>
      </c>
      <c r="Z1760">
        <v>-1.0000000000000004</v>
      </c>
      <c r="AA1760">
        <v>38.524666084907139</v>
      </c>
      <c r="AB1760">
        <v>0.10389873217634765</v>
      </c>
      <c r="AC1760">
        <v>-2.7058420047937487E-2</v>
      </c>
      <c r="AD1760">
        <v>4.733980367132367E-2</v>
      </c>
      <c r="AE1760">
        <v>6.2090057899867004</v>
      </c>
      <c r="AF1760">
        <v>-1.0000000000000004</v>
      </c>
      <c r="AG1760">
        <v>-1.0000000000000004</v>
      </c>
      <c r="AH1760">
        <v>-1.0000000000000004</v>
      </c>
      <c r="AI1760">
        <v>0</v>
      </c>
      <c r="AJ1760">
        <v>0</v>
      </c>
      <c r="AK1760">
        <v>-0.18718949001448776</v>
      </c>
      <c r="AL1760">
        <v>-5.5006959484164272E-2</v>
      </c>
      <c r="AM1760">
        <v>1.3837107838439076E-2</v>
      </c>
      <c r="AN1760">
        <v>-8.326088572062211E-2</v>
      </c>
      <c r="AO1760">
        <v>-0.59001975411146135</v>
      </c>
      <c r="AP1760">
        <v>-2.3565569404363731</v>
      </c>
      <c r="AQ1760">
        <v>39.027505059217219</v>
      </c>
      <c r="AR1760">
        <v>0.92224837743177712</v>
      </c>
      <c r="AS1760">
        <v>1.4991592210260836</v>
      </c>
      <c r="AT1760">
        <v>-1.0000000000000004</v>
      </c>
      <c r="AU1760">
        <v>-1.0000000000000004</v>
      </c>
      <c r="AV1760">
        <v>-0.25687629791189587</v>
      </c>
      <c r="AW1760">
        <v>48.168463980782676</v>
      </c>
      <c r="AX1760">
        <v>48.168463980782676</v>
      </c>
      <c r="AY1760">
        <v>0.14164929986169464</v>
      </c>
      <c r="AZ1760">
        <v>2.9405928473327121</v>
      </c>
      <c r="BA1760">
        <v>1420.3404784025206</v>
      </c>
    </row>
    <row r="1761" spans="1:100" x14ac:dyDescent="0.25">
      <c r="A1761">
        <v>4376</v>
      </c>
      <c r="B1761" t="s">
        <v>2120</v>
      </c>
      <c r="C1761">
        <v>3</v>
      </c>
      <c r="D1761">
        <v>5.8144128493438085</v>
      </c>
      <c r="E1761">
        <v>0</v>
      </c>
      <c r="F1761">
        <v>-6.2726649271568749E-2</v>
      </c>
      <c r="G1761">
        <v>-6.2726649271568749E-2</v>
      </c>
      <c r="H1761">
        <v>0.15619886754179008</v>
      </c>
      <c r="I1761">
        <v>0</v>
      </c>
      <c r="J1761">
        <v>9.3719320525074039</v>
      </c>
      <c r="K1761">
        <v>0.15619886754179008</v>
      </c>
      <c r="L1761">
        <v>-0.99999999999999956</v>
      </c>
      <c r="M1761">
        <v>-0.99999999999999956</v>
      </c>
      <c r="N1761">
        <v>3.1239773508358013</v>
      </c>
      <c r="O1761">
        <v>15.123618252579643</v>
      </c>
      <c r="P1761">
        <v>-0.20903813482585207</v>
      </c>
      <c r="Q1761">
        <v>0.87746479739305072</v>
      </c>
      <c r="R1761">
        <v>0.24886979309245136</v>
      </c>
      <c r="S1761">
        <v>0.33333333333333331</v>
      </c>
      <c r="T1761">
        <v>0.38989673190421809</v>
      </c>
      <c r="U1761">
        <v>3.1354173716501649E-2</v>
      </c>
      <c r="V1761">
        <v>4.230825969204273E-3</v>
      </c>
      <c r="W1761">
        <v>24.10464789525868</v>
      </c>
      <c r="X1761">
        <v>0.76797017909045151</v>
      </c>
      <c r="Y1761">
        <v>-0.99999999999999956</v>
      </c>
      <c r="Z1761">
        <v>-0.99999999999999956</v>
      </c>
      <c r="AA1761">
        <v>48.410169141561383</v>
      </c>
      <c r="AB1761">
        <v>0.35681095476343205</v>
      </c>
      <c r="AC1761">
        <v>0.11594929227010058</v>
      </c>
      <c r="AD1761">
        <v>8.3727820306728103E-3</v>
      </c>
      <c r="AE1761">
        <v>24.056651453210264</v>
      </c>
      <c r="AF1761">
        <v>-0.99999999999999956</v>
      </c>
      <c r="AG1761">
        <v>-0.99999999999999956</v>
      </c>
      <c r="AH1761">
        <v>-0.99999999999999956</v>
      </c>
      <c r="AI1761">
        <v>0</v>
      </c>
      <c r="AJ1761">
        <v>4.230825969204273E-3</v>
      </c>
      <c r="AK1761">
        <v>-6.937200866422602E-2</v>
      </c>
      <c r="AL1761">
        <v>3.99998626733373E-2</v>
      </c>
      <c r="AM1761">
        <v>-1.9526839769614023E-2</v>
      </c>
      <c r="AN1761">
        <v>9.6228865795299462E-2</v>
      </c>
      <c r="AO1761">
        <v>-0.83503103756147978</v>
      </c>
      <c r="AP1761">
        <v>2.6057209582491736</v>
      </c>
      <c r="AQ1761">
        <v>33.476579947766091</v>
      </c>
      <c r="AR1761">
        <v>0.75881506492325679</v>
      </c>
      <c r="AS1761">
        <v>0.92416904663224131</v>
      </c>
      <c r="AT1761">
        <v>-0.99999999999999956</v>
      </c>
      <c r="AU1761">
        <v>-0.99999999999999956</v>
      </c>
      <c r="AV1761">
        <v>0.18614314382088265</v>
      </c>
      <c r="AW1761">
        <v>66.139508352390223</v>
      </c>
      <c r="AX1761">
        <v>66.562590949310632</v>
      </c>
      <c r="AY1761">
        <v>0.18651027305721185</v>
      </c>
      <c r="AZ1761">
        <v>25.232142035226385</v>
      </c>
      <c r="BA1761">
        <v>1468.3647856723644</v>
      </c>
    </row>
    <row r="1762" spans="1:100" x14ac:dyDescent="0.25">
      <c r="A1762">
        <v>4377</v>
      </c>
      <c r="B1762" t="s">
        <v>2121</v>
      </c>
      <c r="C1762">
        <v>2</v>
      </c>
      <c r="D1762">
        <v>5.6632878391092332</v>
      </c>
      <c r="E1762">
        <v>0.42900954132945279</v>
      </c>
      <c r="F1762">
        <v>1.145217898833172</v>
      </c>
      <c r="G1762">
        <v>1.1580853102455024</v>
      </c>
      <c r="H1762">
        <v>0.29181171507197917</v>
      </c>
      <c r="I1762">
        <v>0</v>
      </c>
      <c r="J1762">
        <v>17.508702904318749</v>
      </c>
      <c r="K1762">
        <v>0.29181171507197917</v>
      </c>
      <c r="L1762">
        <v>-1</v>
      </c>
      <c r="M1762">
        <v>-1</v>
      </c>
      <c r="N1762">
        <v>5.8362343014395837</v>
      </c>
      <c r="O1762">
        <v>22.031833313733365</v>
      </c>
      <c r="P1762">
        <v>2.3404822945536656</v>
      </c>
      <c r="Q1762">
        <v>5.7585737735442102</v>
      </c>
      <c r="R1762">
        <v>1.8928868081940253</v>
      </c>
      <c r="S1762">
        <v>0.36940264069893874</v>
      </c>
      <c r="T1762">
        <v>0.44870065402505049</v>
      </c>
      <c r="U1762">
        <v>0.28134507021520838</v>
      </c>
      <c r="V1762">
        <v>2.7570870635358492E-2</v>
      </c>
      <c r="W1762">
        <v>37.175682242129945</v>
      </c>
      <c r="X1762">
        <v>1.7466548301852423</v>
      </c>
      <c r="Y1762">
        <v>-1</v>
      </c>
      <c r="Z1762">
        <v>-1</v>
      </c>
      <c r="AA1762">
        <v>68.886662702230012</v>
      </c>
      <c r="AB1762">
        <v>0.34594332668062233</v>
      </c>
      <c r="AC1762">
        <v>0.34624367652861798</v>
      </c>
      <c r="AD1762">
        <v>0.33968914287003926</v>
      </c>
      <c r="AE1762">
        <v>38.674139501285936</v>
      </c>
      <c r="AF1762">
        <v>-1</v>
      </c>
      <c r="AG1762">
        <v>-1</v>
      </c>
      <c r="AH1762">
        <v>-1</v>
      </c>
      <c r="AI1762">
        <v>1.4851247947656878E-2</v>
      </c>
      <c r="AJ1762">
        <v>2.7570870635358492E-2</v>
      </c>
      <c r="AK1762">
        <v>-0.18486450427817469</v>
      </c>
      <c r="AL1762">
        <v>0.35669246126742205</v>
      </c>
      <c r="AM1762">
        <v>-0.22366159746725955</v>
      </c>
      <c r="AN1762">
        <v>0.40710245768231335</v>
      </c>
      <c r="AO1762">
        <v>-5.3082810357674415</v>
      </c>
      <c r="AP1762">
        <v>10.753442326090022</v>
      </c>
      <c r="AQ1762">
        <v>43.198735371083217</v>
      </c>
      <c r="AR1762">
        <v>0.99635251853862572</v>
      </c>
      <c r="AS1762">
        <v>1.8635281523997198</v>
      </c>
      <c r="AT1762">
        <v>-1</v>
      </c>
      <c r="AU1762">
        <v>-1</v>
      </c>
      <c r="AV1762">
        <v>2.5636533592468869</v>
      </c>
      <c r="AW1762">
        <v>84.830517330849446</v>
      </c>
      <c r="AX1762">
        <v>85.337596388994257</v>
      </c>
      <c r="AY1762">
        <v>0.39779500033883886</v>
      </c>
      <c r="AZ1762">
        <v>40.491955341176265</v>
      </c>
      <c r="BA1762">
        <v>1503.8219247020488</v>
      </c>
    </row>
    <row r="1763" spans="1:100" x14ac:dyDescent="0.25">
      <c r="A1763">
        <v>4378</v>
      </c>
      <c r="B1763" t="s">
        <v>2122</v>
      </c>
      <c r="C1763">
        <v>2</v>
      </c>
      <c r="D1763">
        <v>1.1704986350598934</v>
      </c>
      <c r="E1763">
        <v>-0.56896509754655977</v>
      </c>
      <c r="F1763">
        <v>-1.3398479664549625</v>
      </c>
      <c r="G1763">
        <v>-1.3382654721871425</v>
      </c>
      <c r="H1763">
        <v>-0.22463224674579957</v>
      </c>
      <c r="I1763">
        <v>0</v>
      </c>
      <c r="J1763">
        <v>-13.477934804747974</v>
      </c>
      <c r="K1763">
        <v>-0.22463224674579957</v>
      </c>
      <c r="L1763">
        <v>-1</v>
      </c>
      <c r="M1763">
        <v>-1</v>
      </c>
      <c r="N1763">
        <v>-4.4926449349159912</v>
      </c>
      <c r="O1763">
        <v>-10.155181539707671</v>
      </c>
      <c r="P1763">
        <v>-2.713725812072517</v>
      </c>
      <c r="Q1763">
        <v>-6.0544227346084725</v>
      </c>
      <c r="R1763">
        <v>-1.9870730301140491</v>
      </c>
      <c r="S1763">
        <v>0.27286450644145499</v>
      </c>
      <c r="T1763">
        <v>4.1114712964576805E-2</v>
      </c>
      <c r="U1763">
        <v>-0.2233609002153574</v>
      </c>
      <c r="V1763">
        <v>-3.9165663595228363E-2</v>
      </c>
      <c r="W1763">
        <v>5.3215807442146357</v>
      </c>
      <c r="X1763">
        <v>-0.59144534927508663</v>
      </c>
      <c r="Y1763">
        <v>-1</v>
      </c>
      <c r="Z1763">
        <v>-1</v>
      </c>
      <c r="AA1763">
        <v>3.3041982840419735</v>
      </c>
      <c r="AB1763">
        <v>-0.22017851393624022</v>
      </c>
      <c r="AC1763">
        <v>-0.22009300597429388</v>
      </c>
      <c r="AD1763">
        <v>-0.22178408759347418</v>
      </c>
      <c r="AE1763">
        <v>-13.480675453528995</v>
      </c>
      <c r="AF1763">
        <v>-1</v>
      </c>
      <c r="AG1763">
        <v>-1</v>
      </c>
      <c r="AH1763">
        <v>-1</v>
      </c>
      <c r="AI1763">
        <v>-2.1743237031863816E-2</v>
      </c>
      <c r="AJ1763">
        <v>-3.9165663595228363E-2</v>
      </c>
      <c r="AK1763">
        <v>0.49716633270743832</v>
      </c>
      <c r="AL1763">
        <v>-0.32533837571819096</v>
      </c>
      <c r="AM1763">
        <v>0.57071565893215337</v>
      </c>
      <c r="AN1763">
        <v>-0.38727479871709958</v>
      </c>
      <c r="AO1763">
        <v>14.919675254819111</v>
      </c>
      <c r="AP1763">
        <v>-9.4745139644965306</v>
      </c>
      <c r="AQ1763">
        <v>9.2877960854229613</v>
      </c>
      <c r="AR1763">
        <v>0.2499063674562037</v>
      </c>
      <c r="AS1763">
        <v>-0.55038504479546402</v>
      </c>
      <c r="AT1763">
        <v>-1</v>
      </c>
      <c r="AU1763">
        <v>-1</v>
      </c>
      <c r="AV1763">
        <v>-2.5852095787699976</v>
      </c>
      <c r="AW1763">
        <v>9.2515253149416097</v>
      </c>
      <c r="AX1763">
        <v>8.7684713920149306</v>
      </c>
      <c r="AY1763">
        <v>-0.18436592046737429</v>
      </c>
      <c r="AZ1763">
        <v>-61.498283727039713</v>
      </c>
      <c r="BA1763">
        <v>1349.960023695699</v>
      </c>
    </row>
    <row r="1764" spans="1:100" x14ac:dyDescent="0.25">
      <c r="A1764">
        <v>4380</v>
      </c>
      <c r="B1764" t="s">
        <v>2123</v>
      </c>
      <c r="C1764">
        <v>3</v>
      </c>
      <c r="D1764">
        <v>3.957476543512481</v>
      </c>
      <c r="E1764">
        <v>-3.8657650136979568E-2</v>
      </c>
      <c r="F1764">
        <v>0.34013473285280488</v>
      </c>
      <c r="G1764">
        <v>0.32409335777898157</v>
      </c>
      <c r="H1764">
        <v>-3.3290675244233625E-2</v>
      </c>
      <c r="I1764">
        <v>0</v>
      </c>
      <c r="J1764">
        <v>-1.9974405146540173</v>
      </c>
      <c r="K1764">
        <v>-3.3290675244233625E-2</v>
      </c>
      <c r="L1764">
        <v>-0.99999999999999878</v>
      </c>
      <c r="M1764">
        <v>-0.99999999999999878</v>
      </c>
      <c r="N1764">
        <v>-0.66581350488467217</v>
      </c>
      <c r="O1764">
        <v>2.2841293866374448</v>
      </c>
      <c r="P1764">
        <v>-3.0913012354291194</v>
      </c>
      <c r="Q1764">
        <v>-2.380342112784108</v>
      </c>
      <c r="R1764">
        <v>-1.1157644946957652</v>
      </c>
      <c r="S1764">
        <v>0.33333333333333304</v>
      </c>
      <c r="T1764">
        <v>0.1821599306312863</v>
      </c>
      <c r="U1764">
        <v>-5.0686718378005924E-2</v>
      </c>
      <c r="V1764">
        <v>0</v>
      </c>
      <c r="W1764">
        <v>19.923888833233892</v>
      </c>
      <c r="X1764">
        <v>0.27719802174909342</v>
      </c>
      <c r="Y1764">
        <v>-0.99999999999999878</v>
      </c>
      <c r="Z1764">
        <v>-0.99999999999999878</v>
      </c>
      <c r="AA1764">
        <v>31.613557819079183</v>
      </c>
      <c r="AB1764">
        <v>0.10733907893235585</v>
      </c>
      <c r="AC1764">
        <v>0.14293897717011536</v>
      </c>
      <c r="AD1764">
        <v>5.8306135083500167E-3</v>
      </c>
      <c r="AE1764">
        <v>12.805433480541058</v>
      </c>
      <c r="AF1764">
        <v>-0.99999999999999878</v>
      </c>
      <c r="AG1764">
        <v>-0.99999999999999878</v>
      </c>
      <c r="AH1764">
        <v>-0.99999999999999878</v>
      </c>
      <c r="AI1764">
        <v>-1.103215187155351E-2</v>
      </c>
      <c r="AJ1764">
        <v>0</v>
      </c>
      <c r="AK1764">
        <v>0.24169217149489244</v>
      </c>
      <c r="AL1764">
        <v>0.43755015157060229</v>
      </c>
      <c r="AM1764">
        <v>0.48350673743895561</v>
      </c>
      <c r="AN1764">
        <v>-0.10645836858143809</v>
      </c>
      <c r="AO1764">
        <v>13.296129293448354</v>
      </c>
      <c r="AP1764">
        <v>-0.47370845668294104</v>
      </c>
      <c r="AQ1764">
        <v>17.926448318579869</v>
      </c>
      <c r="AR1764">
        <v>0.46480654558661366</v>
      </c>
      <c r="AS1764">
        <v>0.24390734650485954</v>
      </c>
      <c r="AT1764">
        <v>-0.99999999999999878</v>
      </c>
      <c r="AU1764">
        <v>-0.99999999999999878</v>
      </c>
      <c r="AV1764">
        <v>-0.79167113691678359</v>
      </c>
      <c r="AW1764">
        <v>33.423978749033687</v>
      </c>
      <c r="AX1764">
        <v>33.203335711602627</v>
      </c>
      <c r="AY1764">
        <v>-7.7988062068954991E-2</v>
      </c>
      <c r="AZ1764">
        <v>-26.128713077434863</v>
      </c>
      <c r="BA1764">
        <v>1338.5264495994127</v>
      </c>
    </row>
    <row r="1765" spans="1:100" x14ac:dyDescent="0.25">
      <c r="A1765">
        <v>4381</v>
      </c>
      <c r="B1765" t="s">
        <v>2124</v>
      </c>
      <c r="C1765">
        <v>3</v>
      </c>
      <c r="D1765">
        <v>4.033021764007076</v>
      </c>
      <c r="E1765">
        <v>0</v>
      </c>
      <c r="F1765">
        <v>-1.6393380388616305E-2</v>
      </c>
      <c r="G1765">
        <v>-1.6393380388616305E-2</v>
      </c>
      <c r="H1765">
        <v>0.51720818330632157</v>
      </c>
      <c r="I1765">
        <v>0</v>
      </c>
      <c r="J1765">
        <v>31.032490998379284</v>
      </c>
      <c r="K1765">
        <v>0.51720818330632157</v>
      </c>
      <c r="L1765">
        <v>-0.99999999999999833</v>
      </c>
      <c r="M1765">
        <v>-0.99999999999999833</v>
      </c>
      <c r="N1765">
        <v>10.34416366612643</v>
      </c>
      <c r="O1765">
        <v>35.049119381997748</v>
      </c>
      <c r="P1765">
        <v>-0.20429974344969093</v>
      </c>
      <c r="Q1765">
        <v>0.11561715801529387</v>
      </c>
      <c r="R1765">
        <v>-1.3921404109214358E-3</v>
      </c>
      <c r="S1765">
        <v>0.33333333333333304</v>
      </c>
      <c r="T1765">
        <v>0.321376971266362</v>
      </c>
      <c r="U1765">
        <v>0.25065732285200804</v>
      </c>
      <c r="V1765">
        <v>1.2522610347376062E-2</v>
      </c>
      <c r="W1765">
        <v>16.027282179710305</v>
      </c>
      <c r="X1765">
        <v>1.2033107127186911</v>
      </c>
      <c r="Y1765">
        <v>-0.99999999999999833</v>
      </c>
      <c r="Z1765">
        <v>-0.99999999999999833</v>
      </c>
      <c r="AA1765">
        <v>52.578882483737772</v>
      </c>
      <c r="AB1765">
        <v>0.26362664272720421</v>
      </c>
      <c r="AC1765">
        <v>0.19258512774565212</v>
      </c>
      <c r="AD1765">
        <v>0.27484807841591175</v>
      </c>
      <c r="AE1765">
        <v>36.552992444438395</v>
      </c>
      <c r="AF1765">
        <v>-0.99999999999999833</v>
      </c>
      <c r="AG1765">
        <v>-0.99999999999999833</v>
      </c>
      <c r="AH1765">
        <v>-0.99999999999999833</v>
      </c>
      <c r="AI1765">
        <v>0</v>
      </c>
      <c r="AJ1765">
        <v>1.2522610347376062E-2</v>
      </c>
      <c r="AK1765">
        <v>-1.656551764777444E-2</v>
      </c>
      <c r="AL1765">
        <v>0.24161167987787521</v>
      </c>
      <c r="AM1765">
        <v>0.10300771807867923</v>
      </c>
      <c r="AN1765">
        <v>0.12357912959390138</v>
      </c>
      <c r="AO1765">
        <v>2.4923653637281089</v>
      </c>
      <c r="AP1765">
        <v>4.2975366392369141</v>
      </c>
      <c r="AQ1765">
        <v>47.059773178089621</v>
      </c>
      <c r="AR1765">
        <v>0.91789023779907875</v>
      </c>
      <c r="AS1765">
        <v>1.7205188960250122</v>
      </c>
      <c r="AT1765">
        <v>-0.99999999999999833</v>
      </c>
      <c r="AU1765">
        <v>-0.99999999999999833</v>
      </c>
      <c r="AV1765">
        <v>-1.7785520799537741E-2</v>
      </c>
      <c r="AW1765">
        <v>91.925538504972465</v>
      </c>
      <c r="AX1765">
        <v>93.17779953971008</v>
      </c>
      <c r="AY1765">
        <v>0.40576787336092918</v>
      </c>
      <c r="AZ1765">
        <v>33.046028545382015</v>
      </c>
      <c r="BA1765">
        <v>1470.5171484721088</v>
      </c>
      <c r="CU1765" t="e">
        <v>#N/A</v>
      </c>
      <c r="CV1765" t="e">
        <v>#N/A</v>
      </c>
    </row>
    <row r="1766" spans="1:100" x14ac:dyDescent="0.25">
      <c r="A1766">
        <v>4382</v>
      </c>
      <c r="B1766" t="s">
        <v>2125</v>
      </c>
      <c r="C1766">
        <v>3</v>
      </c>
      <c r="D1766">
        <v>3.4416443612517553</v>
      </c>
      <c r="E1766">
        <v>-4.6378642674143246E-2</v>
      </c>
      <c r="F1766">
        <v>1.0843702785302898</v>
      </c>
      <c r="G1766">
        <v>1.0760820122931127</v>
      </c>
      <c r="H1766">
        <v>0.18058636444131423</v>
      </c>
      <c r="I1766">
        <v>0</v>
      </c>
      <c r="J1766">
        <v>10.835181866478852</v>
      </c>
      <c r="K1766">
        <v>0.18058636444131423</v>
      </c>
      <c r="L1766">
        <v>-1</v>
      </c>
      <c r="M1766">
        <v>-1</v>
      </c>
      <c r="N1766">
        <v>3.6117272888262839</v>
      </c>
      <c r="O1766">
        <v>15.352908240023716</v>
      </c>
      <c r="P1766">
        <v>1.7783204847539058</v>
      </c>
      <c r="Q1766">
        <v>0.61868985144050337</v>
      </c>
      <c r="R1766">
        <v>0.38387726129298838</v>
      </c>
      <c r="S1766">
        <v>0.33333333333333354</v>
      </c>
      <c r="T1766">
        <v>0.23334440694365866</v>
      </c>
      <c r="U1766">
        <v>2.4328221740031023E-2</v>
      </c>
      <c r="V1766">
        <v>0</v>
      </c>
      <c r="W1766">
        <v>16.416783903028367</v>
      </c>
      <c r="X1766">
        <v>0.46708934061165663</v>
      </c>
      <c r="Y1766">
        <v>-1</v>
      </c>
      <c r="Z1766">
        <v>-1</v>
      </c>
      <c r="AA1766">
        <v>13.011289561293495</v>
      </c>
      <c r="AB1766">
        <v>-0.18002293390903037</v>
      </c>
      <c r="AC1766">
        <v>6.0581199032729009E-2</v>
      </c>
      <c r="AD1766">
        <v>4.3654302815744478E-2</v>
      </c>
      <c r="AE1766">
        <v>-3.7893716030278397</v>
      </c>
      <c r="AF1766">
        <v>-1</v>
      </c>
      <c r="AG1766">
        <v>-1</v>
      </c>
      <c r="AH1766">
        <v>-1</v>
      </c>
      <c r="AI1766">
        <v>-2.917142001916976E-2</v>
      </c>
      <c r="AJ1766">
        <v>0</v>
      </c>
      <c r="AK1766">
        <v>0.35413098902597007</v>
      </c>
      <c r="AL1766">
        <v>-0.21169841673099898</v>
      </c>
      <c r="AM1766">
        <v>0.45480609128946764</v>
      </c>
      <c r="AN1766">
        <v>0.10711660357139316</v>
      </c>
      <c r="AO1766">
        <v>13.140807227366542</v>
      </c>
      <c r="AP1766">
        <v>1.6194230056298342</v>
      </c>
      <c r="AQ1766">
        <v>27.251965769507205</v>
      </c>
      <c r="AR1766">
        <v>0.59100596201702305</v>
      </c>
      <c r="AS1766">
        <v>0.64767570505297067</v>
      </c>
      <c r="AT1766">
        <v>-1</v>
      </c>
      <c r="AU1766">
        <v>-1</v>
      </c>
      <c r="AV1766">
        <v>1.4599592735861009</v>
      </c>
      <c r="AW1766">
        <v>29.983620806947066</v>
      </c>
      <c r="AX1766">
        <v>29.400192406563676</v>
      </c>
      <c r="AY1766">
        <v>-6.535205992961593E-2</v>
      </c>
      <c r="AZ1766">
        <v>-53.214741496350285</v>
      </c>
      <c r="BA1766">
        <v>1294.8590671053416</v>
      </c>
    </row>
    <row r="1767" spans="1:100" x14ac:dyDescent="0.25">
      <c r="A1767">
        <v>4383</v>
      </c>
      <c r="B1767" t="s">
        <v>2126</v>
      </c>
      <c r="C1767">
        <v>2</v>
      </c>
      <c r="D1767">
        <v>2.4454810122586959</v>
      </c>
      <c r="E1767">
        <v>-0.28575571031079905</v>
      </c>
      <c r="F1767">
        <v>-0.63462565565413986</v>
      </c>
      <c r="G1767">
        <v>-0.62984068073700938</v>
      </c>
      <c r="H1767">
        <v>-7.8073634662478728E-2</v>
      </c>
      <c r="I1767">
        <v>0</v>
      </c>
      <c r="J1767">
        <v>-4.6844180797487232</v>
      </c>
      <c r="K1767">
        <v>-7.8073634662478728E-2</v>
      </c>
      <c r="L1767">
        <v>-1</v>
      </c>
      <c r="M1767">
        <v>-1</v>
      </c>
      <c r="N1767">
        <v>-1.5614726932495748</v>
      </c>
      <c r="O1767">
        <v>-1.0210168039604266</v>
      </c>
      <c r="P1767">
        <v>-1.2794216473376741</v>
      </c>
      <c r="Q1767">
        <v>-2.702081530567364</v>
      </c>
      <c r="R1767">
        <v>-0.88600191517651816</v>
      </c>
      <c r="S1767">
        <v>0.30026049906781904</v>
      </c>
      <c r="T1767">
        <v>0.15678114387073214</v>
      </c>
      <c r="U1767">
        <v>-8.0133344071389168E-2</v>
      </c>
      <c r="V1767">
        <v>-2.0226892779399E-2</v>
      </c>
      <c r="W1767">
        <v>14.3612699454661</v>
      </c>
      <c r="X1767">
        <v>7.2070428907979545E-2</v>
      </c>
      <c r="Y1767">
        <v>-1</v>
      </c>
      <c r="Z1767">
        <v>-1</v>
      </c>
      <c r="AA1767">
        <v>21.915462376088382</v>
      </c>
      <c r="AB1767">
        <v>-5.9522107113659614E-2</v>
      </c>
      <c r="AC1767">
        <v>-5.9375630429132215E-2</v>
      </c>
      <c r="AD1767">
        <v>-6.2446882664150813E-2</v>
      </c>
      <c r="AE1767">
        <v>1.3200345137938605</v>
      </c>
      <c r="AF1767">
        <v>-1</v>
      </c>
      <c r="AG1767">
        <v>-1</v>
      </c>
      <c r="AH1767">
        <v>-1</v>
      </c>
      <c r="AI1767">
        <v>-1.1358302121162237E-2</v>
      </c>
      <c r="AJ1767">
        <v>-2.0226892779399E-2</v>
      </c>
      <c r="AK1767">
        <v>0.30361678956861093</v>
      </c>
      <c r="AL1767">
        <v>-0.13178883257936358</v>
      </c>
      <c r="AM1767">
        <v>0.34528398235940511</v>
      </c>
      <c r="AN1767">
        <v>-0.16184312214435131</v>
      </c>
      <c r="AO1767">
        <v>9.1793018195373541</v>
      </c>
      <c r="AP1767">
        <v>-3.7341405292147725</v>
      </c>
      <c r="AQ1767">
        <v>18.911183255358957</v>
      </c>
      <c r="AR1767">
        <v>0.46173595592213768</v>
      </c>
      <c r="AS1767">
        <v>0.13464526638351482</v>
      </c>
      <c r="AT1767">
        <v>-1</v>
      </c>
      <c r="AU1767">
        <v>-1</v>
      </c>
      <c r="AV1767">
        <v>-1.124043872916979</v>
      </c>
      <c r="AW1767">
        <v>30.699645520510291</v>
      </c>
      <c r="AX1767">
        <v>30.49757564660413</v>
      </c>
      <c r="AY1767">
        <v>-1.9157876864356882E-2</v>
      </c>
      <c r="AZ1767">
        <v>-32.555070156933368</v>
      </c>
      <c r="BA1767">
        <v>1387.6839946951432</v>
      </c>
    </row>
    <row r="1768" spans="1:100" x14ac:dyDescent="0.25">
      <c r="A1768">
        <v>4384</v>
      </c>
      <c r="B1768" t="s">
        <v>2127</v>
      </c>
      <c r="C1768">
        <v>3</v>
      </c>
      <c r="D1768">
        <v>3.7106285217447903</v>
      </c>
      <c r="E1768">
        <v>0</v>
      </c>
      <c r="F1768">
        <v>0</v>
      </c>
      <c r="G1768">
        <v>0</v>
      </c>
      <c r="H1768">
        <v>5.7541690965346441E-2</v>
      </c>
      <c r="I1768">
        <v>0</v>
      </c>
      <c r="J1768">
        <v>3.4525014579207864</v>
      </c>
      <c r="K1768">
        <v>5.7541690965346441E-2</v>
      </c>
      <c r="L1768">
        <v>-0.99999999999999989</v>
      </c>
      <c r="M1768">
        <v>-0.99999999999999989</v>
      </c>
      <c r="N1768">
        <v>1.1508338193069281</v>
      </c>
      <c r="O1768">
        <v>7.163129979665567</v>
      </c>
      <c r="P1768">
        <v>0.18628143021233545</v>
      </c>
      <c r="Q1768">
        <v>0.7341472684971535</v>
      </c>
      <c r="R1768">
        <v>0.15185581671803583</v>
      </c>
      <c r="S1768">
        <v>0.3376918177946025</v>
      </c>
      <c r="T1768">
        <v>0.30693839802419909</v>
      </c>
      <c r="U1768">
        <v>-1.3557437327109997E-2</v>
      </c>
      <c r="V1768">
        <v>0</v>
      </c>
      <c r="W1768">
        <v>22.941243501053801</v>
      </c>
      <c r="X1768">
        <v>0.59081730813248223</v>
      </c>
      <c r="Y1768">
        <v>-0.99999999999999989</v>
      </c>
      <c r="Z1768">
        <v>-0.99999999999999989</v>
      </c>
      <c r="AA1768">
        <v>35.189643199543781</v>
      </c>
      <c r="AB1768">
        <v>0.18622995691555741</v>
      </c>
      <c r="AC1768">
        <v>1.8535639642370649E-2</v>
      </c>
      <c r="AD1768">
        <v>3.7165281077510888E-2</v>
      </c>
      <c r="AE1768">
        <v>12.096543881771943</v>
      </c>
      <c r="AF1768">
        <v>-0.99999999999999989</v>
      </c>
      <c r="AG1768">
        <v>-0.99999999999999989</v>
      </c>
      <c r="AH1768">
        <v>-0.99999999999999989</v>
      </c>
      <c r="AI1768">
        <v>0</v>
      </c>
      <c r="AJ1768">
        <v>0</v>
      </c>
      <c r="AK1768">
        <v>-5.4203321229161383E-2</v>
      </c>
      <c r="AL1768">
        <v>0.15157542600428045</v>
      </c>
      <c r="AM1768">
        <v>0.46875264614241385</v>
      </c>
      <c r="AN1768">
        <v>-9.2269261926606436E-2</v>
      </c>
      <c r="AO1768">
        <v>11.447799547414538</v>
      </c>
      <c r="AP1768">
        <v>-1.5488544181437585</v>
      </c>
      <c r="AQ1768">
        <v>26.393744958974601</v>
      </c>
      <c r="AR1768">
        <v>0.63107277849169208</v>
      </c>
      <c r="AS1768">
        <v>0.64835899909782913</v>
      </c>
      <c r="AT1768">
        <v>-0.99999999999999989</v>
      </c>
      <c r="AU1768">
        <v>-0.99999999999999989</v>
      </c>
      <c r="AV1768">
        <v>0.15185581671803583</v>
      </c>
      <c r="AW1768">
        <v>40.803918761065589</v>
      </c>
      <c r="AX1768">
        <v>40.803918761065589</v>
      </c>
      <c r="AY1768">
        <v>-1.3112498440133694E-2</v>
      </c>
      <c r="AZ1768">
        <v>-37.870343857410077</v>
      </c>
      <c r="BA1768">
        <v>1415.0454462045332</v>
      </c>
    </row>
    <row r="1769" spans="1:100" x14ac:dyDescent="0.25">
      <c r="A1769">
        <v>4386</v>
      </c>
      <c r="B1769" t="s">
        <v>2128</v>
      </c>
      <c r="C1769">
        <v>2</v>
      </c>
      <c r="D1769">
        <v>3.3601527543410898</v>
      </c>
      <c r="E1769">
        <v>-8.2581432587720299E-2</v>
      </c>
      <c r="F1769">
        <v>-0.12869951023340145</v>
      </c>
      <c r="G1769">
        <v>-0.12161707724400678</v>
      </c>
      <c r="H1769">
        <v>2.7067442915354005E-2</v>
      </c>
      <c r="I1769">
        <v>0</v>
      </c>
      <c r="J1769">
        <v>1.6240465749212398</v>
      </c>
      <c r="K1769">
        <v>2.7067442915354005E-2</v>
      </c>
      <c r="L1769">
        <v>-1</v>
      </c>
      <c r="M1769">
        <v>-1</v>
      </c>
      <c r="N1769">
        <v>0.54134885830708002</v>
      </c>
      <c r="O1769">
        <v>5.5318285692198028</v>
      </c>
      <c r="P1769">
        <v>-0.25045253176731036</v>
      </c>
      <c r="Q1769">
        <v>-0.29711356866371696</v>
      </c>
      <c r="R1769">
        <v>-9.609402870893935E-2</v>
      </c>
      <c r="S1769">
        <v>0.31991437095637582</v>
      </c>
      <c r="T1769">
        <v>0.23976018558096085</v>
      </c>
      <c r="U1769">
        <v>2.2618035583154936E-2</v>
      </c>
      <c r="V1769">
        <v>-6.6402277361748124E-3</v>
      </c>
      <c r="W1769">
        <v>20.846338615793954</v>
      </c>
      <c r="X1769">
        <v>0.54807632795675465</v>
      </c>
      <c r="Y1769">
        <v>-1</v>
      </c>
      <c r="Z1769">
        <v>-1</v>
      </c>
      <c r="AA1769">
        <v>35.267174253728896</v>
      </c>
      <c r="AB1769">
        <v>5.5732721606372715E-2</v>
      </c>
      <c r="AC1769">
        <v>5.5922937223055663E-2</v>
      </c>
      <c r="AD1769">
        <v>5.1861551254319613E-2</v>
      </c>
      <c r="AE1769">
        <v>11.938056701371565</v>
      </c>
      <c r="AF1769">
        <v>-1</v>
      </c>
      <c r="AG1769">
        <v>-1</v>
      </c>
      <c r="AH1769">
        <v>-1</v>
      </c>
      <c r="AI1769">
        <v>-3.9081548281047276E-3</v>
      </c>
      <c r="AJ1769">
        <v>-6.6402277361748124E-3</v>
      </c>
      <c r="AK1769">
        <v>0.16476444072987984</v>
      </c>
      <c r="AL1769">
        <v>7.0635162593675055E-3</v>
      </c>
      <c r="AM1769">
        <v>0.18355940638183516</v>
      </c>
      <c r="AN1769">
        <v>-1.1854616678137753E-4</v>
      </c>
      <c r="AO1769">
        <v>5.0611606874313626</v>
      </c>
      <c r="AP1769">
        <v>0.38400060289121862</v>
      </c>
      <c r="AQ1769">
        <v>25.814996566722254</v>
      </c>
      <c r="AR1769">
        <v>0.61370240045639113</v>
      </c>
      <c r="AS1769">
        <v>0.62608568102041584</v>
      </c>
      <c r="AT1769">
        <v>-1</v>
      </c>
      <c r="AU1769">
        <v>-1</v>
      </c>
      <c r="AV1769">
        <v>-7.5804300712100425E-2</v>
      </c>
      <c r="AW1769">
        <v>46.086516604894818</v>
      </c>
      <c r="AX1769">
        <v>46.086024552150093</v>
      </c>
      <c r="AY1769">
        <v>9.9362293885292594E-2</v>
      </c>
      <c r="AZ1769">
        <v>-11.791222710041119</v>
      </c>
      <c r="BA1769">
        <v>1399.9966754761167</v>
      </c>
    </row>
    <row r="1770" spans="1:100" x14ac:dyDescent="0.25">
      <c r="A1770">
        <v>4388</v>
      </c>
      <c r="B1770" t="s">
        <v>2129</v>
      </c>
      <c r="C1770">
        <v>3</v>
      </c>
      <c r="D1770">
        <v>6.1901364826312868</v>
      </c>
      <c r="E1770">
        <v>-0.27063591739587523</v>
      </c>
      <c r="F1770">
        <v>7.3456274104228572E-2</v>
      </c>
      <c r="G1770">
        <v>-1.7026711687183973E-2</v>
      </c>
      <c r="H1770">
        <v>0.25670026996951606</v>
      </c>
      <c r="I1770">
        <v>0</v>
      </c>
      <c r="J1770">
        <v>15.402016198170969</v>
      </c>
      <c r="K1770">
        <v>0.25670026996951606</v>
      </c>
      <c r="L1770">
        <v>-1.0000000000000002</v>
      </c>
      <c r="M1770">
        <v>-1.0000000000000002</v>
      </c>
      <c r="N1770">
        <v>5.1340053993903219</v>
      </c>
      <c r="O1770">
        <v>21.575125969115081</v>
      </c>
      <c r="P1770">
        <v>-5.3781087661095466</v>
      </c>
      <c r="Q1770">
        <v>-3.600969922874743E-2</v>
      </c>
      <c r="R1770">
        <v>-0.6226238355210918</v>
      </c>
      <c r="S1770">
        <v>0.3333333333333332</v>
      </c>
      <c r="T1770">
        <v>0.27054408980714173</v>
      </c>
      <c r="U1770">
        <v>0.45734040925502689</v>
      </c>
      <c r="V1770">
        <v>0</v>
      </c>
      <c r="W1770">
        <v>32.18070249703942</v>
      </c>
      <c r="X1770">
        <v>2.1262664465531369</v>
      </c>
      <c r="Y1770">
        <v>-1.0000000000000002</v>
      </c>
      <c r="Z1770">
        <v>-1.0000000000000002</v>
      </c>
      <c r="AA1770">
        <v>56.006896702664157</v>
      </c>
      <c r="AB1770">
        <v>-1.6659505568614813E-2</v>
      </c>
      <c r="AC1770">
        <v>0.38380582956799492</v>
      </c>
      <c r="AD1770">
        <v>0.12183003682353578</v>
      </c>
      <c r="AE1770">
        <v>24.448818041145799</v>
      </c>
      <c r="AF1770">
        <v>-1.0000000000000002</v>
      </c>
      <c r="AG1770">
        <v>-1.0000000000000002</v>
      </c>
      <c r="AH1770">
        <v>-1.0000000000000002</v>
      </c>
      <c r="AI1770">
        <v>0</v>
      </c>
      <c r="AJ1770">
        <v>0</v>
      </c>
      <c r="AK1770">
        <v>7.1459078370895893E-2</v>
      </c>
      <c r="AL1770">
        <v>4.6426919441687906E-2</v>
      </c>
      <c r="AM1770">
        <v>-9.3646344301493448E-2</v>
      </c>
      <c r="AN1770">
        <v>-0.29090457404868397</v>
      </c>
      <c r="AO1770">
        <v>-1.9838632156828577</v>
      </c>
      <c r="AP1770">
        <v>-7.040479754008663</v>
      </c>
      <c r="AQ1770">
        <v>47.582718695210417</v>
      </c>
      <c r="AR1770">
        <v>1.0612178323955022</v>
      </c>
      <c r="AS1770">
        <v>2.3829667165226542</v>
      </c>
      <c r="AT1770">
        <v>-1.0000000000000002</v>
      </c>
      <c r="AU1770">
        <v>-1.0000000000000002</v>
      </c>
      <c r="AV1770">
        <v>-0.63965054720827585</v>
      </c>
      <c r="AW1770">
        <v>70.541542917770528</v>
      </c>
      <c r="AX1770">
        <v>70.541542917770528</v>
      </c>
      <c r="AY1770">
        <v>6.4622055561371489E-2</v>
      </c>
      <c r="AZ1770">
        <v>1.7893654881573564</v>
      </c>
      <c r="BA1770">
        <v>1498.2909708844459</v>
      </c>
    </row>
    <row r="1771" spans="1:100" x14ac:dyDescent="0.25">
      <c r="A1771">
        <v>4390</v>
      </c>
      <c r="B1771" t="s">
        <v>2130</v>
      </c>
      <c r="C1771">
        <v>3</v>
      </c>
      <c r="D1771">
        <v>2.6250749699863585</v>
      </c>
      <c r="E1771">
        <v>0</v>
      </c>
      <c r="F1771">
        <v>6.1686393334851645E-2</v>
      </c>
      <c r="G1771">
        <v>6.1686393334851645E-2</v>
      </c>
      <c r="H1771">
        <v>0.10039692081004367</v>
      </c>
      <c r="I1771">
        <v>-1.2146222395251233E-2</v>
      </c>
      <c r="J1771">
        <v>5.2950419048875474</v>
      </c>
      <c r="K1771">
        <v>8.8250698414792411E-2</v>
      </c>
      <c r="L1771">
        <v>-1.0000000000000007</v>
      </c>
      <c r="M1771">
        <v>-1.0000000000000007</v>
      </c>
      <c r="N1771">
        <v>1.765013968295849</v>
      </c>
      <c r="O1771">
        <v>7.9818032682087576</v>
      </c>
      <c r="P1771">
        <v>-0.80293834041662504</v>
      </c>
      <c r="Q1771">
        <v>-1.9296847301086146</v>
      </c>
      <c r="R1771">
        <v>-0.71463236850541423</v>
      </c>
      <c r="S1771">
        <v>0.33333333333333348</v>
      </c>
      <c r="T1771">
        <v>0.34988557719604152</v>
      </c>
      <c r="U1771">
        <v>6.5347846035352347E-2</v>
      </c>
      <c r="V1771">
        <v>5.3758075738022607E-3</v>
      </c>
      <c r="W1771">
        <v>26.627674628949496</v>
      </c>
      <c r="X1771">
        <v>0.89685694650373682</v>
      </c>
      <c r="Y1771">
        <v>-1.0000000000000007</v>
      </c>
      <c r="Z1771">
        <v>-1.0000000000000007</v>
      </c>
      <c r="AA1771">
        <v>25.243384919939402</v>
      </c>
      <c r="AB1771">
        <v>-4.5745260050898205E-2</v>
      </c>
      <c r="AC1771">
        <v>-5.7897640739834687E-2</v>
      </c>
      <c r="AD1771">
        <v>9.0249753980639516E-2</v>
      </c>
      <c r="AE1771">
        <v>-0.66965734050466419</v>
      </c>
      <c r="AF1771">
        <v>-1.0000000000000007</v>
      </c>
      <c r="AG1771">
        <v>-1.0000000000000007</v>
      </c>
      <c r="AH1771">
        <v>-1.0000000000000007</v>
      </c>
      <c r="AI1771">
        <v>0</v>
      </c>
      <c r="AJ1771">
        <v>5.3758075738022607E-3</v>
      </c>
      <c r="AK1771">
        <v>-5.7147013722566517E-2</v>
      </c>
      <c r="AL1771">
        <v>0.11656868199338086</v>
      </c>
      <c r="AM1771">
        <v>0.17589539981205174</v>
      </c>
      <c r="AN1771">
        <v>-7.8468718169049545E-2</v>
      </c>
      <c r="AO1771">
        <v>4.1116499266884601</v>
      </c>
      <c r="AP1771">
        <v>-1.3788745442593344</v>
      </c>
      <c r="AQ1771">
        <v>31.922716533837043</v>
      </c>
      <c r="AR1771">
        <v>0.75394256413852967</v>
      </c>
      <c r="AS1771">
        <v>0.98510764491852931</v>
      </c>
      <c r="AT1771">
        <v>-1.0000000000000007</v>
      </c>
      <c r="AU1771">
        <v>-1.0000000000000007</v>
      </c>
      <c r="AV1771">
        <v>-0.6529459751705623</v>
      </c>
      <c r="AW1771">
        <v>31.846313643888827</v>
      </c>
      <c r="AX1771">
        <v>32.383894401269046</v>
      </c>
      <c r="AY1771">
        <v>2.2692449631794068E-2</v>
      </c>
      <c r="AZ1771">
        <v>-52.534343947827075</v>
      </c>
      <c r="BA1771">
        <v>1345.1224985338272</v>
      </c>
    </row>
    <row r="1772" spans="1:100" x14ac:dyDescent="0.25">
      <c r="A1772">
        <v>4391</v>
      </c>
      <c r="B1772" t="s">
        <v>2131</v>
      </c>
      <c r="C1772">
        <v>3</v>
      </c>
      <c r="D1772">
        <v>4.7340616416353747</v>
      </c>
      <c r="E1772">
        <v>-4.4426140109980486E-2</v>
      </c>
      <c r="F1772">
        <v>7.535957071555878E-2</v>
      </c>
      <c r="G1772">
        <v>8.0385839094291422E-2</v>
      </c>
      <c r="H1772">
        <v>0.4545888211656241</v>
      </c>
      <c r="I1772">
        <v>0</v>
      </c>
      <c r="J1772">
        <v>27.275329269937437</v>
      </c>
      <c r="K1772">
        <v>0.4545888211656241</v>
      </c>
      <c r="L1772">
        <v>-1.0000000000000022</v>
      </c>
      <c r="M1772">
        <v>-1.0000000000000022</v>
      </c>
      <c r="N1772">
        <v>9.0917764233124796</v>
      </c>
      <c r="O1772">
        <v>32.089776750667127</v>
      </c>
      <c r="P1772">
        <v>-0.11417095630998608</v>
      </c>
      <c r="Q1772">
        <v>0.82655992336234807</v>
      </c>
      <c r="R1772">
        <v>0.13900017925210645</v>
      </c>
      <c r="S1772">
        <v>0.33333333333333409</v>
      </c>
      <c r="T1772">
        <v>0.35787219164020845</v>
      </c>
      <c r="U1772">
        <v>0.46439417767485797</v>
      </c>
      <c r="V1772">
        <v>0</v>
      </c>
      <c r="W1772">
        <v>28.040435259311067</v>
      </c>
      <c r="X1772">
        <v>2.1345419242149197</v>
      </c>
      <c r="Y1772">
        <v>-1.0000000000000022</v>
      </c>
      <c r="Z1772">
        <v>-1.0000000000000022</v>
      </c>
      <c r="AA1772">
        <v>56.742283757894199</v>
      </c>
      <c r="AB1772">
        <v>0.18123024991696468</v>
      </c>
      <c r="AC1772">
        <v>0.20148861482932015</v>
      </c>
      <c r="AD1772">
        <v>0.1885381016403361</v>
      </c>
      <c r="AE1772">
        <v>28.562848319331042</v>
      </c>
      <c r="AF1772">
        <v>-1.0000000000000022</v>
      </c>
      <c r="AG1772">
        <v>-1.0000000000000022</v>
      </c>
      <c r="AH1772">
        <v>-1.0000000000000022</v>
      </c>
      <c r="AI1772">
        <v>0</v>
      </c>
      <c r="AJ1772">
        <v>0</v>
      </c>
      <c r="AK1772">
        <v>-8.2307776016114997E-2</v>
      </c>
      <c r="AL1772">
        <v>0.22356126844422777</v>
      </c>
      <c r="AM1772">
        <v>0.20623379025201122</v>
      </c>
      <c r="AN1772">
        <v>0.11569796308950842</v>
      </c>
      <c r="AO1772">
        <v>4.7443058762197055</v>
      </c>
      <c r="AP1772">
        <v>4.0102554194588498</v>
      </c>
      <c r="AQ1772">
        <v>55.315764529248511</v>
      </c>
      <c r="AR1772">
        <v>1.1555997026484011</v>
      </c>
      <c r="AS1772">
        <v>2.5891307453805426</v>
      </c>
      <c r="AT1772">
        <v>-1.0000000000000022</v>
      </c>
      <c r="AU1772">
        <v>-1.0000000000000022</v>
      </c>
      <c r="AV1772">
        <v>0.21938601834639784</v>
      </c>
      <c r="AW1772">
        <v>92.842315928020199</v>
      </c>
      <c r="AX1772">
        <v>92.842315928020199</v>
      </c>
      <c r="AY1772">
        <v>0.44632318823525963</v>
      </c>
      <c r="AZ1772">
        <v>42.501908333438898</v>
      </c>
      <c r="BA1772">
        <v>1530.2630652244095</v>
      </c>
    </row>
    <row r="1773" spans="1:100" x14ac:dyDescent="0.25">
      <c r="A1773">
        <v>4392</v>
      </c>
      <c r="B1773" t="s">
        <v>2132</v>
      </c>
      <c r="C1773">
        <v>3</v>
      </c>
      <c r="D1773">
        <v>4.8360080006781576</v>
      </c>
      <c r="E1773">
        <v>-2.4449904049204885E-2</v>
      </c>
      <c r="F1773">
        <v>-8.8441660476898127E-4</v>
      </c>
      <c r="G1773">
        <v>1.1997864911507863E-2</v>
      </c>
      <c r="H1773">
        <v>-0.11379482731506742</v>
      </c>
      <c r="I1773">
        <v>0</v>
      </c>
      <c r="J1773">
        <v>-6.8276896389040456</v>
      </c>
      <c r="K1773">
        <v>-0.11379482731506742</v>
      </c>
      <c r="L1773">
        <v>-0.99999999999999689</v>
      </c>
      <c r="M1773">
        <v>-0.99999999999999689</v>
      </c>
      <c r="N1773">
        <v>-2.2758965463013481</v>
      </c>
      <c r="O1773">
        <v>-1.9796837733143788</v>
      </c>
      <c r="P1773">
        <v>0.52269535224159247</v>
      </c>
      <c r="Q1773">
        <v>2.7387074621363361E-3</v>
      </c>
      <c r="R1773">
        <v>0.11897316356613974</v>
      </c>
      <c r="S1773">
        <v>0.33333333333333237</v>
      </c>
      <c r="T1773">
        <v>0.39948785574059553</v>
      </c>
      <c r="U1773">
        <v>0.27759971311778386</v>
      </c>
      <c r="V1773">
        <v>0</v>
      </c>
      <c r="W1773">
        <v>44.968629180271151</v>
      </c>
      <c r="X1773">
        <v>2.0093099397841447</v>
      </c>
      <c r="Y1773">
        <v>-0.99999999999999689</v>
      </c>
      <c r="Z1773">
        <v>-0.99999999999999689</v>
      </c>
      <c r="AA1773">
        <v>61.614218967176782</v>
      </c>
      <c r="AB1773">
        <v>8.3004216267993161E-2</v>
      </c>
      <c r="AC1773">
        <v>0.13731212500657566</v>
      </c>
      <c r="AD1773">
        <v>0.11021599119222063</v>
      </c>
      <c r="AE1773">
        <v>16.526616623339478</v>
      </c>
      <c r="AF1773">
        <v>-0.99999999999999689</v>
      </c>
      <c r="AG1773">
        <v>-0.99999999999999689</v>
      </c>
      <c r="AH1773">
        <v>-0.99999999999999689</v>
      </c>
      <c r="AI1773">
        <v>0</v>
      </c>
      <c r="AJ1773">
        <v>0</v>
      </c>
      <c r="AK1773">
        <v>0.11088689465829429</v>
      </c>
      <c r="AL1773">
        <v>-1.2246550296170743E-2</v>
      </c>
      <c r="AM1773">
        <v>6.0330794299078991E-2</v>
      </c>
      <c r="AN1773">
        <v>0.4279856946564749</v>
      </c>
      <c r="AO1773">
        <v>2.0627043307684465</v>
      </c>
      <c r="AP1773">
        <v>10.638409614931021</v>
      </c>
      <c r="AQ1773">
        <v>38.140939541367132</v>
      </c>
      <c r="AR1773">
        <v>1.0104209021917119</v>
      </c>
      <c r="AS1773">
        <v>1.895515112469077</v>
      </c>
      <c r="AT1773">
        <v>-0.99999999999999689</v>
      </c>
      <c r="AU1773">
        <v>-0.99999999999999689</v>
      </c>
      <c r="AV1773">
        <v>0.13097102847764761</v>
      </c>
      <c r="AW1773">
        <v>70.272944808793497</v>
      </c>
      <c r="AX1773">
        <v>70.272944808793497</v>
      </c>
      <c r="AY1773">
        <v>0.47187702319327524</v>
      </c>
      <c r="AZ1773">
        <v>35.906207635281945</v>
      </c>
      <c r="BA1773">
        <v>1477.641965560023</v>
      </c>
    </row>
    <row r="1774" spans="1:100" x14ac:dyDescent="0.25">
      <c r="A1774">
        <v>4395</v>
      </c>
      <c r="B1774" t="s">
        <v>2133</v>
      </c>
      <c r="C1774">
        <v>3</v>
      </c>
      <c r="D1774">
        <v>4.8811090734803377</v>
      </c>
      <c r="E1774">
        <v>0</v>
      </c>
      <c r="F1774">
        <v>0</v>
      </c>
      <c r="G1774">
        <v>0</v>
      </c>
      <c r="H1774">
        <v>0.5334843885390711</v>
      </c>
      <c r="I1774">
        <v>0</v>
      </c>
      <c r="J1774">
        <v>32.00906331234426</v>
      </c>
      <c r="K1774">
        <v>0.5334843885390711</v>
      </c>
      <c r="L1774">
        <v>-0.99999999999999944</v>
      </c>
      <c r="M1774">
        <v>-0.99999999999999944</v>
      </c>
      <c r="N1774">
        <v>10.669687770781421</v>
      </c>
      <c r="O1774">
        <v>36.890172385824592</v>
      </c>
      <c r="P1774">
        <v>0.16482175664447105</v>
      </c>
      <c r="Q1774">
        <v>-0.17612836119715342</v>
      </c>
      <c r="R1774">
        <v>1.2330787818327665E-2</v>
      </c>
      <c r="S1774">
        <v>0.34103787157373688</v>
      </c>
      <c r="T1774">
        <v>0.28146263677938965</v>
      </c>
      <c r="U1774">
        <v>0.34771699372437964</v>
      </c>
      <c r="V1774">
        <v>0</v>
      </c>
      <c r="W1774">
        <v>17.4693245415374</v>
      </c>
      <c r="X1774">
        <v>1.5086944027776579</v>
      </c>
      <c r="Y1774">
        <v>-0.99999999999999944</v>
      </c>
      <c r="Z1774">
        <v>-0.99999999999999944</v>
      </c>
      <c r="AA1774">
        <v>67.265463070545124</v>
      </c>
      <c r="AB1774">
        <v>0.18793920091723698</v>
      </c>
      <c r="AC1774">
        <v>0.34735372087198085</v>
      </c>
      <c r="AD1774">
        <v>0.46038323303457035</v>
      </c>
      <c r="AE1774">
        <v>49.783807741189406</v>
      </c>
      <c r="AF1774">
        <v>-0.99999999999999944</v>
      </c>
      <c r="AG1774">
        <v>-0.99999999999999944</v>
      </c>
      <c r="AH1774">
        <v>-0.99999999999999944</v>
      </c>
      <c r="AI1774">
        <v>0</v>
      </c>
      <c r="AJ1774">
        <v>0</v>
      </c>
      <c r="AK1774">
        <v>0.29780269506945123</v>
      </c>
      <c r="AL1774">
        <v>0.23717263966296373</v>
      </c>
      <c r="AM1774">
        <v>-6.5141098114879309E-2</v>
      </c>
      <c r="AN1774">
        <v>3.5389273811376923E-2</v>
      </c>
      <c r="AO1774">
        <v>-0.13951397752472722</v>
      </c>
      <c r="AP1774">
        <v>2.0705950435992397</v>
      </c>
      <c r="AQ1774">
        <v>49.478387853881664</v>
      </c>
      <c r="AR1774">
        <v>0.97021750207750646</v>
      </c>
      <c r="AS1774">
        <v>2.0421787913167302</v>
      </c>
      <c r="AT1774">
        <v>-0.99999999999999944</v>
      </c>
      <c r="AU1774">
        <v>-0.99999999999999944</v>
      </c>
      <c r="AV1774">
        <v>1.2330787818327665E-2</v>
      </c>
      <c r="AW1774">
        <v>106.22623049996899</v>
      </c>
      <c r="AX1774">
        <v>106.22623049996899</v>
      </c>
      <c r="AY1774">
        <v>0.29456060279798363</v>
      </c>
      <c r="AZ1774">
        <v>43.574054952441777</v>
      </c>
      <c r="BA1774">
        <v>1501.7425258145734</v>
      </c>
    </row>
    <row r="1775" spans="1:100" x14ac:dyDescent="0.25">
      <c r="A1775">
        <v>4397</v>
      </c>
      <c r="B1775" t="s">
        <v>2134</v>
      </c>
      <c r="C1775">
        <v>3</v>
      </c>
      <c r="D1775">
        <v>5.1167061605631297</v>
      </c>
      <c r="E1775">
        <v>-0.18146516732847223</v>
      </c>
      <c r="F1775">
        <v>-0.12168730784698494</v>
      </c>
      <c r="G1775">
        <v>-0.17942558739089912</v>
      </c>
      <c r="H1775">
        <v>-0.20622666013538285</v>
      </c>
      <c r="I1775">
        <v>0</v>
      </c>
      <c r="J1775">
        <v>-12.373599608122973</v>
      </c>
      <c r="K1775">
        <v>-0.20622666013538285</v>
      </c>
      <c r="L1775">
        <v>-1.0000000000000018</v>
      </c>
      <c r="M1775">
        <v>-1.0000000000000018</v>
      </c>
      <c r="N1775">
        <v>-4.1245332027076547</v>
      </c>
      <c r="O1775">
        <v>-7.4363190349507331</v>
      </c>
      <c r="P1775">
        <v>0.10620639317112317</v>
      </c>
      <c r="Q1775">
        <v>-1.0075772953952251</v>
      </c>
      <c r="R1775">
        <v>-0.29428874404594763</v>
      </c>
      <c r="S1775">
        <v>0.3333333333333337</v>
      </c>
      <c r="T1775">
        <v>0.20432588470638366</v>
      </c>
      <c r="U1775">
        <v>0.31148409734895055</v>
      </c>
      <c r="V1775">
        <v>1.2474379912269615E-3</v>
      </c>
      <c r="W1775">
        <v>42.264696540611098</v>
      </c>
      <c r="X1775">
        <v>1.8575148105154715</v>
      </c>
      <c r="Y1775">
        <v>-1.0000000000000018</v>
      </c>
      <c r="Z1775">
        <v>-1.0000000000000018</v>
      </c>
      <c r="AA1775">
        <v>98.524304320068538</v>
      </c>
      <c r="AB1775">
        <v>0.3694229105742784</v>
      </c>
      <c r="AC1775">
        <v>0.29766972539607284</v>
      </c>
      <c r="AD1775">
        <v>0.46398529449971521</v>
      </c>
      <c r="AE1775">
        <v>56.553896523503283</v>
      </c>
      <c r="AF1775">
        <v>-1.0000000000000018</v>
      </c>
      <c r="AG1775">
        <v>-1.0000000000000018</v>
      </c>
      <c r="AH1775">
        <v>-1.0000000000000018</v>
      </c>
      <c r="AI1775">
        <v>0</v>
      </c>
      <c r="AJ1775">
        <v>1.2474379912269615E-3</v>
      </c>
      <c r="AK1775">
        <v>0.11737611286916434</v>
      </c>
      <c r="AL1775">
        <v>5.5324559071129174E-2</v>
      </c>
      <c r="AM1775">
        <v>-0.13049262795601069</v>
      </c>
      <c r="AN1775">
        <v>1.9224858209993353E-2</v>
      </c>
      <c r="AO1775">
        <v>-2.6754351345544451</v>
      </c>
      <c r="AP1775">
        <v>0.75724425060548006</v>
      </c>
      <c r="AQ1775">
        <v>29.891096932488157</v>
      </c>
      <c r="AR1775">
        <v>0.85039075337989489</v>
      </c>
      <c r="AS1775">
        <v>1.6512881503800885</v>
      </c>
      <c r="AT1775">
        <v>-1.0000000000000018</v>
      </c>
      <c r="AU1775">
        <v>-1.0000000000000018</v>
      </c>
      <c r="AV1775">
        <v>-0.47371433143684705</v>
      </c>
      <c r="AW1775">
        <v>91.845229535723234</v>
      </c>
      <c r="AX1775">
        <v>91.969973334845918</v>
      </c>
      <c r="AY1775">
        <v>0.33392886763068652</v>
      </c>
      <c r="AZ1775">
        <v>24.060324647289772</v>
      </c>
      <c r="BA1775">
        <v>1481.0535289532352</v>
      </c>
      <c r="CU1775" t="e">
        <v>#N/A</v>
      </c>
      <c r="CV1775" t="e">
        <v>#N/A</v>
      </c>
    </row>
    <row r="1776" spans="1:100" x14ac:dyDescent="0.25">
      <c r="A1776">
        <v>4398</v>
      </c>
      <c r="B1776" t="s">
        <v>2135</v>
      </c>
      <c r="C1776">
        <v>3</v>
      </c>
      <c r="D1776">
        <v>3.8622658727986572</v>
      </c>
      <c r="E1776">
        <v>0</v>
      </c>
      <c r="F1776">
        <v>3.5999332922400221E-2</v>
      </c>
      <c r="G1776">
        <v>3.5999332922400221E-2</v>
      </c>
      <c r="H1776">
        <v>-1.4806069698889722E-2</v>
      </c>
      <c r="I1776">
        <v>0</v>
      </c>
      <c r="J1776">
        <v>-0.88836418193338473</v>
      </c>
      <c r="K1776">
        <v>-1.4806069698889722E-2</v>
      </c>
      <c r="L1776">
        <v>-1.0000000000000002</v>
      </c>
      <c r="M1776">
        <v>-1.0000000000000002</v>
      </c>
      <c r="N1776">
        <v>-0.29612139397779386</v>
      </c>
      <c r="O1776">
        <v>3.0099010237876813</v>
      </c>
      <c r="P1776">
        <v>0.52464378240381893</v>
      </c>
      <c r="Q1776">
        <v>-1.3470187527963571</v>
      </c>
      <c r="R1776">
        <v>-0.4057826771229876</v>
      </c>
      <c r="S1776">
        <v>0.3333333333333332</v>
      </c>
      <c r="T1776">
        <v>0.37931550449500678</v>
      </c>
      <c r="U1776">
        <v>0.28238028820622357</v>
      </c>
      <c r="V1776">
        <v>6.8004478077926429E-3</v>
      </c>
      <c r="W1776">
        <v>40.665425741649834</v>
      </c>
      <c r="X1776">
        <v>1.934646568299845</v>
      </c>
      <c r="Y1776">
        <v>-1.0000000000000002</v>
      </c>
      <c r="Z1776">
        <v>-1.0000000000000002</v>
      </c>
      <c r="AA1776">
        <v>46.759598564959667</v>
      </c>
      <c r="AB1776">
        <v>2.3458793779095748E-2</v>
      </c>
      <c r="AC1776">
        <v>1.1656726538750117E-2</v>
      </c>
      <c r="AD1776">
        <v>9.4883589690810219E-2</v>
      </c>
      <c r="AE1776">
        <v>6.4999555004328053</v>
      </c>
      <c r="AF1776">
        <v>-1.0000000000000002</v>
      </c>
      <c r="AG1776">
        <v>-1.0000000000000002</v>
      </c>
      <c r="AH1776">
        <v>-1.0000000000000002</v>
      </c>
      <c r="AI1776">
        <v>0</v>
      </c>
      <c r="AJ1776">
        <v>6.8004478077926429E-3</v>
      </c>
      <c r="AK1776">
        <v>0.29375237266140591</v>
      </c>
      <c r="AL1776">
        <v>9.3502504166098344E-2</v>
      </c>
      <c r="AM1776">
        <v>1.4611513352701951E-2</v>
      </c>
      <c r="AN1776">
        <v>-2.3808949556879715E-2</v>
      </c>
      <c r="AO1776">
        <v>1.8340496971245783</v>
      </c>
      <c r="AP1776">
        <v>-0.1277112180915021</v>
      </c>
      <c r="AQ1776">
        <v>39.777061559716444</v>
      </c>
      <c r="AR1776">
        <v>1.0018295738423566</v>
      </c>
      <c r="AS1776">
        <v>1.9198404986009556</v>
      </c>
      <c r="AT1776">
        <v>-1.0000000000000002</v>
      </c>
      <c r="AU1776">
        <v>-1.0000000000000002</v>
      </c>
      <c r="AV1776">
        <v>-0.36978334420058745</v>
      </c>
      <c r="AW1776">
        <v>49.641788370655838</v>
      </c>
      <c r="AX1776">
        <v>50.321833151435108</v>
      </c>
      <c r="AY1776">
        <v>7.8860781335184177E-2</v>
      </c>
      <c r="AZ1776">
        <v>-45.744883177958727</v>
      </c>
      <c r="BA1776">
        <v>1337.8180098892778</v>
      </c>
    </row>
    <row r="1777" spans="1:100" x14ac:dyDescent="0.25">
      <c r="A1777">
        <v>4400</v>
      </c>
      <c r="B1777" t="s">
        <v>2136</v>
      </c>
      <c r="C1777">
        <v>3</v>
      </c>
      <c r="D1777">
        <v>5.3737854107264686</v>
      </c>
      <c r="E1777">
        <v>-1.3756497600609093E-2</v>
      </c>
      <c r="F1777">
        <v>-4.1734728034544269E-2</v>
      </c>
      <c r="G1777">
        <v>-4.1734728034544269E-2</v>
      </c>
      <c r="H1777">
        <v>7.3658659666507934E-2</v>
      </c>
      <c r="I1777">
        <v>0</v>
      </c>
      <c r="J1777">
        <v>4.4195195799904727</v>
      </c>
      <c r="K1777">
        <v>7.3658659666507934E-2</v>
      </c>
      <c r="L1777">
        <v>-1.0000000000000002</v>
      </c>
      <c r="M1777">
        <v>-1.0000000000000002</v>
      </c>
      <c r="N1777">
        <v>1.4731731933301571</v>
      </c>
      <c r="O1777">
        <v>9.7515702626823959</v>
      </c>
      <c r="P1777">
        <v>2.6006503232942983</v>
      </c>
      <c r="Q1777">
        <v>2.4524278323814901</v>
      </c>
      <c r="R1777">
        <v>1.0915747985878719</v>
      </c>
      <c r="S1777">
        <v>0.33333333333333331</v>
      </c>
      <c r="T1777">
        <v>0.51094276900380597</v>
      </c>
      <c r="U1777">
        <v>9.6867863303516533E-3</v>
      </c>
      <c r="V1777">
        <v>0</v>
      </c>
      <c r="W1777">
        <v>31.212169160039352</v>
      </c>
      <c r="X1777">
        <v>0.98697402366251097</v>
      </c>
      <c r="Y1777">
        <v>-1.0000000000000002</v>
      </c>
      <c r="Z1777">
        <v>-1.0000000000000002</v>
      </c>
      <c r="AA1777">
        <v>46.355021805865043</v>
      </c>
      <c r="AB1777">
        <v>0.24039648628984053</v>
      </c>
      <c r="AC1777">
        <v>0.12081631325833735</v>
      </c>
      <c r="AD1777">
        <v>-8.0187242603420805E-2</v>
      </c>
      <c r="AE1777">
        <v>14.051277847237854</v>
      </c>
      <c r="AF1777">
        <v>-1.0000000000000002</v>
      </c>
      <c r="AG1777">
        <v>-1.0000000000000002</v>
      </c>
      <c r="AH1777">
        <v>-1.0000000000000002</v>
      </c>
      <c r="AI1777">
        <v>0</v>
      </c>
      <c r="AJ1777">
        <v>0</v>
      </c>
      <c r="AK1777">
        <v>-0.20806431639323708</v>
      </c>
      <c r="AL1777">
        <v>-6.6093674232092683E-2</v>
      </c>
      <c r="AM1777">
        <v>0.22050844512577597</v>
      </c>
      <c r="AN1777">
        <v>-1.1443659113488731E-2</v>
      </c>
      <c r="AO1777">
        <v>4.4723895461782153</v>
      </c>
      <c r="AP1777">
        <v>-0.61655984899768146</v>
      </c>
      <c r="AQ1777">
        <v>35.631688740029823</v>
      </c>
      <c r="AR1777">
        <v>0.85396288866749082</v>
      </c>
      <c r="AS1777">
        <v>1.0606326833290185</v>
      </c>
      <c r="AT1777">
        <v>-1.0000000000000002</v>
      </c>
      <c r="AU1777">
        <v>-1.0000000000000002</v>
      </c>
      <c r="AV1777">
        <v>1.0498400705533277</v>
      </c>
      <c r="AW1777">
        <v>55.490032219549761</v>
      </c>
      <c r="AX1777">
        <v>55.490032219549761</v>
      </c>
      <c r="AY1777">
        <v>0.18291848291193596</v>
      </c>
      <c r="AZ1777">
        <v>-20.8193793930878</v>
      </c>
      <c r="BA1777">
        <v>1414.2726161887022</v>
      </c>
    </row>
    <row r="1778" spans="1:100" x14ac:dyDescent="0.25">
      <c r="A1778">
        <v>4401</v>
      </c>
      <c r="B1778" t="s">
        <v>2137</v>
      </c>
      <c r="C1778">
        <v>3</v>
      </c>
      <c r="D1778">
        <v>5.4219233059081491</v>
      </c>
      <c r="E1778">
        <v>-1.0921490887333504E-2</v>
      </c>
      <c r="F1778">
        <v>0.28051520336657354</v>
      </c>
      <c r="G1778">
        <v>0.27934508370961975</v>
      </c>
      <c r="H1778">
        <v>-3.8401785292740832E-2</v>
      </c>
      <c r="I1778">
        <v>0</v>
      </c>
      <c r="J1778">
        <v>-2.3041071175644503</v>
      </c>
      <c r="K1778">
        <v>-3.8401785292740832E-2</v>
      </c>
      <c r="L1778">
        <v>-1</v>
      </c>
      <c r="M1778">
        <v>-1</v>
      </c>
      <c r="N1778">
        <v>-0.76803570585481662</v>
      </c>
      <c r="O1778">
        <v>3.397161272053316</v>
      </c>
      <c r="P1778">
        <v>-0.17083461342299502</v>
      </c>
      <c r="Q1778">
        <v>0.32718333281636142</v>
      </c>
      <c r="R1778">
        <v>0.11513483818834035</v>
      </c>
      <c r="S1778">
        <v>0.38219362655094097</v>
      </c>
      <c r="T1778">
        <v>0.57678341744745165</v>
      </c>
      <c r="U1778">
        <v>-1.1848242509028538E-2</v>
      </c>
      <c r="V1778">
        <v>0</v>
      </c>
      <c r="W1778">
        <v>39.421223471284193</v>
      </c>
      <c r="X1778">
        <v>1.1833466353465605</v>
      </c>
      <c r="Y1778">
        <v>-1</v>
      </c>
      <c r="Z1778">
        <v>-1</v>
      </c>
      <c r="AA1778">
        <v>50.054987388543047</v>
      </c>
      <c r="AB1778">
        <v>7.1987413223930083E-2</v>
      </c>
      <c r="AC1778">
        <v>5.5718413019919054E-2</v>
      </c>
      <c r="AD1778">
        <v>8.2666755337561099E-2</v>
      </c>
      <c r="AE1778">
        <v>10.518629079070511</v>
      </c>
      <c r="AF1778">
        <v>-1</v>
      </c>
      <c r="AG1778">
        <v>-1</v>
      </c>
      <c r="AH1778">
        <v>-1</v>
      </c>
      <c r="AI1778">
        <v>0</v>
      </c>
      <c r="AJ1778">
        <v>0</v>
      </c>
      <c r="AK1778">
        <v>-6.5364471436969761E-3</v>
      </c>
      <c r="AL1778">
        <v>-3.0254580205813262E-2</v>
      </c>
      <c r="AM1778">
        <v>-5.9129876140820034E-2</v>
      </c>
      <c r="AN1778">
        <v>0.41261782191678903</v>
      </c>
      <c r="AO1778">
        <v>-1.5109291392389872</v>
      </c>
      <c r="AP1778">
        <v>10.164172646890659</v>
      </c>
      <c r="AQ1778">
        <v>37.117116353719737</v>
      </c>
      <c r="AR1778">
        <v>0.9471288014893644</v>
      </c>
      <c r="AS1778">
        <v>1.1449448500538193</v>
      </c>
      <c r="AT1778">
        <v>-1</v>
      </c>
      <c r="AU1778">
        <v>-1</v>
      </c>
      <c r="AV1778">
        <v>0.39447992189796016</v>
      </c>
      <c r="AW1778">
        <v>63.616321307486999</v>
      </c>
      <c r="AX1778">
        <v>63.616321307486999</v>
      </c>
      <c r="AY1778">
        <v>0.55427187210785023</v>
      </c>
      <c r="AZ1778">
        <v>46.228518711400909</v>
      </c>
      <c r="BA1778">
        <v>1460.5295324219667</v>
      </c>
      <c r="CU1778" t="e">
        <v>#N/A</v>
      </c>
      <c r="CV1778" t="e">
        <v>#N/A</v>
      </c>
    </row>
    <row r="1779" spans="1:100" x14ac:dyDescent="0.25">
      <c r="A1779">
        <v>4403</v>
      </c>
      <c r="B1779" t="s">
        <v>2138</v>
      </c>
      <c r="C1779">
        <v>3</v>
      </c>
      <c r="D1779">
        <v>4.1065324746186782</v>
      </c>
      <c r="E1779">
        <v>0</v>
      </c>
      <c r="F1779">
        <v>-1.6621327723107513</v>
      </c>
      <c r="G1779">
        <v>-1.6621327723107513</v>
      </c>
      <c r="H1779">
        <v>-1.6297253067339337E-3</v>
      </c>
      <c r="I1779">
        <v>0</v>
      </c>
      <c r="J1779">
        <v>-9.7783518404036762E-2</v>
      </c>
      <c r="K1779">
        <v>-1.6297253067339337E-3</v>
      </c>
      <c r="L1779">
        <v>-1.0000000000000018</v>
      </c>
      <c r="M1779">
        <v>-1.0000000000000018</v>
      </c>
      <c r="N1779">
        <v>-3.2594506134678902E-2</v>
      </c>
      <c r="O1779">
        <v>2.3466161839038859</v>
      </c>
      <c r="P1779">
        <v>-3.0485273781223197</v>
      </c>
      <c r="Q1779">
        <v>3.652564845394175</v>
      </c>
      <c r="R1779">
        <v>0.74172160323401393</v>
      </c>
      <c r="S1779">
        <v>0.33333333333333404</v>
      </c>
      <c r="T1779">
        <v>0.38937309508961193</v>
      </c>
      <c r="U1779">
        <v>-3.3375995557456614E-2</v>
      </c>
      <c r="V1779">
        <v>-7.670196052534127E-3</v>
      </c>
      <c r="W1779">
        <v>27.331598484787538</v>
      </c>
      <c r="X1779">
        <v>0.60085075694092582</v>
      </c>
      <c r="Y1779">
        <v>-1.0000000000000018</v>
      </c>
      <c r="Z1779">
        <v>-1.0000000000000018</v>
      </c>
      <c r="AA1779">
        <v>21.961952300303651</v>
      </c>
      <c r="AB1779">
        <v>0.16305832495755007</v>
      </c>
      <c r="AC1779">
        <v>-0.23473067706721701</v>
      </c>
      <c r="AD1779">
        <v>-5.0555003644690968E-2</v>
      </c>
      <c r="AE1779">
        <v>-6.1113677877178922</v>
      </c>
      <c r="AF1779">
        <v>-1.0000000000000018</v>
      </c>
      <c r="AG1779">
        <v>-1.0000000000000018</v>
      </c>
      <c r="AH1779">
        <v>-1.0000000000000018</v>
      </c>
      <c r="AI1779">
        <v>2.1328711697686416E-2</v>
      </c>
      <c r="AJ1779">
        <v>-7.670196052534127E-3</v>
      </c>
      <c r="AK1779">
        <v>-6.7291012055784152E-2</v>
      </c>
      <c r="AL1779">
        <v>-2.4905234243492728E-2</v>
      </c>
      <c r="AM1779">
        <v>0.72727369077966986</v>
      </c>
      <c r="AN1779">
        <v>3.6789170586983957E-2</v>
      </c>
      <c r="AO1779">
        <v>17.845387209212834</v>
      </c>
      <c r="AP1779">
        <v>0.79520309345713547</v>
      </c>
      <c r="AQ1779">
        <v>27.233814966383502</v>
      </c>
      <c r="AR1779">
        <v>0.68166023681295473</v>
      </c>
      <c r="AS1779">
        <v>0.59922103163419227</v>
      </c>
      <c r="AT1779">
        <v>-1.0000000000000018</v>
      </c>
      <c r="AU1779">
        <v>-1.0000000000000018</v>
      </c>
      <c r="AV1779">
        <v>-0.92041116907673848</v>
      </c>
      <c r="AW1779">
        <v>25.103771577664695</v>
      </c>
      <c r="AX1779">
        <v>24.763326206365008</v>
      </c>
      <c r="AY1779">
        <v>4.2888576273651759E-2</v>
      </c>
      <c r="AZ1779">
        <v>-41.60361715021201</v>
      </c>
      <c r="BA1779">
        <v>1412.4159603663354</v>
      </c>
    </row>
    <row r="1780" spans="1:100" x14ac:dyDescent="0.25">
      <c r="A1780">
        <v>4404</v>
      </c>
      <c r="B1780" t="s">
        <v>2139</v>
      </c>
      <c r="C1780">
        <v>3</v>
      </c>
      <c r="D1780">
        <v>5.564604227363513</v>
      </c>
      <c r="E1780">
        <v>-1.6124537859284756E-2</v>
      </c>
      <c r="F1780">
        <v>8.7011507282544753E-2</v>
      </c>
      <c r="G1780">
        <v>8.7011507282544753E-2</v>
      </c>
      <c r="H1780">
        <v>0.1581317335734895</v>
      </c>
      <c r="I1780">
        <v>0</v>
      </c>
      <c r="J1780">
        <v>9.4879040144093718</v>
      </c>
      <c r="K1780">
        <v>0.1581317335734895</v>
      </c>
      <c r="L1780">
        <v>-1.0000000000000004</v>
      </c>
      <c r="M1780">
        <v>-1.0000000000000004</v>
      </c>
      <c r="N1780">
        <v>3.1626346714697915</v>
      </c>
      <c r="O1780">
        <v>15.139519749055435</v>
      </c>
      <c r="P1780">
        <v>1.0039104092080566</v>
      </c>
      <c r="Q1780">
        <v>0.45461866939667178</v>
      </c>
      <c r="R1780">
        <v>7.4346684994415296E-2</v>
      </c>
      <c r="S1780">
        <v>0.34508894786366484</v>
      </c>
      <c r="T1780">
        <v>0.39330297356483618</v>
      </c>
      <c r="U1780">
        <v>6.5092481787791576E-2</v>
      </c>
      <c r="V1780">
        <v>-1.4113115724330529E-2</v>
      </c>
      <c r="W1780">
        <v>25.249582156738921</v>
      </c>
      <c r="X1780">
        <v>0.80378418227808557</v>
      </c>
      <c r="Y1780">
        <v>-1.0000000000000004</v>
      </c>
      <c r="Z1780">
        <v>-1.0000000000000004</v>
      </c>
      <c r="AA1780">
        <v>53.523572696257872</v>
      </c>
      <c r="AB1780">
        <v>-0.18655752887569943</v>
      </c>
      <c r="AC1780">
        <v>0.49658429651584451</v>
      </c>
      <c r="AD1780">
        <v>0.25396610945034481</v>
      </c>
      <c r="AE1780">
        <v>28.19964385452452</v>
      </c>
      <c r="AF1780">
        <v>-1.0000000000000004</v>
      </c>
      <c r="AG1780">
        <v>-1.0000000000000004</v>
      </c>
      <c r="AH1780">
        <v>-1.0000000000000004</v>
      </c>
      <c r="AI1780">
        <v>3.8812208467569661E-3</v>
      </c>
      <c r="AJ1780">
        <v>-1.4113115724330529E-2</v>
      </c>
      <c r="AK1780">
        <v>-0.19884574425315327</v>
      </c>
      <c r="AL1780">
        <v>-0.12281937874353691</v>
      </c>
      <c r="AM1780">
        <v>0.2246714449409592</v>
      </c>
      <c r="AN1780">
        <v>-0.11315202827516478</v>
      </c>
      <c r="AO1780">
        <v>4.622557402258213</v>
      </c>
      <c r="AP1780">
        <v>-3.4428976005968042</v>
      </c>
      <c r="AQ1780">
        <v>34.737486171148277</v>
      </c>
      <c r="AR1780">
        <v>0.78937128749196162</v>
      </c>
      <c r="AS1780">
        <v>0.96191591585157454</v>
      </c>
      <c r="AT1780">
        <v>-1.0000000000000004</v>
      </c>
      <c r="AU1780">
        <v>-1.0000000000000004</v>
      </c>
      <c r="AV1780">
        <v>0.16135819227696002</v>
      </c>
      <c r="AW1780">
        <v>65.220194844716445</v>
      </c>
      <c r="AX1780">
        <v>63.886507689218533</v>
      </c>
      <c r="AY1780">
        <v>0.32837554665732815</v>
      </c>
      <c r="AZ1780">
        <v>16.255068609172049</v>
      </c>
      <c r="BA1780">
        <v>1448.3952668500726</v>
      </c>
    </row>
    <row r="1781" spans="1:100" x14ac:dyDescent="0.25">
      <c r="A1781">
        <v>4405</v>
      </c>
      <c r="B1781" t="s">
        <v>2140</v>
      </c>
      <c r="C1781">
        <v>3</v>
      </c>
      <c r="D1781">
        <v>3.9214026006771081</v>
      </c>
      <c r="E1781">
        <v>0</v>
      </c>
      <c r="F1781">
        <v>0</v>
      </c>
      <c r="G1781">
        <v>0</v>
      </c>
      <c r="H1781">
        <v>-9.5923389048359509E-2</v>
      </c>
      <c r="I1781">
        <v>0</v>
      </c>
      <c r="J1781">
        <v>-5.7554033429015687</v>
      </c>
      <c r="K1781">
        <v>-9.5923389048359509E-2</v>
      </c>
      <c r="L1781">
        <v>-1.0000000000000004</v>
      </c>
      <c r="M1781">
        <v>-1.0000000000000004</v>
      </c>
      <c r="N1781">
        <v>-1.9184677809671884</v>
      </c>
      <c r="O1781">
        <v>-1.8340007422244575</v>
      </c>
      <c r="P1781">
        <v>0.53116259907806718</v>
      </c>
      <c r="Q1781">
        <v>5.9582562383914059E-2</v>
      </c>
      <c r="R1781">
        <v>2.9076866613211436E-2</v>
      </c>
      <c r="S1781">
        <v>0.33048724082172837</v>
      </c>
      <c r="T1781">
        <v>0.28710831627055794</v>
      </c>
      <c r="U1781">
        <v>-7.0295824109248922E-2</v>
      </c>
      <c r="V1781">
        <v>0</v>
      </c>
      <c r="W1781">
        <v>25.728924881255892</v>
      </c>
      <c r="X1781">
        <v>0.38088541243830443</v>
      </c>
      <c r="Y1781">
        <v>-1.0000000000000004</v>
      </c>
      <c r="Z1781">
        <v>-1.0000000000000004</v>
      </c>
      <c r="AA1781">
        <v>73.017532670399731</v>
      </c>
      <c r="AB1781">
        <v>0.36814752666288775</v>
      </c>
      <c r="AC1781">
        <v>0.20541385089455724</v>
      </c>
      <c r="AD1781">
        <v>0.37162924089316868</v>
      </c>
      <c r="AE1781">
        <v>47.259530922530679</v>
      </c>
      <c r="AF1781">
        <v>-1.0000000000000004</v>
      </c>
      <c r="AG1781">
        <v>-1.0000000000000004</v>
      </c>
      <c r="AH1781">
        <v>-1.0000000000000004</v>
      </c>
      <c r="AI1781">
        <v>0</v>
      </c>
      <c r="AJ1781">
        <v>0</v>
      </c>
      <c r="AK1781">
        <v>2.130652986558966E-2</v>
      </c>
      <c r="AL1781">
        <v>-0.18194566669764009</v>
      </c>
      <c r="AM1781">
        <v>0.13051877962162339</v>
      </c>
      <c r="AN1781">
        <v>0.12629895630623911</v>
      </c>
      <c r="AO1781">
        <v>3.3695021398685321</v>
      </c>
      <c r="AP1781">
        <v>2.2477455741677765</v>
      </c>
      <c r="AQ1781">
        <v>19.973521538354309</v>
      </c>
      <c r="AR1781">
        <v>0.54729973298303802</v>
      </c>
      <c r="AS1781">
        <v>0.28496202338994459</v>
      </c>
      <c r="AT1781">
        <v>-1.0000000000000004</v>
      </c>
      <c r="AU1781">
        <v>-1.0000000000000004</v>
      </c>
      <c r="AV1781">
        <v>2.9076866613211436E-2</v>
      </c>
      <c r="AW1781">
        <v>73.431277502343093</v>
      </c>
      <c r="AX1781">
        <v>73.431277502343093</v>
      </c>
      <c r="AY1781">
        <v>0.4969417088099628</v>
      </c>
      <c r="AZ1781">
        <v>6.7797840869014578</v>
      </c>
      <c r="BA1781">
        <v>1482.8486763520925</v>
      </c>
    </row>
    <row r="1782" spans="1:100" x14ac:dyDescent="0.25">
      <c r="A1782">
        <v>4408</v>
      </c>
      <c r="B1782" t="s">
        <v>2141</v>
      </c>
      <c r="C1782">
        <v>3</v>
      </c>
      <c r="D1782">
        <v>3.7036427573679092</v>
      </c>
      <c r="E1782">
        <v>0</v>
      </c>
      <c r="F1782">
        <v>2.9792212777501343E-3</v>
      </c>
      <c r="G1782">
        <v>2.9792212777501343E-3</v>
      </c>
      <c r="H1782">
        <v>-2.9519791829542539E-2</v>
      </c>
      <c r="I1782">
        <v>0</v>
      </c>
      <c r="J1782">
        <v>-1.7711875097725489</v>
      </c>
      <c r="K1782">
        <v>-2.9519791829542539E-2</v>
      </c>
      <c r="L1782">
        <v>-0.99999999999999944</v>
      </c>
      <c r="M1782">
        <v>-0.99999999999999944</v>
      </c>
      <c r="N1782">
        <v>-0.59039583659084971</v>
      </c>
      <c r="O1782">
        <v>1.9354344688731098</v>
      </c>
      <c r="P1782">
        <v>0.63133152049596697</v>
      </c>
      <c r="Q1782">
        <v>0.13555952014492301</v>
      </c>
      <c r="R1782">
        <v>4.6569047823468032E-2</v>
      </c>
      <c r="S1782">
        <v>0.33333333333333315</v>
      </c>
      <c r="T1782">
        <v>0.33125243521017622</v>
      </c>
      <c r="U1782">
        <v>0.12094164734549565</v>
      </c>
      <c r="V1782">
        <v>-2.0391734254136942E-2</v>
      </c>
      <c r="W1782">
        <v>31.786218938576425</v>
      </c>
      <c r="X1782">
        <v>1.0534408461070559</v>
      </c>
      <c r="Y1782">
        <v>-0.99999999999999944</v>
      </c>
      <c r="Z1782">
        <v>-0.99999999999999944</v>
      </c>
      <c r="AA1782">
        <v>45.401787266418225</v>
      </c>
      <c r="AB1782">
        <v>-5.7974422745598421E-2</v>
      </c>
      <c r="AC1782">
        <v>0.28809537982351474</v>
      </c>
      <c r="AD1782">
        <v>4.1259028522450059E-2</v>
      </c>
      <c r="AE1782">
        <v>13.568999280018316</v>
      </c>
      <c r="AF1782">
        <v>-0.99999999999999944</v>
      </c>
      <c r="AG1782">
        <v>-0.99999999999999944</v>
      </c>
      <c r="AH1782">
        <v>-0.99999999999999944</v>
      </c>
      <c r="AI1782">
        <v>0</v>
      </c>
      <c r="AJ1782">
        <v>-2.0391734254136942E-2</v>
      </c>
      <c r="AK1782">
        <v>6.9960487055293979E-2</v>
      </c>
      <c r="AL1782">
        <v>-0.12084931732084929</v>
      </c>
      <c r="AM1782">
        <v>-9.9182858148960648E-2</v>
      </c>
      <c r="AN1782">
        <v>0.32838020916140886</v>
      </c>
      <c r="AO1782">
        <v>-2.1297690184475462</v>
      </c>
      <c r="AP1782">
        <v>7.6052586424309725</v>
      </c>
      <c r="AQ1782">
        <v>30.015031428803891</v>
      </c>
      <c r="AR1782">
        <v>0.76513568163486823</v>
      </c>
      <c r="AS1782">
        <v>1.0239210542775135</v>
      </c>
      <c r="AT1782">
        <v>-0.99999999999999944</v>
      </c>
      <c r="AU1782">
        <v>-0.99999999999999944</v>
      </c>
      <c r="AV1782">
        <v>4.9548269101218165E-2</v>
      </c>
      <c r="AW1782">
        <v>54.942480377722276</v>
      </c>
      <c r="AX1782">
        <v>52.90330695230859</v>
      </c>
      <c r="AY1782">
        <v>0.15548898549942378</v>
      </c>
      <c r="AZ1782">
        <v>-17.524266290620837</v>
      </c>
      <c r="BA1782">
        <v>1348.0465403923286</v>
      </c>
      <c r="CU1782" t="e">
        <v>#N/A</v>
      </c>
      <c r="CV1782" t="e">
        <v>#N/A</v>
      </c>
    </row>
    <row r="1783" spans="1:100" x14ac:dyDescent="0.25">
      <c r="A1783">
        <v>4409</v>
      </c>
      <c r="B1783" t="s">
        <v>2142</v>
      </c>
      <c r="C1783">
        <v>3</v>
      </c>
      <c r="D1783">
        <v>2.9986848624021643</v>
      </c>
      <c r="E1783">
        <v>0</v>
      </c>
      <c r="F1783">
        <v>7.8869781250383991E-3</v>
      </c>
      <c r="G1783">
        <v>7.8869781250383991E-3</v>
      </c>
      <c r="H1783">
        <v>2.9859957759848225E-2</v>
      </c>
      <c r="I1783">
        <v>0</v>
      </c>
      <c r="J1783">
        <v>1.7915974655908948</v>
      </c>
      <c r="K1783">
        <v>2.9859957759848225E-2</v>
      </c>
      <c r="L1783">
        <v>-0.99999999999999933</v>
      </c>
      <c r="M1783">
        <v>-0.99999999999999933</v>
      </c>
      <c r="N1783">
        <v>0.59719915519696387</v>
      </c>
      <c r="O1783">
        <v>4.7981693061180968</v>
      </c>
      <c r="P1783">
        <v>-1.3900914968930855</v>
      </c>
      <c r="Q1783">
        <v>-1.0151237684071446</v>
      </c>
      <c r="R1783">
        <v>-0.40477249829593481</v>
      </c>
      <c r="S1783">
        <v>0.33333333333333343</v>
      </c>
      <c r="T1783">
        <v>0.19714789258360449</v>
      </c>
      <c r="U1783">
        <v>0.14563783473567007</v>
      </c>
      <c r="V1783">
        <v>0</v>
      </c>
      <c r="W1783">
        <v>25.850364115710384</v>
      </c>
      <c r="X1783">
        <v>0.94698716635004077</v>
      </c>
      <c r="Y1783">
        <v>-0.99999999999999933</v>
      </c>
      <c r="Z1783">
        <v>-0.99999999999999933</v>
      </c>
      <c r="AA1783">
        <v>48.087808424766195</v>
      </c>
      <c r="AB1783">
        <v>0.20626775320234228</v>
      </c>
      <c r="AC1783">
        <v>0.13152459449709875</v>
      </c>
      <c r="AD1783">
        <v>0.11505198844759379</v>
      </c>
      <c r="AE1783">
        <v>22.642216807351758</v>
      </c>
      <c r="AF1783">
        <v>-0.99999999999999933</v>
      </c>
      <c r="AG1783">
        <v>-0.99999999999999933</v>
      </c>
      <c r="AH1783">
        <v>-0.99999999999999933</v>
      </c>
      <c r="AI1783">
        <v>0</v>
      </c>
      <c r="AJ1783">
        <v>0</v>
      </c>
      <c r="AK1783">
        <v>0.24609802511100867</v>
      </c>
      <c r="AL1783">
        <v>-9.2672612591873232E-3</v>
      </c>
      <c r="AM1783">
        <v>-0.11785240439958912</v>
      </c>
      <c r="AN1783">
        <v>-4.5353604455486918E-2</v>
      </c>
      <c r="AO1783">
        <v>-1.7158199844346844</v>
      </c>
      <c r="AP1783">
        <v>-1.18017641768311</v>
      </c>
      <c r="AQ1783">
        <v>27.641961581301253</v>
      </c>
      <c r="AR1783">
        <v>0.67611906065260774</v>
      </c>
      <c r="AS1783">
        <v>0.9768471241098885</v>
      </c>
      <c r="AT1783">
        <v>-0.99999999999999933</v>
      </c>
      <c r="AU1783">
        <v>-0.99999999999999933</v>
      </c>
      <c r="AV1783">
        <v>-0.3968855201708964</v>
      </c>
      <c r="AW1783">
        <v>51.705801313201171</v>
      </c>
      <c r="AX1783">
        <v>51.705801313201171</v>
      </c>
      <c r="AY1783">
        <v>7.7096102525279375E-2</v>
      </c>
      <c r="AZ1783">
        <v>-14.077697662079784</v>
      </c>
      <c r="BA1783">
        <v>1448.0178013843099</v>
      </c>
    </row>
    <row r="1784" spans="1:100" x14ac:dyDescent="0.25">
      <c r="A1784">
        <v>4412</v>
      </c>
      <c r="B1784" t="s">
        <v>2143</v>
      </c>
      <c r="C1784">
        <v>2</v>
      </c>
      <c r="D1784">
        <v>2.5166340501701114</v>
      </c>
      <c r="E1784">
        <v>-0.26995062262705549</v>
      </c>
      <c r="F1784">
        <v>-0.59526926084134868</v>
      </c>
      <c r="G1784">
        <v>-0.59030556484451857</v>
      </c>
      <c r="H1784">
        <v>-6.9894627118296013E-2</v>
      </c>
      <c r="I1784">
        <v>0</v>
      </c>
      <c r="J1784">
        <v>-4.1936776270977623</v>
      </c>
      <c r="K1784">
        <v>-6.9894627118296013E-2</v>
      </c>
      <c r="L1784">
        <v>-1</v>
      </c>
      <c r="M1784">
        <v>-1</v>
      </c>
      <c r="N1784">
        <v>-1.3978925423659208</v>
      </c>
      <c r="O1784">
        <v>-0.51126578202108597</v>
      </c>
      <c r="P1784">
        <v>-1.1993773263847056</v>
      </c>
      <c r="Q1784">
        <v>-2.5149971715606165</v>
      </c>
      <c r="R1784">
        <v>-0.82455435622559237</v>
      </c>
      <c r="S1784">
        <v>0.30178938929942151</v>
      </c>
      <c r="T1784">
        <v>0.16323614912455031</v>
      </c>
      <c r="U1784">
        <v>-7.2140233017837591E-2</v>
      </c>
      <c r="V1784">
        <v>-1.916997536473249E-2</v>
      </c>
      <c r="W1784">
        <v>14.865748564109603</v>
      </c>
      <c r="X1784">
        <v>0.10909930410200963</v>
      </c>
      <c r="Y1784">
        <v>-1</v>
      </c>
      <c r="Z1784">
        <v>-1</v>
      </c>
      <c r="AA1784">
        <v>22.954102598261635</v>
      </c>
      <c r="AB1784">
        <v>-5.0556342872687302E-2</v>
      </c>
      <c r="AC1784">
        <v>-5.0406463702049625E-2</v>
      </c>
      <c r="AD1784">
        <v>-5.3554739222965539E-2</v>
      </c>
      <c r="AE1784">
        <v>2.1460188538555141</v>
      </c>
      <c r="AF1784">
        <v>-1</v>
      </c>
      <c r="AG1784">
        <v>-1</v>
      </c>
      <c r="AH1784">
        <v>-1</v>
      </c>
      <c r="AI1784">
        <v>-1.077874927351255E-2</v>
      </c>
      <c r="AJ1784">
        <v>-1.916997536473249E-2</v>
      </c>
      <c r="AK1784">
        <v>0.29281535558255761</v>
      </c>
      <c r="AL1784">
        <v>-0.12098739859331027</v>
      </c>
      <c r="AM1784">
        <v>0.33270329974255536</v>
      </c>
      <c r="AN1784">
        <v>-0.14926243952750162</v>
      </c>
      <c r="AO1784">
        <v>8.8589483652694909</v>
      </c>
      <c r="AP1784">
        <v>-3.4137870749469101</v>
      </c>
      <c r="AQ1784">
        <v>19.448236350667678</v>
      </c>
      <c r="AR1784">
        <v>0.47355754577970954</v>
      </c>
      <c r="AS1784">
        <v>0.17287480474691974</v>
      </c>
      <c r="AT1784">
        <v>-1</v>
      </c>
      <c r="AU1784">
        <v>-1</v>
      </c>
      <c r="AV1784">
        <v>-1.042500487908129</v>
      </c>
      <c r="AW1784">
        <v>31.896602386273678</v>
      </c>
      <c r="AX1784">
        <v>31.710213410433248</v>
      </c>
      <c r="AY1784">
        <v>-9.9380990854806284E-3</v>
      </c>
      <c r="AZ1784">
        <v>-30.939834049155493</v>
      </c>
      <c r="BA1784">
        <v>1415.534112195093</v>
      </c>
    </row>
    <row r="1785" spans="1:100" x14ac:dyDescent="0.25">
      <c r="A1785">
        <v>4415</v>
      </c>
      <c r="B1785" t="s">
        <v>2144</v>
      </c>
      <c r="C1785">
        <v>3</v>
      </c>
      <c r="D1785">
        <v>3.0658207730623923</v>
      </c>
      <c r="E1785">
        <v>0</v>
      </c>
      <c r="F1785">
        <v>9.8778030193223537E-3</v>
      </c>
      <c r="G1785">
        <v>9.8778030193223537E-3</v>
      </c>
      <c r="H1785">
        <v>7.1774650944968654E-2</v>
      </c>
      <c r="I1785">
        <v>0</v>
      </c>
      <c r="J1785">
        <v>4.3064790566981168</v>
      </c>
      <c r="K1785">
        <v>7.1774650944968654E-2</v>
      </c>
      <c r="L1785">
        <v>-0.99999999999999889</v>
      </c>
      <c r="M1785">
        <v>-0.99999999999999889</v>
      </c>
      <c r="N1785">
        <v>1.4354930188993726</v>
      </c>
      <c r="O1785">
        <v>7.3821776327798299</v>
      </c>
      <c r="P1785">
        <v>1.3061152228031589</v>
      </c>
      <c r="Q1785">
        <v>-0.39635436510789457</v>
      </c>
      <c r="R1785">
        <v>4.3013045847728304E-2</v>
      </c>
      <c r="S1785">
        <v>0.34081257458053815</v>
      </c>
      <c r="T1785">
        <v>0.3499980757056112</v>
      </c>
      <c r="U1785">
        <v>0.40600047091352837</v>
      </c>
      <c r="V1785">
        <v>0</v>
      </c>
      <c r="W1785">
        <v>41.001458810188375</v>
      </c>
      <c r="X1785">
        <v>2.2597026253675732</v>
      </c>
      <c r="Y1785">
        <v>-0.99999999999999889</v>
      </c>
      <c r="Z1785">
        <v>-0.99999999999999889</v>
      </c>
      <c r="AA1785">
        <v>71.348488209516447</v>
      </c>
      <c r="AB1785">
        <v>9.6691861346471786E-3</v>
      </c>
      <c r="AC1785">
        <v>0.22537791495712092</v>
      </c>
      <c r="AD1785">
        <v>0.37103322597783822</v>
      </c>
      <c r="AE1785">
        <v>30.304016353480328</v>
      </c>
      <c r="AF1785">
        <v>-0.99999999999999889</v>
      </c>
      <c r="AG1785">
        <v>-0.99999999999999889</v>
      </c>
      <c r="AH1785">
        <v>-0.99999999999999889</v>
      </c>
      <c r="AI1785">
        <v>9.1867278663415285E-3</v>
      </c>
      <c r="AJ1785">
        <v>0</v>
      </c>
      <c r="AK1785">
        <v>-0.13670208556010732</v>
      </c>
      <c r="AL1785">
        <v>0.22786247346089622</v>
      </c>
      <c r="AM1785">
        <v>5.4717698079432914E-2</v>
      </c>
      <c r="AN1785">
        <v>2.6913560219800375E-2</v>
      </c>
      <c r="AO1785">
        <v>0.68443202418528615</v>
      </c>
      <c r="AP1785">
        <v>1.81215137279949</v>
      </c>
      <c r="AQ1785">
        <v>45.30793786688649</v>
      </c>
      <c r="AR1785">
        <v>1.0968111211996778</v>
      </c>
      <c r="AS1785">
        <v>2.3314772763125418</v>
      </c>
      <c r="AT1785">
        <v>-0.99999999999999889</v>
      </c>
      <c r="AU1785">
        <v>-0.99999999999999889</v>
      </c>
      <c r="AV1785">
        <v>5.2890848867050588E-2</v>
      </c>
      <c r="AW1785">
        <v>80.542817215095781</v>
      </c>
      <c r="AX1785">
        <v>80.726551772422624</v>
      </c>
      <c r="AY1785">
        <v>6.2409597642937895E-2</v>
      </c>
      <c r="AZ1785">
        <v>5.9097053948503246</v>
      </c>
      <c r="BA1785">
        <v>1535.0523097620526</v>
      </c>
    </row>
    <row r="1786" spans="1:100" x14ac:dyDescent="0.25">
      <c r="A1786">
        <v>4416</v>
      </c>
      <c r="B1786" t="s">
        <v>1385</v>
      </c>
      <c r="C1786">
        <v>3</v>
      </c>
      <c r="D1786">
        <v>6.004919341615472</v>
      </c>
      <c r="E1786">
        <v>0</v>
      </c>
      <c r="F1786">
        <v>-0.3824561613104106</v>
      </c>
      <c r="G1786">
        <v>-0.3824561613104106</v>
      </c>
      <c r="H1786">
        <v>0.2403483179951231</v>
      </c>
      <c r="I1786">
        <v>0</v>
      </c>
      <c r="J1786">
        <v>14.420899079707389</v>
      </c>
      <c r="K1786">
        <v>0.2403483179951231</v>
      </c>
      <c r="L1786">
        <v>-0.99999999999999778</v>
      </c>
      <c r="M1786">
        <v>-0.99999999999999778</v>
      </c>
      <c r="N1786">
        <v>4.8069663599024635</v>
      </c>
      <c r="O1786">
        <v>20.043362260012458</v>
      </c>
      <c r="P1786">
        <v>0</v>
      </c>
      <c r="Q1786">
        <v>1.9759060599317728</v>
      </c>
      <c r="R1786">
        <v>0.64714985895311938</v>
      </c>
      <c r="S1786">
        <v>0.33333333333333282</v>
      </c>
      <c r="T1786">
        <v>0.23871518307579578</v>
      </c>
      <c r="U1786">
        <v>9.3513539868573123E-2</v>
      </c>
      <c r="V1786">
        <v>0</v>
      </c>
      <c r="W1786">
        <v>17.008549531303139</v>
      </c>
      <c r="X1786">
        <v>0.61113620763076115</v>
      </c>
      <c r="Y1786">
        <v>-0.99999999999999778</v>
      </c>
      <c r="Z1786">
        <v>-0.99999999999999778</v>
      </c>
      <c r="AA1786">
        <v>38.92515914629783</v>
      </c>
      <c r="AB1786">
        <v>0.23325102556763347</v>
      </c>
      <c r="AC1786">
        <v>-9.9565885213371216E-3</v>
      </c>
      <c r="AD1786">
        <v>0.20209475807453528</v>
      </c>
      <c r="AE1786">
        <v>21.269459756041584</v>
      </c>
      <c r="AF1786">
        <v>-0.99999999999999778</v>
      </c>
      <c r="AG1786">
        <v>-0.99999999999999778</v>
      </c>
      <c r="AH1786">
        <v>-0.99999999999999778</v>
      </c>
      <c r="AI1786">
        <v>-4.5360569811887458E-3</v>
      </c>
      <c r="AJ1786">
        <v>0</v>
      </c>
      <c r="AK1786">
        <v>0.31118316496517012</v>
      </c>
      <c r="AL1786">
        <v>7.7813818740288712E-2</v>
      </c>
      <c r="AM1786">
        <v>0.42553140564739111</v>
      </c>
      <c r="AN1786">
        <v>0.14919912115285064</v>
      </c>
      <c r="AO1786">
        <v>12.194200966010627</v>
      </c>
      <c r="AP1786">
        <v>4.1190471225227068</v>
      </c>
      <c r="AQ1786">
        <v>31.429448611010535</v>
      </c>
      <c r="AR1786">
        <v>0.66556205627770149</v>
      </c>
      <c r="AS1786">
        <v>0.85148452562588406</v>
      </c>
      <c r="AT1786">
        <v>-0.99999999999999778</v>
      </c>
      <c r="AU1786">
        <v>-0.99999999999999778</v>
      </c>
      <c r="AV1786">
        <v>0.26469369764270873</v>
      </c>
      <c r="AW1786">
        <v>63.087568528832989</v>
      </c>
      <c r="AX1786">
        <v>62.996847389209222</v>
      </c>
      <c r="AY1786">
        <v>7.8256817126016884E-2</v>
      </c>
      <c r="AZ1786">
        <v>-22.553580786484364</v>
      </c>
      <c r="BA1786">
        <v>1379.9385193759435</v>
      </c>
    </row>
    <row r="1787" spans="1:100" x14ac:dyDescent="0.25">
      <c r="A1787">
        <v>4418</v>
      </c>
      <c r="B1787" t="s">
        <v>2145</v>
      </c>
      <c r="C1787">
        <v>2</v>
      </c>
      <c r="D1787">
        <v>2.393877169889687</v>
      </c>
      <c r="E1787">
        <v>-0.29721837272692364</v>
      </c>
      <c r="F1787">
        <v>-0.66316893720257142</v>
      </c>
      <c r="G1787">
        <v>-0.65851358000375004</v>
      </c>
      <c r="H1787">
        <v>-8.4005471565499076E-2</v>
      </c>
      <c r="I1787">
        <v>0</v>
      </c>
      <c r="J1787">
        <v>-5.0403282939299432</v>
      </c>
      <c r="K1787">
        <v>-8.4005471565499076E-2</v>
      </c>
      <c r="L1787">
        <v>-1</v>
      </c>
      <c r="M1787">
        <v>-1</v>
      </c>
      <c r="N1787">
        <v>-1.6801094313099814</v>
      </c>
      <c r="O1787">
        <v>-1.3907144606697379</v>
      </c>
      <c r="P1787">
        <v>-1.3374739054314728</v>
      </c>
      <c r="Q1787">
        <v>-2.8377647291387413</v>
      </c>
      <c r="R1787">
        <v>-0.93056684506765941</v>
      </c>
      <c r="S1787">
        <v>0.29915166924372416</v>
      </c>
      <c r="T1787">
        <v>0.15209964209109114</v>
      </c>
      <c r="U1787">
        <v>-8.5930359279074109E-2</v>
      </c>
      <c r="V1787">
        <v>-2.0993423643919693E-2</v>
      </c>
      <c r="W1787">
        <v>13.995396106777367</v>
      </c>
      <c r="X1787">
        <v>4.5215184287315746E-2</v>
      </c>
      <c r="Y1787">
        <v>-1</v>
      </c>
      <c r="Z1787">
        <v>-1</v>
      </c>
      <c r="AA1787">
        <v>21.162187071527672</v>
      </c>
      <c r="AB1787">
        <v>-6.6024540434705528E-2</v>
      </c>
      <c r="AC1787">
        <v>-6.5880531408089166E-2</v>
      </c>
      <c r="AD1787">
        <v>-6.8895922395002904E-2</v>
      </c>
      <c r="AE1787">
        <v>0.72098819145864823</v>
      </c>
      <c r="AF1787">
        <v>-1</v>
      </c>
      <c r="AG1787">
        <v>-1</v>
      </c>
      <c r="AH1787">
        <v>-1</v>
      </c>
      <c r="AI1787">
        <v>-1.1778623651661872E-2</v>
      </c>
      <c r="AJ1787">
        <v>-2.0993423643919693E-2</v>
      </c>
      <c r="AK1787">
        <v>0.31145054499405739</v>
      </c>
      <c r="AL1787">
        <v>-0.13962258800481009</v>
      </c>
      <c r="AM1787">
        <v>0.35440814039553431</v>
      </c>
      <c r="AN1787">
        <v>-0.17096728018048052</v>
      </c>
      <c r="AO1787">
        <v>9.411638619787368</v>
      </c>
      <c r="AP1787">
        <v>-3.9664773294647873</v>
      </c>
      <c r="AQ1787">
        <v>18.521684730944536</v>
      </c>
      <c r="AR1787">
        <v>0.45316233099384295</v>
      </c>
      <c r="AS1787">
        <v>0.10691923908442436</v>
      </c>
      <c r="AT1787">
        <v>-1</v>
      </c>
      <c r="AU1787">
        <v>-1</v>
      </c>
      <c r="AV1787">
        <v>-1.1831833293583318</v>
      </c>
      <c r="AW1787">
        <v>29.831550844071366</v>
      </c>
      <c r="AX1787">
        <v>29.618108376446912</v>
      </c>
      <c r="AY1787">
        <v>-2.5844533866560437E-2</v>
      </c>
      <c r="AZ1787">
        <v>-33.726522451047273</v>
      </c>
      <c r="BA1787">
        <v>1419.6942882634592</v>
      </c>
    </row>
    <row r="1788" spans="1:100" x14ac:dyDescent="0.25">
      <c r="A1788">
        <v>4450</v>
      </c>
      <c r="B1788" t="s">
        <v>2146</v>
      </c>
      <c r="C1788">
        <v>3</v>
      </c>
      <c r="D1788">
        <v>5.2554351188608841</v>
      </c>
      <c r="E1788">
        <v>0</v>
      </c>
      <c r="F1788">
        <v>0.21112869210698065</v>
      </c>
      <c r="G1788">
        <v>0.21112869210698065</v>
      </c>
      <c r="H1788">
        <v>7.9118443777896494E-2</v>
      </c>
      <c r="I1788">
        <v>0</v>
      </c>
      <c r="J1788">
        <v>4.747106626673796</v>
      </c>
      <c r="K1788">
        <v>7.9118443777896494E-2</v>
      </c>
      <c r="L1788">
        <v>-1.0000000000000009</v>
      </c>
      <c r="M1788">
        <v>-1.0000000000000009</v>
      </c>
      <c r="N1788">
        <v>1.5823688755579319</v>
      </c>
      <c r="O1788">
        <v>10.213670437641666</v>
      </c>
      <c r="P1788">
        <v>-0.20261576945274262</v>
      </c>
      <c r="Q1788">
        <v>-0.14086959674126964</v>
      </c>
      <c r="R1788">
        <v>-8.6170977362940604E-2</v>
      </c>
      <c r="S1788">
        <v>0.33333333333333365</v>
      </c>
      <c r="T1788">
        <v>0.25248429124375293</v>
      </c>
      <c r="U1788">
        <v>0.32897566425638031</v>
      </c>
      <c r="V1788">
        <v>0</v>
      </c>
      <c r="W1788">
        <v>33.426993802222803</v>
      </c>
      <c r="X1788">
        <v>1.74175279573513</v>
      </c>
      <c r="Y1788">
        <v>-1.0000000000000009</v>
      </c>
      <c r="Z1788">
        <v>-1.0000000000000009</v>
      </c>
      <c r="AA1788">
        <v>76.202751871934453</v>
      </c>
      <c r="AB1788">
        <v>0.44176986220076364</v>
      </c>
      <c r="AC1788">
        <v>-7.6617073727238749E-2</v>
      </c>
      <c r="AD1788">
        <v>0.49208579246796574</v>
      </c>
      <c r="AE1788">
        <v>42.861929047074526</v>
      </c>
      <c r="AF1788">
        <v>-1.0000000000000009</v>
      </c>
      <c r="AG1788">
        <v>-1.0000000000000009</v>
      </c>
      <c r="AH1788">
        <v>-1.0000000000000009</v>
      </c>
      <c r="AI1788">
        <v>0</v>
      </c>
      <c r="AJ1788">
        <v>0</v>
      </c>
      <c r="AK1788">
        <v>-7.852042218970412E-2</v>
      </c>
      <c r="AL1788">
        <v>0.41695792807707222</v>
      </c>
      <c r="AM1788">
        <v>8.7595413135613961E-2</v>
      </c>
      <c r="AN1788">
        <v>-2.7736813898622415E-3</v>
      </c>
      <c r="AO1788">
        <v>1.7972832174418278</v>
      </c>
      <c r="AP1788">
        <v>2.0154476056388049</v>
      </c>
      <c r="AQ1788">
        <v>38.174100428896622</v>
      </c>
      <c r="AR1788">
        <v>0.914793288833467</v>
      </c>
      <c r="AS1788">
        <v>1.8208712395130273</v>
      </c>
      <c r="AT1788">
        <v>-1.0000000000000009</v>
      </c>
      <c r="AU1788">
        <v>-1.0000000000000009</v>
      </c>
      <c r="AV1788">
        <v>0.12495771474403992</v>
      </c>
      <c r="AW1788">
        <v>88.431869915214861</v>
      </c>
      <c r="AX1788">
        <v>88.431869915214861</v>
      </c>
      <c r="AY1788">
        <v>0.26839974262124439</v>
      </c>
      <c r="AZ1788">
        <v>31.88623784343676</v>
      </c>
      <c r="BA1788">
        <v>1559.4381826611195</v>
      </c>
      <c r="CU1788" t="e">
        <v>#N/A</v>
      </c>
      <c r="CV1788" t="e">
        <v>#N/A</v>
      </c>
    </row>
    <row r="1789" spans="1:100" x14ac:dyDescent="0.25">
      <c r="A1789">
        <v>4451</v>
      </c>
      <c r="B1789" t="s">
        <v>2147</v>
      </c>
      <c r="C1789">
        <v>3</v>
      </c>
      <c r="D1789">
        <v>4.9187119638638794</v>
      </c>
      <c r="E1789">
        <v>0</v>
      </c>
      <c r="F1789">
        <v>-0.26689401901231213</v>
      </c>
      <c r="G1789">
        <v>-0.26689401901231213</v>
      </c>
      <c r="H1789">
        <v>-6.3768839973396524E-2</v>
      </c>
      <c r="I1789">
        <v>0</v>
      </c>
      <c r="J1789">
        <v>-3.8261303984037904</v>
      </c>
      <c r="K1789">
        <v>-6.3768839973396524E-2</v>
      </c>
      <c r="L1789">
        <v>-1.0000000000000004</v>
      </c>
      <c r="M1789">
        <v>-1.0000000000000004</v>
      </c>
      <c r="N1789">
        <v>-1.2753767994679301</v>
      </c>
      <c r="O1789">
        <v>0.82568754644777587</v>
      </c>
      <c r="P1789">
        <v>-0.24923257813445171</v>
      </c>
      <c r="Q1789">
        <v>-5.906402641561953E-2</v>
      </c>
      <c r="R1789">
        <v>-0.14540285929951902</v>
      </c>
      <c r="S1789">
        <v>0.33333333333333354</v>
      </c>
      <c r="T1789">
        <v>0.53751190204895527</v>
      </c>
      <c r="U1789">
        <v>0.28505021553369053</v>
      </c>
      <c r="V1789">
        <v>0</v>
      </c>
      <c r="W1789">
        <v>48.786571635575051</v>
      </c>
      <c r="X1789">
        <v>2.2819346549370931</v>
      </c>
      <c r="Y1789">
        <v>-1.0000000000000004</v>
      </c>
      <c r="Z1789">
        <v>-1.0000000000000004</v>
      </c>
      <c r="AA1789">
        <v>96.874662162443656</v>
      </c>
      <c r="AB1789">
        <v>0.58142116210724437</v>
      </c>
      <c r="AC1789">
        <v>-7.4642294893380243E-2</v>
      </c>
      <c r="AD1789">
        <v>0.45789100050949894</v>
      </c>
      <c r="AE1789">
        <v>48.233493386168163</v>
      </c>
      <c r="AF1789">
        <v>-1.0000000000000004</v>
      </c>
      <c r="AG1789">
        <v>-1.0000000000000004</v>
      </c>
      <c r="AH1789">
        <v>-1.0000000000000004</v>
      </c>
      <c r="AI1789">
        <v>0</v>
      </c>
      <c r="AJ1789">
        <v>0</v>
      </c>
      <c r="AK1789">
        <v>-5.9216778448970643E-2</v>
      </c>
      <c r="AL1789">
        <v>-5.1672894907285605E-4</v>
      </c>
      <c r="AM1789">
        <v>-9.0007219655118556E-2</v>
      </c>
      <c r="AN1789">
        <v>-5.5717326116119695E-2</v>
      </c>
      <c r="AO1789">
        <v>-2.546264383622816</v>
      </c>
      <c r="AP1789">
        <v>-1.3955167976483567</v>
      </c>
      <c r="AQ1789">
        <v>44.960441237171239</v>
      </c>
      <c r="AR1789">
        <v>1.15589545091598</v>
      </c>
      <c r="AS1789">
        <v>2.2181658149636974</v>
      </c>
      <c r="AT1789">
        <v>-1.0000000000000004</v>
      </c>
      <c r="AU1789">
        <v>-1.0000000000000004</v>
      </c>
      <c r="AV1789">
        <v>-0.41229687831183148</v>
      </c>
      <c r="AW1789">
        <v>96.304832911243139</v>
      </c>
      <c r="AX1789">
        <v>96.304832911243139</v>
      </c>
      <c r="AY1789">
        <v>0.42573236394022979</v>
      </c>
      <c r="AZ1789">
        <v>31.59517510419461</v>
      </c>
      <c r="BA1789">
        <v>1590.5403440977891</v>
      </c>
      <c r="CU1789" t="e">
        <v>#N/A</v>
      </c>
      <c r="CV1789" t="e">
        <v>#N/A</v>
      </c>
    </row>
    <row r="1790" spans="1:100" x14ac:dyDescent="0.25">
      <c r="A1790">
        <v>4453</v>
      </c>
      <c r="B1790" t="s">
        <v>2148</v>
      </c>
      <c r="C1790">
        <v>3</v>
      </c>
      <c r="D1790">
        <v>4.842520328537125</v>
      </c>
      <c r="E1790">
        <v>0</v>
      </c>
      <c r="F1790">
        <v>-5.8949364519702875E-3</v>
      </c>
      <c r="G1790">
        <v>-5.8949364519702875E-3</v>
      </c>
      <c r="H1790">
        <v>-8.0937613509139902E-3</v>
      </c>
      <c r="I1790">
        <v>0</v>
      </c>
      <c r="J1790">
        <v>-0.48562568105483872</v>
      </c>
      <c r="K1790">
        <v>-8.0937613509139902E-3</v>
      </c>
      <c r="L1790">
        <v>-1.0000000000000009</v>
      </c>
      <c r="M1790">
        <v>-1.0000000000000009</v>
      </c>
      <c r="N1790">
        <v>-0.16187522701828005</v>
      </c>
      <c r="O1790">
        <v>4.3509997110303162</v>
      </c>
      <c r="P1790">
        <v>-0.16553241508186778</v>
      </c>
      <c r="Q1790">
        <v>-0.30103174785749898</v>
      </c>
      <c r="R1790">
        <v>-0.10708307640217393</v>
      </c>
      <c r="S1790">
        <v>0.33333333333333359</v>
      </c>
      <c r="T1790">
        <v>0.34679880748117575</v>
      </c>
      <c r="U1790">
        <v>0.13547279514410945</v>
      </c>
      <c r="V1790">
        <v>-1.8264232938410015E-2</v>
      </c>
      <c r="W1790">
        <v>32.217378574844929</v>
      </c>
      <c r="X1790">
        <v>1.1339971592592433</v>
      </c>
      <c r="Y1790">
        <v>-1.0000000000000009</v>
      </c>
      <c r="Z1790">
        <v>-1.0000000000000009</v>
      </c>
      <c r="AA1790">
        <v>57.080154450022391</v>
      </c>
      <c r="AB1790">
        <v>0.30479562095281432</v>
      </c>
      <c r="AC1790">
        <v>0.3430204222951152</v>
      </c>
      <c r="AD1790">
        <v>-0.14841886421633668</v>
      </c>
      <c r="AE1790">
        <v>24.969858951579646</v>
      </c>
      <c r="AF1790">
        <v>-1.0000000000000009</v>
      </c>
      <c r="AG1790">
        <v>-1.0000000000000009</v>
      </c>
      <c r="AH1790">
        <v>-1.0000000000000009</v>
      </c>
      <c r="AI1790">
        <v>0</v>
      </c>
      <c r="AJ1790">
        <v>-1.8264232938410015E-2</v>
      </c>
      <c r="AK1790">
        <v>-0.18243797074694776</v>
      </c>
      <c r="AL1790">
        <v>6.3143168174318087E-2</v>
      </c>
      <c r="AM1790">
        <v>-0.1037860306345204</v>
      </c>
      <c r="AN1790">
        <v>8.7104745018982119E-2</v>
      </c>
      <c r="AO1790">
        <v>-3.5068406195977477</v>
      </c>
      <c r="AP1790">
        <v>2.4933344663461421</v>
      </c>
      <c r="AQ1790">
        <v>31.73175289379007</v>
      </c>
      <c r="AR1790">
        <v>0.79734070302020876</v>
      </c>
      <c r="AS1790">
        <v>1.1259033979083291</v>
      </c>
      <c r="AT1790">
        <v>-1.0000000000000009</v>
      </c>
      <c r="AU1790">
        <v>-1.0000000000000009</v>
      </c>
      <c r="AV1790">
        <v>-0.11297801285414422</v>
      </c>
      <c r="AW1790">
        <v>63.924488627398837</v>
      </c>
      <c r="AX1790">
        <v>62.098065333557834</v>
      </c>
      <c r="AY1790">
        <v>0.18420488989221631</v>
      </c>
      <c r="AZ1790">
        <v>1.65721736176983</v>
      </c>
      <c r="BA1790">
        <v>1421.7455886055673</v>
      </c>
      <c r="CU1790" t="e">
        <v>#N/A</v>
      </c>
      <c r="CV1790" t="e">
        <v>#N/A</v>
      </c>
    </row>
    <row r="1791" spans="1:100" x14ac:dyDescent="0.25">
      <c r="A1791">
        <v>4454</v>
      </c>
      <c r="B1791" t="s">
        <v>2149</v>
      </c>
      <c r="C1791">
        <v>3</v>
      </c>
      <c r="D1791">
        <v>3.8588854406078221</v>
      </c>
      <c r="E1791">
        <v>0</v>
      </c>
      <c r="F1791">
        <v>2.6635231212986508</v>
      </c>
      <c r="G1791">
        <v>2.6635231212986508</v>
      </c>
      <c r="H1791">
        <v>3.9609485188398512E-2</v>
      </c>
      <c r="I1791">
        <v>0</v>
      </c>
      <c r="J1791">
        <v>2.3765691113039091</v>
      </c>
      <c r="K1791">
        <v>3.9609485188398512E-2</v>
      </c>
      <c r="L1791">
        <v>-0.99999999999999922</v>
      </c>
      <c r="M1791">
        <v>-0.99999999999999922</v>
      </c>
      <c r="N1791">
        <v>0.79218970376796993</v>
      </c>
      <c r="O1791">
        <v>8.898977673210382</v>
      </c>
      <c r="P1791">
        <v>6.3723833314568587E-2</v>
      </c>
      <c r="Q1791">
        <v>6.0950343839626457</v>
      </c>
      <c r="R1791">
        <v>2.0313889436684796</v>
      </c>
      <c r="S1791">
        <v>0.33333333333333287</v>
      </c>
      <c r="T1791">
        <v>0.36310635224736193</v>
      </c>
      <c r="U1791">
        <v>-9.7758278316536495E-2</v>
      </c>
      <c r="V1791">
        <v>5.8671688640947912E-3</v>
      </c>
      <c r="W1791">
        <v>22.597563637594202</v>
      </c>
      <c r="X1791">
        <v>0.3184606957898285</v>
      </c>
      <c r="Y1791">
        <v>-0.99999999999999922</v>
      </c>
      <c r="Z1791">
        <v>-0.99999999999999922</v>
      </c>
      <c r="AA1791">
        <v>71.231323449178774</v>
      </c>
      <c r="AB1791">
        <v>0.35709110670838989</v>
      </c>
      <c r="AC1791">
        <v>0.24354047566167752</v>
      </c>
      <c r="AD1791">
        <v>0.33141583498825433</v>
      </c>
      <c r="AE1791">
        <v>46.602370867916072</v>
      </c>
      <c r="AF1791">
        <v>-0.99999999999999922</v>
      </c>
      <c r="AG1791">
        <v>-0.99999999999999922</v>
      </c>
      <c r="AH1791">
        <v>-0.99999999999999922</v>
      </c>
      <c r="AI1791">
        <v>0.12261135296821402</v>
      </c>
      <c r="AJ1791">
        <v>5.8671688640947912E-3</v>
      </c>
      <c r="AK1791">
        <v>-2.6777160246193369E-2</v>
      </c>
      <c r="AL1791">
        <v>-6.8961453723669422E-2</v>
      </c>
      <c r="AM1791">
        <v>8.5804238606746241E-2</v>
      </c>
      <c r="AN1791">
        <v>0.229807963075572</v>
      </c>
      <c r="AO1791">
        <v>2.0112201639376899</v>
      </c>
      <c r="AP1791">
        <v>5.4003918082709532</v>
      </c>
      <c r="AQ1791">
        <v>24.974132748898107</v>
      </c>
      <c r="AR1791">
        <v>0.60454857612825319</v>
      </c>
      <c r="AS1791">
        <v>0.35807018097822724</v>
      </c>
      <c r="AT1791">
        <v>-0.99999999999999922</v>
      </c>
      <c r="AU1791">
        <v>-0.99999999999999922</v>
      </c>
      <c r="AV1791">
        <v>4.6949120649671308</v>
      </c>
      <c r="AW1791">
        <v>85.530692930660095</v>
      </c>
      <c r="AX1791">
        <v>88.56963687643389</v>
      </c>
      <c r="AY1791">
        <v>0.27432367059125101</v>
      </c>
      <c r="AZ1791">
        <v>41.490355009894401</v>
      </c>
      <c r="BA1791">
        <v>1505.1442837317175</v>
      </c>
      <c r="CU1791" t="e">
        <v>#N/A</v>
      </c>
      <c r="CV1791" t="e">
        <v>#N/A</v>
      </c>
    </row>
    <row r="1792" spans="1:100" x14ac:dyDescent="0.25">
      <c r="A1792">
        <v>4455</v>
      </c>
      <c r="B1792" t="s">
        <v>2150</v>
      </c>
      <c r="C1792">
        <v>3</v>
      </c>
      <c r="D1792">
        <v>5.6278490008600928</v>
      </c>
      <c r="E1792">
        <v>0</v>
      </c>
      <c r="F1792">
        <v>7.3125282559907717E-2</v>
      </c>
      <c r="G1792">
        <v>7.3125282559907717E-2</v>
      </c>
      <c r="H1792">
        <v>0.2572268426826701</v>
      </c>
      <c r="I1792">
        <v>0</v>
      </c>
      <c r="J1792">
        <v>15.433610560960204</v>
      </c>
      <c r="K1792">
        <v>0.2572268426826701</v>
      </c>
      <c r="L1792">
        <v>-1.0000000000000002</v>
      </c>
      <c r="M1792">
        <v>-1.0000000000000002</v>
      </c>
      <c r="N1792">
        <v>5.1445368536534026</v>
      </c>
      <c r="O1792">
        <v>21.1345848443802</v>
      </c>
      <c r="P1792">
        <v>-0.33195328387013739</v>
      </c>
      <c r="Q1792">
        <v>-1.8421456818705491</v>
      </c>
      <c r="R1792">
        <v>-0.56160960371665503</v>
      </c>
      <c r="S1792">
        <v>0.33333333333333354</v>
      </c>
      <c r="T1792">
        <v>0.23860116127935041</v>
      </c>
      <c r="U1792">
        <v>3.0563166829279133E-3</v>
      </c>
      <c r="V1792">
        <v>-2.6939797433233253E-2</v>
      </c>
      <c r="W1792">
        <v>11.632966847188341</v>
      </c>
      <c r="X1792">
        <v>7.056196200834261E-2</v>
      </c>
      <c r="Y1792">
        <v>-1.0000000000000002</v>
      </c>
      <c r="Z1792">
        <v>-1.0000000000000002</v>
      </c>
      <c r="AA1792">
        <v>27.200294843386953</v>
      </c>
      <c r="AB1792">
        <v>-0.11834809534165554</v>
      </c>
      <c r="AC1792">
        <v>6.9817431288854953E-2</v>
      </c>
      <c r="AD1792">
        <v>0.37110941605110581</v>
      </c>
      <c r="AE1792">
        <v>16.128937599915254</v>
      </c>
      <c r="AF1792">
        <v>-1.0000000000000002</v>
      </c>
      <c r="AG1792">
        <v>-1.0000000000000002</v>
      </c>
      <c r="AH1792">
        <v>-1.0000000000000002</v>
      </c>
      <c r="AI1792">
        <v>3.602934869090306E-2</v>
      </c>
      <c r="AJ1792">
        <v>-2.6939797433233253E-2</v>
      </c>
      <c r="AK1792">
        <v>-0.22951832760794078</v>
      </c>
      <c r="AL1792">
        <v>-1.8115187519290043E-2</v>
      </c>
      <c r="AM1792">
        <v>-0.18439610590546185</v>
      </c>
      <c r="AN1792">
        <v>4.2188957163075353E-4</v>
      </c>
      <c r="AO1792">
        <v>-5.7574942856762483</v>
      </c>
      <c r="AP1792">
        <v>-8.0028698305683696E-2</v>
      </c>
      <c r="AQ1792">
        <v>27.06657740814854</v>
      </c>
      <c r="AR1792">
        <v>0.54805101386237864</v>
      </c>
      <c r="AS1792">
        <v>0.32778880469101312</v>
      </c>
      <c r="AT1792">
        <v>-1.0000000000000002</v>
      </c>
      <c r="AU1792">
        <v>-1.0000000000000002</v>
      </c>
      <c r="AV1792">
        <v>-0.48848432115674517</v>
      </c>
      <c r="AW1792">
        <v>48.254850989461453</v>
      </c>
      <c r="AX1792">
        <v>46.281458219956221</v>
      </c>
      <c r="AY1792">
        <v>-3.0405049188039015E-2</v>
      </c>
      <c r="AZ1792">
        <v>-24.078082329488943</v>
      </c>
      <c r="BA1792">
        <v>1407.7518859956022</v>
      </c>
    </row>
    <row r="1793" spans="1:100" x14ac:dyDescent="0.25">
      <c r="A1793">
        <v>4456</v>
      </c>
      <c r="B1793" t="s">
        <v>2151</v>
      </c>
      <c r="C1793">
        <v>3</v>
      </c>
      <c r="D1793">
        <v>3.0133635244015728</v>
      </c>
      <c r="E1793">
        <v>0</v>
      </c>
      <c r="F1793">
        <v>0</v>
      </c>
      <c r="G1793">
        <v>0</v>
      </c>
      <c r="H1793">
        <v>-7.3292462359533989E-2</v>
      </c>
      <c r="I1793">
        <v>0</v>
      </c>
      <c r="J1793">
        <v>-4.3975477415720423</v>
      </c>
      <c r="K1793">
        <v>-7.3292462359533989E-2</v>
      </c>
      <c r="L1793">
        <v>-0.99999999999999978</v>
      </c>
      <c r="M1793">
        <v>-0.99999999999999978</v>
      </c>
      <c r="N1793">
        <v>-1.4658492471906799</v>
      </c>
      <c r="O1793">
        <v>-1.3841842171704697</v>
      </c>
      <c r="P1793">
        <v>0.1090804565842423</v>
      </c>
      <c r="Q1793">
        <v>1.7383318647516552</v>
      </c>
      <c r="R1793">
        <v>0.33720292373195915</v>
      </c>
      <c r="S1793">
        <v>0.33333333333333337</v>
      </c>
      <c r="T1793">
        <v>0.39428363924372883</v>
      </c>
      <c r="U1793">
        <v>0.23896325300764165</v>
      </c>
      <c r="V1793">
        <v>0</v>
      </c>
      <c r="W1793">
        <v>41.594907517769499</v>
      </c>
      <c r="X1793">
        <v>1.8083945427828789</v>
      </c>
      <c r="Y1793">
        <v>-0.99999999999999978</v>
      </c>
      <c r="Z1793">
        <v>-0.99999999999999978</v>
      </c>
      <c r="AA1793">
        <v>77.70600936150467</v>
      </c>
      <c r="AB1793">
        <v>0.37863202555242453</v>
      </c>
      <c r="AC1793">
        <v>9.6424383181985734E-2</v>
      </c>
      <c r="AD1793">
        <v>0.24042156966565428</v>
      </c>
      <c r="AE1793">
        <v>35.773898920003234</v>
      </c>
      <c r="AF1793">
        <v>-0.99999999999999978</v>
      </c>
      <c r="AG1793">
        <v>-0.99999999999999978</v>
      </c>
      <c r="AH1793">
        <v>-0.99999999999999978</v>
      </c>
      <c r="AI1793">
        <v>0</v>
      </c>
      <c r="AJ1793">
        <v>0</v>
      </c>
      <c r="AK1793">
        <v>-2.2466852720995682E-2</v>
      </c>
      <c r="AL1793">
        <v>-0.14041842730810469</v>
      </c>
      <c r="AM1793">
        <v>0.1664101456743465</v>
      </c>
      <c r="AN1793">
        <v>-2.1237796064248245E-2</v>
      </c>
      <c r="AO1793">
        <v>4.0479193782536864</v>
      </c>
      <c r="AP1793">
        <v>-1.2330370381467302</v>
      </c>
      <c r="AQ1793">
        <v>37.197359776197452</v>
      </c>
      <c r="AR1793">
        <v>0.96658022558470424</v>
      </c>
      <c r="AS1793">
        <v>1.735102080423345</v>
      </c>
      <c r="AT1793">
        <v>-0.99999999999999978</v>
      </c>
      <c r="AU1793">
        <v>-0.99999999999999978</v>
      </c>
      <c r="AV1793">
        <v>0.33720292373195915</v>
      </c>
      <c r="AW1793">
        <v>75.088788106187479</v>
      </c>
      <c r="AX1793">
        <v>75.088788106187479</v>
      </c>
      <c r="AY1793">
        <v>0.33537264322341631</v>
      </c>
      <c r="AZ1793">
        <v>36.941919440843321</v>
      </c>
      <c r="BA1793">
        <v>1472.3277277622722</v>
      </c>
      <c r="CU1793" t="e">
        <v>#N/A</v>
      </c>
      <c r="CV1793" t="e">
        <v>#N/A</v>
      </c>
    </row>
    <row r="1794" spans="1:100" x14ac:dyDescent="0.25">
      <c r="A1794">
        <v>4458</v>
      </c>
      <c r="B1794" t="s">
        <v>2152</v>
      </c>
      <c r="C1794">
        <v>3</v>
      </c>
      <c r="D1794">
        <v>4.4038900336458466</v>
      </c>
      <c r="E1794">
        <v>-1.1087876086147998E-2</v>
      </c>
      <c r="F1794">
        <v>-0.38445002060015721</v>
      </c>
      <c r="G1794">
        <v>-0.38445002060015721</v>
      </c>
      <c r="H1794">
        <v>0.23701853080698559</v>
      </c>
      <c r="I1794">
        <v>0</v>
      </c>
      <c r="J1794">
        <v>14.221111848419136</v>
      </c>
      <c r="K1794">
        <v>0.23701853080698559</v>
      </c>
      <c r="L1794">
        <v>-0.99999999999999767</v>
      </c>
      <c r="M1794">
        <v>-0.99999999999999767</v>
      </c>
      <c r="N1794">
        <v>4.740370616139713</v>
      </c>
      <c r="O1794">
        <v>18.240551861464827</v>
      </c>
      <c r="P1794">
        <v>1.5467434029899185</v>
      </c>
      <c r="Q1794">
        <v>-0.84182654087734343</v>
      </c>
      <c r="R1794">
        <v>-0.13633106948870205</v>
      </c>
      <c r="S1794">
        <v>0.33333333333333282</v>
      </c>
      <c r="T1794">
        <v>0.35999648385686667</v>
      </c>
      <c r="U1794">
        <v>0.14244340974066227</v>
      </c>
      <c r="V1794">
        <v>-2.671584184155875E-2</v>
      </c>
      <c r="W1794">
        <v>22.88155417129267</v>
      </c>
      <c r="X1794">
        <v>0.89245302482004363</v>
      </c>
      <c r="Y1794">
        <v>-0.99999999999999767</v>
      </c>
      <c r="Z1794">
        <v>-0.99999999999999767</v>
      </c>
      <c r="AA1794">
        <v>44.987981116337984</v>
      </c>
      <c r="AB1794">
        <v>0.19320693449009402</v>
      </c>
      <c r="AC1794">
        <v>0.17240487829881079</v>
      </c>
      <c r="AD1794">
        <v>7.9243347501775543E-2</v>
      </c>
      <c r="AE1794">
        <v>22.242758014534008</v>
      </c>
      <c r="AF1794">
        <v>-0.99999999999999767</v>
      </c>
      <c r="AG1794">
        <v>-0.99999999999999767</v>
      </c>
      <c r="AH1794">
        <v>-0.99999999999999767</v>
      </c>
      <c r="AI1794">
        <v>-1.3032224809053514E-2</v>
      </c>
      <c r="AJ1794">
        <v>-2.671584184155875E-2</v>
      </c>
      <c r="AK1794">
        <v>0.31731609288401891</v>
      </c>
      <c r="AL1794">
        <v>-2.3629482775434342E-2</v>
      </c>
      <c r="AM1794">
        <v>0.74858561331248441</v>
      </c>
      <c r="AN1794">
        <v>-0.12283395635694264</v>
      </c>
      <c r="AO1794">
        <v>20.301220797232201</v>
      </c>
      <c r="AP1794">
        <v>-3.1889963228007376</v>
      </c>
      <c r="AQ1794">
        <v>37.102666019711812</v>
      </c>
      <c r="AR1794">
        <v>0.80905738508930269</v>
      </c>
      <c r="AS1794">
        <v>1.1294715556270292</v>
      </c>
      <c r="AT1794">
        <v>-0.99999999999999767</v>
      </c>
      <c r="AU1794">
        <v>-0.99999999999999767</v>
      </c>
      <c r="AV1794">
        <v>-0.52078109008885898</v>
      </c>
      <c r="AW1794">
        <v>60.039536655002117</v>
      </c>
      <c r="AX1794">
        <v>57.107307974665147</v>
      </c>
      <c r="AY1794">
        <v>-0.14890082996840343</v>
      </c>
      <c r="AZ1794">
        <v>-48.937407782342795</v>
      </c>
      <c r="BA1794">
        <v>1416.7773599113218</v>
      </c>
    </row>
    <row r="1795" spans="1:100" x14ac:dyDescent="0.25">
      <c r="A1795">
        <v>4459</v>
      </c>
      <c r="B1795" t="s">
        <v>2153</v>
      </c>
      <c r="C1795">
        <v>3</v>
      </c>
      <c r="D1795">
        <v>-0.93341211392346413</v>
      </c>
      <c r="E1795">
        <v>-1.3163385636807464E-2</v>
      </c>
      <c r="F1795">
        <v>0.13707803573526037</v>
      </c>
      <c r="G1795">
        <v>0.13707803573526037</v>
      </c>
      <c r="H1795">
        <v>3.4698611185106344E-2</v>
      </c>
      <c r="I1795">
        <v>0</v>
      </c>
      <c r="J1795">
        <v>2.0819166711063817</v>
      </c>
      <c r="K1795">
        <v>3.4698611185106344E-2</v>
      </c>
      <c r="L1795">
        <v>-1.0000000000000018</v>
      </c>
      <c r="M1795">
        <v>-1.0000000000000018</v>
      </c>
      <c r="N1795">
        <v>0.69397222370212708</v>
      </c>
      <c r="O1795">
        <v>1.2855825929181743</v>
      </c>
      <c r="P1795">
        <v>2.0779683788547123</v>
      </c>
      <c r="Q1795">
        <v>0.61324736846275729</v>
      </c>
      <c r="R1795">
        <v>0.20456378037491241</v>
      </c>
      <c r="S1795">
        <v>0.33820816150575927</v>
      </c>
      <c r="T1795">
        <v>0.3598270242487307</v>
      </c>
      <c r="U1795">
        <v>1.5292365961428162E-2</v>
      </c>
      <c r="V1795">
        <v>-6.4063930486412931E-3</v>
      </c>
      <c r="W1795">
        <v>26.888901899286822</v>
      </c>
      <c r="X1795">
        <v>0.70179053297582417</v>
      </c>
      <c r="Y1795">
        <v>-1.0000000000000018</v>
      </c>
      <c r="Z1795">
        <v>-1.0000000000000018</v>
      </c>
      <c r="AA1795">
        <v>31.061055438318824</v>
      </c>
      <c r="AB1795">
        <v>-0.19890760863492363</v>
      </c>
      <c r="AC1795">
        <v>0.23417041257154392</v>
      </c>
      <c r="AD1795">
        <v>4.408899123652156E-2</v>
      </c>
      <c r="AE1795">
        <v>3.967589758657093</v>
      </c>
      <c r="AF1795">
        <v>-1.0000000000000018</v>
      </c>
      <c r="AG1795">
        <v>-1.0000000000000018</v>
      </c>
      <c r="AH1795">
        <v>-1.0000000000000018</v>
      </c>
      <c r="AI1795">
        <v>0</v>
      </c>
      <c r="AJ1795">
        <v>-6.4063930486412931E-3</v>
      </c>
      <c r="AK1795">
        <v>0.1640381641523424</v>
      </c>
      <c r="AL1795">
        <v>-7.4180655757484192E-3</v>
      </c>
      <c r="AM1795">
        <v>-8.8368221321850876E-2</v>
      </c>
      <c r="AN1795">
        <v>-9.5917303571319473E-2</v>
      </c>
      <c r="AO1795">
        <v>-1.3890147122845595</v>
      </c>
      <c r="AP1795">
        <v>-2.4350229171617293</v>
      </c>
      <c r="AQ1795">
        <v>28.970818570393202</v>
      </c>
      <c r="AR1795">
        <v>0.70692115866727689</v>
      </c>
      <c r="AS1795">
        <v>0.73648914416093036</v>
      </c>
      <c r="AT1795">
        <v>-1.0000000000000018</v>
      </c>
      <c r="AU1795">
        <v>-1.0000000000000018</v>
      </c>
      <c r="AV1795">
        <v>0.34164181611017275</v>
      </c>
      <c r="AW1795">
        <v>29.911615114075268</v>
      </c>
      <c r="AX1795">
        <v>29.270975809211137</v>
      </c>
      <c r="AY1795">
        <v>5.8782588461837496E-2</v>
      </c>
      <c r="AZ1795">
        <v>-5.8277274060741533</v>
      </c>
      <c r="BA1795">
        <v>1345.4984141416294</v>
      </c>
    </row>
    <row r="1796" spans="1:100" x14ac:dyDescent="0.25">
      <c r="A1796">
        <v>4461</v>
      </c>
      <c r="B1796" s="13" t="s">
        <v>2154</v>
      </c>
      <c r="C1796">
        <v>3</v>
      </c>
      <c r="D1796">
        <v>2.914708267085619</v>
      </c>
      <c r="E1796">
        <v>-1.5931158526926142E-2</v>
      </c>
      <c r="F1796">
        <v>-5.3781576230287335E-2</v>
      </c>
      <c r="G1796">
        <v>-5.9091962405929378E-2</v>
      </c>
      <c r="H1796">
        <v>7.2061630979159505E-2</v>
      </c>
      <c r="I1796">
        <v>0</v>
      </c>
      <c r="J1796">
        <v>4.323697858749572</v>
      </c>
      <c r="K1796">
        <v>7.2061630979159505E-2</v>
      </c>
      <c r="L1796">
        <v>-1.0000000000000011</v>
      </c>
      <c r="M1796">
        <v>-1.0000000000000011</v>
      </c>
      <c r="N1796">
        <v>1.4412326195831902</v>
      </c>
      <c r="O1796">
        <v>7.1793141634292601</v>
      </c>
      <c r="P1796">
        <v>-0.51407100713684395</v>
      </c>
      <c r="Q1796">
        <v>0.61331736287907335</v>
      </c>
      <c r="R1796">
        <v>0.14999246655617815</v>
      </c>
      <c r="S1796">
        <v>0.34501169729138936</v>
      </c>
      <c r="T1796">
        <v>0.34465305346011998</v>
      </c>
      <c r="U1796">
        <v>0.12833524793317072</v>
      </c>
      <c r="V1796">
        <v>0</v>
      </c>
      <c r="W1796">
        <v>29.837534708220836</v>
      </c>
      <c r="X1796">
        <v>1.1257973958136129</v>
      </c>
      <c r="Y1796">
        <v>-1.0000000000000011</v>
      </c>
      <c r="Z1796">
        <v>-1.0000000000000011</v>
      </c>
      <c r="AA1796">
        <v>29.868874055410245</v>
      </c>
      <c r="AB1796">
        <v>9.1375763286479852E-2</v>
      </c>
      <c r="AC1796">
        <v>-4.3848071366038868E-2</v>
      </c>
      <c r="AD1796">
        <v>-4.9900754307776726E-2</v>
      </c>
      <c r="AE1796">
        <v>-0.11865311936678308</v>
      </c>
      <c r="AF1796">
        <v>-1.0000000000000011</v>
      </c>
      <c r="AG1796">
        <v>-1.0000000000000011</v>
      </c>
      <c r="AH1796">
        <v>-1.0000000000000011</v>
      </c>
      <c r="AI1796">
        <v>0</v>
      </c>
      <c r="AJ1796">
        <v>0</v>
      </c>
      <c r="AK1796">
        <v>0.19983715467070082</v>
      </c>
      <c r="AL1796">
        <v>0.2322261185333383</v>
      </c>
      <c r="AM1796">
        <v>-0.10829489984757086</v>
      </c>
      <c r="AN1796">
        <v>0.12502060952205349</v>
      </c>
      <c r="AO1796">
        <v>-1.7081867228357668</v>
      </c>
      <c r="AP1796">
        <v>4.2866458307180295</v>
      </c>
      <c r="AQ1796">
        <v>34.161232566970412</v>
      </c>
      <c r="AR1796">
        <v>0.81799999868468043</v>
      </c>
      <c r="AS1796">
        <v>1.1978590267927729</v>
      </c>
      <c r="AT1796">
        <v>-1.0000000000000011</v>
      </c>
      <c r="AU1796">
        <v>-1.0000000000000011</v>
      </c>
      <c r="AV1796">
        <v>9.0900504150248765E-2</v>
      </c>
      <c r="AW1796">
        <v>41.334834049557536</v>
      </c>
      <c r="AX1796">
        <v>41.334834049557536</v>
      </c>
      <c r="AY1796">
        <v>-5.382219699862302E-2</v>
      </c>
      <c r="AZ1796">
        <v>-48.358787486483465</v>
      </c>
      <c r="BA1796">
        <v>1407.4870142162836</v>
      </c>
      <c r="CU1796" t="e">
        <v>#N/A</v>
      </c>
      <c r="CV1796" t="e">
        <v>#N/A</v>
      </c>
    </row>
    <row r="1797" spans="1:100" x14ac:dyDescent="0.25">
      <c r="A1797">
        <v>4462</v>
      </c>
      <c r="B1797" t="s">
        <v>883</v>
      </c>
      <c r="C1797">
        <v>2</v>
      </c>
      <c r="D1797">
        <v>4.9168740733223952</v>
      </c>
      <c r="E1797">
        <v>0.26321008479322661</v>
      </c>
      <c r="F1797">
        <v>0.73235914083352238</v>
      </c>
      <c r="G1797">
        <v>0.74335172190775567</v>
      </c>
      <c r="H1797">
        <v>0.2060118110811911</v>
      </c>
      <c r="I1797">
        <v>0</v>
      </c>
      <c r="J1797">
        <v>12.360708664871467</v>
      </c>
      <c r="K1797">
        <v>0.2060118110811911</v>
      </c>
      <c r="L1797">
        <v>-1</v>
      </c>
      <c r="M1797">
        <v>-1</v>
      </c>
      <c r="N1797">
        <v>4.1202362216238217</v>
      </c>
      <c r="O1797">
        <v>16.684413286873369</v>
      </c>
      <c r="P1797">
        <v>1.5007966706349996</v>
      </c>
      <c r="Q1797">
        <v>3.7960104730159028</v>
      </c>
      <c r="R1797">
        <v>1.248286026255933</v>
      </c>
      <c r="S1797">
        <v>0.35336418684309817</v>
      </c>
      <c r="T1797">
        <v>0.38098597983679328</v>
      </c>
      <c r="U1797">
        <v>0.1974952684785404</v>
      </c>
      <c r="V1797">
        <v>1.6483533667552792E-2</v>
      </c>
      <c r="W1797">
        <v>31.883571089132694</v>
      </c>
      <c r="X1797">
        <v>1.3582123548149463</v>
      </c>
      <c r="Y1797">
        <v>-1</v>
      </c>
      <c r="Z1797">
        <v>-1</v>
      </c>
      <c r="AA1797">
        <v>57.991058209626381</v>
      </c>
      <c r="AB1797">
        <v>0.25189014150822309</v>
      </c>
      <c r="AC1797">
        <v>0.25215479839713884</v>
      </c>
      <c r="AD1797">
        <v>0.24640825892359314</v>
      </c>
      <c r="AE1797">
        <v>30.009350198629036</v>
      </c>
      <c r="AF1797">
        <v>-1</v>
      </c>
      <c r="AG1797">
        <v>-1</v>
      </c>
      <c r="AH1797">
        <v>-1</v>
      </c>
      <c r="AI1797">
        <v>8.7715887203832429E-3</v>
      </c>
      <c r="AJ1797">
        <v>1.6483533667552792E-2</v>
      </c>
      <c r="AK1797">
        <v>-7.1554668829329079E-2</v>
      </c>
      <c r="AL1797">
        <v>0.24338262581857639</v>
      </c>
      <c r="AM1797">
        <v>-9.1686983819663406E-2</v>
      </c>
      <c r="AN1797">
        <v>0.27512784403471718</v>
      </c>
      <c r="AO1797">
        <v>-1.9476904664569323</v>
      </c>
      <c r="AP1797">
        <v>7.3928517567795131</v>
      </c>
      <c r="AQ1797">
        <v>37.564909535060188</v>
      </c>
      <c r="AR1797">
        <v>0.87234098421505735</v>
      </c>
      <c r="AS1797">
        <v>1.4624904099262768</v>
      </c>
      <c r="AT1797">
        <v>-1</v>
      </c>
      <c r="AU1797">
        <v>-1</v>
      </c>
      <c r="AV1797">
        <v>1.7082421657678744</v>
      </c>
      <c r="AW1797">
        <v>72.274130310928257</v>
      </c>
      <c r="AX1797">
        <v>72.61671269374159</v>
      </c>
      <c r="AY1797">
        <v>0.30107714747335035</v>
      </c>
      <c r="AZ1797">
        <v>23.547710917735692</v>
      </c>
      <c r="BA1797">
        <v>1504.6909474715087</v>
      </c>
    </row>
    <row r="1798" spans="1:100" x14ac:dyDescent="0.25">
      <c r="A1798">
        <v>4464</v>
      </c>
      <c r="B1798" t="s">
        <v>2155</v>
      </c>
      <c r="C1798">
        <v>3</v>
      </c>
      <c r="D1798">
        <v>1.2569243016799154</v>
      </c>
      <c r="E1798">
        <v>0</v>
      </c>
      <c r="F1798">
        <v>0</v>
      </c>
      <c r="G1798">
        <v>0</v>
      </c>
      <c r="H1798">
        <v>-3.4866908977437286E-2</v>
      </c>
      <c r="I1798">
        <v>0</v>
      </c>
      <c r="J1798">
        <v>-2.0920145386462377</v>
      </c>
      <c r="K1798">
        <v>-3.4866908977437286E-2</v>
      </c>
      <c r="L1798">
        <v>-0.99999999999999922</v>
      </c>
      <c r="M1798">
        <v>-0.99999999999999922</v>
      </c>
      <c r="N1798">
        <v>-0.69733817954874566</v>
      </c>
      <c r="O1798">
        <v>-0.83509023696631957</v>
      </c>
      <c r="P1798">
        <v>-3.0485341640721541E-2</v>
      </c>
      <c r="Q1798">
        <v>1.1426880151458195E-2</v>
      </c>
      <c r="R1798">
        <v>-1.6083244152942516E-2</v>
      </c>
      <c r="S1798">
        <v>0.33333333333333315</v>
      </c>
      <c r="T1798">
        <v>0.27397811530325622</v>
      </c>
      <c r="U1798">
        <v>-2.3024010966961796E-2</v>
      </c>
      <c r="V1798">
        <v>0</v>
      </c>
      <c r="W1798">
        <v>24.76617386588261</v>
      </c>
      <c r="X1798">
        <v>0.56216877234657991</v>
      </c>
      <c r="Y1798">
        <v>-0.99999999999999922</v>
      </c>
      <c r="Z1798">
        <v>-0.99999999999999922</v>
      </c>
      <c r="AA1798">
        <v>34.014332433804917</v>
      </c>
      <c r="AB1798">
        <v>-0.12883749624801638</v>
      </c>
      <c r="AC1798">
        <v>0.33742139736342874</v>
      </c>
      <c r="AD1798">
        <v>-2.3299064873906837E-2</v>
      </c>
      <c r="AE1798">
        <v>9.264241812075273</v>
      </c>
      <c r="AF1798">
        <v>-0.99999999999999922</v>
      </c>
      <c r="AG1798">
        <v>-0.99999999999999922</v>
      </c>
      <c r="AH1798">
        <v>-0.99999999999999922</v>
      </c>
      <c r="AI1798">
        <v>0</v>
      </c>
      <c r="AJ1798">
        <v>0</v>
      </c>
      <c r="AK1798">
        <v>3.8954624380461662E-2</v>
      </c>
      <c r="AL1798">
        <v>0.16363516933272607</v>
      </c>
      <c r="AM1798">
        <v>0.18805708516025044</v>
      </c>
      <c r="AN1798">
        <v>1.3244396956248341</v>
      </c>
      <c r="AO1798">
        <v>4.8962002509085742</v>
      </c>
      <c r="AP1798">
        <v>33.929168237284472</v>
      </c>
      <c r="AQ1798">
        <v>22.674159327236357</v>
      </c>
      <c r="AR1798">
        <v>0.58428743766962743</v>
      </c>
      <c r="AS1798">
        <v>0.52730186336914253</v>
      </c>
      <c r="AT1798">
        <v>-0.99999999999999922</v>
      </c>
      <c r="AU1798">
        <v>-0.99999999999999922</v>
      </c>
      <c r="AV1798">
        <v>-1.6083244152942516E-2</v>
      </c>
      <c r="AW1798">
        <v>67.108410434123059</v>
      </c>
      <c r="AX1798">
        <v>67.108410434123059</v>
      </c>
      <c r="AY1798">
        <v>0.32929528378084716</v>
      </c>
      <c r="AZ1798">
        <v>48.41152784491053</v>
      </c>
      <c r="BA1798">
        <v>1561.611010477221</v>
      </c>
    </row>
    <row r="1799" spans="1:100" x14ac:dyDescent="0.25">
      <c r="A1799">
        <v>4466</v>
      </c>
      <c r="B1799" t="s">
        <v>2156</v>
      </c>
      <c r="C1799">
        <v>2</v>
      </c>
      <c r="D1799">
        <v>2.5891279791559496</v>
      </c>
      <c r="E1799">
        <v>-0.25384768538371927</v>
      </c>
      <c r="F1799">
        <v>-0.55517118808935817</v>
      </c>
      <c r="G1799">
        <v>-0.55002540298375169</v>
      </c>
      <c r="H1799">
        <v>-6.1561484788929879E-2</v>
      </c>
      <c r="I1799">
        <v>0</v>
      </c>
      <c r="J1799">
        <v>-3.6936890873357919</v>
      </c>
      <c r="K1799">
        <v>-6.1561484788929879E-2</v>
      </c>
      <c r="L1799">
        <v>-1</v>
      </c>
      <c r="M1799">
        <v>-1</v>
      </c>
      <c r="N1799">
        <v>-1.2312296957785978</v>
      </c>
      <c r="O1799">
        <v>8.0915844336786336E-3</v>
      </c>
      <c r="P1799">
        <v>-1.1178245566195071</v>
      </c>
      <c r="Q1799">
        <v>-2.3243871760593526</v>
      </c>
      <c r="R1799">
        <v>-0.76194880759831696</v>
      </c>
      <c r="S1799">
        <v>0.30334709172689789</v>
      </c>
      <c r="T1799">
        <v>0.16981280004781923</v>
      </c>
      <c r="U1799">
        <v>-6.3996490430015984E-2</v>
      </c>
      <c r="V1799">
        <v>-1.8093140162023083E-2</v>
      </c>
      <c r="W1799">
        <v>15.37973416793367</v>
      </c>
      <c r="X1799">
        <v>0.14682599473303315</v>
      </c>
      <c r="Y1799">
        <v>-1</v>
      </c>
      <c r="Z1799">
        <v>-1</v>
      </c>
      <c r="AA1799">
        <v>24.01231617168353</v>
      </c>
      <c r="AB1799">
        <v>-4.1421617283064441E-2</v>
      </c>
      <c r="AC1799">
        <v>-4.126827150588841E-2</v>
      </c>
      <c r="AD1799">
        <v>-4.4495021829595485E-2</v>
      </c>
      <c r="AE1799">
        <v>2.9875690089787845</v>
      </c>
      <c r="AF1799">
        <v>-1</v>
      </c>
      <c r="AG1799">
        <v>-1</v>
      </c>
      <c r="AH1799">
        <v>-1</v>
      </c>
      <c r="AI1799">
        <v>-1.0188274654096252E-2</v>
      </c>
      <c r="AJ1799">
        <v>-1.8093140162023083E-2</v>
      </c>
      <c r="AK1799">
        <v>0.28181036673998655</v>
      </c>
      <c r="AL1799">
        <v>-0.10998240975073924</v>
      </c>
      <c r="AM1799">
        <v>0.31988553202679421</v>
      </c>
      <c r="AN1799">
        <v>-0.13644467181174047</v>
      </c>
      <c r="AO1799">
        <v>8.5325577957905701</v>
      </c>
      <c r="AP1799">
        <v>-3.0873965054679884</v>
      </c>
      <c r="AQ1799">
        <v>19.995410302697749</v>
      </c>
      <c r="AR1799">
        <v>0.48560191550432275</v>
      </c>
      <c r="AS1799">
        <v>0.21182478524850279</v>
      </c>
      <c r="AT1799">
        <v>-1</v>
      </c>
      <c r="AU1799">
        <v>-1</v>
      </c>
      <c r="AV1799">
        <v>-0.95942040397051886</v>
      </c>
      <c r="AW1799">
        <v>33.116116107301181</v>
      </c>
      <c r="AX1799">
        <v>32.945703538711655</v>
      </c>
      <c r="AY1799">
        <v>-5.4457302972488186E-4</v>
      </c>
      <c r="AZ1799">
        <v>-29.294158542813911</v>
      </c>
      <c r="BA1799">
        <v>1363.2017389593761</v>
      </c>
    </row>
    <row r="1800" spans="1:100" x14ac:dyDescent="0.25">
      <c r="A1800">
        <v>4467</v>
      </c>
      <c r="B1800" t="s">
        <v>2157</v>
      </c>
      <c r="C1800">
        <v>3</v>
      </c>
      <c r="D1800">
        <v>2.9738038916746143</v>
      </c>
      <c r="E1800">
        <v>5.9357371475807302E-2</v>
      </c>
      <c r="F1800">
        <v>8.8974367308414321E-2</v>
      </c>
      <c r="G1800">
        <v>0.1068196361067239</v>
      </c>
      <c r="H1800">
        <v>7.9452474730643083E-2</v>
      </c>
      <c r="I1800">
        <v>0</v>
      </c>
      <c r="J1800">
        <v>4.7671484838385867</v>
      </c>
      <c r="K1800">
        <v>7.9452474730643083E-2</v>
      </c>
      <c r="L1800">
        <v>-0.99999999999999933</v>
      </c>
      <c r="M1800">
        <v>-0.99999999999999933</v>
      </c>
      <c r="N1800">
        <v>1.5890494946128624</v>
      </c>
      <c r="O1800">
        <v>7.8477720116199219</v>
      </c>
      <c r="P1800">
        <v>-0.50222208571940474</v>
      </c>
      <c r="Q1800">
        <v>0.48806158761504614</v>
      </c>
      <c r="R1800">
        <v>0.10171457642128125</v>
      </c>
      <c r="S1800">
        <v>0.33333333333333365</v>
      </c>
      <c r="T1800">
        <v>0.21888317160009219</v>
      </c>
      <c r="U1800">
        <v>-3.0080885745949359E-2</v>
      </c>
      <c r="V1800">
        <v>-3.735838801188196E-2</v>
      </c>
      <c r="W1800">
        <v>16.212990257798051</v>
      </c>
      <c r="X1800">
        <v>1.3839997414452132E-2</v>
      </c>
      <c r="Y1800">
        <v>-0.99999999999999933</v>
      </c>
      <c r="Z1800">
        <v>-0.99999999999999933</v>
      </c>
      <c r="AA1800">
        <v>41.665650880442222</v>
      </c>
      <c r="AB1800">
        <v>0.28689917436681966</v>
      </c>
      <c r="AC1800">
        <v>0.22032430067933134</v>
      </c>
      <c r="AD1800">
        <v>-2.045541216923151E-4</v>
      </c>
      <c r="AE1800">
        <v>25.35094604622293</v>
      </c>
      <c r="AF1800">
        <v>-0.99999999999999933</v>
      </c>
      <c r="AG1800">
        <v>-0.99999999999999933</v>
      </c>
      <c r="AH1800">
        <v>-0.99999999999999933</v>
      </c>
      <c r="AI1800">
        <v>0</v>
      </c>
      <c r="AJ1800">
        <v>-3.735838801188196E-2</v>
      </c>
      <c r="AK1800">
        <v>3.6682810197869856E-2</v>
      </c>
      <c r="AL1800">
        <v>5.1033367955852983E-2</v>
      </c>
      <c r="AM1800">
        <v>-1.6877871401498941E-2</v>
      </c>
      <c r="AN1800">
        <v>0.17547638265997903</v>
      </c>
      <c r="AO1800">
        <v>-0.23853273404812458</v>
      </c>
      <c r="AP1800">
        <v>4.6420764062787407</v>
      </c>
      <c r="AQ1800">
        <v>20.980138741636633</v>
      </c>
      <c r="AR1800">
        <v>0.48477723117559435</v>
      </c>
      <c r="AS1800">
        <v>9.3292472145094923E-2</v>
      </c>
      <c r="AT1800">
        <v>-0.99999999999999933</v>
      </c>
      <c r="AU1800">
        <v>-0.99999999999999933</v>
      </c>
      <c r="AV1800">
        <v>0.208534212528005</v>
      </c>
      <c r="AW1800">
        <v>54.155499298340949</v>
      </c>
      <c r="AX1800">
        <v>50.419660497152769</v>
      </c>
      <c r="AY1800">
        <v>-3.363107728521153E-2</v>
      </c>
      <c r="AZ1800">
        <v>-3.7863243359417984</v>
      </c>
      <c r="BA1800">
        <v>1477.2167510342686</v>
      </c>
    </row>
    <row r="1801" spans="1:100" x14ac:dyDescent="0.25">
      <c r="A1801">
        <v>4468</v>
      </c>
      <c r="B1801" t="s">
        <v>2158</v>
      </c>
      <c r="C1801">
        <v>3</v>
      </c>
      <c r="D1801">
        <v>4.8837517761980207</v>
      </c>
      <c r="E1801">
        <v>0.23229622637053249</v>
      </c>
      <c r="F1801">
        <v>-3.4204056273105174E-2</v>
      </c>
      <c r="G1801">
        <v>4.3258863569774604E-2</v>
      </c>
      <c r="H1801">
        <v>0.1686801595136759</v>
      </c>
      <c r="I1801">
        <v>0</v>
      </c>
      <c r="J1801">
        <v>10.120809570820555</v>
      </c>
      <c r="K1801">
        <v>0.1686801595136759</v>
      </c>
      <c r="L1801">
        <v>-0.99999999999999789</v>
      </c>
      <c r="M1801">
        <v>-0.99999999999999789</v>
      </c>
      <c r="N1801">
        <v>3.3736031902735211</v>
      </c>
      <c r="O1801">
        <v>15.047820210588355</v>
      </c>
      <c r="P1801">
        <v>-0.18735165272058793</v>
      </c>
      <c r="Q1801">
        <v>-0.20855969043987904</v>
      </c>
      <c r="R1801">
        <v>-6.8589562664415335E-2</v>
      </c>
      <c r="S1801">
        <v>0.33333333333333276</v>
      </c>
      <c r="T1801">
        <v>0.31203121775423975</v>
      </c>
      <c r="U1801">
        <v>0.55266003466050639</v>
      </c>
      <c r="V1801">
        <v>1.4014520767806726E-3</v>
      </c>
      <c r="W1801">
        <v>41.229835132447342</v>
      </c>
      <c r="X1801">
        <v>2.659410185554711</v>
      </c>
      <c r="Y1801">
        <v>-0.99999999999999789</v>
      </c>
      <c r="Z1801">
        <v>-0.99999999999999789</v>
      </c>
      <c r="AA1801">
        <v>82.363615920526527</v>
      </c>
      <c r="AB1801">
        <v>0.46545207497959062</v>
      </c>
      <c r="AC1801">
        <v>0.16028963778685174</v>
      </c>
      <c r="AD1801">
        <v>0.19830569424842914</v>
      </c>
      <c r="AE1801">
        <v>41.202370350743585</v>
      </c>
      <c r="AF1801">
        <v>-0.99999999999999789</v>
      </c>
      <c r="AG1801">
        <v>-0.99999999999999789</v>
      </c>
      <c r="AH1801">
        <v>-0.99999999999999789</v>
      </c>
      <c r="AI1801">
        <v>0</v>
      </c>
      <c r="AJ1801">
        <v>1.4014520767806726E-3</v>
      </c>
      <c r="AK1801">
        <v>0.12771908281582217</v>
      </c>
      <c r="AL1801">
        <v>-1.9430472440822525E-3</v>
      </c>
      <c r="AM1801">
        <v>-0.20818151727647402</v>
      </c>
      <c r="AN1801">
        <v>0.15045001921359827</v>
      </c>
      <c r="AO1801">
        <v>-4.56594251783274</v>
      </c>
      <c r="AP1801">
        <v>3.7515352441195455</v>
      </c>
      <c r="AQ1801">
        <v>51.350644703267896</v>
      </c>
      <c r="AR1801">
        <v>1.1994260378248591</v>
      </c>
      <c r="AS1801">
        <v>2.8280903450683863</v>
      </c>
      <c r="AT1801">
        <v>-0.99999999999999789</v>
      </c>
      <c r="AU1801">
        <v>-0.99999999999999789</v>
      </c>
      <c r="AV1801">
        <v>-2.5330699094640717E-2</v>
      </c>
      <c r="AW1801">
        <v>101.16297137523443</v>
      </c>
      <c r="AX1801">
        <v>101.30311658291248</v>
      </c>
      <c r="AY1801">
        <v>0.19375775983033586</v>
      </c>
      <c r="AZ1801">
        <v>66.445642352225093</v>
      </c>
      <c r="BA1801">
        <v>1571.5769706940389</v>
      </c>
      <c r="CU1801" t="e">
        <v>#N/A</v>
      </c>
      <c r="CV1801" t="e">
        <v>#N/A</v>
      </c>
    </row>
    <row r="1802" spans="1:100" x14ac:dyDescent="0.25">
      <c r="A1802">
        <v>4469</v>
      </c>
      <c r="B1802" t="s">
        <v>2159</v>
      </c>
      <c r="C1802">
        <v>3</v>
      </c>
      <c r="D1802">
        <v>5.4005304418304716</v>
      </c>
      <c r="E1802">
        <v>-1.9800051790530827E-2</v>
      </c>
      <c r="F1802">
        <v>-0.21304995211383343</v>
      </c>
      <c r="G1802">
        <v>-0.21964996937734371</v>
      </c>
      <c r="H1802">
        <v>0.17681268795186661</v>
      </c>
      <c r="I1802">
        <v>0</v>
      </c>
      <c r="J1802">
        <v>10.608761277111995</v>
      </c>
      <c r="K1802">
        <v>0.17681268795186661</v>
      </c>
      <c r="L1802">
        <v>-0.99999999999999856</v>
      </c>
      <c r="M1802">
        <v>-0.99999999999999856</v>
      </c>
      <c r="N1802">
        <v>3.536253759037332</v>
      </c>
      <c r="O1802">
        <v>15.789641749565126</v>
      </c>
      <c r="P1802">
        <v>-0.75554098148130455</v>
      </c>
      <c r="Q1802">
        <v>0.51993144790358992</v>
      </c>
      <c r="R1802">
        <v>7.1923348330998157E-2</v>
      </c>
      <c r="S1802">
        <v>0.32801512479009248</v>
      </c>
      <c r="T1802">
        <v>0.35088339504327892</v>
      </c>
      <c r="U1802">
        <v>0.28559549803907891</v>
      </c>
      <c r="V1802">
        <v>0</v>
      </c>
      <c r="W1802">
        <v>31.507253196823342</v>
      </c>
      <c r="X1802">
        <v>1.672581561542168</v>
      </c>
      <c r="Y1802">
        <v>-0.99999999999999856</v>
      </c>
      <c r="Z1802">
        <v>-0.99999999999999856</v>
      </c>
      <c r="AA1802">
        <v>65.107865189670193</v>
      </c>
      <c r="AB1802">
        <v>0.12439172046844586</v>
      </c>
      <c r="AC1802">
        <v>0.30231708395297402</v>
      </c>
      <c r="AD1802">
        <v>0.24386496846889719</v>
      </c>
      <c r="AE1802">
        <v>33.528688644515867</v>
      </c>
      <c r="AF1802">
        <v>-0.99999999999999856</v>
      </c>
      <c r="AG1802">
        <v>-0.99999999999999856</v>
      </c>
      <c r="AH1802">
        <v>-0.99999999999999856</v>
      </c>
      <c r="AI1802">
        <v>0</v>
      </c>
      <c r="AJ1802">
        <v>0</v>
      </c>
      <c r="AK1802">
        <v>4.4916188651090844E-2</v>
      </c>
      <c r="AL1802">
        <v>0.19512346113044299</v>
      </c>
      <c r="AM1802">
        <v>-0.14659701820512883</v>
      </c>
      <c r="AN1802">
        <v>-0.13824179637746223</v>
      </c>
      <c r="AO1802">
        <v>-3.4403445118727665</v>
      </c>
      <c r="AP1802">
        <v>-2.4804276037843409</v>
      </c>
      <c r="AQ1802">
        <v>42.116014473935358</v>
      </c>
      <c r="AR1802">
        <v>0.96449401787245004</v>
      </c>
      <c r="AS1802">
        <v>1.8493942494940347</v>
      </c>
      <c r="AT1802">
        <v>-0.99999999999999856</v>
      </c>
      <c r="AU1802">
        <v>-0.99999999999999856</v>
      </c>
      <c r="AV1802">
        <v>-0.14772662104634537</v>
      </c>
      <c r="AW1802">
        <v>78.417079335451007</v>
      </c>
      <c r="AX1802">
        <v>78.417079335451007</v>
      </c>
      <c r="AY1802">
        <v>0.22100235471180074</v>
      </c>
      <c r="AZ1802">
        <v>13.602838873358071</v>
      </c>
      <c r="BA1802">
        <v>1616.3827026981639</v>
      </c>
      <c r="CU1802" t="e">
        <v>#N/A</v>
      </c>
      <c r="CV1802" t="e">
        <v>#N/A</v>
      </c>
    </row>
    <row r="1803" spans="1:100" x14ac:dyDescent="0.25">
      <c r="A1803">
        <v>4470</v>
      </c>
      <c r="B1803" t="s">
        <v>2160</v>
      </c>
      <c r="C1803">
        <v>2</v>
      </c>
      <c r="D1803">
        <v>4.2228559266354164</v>
      </c>
      <c r="E1803">
        <v>0.10904916651798519</v>
      </c>
      <c r="F1803">
        <v>0.34848161444793235</v>
      </c>
      <c r="G1803">
        <v>0.35773097167469681</v>
      </c>
      <c r="H1803">
        <v>0.12623475834846748</v>
      </c>
      <c r="I1803">
        <v>0</v>
      </c>
      <c r="J1803">
        <v>7.5740855009080477</v>
      </c>
      <c r="K1803">
        <v>0.12623475834846748</v>
      </c>
      <c r="L1803">
        <v>-1</v>
      </c>
      <c r="M1803">
        <v>-1</v>
      </c>
      <c r="N1803">
        <v>2.5246951669693489</v>
      </c>
      <c r="O1803">
        <v>11.712363323826384</v>
      </c>
      <c r="P1803">
        <v>0.72005402195486234</v>
      </c>
      <c r="Q1803">
        <v>1.9712122082723336</v>
      </c>
      <c r="R1803">
        <v>0.64893395031711543</v>
      </c>
      <c r="S1803">
        <v>0.33845157599511733</v>
      </c>
      <c r="T1803">
        <v>0.31802463743161069</v>
      </c>
      <c r="U1803">
        <v>0.11953142768574909</v>
      </c>
      <c r="V1803">
        <v>6.1744887292148904E-3</v>
      </c>
      <c r="W1803">
        <v>26.962947511681783</v>
      </c>
      <c r="X1803">
        <v>0.9970371739595818</v>
      </c>
      <c r="Y1803">
        <v>-1</v>
      </c>
      <c r="Z1803">
        <v>-1</v>
      </c>
      <c r="AA1803">
        <v>47.860286801599344</v>
      </c>
      <c r="AB1803">
        <v>0.16443915888259325</v>
      </c>
      <c r="AC1803">
        <v>0.16467062833252288</v>
      </c>
      <c r="AD1803">
        <v>0.15967536469623264</v>
      </c>
      <c r="AE1803">
        <v>21.952798606331033</v>
      </c>
      <c r="AF1803">
        <v>-1</v>
      </c>
      <c r="AG1803">
        <v>-1</v>
      </c>
      <c r="AH1803">
        <v>-1</v>
      </c>
      <c r="AI1803">
        <v>3.1187001714255104E-3</v>
      </c>
      <c r="AJ1803">
        <v>6.1744887292148904E-3</v>
      </c>
      <c r="AK1803">
        <v>3.3801215003703255E-2</v>
      </c>
      <c r="AL1803">
        <v>0.13802674198554407</v>
      </c>
      <c r="AM1803">
        <v>3.1023476479633813E-2</v>
      </c>
      <c r="AN1803">
        <v>0.15241738373541996</v>
      </c>
      <c r="AO1803">
        <v>1.1769984736351529</v>
      </c>
      <c r="AP1803">
        <v>4.2681628166874281</v>
      </c>
      <c r="AQ1803">
        <v>32.326558442550272</v>
      </c>
      <c r="AR1803">
        <v>0.75703462310002079</v>
      </c>
      <c r="AS1803">
        <v>1.089604105385058</v>
      </c>
      <c r="AT1803">
        <v>-1</v>
      </c>
      <c r="AU1803">
        <v>-1</v>
      </c>
      <c r="AV1803">
        <v>0.91287782715900956</v>
      </c>
      <c r="AW1803">
        <v>60.599157463309595</v>
      </c>
      <c r="AX1803">
        <v>60.78879025839742</v>
      </c>
      <c r="AY1803">
        <v>0.21114854744747744</v>
      </c>
      <c r="AZ1803">
        <v>7.7928928117607779</v>
      </c>
      <c r="BA1803">
        <v>1459.8320677883635</v>
      </c>
    </row>
    <row r="1804" spans="1:100" x14ac:dyDescent="0.25">
      <c r="A1804">
        <v>4471</v>
      </c>
      <c r="B1804" t="s">
        <v>2161</v>
      </c>
      <c r="C1804">
        <v>3</v>
      </c>
      <c r="D1804">
        <v>3.7994491846580032</v>
      </c>
      <c r="E1804">
        <v>0</v>
      </c>
      <c r="F1804">
        <v>-0.12083122386489864</v>
      </c>
      <c r="G1804">
        <v>-0.12083122386489864</v>
      </c>
      <c r="H1804">
        <v>-9.5121512162704175E-2</v>
      </c>
      <c r="I1804">
        <v>0</v>
      </c>
      <c r="J1804">
        <v>-5.7072907297622493</v>
      </c>
      <c r="K1804">
        <v>-9.5121512162704175E-2</v>
      </c>
      <c r="L1804">
        <v>-0.99999999999999933</v>
      </c>
      <c r="M1804">
        <v>-0.99999999999999933</v>
      </c>
      <c r="N1804">
        <v>-1.9024302432540834</v>
      </c>
      <c r="O1804">
        <v>-2.0286727689691468</v>
      </c>
      <c r="P1804">
        <v>-0.40960412136472496</v>
      </c>
      <c r="Q1804">
        <v>2.1521654555175358</v>
      </c>
      <c r="R1804">
        <v>0.57352317322090185</v>
      </c>
      <c r="S1804">
        <v>0.32170461665430011</v>
      </c>
      <c r="T1804">
        <v>0.23834116069309172</v>
      </c>
      <c r="U1804">
        <v>-4.4519477904768748E-2</v>
      </c>
      <c r="V1804">
        <v>0</v>
      </c>
      <c r="W1804">
        <v>24.425912464213123</v>
      </c>
      <c r="X1804">
        <v>0.38209720525078</v>
      </c>
      <c r="Y1804">
        <v>-0.99999999999999933</v>
      </c>
      <c r="Z1804">
        <v>-0.99999999999999933</v>
      </c>
      <c r="AA1804">
        <v>69.310487475257716</v>
      </c>
      <c r="AB1804">
        <v>0.10413054482598641</v>
      </c>
      <c r="AC1804">
        <v>0.48739473201266875</v>
      </c>
      <c r="AD1804">
        <v>0.29469575991781999</v>
      </c>
      <c r="AE1804">
        <v>44.311051837823769</v>
      </c>
      <c r="AF1804">
        <v>-0.99999999999999933</v>
      </c>
      <c r="AG1804">
        <v>-0.99999999999999933</v>
      </c>
      <c r="AH1804">
        <v>-0.99999999999999933</v>
      </c>
      <c r="AI1804">
        <v>0</v>
      </c>
      <c r="AJ1804">
        <v>0</v>
      </c>
      <c r="AK1804">
        <v>0.2012267025317436</v>
      </c>
      <c r="AL1804">
        <v>0.39780612671983889</v>
      </c>
      <c r="AM1804">
        <v>0.19742942393176452</v>
      </c>
      <c r="AN1804">
        <v>7.0225830692442287E-2</v>
      </c>
      <c r="AO1804">
        <v>5.9418691109528314</v>
      </c>
      <c r="AP1804">
        <v>3.7446764009102509</v>
      </c>
      <c r="AQ1804">
        <v>18.718621734450874</v>
      </c>
      <c r="AR1804">
        <v>0.51552629944262318</v>
      </c>
      <c r="AS1804">
        <v>0.28697569308807586</v>
      </c>
      <c r="AT1804">
        <v>-0.99999999999999933</v>
      </c>
      <c r="AU1804">
        <v>-0.99999999999999933</v>
      </c>
      <c r="AV1804">
        <v>0.4526919493560031</v>
      </c>
      <c r="AW1804">
        <v>71.026491107198837</v>
      </c>
      <c r="AX1804">
        <v>71.026491107198837</v>
      </c>
      <c r="AY1804">
        <v>0.23414896654062145</v>
      </c>
      <c r="AZ1804">
        <v>-6.861122132553847</v>
      </c>
      <c r="BA1804">
        <v>1484.539575743413</v>
      </c>
      <c r="CU1804" t="e">
        <v>#N/A</v>
      </c>
      <c r="CV1804" t="e">
        <v>#N/A</v>
      </c>
    </row>
    <row r="1805" spans="1:100" x14ac:dyDescent="0.25">
      <c r="A1805">
        <v>4472</v>
      </c>
      <c r="B1805" t="s">
        <v>2162</v>
      </c>
      <c r="C1805">
        <v>3</v>
      </c>
      <c r="D1805">
        <v>5.3882078553604158</v>
      </c>
      <c r="E1805">
        <v>-0.13369089432802392</v>
      </c>
      <c r="F1805">
        <v>0.23806619393434666</v>
      </c>
      <c r="G1805">
        <v>0.21490704944298858</v>
      </c>
      <c r="H1805">
        <v>-2.3111954212358211E-2</v>
      </c>
      <c r="I1805">
        <v>0</v>
      </c>
      <c r="J1805">
        <v>-1.3867172527414926</v>
      </c>
      <c r="K1805">
        <v>-2.3111954212358211E-2</v>
      </c>
      <c r="L1805">
        <v>-1.0000000000000004</v>
      </c>
      <c r="M1805">
        <v>-1.0000000000000004</v>
      </c>
      <c r="N1805">
        <v>-0.46223908424716409</v>
      </c>
      <c r="O1805">
        <v>4.2163976520619189</v>
      </c>
      <c r="P1805">
        <v>4.9243429853249504E-2</v>
      </c>
      <c r="Q1805">
        <v>0.58858674881129946</v>
      </c>
      <c r="R1805">
        <v>0.19845793621146091</v>
      </c>
      <c r="S1805">
        <v>0.33333333333333309</v>
      </c>
      <c r="T1805">
        <v>0.41923323867455847</v>
      </c>
      <c r="U1805">
        <v>-6.7885502206376597E-2</v>
      </c>
      <c r="V1805">
        <v>5.9075281323283952E-4</v>
      </c>
      <c r="W1805">
        <v>28.335351073084244</v>
      </c>
      <c r="X1805">
        <v>0.59358093961536562</v>
      </c>
      <c r="Y1805">
        <v>-1.0000000000000004</v>
      </c>
      <c r="Z1805">
        <v>-1.0000000000000004</v>
      </c>
      <c r="AA1805">
        <v>46.06271063135403</v>
      </c>
      <c r="AB1805">
        <v>0.14051647519909577</v>
      </c>
      <c r="AC1805">
        <v>-1.7721855121226857E-2</v>
      </c>
      <c r="AD1805">
        <v>0.22778341236329716</v>
      </c>
      <c r="AE1805">
        <v>17.528901622058299</v>
      </c>
      <c r="AF1805">
        <v>-1.0000000000000004</v>
      </c>
      <c r="AG1805">
        <v>-1.0000000000000004</v>
      </c>
      <c r="AH1805">
        <v>-1.0000000000000004</v>
      </c>
      <c r="AI1805">
        <v>1.211049227857962E-2</v>
      </c>
      <c r="AJ1805">
        <v>5.9075281323283952E-4</v>
      </c>
      <c r="AK1805">
        <v>0.18231149326590002</v>
      </c>
      <c r="AL1805">
        <v>0.17560920974320593</v>
      </c>
      <c r="AM1805">
        <v>0.32061212427319358</v>
      </c>
      <c r="AN1805">
        <v>-0.23788096438840167</v>
      </c>
      <c r="AO1805">
        <v>8.9268605731593418</v>
      </c>
      <c r="AP1805">
        <v>-5.0689780609940138</v>
      </c>
      <c r="AQ1805">
        <v>26.94863382034276</v>
      </c>
      <c r="AR1805">
        <v>0.68527182261474773</v>
      </c>
      <c r="AS1805">
        <v>0.5704689854030075</v>
      </c>
      <c r="AT1805">
        <v>-1.0000000000000004</v>
      </c>
      <c r="AU1805">
        <v>-1.0000000000000004</v>
      </c>
      <c r="AV1805">
        <v>0.41336498565444929</v>
      </c>
      <c r="AW1805">
        <v>45.21013022242191</v>
      </c>
      <c r="AX1805">
        <v>45.511415349316792</v>
      </c>
      <c r="AY1805">
        <v>0.26045518778669347</v>
      </c>
      <c r="AZ1805">
        <v>2.4979443398309331</v>
      </c>
      <c r="BA1805">
        <v>1470.9517916213197</v>
      </c>
      <c r="CU1805" t="e">
        <v>#N/A</v>
      </c>
      <c r="CV1805" t="e">
        <v>#N/A</v>
      </c>
    </row>
    <row r="1806" spans="1:100" x14ac:dyDescent="0.25">
      <c r="A1806">
        <v>4473</v>
      </c>
      <c r="B1806" t="s">
        <v>2163</v>
      </c>
      <c r="C1806">
        <v>3</v>
      </c>
      <c r="D1806">
        <v>3.8807932480532772</v>
      </c>
      <c r="E1806">
        <v>-9.5527040485512207E-3</v>
      </c>
      <c r="F1806">
        <v>-8.9333680454272112E-3</v>
      </c>
      <c r="G1806">
        <v>-8.9333680454272112E-3</v>
      </c>
      <c r="H1806">
        <v>0.18500373968592135</v>
      </c>
      <c r="I1806">
        <v>0</v>
      </c>
      <c r="J1806">
        <v>11.100224381155282</v>
      </c>
      <c r="K1806">
        <v>0.18500373968592135</v>
      </c>
      <c r="L1806">
        <v>-0.99999999999999989</v>
      </c>
      <c r="M1806">
        <v>-0.99999999999999989</v>
      </c>
      <c r="N1806">
        <v>3.7000747937184282</v>
      </c>
      <c r="O1806">
        <v>14.972084261163133</v>
      </c>
      <c r="P1806">
        <v>-1.0914115657334043</v>
      </c>
      <c r="Q1806">
        <v>-0.49242224897051529</v>
      </c>
      <c r="R1806">
        <v>-0.30148635433213322</v>
      </c>
      <c r="S1806">
        <v>0.33024106601496167</v>
      </c>
      <c r="T1806">
        <v>0.39157599885241329</v>
      </c>
      <c r="U1806">
        <v>8.978543208047295E-3</v>
      </c>
      <c r="V1806">
        <v>-3.7843770960474851E-2</v>
      </c>
      <c r="W1806">
        <v>20.317923897161041</v>
      </c>
      <c r="X1806">
        <v>0.39220688487845573</v>
      </c>
      <c r="Y1806">
        <v>-0.99999999999999989</v>
      </c>
      <c r="Z1806">
        <v>-0.99999999999999989</v>
      </c>
      <c r="AA1806">
        <v>36.672074115682904</v>
      </c>
      <c r="AB1806">
        <v>0.11375198320611531</v>
      </c>
      <c r="AC1806">
        <v>0.13975446412250173</v>
      </c>
      <c r="AD1806">
        <v>7.9606284128462851E-2</v>
      </c>
      <c r="AE1806">
        <v>16.655636572853993</v>
      </c>
      <c r="AF1806">
        <v>-0.99999999999999989</v>
      </c>
      <c r="AG1806">
        <v>-0.99999999999999989</v>
      </c>
      <c r="AH1806">
        <v>-0.99999999999999989</v>
      </c>
      <c r="AI1806">
        <v>0</v>
      </c>
      <c r="AJ1806">
        <v>-3.7843770960474851E-2</v>
      </c>
      <c r="AK1806">
        <v>-6.4708912205219044E-2</v>
      </c>
      <c r="AL1806">
        <v>0.29449084909415141</v>
      </c>
      <c r="AM1806">
        <v>2.2467282764399729E-2</v>
      </c>
      <c r="AN1806">
        <v>0.13944360081300983</v>
      </c>
      <c r="AO1806">
        <v>0.23813750808389916</v>
      </c>
      <c r="AP1806">
        <v>4.9585442657960037</v>
      </c>
      <c r="AQ1806">
        <v>31.418148278316327</v>
      </c>
      <c r="AR1806">
        <v>0.69295183711494757</v>
      </c>
      <c r="AS1806">
        <v>0.57721062456437644</v>
      </c>
      <c r="AT1806">
        <v>-0.99999999999999989</v>
      </c>
      <c r="AU1806">
        <v>-0.99999999999999989</v>
      </c>
      <c r="AV1806">
        <v>-0.31041972237756033</v>
      </c>
      <c r="AW1806">
        <v>56.602702642642029</v>
      </c>
      <c r="AX1806">
        <v>52.818325546594536</v>
      </c>
      <c r="AY1806">
        <v>0.10354413738722398</v>
      </c>
      <c r="AZ1806">
        <v>-11.58531349535296</v>
      </c>
      <c r="BA1806">
        <v>1499.489125913218</v>
      </c>
      <c r="CU1806" t="e">
        <v>#N/A</v>
      </c>
      <c r="CV1806" t="e">
        <v>#N/A</v>
      </c>
    </row>
    <row r="1807" spans="1:100" x14ac:dyDescent="0.25">
      <c r="A1807">
        <v>4476</v>
      </c>
      <c r="B1807" t="s">
        <v>2164</v>
      </c>
      <c r="C1807">
        <v>3</v>
      </c>
      <c r="D1807">
        <v>2.2497512171841079</v>
      </c>
      <c r="E1807">
        <v>-0.10623529325724382</v>
      </c>
      <c r="F1807">
        <v>-0.2515543524771312</v>
      </c>
      <c r="G1807">
        <v>-0.2410266639112687</v>
      </c>
      <c r="H1807">
        <v>-0.10825080804548287</v>
      </c>
      <c r="I1807">
        <v>0</v>
      </c>
      <c r="J1807">
        <v>-6.4950484827289747</v>
      </c>
      <c r="K1807">
        <v>-0.10825080804548287</v>
      </c>
      <c r="L1807">
        <v>-1</v>
      </c>
      <c r="M1807">
        <v>-1</v>
      </c>
      <c r="N1807">
        <v>-2.1650161609096572</v>
      </c>
      <c r="O1807">
        <v>-4.4863239294561374</v>
      </c>
      <c r="P1807">
        <v>0.69123009643985478</v>
      </c>
      <c r="Q1807">
        <v>-0.25985285147510417</v>
      </c>
      <c r="R1807">
        <v>-1.6077717813838432E-2</v>
      </c>
      <c r="S1807">
        <v>0.34013327697101625</v>
      </c>
      <c r="T1807">
        <v>0.18333890299055844</v>
      </c>
      <c r="U1807">
        <v>1.9394144524709344E-2</v>
      </c>
      <c r="V1807">
        <v>0</v>
      </c>
      <c r="W1807">
        <v>26.0446853012707</v>
      </c>
      <c r="X1807">
        <v>0.55930513576311991</v>
      </c>
      <c r="Y1807">
        <v>-1</v>
      </c>
      <c r="Z1807">
        <v>-1</v>
      </c>
      <c r="AA1807">
        <v>21.1899595504287</v>
      </c>
      <c r="AB1807">
        <v>-3.9212685455868611E-2</v>
      </c>
      <c r="AC1807">
        <v>-0.10873716416970458</v>
      </c>
      <c r="AD1807">
        <v>5.1176888965010381E-2</v>
      </c>
      <c r="AE1807">
        <v>-4.8386480330281376</v>
      </c>
      <c r="AF1807">
        <v>-1</v>
      </c>
      <c r="AG1807">
        <v>-1</v>
      </c>
      <c r="AH1807">
        <v>-1</v>
      </c>
      <c r="AI1807">
        <v>0</v>
      </c>
      <c r="AJ1807">
        <v>0</v>
      </c>
      <c r="AK1807">
        <v>6.4523152011679533E-2</v>
      </c>
      <c r="AL1807">
        <v>6.5524783645818305E-2</v>
      </c>
      <c r="AM1807">
        <v>0.32793248560692456</v>
      </c>
      <c r="AN1807">
        <v>2.4540134349812052E-2</v>
      </c>
      <c r="AO1807">
        <v>8.5209279002315093</v>
      </c>
      <c r="AP1807">
        <v>0.94112727697439291</v>
      </c>
      <c r="AQ1807">
        <v>19.549636818541707</v>
      </c>
      <c r="AR1807">
        <v>0.54286632448628425</v>
      </c>
      <c r="AS1807">
        <v>0.45105432771763704</v>
      </c>
      <c r="AT1807">
        <v>-1</v>
      </c>
      <c r="AU1807">
        <v>-1</v>
      </c>
      <c r="AV1807">
        <v>-0.25710438172510708</v>
      </c>
      <c r="AW1807">
        <v>17.644762897946954</v>
      </c>
      <c r="AX1807">
        <v>17.644762897946954</v>
      </c>
      <c r="AY1807">
        <v>-4.7957016533586125E-2</v>
      </c>
      <c r="AZ1807">
        <v>-72.338120618206048</v>
      </c>
      <c r="BA1807">
        <v>1326.2252647071643</v>
      </c>
      <c r="CU1807" t="e">
        <v>#N/A</v>
      </c>
      <c r="CV1807" t="e">
        <v>#N/A</v>
      </c>
    </row>
    <row r="1808" spans="1:100" x14ac:dyDescent="0.25">
      <c r="A1808">
        <v>4480</v>
      </c>
      <c r="B1808" t="s">
        <v>2165</v>
      </c>
      <c r="C1808">
        <v>3</v>
      </c>
      <c r="D1808">
        <v>4.3275447740473654</v>
      </c>
      <c r="E1808">
        <v>-7.5360932162266796E-3</v>
      </c>
      <c r="F1808">
        <v>-9.9604317419152738E-2</v>
      </c>
      <c r="G1808">
        <v>-0.10182651403100004</v>
      </c>
      <c r="H1808">
        <v>0.20540133207152758</v>
      </c>
      <c r="I1808">
        <v>0</v>
      </c>
      <c r="J1808">
        <v>12.324079924291654</v>
      </c>
      <c r="K1808">
        <v>0.20540133207152758</v>
      </c>
      <c r="L1808">
        <v>-0.99999999999999989</v>
      </c>
      <c r="M1808">
        <v>-0.99999999999999989</v>
      </c>
      <c r="N1808">
        <v>4.1080266414305528</v>
      </c>
      <c r="O1808">
        <v>16.549798184308024</v>
      </c>
      <c r="P1808">
        <v>-3.2680078595192605</v>
      </c>
      <c r="Q1808">
        <v>-2.5299130948313104</v>
      </c>
      <c r="R1808">
        <v>-1.131496537002868</v>
      </c>
      <c r="S1808">
        <v>0.33333333333333331</v>
      </c>
      <c r="T1808">
        <v>0.38698735130724987</v>
      </c>
      <c r="U1808">
        <v>0.21757150777527406</v>
      </c>
      <c r="V1808">
        <v>0.12992490771918649</v>
      </c>
      <c r="W1808">
        <v>34.496630722540615</v>
      </c>
      <c r="X1808">
        <v>2.1731335196455532</v>
      </c>
      <c r="Y1808">
        <v>-0.99999999999999989</v>
      </c>
      <c r="Z1808">
        <v>-0.99999999999999989</v>
      </c>
      <c r="AA1808">
        <v>54.389932101661771</v>
      </c>
      <c r="AB1808">
        <v>-3.5157715863859781E-2</v>
      </c>
      <c r="AC1808">
        <v>-1.7356758545108646E-2</v>
      </c>
      <c r="AD1808">
        <v>0.47301043273144866</v>
      </c>
      <c r="AE1808">
        <v>21.024797916124005</v>
      </c>
      <c r="AF1808">
        <v>-0.99999999999999989</v>
      </c>
      <c r="AG1808">
        <v>-0.99999999999999989</v>
      </c>
      <c r="AH1808">
        <v>-0.99999999999999989</v>
      </c>
      <c r="AI1808">
        <v>0</v>
      </c>
      <c r="AJ1808">
        <v>0.12992490771918649</v>
      </c>
      <c r="AK1808">
        <v>0.41284458804320628</v>
      </c>
      <c r="AL1808">
        <v>2.4050105905751355E-2</v>
      </c>
      <c r="AM1808">
        <v>0.13748643199362945</v>
      </c>
      <c r="AN1808">
        <v>-7.4760543565931523E-2</v>
      </c>
      <c r="AO1808">
        <v>5.5013837400567649</v>
      </c>
      <c r="AP1808">
        <v>-1.7487630596195312</v>
      </c>
      <c r="AQ1808">
        <v>46.820710646832261</v>
      </c>
      <c r="AR1808">
        <v>1.0678171001350441</v>
      </c>
      <c r="AS1808">
        <v>2.3785348517170806</v>
      </c>
      <c r="AT1808">
        <v>-0.99999999999999989</v>
      </c>
      <c r="AU1808">
        <v>-0.99999999999999989</v>
      </c>
      <c r="AV1808">
        <v>-1.2333230510338684</v>
      </c>
      <c r="AW1808">
        <v>69.190967226350239</v>
      </c>
      <c r="AX1808">
        <v>82.183457998268892</v>
      </c>
      <c r="AY1808">
        <v>0.21628623725506246</v>
      </c>
      <c r="AZ1808">
        <v>5.0622170230987908</v>
      </c>
      <c r="BA1808">
        <v>1411.9222159676754</v>
      </c>
      <c r="CU1808" t="e">
        <v>#N/A</v>
      </c>
      <c r="CV1808" t="e">
        <v>#N/A</v>
      </c>
    </row>
    <row r="1809" spans="1:100" x14ac:dyDescent="0.25">
      <c r="A1809">
        <v>4481</v>
      </c>
      <c r="B1809" t="s">
        <v>2166</v>
      </c>
      <c r="C1809">
        <v>3</v>
      </c>
      <c r="D1809">
        <v>4.2353498929072035</v>
      </c>
      <c r="E1809">
        <v>7.0831017177870714E-2</v>
      </c>
      <c r="F1809">
        <v>-0.23670904658508965</v>
      </c>
      <c r="G1809">
        <v>-0.21668472143751674</v>
      </c>
      <c r="H1809">
        <v>7.6034188205744688E-2</v>
      </c>
      <c r="I1809">
        <v>0</v>
      </c>
      <c r="J1809">
        <v>4.5620512923446821</v>
      </c>
      <c r="K1809">
        <v>7.6034188205744688E-2</v>
      </c>
      <c r="L1809">
        <v>-0.99999999999999889</v>
      </c>
      <c r="M1809">
        <v>-0.99999999999999889</v>
      </c>
      <c r="N1809">
        <v>1.5206837641148911</v>
      </c>
      <c r="O1809">
        <v>8.5807164638143689</v>
      </c>
      <c r="P1809">
        <v>0.513514108254156</v>
      </c>
      <c r="Q1809">
        <v>5.4161300317522025E-2</v>
      </c>
      <c r="R1809">
        <v>-5.996266520417709E-3</v>
      </c>
      <c r="S1809">
        <v>0.33333333333333337</v>
      </c>
      <c r="T1809">
        <v>0.37564669045871441</v>
      </c>
      <c r="U1809">
        <v>0.69412830992545271</v>
      </c>
      <c r="V1809">
        <v>-3.5059914296782617E-2</v>
      </c>
      <c r="W1809">
        <v>51.6805692485989</v>
      </c>
      <c r="X1809">
        <v>3.2237744690766816</v>
      </c>
      <c r="Y1809">
        <v>-0.99999999999999889</v>
      </c>
      <c r="Z1809">
        <v>-0.99999999999999889</v>
      </c>
      <c r="AA1809">
        <v>78.063320743552538</v>
      </c>
      <c r="AB1809">
        <v>-2.8125856863349567E-2</v>
      </c>
      <c r="AC1809">
        <v>0.27309919101956187</v>
      </c>
      <c r="AD1809">
        <v>0.28280162107326873</v>
      </c>
      <c r="AE1809">
        <v>26.388747761474065</v>
      </c>
      <c r="AF1809">
        <v>-0.99999999999999889</v>
      </c>
      <c r="AG1809">
        <v>-0.99999999999999889</v>
      </c>
      <c r="AH1809">
        <v>-0.99999999999999889</v>
      </c>
      <c r="AI1809">
        <v>0</v>
      </c>
      <c r="AJ1809">
        <v>-3.5059914296782617E-2</v>
      </c>
      <c r="AK1809">
        <v>0.17788411863096659</v>
      </c>
      <c r="AL1809">
        <v>0.161313705779255</v>
      </c>
      <c r="AM1809">
        <v>0.58207553026881897</v>
      </c>
      <c r="AN1809">
        <v>0.16247256013012035</v>
      </c>
      <c r="AO1809">
        <v>15.441308849875304</v>
      </c>
      <c r="AP1809">
        <v>4.8683825321492824</v>
      </c>
      <c r="AQ1809">
        <v>56.242620540943626</v>
      </c>
      <c r="AR1809">
        <v>1.3680484194207165</v>
      </c>
      <c r="AS1809">
        <v>3.2998086572824259</v>
      </c>
      <c r="AT1809">
        <v>-0.99999999999999889</v>
      </c>
      <c r="AU1809">
        <v>-0.99999999999999889</v>
      </c>
      <c r="AV1809">
        <v>-0.22268098795793417</v>
      </c>
      <c r="AW1809">
        <v>91.512419739516204</v>
      </c>
      <c r="AX1809">
        <v>88.006428309837943</v>
      </c>
      <c r="AY1809">
        <v>0.39376562746435273</v>
      </c>
      <c r="AZ1809">
        <v>49.957838880554874</v>
      </c>
      <c r="BA1809">
        <v>1604.132220693898</v>
      </c>
      <c r="CU1809" t="e">
        <v>#N/A</v>
      </c>
      <c r="CV1809" t="e">
        <v>#N/A</v>
      </c>
    </row>
    <row r="1810" spans="1:100" x14ac:dyDescent="0.25">
      <c r="A1810">
        <v>4482</v>
      </c>
      <c r="B1810" t="s">
        <v>2167</v>
      </c>
      <c r="C1810">
        <v>3</v>
      </c>
      <c r="D1810">
        <v>4.3326798620108855</v>
      </c>
      <c r="E1810">
        <v>3.7662481763746897E-2</v>
      </c>
      <c r="F1810">
        <v>-0.21844767903453702</v>
      </c>
      <c r="G1810">
        <v>-0.17818190124374669</v>
      </c>
      <c r="H1810">
        <v>0.26910118161923657</v>
      </c>
      <c r="I1810">
        <v>0</v>
      </c>
      <c r="J1810">
        <v>16.146070897154189</v>
      </c>
      <c r="K1810">
        <v>0.26910118161923657</v>
      </c>
      <c r="L1810">
        <v>-0.99999999999999967</v>
      </c>
      <c r="M1810">
        <v>-0.99999999999999967</v>
      </c>
      <c r="N1810">
        <v>5.3820236323847324</v>
      </c>
      <c r="O1810">
        <v>20.300568857921331</v>
      </c>
      <c r="P1810">
        <v>-0.44225004913760851</v>
      </c>
      <c r="Q1810">
        <v>-9.3301151232359127E-3</v>
      </c>
      <c r="R1810">
        <v>-5.0545479412404247E-2</v>
      </c>
      <c r="S1810">
        <v>0.35277103333522053</v>
      </c>
      <c r="T1810">
        <v>0.22609819807018816</v>
      </c>
      <c r="U1810">
        <v>2.344346008922903E-3</v>
      </c>
      <c r="V1810">
        <v>0</v>
      </c>
      <c r="W1810">
        <v>12.484495831803798</v>
      </c>
      <c r="X1810">
        <v>0.21191029855871851</v>
      </c>
      <c r="Y1810">
        <v>-0.99999999999999967</v>
      </c>
      <c r="Z1810">
        <v>-0.99999999999999967</v>
      </c>
      <c r="AA1810">
        <v>22.810593572585159</v>
      </c>
      <c r="AB1810">
        <v>0.11202972259395323</v>
      </c>
      <c r="AC1810">
        <v>-2.8340978659991616E-2</v>
      </c>
      <c r="AD1810">
        <v>0.12384412046991375</v>
      </c>
      <c r="AE1810">
        <v>10.376643220193763</v>
      </c>
      <c r="AF1810">
        <v>-0.99999999999999967</v>
      </c>
      <c r="AG1810">
        <v>-0.99999999999999967</v>
      </c>
      <c r="AH1810">
        <v>-0.99999999999999967</v>
      </c>
      <c r="AI1810">
        <v>0</v>
      </c>
      <c r="AJ1810">
        <v>0</v>
      </c>
      <c r="AK1810">
        <v>-0.17654085312543077</v>
      </c>
      <c r="AL1810">
        <v>0.15825654597079797</v>
      </c>
      <c r="AM1810">
        <v>5.4746715266248955E-2</v>
      </c>
      <c r="AN1810">
        <v>0.11505423145429669</v>
      </c>
      <c r="AO1810">
        <v>0.48596361602906929</v>
      </c>
      <c r="AP1810">
        <v>3.6676385162114076</v>
      </c>
      <c r="AQ1810">
        <v>28.630566728957998</v>
      </c>
      <c r="AR1810">
        <v>0.58121357741433144</v>
      </c>
      <c r="AS1810">
        <v>0.48101148017795498</v>
      </c>
      <c r="AT1810">
        <v>-0.99999999999999967</v>
      </c>
      <c r="AU1810">
        <v>-0.99999999999999967</v>
      </c>
      <c r="AV1810">
        <v>-0.22872738065615092</v>
      </c>
      <c r="AW1810">
        <v>46.77880094671788</v>
      </c>
      <c r="AX1810">
        <v>46.77880094671788</v>
      </c>
      <c r="AY1810">
        <v>8.0097502885148469E-2</v>
      </c>
      <c r="AZ1810">
        <v>-11.329868339796118</v>
      </c>
      <c r="BA1810">
        <v>1397.4720230477958</v>
      </c>
      <c r="CU1810" t="e">
        <v>#N/A</v>
      </c>
      <c r="CV1810" t="e">
        <v>#N/A</v>
      </c>
    </row>
    <row r="1811" spans="1:100" x14ac:dyDescent="0.25">
      <c r="A1811">
        <v>4485</v>
      </c>
      <c r="B1811" t="s">
        <v>2168</v>
      </c>
      <c r="C1811">
        <v>3</v>
      </c>
      <c r="D1811">
        <v>3.2614079807387837</v>
      </c>
      <c r="E1811">
        <v>0</v>
      </c>
      <c r="F1811">
        <v>0.90504583951290751</v>
      </c>
      <c r="G1811">
        <v>0.90504583951290751</v>
      </c>
      <c r="H1811">
        <v>0.21570508930742377</v>
      </c>
      <c r="I1811">
        <v>0</v>
      </c>
      <c r="J1811">
        <v>12.942305358445426</v>
      </c>
      <c r="K1811">
        <v>0.21570508930742377</v>
      </c>
      <c r="L1811">
        <v>-0.99999999999999956</v>
      </c>
      <c r="M1811">
        <v>-0.99999999999999956</v>
      </c>
      <c r="N1811">
        <v>4.3141017861484752</v>
      </c>
      <c r="O1811">
        <v>17.108759178697113</v>
      </c>
      <c r="P1811">
        <v>-9.834197343078796E-2</v>
      </c>
      <c r="Q1811">
        <v>-0.21768508076950535</v>
      </c>
      <c r="R1811">
        <v>-0.12420432769447884</v>
      </c>
      <c r="S1811">
        <v>0.33333333333333315</v>
      </c>
      <c r="T1811">
        <v>0.3442804642928966</v>
      </c>
      <c r="U1811">
        <v>0.37135091922967223</v>
      </c>
      <c r="V1811">
        <v>0</v>
      </c>
      <c r="W1811">
        <v>33.330385101939122</v>
      </c>
      <c r="X1811">
        <v>1.9582595161970584</v>
      </c>
      <c r="Y1811">
        <v>-0.99999999999999956</v>
      </c>
      <c r="Z1811">
        <v>-0.99999999999999956</v>
      </c>
      <c r="AA1811">
        <v>84.515231845934991</v>
      </c>
      <c r="AB1811">
        <v>0.32819944176443111</v>
      </c>
      <c r="AC1811">
        <v>0.43502629785546831</v>
      </c>
      <c r="AD1811">
        <v>0.26295528181390898</v>
      </c>
      <c r="AE1811">
        <v>51.309051071690384</v>
      </c>
      <c r="AF1811">
        <v>-0.99999999999999956</v>
      </c>
      <c r="AG1811">
        <v>-0.99999999999999956</v>
      </c>
      <c r="AH1811">
        <v>-0.99999999999999956</v>
      </c>
      <c r="AI1811">
        <v>0</v>
      </c>
      <c r="AJ1811">
        <v>0</v>
      </c>
      <c r="AK1811">
        <v>0.15066838883123676</v>
      </c>
      <c r="AL1811">
        <v>0.14424984832083637</v>
      </c>
      <c r="AM1811">
        <v>0.27282809417357862</v>
      </c>
      <c r="AN1811">
        <v>0.12713641514442128</v>
      </c>
      <c r="AO1811">
        <v>7.5740442984956484</v>
      </c>
      <c r="AP1811">
        <v>3.8996596202147131</v>
      </c>
      <c r="AQ1811">
        <v>46.272690460384567</v>
      </c>
      <c r="AR1811">
        <v>1.0489647168559022</v>
      </c>
      <c r="AS1811">
        <v>2.1739646055044819</v>
      </c>
      <c r="AT1811">
        <v>-0.99999999999999956</v>
      </c>
      <c r="AU1811">
        <v>-0.99999999999999956</v>
      </c>
      <c r="AV1811">
        <v>0.78084151181842876</v>
      </c>
      <c r="AW1811">
        <v>105.5236506448469</v>
      </c>
      <c r="AX1811">
        <v>105.5236506448469</v>
      </c>
      <c r="AY1811">
        <v>0.18383479354786506</v>
      </c>
      <c r="AZ1811">
        <v>18.489374609230076</v>
      </c>
      <c r="BA1811">
        <v>1493.1068573439525</v>
      </c>
    </row>
    <row r="1812" spans="1:100" x14ac:dyDescent="0.25">
      <c r="A1812">
        <v>4486</v>
      </c>
      <c r="B1812" t="s">
        <v>2169</v>
      </c>
      <c r="C1812">
        <v>3</v>
      </c>
      <c r="D1812">
        <v>5.2091613562441204</v>
      </c>
      <c r="E1812">
        <v>8.3952671338809515E-2</v>
      </c>
      <c r="F1812">
        <v>-0.67807385772365225</v>
      </c>
      <c r="G1812">
        <v>-0.64878710355493507</v>
      </c>
      <c r="H1812">
        <v>-0.15519571535331816</v>
      </c>
      <c r="I1812">
        <v>0</v>
      </c>
      <c r="J1812">
        <v>-9.3117429211990874</v>
      </c>
      <c r="K1812">
        <v>-0.15519571535331816</v>
      </c>
      <c r="L1812">
        <v>-0.99999999999999933</v>
      </c>
      <c r="M1812">
        <v>-0.99999999999999933</v>
      </c>
      <c r="N1812">
        <v>-3.103914307066364</v>
      </c>
      <c r="O1812">
        <v>-4.7513686685099046</v>
      </c>
      <c r="P1812">
        <v>3.5556463153300317</v>
      </c>
      <c r="Q1812">
        <v>0.1707714665335377</v>
      </c>
      <c r="R1812">
        <v>0.40589569148470056</v>
      </c>
      <c r="S1812">
        <v>0.33333333333333293</v>
      </c>
      <c r="T1812">
        <v>-2.7593769262026894E-2</v>
      </c>
      <c r="U1812">
        <v>1.6961910644981079E-2</v>
      </c>
      <c r="V1812">
        <v>0</v>
      </c>
      <c r="W1812">
        <v>19.115887602784213</v>
      </c>
      <c r="X1812">
        <v>0.14790283437647228</v>
      </c>
      <c r="Y1812">
        <v>-0.99999999999999933</v>
      </c>
      <c r="Z1812">
        <v>-0.99999999999999933</v>
      </c>
      <c r="AA1812">
        <v>34.804854549880176</v>
      </c>
      <c r="AB1812">
        <v>0.23043202871982216</v>
      </c>
      <c r="AC1812">
        <v>3.9862848655871308E-2</v>
      </c>
      <c r="AD1812">
        <v>3.5366547736531632E-2</v>
      </c>
      <c r="AE1812">
        <v>15.283071255611256</v>
      </c>
      <c r="AF1812">
        <v>-0.99999999999999933</v>
      </c>
      <c r="AG1812">
        <v>-0.99999999999999933</v>
      </c>
      <c r="AH1812">
        <v>-0.99999999999999933</v>
      </c>
      <c r="AI1812">
        <v>0</v>
      </c>
      <c r="AJ1812">
        <v>0</v>
      </c>
      <c r="AK1812">
        <v>0.24462132251496171</v>
      </c>
      <c r="AL1812">
        <v>-8.7580883005615423E-2</v>
      </c>
      <c r="AM1812">
        <v>0.14052226159600947</v>
      </c>
      <c r="AN1812">
        <v>0.81669025941043172</v>
      </c>
      <c r="AO1812">
        <v>4.7361631524750463</v>
      </c>
      <c r="AP1812">
        <v>19.979352070232711</v>
      </c>
      <c r="AQ1812">
        <v>9.8041446815851199</v>
      </c>
      <c r="AR1812">
        <v>0.32270147471628718</v>
      </c>
      <c r="AS1812">
        <v>-7.2928809768458506E-3</v>
      </c>
      <c r="AT1812">
        <v>-0.99999999999999933</v>
      </c>
      <c r="AU1812">
        <v>-0.99999999999999933</v>
      </c>
      <c r="AV1812">
        <v>-0.24289141207023474</v>
      </c>
      <c r="AW1812">
        <v>50.03283795160295</v>
      </c>
      <c r="AX1812">
        <v>50.03283795160295</v>
      </c>
      <c r="AY1812">
        <v>0.21614943408643392</v>
      </c>
      <c r="AZ1812">
        <v>-1.5004319563237347</v>
      </c>
      <c r="BA1812">
        <v>1436.2918748964087</v>
      </c>
    </row>
    <row r="1813" spans="1:100" x14ac:dyDescent="0.25">
      <c r="A1813">
        <v>4488</v>
      </c>
      <c r="B1813" t="s">
        <v>1038</v>
      </c>
      <c r="C1813">
        <v>3</v>
      </c>
      <c r="D1813">
        <v>4.9488584021685229</v>
      </c>
      <c r="E1813">
        <v>0</v>
      </c>
      <c r="F1813">
        <v>0.17806617812559825</v>
      </c>
      <c r="G1813">
        <v>0.17806617812559825</v>
      </c>
      <c r="H1813">
        <v>0.49023856243848074</v>
      </c>
      <c r="I1813">
        <v>0</v>
      </c>
      <c r="J1813">
        <v>29.414313746308842</v>
      </c>
      <c r="K1813">
        <v>0.49023856243848074</v>
      </c>
      <c r="L1813">
        <v>-0.99999999999999978</v>
      </c>
      <c r="M1813">
        <v>-0.99999999999999978</v>
      </c>
      <c r="N1813">
        <v>9.804771248769617</v>
      </c>
      <c r="O1813">
        <v>34.541238326602965</v>
      </c>
      <c r="P1813">
        <v>-0.33686427850892758</v>
      </c>
      <c r="Q1813">
        <v>3.9795634267847935</v>
      </c>
      <c r="R1813">
        <v>1.0509949658995663</v>
      </c>
      <c r="S1813">
        <v>0.3333333333333332</v>
      </c>
      <c r="T1813">
        <v>0.33839563742442752</v>
      </c>
      <c r="U1813">
        <v>0.20382600294441916</v>
      </c>
      <c r="V1813">
        <v>1.8958912624244696E-3</v>
      </c>
      <c r="W1813">
        <v>15.488492101044942</v>
      </c>
      <c r="X1813">
        <v>1.0132320717625984</v>
      </c>
      <c r="Y1813">
        <v>-0.99999999999999978</v>
      </c>
      <c r="Z1813">
        <v>-0.99999999999999978</v>
      </c>
      <c r="AA1813">
        <v>55.300947191755881</v>
      </c>
      <c r="AB1813">
        <v>0.47571772697846021</v>
      </c>
      <c r="AC1813">
        <v>2.9841301205582125E-2</v>
      </c>
      <c r="AD1813">
        <v>0.26967017431218554</v>
      </c>
      <c r="AE1813">
        <v>38.761460124811386</v>
      </c>
      <c r="AF1813">
        <v>-0.99999999999999978</v>
      </c>
      <c r="AG1813">
        <v>-0.99999999999999978</v>
      </c>
      <c r="AH1813">
        <v>-0.99999999999999978</v>
      </c>
      <c r="AI1813">
        <v>0</v>
      </c>
      <c r="AJ1813">
        <v>1.8958912624244696E-3</v>
      </c>
      <c r="AK1813">
        <v>0.31198743843887322</v>
      </c>
      <c r="AL1813">
        <v>0.13358276171950673</v>
      </c>
      <c r="AM1813">
        <v>0.28192755403145925</v>
      </c>
      <c r="AN1813">
        <v>-0.15556212264892316</v>
      </c>
      <c r="AO1813">
        <v>8.6081260429808495</v>
      </c>
      <c r="AP1813">
        <v>-3.2211392576255444</v>
      </c>
      <c r="AQ1813">
        <v>44.902805847353797</v>
      </c>
      <c r="AR1813">
        <v>0.87745086496460445</v>
      </c>
      <c r="AS1813">
        <v>1.5034706342010784</v>
      </c>
      <c r="AT1813">
        <v>-0.99999999999999978</v>
      </c>
      <c r="AU1813">
        <v>-0.99999999999999978</v>
      </c>
      <c r="AV1813">
        <v>1.2290611440251644</v>
      </c>
      <c r="AW1813">
        <v>86.621046260733323</v>
      </c>
      <c r="AX1813">
        <v>86.810635386975775</v>
      </c>
      <c r="AY1813">
        <v>0.21243429405721503</v>
      </c>
      <c r="AZ1813">
        <v>33.959261149204622</v>
      </c>
      <c r="BA1813">
        <v>1621.3521887507775</v>
      </c>
    </row>
    <row r="1814" spans="1:100" x14ac:dyDescent="0.25">
      <c r="A1814">
        <v>4490</v>
      </c>
      <c r="B1814" t="s">
        <v>2170</v>
      </c>
      <c r="C1814">
        <v>3</v>
      </c>
      <c r="D1814">
        <v>3.0606946976511606</v>
      </c>
      <c r="E1814">
        <v>-9.1718654623759825E-3</v>
      </c>
      <c r="F1814">
        <v>-1.9912058634782195E-2</v>
      </c>
      <c r="G1814">
        <v>-1.9912058634782195E-2</v>
      </c>
      <c r="H1814">
        <v>8.0428402796270615E-2</v>
      </c>
      <c r="I1814">
        <v>0</v>
      </c>
      <c r="J1814">
        <v>4.8257041677762338</v>
      </c>
      <c r="K1814">
        <v>8.0428402796270615E-2</v>
      </c>
      <c r="L1814">
        <v>-0.99999999999999978</v>
      </c>
      <c r="M1814">
        <v>-0.99999999999999978</v>
      </c>
      <c r="N1814">
        <v>1.6085680559254119</v>
      </c>
      <c r="O1814">
        <v>7.8664868067926097</v>
      </c>
      <c r="P1814">
        <v>-0.56672583301312807</v>
      </c>
      <c r="Q1814">
        <v>0.71944694433953638</v>
      </c>
      <c r="R1814">
        <v>7.182025034726601E-2</v>
      </c>
      <c r="S1814">
        <v>0.34697026171531131</v>
      </c>
      <c r="T1814">
        <v>0.34917108672422181</v>
      </c>
      <c r="U1814">
        <v>0.13716439836345445</v>
      </c>
      <c r="V1814">
        <v>0</v>
      </c>
      <c r="W1814">
        <v>30.115093760268689</v>
      </c>
      <c r="X1814">
        <v>1.1830472154532832</v>
      </c>
      <c r="Y1814">
        <v>-0.99999999999999978</v>
      </c>
      <c r="Z1814">
        <v>-0.99999999999999978</v>
      </c>
      <c r="AA1814">
        <v>49.568316310618123</v>
      </c>
      <c r="AB1814">
        <v>2.7270756003677732E-2</v>
      </c>
      <c r="AC1814">
        <v>0.24975976437993644</v>
      </c>
      <c r="AD1814">
        <v>0.11059752561642887</v>
      </c>
      <c r="AE1814">
        <v>19.381402300002154</v>
      </c>
      <c r="AF1814">
        <v>-0.99999999999999978</v>
      </c>
      <c r="AG1814">
        <v>-0.99999999999999978</v>
      </c>
      <c r="AH1814">
        <v>-0.99999999999999978</v>
      </c>
      <c r="AI1814">
        <v>0</v>
      </c>
      <c r="AJ1814">
        <v>0</v>
      </c>
      <c r="AK1814">
        <v>8.8413278493339367E-2</v>
      </c>
      <c r="AL1814">
        <v>0.19616056828617334</v>
      </c>
      <c r="AM1814">
        <v>-7.4456283760785946E-2</v>
      </c>
      <c r="AN1814">
        <v>0.4225473259017023</v>
      </c>
      <c r="AO1814">
        <v>-1.4193407015529504</v>
      </c>
      <c r="AP1814">
        <v>11.544485988973411</v>
      </c>
      <c r="AQ1814">
        <v>34.940797928044901</v>
      </c>
      <c r="AR1814">
        <v>0.83330574680298741</v>
      </c>
      <c r="AS1814">
        <v>1.2634756182495532</v>
      </c>
      <c r="AT1814">
        <v>-0.99999999999999978</v>
      </c>
      <c r="AU1814">
        <v>-0.99999999999999978</v>
      </c>
      <c r="AV1814">
        <v>5.1908191712483814E-2</v>
      </c>
      <c r="AW1814">
        <v>68.979289106384115</v>
      </c>
      <c r="AX1814">
        <v>68.979289106384115</v>
      </c>
      <c r="AY1814">
        <v>0.2318379798831168</v>
      </c>
      <c r="AZ1814">
        <v>3.9741105791514588</v>
      </c>
      <c r="BA1814">
        <v>1455.6877113695621</v>
      </c>
    </row>
    <row r="1815" spans="1:100" x14ac:dyDescent="0.25">
      <c r="A1815">
        <v>4491</v>
      </c>
      <c r="B1815" t="s">
        <v>2171</v>
      </c>
      <c r="C1815">
        <v>2</v>
      </c>
      <c r="D1815">
        <v>3.8225637827994237</v>
      </c>
      <c r="E1815">
        <v>2.0133041245609239E-2</v>
      </c>
      <c r="F1815">
        <v>0.1270707497019824</v>
      </c>
      <c r="G1815">
        <v>0.13531465942795684</v>
      </c>
      <c r="H1815">
        <v>8.0221368612561725E-2</v>
      </c>
      <c r="I1815">
        <v>0</v>
      </c>
      <c r="J1815">
        <v>4.8132821167537028</v>
      </c>
      <c r="K1815">
        <v>8.0221368612561725E-2</v>
      </c>
      <c r="L1815">
        <v>-1</v>
      </c>
      <c r="M1815">
        <v>-1</v>
      </c>
      <c r="N1815">
        <v>1.6044273722512343</v>
      </c>
      <c r="O1815">
        <v>8.8446104437775421</v>
      </c>
      <c r="P1815">
        <v>0.26974137506477963</v>
      </c>
      <c r="Q1815">
        <v>0.91871464326002261</v>
      </c>
      <c r="R1815">
        <v>0.30324280587747243</v>
      </c>
      <c r="S1815">
        <v>0.32985035858455514</v>
      </c>
      <c r="T1815">
        <v>0.2817101248349686</v>
      </c>
      <c r="U1815">
        <v>7.4563852815246107E-2</v>
      </c>
      <c r="V1815">
        <v>2.2849190050360034E-4</v>
      </c>
      <c r="W1815">
        <v>24.124856072386699</v>
      </c>
      <c r="X1815">
        <v>0.78872044890692439</v>
      </c>
      <c r="Y1815">
        <v>-1</v>
      </c>
      <c r="Z1815">
        <v>-1</v>
      </c>
      <c r="AA1815">
        <v>42.017113643966404</v>
      </c>
      <c r="AB1815">
        <v>0.11399964014250744</v>
      </c>
      <c r="AC1815">
        <v>0.1142119679155752</v>
      </c>
      <c r="AD1815">
        <v>0.10965002121334891</v>
      </c>
      <c r="AE1815">
        <v>17.305983066706826</v>
      </c>
      <c r="AF1815">
        <v>-1</v>
      </c>
      <c r="AG1815">
        <v>-1</v>
      </c>
      <c r="AH1815">
        <v>-1</v>
      </c>
      <c r="AI1815">
        <v>-1.4174321457259499E-4</v>
      </c>
      <c r="AJ1815">
        <v>2.2849190050360034E-4</v>
      </c>
      <c r="AK1815">
        <v>9.4567828681719257E-2</v>
      </c>
      <c r="AL1815">
        <v>7.726012830752807E-2</v>
      </c>
      <c r="AM1815">
        <v>0.10179977167996895</v>
      </c>
      <c r="AN1815">
        <v>8.164108853508481E-2</v>
      </c>
      <c r="AO1815">
        <v>2.9792401594195095</v>
      </c>
      <c r="AP1815">
        <v>2.4659211309030713</v>
      </c>
      <c r="AQ1815">
        <v>29.305209794829466</v>
      </c>
      <c r="AR1815">
        <v>0.69052882536403903</v>
      </c>
      <c r="AS1815">
        <v>0.8745326998830244</v>
      </c>
      <c r="AT1815">
        <v>-1</v>
      </c>
      <c r="AU1815">
        <v>-1</v>
      </c>
      <c r="AV1815">
        <v>0.45413175869916589</v>
      </c>
      <c r="AW1815">
        <v>53.86532790465958</v>
      </c>
      <c r="AX1815">
        <v>53.966743239351402</v>
      </c>
      <c r="AY1815">
        <v>0.15928000154796784</v>
      </c>
      <c r="AZ1815">
        <v>-1.2940884804318951</v>
      </c>
      <c r="BA1815">
        <v>1383.8102693610351</v>
      </c>
    </row>
    <row r="1816" spans="1:100" x14ac:dyDescent="0.25">
      <c r="A1816">
        <v>4495</v>
      </c>
      <c r="B1816" t="s">
        <v>2172</v>
      </c>
      <c r="C1816">
        <v>3</v>
      </c>
      <c r="D1816">
        <v>4.1154535552140414</v>
      </c>
      <c r="E1816">
        <v>0</v>
      </c>
      <c r="F1816">
        <v>-0.21332202561842259</v>
      </c>
      <c r="G1816">
        <v>-0.21332202561842259</v>
      </c>
      <c r="H1816">
        <v>0.19231691775147353</v>
      </c>
      <c r="I1816">
        <v>0</v>
      </c>
      <c r="J1816">
        <v>11.539015065088408</v>
      </c>
      <c r="K1816">
        <v>0.19231691775147353</v>
      </c>
      <c r="L1816">
        <v>-1.0000000000000009</v>
      </c>
      <c r="M1816">
        <v>-1.0000000000000009</v>
      </c>
      <c r="N1816">
        <v>3.846338355029471</v>
      </c>
      <c r="O1816">
        <v>15.441146594684032</v>
      </c>
      <c r="P1816">
        <v>1.7140575256978124E-2</v>
      </c>
      <c r="Q1816">
        <v>-1.3175613173244876</v>
      </c>
      <c r="R1816">
        <v>-0.44247427967525133</v>
      </c>
      <c r="S1816">
        <v>0.33333333333333354</v>
      </c>
      <c r="T1816">
        <v>0.34786868214805627</v>
      </c>
      <c r="U1816">
        <v>0.1799378014949784</v>
      </c>
      <c r="V1816">
        <v>0</v>
      </c>
      <c r="W1816">
        <v>26.752915968995776</v>
      </c>
      <c r="X1816">
        <v>1.2231716525245533</v>
      </c>
      <c r="Y1816">
        <v>-1.0000000000000009</v>
      </c>
      <c r="Z1816">
        <v>-1.0000000000000009</v>
      </c>
      <c r="AA1816">
        <v>75.934503919525412</v>
      </c>
      <c r="AB1816">
        <v>0.1548196287739658</v>
      </c>
      <c r="AC1816">
        <v>0.47588438280509104</v>
      </c>
      <c r="AD1816">
        <v>0.36177723302504078</v>
      </c>
      <c r="AE1816">
        <v>49.624062230204871</v>
      </c>
      <c r="AF1816">
        <v>-1.0000000000000009</v>
      </c>
      <c r="AG1816">
        <v>-1.0000000000000009</v>
      </c>
      <c r="AH1816">
        <v>-1.0000000000000009</v>
      </c>
      <c r="AI1816">
        <v>0</v>
      </c>
      <c r="AJ1816">
        <v>0</v>
      </c>
      <c r="AK1816">
        <v>6.7977234148948892E-2</v>
      </c>
      <c r="AL1816">
        <v>9.9051474600871131E-2</v>
      </c>
      <c r="AM1816">
        <v>-0.13192243472133192</v>
      </c>
      <c r="AN1816">
        <v>-0.25242798492232804</v>
      </c>
      <c r="AO1816">
        <v>-2.9581746972885541</v>
      </c>
      <c r="AP1816">
        <v>-5.8154422500538434</v>
      </c>
      <c r="AQ1816">
        <v>38.291931034084179</v>
      </c>
      <c r="AR1816">
        <v>0.86113981697636843</v>
      </c>
      <c r="AS1816">
        <v>1.4154885702760263</v>
      </c>
      <c r="AT1816">
        <v>-1.0000000000000009</v>
      </c>
      <c r="AU1816">
        <v>-1.0000000000000009</v>
      </c>
      <c r="AV1816">
        <v>-0.65579630529367383</v>
      </c>
      <c r="AW1816">
        <v>85.560208264155619</v>
      </c>
      <c r="AX1816">
        <v>85.560208264155619</v>
      </c>
      <c r="AY1816">
        <v>7.4997801579137602E-2</v>
      </c>
      <c r="AZ1816">
        <v>-2.5760727633578173</v>
      </c>
      <c r="BA1816">
        <v>1427.0450301016433</v>
      </c>
      <c r="CU1816" t="e">
        <v>#N/A</v>
      </c>
      <c r="CV1816" t="e">
        <v>#N/A</v>
      </c>
    </row>
    <row r="1817" spans="1:100" x14ac:dyDescent="0.25">
      <c r="A1817">
        <v>4496</v>
      </c>
      <c r="B1817" t="s">
        <v>2173</v>
      </c>
      <c r="C1817">
        <v>2</v>
      </c>
      <c r="D1817">
        <v>2.2725045139868389</v>
      </c>
      <c r="E1817">
        <v>-0.32417864772377764</v>
      </c>
      <c r="F1817">
        <v>-0.73030296697002195</v>
      </c>
      <c r="G1817">
        <v>-0.72595247169622446</v>
      </c>
      <c r="H1817">
        <v>-9.7957200085127219E-2</v>
      </c>
      <c r="I1817">
        <v>0</v>
      </c>
      <c r="J1817">
        <v>-5.8774320051076332</v>
      </c>
      <c r="K1817">
        <v>-9.7957200085127219E-2</v>
      </c>
      <c r="L1817">
        <v>-1</v>
      </c>
      <c r="M1817">
        <v>-1</v>
      </c>
      <c r="N1817">
        <v>-1.9591440017025441</v>
      </c>
      <c r="O1817">
        <v>-2.2602463485280673</v>
      </c>
      <c r="P1817">
        <v>-1.474013287433644</v>
      </c>
      <c r="Q1817">
        <v>-3.1568927129473963</v>
      </c>
      <c r="R1817">
        <v>-1.0353839217173706</v>
      </c>
      <c r="S1817">
        <v>0.29654369250175372</v>
      </c>
      <c r="T1817">
        <v>0.14108871192535263</v>
      </c>
      <c r="U1817">
        <v>-9.9564986077493811E-2</v>
      </c>
      <c r="V1817">
        <v>-2.279631045597336E-2</v>
      </c>
      <c r="W1817">
        <v>13.134857869925247</v>
      </c>
      <c r="X1817">
        <v>-1.7948568931342668E-2</v>
      </c>
      <c r="Y1817">
        <v>-1</v>
      </c>
      <c r="Z1817">
        <v>-1</v>
      </c>
      <c r="AA1817">
        <v>19.390477444039423</v>
      </c>
      <c r="AB1817">
        <v>-8.1318316358656648E-2</v>
      </c>
      <c r="AC1817">
        <v>-8.1180111283466583E-2</v>
      </c>
      <c r="AD1817">
        <v>-8.4064116161647259E-2</v>
      </c>
      <c r="AE1817">
        <v>-0.68797361860849193</v>
      </c>
      <c r="AF1817">
        <v>-1</v>
      </c>
      <c r="AG1817">
        <v>-1</v>
      </c>
      <c r="AH1817">
        <v>-1</v>
      </c>
      <c r="AI1817">
        <v>-1.2767223301375712E-2</v>
      </c>
      <c r="AJ1817">
        <v>-2.279631045597336E-2</v>
      </c>
      <c r="AK1817">
        <v>0.32987560130829013</v>
      </c>
      <c r="AL1817">
        <v>-0.15804764431904278</v>
      </c>
      <c r="AM1817">
        <v>0.37586823411885323</v>
      </c>
      <c r="AN1817">
        <v>-0.19242737390379944</v>
      </c>
      <c r="AO1817">
        <v>9.9580966588741813</v>
      </c>
      <c r="AP1817">
        <v>-4.5129353685516005</v>
      </c>
      <c r="AQ1817">
        <v>17.605581041603585</v>
      </c>
      <c r="AR1817">
        <v>0.43299709560650806</v>
      </c>
      <c r="AS1817">
        <v>4.1707397941633029E-2</v>
      </c>
      <c r="AT1817">
        <v>-1</v>
      </c>
      <c r="AU1817">
        <v>-1</v>
      </c>
      <c r="AV1817">
        <v>-1.3222798106941576</v>
      </c>
      <c r="AW1817">
        <v>27.78978512242054</v>
      </c>
      <c r="AX1817">
        <v>27.549594222107245</v>
      </c>
      <c r="AY1817">
        <v>-4.157160538316157E-2</v>
      </c>
      <c r="AZ1817">
        <v>-36.481787750545131</v>
      </c>
      <c r="BA1817">
        <v>1398.5275508068983</v>
      </c>
    </row>
    <row r="1818" spans="1:100" x14ac:dyDescent="0.25">
      <c r="A1818">
        <v>4499</v>
      </c>
      <c r="B1818" t="s">
        <v>2174</v>
      </c>
      <c r="C1818">
        <v>3</v>
      </c>
      <c r="D1818">
        <v>3.3913044803700343</v>
      </c>
      <c r="E1818">
        <v>0</v>
      </c>
      <c r="F1818">
        <v>0.38126184997622004</v>
      </c>
      <c r="G1818">
        <v>0.38126184997622004</v>
      </c>
      <c r="H1818">
        <v>6.6408949190630853E-2</v>
      </c>
      <c r="I1818">
        <v>0</v>
      </c>
      <c r="J1818">
        <v>3.9845369514378528</v>
      </c>
      <c r="K1818">
        <v>6.6408949190630853E-2</v>
      </c>
      <c r="L1818">
        <v>-1.0000000000000009</v>
      </c>
      <c r="M1818">
        <v>-1.0000000000000009</v>
      </c>
      <c r="N1818">
        <v>1.3281789838126172</v>
      </c>
      <c r="O1818">
        <v>7.7571032817841079</v>
      </c>
      <c r="P1818">
        <v>-4.9561366508958038E-2</v>
      </c>
      <c r="Q1818">
        <v>11.773413636944372</v>
      </c>
      <c r="R1818">
        <v>3.6582857182108994</v>
      </c>
      <c r="S1818">
        <v>0.34831387041975376</v>
      </c>
      <c r="T1818">
        <v>0.3203710976534786</v>
      </c>
      <c r="U1818">
        <v>1.9445356836224423E-3</v>
      </c>
      <c r="V1818">
        <v>0</v>
      </c>
      <c r="W1818">
        <v>24.168822182648974</v>
      </c>
      <c r="X1818">
        <v>0.68428604428803053</v>
      </c>
      <c r="Y1818">
        <v>-1.0000000000000009</v>
      </c>
      <c r="Z1818">
        <v>-1.0000000000000009</v>
      </c>
      <c r="AA1818">
        <v>43.591826596865488</v>
      </c>
      <c r="AB1818">
        <v>0.30600171347158489</v>
      </c>
      <c r="AC1818">
        <v>2.793337908200165E-2</v>
      </c>
      <c r="AD1818">
        <v>-1.8640718633473899E-2</v>
      </c>
      <c r="AE1818">
        <v>15.764718696005627</v>
      </c>
      <c r="AF1818">
        <v>-1.0000000000000009</v>
      </c>
      <c r="AG1818">
        <v>-1.0000000000000009</v>
      </c>
      <c r="AH1818">
        <v>-1.0000000000000009</v>
      </c>
      <c r="AI1818">
        <v>-7.8421052427597102E-3</v>
      </c>
      <c r="AJ1818">
        <v>0</v>
      </c>
      <c r="AK1818">
        <v>-0.33349464297639886</v>
      </c>
      <c r="AL1818">
        <v>0.46343862373845301</v>
      </c>
      <c r="AM1818">
        <v>0.33783861244867142</v>
      </c>
      <c r="AN1818">
        <v>0.49862685410168167</v>
      </c>
      <c r="AO1818">
        <v>6.7784920963347917</v>
      </c>
      <c r="AP1818">
        <v>14.782864471234303</v>
      </c>
      <c r="AQ1818">
        <v>28.153359134086823</v>
      </c>
      <c r="AR1818">
        <v>0.67062950375685471</v>
      </c>
      <c r="AS1818">
        <v>0.75069499347866164</v>
      </c>
      <c r="AT1818">
        <v>-1.0000000000000009</v>
      </c>
      <c r="AU1818">
        <v>-1.0000000000000009</v>
      </c>
      <c r="AV1818">
        <v>4.0395475681871202</v>
      </c>
      <c r="AW1818">
        <v>66.131794349883904</v>
      </c>
      <c r="AX1818">
        <v>65.974952245028717</v>
      </c>
      <c r="AY1818">
        <v>3.5285430378539311E-2</v>
      </c>
      <c r="AZ1818">
        <v>-22.404069292175507</v>
      </c>
      <c r="BA1818">
        <v>1453.1278191736114</v>
      </c>
      <c r="CU1818" t="e">
        <v>#N/A</v>
      </c>
      <c r="CV1818" t="e">
        <v>#N/A</v>
      </c>
    </row>
    <row r="1819" spans="1:100" x14ac:dyDescent="0.25">
      <c r="A1819">
        <v>4500</v>
      </c>
      <c r="B1819" t="s">
        <v>2175</v>
      </c>
      <c r="C1819">
        <v>3</v>
      </c>
      <c r="D1819">
        <v>5.0460477630729681</v>
      </c>
      <c r="E1819">
        <v>-0.14322640023610023</v>
      </c>
      <c r="F1819">
        <v>1.1006966684568025</v>
      </c>
      <c r="G1819">
        <v>1.0579924003358658</v>
      </c>
      <c r="H1819">
        <v>0.73776198018138328</v>
      </c>
      <c r="I1819">
        <v>0</v>
      </c>
      <c r="J1819">
        <v>44.265718810882994</v>
      </c>
      <c r="K1819">
        <v>0.73776198018138328</v>
      </c>
      <c r="L1819">
        <v>-0.99999999999999956</v>
      </c>
      <c r="M1819">
        <v>-0.99999999999999956</v>
      </c>
      <c r="N1819">
        <v>14.755239603627661</v>
      </c>
      <c r="O1819">
        <v>50.369758974291813</v>
      </c>
      <c r="P1819">
        <v>0.60157669475089759</v>
      </c>
      <c r="Q1819">
        <v>1.8042654008619543</v>
      </c>
      <c r="R1819">
        <v>0.64341168559129891</v>
      </c>
      <c r="S1819">
        <v>0.33333333333333309</v>
      </c>
      <c r="T1819">
        <v>0.35597115933382767</v>
      </c>
      <c r="U1819">
        <v>0.58861725565533152</v>
      </c>
      <c r="V1819">
        <v>0</v>
      </c>
      <c r="W1819">
        <v>21.606390725644331</v>
      </c>
      <c r="X1819">
        <v>2.3286493611075962</v>
      </c>
      <c r="Y1819">
        <v>-0.99999999999999956</v>
      </c>
      <c r="Z1819">
        <v>-0.99999999999999956</v>
      </c>
      <c r="AA1819">
        <v>69.251273418807884</v>
      </c>
      <c r="AB1819">
        <v>0.49845755940648012</v>
      </c>
      <c r="AC1819">
        <v>0.1005184606141593</v>
      </c>
      <c r="AD1819">
        <v>0.34105340013080637</v>
      </c>
      <c r="AE1819">
        <v>47.001471007572285</v>
      </c>
      <c r="AF1819">
        <v>-0.99999999999999956</v>
      </c>
      <c r="AG1819">
        <v>-0.99999999999999956</v>
      </c>
      <c r="AH1819">
        <v>-0.99999999999999956</v>
      </c>
      <c r="AI1819">
        <v>6.3168872260004574E-2</v>
      </c>
      <c r="AJ1819">
        <v>0</v>
      </c>
      <c r="AK1819">
        <v>4.6336623736500944E-2</v>
      </c>
      <c r="AL1819">
        <v>7.7888524971518061E-2</v>
      </c>
      <c r="AM1819">
        <v>0.20162218926535638</v>
      </c>
      <c r="AN1819">
        <v>-0.12295618442428499</v>
      </c>
      <c r="AO1819">
        <v>5.2722378503164142</v>
      </c>
      <c r="AP1819">
        <v>-2.6844619857495338</v>
      </c>
      <c r="AQ1819">
        <v>65.872109536527347</v>
      </c>
      <c r="AR1819">
        <v>1.2779217483224929</v>
      </c>
      <c r="AS1819">
        <v>3.0664113412889802</v>
      </c>
      <c r="AT1819">
        <v>-0.99999999999999956</v>
      </c>
      <c r="AU1819">
        <v>-0.99999999999999956</v>
      </c>
      <c r="AV1819">
        <v>1.7014040859271646</v>
      </c>
      <c r="AW1819">
        <v>116.93657040735029</v>
      </c>
      <c r="AX1819">
        <v>118.19994785255034</v>
      </c>
      <c r="AY1819">
        <v>0.36816131441411454</v>
      </c>
      <c r="AZ1819">
        <v>41.671428522996074</v>
      </c>
      <c r="BA1819">
        <v>1508.6290467060473</v>
      </c>
    </row>
    <row r="1820" spans="1:100" x14ac:dyDescent="0.25">
      <c r="A1820">
        <v>4501</v>
      </c>
      <c r="B1820" t="s">
        <v>2176</v>
      </c>
      <c r="C1820">
        <v>2</v>
      </c>
      <c r="D1820">
        <v>4.2472698451848903</v>
      </c>
      <c r="E1820">
        <v>0.11447218336596013</v>
      </c>
      <c r="F1820">
        <v>0.36198551878658691</v>
      </c>
      <c r="G1820">
        <v>0.37129619850935341</v>
      </c>
      <c r="H1820">
        <v>0.12904112656352257</v>
      </c>
      <c r="I1820">
        <v>0</v>
      </c>
      <c r="J1820">
        <v>7.7424675938113534</v>
      </c>
      <c r="K1820">
        <v>0.12904112656352257</v>
      </c>
      <c r="L1820">
        <v>-1</v>
      </c>
      <c r="M1820">
        <v>-1</v>
      </c>
      <c r="N1820">
        <v>2.5808225312704511</v>
      </c>
      <c r="O1820">
        <v>11.887268293388358</v>
      </c>
      <c r="P1820">
        <v>0.74751870356869099</v>
      </c>
      <c r="Q1820">
        <v>2.0354042995272099</v>
      </c>
      <c r="R1820">
        <v>0.67001774017805693</v>
      </c>
      <c r="S1820">
        <v>0.33897616640869738</v>
      </c>
      <c r="T1820">
        <v>0.3202394686901065</v>
      </c>
      <c r="U1820">
        <v>0.12227401138907959</v>
      </c>
      <c r="V1820">
        <v>6.5371365715644111E-3</v>
      </c>
      <c r="W1820">
        <v>27.136043422510596</v>
      </c>
      <c r="X1820">
        <v>1.0097424634243994</v>
      </c>
      <c r="Y1820">
        <v>-1</v>
      </c>
      <c r="Z1820">
        <v>-1</v>
      </c>
      <c r="AA1820">
        <v>48.216663402383617</v>
      </c>
      <c r="AB1820">
        <v>0.16751547781904394</v>
      </c>
      <c r="AC1820">
        <v>0.16774811472466064</v>
      </c>
      <c r="AD1820">
        <v>0.16272642297955725</v>
      </c>
      <c r="AE1820">
        <v>22.236209055038952</v>
      </c>
      <c r="AF1820">
        <v>-1</v>
      </c>
      <c r="AG1820">
        <v>-1</v>
      </c>
      <c r="AH1820">
        <v>-1</v>
      </c>
      <c r="AI1820">
        <v>3.3175554337299875E-3</v>
      </c>
      <c r="AJ1820">
        <v>6.5371365715644111E-3</v>
      </c>
      <c r="AK1820">
        <v>3.0095043949119028E-2</v>
      </c>
      <c r="AL1820">
        <v>0.14173291304012831</v>
      </c>
      <c r="AM1820">
        <v>2.6706812430982246E-2</v>
      </c>
      <c r="AN1820">
        <v>0.15673404778407152</v>
      </c>
      <c r="AO1820">
        <v>1.0670792998498362</v>
      </c>
      <c r="AP1820">
        <v>4.3780819904727446</v>
      </c>
      <c r="AQ1820">
        <v>32.510831256620889</v>
      </c>
      <c r="AR1820">
        <v>0.76109082843404119</v>
      </c>
      <c r="AS1820">
        <v>1.1027213645096809</v>
      </c>
      <c r="AT1820">
        <v>-1</v>
      </c>
      <c r="AU1820">
        <v>-1</v>
      </c>
      <c r="AV1820">
        <v>0.94085686527587731</v>
      </c>
      <c r="AW1820">
        <v>61.009855422044147</v>
      </c>
      <c r="AX1820">
        <v>61.204868622233384</v>
      </c>
      <c r="AY1820">
        <v>0.21431202310986541</v>
      </c>
      <c r="AZ1820">
        <v>8.3471100866795656</v>
      </c>
      <c r="BA1820">
        <v>1438.3899701120351</v>
      </c>
    </row>
    <row r="1821" spans="1:100" x14ac:dyDescent="0.25">
      <c r="A1821">
        <v>4504</v>
      </c>
      <c r="B1821" t="s">
        <v>2177</v>
      </c>
      <c r="C1821">
        <v>3</v>
      </c>
      <c r="D1821">
        <v>4.8080796073540792</v>
      </c>
      <c r="E1821">
        <v>0</v>
      </c>
      <c r="F1821">
        <v>-0.15969955333766805</v>
      </c>
      <c r="G1821">
        <v>-0.15969955333766805</v>
      </c>
      <c r="H1821">
        <v>-6.2335345839566195E-2</v>
      </c>
      <c r="I1821">
        <v>0</v>
      </c>
      <c r="J1821">
        <v>-3.7401207503739746</v>
      </c>
      <c r="K1821">
        <v>-6.2335345839566195E-2</v>
      </c>
      <c r="L1821">
        <v>-1.0000000000000002</v>
      </c>
      <c r="M1821">
        <v>-1.0000000000000002</v>
      </c>
      <c r="N1821">
        <v>-1.2467069167913247</v>
      </c>
      <c r="O1821">
        <v>0.90825930364243912</v>
      </c>
      <c r="P1821">
        <v>0.53196677212127874</v>
      </c>
      <c r="Q1821">
        <v>1.4545608984877636</v>
      </c>
      <c r="R1821">
        <v>0.42133612692633776</v>
      </c>
      <c r="S1821">
        <v>0.33333333333333331</v>
      </c>
      <c r="T1821">
        <v>0.4267184074255615</v>
      </c>
      <c r="U1821">
        <v>-3.5410273513591009E-2</v>
      </c>
      <c r="V1821">
        <v>0</v>
      </c>
      <c r="W1821">
        <v>31.479072523394805</v>
      </c>
      <c r="X1821">
        <v>0.74298954319956967</v>
      </c>
      <c r="Y1821">
        <v>-1.0000000000000002</v>
      </c>
      <c r="Z1821">
        <v>-1.0000000000000002</v>
      </c>
      <c r="AA1821">
        <v>71.103068999539488</v>
      </c>
      <c r="AB1821">
        <v>8.6727167402119096E-2</v>
      </c>
      <c r="AC1821">
        <v>0.28455068554586049</v>
      </c>
      <c r="AD1821">
        <v>0.41277535403638727</v>
      </c>
      <c r="AE1821">
        <v>39.202660349218355</v>
      </c>
      <c r="AF1821">
        <v>-1.0000000000000002</v>
      </c>
      <c r="AG1821">
        <v>-1.0000000000000002</v>
      </c>
      <c r="AH1821">
        <v>-1.0000000000000002</v>
      </c>
      <c r="AI1821">
        <v>0</v>
      </c>
      <c r="AJ1821">
        <v>0</v>
      </c>
      <c r="AK1821">
        <v>-0.15497710144063759</v>
      </c>
      <c r="AL1821">
        <v>-9.6104664087585251E-2</v>
      </c>
      <c r="AM1821">
        <v>9.1492818372585993E-2</v>
      </c>
      <c r="AN1821">
        <v>-9.9413155803368042E-2</v>
      </c>
      <c r="AO1821">
        <v>1.5124349521114604</v>
      </c>
      <c r="AP1821">
        <v>-2.9658522155221263</v>
      </c>
      <c r="AQ1821">
        <v>27.738951773020823</v>
      </c>
      <c r="AR1821">
        <v>0.72464146724530387</v>
      </c>
      <c r="AS1821">
        <v>0.68065419736000332</v>
      </c>
      <c r="AT1821">
        <v>-1.0000000000000002</v>
      </c>
      <c r="AU1821">
        <v>-1.0000000000000002</v>
      </c>
      <c r="AV1821">
        <v>0.26163657358866987</v>
      </c>
      <c r="AW1821">
        <v>69.045476087659821</v>
      </c>
      <c r="AX1821">
        <v>69.045476087659821</v>
      </c>
      <c r="AY1821">
        <v>3.9582568434260307E-2</v>
      </c>
      <c r="AZ1821">
        <v>-4.3763217809354593</v>
      </c>
      <c r="BA1821">
        <v>1459.2864306791971</v>
      </c>
      <c r="CU1821" t="e">
        <v>#N/A</v>
      </c>
      <c r="CV1821" t="e">
        <v>#N/A</v>
      </c>
    </row>
    <row r="1822" spans="1:100" x14ac:dyDescent="0.25">
      <c r="A1822">
        <v>4505</v>
      </c>
      <c r="B1822" t="s">
        <v>2178</v>
      </c>
      <c r="C1822">
        <v>3</v>
      </c>
      <c r="D1822">
        <v>4.923186885790793</v>
      </c>
      <c r="E1822">
        <v>-5.8671572579582831E-2</v>
      </c>
      <c r="F1822">
        <v>1.8916219243960464E-2</v>
      </c>
      <c r="G1822">
        <v>1.8916219243960464E-2</v>
      </c>
      <c r="H1822">
        <v>0.10670607862391507</v>
      </c>
      <c r="I1822">
        <v>0</v>
      </c>
      <c r="J1822">
        <v>6.4023647174349048</v>
      </c>
      <c r="K1822">
        <v>0.10670607862391507</v>
      </c>
      <c r="L1822">
        <v>-0.99999999999999889</v>
      </c>
      <c r="M1822">
        <v>-0.99999999999999889</v>
      </c>
      <c r="N1822">
        <v>2.1341215724783011</v>
      </c>
      <c r="O1822">
        <v>11.344467822469662</v>
      </c>
      <c r="P1822">
        <v>1.7148642556451703</v>
      </c>
      <c r="Q1822">
        <v>0.36695265467143762</v>
      </c>
      <c r="R1822">
        <v>0.2747663863492173</v>
      </c>
      <c r="S1822">
        <v>0.24689461385218592</v>
      </c>
      <c r="T1822">
        <v>0.18685066266576109</v>
      </c>
      <c r="U1822">
        <v>0.18917455904239786</v>
      </c>
      <c r="V1822">
        <v>0</v>
      </c>
      <c r="W1822">
        <v>20.648550277457197</v>
      </c>
      <c r="X1822">
        <v>0.91344454878285875</v>
      </c>
      <c r="Y1822">
        <v>-0.99999999999999889</v>
      </c>
      <c r="Z1822">
        <v>-0.99999999999999889</v>
      </c>
      <c r="AA1822">
        <v>32.106834142954803</v>
      </c>
      <c r="AB1822">
        <v>9.8573786089885804E-2</v>
      </c>
      <c r="AC1822">
        <v>-2.797961099278061E-2</v>
      </c>
      <c r="AD1822">
        <v>0.15307617448586269</v>
      </c>
      <c r="AE1822">
        <v>11.183517479148389</v>
      </c>
      <c r="AF1822">
        <v>-0.99999999999999889</v>
      </c>
      <c r="AG1822">
        <v>-0.99999999999999889</v>
      </c>
      <c r="AH1822">
        <v>-0.99999999999999889</v>
      </c>
      <c r="AI1822">
        <v>0</v>
      </c>
      <c r="AJ1822">
        <v>0</v>
      </c>
      <c r="AK1822">
        <v>0.40771917958724696</v>
      </c>
      <c r="AL1822">
        <v>8.1946718123623086E-2</v>
      </c>
      <c r="AM1822">
        <v>4.335052607624286E-2</v>
      </c>
      <c r="AN1822">
        <v>0.30134430174682258</v>
      </c>
      <c r="AO1822">
        <v>3.1223590498423057</v>
      </c>
      <c r="AP1822">
        <v>7.9433411342886791</v>
      </c>
      <c r="AQ1822">
        <v>27.050914994892103</v>
      </c>
      <c r="AR1822">
        <v>0.62291983556034514</v>
      </c>
      <c r="AS1822">
        <v>1.0201506274067738</v>
      </c>
      <c r="AT1822">
        <v>-0.99999999999999889</v>
      </c>
      <c r="AU1822">
        <v>-0.99999999999999889</v>
      </c>
      <c r="AV1822">
        <v>0.29368260559317777</v>
      </c>
      <c r="AW1822">
        <v>51.394643099713143</v>
      </c>
      <c r="AX1822">
        <v>51.394643099713143</v>
      </c>
      <c r="AY1822">
        <v>0.38356914405344261</v>
      </c>
      <c r="AZ1822">
        <v>6.9725930576922366</v>
      </c>
      <c r="BA1822">
        <v>1473.1048803566341</v>
      </c>
      <c r="CU1822" t="e">
        <v>#N/A</v>
      </c>
      <c r="CV1822" t="e">
        <v>#N/A</v>
      </c>
    </row>
    <row r="1823" spans="1:100" x14ac:dyDescent="0.25">
      <c r="A1823">
        <v>4506</v>
      </c>
      <c r="B1823" t="s">
        <v>2179</v>
      </c>
      <c r="C1823">
        <v>3</v>
      </c>
      <c r="D1823">
        <v>6.8038164264201422</v>
      </c>
      <c r="E1823">
        <v>0</v>
      </c>
      <c r="F1823">
        <v>-0.25232193266880976</v>
      </c>
      <c r="G1823">
        <v>-0.25232193266880976</v>
      </c>
      <c r="H1823">
        <v>0.36543633270353287</v>
      </c>
      <c r="I1823">
        <v>0</v>
      </c>
      <c r="J1823">
        <v>21.926179962211972</v>
      </c>
      <c r="K1823">
        <v>0.36543633270353287</v>
      </c>
      <c r="L1823">
        <v>-1.0000000000000016</v>
      </c>
      <c r="M1823">
        <v>-1.0000000000000016</v>
      </c>
      <c r="N1823">
        <v>7.3087266540706572</v>
      </c>
      <c r="O1823">
        <v>28.477674455963307</v>
      </c>
      <c r="P1823">
        <v>-0.14185312311967879</v>
      </c>
      <c r="Q1823">
        <v>-0.68703880263678363</v>
      </c>
      <c r="R1823">
        <v>-0.37986001126929148</v>
      </c>
      <c r="S1823">
        <v>0.33333333333333393</v>
      </c>
      <c r="T1823">
        <v>0.16820576768006304</v>
      </c>
      <c r="U1823">
        <v>0.29834140556479133</v>
      </c>
      <c r="V1823">
        <v>5.4227733724020589E-4</v>
      </c>
      <c r="W1823">
        <v>17.399458048475822</v>
      </c>
      <c r="X1823">
        <v>1.1589162204378414</v>
      </c>
      <c r="Y1823">
        <v>-1.0000000000000016</v>
      </c>
      <c r="Z1823">
        <v>-1.0000000000000016</v>
      </c>
      <c r="AA1823">
        <v>31.131155470176758</v>
      </c>
      <c r="AB1823">
        <v>8.2616667697971435E-2</v>
      </c>
      <c r="AC1823">
        <v>9.3546332978785979E-2</v>
      </c>
      <c r="AD1823">
        <v>0.10606814798264737</v>
      </c>
      <c r="AE1823">
        <v>14.111557432970239</v>
      </c>
      <c r="AF1823">
        <v>-1.0000000000000016</v>
      </c>
      <c r="AG1823">
        <v>-1.0000000000000016</v>
      </c>
      <c r="AH1823">
        <v>-1.0000000000000016</v>
      </c>
      <c r="AI1823">
        <v>0</v>
      </c>
      <c r="AJ1823">
        <v>5.4227733724020589E-4</v>
      </c>
      <c r="AK1823">
        <v>0.18192140848100671</v>
      </c>
      <c r="AL1823">
        <v>-0.10978484758002853</v>
      </c>
      <c r="AM1823">
        <v>0.22904301638193442</v>
      </c>
      <c r="AN1823">
        <v>0.14209370089041901</v>
      </c>
      <c r="AO1823">
        <v>6.6356824519533912</v>
      </c>
      <c r="AP1823">
        <v>3.0034182843603321</v>
      </c>
      <c r="AQ1823">
        <v>39.32563801068779</v>
      </c>
      <c r="AR1823">
        <v>0.80042278391542854</v>
      </c>
      <c r="AS1823">
        <v>1.5243525531413744</v>
      </c>
      <c r="AT1823">
        <v>-1.0000000000000016</v>
      </c>
      <c r="AU1823">
        <v>-1.0000000000000016</v>
      </c>
      <c r="AV1823">
        <v>-0.63218194393810123</v>
      </c>
      <c r="AW1823">
        <v>62.612248210500439</v>
      </c>
      <c r="AX1823">
        <v>62.666475944224459</v>
      </c>
      <c r="AY1823">
        <v>4.6011049108646097E-2</v>
      </c>
      <c r="AZ1823">
        <v>-41.463847453025529</v>
      </c>
      <c r="BA1823">
        <v>1400.2658222035313</v>
      </c>
      <c r="CU1823" t="e">
        <v>#N/A</v>
      </c>
      <c r="CV1823" t="e">
        <v>#N/A</v>
      </c>
    </row>
    <row r="1824" spans="1:100" x14ac:dyDescent="0.25">
      <c r="A1824">
        <v>4507</v>
      </c>
      <c r="B1824" t="s">
        <v>2180</v>
      </c>
      <c r="C1824">
        <v>3</v>
      </c>
      <c r="D1824">
        <v>-1.9049248318919632E-2</v>
      </c>
      <c r="E1824">
        <v>0</v>
      </c>
      <c r="F1824">
        <v>0</v>
      </c>
      <c r="G1824">
        <v>0</v>
      </c>
      <c r="H1824">
        <v>5.3665818923692224E-2</v>
      </c>
      <c r="I1824">
        <v>0</v>
      </c>
      <c r="J1824">
        <v>3.2199491354215324</v>
      </c>
      <c r="K1824">
        <v>5.3665818923692224E-2</v>
      </c>
      <c r="L1824">
        <v>-1.0000000000000024</v>
      </c>
      <c r="M1824">
        <v>-1.0000000000000024</v>
      </c>
      <c r="N1824">
        <v>1.0733163784738455</v>
      </c>
      <c r="O1824">
        <v>3.2008998871026186</v>
      </c>
      <c r="P1824">
        <v>-4.4782099325922503E-2</v>
      </c>
      <c r="Q1824">
        <v>1.3108650445271975E-2</v>
      </c>
      <c r="R1824">
        <v>-6.9153155260367721E-2</v>
      </c>
      <c r="S1824">
        <v>0.34810891515378894</v>
      </c>
      <c r="T1824">
        <v>0.22550210547402669</v>
      </c>
      <c r="U1824">
        <v>-9.5465108380267991E-2</v>
      </c>
      <c r="V1824">
        <v>0</v>
      </c>
      <c r="W1824">
        <v>16.979203732954211</v>
      </c>
      <c r="X1824">
        <v>2.6686452684665844E-2</v>
      </c>
      <c r="Y1824">
        <v>-1.0000000000000024</v>
      </c>
      <c r="Z1824">
        <v>-1.0000000000000024</v>
      </c>
      <c r="AA1824">
        <v>17.495228691153269</v>
      </c>
      <c r="AB1824">
        <v>0.29112966772229365</v>
      </c>
      <c r="AC1824">
        <v>-0.17872204751973075</v>
      </c>
      <c r="AD1824">
        <v>-0.10070405793337453</v>
      </c>
      <c r="AE1824">
        <v>0.5851781134594175</v>
      </c>
      <c r="AF1824">
        <v>-1.0000000000000024</v>
      </c>
      <c r="AG1824">
        <v>-1.0000000000000024</v>
      </c>
      <c r="AH1824">
        <v>-1.0000000000000024</v>
      </c>
      <c r="AI1824">
        <v>0</v>
      </c>
      <c r="AJ1824">
        <v>0</v>
      </c>
      <c r="AK1824">
        <v>0.81851888069232337</v>
      </c>
      <c r="AL1824">
        <v>-0.28408850802610497</v>
      </c>
      <c r="AM1824">
        <v>-1.926918546360425E-2</v>
      </c>
      <c r="AN1824">
        <v>7.5543269945054323E-2</v>
      </c>
      <c r="AO1824">
        <v>3.610864766871511</v>
      </c>
      <c r="AP1824">
        <v>0.46813920849583218</v>
      </c>
      <c r="AQ1824">
        <v>20.199152868375752</v>
      </c>
      <c r="AR1824">
        <v>0.47814591224754788</v>
      </c>
      <c r="AS1824">
        <v>8.03522716083582E-2</v>
      </c>
      <c r="AT1824">
        <v>-1.0000000000000024</v>
      </c>
      <c r="AU1824">
        <v>-1.0000000000000024</v>
      </c>
      <c r="AV1824">
        <v>-6.9153155260367721E-2</v>
      </c>
      <c r="AW1824">
        <v>21.164267786751715</v>
      </c>
      <c r="AX1824">
        <v>21.164267786751715</v>
      </c>
      <c r="AY1824">
        <v>-4.3243487526805867E-3</v>
      </c>
      <c r="AZ1824">
        <v>-54.354665152623504</v>
      </c>
      <c r="BA1824">
        <v>1299.1664976919958</v>
      </c>
    </row>
    <row r="1825" spans="1:100" x14ac:dyDescent="0.25">
      <c r="A1825">
        <v>4508</v>
      </c>
      <c r="B1825" t="s">
        <v>2181</v>
      </c>
      <c r="C1825">
        <v>3</v>
      </c>
      <c r="D1825">
        <v>5.5842177736132781</v>
      </c>
      <c r="E1825">
        <v>-6.1960042145364899E-3</v>
      </c>
      <c r="F1825">
        <v>0.73465001213726178</v>
      </c>
      <c r="G1825">
        <v>0.73465001213726178</v>
      </c>
      <c r="H1825">
        <v>0.12813091739749016</v>
      </c>
      <c r="I1825">
        <v>0</v>
      </c>
      <c r="J1825">
        <v>7.687855043849412</v>
      </c>
      <c r="K1825">
        <v>0.12813091739749016</v>
      </c>
      <c r="L1825">
        <v>-1.0000000000000004</v>
      </c>
      <c r="M1825">
        <v>-1.0000000000000004</v>
      </c>
      <c r="N1825">
        <v>2.5626183479498019</v>
      </c>
      <c r="O1825">
        <v>14.006722829599942</v>
      </c>
      <c r="P1825">
        <v>-0.46235102249590065</v>
      </c>
      <c r="Q1825">
        <v>4.4399833999172502</v>
      </c>
      <c r="R1825">
        <v>1.4408571317344812</v>
      </c>
      <c r="S1825">
        <v>0.33333333333333326</v>
      </c>
      <c r="T1825">
        <v>0.36652553430108481</v>
      </c>
      <c r="U1825">
        <v>0.38293417616305025</v>
      </c>
      <c r="V1825">
        <v>7.7586532822413415E-2</v>
      </c>
      <c r="W1825">
        <v>41.28994636889567</v>
      </c>
      <c r="X1825">
        <v>2.6021760527913611</v>
      </c>
      <c r="Y1825">
        <v>-1.0000000000000004</v>
      </c>
      <c r="Z1825">
        <v>-1.0000000000000004</v>
      </c>
      <c r="AA1825">
        <v>83.778704834578178</v>
      </c>
      <c r="AB1825">
        <v>0.4789648182199272</v>
      </c>
      <c r="AC1825">
        <v>0.19663312360253324</v>
      </c>
      <c r="AD1825">
        <v>0.14536008485650051</v>
      </c>
      <c r="AE1825">
        <v>41.04790133394804</v>
      </c>
      <c r="AF1825">
        <v>-1.0000000000000004</v>
      </c>
      <c r="AG1825">
        <v>-1.0000000000000004</v>
      </c>
      <c r="AH1825">
        <v>-1.0000000000000004</v>
      </c>
      <c r="AI1825">
        <v>2.5399282004000594E-2</v>
      </c>
      <c r="AJ1825">
        <v>7.7586532822413415E-2</v>
      </c>
      <c r="AK1825">
        <v>-3.6154779386403484E-2</v>
      </c>
      <c r="AL1825">
        <v>9.9887487359319113E-4</v>
      </c>
      <c r="AM1825">
        <v>-0.11639962648286392</v>
      </c>
      <c r="AN1825">
        <v>0.72240733798211409</v>
      </c>
      <c r="AO1825">
        <v>-3.0907645590036137</v>
      </c>
      <c r="AP1825">
        <v>18.065177823920834</v>
      </c>
      <c r="AQ1825">
        <v>48.977801412745094</v>
      </c>
      <c r="AR1825">
        <v>1.1603795766198821</v>
      </c>
      <c r="AS1825">
        <v>2.730306970188852</v>
      </c>
      <c r="AT1825">
        <v>-1.0000000000000004</v>
      </c>
      <c r="AU1825">
        <v>-1.0000000000000004</v>
      </c>
      <c r="AV1825">
        <v>2.1755071438717439</v>
      </c>
      <c r="AW1825">
        <v>115.85060548809903</v>
      </c>
      <c r="AX1825">
        <v>124.11724441042035</v>
      </c>
      <c r="AY1825">
        <v>0.39742228117284822</v>
      </c>
      <c r="AZ1825">
        <v>57.437565509890938</v>
      </c>
      <c r="BA1825">
        <v>1576.5996861739152</v>
      </c>
    </row>
    <row r="1826" spans="1:100" x14ac:dyDescent="0.25">
      <c r="A1826">
        <v>4509</v>
      </c>
      <c r="B1826" t="s">
        <v>2182</v>
      </c>
      <c r="C1826">
        <v>3</v>
      </c>
      <c r="D1826">
        <v>2.748546259078994</v>
      </c>
      <c r="E1826">
        <v>8.7119636731650518E-2</v>
      </c>
      <c r="F1826">
        <v>-0.20356855116598113</v>
      </c>
      <c r="G1826">
        <v>-0.20356855116598113</v>
      </c>
      <c r="H1826">
        <v>3.2971157616901635E-2</v>
      </c>
      <c r="I1826">
        <v>0</v>
      </c>
      <c r="J1826">
        <v>1.9782694570140997</v>
      </c>
      <c r="K1826">
        <v>3.2971157616901635E-2</v>
      </c>
      <c r="L1826">
        <v>-0.99999999999999745</v>
      </c>
      <c r="M1826">
        <v>-0.99999999999999745</v>
      </c>
      <c r="N1826">
        <v>0.65942315233803328</v>
      </c>
      <c r="O1826">
        <v>4.5232471649271124</v>
      </c>
      <c r="P1826">
        <v>3.9862422119432104</v>
      </c>
      <c r="Q1826">
        <v>-1.5031048974633372</v>
      </c>
      <c r="R1826">
        <v>-0.19870965606651195</v>
      </c>
      <c r="S1826">
        <v>0.34426372782479275</v>
      </c>
      <c r="T1826">
        <v>-2.1423092094078958E-2</v>
      </c>
      <c r="U1826">
        <v>-0.15251315052377154</v>
      </c>
      <c r="V1826">
        <v>-1.708514797754716E-2</v>
      </c>
      <c r="W1826">
        <v>4.8108471844997283</v>
      </c>
      <c r="X1826">
        <v>-0.79546576729928664</v>
      </c>
      <c r="Y1826">
        <v>-0.99999999999999745</v>
      </c>
      <c r="Z1826">
        <v>-0.99999999999999745</v>
      </c>
      <c r="AA1826">
        <v>4.2055480906322673</v>
      </c>
      <c r="AB1826">
        <v>-0.21124447691697079</v>
      </c>
      <c r="AC1826">
        <v>-8.3200049376778773E-2</v>
      </c>
      <c r="AD1826">
        <v>0.2863127375377309</v>
      </c>
      <c r="AE1826">
        <v>-0.40658943780094403</v>
      </c>
      <c r="AF1826">
        <v>-0.99999999999999745</v>
      </c>
      <c r="AG1826">
        <v>-0.99999999999999745</v>
      </c>
      <c r="AH1826">
        <v>-0.99999999999999745</v>
      </c>
      <c r="AI1826">
        <v>0</v>
      </c>
      <c r="AJ1826">
        <v>-1.708514797754716E-2</v>
      </c>
      <c r="AK1826">
        <v>0.20206330127462085</v>
      </c>
      <c r="AL1826">
        <v>0.11990104970555694</v>
      </c>
      <c r="AM1826">
        <v>-2.2655664749510224E-2</v>
      </c>
      <c r="AN1826">
        <v>0.32305759373960091</v>
      </c>
      <c r="AO1826">
        <v>0.44392488763534815</v>
      </c>
      <c r="AP1826">
        <v>8.6759450920178107</v>
      </c>
      <c r="AQ1826">
        <v>6.7891166415138269</v>
      </c>
      <c r="AR1826">
        <v>0.1532423372293949</v>
      </c>
      <c r="AS1826">
        <v>-0.76249460968238447</v>
      </c>
      <c r="AT1826">
        <v>-0.99999999999999745</v>
      </c>
      <c r="AU1826">
        <v>-0.99999999999999745</v>
      </c>
      <c r="AV1826">
        <v>-0.40227820723249302</v>
      </c>
      <c r="AW1826">
        <v>17.404740347577189</v>
      </c>
      <c r="AX1826">
        <v>15.696225549822476</v>
      </c>
      <c r="AY1826">
        <v>-3.6526432248567928E-2</v>
      </c>
      <c r="AZ1826">
        <v>-46.162510635420553</v>
      </c>
      <c r="BA1826">
        <v>1314.7482090413503</v>
      </c>
    </row>
    <row r="1827" spans="1:100" x14ac:dyDescent="0.25">
      <c r="A1827">
        <v>4511</v>
      </c>
      <c r="B1827" t="s">
        <v>2183</v>
      </c>
      <c r="C1827">
        <v>3</v>
      </c>
      <c r="D1827">
        <v>5.0647738829393054</v>
      </c>
      <c r="E1827">
        <v>0.31291076451425309</v>
      </c>
      <c r="F1827">
        <v>6.4519063343011662E-2</v>
      </c>
      <c r="G1827">
        <v>0.16293724829080564</v>
      </c>
      <c r="H1827">
        <v>0.25614402194459152</v>
      </c>
      <c r="I1827">
        <v>0</v>
      </c>
      <c r="J1827">
        <v>15.36864131667549</v>
      </c>
      <c r="K1827">
        <v>0.25614402194459152</v>
      </c>
      <c r="L1827">
        <v>-1.0000000000000002</v>
      </c>
      <c r="M1827">
        <v>-1.0000000000000002</v>
      </c>
      <c r="N1827">
        <v>5.1228804388918299</v>
      </c>
      <c r="O1827">
        <v>20.596352447905605</v>
      </c>
      <c r="P1827">
        <v>3.1122678563957336</v>
      </c>
      <c r="Q1827">
        <v>7.3545468799253859</v>
      </c>
      <c r="R1827">
        <v>2.7911452097228633</v>
      </c>
      <c r="S1827">
        <v>0.33333333333333343</v>
      </c>
      <c r="T1827">
        <v>0.30710845930480607</v>
      </c>
      <c r="U1827">
        <v>0.31851459536982674</v>
      </c>
      <c r="V1827">
        <v>-4.2200967823508524E-2</v>
      </c>
      <c r="W1827">
        <v>26.424455929594622</v>
      </c>
      <c r="X1827">
        <v>1.348154018292351</v>
      </c>
      <c r="Y1827">
        <v>-1.0000000000000002</v>
      </c>
      <c r="Z1827">
        <v>-1.0000000000000002</v>
      </c>
      <c r="AA1827">
        <v>33.76921293391738</v>
      </c>
      <c r="AB1827">
        <v>0.25728748589167744</v>
      </c>
      <c r="AC1827">
        <v>0.17505465333924927</v>
      </c>
      <c r="AD1827">
        <v>-0.34126990333892926</v>
      </c>
      <c r="AE1827">
        <v>4.5536117945998651</v>
      </c>
      <c r="AF1827">
        <v>-1.0000000000000002</v>
      </c>
      <c r="AG1827">
        <v>-1.0000000000000002</v>
      </c>
      <c r="AH1827">
        <v>-1.0000000000000002</v>
      </c>
      <c r="AI1827">
        <v>0</v>
      </c>
      <c r="AJ1827">
        <v>-4.2200967823508524E-2</v>
      </c>
      <c r="AK1827">
        <v>5.1650298867593286E-2</v>
      </c>
      <c r="AL1827">
        <v>-5.5412550709488501E-2</v>
      </c>
      <c r="AM1827">
        <v>-0.15494672333103321</v>
      </c>
      <c r="AN1827">
        <v>-0.14917912161547625</v>
      </c>
      <c r="AO1827">
        <v>-3.6154165889378636</v>
      </c>
      <c r="AP1827">
        <v>-4.0065407939343496</v>
      </c>
      <c r="AQ1827">
        <v>41.793097246270129</v>
      </c>
      <c r="AR1827">
        <v>0.91675542018445721</v>
      </c>
      <c r="AS1827">
        <v>1.6042980402369429</v>
      </c>
      <c r="AT1827">
        <v>-1.0000000000000002</v>
      </c>
      <c r="AU1827">
        <v>-1.0000000000000002</v>
      </c>
      <c r="AV1827">
        <v>2.9540824580136698</v>
      </c>
      <c r="AW1827">
        <v>50.359024587888626</v>
      </c>
      <c r="AX1827">
        <v>46.138927805537776</v>
      </c>
      <c r="AY1827">
        <v>-5.5161848909976025E-2</v>
      </c>
      <c r="AZ1827">
        <v>-13.792096951244398</v>
      </c>
      <c r="BA1827">
        <v>1428.0715475544791</v>
      </c>
      <c r="CU1827" t="e">
        <v>#N/A</v>
      </c>
      <c r="CV1827" t="e">
        <v>#N/A</v>
      </c>
    </row>
    <row r="1828" spans="1:100" x14ac:dyDescent="0.25">
      <c r="A1828">
        <v>4512</v>
      </c>
      <c r="B1828" t="s">
        <v>2184</v>
      </c>
      <c r="C1828">
        <v>3</v>
      </c>
      <c r="D1828">
        <v>3.991476786215407</v>
      </c>
      <c r="E1828">
        <v>0</v>
      </c>
      <c r="F1828">
        <v>-6.3526806437397762E-2</v>
      </c>
      <c r="G1828">
        <v>-6.3526806437397762E-2</v>
      </c>
      <c r="H1828">
        <v>0.13842193854313373</v>
      </c>
      <c r="I1828">
        <v>0</v>
      </c>
      <c r="J1828">
        <v>8.3053163125880225</v>
      </c>
      <c r="K1828">
        <v>0.13842193854313373</v>
      </c>
      <c r="L1828">
        <v>-0.99999999999999967</v>
      </c>
      <c r="M1828">
        <v>-0.99999999999999967</v>
      </c>
      <c r="N1828">
        <v>2.7684387708626743</v>
      </c>
      <c r="O1828">
        <v>12.233266292366025</v>
      </c>
      <c r="P1828">
        <v>-7.2579237942742209E-2</v>
      </c>
      <c r="Q1828">
        <v>-1.7749428043462265</v>
      </c>
      <c r="R1828">
        <v>-0.59513601561131935</v>
      </c>
      <c r="S1828">
        <v>0.33395596144897538</v>
      </c>
      <c r="T1828">
        <v>0.27207847572226029</v>
      </c>
      <c r="U1828">
        <v>-9.8059055478439058E-3</v>
      </c>
      <c r="V1828">
        <v>-1.1059837499840134E-2</v>
      </c>
      <c r="W1828">
        <v>17.869870223216729</v>
      </c>
      <c r="X1828">
        <v>0.30077499382661294</v>
      </c>
      <c r="Y1828">
        <v>-0.99999999999999967</v>
      </c>
      <c r="Z1828">
        <v>-0.99999999999999967</v>
      </c>
      <c r="AA1828">
        <v>25.430540772888698</v>
      </c>
      <c r="AB1828">
        <v>-0.18542825995803439</v>
      </c>
      <c r="AC1828">
        <v>0.12416963379926073</v>
      </c>
      <c r="AD1828">
        <v>0.22437475746443955</v>
      </c>
      <c r="AE1828">
        <v>8.1558065652832994</v>
      </c>
      <c r="AF1828">
        <v>-0.99999999999999967</v>
      </c>
      <c r="AG1828">
        <v>-0.99999999999999967</v>
      </c>
      <c r="AH1828">
        <v>-0.99999999999999967</v>
      </c>
      <c r="AI1828">
        <v>0</v>
      </c>
      <c r="AJ1828">
        <v>-1.1059837499840134E-2</v>
      </c>
      <c r="AK1828">
        <v>7.9556728562102108E-2</v>
      </c>
      <c r="AL1828">
        <v>-0.22519612883157036</v>
      </c>
      <c r="AM1828">
        <v>0.1884433922963504</v>
      </c>
      <c r="AN1828">
        <v>-1.7487890538920473E-2</v>
      </c>
      <c r="AO1828">
        <v>5.1088684502192718</v>
      </c>
      <c r="AP1828">
        <v>-1.563177907630863</v>
      </c>
      <c r="AQ1828">
        <v>26.175186535804745</v>
      </c>
      <c r="AR1828">
        <v>0.58516869412355155</v>
      </c>
      <c r="AS1828">
        <v>0.43919693236974672</v>
      </c>
      <c r="AT1828">
        <v>-0.99999999999999967</v>
      </c>
      <c r="AU1828">
        <v>-0.99999999999999967</v>
      </c>
      <c r="AV1828">
        <v>-0.65866282204871718</v>
      </c>
      <c r="AW1828">
        <v>36.100629157623864</v>
      </c>
      <c r="AX1828">
        <v>34.994645407639851</v>
      </c>
      <c r="AY1828">
        <v>-5.5632620716740702E-2</v>
      </c>
      <c r="AZ1828">
        <v>-41.395343477021569</v>
      </c>
      <c r="BA1828">
        <v>1394.8608479474763</v>
      </c>
    </row>
    <row r="1829" spans="1:100" x14ac:dyDescent="0.25">
      <c r="A1829">
        <v>4513</v>
      </c>
      <c r="B1829" t="s">
        <v>715</v>
      </c>
      <c r="C1829">
        <v>3</v>
      </c>
      <c r="D1829">
        <v>4.8710608254854968</v>
      </c>
      <c r="E1829">
        <v>0</v>
      </c>
      <c r="F1829">
        <v>-0.20919266479382626</v>
      </c>
      <c r="G1829">
        <v>-0.20919266479382626</v>
      </c>
      <c r="H1829">
        <v>5.3796307854815012E-2</v>
      </c>
      <c r="I1829">
        <v>0</v>
      </c>
      <c r="J1829">
        <v>3.2277784712888948</v>
      </c>
      <c r="K1829">
        <v>5.3796307854815012E-2</v>
      </c>
      <c r="L1829">
        <v>-1.0000000000000002</v>
      </c>
      <c r="M1829">
        <v>-1.0000000000000002</v>
      </c>
      <c r="N1829">
        <v>1.075926157096299</v>
      </c>
      <c r="O1829">
        <v>7.8896466319805745</v>
      </c>
      <c r="P1829">
        <v>-2.328581006164266E-2</v>
      </c>
      <c r="Q1829">
        <v>0.22073927864951948</v>
      </c>
      <c r="R1829">
        <v>4.861510099558819E-2</v>
      </c>
      <c r="S1829">
        <v>0.3333333333333332</v>
      </c>
      <c r="T1829">
        <v>0.35943058540987927</v>
      </c>
      <c r="U1829">
        <v>0.22408114862252629</v>
      </c>
      <c r="V1829">
        <v>0</v>
      </c>
      <c r="W1829">
        <v>34.521950380436962</v>
      </c>
      <c r="X1829">
        <v>1.5613894574550493</v>
      </c>
      <c r="Y1829">
        <v>-1.0000000000000002</v>
      </c>
      <c r="Z1829">
        <v>-1.0000000000000002</v>
      </c>
      <c r="AA1829">
        <v>67.906255466908817</v>
      </c>
      <c r="AB1829">
        <v>0.31671143123892531</v>
      </c>
      <c r="AC1829">
        <v>0.16140256311365553</v>
      </c>
      <c r="AD1829">
        <v>0.18859980535694379</v>
      </c>
      <c r="AE1829">
        <v>33.335689985476243</v>
      </c>
      <c r="AF1829">
        <v>-1.0000000000000002</v>
      </c>
      <c r="AG1829">
        <v>-1.0000000000000002</v>
      </c>
      <c r="AH1829">
        <v>-1.0000000000000002</v>
      </c>
      <c r="AI1829">
        <v>0</v>
      </c>
      <c r="AJ1829">
        <v>0</v>
      </c>
      <c r="AK1829">
        <v>-0.10310632981372027</v>
      </c>
      <c r="AL1829">
        <v>4.289317672040506E-2</v>
      </c>
      <c r="AM1829">
        <v>-0.11183250024472284</v>
      </c>
      <c r="AN1829">
        <v>0.92125283063820784</v>
      </c>
      <c r="AO1829">
        <v>-3.3113441551866742</v>
      </c>
      <c r="AP1829">
        <v>23.245786649557218</v>
      </c>
      <c r="AQ1829">
        <v>37.749728851725855</v>
      </c>
      <c r="AR1829">
        <v>0.9168450673657389</v>
      </c>
      <c r="AS1829">
        <v>1.6151857653098647</v>
      </c>
      <c r="AT1829">
        <v>-1.0000000000000002</v>
      </c>
      <c r="AU1829">
        <v>-1.0000000000000002</v>
      </c>
      <c r="AV1829">
        <v>-0.16057756379823809</v>
      </c>
      <c r="AW1829">
        <v>99.041688748446646</v>
      </c>
      <c r="AX1829">
        <v>99.041688748446646</v>
      </c>
      <c r="AY1829">
        <v>0.13318621892270957</v>
      </c>
      <c r="AZ1829">
        <v>55.636892150833653</v>
      </c>
      <c r="BA1829">
        <v>1524.4473836019097</v>
      </c>
      <c r="CU1829" t="e">
        <v>#N/A</v>
      </c>
      <c r="CV1829" t="e">
        <v>#N/A</v>
      </c>
    </row>
    <row r="1830" spans="1:100" x14ac:dyDescent="0.25">
      <c r="A1830">
        <v>4514</v>
      </c>
      <c r="B1830" t="s">
        <v>2185</v>
      </c>
      <c r="C1830">
        <v>3</v>
      </c>
      <c r="D1830">
        <v>5.0361300451098794</v>
      </c>
      <c r="E1830">
        <v>0</v>
      </c>
      <c r="F1830">
        <v>0</v>
      </c>
      <c r="G1830">
        <v>0</v>
      </c>
      <c r="H1830">
        <v>5.4196066377986511E-2</v>
      </c>
      <c r="I1830">
        <v>0</v>
      </c>
      <c r="J1830">
        <v>3.2517639826791931</v>
      </c>
      <c r="K1830">
        <v>5.4196066377986511E-2</v>
      </c>
      <c r="L1830">
        <v>-1.0000000000000024</v>
      </c>
      <c r="M1830">
        <v>-1.0000000000000024</v>
      </c>
      <c r="N1830">
        <v>1.0839213275597306</v>
      </c>
      <c r="O1830">
        <v>8.287894027789072</v>
      </c>
      <c r="P1830">
        <v>4.3564460066147425E-3</v>
      </c>
      <c r="Q1830">
        <v>-6.0371542726673319E-2</v>
      </c>
      <c r="R1830">
        <v>-2.1054396554932599E-2</v>
      </c>
      <c r="S1830">
        <v>0.33333333333333398</v>
      </c>
      <c r="T1830">
        <v>0.35991545978059425</v>
      </c>
      <c r="U1830">
        <v>6.403335942287218E-2</v>
      </c>
      <c r="V1830">
        <v>0</v>
      </c>
      <c r="W1830">
        <v>28.123443446352574</v>
      </c>
      <c r="X1830">
        <v>0.90123502274475276</v>
      </c>
      <c r="Y1830">
        <v>-1.0000000000000024</v>
      </c>
      <c r="Z1830">
        <v>-1.0000000000000024</v>
      </c>
      <c r="AA1830">
        <v>74.411584256220181</v>
      </c>
      <c r="AB1830">
        <v>0.28236461980224492</v>
      </c>
      <c r="AC1830">
        <v>0.4345770367941314</v>
      </c>
      <c r="AD1830">
        <v>0.20924224753207463</v>
      </c>
      <c r="AE1830">
        <v>46.309195206422551</v>
      </c>
      <c r="AF1830">
        <v>-1.0000000000000024</v>
      </c>
      <c r="AG1830">
        <v>-1.0000000000000024</v>
      </c>
      <c r="AH1830">
        <v>-1.0000000000000024</v>
      </c>
      <c r="AI1830">
        <v>0</v>
      </c>
      <c r="AJ1830">
        <v>0</v>
      </c>
      <c r="AK1830">
        <v>6.3202056678896612E-2</v>
      </c>
      <c r="AL1830">
        <v>-4.0811334004087124E-2</v>
      </c>
      <c r="AM1830">
        <v>-0.15923247733900386</v>
      </c>
      <c r="AN1830">
        <v>-0.23513069839148223</v>
      </c>
      <c r="AO1830">
        <v>-3.664801650080614</v>
      </c>
      <c r="AP1830">
        <v>-6.0823241298074908</v>
      </c>
      <c r="AQ1830">
        <v>31.375207429031743</v>
      </c>
      <c r="AR1830">
        <v>0.75728215253680042</v>
      </c>
      <c r="AS1830">
        <v>0.95543108912273911</v>
      </c>
      <c r="AT1830">
        <v>-1.0000000000000024</v>
      </c>
      <c r="AU1830">
        <v>-1.0000000000000024</v>
      </c>
      <c r="AV1830">
        <v>-2.1054396554932599E-2</v>
      </c>
      <c r="AW1830">
        <v>76.617154154201813</v>
      </c>
      <c r="AX1830">
        <v>76.617154154201813</v>
      </c>
      <c r="AY1830">
        <v>0.34284663615666239</v>
      </c>
      <c r="AZ1830">
        <v>53.286973836746597</v>
      </c>
      <c r="BA1830">
        <v>1480.565699091158</v>
      </c>
    </row>
    <row r="1831" spans="1:100" x14ac:dyDescent="0.25">
      <c r="A1831">
        <v>4516</v>
      </c>
      <c r="B1831" t="s">
        <v>1665</v>
      </c>
      <c r="C1831">
        <v>3</v>
      </c>
      <c r="D1831">
        <v>5.1839184900399342</v>
      </c>
      <c r="E1831">
        <v>0.37322476679021815</v>
      </c>
      <c r="F1831">
        <v>-3.3593303671258075E-2</v>
      </c>
      <c r="G1831">
        <v>8.2138596236724606E-2</v>
      </c>
      <c r="H1831">
        <v>0.12333417981989611</v>
      </c>
      <c r="I1831">
        <v>0</v>
      </c>
      <c r="J1831">
        <v>7.4000507891937675</v>
      </c>
      <c r="K1831">
        <v>0.12333417981989611</v>
      </c>
      <c r="L1831">
        <v>-1</v>
      </c>
      <c r="M1831">
        <v>-1</v>
      </c>
      <c r="N1831">
        <v>2.4666835963979228</v>
      </c>
      <c r="O1831">
        <v>12.666107875470427</v>
      </c>
      <c r="P1831">
        <v>0.4325131050756047</v>
      </c>
      <c r="Q1831">
        <v>-6.2100542070473184E-2</v>
      </c>
      <c r="R1831">
        <v>6.1230441620587182E-2</v>
      </c>
      <c r="S1831">
        <v>0.33333333333333298</v>
      </c>
      <c r="T1831">
        <v>0.43189443635916974</v>
      </c>
      <c r="U1831">
        <v>0.1487041672697989</v>
      </c>
      <c r="V1831">
        <v>-3.8697131404818548E-3</v>
      </c>
      <c r="W1831">
        <v>31.469121760076948</v>
      </c>
      <c r="X1831">
        <v>1.3036616379479022</v>
      </c>
      <c r="Y1831">
        <v>-1</v>
      </c>
      <c r="Z1831">
        <v>-1</v>
      </c>
      <c r="AA1831">
        <v>52.329960215017948</v>
      </c>
      <c r="AB1831">
        <v>-0.26231021585832054</v>
      </c>
      <c r="AC1831">
        <v>0.34539650057451315</v>
      </c>
      <c r="AD1831">
        <v>0.33290587555021561</v>
      </c>
      <c r="AE1831">
        <v>20.79960801332042</v>
      </c>
      <c r="AF1831">
        <v>-1</v>
      </c>
      <c r="AG1831">
        <v>-1</v>
      </c>
      <c r="AH1831">
        <v>-1</v>
      </c>
      <c r="AI1831">
        <v>0</v>
      </c>
      <c r="AJ1831">
        <v>-3.8697131404818548E-3</v>
      </c>
      <c r="AK1831">
        <v>0.41390500734718777</v>
      </c>
      <c r="AL1831">
        <v>0.24239395255497942</v>
      </c>
      <c r="AM1831">
        <v>-6.2474024651964694E-2</v>
      </c>
      <c r="AN1831">
        <v>0.2457813009202118</v>
      </c>
      <c r="AO1831">
        <v>0.50767442043682165</v>
      </c>
      <c r="AP1831">
        <v>7.3565022857801923</v>
      </c>
      <c r="AQ1831">
        <v>38.869172549270736</v>
      </c>
      <c r="AR1831">
        <v>0.91006222382181989</v>
      </c>
      <c r="AS1831">
        <v>1.4269958177677973</v>
      </c>
      <c r="AT1831">
        <v>-1</v>
      </c>
      <c r="AU1831">
        <v>-1</v>
      </c>
      <c r="AV1831">
        <v>0.14336903785731184</v>
      </c>
      <c r="AW1831">
        <v>72.352570376268616</v>
      </c>
      <c r="AX1831">
        <v>71.96559906222042</v>
      </c>
      <c r="AY1831">
        <v>0.46964411885595053</v>
      </c>
      <c r="AZ1831">
        <v>33.287461943560928</v>
      </c>
      <c r="BA1831">
        <v>1486.6570224750983</v>
      </c>
    </row>
    <row r="1832" spans="1:100" x14ac:dyDescent="0.25">
      <c r="A1832">
        <v>4517</v>
      </c>
      <c r="B1832" t="s">
        <v>2186</v>
      </c>
      <c r="C1832">
        <v>3</v>
      </c>
      <c r="D1832">
        <v>-0.35339386975822296</v>
      </c>
      <c r="E1832">
        <v>0</v>
      </c>
      <c r="F1832">
        <v>-2.8213966443329835E-2</v>
      </c>
      <c r="G1832">
        <v>-2.8213966443329835E-2</v>
      </c>
      <c r="H1832">
        <v>-5.3574665811318561E-2</v>
      </c>
      <c r="I1832">
        <v>0</v>
      </c>
      <c r="J1832">
        <v>-3.214479948679112</v>
      </c>
      <c r="K1832">
        <v>-5.3574665811318561E-2</v>
      </c>
      <c r="L1832">
        <v>-1.0000000000000009</v>
      </c>
      <c r="M1832">
        <v>-1.0000000000000009</v>
      </c>
      <c r="N1832">
        <v>-1.0714933162263705</v>
      </c>
      <c r="O1832">
        <v>-3.5960877848806656</v>
      </c>
      <c r="P1832">
        <v>2.5047560425503393E-2</v>
      </c>
      <c r="Q1832">
        <v>1.3097397537960249</v>
      </c>
      <c r="R1832">
        <v>0.53191321746943954</v>
      </c>
      <c r="S1832">
        <v>0.33894547250685769</v>
      </c>
      <c r="T1832">
        <v>0.1446941296760462</v>
      </c>
      <c r="U1832">
        <v>-6.1188183155589888E-2</v>
      </c>
      <c r="V1832">
        <v>0</v>
      </c>
      <c r="W1832">
        <v>19.041043393545301</v>
      </c>
      <c r="X1832">
        <v>0.10382233171457571</v>
      </c>
      <c r="Y1832">
        <v>-1.0000000000000009</v>
      </c>
      <c r="Z1832">
        <v>-1.0000000000000009</v>
      </c>
      <c r="AA1832">
        <v>12.39308584714362</v>
      </c>
      <c r="AB1832">
        <v>3.1384211400088347E-2</v>
      </c>
      <c r="AC1832">
        <v>-8.7087188546589478E-2</v>
      </c>
      <c r="AD1832">
        <v>-8.789443813092121E-2</v>
      </c>
      <c r="AE1832">
        <v>-7.1798707638711168</v>
      </c>
      <c r="AF1832">
        <v>-1.0000000000000009</v>
      </c>
      <c r="AG1832">
        <v>-1.0000000000000009</v>
      </c>
      <c r="AH1832">
        <v>-1.0000000000000009</v>
      </c>
      <c r="AI1832">
        <v>0</v>
      </c>
      <c r="AJ1832">
        <v>0</v>
      </c>
      <c r="AK1832">
        <v>-0.18202081277335233</v>
      </c>
      <c r="AL1832">
        <v>6.1486156960548176E-2</v>
      </c>
      <c r="AM1832">
        <v>0.33997222901404722</v>
      </c>
      <c r="AN1832">
        <v>1.0002367056202909E-2</v>
      </c>
      <c r="AO1832">
        <v>7.5892016614844184</v>
      </c>
      <c r="AP1832">
        <v>0.55748996120781402</v>
      </c>
      <c r="AQ1832">
        <v>15.826563444866206</v>
      </c>
      <c r="AR1832">
        <v>0.42245141902731409</v>
      </c>
      <c r="AS1832">
        <v>5.0247665903257202E-2</v>
      </c>
      <c r="AT1832">
        <v>-1.0000000000000009</v>
      </c>
      <c r="AU1832">
        <v>-1.0000000000000009</v>
      </c>
      <c r="AV1832">
        <v>0.50369925102610968</v>
      </c>
      <c r="AW1832">
        <v>9.354488023470779</v>
      </c>
      <c r="AX1832">
        <v>9.354488023470779</v>
      </c>
      <c r="AY1832">
        <v>-5.6952452101859286E-2</v>
      </c>
      <c r="AZ1832">
        <v>-39.537584649365897</v>
      </c>
      <c r="BA1832">
        <v>1393.0973105060127</v>
      </c>
      <c r="CU1832" t="e">
        <v>#N/A</v>
      </c>
      <c r="CV1832" t="e">
        <v>#N/A</v>
      </c>
    </row>
    <row r="1833" spans="1:100" x14ac:dyDescent="0.25">
      <c r="A1833">
        <v>4519</v>
      </c>
      <c r="B1833" t="s">
        <v>2187</v>
      </c>
      <c r="C1833">
        <v>3</v>
      </c>
      <c r="D1833">
        <v>4.7060099751332123</v>
      </c>
      <c r="E1833">
        <v>-7.1785769749384082E-2</v>
      </c>
      <c r="F1833">
        <v>1.2743168089492203</v>
      </c>
      <c r="G1833">
        <v>1.2537203039129674</v>
      </c>
      <c r="H1833">
        <v>0.41362355657682159</v>
      </c>
      <c r="I1833">
        <v>0</v>
      </c>
      <c r="J1833">
        <v>24.817413394609304</v>
      </c>
      <c r="K1833">
        <v>0.41362355657682159</v>
      </c>
      <c r="L1833">
        <v>-0.99999999999999967</v>
      </c>
      <c r="M1833">
        <v>-0.99999999999999967</v>
      </c>
      <c r="N1833">
        <v>8.2724711315364345</v>
      </c>
      <c r="O1833">
        <v>30.777143673655491</v>
      </c>
      <c r="P1833">
        <v>-0.55877272103517894</v>
      </c>
      <c r="Q1833">
        <v>-1.4620958745560275</v>
      </c>
      <c r="R1833">
        <v>-0.54875995069940098</v>
      </c>
      <c r="S1833">
        <v>0.32911836209379736</v>
      </c>
      <c r="T1833">
        <v>0.35738205297756009</v>
      </c>
      <c r="U1833">
        <v>0.17889548640533007</v>
      </c>
      <c r="V1833">
        <v>0</v>
      </c>
      <c r="W1833">
        <v>18.070893795994657</v>
      </c>
      <c r="X1833">
        <v>1.0125075237600836</v>
      </c>
      <c r="Y1833">
        <v>-0.99999999999999967</v>
      </c>
      <c r="Z1833">
        <v>-0.99999999999999967</v>
      </c>
      <c r="AA1833">
        <v>46.206156321363181</v>
      </c>
      <c r="AB1833">
        <v>-6.2232381912636858E-2</v>
      </c>
      <c r="AC1833">
        <v>0.42246945234767974</v>
      </c>
      <c r="AD1833">
        <v>0.21344337908631561</v>
      </c>
      <c r="AE1833">
        <v>28.684022476067934</v>
      </c>
      <c r="AF1833">
        <v>-0.99999999999999967</v>
      </c>
      <c r="AG1833">
        <v>-0.99999999999999967</v>
      </c>
      <c r="AH1833">
        <v>-0.99999999999999967</v>
      </c>
      <c r="AI1833">
        <v>-6.983686869781661E-3</v>
      </c>
      <c r="AJ1833">
        <v>0</v>
      </c>
      <c r="AK1833">
        <v>4.4670598123919096E-4</v>
      </c>
      <c r="AL1833">
        <v>-8.7277867366677142E-2</v>
      </c>
      <c r="AM1833">
        <v>0.64816820996417468</v>
      </c>
      <c r="AN1833">
        <v>0.18807943287457815</v>
      </c>
      <c r="AO1833">
        <v>16.206438779010554</v>
      </c>
      <c r="AP1833">
        <v>4.2655964850310664</v>
      </c>
      <c r="AQ1833">
        <v>42.888307190603932</v>
      </c>
      <c r="AR1833">
        <v>0.86539590147668788</v>
      </c>
      <c r="AS1833">
        <v>1.4261310803369052</v>
      </c>
      <c r="AT1833">
        <v>-0.99999999999999967</v>
      </c>
      <c r="AU1833">
        <v>-0.99999999999999967</v>
      </c>
      <c r="AV1833">
        <v>0.70496035321356776</v>
      </c>
      <c r="AW1833">
        <v>81.248896480049737</v>
      </c>
      <c r="AX1833">
        <v>81.109222742654097</v>
      </c>
      <c r="AY1833">
        <v>4.3750605539713612E-2</v>
      </c>
      <c r="AZ1833">
        <v>2.3080865882814647</v>
      </c>
      <c r="BA1833">
        <v>1441.986820176249</v>
      </c>
    </row>
    <row r="1834" spans="1:100" x14ac:dyDescent="0.25">
      <c r="A1834">
        <v>4521</v>
      </c>
      <c r="B1834" t="s">
        <v>2188</v>
      </c>
      <c r="C1834">
        <v>3</v>
      </c>
      <c r="D1834">
        <v>3.041597509754542</v>
      </c>
      <c r="E1834">
        <v>0</v>
      </c>
      <c r="F1834">
        <v>-0.32715035741051546</v>
      </c>
      <c r="G1834">
        <v>-0.32715035741051546</v>
      </c>
      <c r="H1834">
        <v>0.12379880838780634</v>
      </c>
      <c r="I1834">
        <v>0</v>
      </c>
      <c r="J1834">
        <v>7.4279285032683795</v>
      </c>
      <c r="K1834">
        <v>0.12379880838780634</v>
      </c>
      <c r="L1834">
        <v>-0.99999999999999867</v>
      </c>
      <c r="M1834">
        <v>-0.99999999999999867</v>
      </c>
      <c r="N1834">
        <v>2.4759761677561278</v>
      </c>
      <c r="O1834">
        <v>10.142375655612408</v>
      </c>
      <c r="P1834">
        <v>8.8617106654592971E-3</v>
      </c>
      <c r="Q1834">
        <v>-0.11627706630430043</v>
      </c>
      <c r="R1834">
        <v>-4.0839970907387703E-2</v>
      </c>
      <c r="S1834">
        <v>0.33333333333333265</v>
      </c>
      <c r="T1834">
        <v>0.39553221153492257</v>
      </c>
      <c r="U1834">
        <v>-0.21313319119735336</v>
      </c>
      <c r="V1834">
        <v>3.4068003567775135E-3</v>
      </c>
      <c r="W1834">
        <v>15.813613825594937</v>
      </c>
      <c r="X1834">
        <v>-0.17358406774708815</v>
      </c>
      <c r="Y1834">
        <v>-0.99999999999999867</v>
      </c>
      <c r="Z1834">
        <v>-0.99999999999999867</v>
      </c>
      <c r="AA1834">
        <v>15.69187087454392</v>
      </c>
      <c r="AB1834">
        <v>-1.1693451273648313E-2</v>
      </c>
      <c r="AC1834">
        <v>-8.519156996238049E-2</v>
      </c>
      <c r="AD1834">
        <v>9.526696163315658E-2</v>
      </c>
      <c r="AE1834">
        <v>-8.0902980143606973E-2</v>
      </c>
      <c r="AF1834">
        <v>-0.99999999999999867</v>
      </c>
      <c r="AG1834">
        <v>-0.99999999999999867</v>
      </c>
      <c r="AH1834">
        <v>-0.99999999999999867</v>
      </c>
      <c r="AI1834">
        <v>0</v>
      </c>
      <c r="AJ1834">
        <v>3.4068003567775135E-3</v>
      </c>
      <c r="AK1834">
        <v>0.21365761574947112</v>
      </c>
      <c r="AL1834">
        <v>-0.20043876540994054</v>
      </c>
      <c r="AM1834">
        <v>-2.9654373047614219E-2</v>
      </c>
      <c r="AN1834">
        <v>-0.1770587759494282</v>
      </c>
      <c r="AO1834">
        <v>0.3269287525570006</v>
      </c>
      <c r="AP1834">
        <v>-5.4286632257854048</v>
      </c>
      <c r="AQ1834">
        <v>23.241542328863332</v>
      </c>
      <c r="AR1834">
        <v>0.51913915402767929</v>
      </c>
      <c r="AS1834">
        <v>-4.9785259359281887E-2</v>
      </c>
      <c r="AT1834">
        <v>-0.99999999999999867</v>
      </c>
      <c r="AU1834">
        <v>-0.99999999999999867</v>
      </c>
      <c r="AV1834">
        <v>-0.36799032831790318</v>
      </c>
      <c r="AW1834">
        <v>20.405583304370939</v>
      </c>
      <c r="AX1834">
        <v>20.746263340048689</v>
      </c>
      <c r="AY1834">
        <v>-0.15351022105143258</v>
      </c>
      <c r="AZ1834">
        <v>-50.891384199748103</v>
      </c>
      <c r="BA1834">
        <v>1359.8594289992968</v>
      </c>
    </row>
    <row r="1835" spans="1:100" x14ac:dyDescent="0.25">
      <c r="A1835">
        <v>4522</v>
      </c>
      <c r="B1835" t="s">
        <v>2189</v>
      </c>
      <c r="C1835">
        <v>3</v>
      </c>
      <c r="D1835">
        <v>4.5094276771450579</v>
      </c>
      <c r="E1835">
        <v>0</v>
      </c>
      <c r="F1835">
        <v>-0.52178675450909107</v>
      </c>
      <c r="G1835">
        <v>-0.52178675450909107</v>
      </c>
      <c r="H1835">
        <v>1.8619289330441859E-2</v>
      </c>
      <c r="I1835">
        <v>0</v>
      </c>
      <c r="J1835">
        <v>1.1171573598265097</v>
      </c>
      <c r="K1835">
        <v>1.8619289330441859E-2</v>
      </c>
      <c r="L1835">
        <v>-0.99999999999999778</v>
      </c>
      <c r="M1835">
        <v>-0.99999999999999778</v>
      </c>
      <c r="N1835">
        <v>0.37238578660883781</v>
      </c>
      <c r="O1835">
        <v>5.1047982824624798</v>
      </c>
      <c r="P1835">
        <v>0.30984305416030111</v>
      </c>
      <c r="Q1835">
        <v>0.65204086470446732</v>
      </c>
      <c r="R1835">
        <v>-2.5391860066156253E-2</v>
      </c>
      <c r="S1835">
        <v>0.33333333333333254</v>
      </c>
      <c r="T1835">
        <v>0.20582669276849716</v>
      </c>
      <c r="U1835">
        <v>-7.9971296567162869E-2</v>
      </c>
      <c r="V1835">
        <v>-8.3663783279907047E-4</v>
      </c>
      <c r="W1835">
        <v>17.589312094857029</v>
      </c>
      <c r="X1835">
        <v>6.8129082941106645E-2</v>
      </c>
      <c r="Y1835">
        <v>-0.99999999999999778</v>
      </c>
      <c r="Z1835">
        <v>-0.99999999999999778</v>
      </c>
      <c r="AA1835">
        <v>72.111143837996636</v>
      </c>
      <c r="AB1835">
        <v>0.45632957248709793</v>
      </c>
      <c r="AC1835">
        <v>0.26435693036471347</v>
      </c>
      <c r="AD1835">
        <v>0.37025796921230464</v>
      </c>
      <c r="AE1835">
        <v>54.547223603205829</v>
      </c>
      <c r="AF1835">
        <v>-0.99999999999999778</v>
      </c>
      <c r="AG1835">
        <v>-0.99999999999999778</v>
      </c>
      <c r="AH1835">
        <v>-0.99999999999999778</v>
      </c>
      <c r="AI1835">
        <v>4.2269394738821738E-4</v>
      </c>
      <c r="AJ1835">
        <v>-8.3663783279907047E-4</v>
      </c>
      <c r="AK1835">
        <v>-0.20549985689899136</v>
      </c>
      <c r="AL1835">
        <v>0.36963915557255461</v>
      </c>
      <c r="AM1835">
        <v>-6.4861040432877576E-2</v>
      </c>
      <c r="AN1835">
        <v>-0.22976789622927377</v>
      </c>
      <c r="AO1835">
        <v>-2.6490252953168971</v>
      </c>
      <c r="AP1835">
        <v>-3.896001627869071</v>
      </c>
      <c r="AQ1835">
        <v>18.70646945468355</v>
      </c>
      <c r="AR1835">
        <v>0.45835209170186791</v>
      </c>
      <c r="AS1835">
        <v>8.6748372271548524E-2</v>
      </c>
      <c r="AT1835">
        <v>-0.99999999999999778</v>
      </c>
      <c r="AU1835">
        <v>-0.99999999999999778</v>
      </c>
      <c r="AV1835">
        <v>-0.54717861457524763</v>
      </c>
      <c r="AW1835">
        <v>73.319940492590121</v>
      </c>
      <c r="AX1835">
        <v>73.244730588257966</v>
      </c>
      <c r="AY1835">
        <v>0.32240282997606107</v>
      </c>
      <c r="AZ1835">
        <v>32.963941801913812</v>
      </c>
      <c r="BA1835">
        <v>1558.7566874052561</v>
      </c>
    </row>
    <row r="1836" spans="1:100" x14ac:dyDescent="0.25">
      <c r="A1836">
        <v>4523</v>
      </c>
      <c r="B1836" t="s">
        <v>2190</v>
      </c>
      <c r="C1836">
        <v>3</v>
      </c>
      <c r="D1836">
        <v>4.6138491734938158</v>
      </c>
      <c r="E1836">
        <v>-7.8120284348108275E-3</v>
      </c>
      <c r="F1836">
        <v>4.3303916169039308E-2</v>
      </c>
      <c r="G1836">
        <v>4.3303916169039308E-2</v>
      </c>
      <c r="H1836">
        <v>0.21907207810481324</v>
      </c>
      <c r="I1836">
        <v>0</v>
      </c>
      <c r="J1836">
        <v>13.144324686288801</v>
      </c>
      <c r="K1836">
        <v>0.21907207810481324</v>
      </c>
      <c r="L1836">
        <v>-1.0000000000000013</v>
      </c>
      <c r="M1836">
        <v>-1.0000000000000013</v>
      </c>
      <c r="N1836">
        <v>4.3814415620962661</v>
      </c>
      <c r="O1836">
        <v>17.80147777595165</v>
      </c>
      <c r="P1836">
        <v>3.8158600967156766</v>
      </c>
      <c r="Q1836">
        <v>0.19993157550577956</v>
      </c>
      <c r="R1836">
        <v>0.47407675885213063</v>
      </c>
      <c r="S1836">
        <v>0.32194112119625173</v>
      </c>
      <c r="T1836">
        <v>0.37278916191342265</v>
      </c>
      <c r="U1836">
        <v>0.19775799975613367</v>
      </c>
      <c r="V1836">
        <v>0</v>
      </c>
      <c r="W1836">
        <v>26.936648190439779</v>
      </c>
      <c r="X1836">
        <v>1.2925611737723988</v>
      </c>
      <c r="Y1836">
        <v>-1.0000000000000013</v>
      </c>
      <c r="Z1836">
        <v>-1.0000000000000013</v>
      </c>
      <c r="AA1836">
        <v>53.360175721584525</v>
      </c>
      <c r="AB1836">
        <v>0.13891996528564066</v>
      </c>
      <c r="AC1836">
        <v>0.20575588912343631</v>
      </c>
      <c r="AD1836">
        <v>0.17431316103677585</v>
      </c>
      <c r="AE1836">
        <v>25.949450772292625</v>
      </c>
      <c r="AF1836">
        <v>-1.0000000000000013</v>
      </c>
      <c r="AG1836">
        <v>-1.0000000000000013</v>
      </c>
      <c r="AH1836">
        <v>-1.0000000000000013</v>
      </c>
      <c r="AI1836">
        <v>0</v>
      </c>
      <c r="AJ1836">
        <v>0</v>
      </c>
      <c r="AK1836">
        <v>3.5073044340919513E-2</v>
      </c>
      <c r="AL1836">
        <v>0.10223887686725457</v>
      </c>
      <c r="AM1836">
        <v>-0.31976345006771945</v>
      </c>
      <c r="AN1836">
        <v>5.6722376308030252E-2</v>
      </c>
      <c r="AO1836">
        <v>-7.8187210299883914</v>
      </c>
      <c r="AP1836">
        <v>1.9292537920370294</v>
      </c>
      <c r="AQ1836">
        <v>40.08097287672858</v>
      </c>
      <c r="AR1836">
        <v>0.89248828286580817</v>
      </c>
      <c r="AS1836">
        <v>1.5116332518772124</v>
      </c>
      <c r="AT1836">
        <v>-1.0000000000000013</v>
      </c>
      <c r="AU1836">
        <v>-1.0000000000000013</v>
      </c>
      <c r="AV1836">
        <v>0.51738067502117002</v>
      </c>
      <c r="AW1836">
        <v>73.090907289573209</v>
      </c>
      <c r="AX1836">
        <v>73.090907289573209</v>
      </c>
      <c r="AY1836">
        <v>0.4643114463404277</v>
      </c>
      <c r="AZ1836">
        <v>65.418696548830169</v>
      </c>
      <c r="BA1836">
        <v>1516.6412570042423</v>
      </c>
    </row>
    <row r="1837" spans="1:100" x14ac:dyDescent="0.25">
      <c r="A1837">
        <v>4524</v>
      </c>
      <c r="B1837" t="s">
        <v>2191</v>
      </c>
      <c r="C1837">
        <v>3</v>
      </c>
      <c r="D1837">
        <v>5.5785958988110682</v>
      </c>
      <c r="E1837">
        <v>-2.0668966749897037E-2</v>
      </c>
      <c r="F1837">
        <v>6.827905488242636E-3</v>
      </c>
      <c r="G1837">
        <v>6.827905488242636E-3</v>
      </c>
      <c r="H1837">
        <v>-0.25098512659975053</v>
      </c>
      <c r="I1837">
        <v>0</v>
      </c>
      <c r="J1837">
        <v>-15.059107595985029</v>
      </c>
      <c r="K1837">
        <v>-0.25098512659975053</v>
      </c>
      <c r="L1837">
        <v>-1.0000000000000022</v>
      </c>
      <c r="M1837">
        <v>-1.0000000000000022</v>
      </c>
      <c r="N1837">
        <v>-5.0197025319950086</v>
      </c>
      <c r="O1837">
        <v>-9.4736837916857191</v>
      </c>
      <c r="P1837">
        <v>0.51122167756514048</v>
      </c>
      <c r="Q1837">
        <v>-2.7325337506224665</v>
      </c>
      <c r="R1837">
        <v>-0.97131941766820018</v>
      </c>
      <c r="S1837">
        <v>0.36310567880904626</v>
      </c>
      <c r="T1837">
        <v>0.12863417015080642</v>
      </c>
      <c r="U1837">
        <v>0.14320748211212997</v>
      </c>
      <c r="V1837">
        <v>0</v>
      </c>
      <c r="W1837">
        <v>35.43729830686933</v>
      </c>
      <c r="X1837">
        <v>1.1859142785693297</v>
      </c>
      <c r="Y1837">
        <v>-1.0000000000000022</v>
      </c>
      <c r="Z1837">
        <v>-1.0000000000000022</v>
      </c>
      <c r="AA1837">
        <v>40.020629247474325</v>
      </c>
      <c r="AB1837">
        <v>-0.20348347651275783</v>
      </c>
      <c r="AC1837">
        <v>4.5984728573375114E-2</v>
      </c>
      <c r="AD1837">
        <v>0.26859175510484645</v>
      </c>
      <c r="AE1837">
        <v>5.554650358273185</v>
      </c>
      <c r="AF1837">
        <v>-1.0000000000000022</v>
      </c>
      <c r="AG1837">
        <v>-1.0000000000000022</v>
      </c>
      <c r="AH1837">
        <v>-1.0000000000000022</v>
      </c>
      <c r="AI1837">
        <v>0</v>
      </c>
      <c r="AJ1837">
        <v>0</v>
      </c>
      <c r="AK1837">
        <v>5.3599435077825941E-2</v>
      </c>
      <c r="AL1837">
        <v>-8.3565808509449724E-2</v>
      </c>
      <c r="AM1837">
        <v>0.53032950496977893</v>
      </c>
      <c r="AN1837">
        <v>-5.0197944033295736E-2</v>
      </c>
      <c r="AO1837">
        <v>13.526234799633601</v>
      </c>
      <c r="AP1837">
        <v>-1.6727776433796422</v>
      </c>
      <c r="AQ1837">
        <v>20.378190710884294</v>
      </c>
      <c r="AR1837">
        <v>0.63494733107198287</v>
      </c>
      <c r="AS1837">
        <v>0.93492915196957904</v>
      </c>
      <c r="AT1837">
        <v>-1.0000000000000022</v>
      </c>
      <c r="AU1837">
        <v>-1.0000000000000022</v>
      </c>
      <c r="AV1837">
        <v>-0.96449151217995743</v>
      </c>
      <c r="AW1837">
        <v>28.874167812408956</v>
      </c>
      <c r="AX1837">
        <v>28.874167812408956</v>
      </c>
      <c r="AY1837">
        <v>1.5503460247575207E-2</v>
      </c>
      <c r="AZ1837">
        <v>-48.465470826233549</v>
      </c>
      <c r="BA1837">
        <v>1320.3531851078335</v>
      </c>
    </row>
    <row r="1838" spans="1:100" x14ac:dyDescent="0.25">
      <c r="A1838">
        <v>4525</v>
      </c>
      <c r="B1838" t="s">
        <v>2192</v>
      </c>
      <c r="C1838">
        <v>3</v>
      </c>
      <c r="D1838">
        <v>4.7190890052093923</v>
      </c>
      <c r="E1838">
        <v>-0.11876254586255039</v>
      </c>
      <c r="F1838">
        <v>-9.0107830880577666E-2</v>
      </c>
      <c r="G1838">
        <v>-0.13429238053599296</v>
      </c>
      <c r="H1838">
        <v>0.28057554437429594</v>
      </c>
      <c r="I1838">
        <v>0</v>
      </c>
      <c r="J1838">
        <v>16.834532662457754</v>
      </c>
      <c r="K1838">
        <v>0.28057554437429594</v>
      </c>
      <c r="L1838">
        <v>-1</v>
      </c>
      <c r="M1838">
        <v>-1</v>
      </c>
      <c r="N1838">
        <v>5.611510887485915</v>
      </c>
      <c r="O1838">
        <v>21.419329287131159</v>
      </c>
      <c r="P1838">
        <v>4.6884250787467892</v>
      </c>
      <c r="Q1838">
        <v>-0.2814594408723825</v>
      </c>
      <c r="R1838">
        <v>0.44151304441879413</v>
      </c>
      <c r="S1838">
        <v>0.33005837918164255</v>
      </c>
      <c r="T1838">
        <v>0.42509255723687583</v>
      </c>
      <c r="U1838">
        <v>0.52408153340420061</v>
      </c>
      <c r="V1838">
        <v>0</v>
      </c>
      <c r="W1838">
        <v>39.946277017936907</v>
      </c>
      <c r="X1838">
        <v>2.6626607495645711</v>
      </c>
      <c r="Y1838">
        <v>-1</v>
      </c>
      <c r="Z1838">
        <v>-1</v>
      </c>
      <c r="AA1838">
        <v>94.02438975542691</v>
      </c>
      <c r="AB1838">
        <v>0.50689540358763729</v>
      </c>
      <c r="AC1838">
        <v>0.38944906789092681</v>
      </c>
      <c r="AD1838">
        <v>0.17638752238285829</v>
      </c>
      <c r="AE1838">
        <v>53.636599693071147</v>
      </c>
      <c r="AF1838">
        <v>-1</v>
      </c>
      <c r="AG1838">
        <v>-1</v>
      </c>
      <c r="AH1838">
        <v>-1</v>
      </c>
      <c r="AI1838">
        <v>0</v>
      </c>
      <c r="AJ1838">
        <v>0</v>
      </c>
      <c r="AK1838">
        <v>-9.9860846957852203E-2</v>
      </c>
      <c r="AL1838">
        <v>0.75238591228705665</v>
      </c>
      <c r="AM1838">
        <v>-6.0169356165492311E-3</v>
      </c>
      <c r="AN1838">
        <v>0.42042148623540171</v>
      </c>
      <c r="AO1838">
        <v>-0.64972762520299265</v>
      </c>
      <c r="AP1838">
        <v>14.272466717320331</v>
      </c>
      <c r="AQ1838">
        <v>56.78080968039469</v>
      </c>
      <c r="AR1838">
        <v>1.2792324698227191</v>
      </c>
      <c r="AS1838">
        <v>2.943236293938865</v>
      </c>
      <c r="AT1838">
        <v>-1</v>
      </c>
      <c r="AU1838">
        <v>-1</v>
      </c>
      <c r="AV1838">
        <v>0.30722066388280117</v>
      </c>
      <c r="AW1838">
        <v>129.71618575987827</v>
      </c>
      <c r="AX1838">
        <v>129.71618575987827</v>
      </c>
      <c r="AY1838">
        <v>0.50675874984685398</v>
      </c>
      <c r="AZ1838">
        <v>81.872794515890192</v>
      </c>
      <c r="BA1838">
        <v>1579.7554115364287</v>
      </c>
      <c r="CU1838" t="e">
        <v>#N/A</v>
      </c>
      <c r="CV1838" t="e">
        <v>#N/A</v>
      </c>
    </row>
    <row r="1839" spans="1:100" x14ac:dyDescent="0.25">
      <c r="A1839">
        <v>4528</v>
      </c>
      <c r="B1839" t="s">
        <v>2193</v>
      </c>
      <c r="C1839">
        <v>2</v>
      </c>
      <c r="D1839">
        <v>3.3303691332156493</v>
      </c>
      <c r="E1839">
        <v>-8.9197211158032863E-2</v>
      </c>
      <c r="F1839">
        <v>-0.14517352155287247</v>
      </c>
      <c r="G1839">
        <v>-0.13816589859381739</v>
      </c>
      <c r="H1839">
        <v>2.3643829967424299E-2</v>
      </c>
      <c r="I1839">
        <v>0</v>
      </c>
      <c r="J1839">
        <v>1.4186297980454587</v>
      </c>
      <c r="K1839">
        <v>2.3643829967424299E-2</v>
      </c>
      <c r="L1839">
        <v>-1</v>
      </c>
      <c r="M1839">
        <v>-1</v>
      </c>
      <c r="N1839">
        <v>0.47287659934848603</v>
      </c>
      <c r="O1839">
        <v>5.318454246051072</v>
      </c>
      <c r="P1839">
        <v>-0.28395791394753994</v>
      </c>
      <c r="Q1839">
        <v>-0.37542434541635461</v>
      </c>
      <c r="R1839">
        <v>-0.12181507827474997</v>
      </c>
      <c r="S1839">
        <v>0.31927439986396616</v>
      </c>
      <c r="T1839">
        <v>0.23705821477991371</v>
      </c>
      <c r="U1839">
        <v>1.9272236187647278E-2</v>
      </c>
      <c r="V1839">
        <v>-7.0826379095604922E-3</v>
      </c>
      <c r="W1839">
        <v>20.63517124354107</v>
      </c>
      <c r="X1839">
        <v>0.53257658231197647</v>
      </c>
      <c r="Y1839">
        <v>-1</v>
      </c>
      <c r="Z1839">
        <v>-1</v>
      </c>
      <c r="AA1839">
        <v>34.83241464583466</v>
      </c>
      <c r="AB1839">
        <v>5.1979783810721714E-2</v>
      </c>
      <c r="AC1839">
        <v>5.2168575196476982E-2</v>
      </c>
      <c r="AD1839">
        <v>4.8139430048826551E-2</v>
      </c>
      <c r="AE1839">
        <v>11.592311735842888</v>
      </c>
      <c r="AF1839">
        <v>-1</v>
      </c>
      <c r="AG1839">
        <v>-1</v>
      </c>
      <c r="AH1839">
        <v>-1</v>
      </c>
      <c r="AI1839">
        <v>-4.1507471747317011E-3</v>
      </c>
      <c r="AJ1839">
        <v>-7.0826379095604922E-3</v>
      </c>
      <c r="AK1839">
        <v>0.16928576303592929</v>
      </c>
      <c r="AL1839">
        <v>2.5421939533180477E-3</v>
      </c>
      <c r="AM1839">
        <v>0.1888254961449477</v>
      </c>
      <c r="AN1839">
        <v>-5.3846359298939245E-3</v>
      </c>
      <c r="AO1839">
        <v>5.1952559585288354</v>
      </c>
      <c r="AP1839">
        <v>0.24990533179374541</v>
      </c>
      <c r="AQ1839">
        <v>25.590193994907487</v>
      </c>
      <c r="AR1839">
        <v>0.60875405582131581</v>
      </c>
      <c r="AS1839">
        <v>0.61008335533147351</v>
      </c>
      <c r="AT1839">
        <v>-1</v>
      </c>
      <c r="AU1839">
        <v>-1</v>
      </c>
      <c r="AV1839">
        <v>-0.10993716918376184</v>
      </c>
      <c r="AW1839">
        <v>45.585487965221354</v>
      </c>
      <c r="AX1839">
        <v>45.57843211786426</v>
      </c>
      <c r="AY1839">
        <v>9.5503029737377038E-2</v>
      </c>
      <c r="AZ1839">
        <v>-12.467336923492978</v>
      </c>
      <c r="BA1839">
        <v>1463.8702750526907</v>
      </c>
    </row>
    <row r="1840" spans="1:100" x14ac:dyDescent="0.25">
      <c r="A1840">
        <v>4529</v>
      </c>
      <c r="B1840" t="s">
        <v>2194</v>
      </c>
      <c r="C1840">
        <v>3</v>
      </c>
      <c r="D1840">
        <v>4.8604441594972814</v>
      </c>
      <c r="E1840">
        <v>3.1583580269517126E-3</v>
      </c>
      <c r="F1840">
        <v>0.24512835380061226</v>
      </c>
      <c r="G1840">
        <v>0.24512835380061226</v>
      </c>
      <c r="H1840">
        <v>-0.12093430305440657</v>
      </c>
      <c r="I1840">
        <v>0</v>
      </c>
      <c r="J1840">
        <v>-7.2560581832643978</v>
      </c>
      <c r="K1840">
        <v>-0.12093430305440657</v>
      </c>
      <c r="L1840">
        <v>-0.99999999999999922</v>
      </c>
      <c r="M1840">
        <v>-0.99999999999999922</v>
      </c>
      <c r="N1840">
        <v>-2.418686061088132</v>
      </c>
      <c r="O1840">
        <v>-2.1504856699664989</v>
      </c>
      <c r="P1840">
        <v>-0.26112644475299152</v>
      </c>
      <c r="Q1840">
        <v>3.2059927728152937</v>
      </c>
      <c r="R1840">
        <v>1.0092636496665197</v>
      </c>
      <c r="S1840">
        <v>0.33333333333333298</v>
      </c>
      <c r="T1840">
        <v>0.18769512036541228</v>
      </c>
      <c r="U1840">
        <v>-2.5863862746910208E-3</v>
      </c>
      <c r="V1840">
        <v>-7.6232235181545715E-3</v>
      </c>
      <c r="W1840">
        <v>25.270125878412248</v>
      </c>
      <c r="X1840">
        <v>0.4394286787999544</v>
      </c>
      <c r="Y1840">
        <v>-0.99999999999999922</v>
      </c>
      <c r="Z1840">
        <v>-0.99999999999999922</v>
      </c>
      <c r="AA1840">
        <v>14.817935212980631</v>
      </c>
      <c r="AB1840">
        <v>-0.17276860462915627</v>
      </c>
      <c r="AC1840">
        <v>2.6790142058622457E-2</v>
      </c>
      <c r="AD1840">
        <v>-8.3250623731428969E-2</v>
      </c>
      <c r="AE1840">
        <v>-11.461454315098138</v>
      </c>
      <c r="AF1840">
        <v>-0.99999999999999922</v>
      </c>
      <c r="AG1840">
        <v>-0.99999999999999922</v>
      </c>
      <c r="AH1840">
        <v>-0.99999999999999922</v>
      </c>
      <c r="AI1840">
        <v>-4.8994452799731164E-3</v>
      </c>
      <c r="AJ1840">
        <v>-7.6232235181545715E-3</v>
      </c>
      <c r="AK1840">
        <v>0.13533655659962096</v>
      </c>
      <c r="AL1840">
        <v>-4.3721487236403345E-2</v>
      </c>
      <c r="AM1840">
        <v>-8.99678767747219E-2</v>
      </c>
      <c r="AN1840">
        <v>3.7740833281664759E-4</v>
      </c>
      <c r="AO1840">
        <v>-1.5725141363699429</v>
      </c>
      <c r="AP1840">
        <v>-0.20917222786160011</v>
      </c>
      <c r="AQ1840">
        <v>18.014067695147862</v>
      </c>
      <c r="AR1840">
        <v>0.51081884390589982</v>
      </c>
      <c r="AS1840">
        <v>0.31849437574554795</v>
      </c>
      <c r="AT1840">
        <v>-0.99999999999999922</v>
      </c>
      <c r="AU1840">
        <v>-0.99999999999999922</v>
      </c>
      <c r="AV1840">
        <v>1.2543920034671312</v>
      </c>
      <c r="AW1840">
        <v>12.458277315152534</v>
      </c>
      <c r="AX1840">
        <v>11.597966057737606</v>
      </c>
      <c r="AY1840">
        <v>-6.6697915566385532E-2</v>
      </c>
      <c r="AZ1840">
        <v>-29.51686037955783</v>
      </c>
      <c r="BA1840">
        <v>1318.8506159188767</v>
      </c>
    </row>
    <row r="1841" spans="1:100" x14ac:dyDescent="0.25">
      <c r="A1841">
        <v>4531</v>
      </c>
      <c r="B1841" t="s">
        <v>2195</v>
      </c>
      <c r="C1841">
        <v>2</v>
      </c>
      <c r="D1841">
        <v>3.8284945985662402</v>
      </c>
      <c r="E1841">
        <v>2.145044196358507E-2</v>
      </c>
      <c r="F1841">
        <v>0.13035122139696959</v>
      </c>
      <c r="G1841">
        <v>0.1386100280525546</v>
      </c>
      <c r="H1841">
        <v>8.0903113037309127E-2</v>
      </c>
      <c r="I1841">
        <v>0</v>
      </c>
      <c r="J1841">
        <v>4.8541867822385472</v>
      </c>
      <c r="K1841">
        <v>8.0903113037309127E-2</v>
      </c>
      <c r="L1841">
        <v>-1</v>
      </c>
      <c r="M1841">
        <v>-1</v>
      </c>
      <c r="N1841">
        <v>1.6180622607461823</v>
      </c>
      <c r="O1841">
        <v>8.887099696335282</v>
      </c>
      <c r="P1841">
        <v>0.27641330552181786</v>
      </c>
      <c r="Q1841">
        <v>0.93430867689079089</v>
      </c>
      <c r="R1841">
        <v>0.30836464132056679</v>
      </c>
      <c r="S1841">
        <v>0.3299777960989253</v>
      </c>
      <c r="T1841">
        <v>0.28224816857924118</v>
      </c>
      <c r="U1841">
        <v>7.5230102218698663E-2</v>
      </c>
      <c r="V1841">
        <v>3.1658908723132507E-4</v>
      </c>
      <c r="W1841">
        <v>24.166905854564622</v>
      </c>
      <c r="X1841">
        <v>0.79180691497042033</v>
      </c>
      <c r="Y1841">
        <v>-1</v>
      </c>
      <c r="Z1841">
        <v>-1</v>
      </c>
      <c r="AA1841">
        <v>42.103687372742165</v>
      </c>
      <c r="AB1841">
        <v>0.11474696306058323</v>
      </c>
      <c r="AC1841">
        <v>0.11495957444091305</v>
      </c>
      <c r="AD1841">
        <v>0.11039120762042026</v>
      </c>
      <c r="AE1841">
        <v>17.374831299909179</v>
      </c>
      <c r="AF1841">
        <v>-1</v>
      </c>
      <c r="AG1841">
        <v>-1</v>
      </c>
      <c r="AH1841">
        <v>-1</v>
      </c>
      <c r="AI1841">
        <v>-9.3435773774025921E-5</v>
      </c>
      <c r="AJ1841">
        <v>3.1658908723132507E-4</v>
      </c>
      <c r="AK1841">
        <v>9.3667497271155101E-2</v>
      </c>
      <c r="AL1841">
        <v>7.8160459718092226E-2</v>
      </c>
      <c r="AM1841">
        <v>0.10075113464335757</v>
      </c>
      <c r="AN1841">
        <v>8.2689725571696196E-2</v>
      </c>
      <c r="AO1841">
        <v>2.952537753263762</v>
      </c>
      <c r="AP1841">
        <v>2.4926235370588188</v>
      </c>
      <c r="AQ1841">
        <v>29.349974755803302</v>
      </c>
      <c r="AR1841">
        <v>0.69151418977818269</v>
      </c>
      <c r="AS1841">
        <v>0.87771924476626706</v>
      </c>
      <c r="AT1841">
        <v>-1</v>
      </c>
      <c r="AU1841">
        <v>-1</v>
      </c>
      <c r="AV1841">
        <v>0.46092864057077554</v>
      </c>
      <c r="AW1841">
        <v>53.96509779305854</v>
      </c>
      <c r="AX1841">
        <v>54.067820176897044</v>
      </c>
      <c r="AY1841">
        <v>0.16004849724432277</v>
      </c>
      <c r="AZ1841">
        <v>-1.1594537823735136</v>
      </c>
      <c r="BA1841">
        <v>1405.8292819744145</v>
      </c>
    </row>
    <row r="1842" spans="1:100" x14ac:dyDescent="0.25">
      <c r="A1842">
        <v>4533</v>
      </c>
      <c r="B1842" t="s">
        <v>2196</v>
      </c>
      <c r="C1842">
        <v>3</v>
      </c>
      <c r="D1842">
        <v>1.7529591213283089</v>
      </c>
      <c r="E1842">
        <v>0</v>
      </c>
      <c r="F1842">
        <v>-0.42594674264845128</v>
      </c>
      <c r="G1842">
        <v>-0.42594674264845128</v>
      </c>
      <c r="H1842">
        <v>-4.1279440996132441E-2</v>
      </c>
      <c r="I1842">
        <v>0</v>
      </c>
      <c r="J1842">
        <v>-2.4767664597679477</v>
      </c>
      <c r="K1842">
        <v>-4.1279440996132441E-2</v>
      </c>
      <c r="L1842">
        <v>-1.0000000000000007</v>
      </c>
      <c r="M1842">
        <v>-1.0000000000000007</v>
      </c>
      <c r="N1842">
        <v>-0.82558881992264965</v>
      </c>
      <c r="O1842">
        <v>-1.1497540810880891</v>
      </c>
      <c r="P1842">
        <v>0.43580253757356724</v>
      </c>
      <c r="Q1842">
        <v>0.2881985507916715</v>
      </c>
      <c r="R1842">
        <v>0.11029678442614829</v>
      </c>
      <c r="S1842">
        <v>0.33333333333333315</v>
      </c>
      <c r="T1842">
        <v>0.35744441819336459</v>
      </c>
      <c r="U1842">
        <v>4.4079789638588676E-3</v>
      </c>
      <c r="V1842">
        <v>0</v>
      </c>
      <c r="W1842">
        <v>29.458606859467562</v>
      </c>
      <c r="X1842">
        <v>0.78344248159599972</v>
      </c>
      <c r="Y1842">
        <v>-1.0000000000000007</v>
      </c>
      <c r="Z1842">
        <v>-1.0000000000000007</v>
      </c>
      <c r="AA1842">
        <v>65.564323846067822</v>
      </c>
      <c r="AB1842">
        <v>0.53011348046135476</v>
      </c>
      <c r="AC1842">
        <v>0.21963364940402214</v>
      </c>
      <c r="AD1842">
        <v>-2.9838725821894719E-2</v>
      </c>
      <c r="AE1842">
        <v>35.99542020217411</v>
      </c>
      <c r="AF1842">
        <v>-1.0000000000000007</v>
      </c>
      <c r="AG1842">
        <v>-1.0000000000000007</v>
      </c>
      <c r="AH1842">
        <v>-1.0000000000000007</v>
      </c>
      <c r="AI1842">
        <v>0</v>
      </c>
      <c r="AJ1842">
        <v>0</v>
      </c>
      <c r="AK1842">
        <v>2.4252247247797801E-2</v>
      </c>
      <c r="AL1842">
        <v>6.8173397169556699E-2</v>
      </c>
      <c r="AM1842">
        <v>-9.434965024386479E-3</v>
      </c>
      <c r="AN1842">
        <v>0.22528549099175815</v>
      </c>
      <c r="AO1842">
        <v>-0.11461288937067314</v>
      </c>
      <c r="AP1842">
        <v>5.9730042606417388</v>
      </c>
      <c r="AQ1842">
        <v>26.981840399699614</v>
      </c>
      <c r="AR1842">
        <v>0.69518573049055665</v>
      </c>
      <c r="AS1842">
        <v>0.74216304059986737</v>
      </c>
      <c r="AT1842">
        <v>-1.0000000000000007</v>
      </c>
      <c r="AU1842">
        <v>-1.0000000000000007</v>
      </c>
      <c r="AV1842">
        <v>-0.31564995822230291</v>
      </c>
      <c r="AW1842">
        <v>70.387574025621419</v>
      </c>
      <c r="AX1842">
        <v>70.387574025621419</v>
      </c>
      <c r="AY1842">
        <v>0.25159955933679018</v>
      </c>
      <c r="AZ1842">
        <v>31.33145963681541</v>
      </c>
      <c r="BA1842">
        <v>1520.4760780280981</v>
      </c>
      <c r="CU1842" t="e">
        <v>#N/A</v>
      </c>
      <c r="CV1842" t="e">
        <v>#N/A</v>
      </c>
    </row>
    <row r="1843" spans="1:100" x14ac:dyDescent="0.25">
      <c r="A1843">
        <v>4534</v>
      </c>
      <c r="B1843" t="s">
        <v>2197</v>
      </c>
      <c r="C1843">
        <v>3</v>
      </c>
      <c r="D1843">
        <v>4.0153600762046953</v>
      </c>
      <c r="E1843">
        <v>0</v>
      </c>
      <c r="F1843">
        <v>0.59434247751794178</v>
      </c>
      <c r="G1843">
        <v>0.59434247751794178</v>
      </c>
      <c r="H1843">
        <v>1.9502838722942971E-2</v>
      </c>
      <c r="I1843">
        <v>0</v>
      </c>
      <c r="J1843">
        <v>1.170170323376579</v>
      </c>
      <c r="K1843">
        <v>1.9502838722942971E-2</v>
      </c>
      <c r="L1843">
        <v>-0.999999999999999</v>
      </c>
      <c r="M1843">
        <v>-0.999999999999999</v>
      </c>
      <c r="N1843">
        <v>0.39005677445885972</v>
      </c>
      <c r="O1843">
        <v>5.7798728770992165</v>
      </c>
      <c r="P1843">
        <v>-1.1385371072755552</v>
      </c>
      <c r="Q1843">
        <v>-9.3268608668733002E-2</v>
      </c>
      <c r="R1843">
        <v>-0.10467099730474301</v>
      </c>
      <c r="S1843">
        <v>0.33333333333333315</v>
      </c>
      <c r="T1843">
        <v>0.33599216646626501</v>
      </c>
      <c r="U1843">
        <v>0.17753076380351743</v>
      </c>
      <c r="V1843">
        <v>0</v>
      </c>
      <c r="W1843">
        <v>33.094136995206902</v>
      </c>
      <c r="X1843">
        <v>1.3392103474108641</v>
      </c>
      <c r="Y1843">
        <v>-0.999999999999999</v>
      </c>
      <c r="Z1843">
        <v>-0.999999999999999</v>
      </c>
      <c r="AA1843">
        <v>41.370901641099344</v>
      </c>
      <c r="AB1843">
        <v>-0.18888367098732714</v>
      </c>
      <c r="AC1843">
        <v>0.36610862027506191</v>
      </c>
      <c r="AD1843">
        <v>-9.5962364237911282E-3</v>
      </c>
      <c r="AE1843">
        <v>8.3814356431971717</v>
      </c>
      <c r="AF1843">
        <v>-0.999999999999999</v>
      </c>
      <c r="AG1843">
        <v>-0.999999999999999</v>
      </c>
      <c r="AH1843">
        <v>-0.999999999999999</v>
      </c>
      <c r="AI1843">
        <v>0</v>
      </c>
      <c r="AJ1843">
        <v>0</v>
      </c>
      <c r="AK1843">
        <v>-9.4262022530519907E-2</v>
      </c>
      <c r="AL1843">
        <v>0.10126015132766714</v>
      </c>
      <c r="AM1843">
        <v>-6.0632950841899097E-2</v>
      </c>
      <c r="AN1843">
        <v>-0.3484458321105478</v>
      </c>
      <c r="AO1843">
        <v>-1.9871338837000767</v>
      </c>
      <c r="AP1843">
        <v>-8.2048450461253619</v>
      </c>
      <c r="AQ1843">
        <v>34.264307318583469</v>
      </c>
      <c r="AR1843">
        <v>0.84685626360311561</v>
      </c>
      <c r="AS1843">
        <v>1.3587131861338066</v>
      </c>
      <c r="AT1843">
        <v>-0.999999999999999</v>
      </c>
      <c r="AU1843">
        <v>-0.999999999999999</v>
      </c>
      <c r="AV1843">
        <v>0.48967148021319878</v>
      </c>
      <c r="AW1843">
        <v>38.945929472073196</v>
      </c>
      <c r="AX1843">
        <v>38.945929472073196</v>
      </c>
      <c r="AY1843">
        <v>-7.0835951800588305E-3</v>
      </c>
      <c r="AZ1843">
        <v>-12.820642573801345</v>
      </c>
      <c r="BA1843">
        <v>1427.2054461451446</v>
      </c>
      <c r="CU1843" t="e">
        <v>#N/A</v>
      </c>
      <c r="CV1843" t="e">
        <v>#N/A</v>
      </c>
    </row>
    <row r="1844" spans="1:100" x14ac:dyDescent="0.25">
      <c r="A1844">
        <v>4536</v>
      </c>
      <c r="B1844" t="s">
        <v>2198</v>
      </c>
      <c r="C1844">
        <v>2</v>
      </c>
      <c r="D1844">
        <v>4.6116496684738744</v>
      </c>
      <c r="E1844">
        <v>0.19541117383379256</v>
      </c>
      <c r="F1844">
        <v>0.56353244648109047</v>
      </c>
      <c r="G1844">
        <v>0.57375836970365024</v>
      </c>
      <c r="H1844">
        <v>0.17092641229565031</v>
      </c>
      <c r="I1844">
        <v>0</v>
      </c>
      <c r="J1844">
        <v>10.255584737739019</v>
      </c>
      <c r="K1844">
        <v>0.17092641229565031</v>
      </c>
      <c r="L1844">
        <v>-1</v>
      </c>
      <c r="M1844">
        <v>-1</v>
      </c>
      <c r="N1844">
        <v>3.4185282459130066</v>
      </c>
      <c r="O1844">
        <v>14.497739929566189</v>
      </c>
      <c r="P1844">
        <v>1.1574314266268588</v>
      </c>
      <c r="Q1844">
        <v>2.9934767540003708</v>
      </c>
      <c r="R1844">
        <v>0.98469510785353531</v>
      </c>
      <c r="S1844">
        <v>0.34680572321712405</v>
      </c>
      <c r="T1844">
        <v>0.35329601473166855</v>
      </c>
      <c r="U1844">
        <v>0.16320730782609744</v>
      </c>
      <c r="V1844">
        <v>1.1949686648016536E-2</v>
      </c>
      <c r="W1844">
        <v>29.719514702306768</v>
      </c>
      <c r="X1844">
        <v>1.1993699957946766</v>
      </c>
      <c r="Y1844">
        <v>-1</v>
      </c>
      <c r="Z1844">
        <v>-1</v>
      </c>
      <c r="AA1844">
        <v>53.535614661885681</v>
      </c>
      <c r="AB1844">
        <v>0.21342980116590482</v>
      </c>
      <c r="AC1844">
        <v>0.21367986244754239</v>
      </c>
      <c r="AD1844">
        <v>0.20826372891712369</v>
      </c>
      <c r="AE1844">
        <v>26.466134251568711</v>
      </c>
      <c r="AF1844">
        <v>-1</v>
      </c>
      <c r="AG1844">
        <v>-1</v>
      </c>
      <c r="AH1844">
        <v>-1</v>
      </c>
      <c r="AI1844">
        <v>6.2854872383583896E-3</v>
      </c>
      <c r="AJ1844">
        <v>1.1949686648016536E-2</v>
      </c>
      <c r="AK1844">
        <v>-2.521987615317893E-2</v>
      </c>
      <c r="AL1844">
        <v>0.19704783314242624</v>
      </c>
      <c r="AM1844">
        <v>-3.7719767843632387E-2</v>
      </c>
      <c r="AN1844">
        <v>0.22116062805868614</v>
      </c>
      <c r="AO1844">
        <v>-0.57347377395520249</v>
      </c>
      <c r="AP1844">
        <v>6.0186350642777828</v>
      </c>
      <c r="AQ1844">
        <v>35.261118773634941</v>
      </c>
      <c r="AR1844">
        <v>0.82163004010705099</v>
      </c>
      <c r="AS1844">
        <v>1.2984975793020788</v>
      </c>
      <c r="AT1844">
        <v>-1</v>
      </c>
      <c r="AU1844">
        <v>-1</v>
      </c>
      <c r="AV1844">
        <v>1.3584464031519996</v>
      </c>
      <c r="AW1844">
        <v>67.13955759687461</v>
      </c>
      <c r="AX1844">
        <v>67.414873803568199</v>
      </c>
      <c r="AY1844">
        <v>0.26152716804876674</v>
      </c>
      <c r="AZ1844">
        <v>16.61885033556166</v>
      </c>
      <c r="BA1844">
        <v>1510.5179747191428</v>
      </c>
    </row>
    <row r="1845" spans="1:100" x14ac:dyDescent="0.25">
      <c r="A1845">
        <v>4537</v>
      </c>
      <c r="B1845" t="s">
        <v>2199</v>
      </c>
      <c r="C1845">
        <v>3</v>
      </c>
      <c r="D1845">
        <v>5.0569665199005129</v>
      </c>
      <c r="E1845">
        <v>-6.8883092854156846E-3</v>
      </c>
      <c r="F1845">
        <v>0.25872414219632667</v>
      </c>
      <c r="G1845">
        <v>0.25872414219632667</v>
      </c>
      <c r="H1845">
        <v>-0.1016886653368424</v>
      </c>
      <c r="I1845">
        <v>0</v>
      </c>
      <c r="J1845">
        <v>-6.1013199202105444</v>
      </c>
      <c r="K1845">
        <v>-0.1016886653368424</v>
      </c>
      <c r="L1845">
        <v>-0.99999999999999867</v>
      </c>
      <c r="M1845">
        <v>-0.99999999999999867</v>
      </c>
      <c r="N1845">
        <v>-2.033773306736848</v>
      </c>
      <c r="O1845">
        <v>-0.78562925811370676</v>
      </c>
      <c r="P1845">
        <v>-0.45179353583790799</v>
      </c>
      <c r="Q1845">
        <v>-2.1872001236305953</v>
      </c>
      <c r="R1845">
        <v>-0.73302041609477597</v>
      </c>
      <c r="S1845">
        <v>0.35645125574827435</v>
      </c>
      <c r="T1845">
        <v>0.37460592712348278</v>
      </c>
      <c r="U1845">
        <v>0.37662051335887059</v>
      </c>
      <c r="V1845">
        <v>-6.8883092854156846E-3</v>
      </c>
      <c r="W1845">
        <v>48.099122091282155</v>
      </c>
      <c r="X1845">
        <v>2.3391706397217367</v>
      </c>
      <c r="Y1845">
        <v>-0.99999999999999867</v>
      </c>
      <c r="Z1845">
        <v>-0.99999999999999867</v>
      </c>
      <c r="AA1845">
        <v>102.65749054734977</v>
      </c>
      <c r="AB1845">
        <v>0.36743114582216102</v>
      </c>
      <c r="AC1845">
        <v>0.33470173679599996</v>
      </c>
      <c r="AD1845">
        <v>0.40369489482508603</v>
      </c>
      <c r="AE1845">
        <v>55.291388872162322</v>
      </c>
      <c r="AF1845">
        <v>-0.99999999999999867</v>
      </c>
      <c r="AG1845">
        <v>-0.99999999999999867</v>
      </c>
      <c r="AH1845">
        <v>-0.99999999999999867</v>
      </c>
      <c r="AI1845">
        <v>1.8792914859741106E-2</v>
      </c>
      <c r="AJ1845">
        <v>-6.8883092854156846E-3</v>
      </c>
      <c r="AK1845">
        <v>0.11171578956743433</v>
      </c>
      <c r="AL1845">
        <v>4.2586707631588668E-3</v>
      </c>
      <c r="AM1845">
        <v>-5.6168130719405247E-2</v>
      </c>
      <c r="AN1845">
        <v>0.33717895369027878</v>
      </c>
      <c r="AO1845">
        <v>-0.84562432014795896</v>
      </c>
      <c r="AP1845">
        <v>8.4507671960727659</v>
      </c>
      <c r="AQ1845">
        <v>41.997802171071612</v>
      </c>
      <c r="AR1845">
        <v>1.1007893869452119</v>
      </c>
      <c r="AS1845">
        <v>2.2374819743848935</v>
      </c>
      <c r="AT1845">
        <v>-0.99999999999999867</v>
      </c>
      <c r="AU1845">
        <v>-0.99999999999999867</v>
      </c>
      <c r="AV1845">
        <v>-0.47429627389844931</v>
      </c>
      <c r="AW1845">
        <v>110.32262848530877</v>
      </c>
      <c r="AX1845">
        <v>110.009655853962</v>
      </c>
      <c r="AY1845">
        <v>0.35727147748913685</v>
      </c>
      <c r="AZ1845">
        <v>46.432370810937563</v>
      </c>
      <c r="BA1845">
        <v>1460.0267508102122</v>
      </c>
    </row>
    <row r="1846" spans="1:100" x14ac:dyDescent="0.25">
      <c r="A1846">
        <v>4539</v>
      </c>
      <c r="B1846" t="s">
        <v>2200</v>
      </c>
      <c r="C1846">
        <v>3</v>
      </c>
      <c r="D1846">
        <v>4.8639078552684216</v>
      </c>
      <c r="E1846">
        <v>0.43650109321608821</v>
      </c>
      <c r="F1846">
        <v>-0.2195655352422769</v>
      </c>
      <c r="G1846">
        <v>-8.6621846113806078E-2</v>
      </c>
      <c r="H1846">
        <v>-4.1712468325597371E-2</v>
      </c>
      <c r="I1846">
        <v>0</v>
      </c>
      <c r="J1846">
        <v>-2.5027480995358413</v>
      </c>
      <c r="K1846">
        <v>-4.1712468325597371E-2</v>
      </c>
      <c r="L1846">
        <v>-0.99999999999999978</v>
      </c>
      <c r="M1846">
        <v>-0.99999999999999978</v>
      </c>
      <c r="N1846">
        <v>-0.83424936651194714</v>
      </c>
      <c r="O1846">
        <v>2.2745379096187683</v>
      </c>
      <c r="P1846">
        <v>16.646611820797784</v>
      </c>
      <c r="Q1846">
        <v>0.63209164965286313</v>
      </c>
      <c r="R1846">
        <v>1.7271090130364617</v>
      </c>
      <c r="S1846">
        <v>0.3333333333333327</v>
      </c>
      <c r="T1846">
        <v>0.26767271612737831</v>
      </c>
      <c r="U1846">
        <v>0.56204105402729776</v>
      </c>
      <c r="V1846">
        <v>0.1297797695105809</v>
      </c>
      <c r="W1846">
        <v>53.381573652967525</v>
      </c>
      <c r="X1846">
        <v>3.6085624163421235</v>
      </c>
      <c r="Y1846">
        <v>-0.99999999999999978</v>
      </c>
      <c r="Z1846">
        <v>-0.99999999999999978</v>
      </c>
      <c r="AA1846">
        <v>105.30204218910271</v>
      </c>
      <c r="AB1846">
        <v>0.29518113050013506</v>
      </c>
      <c r="AC1846">
        <v>0.55408322120619646</v>
      </c>
      <c r="AD1846">
        <v>0.15460283875564412</v>
      </c>
      <c r="AE1846">
        <v>50.193359523098827</v>
      </c>
      <c r="AF1846">
        <v>-0.99999999999999978</v>
      </c>
      <c r="AG1846">
        <v>-0.99999999999999978</v>
      </c>
      <c r="AH1846">
        <v>-0.99999999999999978</v>
      </c>
      <c r="AI1846">
        <v>0</v>
      </c>
      <c r="AJ1846">
        <v>0.1297797695105809</v>
      </c>
      <c r="AK1846">
        <v>0.32514292443522119</v>
      </c>
      <c r="AL1846">
        <v>-0.14403693610283722</v>
      </c>
      <c r="AM1846">
        <v>-0.19951670070914587</v>
      </c>
      <c r="AN1846">
        <v>0.2127236814180429</v>
      </c>
      <c r="AO1846">
        <v>-3.3622028955525405</v>
      </c>
      <c r="AP1846">
        <v>4.5979073549368854</v>
      </c>
      <c r="AQ1846">
        <v>50.878825553431696</v>
      </c>
      <c r="AR1846">
        <v>1.2928268729985906</v>
      </c>
      <c r="AS1846">
        <v>3.5668499480165266</v>
      </c>
      <c r="AT1846">
        <v>-0.99999999999999978</v>
      </c>
      <c r="AU1846">
        <v>-0.99999999999999978</v>
      </c>
      <c r="AV1846">
        <v>1.6404871669226553</v>
      </c>
      <c r="AW1846">
        <v>112.1744874536584</v>
      </c>
      <c r="AX1846">
        <v>125.15246440471654</v>
      </c>
      <c r="AY1846">
        <v>0.44727847113914571</v>
      </c>
      <c r="AZ1846">
        <v>70.099200089135365</v>
      </c>
      <c r="BA1846">
        <v>1548.783235927275</v>
      </c>
      <c r="CU1846" t="e">
        <v>#N/A</v>
      </c>
      <c r="CV1846" t="e">
        <v>#N/A</v>
      </c>
    </row>
    <row r="1847" spans="1:100" x14ac:dyDescent="0.25">
      <c r="A1847">
        <v>4541</v>
      </c>
      <c r="B1847" t="s">
        <v>2201</v>
      </c>
      <c r="C1847">
        <v>3</v>
      </c>
      <c r="D1847">
        <v>4.7901823959662577</v>
      </c>
      <c r="E1847">
        <v>8.1935853356355191E-3</v>
      </c>
      <c r="F1847">
        <v>2.0381470285312703E-2</v>
      </c>
      <c r="G1847">
        <v>2.0381470285312703E-2</v>
      </c>
      <c r="H1847">
        <v>0.17084222731053761</v>
      </c>
      <c r="I1847">
        <v>0</v>
      </c>
      <c r="J1847">
        <v>10.250533638632259</v>
      </c>
      <c r="K1847">
        <v>0.17084222731053761</v>
      </c>
      <c r="L1847">
        <v>-0.99999999999999911</v>
      </c>
      <c r="M1847">
        <v>-0.99999999999999911</v>
      </c>
      <c r="N1847">
        <v>3.4168445462107511</v>
      </c>
      <c r="O1847">
        <v>15.061097504883834</v>
      </c>
      <c r="P1847">
        <v>0.39341049022983288</v>
      </c>
      <c r="Q1847">
        <v>4.3270105595820028E-2</v>
      </c>
      <c r="R1847">
        <v>-1.9286599801735207E-2</v>
      </c>
      <c r="S1847">
        <v>0.33333333333333304</v>
      </c>
      <c r="T1847">
        <v>0.3160913864375447</v>
      </c>
      <c r="U1847">
        <v>0.16693372605562501</v>
      </c>
      <c r="V1847">
        <v>7.3814650586341481E-4</v>
      </c>
      <c r="W1847">
        <v>25.850174600873135</v>
      </c>
      <c r="X1847">
        <v>1.1335043288222317</v>
      </c>
      <c r="Y1847">
        <v>-0.99999999999999911</v>
      </c>
      <c r="Z1847">
        <v>-0.99999999999999911</v>
      </c>
      <c r="AA1847">
        <v>69.879516016546248</v>
      </c>
      <c r="AB1847">
        <v>0.38035519981292876</v>
      </c>
      <c r="AC1847">
        <v>0.31400589060524409</v>
      </c>
      <c r="AD1847">
        <v>0.18661146989132338</v>
      </c>
      <c r="AE1847">
        <v>44.04862801547479</v>
      </c>
      <c r="AF1847">
        <v>-0.99999999999999911</v>
      </c>
      <c r="AG1847">
        <v>-0.99999999999999911</v>
      </c>
      <c r="AH1847">
        <v>-0.99999999999999911</v>
      </c>
      <c r="AI1847">
        <v>0</v>
      </c>
      <c r="AJ1847">
        <v>7.3814650586341481E-4</v>
      </c>
      <c r="AK1847">
        <v>-9.2136374042560254E-2</v>
      </c>
      <c r="AL1847">
        <v>-3.9223414719024727E-2</v>
      </c>
      <c r="AM1847">
        <v>-0.32335246176409144</v>
      </c>
      <c r="AN1847">
        <v>0.24471394014873693</v>
      </c>
      <c r="AO1847">
        <v>-8.5444934143150899</v>
      </c>
      <c r="AP1847">
        <v>5.9217314301232999</v>
      </c>
      <c r="AQ1847">
        <v>36.100708239505387</v>
      </c>
      <c r="AR1847">
        <v>0.81709659233236565</v>
      </c>
      <c r="AS1847">
        <v>1.3043465561327696</v>
      </c>
      <c r="AT1847">
        <v>-0.99999999999999911</v>
      </c>
      <c r="AU1847">
        <v>-0.99999999999999911</v>
      </c>
      <c r="AV1847">
        <v>1.0948704835774935E-3</v>
      </c>
      <c r="AW1847">
        <v>90.862344951553325</v>
      </c>
      <c r="AX1847">
        <v>90.936159602139668</v>
      </c>
      <c r="AY1847">
        <v>0.26095096744463531</v>
      </c>
      <c r="AZ1847">
        <v>27.535388800063316</v>
      </c>
      <c r="BA1847">
        <v>1420.1689177417084</v>
      </c>
    </row>
    <row r="1848" spans="1:100" x14ac:dyDescent="0.25">
      <c r="A1848">
        <v>4543</v>
      </c>
      <c r="B1848" t="s">
        <v>2202</v>
      </c>
      <c r="C1848">
        <v>3</v>
      </c>
      <c r="D1848">
        <v>2.6621574971897815</v>
      </c>
      <c r="E1848">
        <v>0</v>
      </c>
      <c r="F1848">
        <v>5.0198293403795669E-2</v>
      </c>
      <c r="G1848">
        <v>5.0198293403795669E-2</v>
      </c>
      <c r="H1848">
        <v>7.4652398527273081E-2</v>
      </c>
      <c r="I1848">
        <v>0</v>
      </c>
      <c r="J1848">
        <v>4.4791439116363838</v>
      </c>
      <c r="K1848">
        <v>7.4652398527273081E-2</v>
      </c>
      <c r="L1848">
        <v>-0.99999999999999933</v>
      </c>
      <c r="M1848">
        <v>-0.99999999999999933</v>
      </c>
      <c r="N1848">
        <v>1.493047970545462</v>
      </c>
      <c r="O1848">
        <v>7.1914997022299643</v>
      </c>
      <c r="P1848">
        <v>-2.1028359346869165</v>
      </c>
      <c r="Q1848">
        <v>-0.69675324498072633</v>
      </c>
      <c r="R1848">
        <v>-0.52536975955997167</v>
      </c>
      <c r="S1848">
        <v>0.35180304209145868</v>
      </c>
      <c r="T1848">
        <v>0.18080324908364112</v>
      </c>
      <c r="U1848">
        <v>4.6443161675487808E-2</v>
      </c>
      <c r="V1848">
        <v>0</v>
      </c>
      <c r="W1848">
        <v>20.175882172932599</v>
      </c>
      <c r="X1848">
        <v>0.4911964551000858</v>
      </c>
      <c r="Y1848">
        <v>-0.99999999999999933</v>
      </c>
      <c r="Z1848">
        <v>-0.99999999999999933</v>
      </c>
      <c r="AA1848">
        <v>35.436448723618597</v>
      </c>
      <c r="AB1848">
        <v>0.34157518882741777</v>
      </c>
      <c r="AC1848">
        <v>8.0078413038168067E-2</v>
      </c>
      <c r="AD1848">
        <v>-0.10593487566066605</v>
      </c>
      <c r="AE1848">
        <v>15.785936310245994</v>
      </c>
      <c r="AF1848">
        <v>-0.99999999999999933</v>
      </c>
      <c r="AG1848">
        <v>-0.99999999999999933</v>
      </c>
      <c r="AH1848">
        <v>-0.99999999999999933</v>
      </c>
      <c r="AI1848">
        <v>-1.8607769915112753E-2</v>
      </c>
      <c r="AJ1848">
        <v>0</v>
      </c>
      <c r="AK1848">
        <v>0.52557612640413409</v>
      </c>
      <c r="AL1848">
        <v>0.20353138470472418</v>
      </c>
      <c r="AM1848">
        <v>-0.15459189122588965</v>
      </c>
      <c r="AN1848">
        <v>0.23336181524638441</v>
      </c>
      <c r="AO1848">
        <v>-1.2369166486265708</v>
      </c>
      <c r="AP1848">
        <v>6.8517023046832293</v>
      </c>
      <c r="AQ1848">
        <v>24.655026084568981</v>
      </c>
      <c r="AR1848">
        <v>0.5790494528505874</v>
      </c>
      <c r="AS1848">
        <v>0.56584885362735926</v>
      </c>
      <c r="AT1848">
        <v>-0.99999999999999933</v>
      </c>
      <c r="AU1848">
        <v>-0.99999999999999933</v>
      </c>
      <c r="AV1848">
        <v>-0.47517146615617512</v>
      </c>
      <c r="AW1848">
        <v>49.479650730531766</v>
      </c>
      <c r="AX1848">
        <v>49.107495332229512</v>
      </c>
      <c r="AY1848">
        <v>1.9356294270561895E-2</v>
      </c>
      <c r="AZ1848">
        <v>-25.628202314877107</v>
      </c>
      <c r="BA1848">
        <v>1457.1749322254429</v>
      </c>
    </row>
    <row r="1849" spans="1:100" x14ac:dyDescent="0.25">
      <c r="A1849">
        <v>4546</v>
      </c>
      <c r="B1849" t="s">
        <v>2203</v>
      </c>
      <c r="C1849">
        <v>2</v>
      </c>
      <c r="D1849">
        <v>5.2335539177153985</v>
      </c>
      <c r="E1849">
        <v>0.33355357054202928</v>
      </c>
      <c r="F1849">
        <v>0.9075221043699635</v>
      </c>
      <c r="G1849">
        <v>0.91931011688845188</v>
      </c>
      <c r="H1849">
        <v>0.24241400714210476</v>
      </c>
      <c r="I1849">
        <v>0</v>
      </c>
      <c r="J1849">
        <v>14.544840428526285</v>
      </c>
      <c r="K1849">
        <v>0.24241400714210476</v>
      </c>
      <c r="L1849">
        <v>-1</v>
      </c>
      <c r="M1849">
        <v>-1</v>
      </c>
      <c r="N1849">
        <v>4.8482801428420945</v>
      </c>
      <c r="O1849">
        <v>18.95315512904039</v>
      </c>
      <c r="P1849">
        <v>1.8570488258203908</v>
      </c>
      <c r="Q1849">
        <v>4.6286642491256709</v>
      </c>
      <c r="R1849">
        <v>1.521769829310631</v>
      </c>
      <c r="S1849">
        <v>0.36016879750836078</v>
      </c>
      <c r="T1849">
        <v>0.40971518268376239</v>
      </c>
      <c r="U1849">
        <v>0.23307009759273892</v>
      </c>
      <c r="V1849">
        <v>2.1187541426568608E-2</v>
      </c>
      <c r="W1849">
        <v>34.128847118675068</v>
      </c>
      <c r="X1849">
        <v>1.5230162588884788</v>
      </c>
      <c r="Y1849">
        <v>-1</v>
      </c>
      <c r="Z1849">
        <v>-1</v>
      </c>
      <c r="AA1849">
        <v>62.613719920116324</v>
      </c>
      <c r="AB1849">
        <v>0.29179394474752141</v>
      </c>
      <c r="AC1849">
        <v>0.29207374503443628</v>
      </c>
      <c r="AD1849">
        <v>0.28598439908475737</v>
      </c>
      <c r="AE1849">
        <v>33.685547307843621</v>
      </c>
      <c r="AF1849">
        <v>-1</v>
      </c>
      <c r="AG1849">
        <v>-1</v>
      </c>
      <c r="AH1849">
        <v>-1</v>
      </c>
      <c r="AI1849">
        <v>1.1350996585437719E-2</v>
      </c>
      <c r="AJ1849">
        <v>2.1187541426568608E-2</v>
      </c>
      <c r="AK1849">
        <v>-0.11962846208300913</v>
      </c>
      <c r="AL1849">
        <v>0.29145641907225645</v>
      </c>
      <c r="AM1849">
        <v>-0.14767965441261566</v>
      </c>
      <c r="AN1849">
        <v>0.33112051462766945</v>
      </c>
      <c r="AO1849">
        <v>-3.37348316661698</v>
      </c>
      <c r="AP1849">
        <v>8.8186444569395608</v>
      </c>
      <c r="AQ1849">
        <v>39.955164338585021</v>
      </c>
      <c r="AR1849">
        <v>0.92495517113472969</v>
      </c>
      <c r="AS1849">
        <v>1.6326380890065688</v>
      </c>
      <c r="AT1849">
        <v>-1</v>
      </c>
      <c r="AU1849">
        <v>-1</v>
      </c>
      <c r="AV1849">
        <v>2.0711661846696483</v>
      </c>
      <c r="AW1849">
        <v>77.60140972332664</v>
      </c>
      <c r="AX1849">
        <v>78.013782862868879</v>
      </c>
      <c r="AY1849">
        <v>0.342111485262098</v>
      </c>
      <c r="AZ1849">
        <v>30.736619983092574</v>
      </c>
      <c r="BA1849">
        <v>1459.1175801808733</v>
      </c>
    </row>
    <row r="1850" spans="1:100" x14ac:dyDescent="0.25">
      <c r="A1850">
        <v>4547</v>
      </c>
      <c r="B1850" t="s">
        <v>2204</v>
      </c>
      <c r="C1850">
        <v>3</v>
      </c>
      <c r="D1850">
        <v>3.150573768585696</v>
      </c>
      <c r="E1850">
        <v>-0.3118420044397156</v>
      </c>
      <c r="F1850">
        <v>0.47290574144510061</v>
      </c>
      <c r="G1850">
        <v>0.38634769634129973</v>
      </c>
      <c r="H1850">
        <v>7.9186648447764546E-2</v>
      </c>
      <c r="I1850">
        <v>0</v>
      </c>
      <c r="J1850">
        <v>4.7511989068658718</v>
      </c>
      <c r="K1850">
        <v>7.9186648447764546E-2</v>
      </c>
      <c r="L1850">
        <v>-1.0000000000000002</v>
      </c>
      <c r="M1850">
        <v>-1.0000000000000002</v>
      </c>
      <c r="N1850">
        <v>1.5837329689552908</v>
      </c>
      <c r="O1850">
        <v>8.2881203717928695</v>
      </c>
      <c r="P1850">
        <v>-0.40128015634906494</v>
      </c>
      <c r="Q1850">
        <v>0.15595969287923214</v>
      </c>
      <c r="R1850">
        <v>-5.5433145658828967E-2</v>
      </c>
      <c r="S1850">
        <v>0.3333333333333337</v>
      </c>
      <c r="T1850">
        <v>0.28652657180225749</v>
      </c>
      <c r="U1850">
        <v>4.5352741266792618E-2</v>
      </c>
      <c r="V1850">
        <v>-1.3989523728325541E-2</v>
      </c>
      <c r="W1850">
        <v>22.881458969051746</v>
      </c>
      <c r="X1850">
        <v>0.59134031785396735</v>
      </c>
      <c r="Y1850">
        <v>-1.0000000000000002</v>
      </c>
      <c r="Z1850">
        <v>-1.0000000000000002</v>
      </c>
      <c r="AA1850">
        <v>47.872784159674573</v>
      </c>
      <c r="AB1850">
        <v>0.10167237136944338</v>
      </c>
      <c r="AC1850">
        <v>0.28307654133399579</v>
      </c>
      <c r="AD1850">
        <v>0.11618625402219447</v>
      </c>
      <c r="AE1850">
        <v>25.046758336281687</v>
      </c>
      <c r="AF1850">
        <v>-1.0000000000000002</v>
      </c>
      <c r="AG1850">
        <v>-1.0000000000000002</v>
      </c>
      <c r="AH1850">
        <v>-1.0000000000000002</v>
      </c>
      <c r="AI1850">
        <v>0</v>
      </c>
      <c r="AJ1850">
        <v>-1.3989523728325541E-2</v>
      </c>
      <c r="AK1850">
        <v>0.15468801720028585</v>
      </c>
      <c r="AL1850">
        <v>9.6798696083298497E-2</v>
      </c>
      <c r="AM1850">
        <v>0.23953063653333337</v>
      </c>
      <c r="AN1850">
        <v>-0.12211789218826882</v>
      </c>
      <c r="AO1850">
        <v>6.7617059993347643</v>
      </c>
      <c r="AP1850">
        <v>-2.5689538242902286</v>
      </c>
      <c r="AQ1850">
        <v>27.632657875917623</v>
      </c>
      <c r="AR1850">
        <v>0.6512231226740578</v>
      </c>
      <c r="AS1850">
        <v>0.6705269663017317</v>
      </c>
      <c r="AT1850">
        <v>-1.0000000000000002</v>
      </c>
      <c r="AU1850">
        <v>-1.0000000000000002</v>
      </c>
      <c r="AV1850">
        <v>0.33091455068247089</v>
      </c>
      <c r="AW1850">
        <v>53.591950707177233</v>
      </c>
      <c r="AX1850">
        <v>52.192998334344679</v>
      </c>
      <c r="AY1850">
        <v>0.33126062283687641</v>
      </c>
      <c r="AZ1850">
        <v>5.0308430306149079</v>
      </c>
      <c r="BA1850">
        <v>1446.1790382314148</v>
      </c>
      <c r="CU1850" t="e">
        <v>#N/A</v>
      </c>
      <c r="CV1850" t="e">
        <v>#N/A</v>
      </c>
    </row>
    <row r="1851" spans="1:100" x14ac:dyDescent="0.25">
      <c r="A1851">
        <v>4549</v>
      </c>
      <c r="B1851" t="s">
        <v>2205</v>
      </c>
      <c r="C1851">
        <v>2</v>
      </c>
      <c r="D1851">
        <v>4.0683400061933765</v>
      </c>
      <c r="E1851">
        <v>7.4726841810483668E-2</v>
      </c>
      <c r="F1851">
        <v>0.26301527670210484</v>
      </c>
      <c r="G1851">
        <v>0.27187652327410616</v>
      </c>
      <c r="H1851">
        <v>0.10847322748361297</v>
      </c>
      <c r="I1851">
        <v>0</v>
      </c>
      <c r="J1851">
        <v>6.508393649016778</v>
      </c>
      <c r="K1851">
        <v>0.10847322748361297</v>
      </c>
      <c r="L1851">
        <v>-1</v>
      </c>
      <c r="M1851">
        <v>-1</v>
      </c>
      <c r="N1851">
        <v>2.1694645496722593</v>
      </c>
      <c r="O1851">
        <v>10.605388124126717</v>
      </c>
      <c r="P1851">
        <v>0.54622979334491839</v>
      </c>
      <c r="Q1851">
        <v>1.5649398581272007</v>
      </c>
      <c r="R1851">
        <v>0.51549444570960445</v>
      </c>
      <c r="S1851">
        <v>0.33513143832671571</v>
      </c>
      <c r="T1851">
        <v>0.30400694953620899</v>
      </c>
      <c r="U1851">
        <v>0.10217358959635381</v>
      </c>
      <c r="V1851">
        <v>3.8792871193871407E-3</v>
      </c>
      <c r="W1851">
        <v>25.867421861742905</v>
      </c>
      <c r="X1851">
        <v>0.9166252772720197</v>
      </c>
      <c r="Y1851">
        <v>-1</v>
      </c>
      <c r="Z1851">
        <v>-1</v>
      </c>
      <c r="AA1851">
        <v>45.604775938703689</v>
      </c>
      <c r="AB1851">
        <v>0.14496910735949595</v>
      </c>
      <c r="AC1851">
        <v>0.14519318797138653</v>
      </c>
      <c r="AD1851">
        <v>0.14036518808468773</v>
      </c>
      <c r="AE1851">
        <v>20.159091207158124</v>
      </c>
      <c r="AF1851">
        <v>-1</v>
      </c>
      <c r="AG1851">
        <v>-1</v>
      </c>
      <c r="AH1851">
        <v>-1</v>
      </c>
      <c r="AI1851">
        <v>1.8601433433827667E-3</v>
      </c>
      <c r="AJ1851">
        <v>3.8792871193871407E-3</v>
      </c>
      <c r="AK1851">
        <v>5.7257606514727957E-2</v>
      </c>
      <c r="AL1851">
        <v>0.11457035047451937</v>
      </c>
      <c r="AM1851">
        <v>5.8343683900037212E-2</v>
      </c>
      <c r="AN1851">
        <v>0.12509717631501655</v>
      </c>
      <c r="AO1851">
        <v>1.8726779597958381</v>
      </c>
      <c r="AP1851">
        <v>3.5724833305267429</v>
      </c>
      <c r="AQ1851">
        <v>31.160294066724386</v>
      </c>
      <c r="AR1851">
        <v>0.73136286133764739</v>
      </c>
      <c r="AS1851">
        <v>1.0065848488404541</v>
      </c>
      <c r="AT1851">
        <v>-1</v>
      </c>
      <c r="AU1851">
        <v>-1</v>
      </c>
      <c r="AV1851">
        <v>0.73579823139686562</v>
      </c>
      <c r="AW1851">
        <v>57.999846214321096</v>
      </c>
      <c r="AX1851">
        <v>58.155426374846769</v>
      </c>
      <c r="AY1851">
        <v>0.19112688018503776</v>
      </c>
      <c r="AZ1851">
        <v>4.2852464589059931</v>
      </c>
      <c r="BA1851">
        <v>1470.7651100474093</v>
      </c>
    </row>
    <row r="1852" spans="1:100" x14ac:dyDescent="0.25">
      <c r="A1852">
        <v>4550</v>
      </c>
      <c r="B1852" t="s">
        <v>2206</v>
      </c>
      <c r="C1852">
        <v>3</v>
      </c>
      <c r="D1852">
        <v>6.2253413294480335</v>
      </c>
      <c r="E1852">
        <v>0</v>
      </c>
      <c r="F1852">
        <v>-2.3334474663737781E-2</v>
      </c>
      <c r="G1852">
        <v>-2.3334474663737781E-2</v>
      </c>
      <c r="H1852">
        <v>0.17236132816749364</v>
      </c>
      <c r="I1852">
        <v>0</v>
      </c>
      <c r="J1852">
        <v>10.341679690049622</v>
      </c>
      <c r="K1852">
        <v>0.17236132816749364</v>
      </c>
      <c r="L1852">
        <v>-0.99999999999999956</v>
      </c>
      <c r="M1852">
        <v>-0.99999999999999956</v>
      </c>
      <c r="N1852">
        <v>3.4472265633498727</v>
      </c>
      <c r="O1852">
        <v>16.543686544833925</v>
      </c>
      <c r="P1852">
        <v>-0.78804281707208379</v>
      </c>
      <c r="Q1852">
        <v>1.6824669803820642</v>
      </c>
      <c r="R1852">
        <v>0.36944191360471285</v>
      </c>
      <c r="S1852">
        <v>0.36404833389026275</v>
      </c>
      <c r="T1852">
        <v>0.45768773800714485</v>
      </c>
      <c r="U1852">
        <v>6.5703618130491609E-2</v>
      </c>
      <c r="V1852">
        <v>0</v>
      </c>
      <c r="W1852">
        <v>28.603134474416212</v>
      </c>
      <c r="X1852">
        <v>1.0101380741324801</v>
      </c>
      <c r="Y1852">
        <v>-0.99999999999999956</v>
      </c>
      <c r="Z1852">
        <v>-0.99999999999999956</v>
      </c>
      <c r="AA1852">
        <v>36.910675540973244</v>
      </c>
      <c r="AB1852">
        <v>0.13723955378576638</v>
      </c>
      <c r="AC1852">
        <v>-0.15055784053107765</v>
      </c>
      <c r="AD1852">
        <v>0.1720802698043572</v>
      </c>
      <c r="AE1852">
        <v>7.9380991529523017</v>
      </c>
      <c r="AF1852">
        <v>-0.99999999999999956</v>
      </c>
      <c r="AG1852">
        <v>-0.99999999999999956</v>
      </c>
      <c r="AH1852">
        <v>-0.99999999999999956</v>
      </c>
      <c r="AI1852">
        <v>-6.9627645848436958E-3</v>
      </c>
      <c r="AJ1852">
        <v>0</v>
      </c>
      <c r="AK1852">
        <v>-9.0278948881647336E-2</v>
      </c>
      <c r="AL1852">
        <v>4.8229491577786616E-3</v>
      </c>
      <c r="AM1852">
        <v>0.15333614747223484</v>
      </c>
      <c r="AN1852">
        <v>0.20797548463661034</v>
      </c>
      <c r="AO1852">
        <v>3.3820089423976332</v>
      </c>
      <c r="AP1852">
        <v>5.2235018617041513</v>
      </c>
      <c r="AQ1852">
        <v>38.944814164465853</v>
      </c>
      <c r="AR1852">
        <v>0.88743969002789957</v>
      </c>
      <c r="AS1852">
        <v>1.182499402299974</v>
      </c>
      <c r="AT1852">
        <v>-0.99999999999999956</v>
      </c>
      <c r="AU1852">
        <v>-0.99999999999999956</v>
      </c>
      <c r="AV1852">
        <v>0.34610743894097484</v>
      </c>
      <c r="AW1852">
        <v>58.677863947511305</v>
      </c>
      <c r="AX1852">
        <v>58.538608655814436</v>
      </c>
      <c r="AY1852">
        <v>0.10205158098686901</v>
      </c>
      <c r="AZ1852">
        <v>-18.637809842768785</v>
      </c>
      <c r="BA1852">
        <v>1427.5499445130638</v>
      </c>
    </row>
    <row r="1853" spans="1:100" x14ac:dyDescent="0.25">
      <c r="A1853">
        <v>4555</v>
      </c>
      <c r="B1853" t="s">
        <v>2207</v>
      </c>
      <c r="C1853">
        <v>3</v>
      </c>
      <c r="D1853">
        <v>3.0552713500798312</v>
      </c>
      <c r="E1853">
        <v>-3.6577503925463717E-2</v>
      </c>
      <c r="F1853">
        <v>-0.1242820214856645</v>
      </c>
      <c r="G1853">
        <v>-0.13483527675699039</v>
      </c>
      <c r="H1853">
        <v>-4.9364841060207824E-2</v>
      </c>
      <c r="I1853">
        <v>0</v>
      </c>
      <c r="J1853">
        <v>-2.9618904636124692</v>
      </c>
      <c r="K1853">
        <v>-4.9364841060207824E-2</v>
      </c>
      <c r="L1853">
        <v>-1</v>
      </c>
      <c r="M1853">
        <v>-1</v>
      </c>
      <c r="N1853">
        <v>-0.98729682120415707</v>
      </c>
      <c r="O1853">
        <v>-4.1454390289629217E-2</v>
      </c>
      <c r="P1853">
        <v>6.2076505306739902</v>
      </c>
      <c r="Q1853">
        <v>2.0340717598675613</v>
      </c>
      <c r="R1853">
        <v>1.3305398827856307</v>
      </c>
      <c r="S1853">
        <v>0.33333333333333359</v>
      </c>
      <c r="T1853">
        <v>-8.2048045774607822E-2</v>
      </c>
      <c r="U1853">
        <v>3.6326826517513948E-2</v>
      </c>
      <c r="V1853">
        <v>-2.1709414713309678E-2</v>
      </c>
      <c r="W1853">
        <v>12.610701616925505</v>
      </c>
      <c r="X1853">
        <v>-9.7061053788431287E-2</v>
      </c>
      <c r="Y1853">
        <v>-1</v>
      </c>
      <c r="Z1853">
        <v>-1</v>
      </c>
      <c r="AA1853">
        <v>34.463116403582752</v>
      </c>
      <c r="AB1853">
        <v>0.31197130868740824</v>
      </c>
      <c r="AC1853">
        <v>0.1083160925219326</v>
      </c>
      <c r="AD1853">
        <v>-9.849903131908453E-3</v>
      </c>
      <c r="AE1853">
        <v>20.521874903871616</v>
      </c>
      <c r="AF1853">
        <v>-1</v>
      </c>
      <c r="AG1853">
        <v>-1</v>
      </c>
      <c r="AH1853">
        <v>-1</v>
      </c>
      <c r="AI1853">
        <v>-4.9511598805609376E-3</v>
      </c>
      <c r="AJ1853">
        <v>-2.1709414713309678E-2</v>
      </c>
      <c r="AK1853">
        <v>0.11726839672501926</v>
      </c>
      <c r="AL1853">
        <v>3.1168737919973113E-2</v>
      </c>
      <c r="AM1853">
        <v>0.21264206323580376</v>
      </c>
      <c r="AN1853">
        <v>0.26613981580665147</v>
      </c>
      <c r="AO1853">
        <v>5.9023935645201879</v>
      </c>
      <c r="AP1853">
        <v>6.8093390847661528</v>
      </c>
      <c r="AQ1853">
        <v>9.6488111533130372</v>
      </c>
      <c r="AR1853">
        <v>0.26590269936292976</v>
      </c>
      <c r="AS1853">
        <v>-0.14642589484863927</v>
      </c>
      <c r="AT1853">
        <v>-1</v>
      </c>
      <c r="AU1853">
        <v>-1</v>
      </c>
      <c r="AV1853">
        <v>1.1957046060286407</v>
      </c>
      <c r="AW1853">
        <v>41.231001098059274</v>
      </c>
      <c r="AX1853">
        <v>38.961036429117087</v>
      </c>
      <c r="AY1853">
        <v>-3.4933765468530352E-2</v>
      </c>
      <c r="AZ1853">
        <v>-42.677390123824814</v>
      </c>
      <c r="BA1853">
        <v>1370.9598675812099</v>
      </c>
    </row>
    <row r="1854" spans="1:100" x14ac:dyDescent="0.25">
      <c r="A1854">
        <v>4557</v>
      </c>
      <c r="B1854" t="s">
        <v>2208</v>
      </c>
      <c r="C1854">
        <v>3</v>
      </c>
      <c r="D1854">
        <v>4.2926269658571963</v>
      </c>
      <c r="E1854">
        <v>-2.8518090512292572E-2</v>
      </c>
      <c r="F1854">
        <v>1.5091181789570798</v>
      </c>
      <c r="G1854">
        <v>1.502025241153516</v>
      </c>
      <c r="H1854">
        <v>0.32321270290957571</v>
      </c>
      <c r="I1854">
        <v>0</v>
      </c>
      <c r="J1854">
        <v>19.392762174574539</v>
      </c>
      <c r="K1854">
        <v>0.32321270290957571</v>
      </c>
      <c r="L1854">
        <v>-0.99999999999999967</v>
      </c>
      <c r="M1854">
        <v>-0.99999999999999967</v>
      </c>
      <c r="N1854">
        <v>6.464254058191516</v>
      </c>
      <c r="O1854">
        <v>25.18741438158526</v>
      </c>
      <c r="P1854">
        <v>0.71486891201778258</v>
      </c>
      <c r="Q1854">
        <v>8.9440710206466498</v>
      </c>
      <c r="R1854">
        <v>2.9851579309924934</v>
      </c>
      <c r="S1854">
        <v>0.33333333333333298</v>
      </c>
      <c r="T1854">
        <v>0.47795823224875844</v>
      </c>
      <c r="U1854">
        <v>0.2672843623369292</v>
      </c>
      <c r="V1854">
        <v>0</v>
      </c>
      <c r="W1854">
        <v>30.214529000377805</v>
      </c>
      <c r="X1854">
        <v>1.6870320271005435</v>
      </c>
      <c r="Y1854">
        <v>-0.99999999999999967</v>
      </c>
      <c r="Z1854">
        <v>-0.99999999999999967</v>
      </c>
      <c r="AA1854">
        <v>51.007579451122268</v>
      </c>
      <c r="AB1854">
        <v>9.4140014035313802E-2</v>
      </c>
      <c r="AC1854">
        <v>0.2303316524566783</v>
      </c>
      <c r="AD1854">
        <v>3.1686183903047248E-2</v>
      </c>
      <c r="AE1854">
        <v>17.807892519751967</v>
      </c>
      <c r="AF1854">
        <v>-0.99999999999999967</v>
      </c>
      <c r="AG1854">
        <v>-0.99999999999999967</v>
      </c>
      <c r="AH1854">
        <v>-0.99999999999999967</v>
      </c>
      <c r="AI1854">
        <v>0</v>
      </c>
      <c r="AJ1854">
        <v>0</v>
      </c>
      <c r="AK1854">
        <v>-0.20270763367847061</v>
      </c>
      <c r="AL1854">
        <v>0.21829228969136927</v>
      </c>
      <c r="AM1854">
        <v>0.25987277941002673</v>
      </c>
      <c r="AN1854">
        <v>-8.8615672532482204E-2</v>
      </c>
      <c r="AO1854">
        <v>5.4832813168583128</v>
      </c>
      <c r="AP1854">
        <v>-1.1239303648552093</v>
      </c>
      <c r="AQ1854">
        <v>49.607291174952351</v>
      </c>
      <c r="AR1854">
        <v>1.0785759279190212</v>
      </c>
      <c r="AS1854">
        <v>2.0102447300101201</v>
      </c>
      <c r="AT1854">
        <v>-0.99999999999999967</v>
      </c>
      <c r="AU1854">
        <v>-0.99999999999999967</v>
      </c>
      <c r="AV1854">
        <v>4.4871831721460094</v>
      </c>
      <c r="AW1854">
        <v>75.071063467852326</v>
      </c>
      <c r="AX1854">
        <v>75.071063467852326</v>
      </c>
      <c r="AY1854">
        <v>0.27576496429249697</v>
      </c>
      <c r="AZ1854">
        <v>37.855211705468641</v>
      </c>
      <c r="BA1854">
        <v>1474.9191926912461</v>
      </c>
      <c r="CU1854" t="e">
        <v>#N/A</v>
      </c>
      <c r="CV1854" t="e">
        <v>#N/A</v>
      </c>
    </row>
    <row r="1855" spans="1:100" x14ac:dyDescent="0.25">
      <c r="A1855">
        <v>4561</v>
      </c>
      <c r="B1855" t="s">
        <v>2209</v>
      </c>
      <c r="C1855">
        <v>3</v>
      </c>
      <c r="D1855">
        <v>4.7299456401779025</v>
      </c>
      <c r="E1855">
        <v>0</v>
      </c>
      <c r="F1855">
        <v>3.1494973155633578E-2</v>
      </c>
      <c r="G1855">
        <v>3.1494973155633578E-2</v>
      </c>
      <c r="H1855">
        <v>0.17093445171732424</v>
      </c>
      <c r="I1855">
        <v>0</v>
      </c>
      <c r="J1855">
        <v>10.256067103039452</v>
      </c>
      <c r="K1855">
        <v>0.17093445171732424</v>
      </c>
      <c r="L1855">
        <v>-1.0000000000000004</v>
      </c>
      <c r="M1855">
        <v>-1.0000000000000004</v>
      </c>
      <c r="N1855">
        <v>3.4186890343464835</v>
      </c>
      <c r="O1855">
        <v>15.01750771637299</v>
      </c>
      <c r="P1855">
        <v>-1.4184824145352111</v>
      </c>
      <c r="Q1855">
        <v>0.32776986761419508</v>
      </c>
      <c r="R1855">
        <v>-2.5598025741022809E-2</v>
      </c>
      <c r="S1855">
        <v>0.33333333333333354</v>
      </c>
      <c r="T1855">
        <v>0.34446410983788051</v>
      </c>
      <c r="U1855">
        <v>0.43261504891782115</v>
      </c>
      <c r="V1855">
        <v>0</v>
      </c>
      <c r="W1855">
        <v>37.579121614868441</v>
      </c>
      <c r="X1855">
        <v>2.2271561054818894</v>
      </c>
      <c r="Y1855">
        <v>-1.0000000000000004</v>
      </c>
      <c r="Z1855">
        <v>-1.0000000000000004</v>
      </c>
      <c r="AA1855">
        <v>82.143040256251936</v>
      </c>
      <c r="AB1855">
        <v>0.26534189585798107</v>
      </c>
      <c r="AC1855">
        <v>0.33401838139545442</v>
      </c>
      <c r="AD1855">
        <v>0.29243005608905431</v>
      </c>
      <c r="AE1855">
        <v>44.589516667124514</v>
      </c>
      <c r="AF1855">
        <v>-1.0000000000000004</v>
      </c>
      <c r="AG1855">
        <v>-1.0000000000000004</v>
      </c>
      <c r="AH1855">
        <v>-1.0000000000000004</v>
      </c>
      <c r="AI1855">
        <v>0</v>
      </c>
      <c r="AJ1855">
        <v>0</v>
      </c>
      <c r="AK1855">
        <v>5.4273205422450267E-2</v>
      </c>
      <c r="AL1855">
        <v>0.30835326514321865</v>
      </c>
      <c r="AM1855">
        <v>-8.7231193636894411E-2</v>
      </c>
      <c r="AN1855">
        <v>0.3402932423282834</v>
      </c>
      <c r="AO1855">
        <v>-1.9094138138101089</v>
      </c>
      <c r="AP1855">
        <v>10.049097383923181</v>
      </c>
      <c r="AQ1855">
        <v>47.835188717907876</v>
      </c>
      <c r="AR1855">
        <v>1.1104124920890355</v>
      </c>
      <c r="AS1855">
        <v>2.398090557199215</v>
      </c>
      <c r="AT1855">
        <v>-1.0000000000000004</v>
      </c>
      <c r="AU1855">
        <v>-1.0000000000000004</v>
      </c>
      <c r="AV1855">
        <v>5.896947414610749E-3</v>
      </c>
      <c r="AW1855">
        <v>107.20964535654807</v>
      </c>
      <c r="AX1855">
        <v>107.20964535654807</v>
      </c>
      <c r="AY1855">
        <v>0.37912309763058455</v>
      </c>
      <c r="AZ1855">
        <v>81.92013890345244</v>
      </c>
      <c r="BA1855">
        <v>1605.4274867422362</v>
      </c>
      <c r="CU1855" t="e">
        <v>#N/A</v>
      </c>
      <c r="CV1855" t="e">
        <v>#N/A</v>
      </c>
    </row>
    <row r="1856" spans="1:100" x14ac:dyDescent="0.25">
      <c r="A1856">
        <v>4562</v>
      </c>
      <c r="B1856" t="s">
        <v>2210</v>
      </c>
      <c r="C1856">
        <v>3</v>
      </c>
      <c r="D1856">
        <v>4.4450607526722896</v>
      </c>
      <c r="E1856">
        <v>-0.26601994385767036</v>
      </c>
      <c r="F1856">
        <v>-0.33864004757266475</v>
      </c>
      <c r="G1856">
        <v>-0.40655630373679713</v>
      </c>
      <c r="H1856">
        <v>-0.24224922399563534</v>
      </c>
      <c r="I1856">
        <v>0</v>
      </c>
      <c r="J1856">
        <v>-14.534953439738114</v>
      </c>
      <c r="K1856">
        <v>-0.24224922399563534</v>
      </c>
      <c r="L1856">
        <v>-1.0000000000000002</v>
      </c>
      <c r="M1856">
        <v>-1.0000000000000002</v>
      </c>
      <c r="N1856">
        <v>-4.844984479912708</v>
      </c>
      <c r="O1856">
        <v>-10.496448990802627</v>
      </c>
      <c r="P1856">
        <v>0.40670096036827125</v>
      </c>
      <c r="Q1856">
        <v>4.0000290220886257</v>
      </c>
      <c r="R1856">
        <v>1.2105375745810572</v>
      </c>
      <c r="S1856">
        <v>0.3333333333333332</v>
      </c>
      <c r="T1856">
        <v>0.2723315489479668</v>
      </c>
      <c r="U1856">
        <v>-0.14277300599379369</v>
      </c>
      <c r="V1856">
        <v>-3.8090788055701277E-2</v>
      </c>
      <c r="W1856">
        <v>26.682012489097598</v>
      </c>
      <c r="X1856">
        <v>-4.3899731964233774E-2</v>
      </c>
      <c r="Y1856">
        <v>-1.0000000000000002</v>
      </c>
      <c r="Z1856">
        <v>-1.0000000000000002</v>
      </c>
      <c r="AA1856">
        <v>3.263099752445028</v>
      </c>
      <c r="AB1856">
        <v>-0.21860597913457455</v>
      </c>
      <c r="AC1856">
        <v>-0.22080354885532416</v>
      </c>
      <c r="AD1856">
        <v>-5.317947823477407E-2</v>
      </c>
      <c r="AE1856">
        <v>-24.629450311233636</v>
      </c>
      <c r="AF1856">
        <v>-1.0000000000000002</v>
      </c>
      <c r="AG1856">
        <v>-1.0000000000000002</v>
      </c>
      <c r="AH1856">
        <v>-1.0000000000000002</v>
      </c>
      <c r="AI1856">
        <v>0</v>
      </c>
      <c r="AJ1856">
        <v>-3.8090788055701277E-2</v>
      </c>
      <c r="AK1856">
        <v>-0.14486609114969703</v>
      </c>
      <c r="AL1856">
        <v>4.2968191353503445E-2</v>
      </c>
      <c r="AM1856">
        <v>7.2832025117209931E-2</v>
      </c>
      <c r="AN1856">
        <v>0.12287331365583809</v>
      </c>
      <c r="AO1856">
        <v>1.0964701721817618</v>
      </c>
      <c r="AP1856">
        <v>3.2866737981634699</v>
      </c>
      <c r="AQ1856">
        <v>12.147059049359495</v>
      </c>
      <c r="AR1856">
        <v>0.42480108823180512</v>
      </c>
      <c r="AS1856">
        <v>-0.28614895595986939</v>
      </c>
      <c r="AT1856">
        <v>-1.0000000000000002</v>
      </c>
      <c r="AU1856">
        <v>-1.0000000000000002</v>
      </c>
      <c r="AV1856">
        <v>0.80398127084425952</v>
      </c>
      <c r="AW1856">
        <v>-3.9466754401941193</v>
      </c>
      <c r="AX1856">
        <v>-7.7557542457642539</v>
      </c>
      <c r="AY1856">
        <v>5.0416094206752554E-2</v>
      </c>
      <c r="AZ1856">
        <v>-42.119331436968622</v>
      </c>
      <c r="BA1856">
        <v>1372.3752621033673</v>
      </c>
    </row>
    <row r="1857" spans="1:100" x14ac:dyDescent="0.25">
      <c r="A1857">
        <v>4564</v>
      </c>
      <c r="B1857" t="s">
        <v>2211</v>
      </c>
      <c r="C1857">
        <v>3</v>
      </c>
      <c r="D1857">
        <v>5.7890223447439277</v>
      </c>
      <c r="E1857">
        <v>7.0058686852801672E-2</v>
      </c>
      <c r="F1857">
        <v>0.41019205299779171</v>
      </c>
      <c r="G1857">
        <v>0.42998859006701984</v>
      </c>
      <c r="H1857">
        <v>0.31497849066597849</v>
      </c>
      <c r="I1857">
        <v>0</v>
      </c>
      <c r="J1857">
        <v>18.898709439958722</v>
      </c>
      <c r="K1857">
        <v>0.31497849066597849</v>
      </c>
      <c r="L1857">
        <v>-0.99999999999999878</v>
      </c>
      <c r="M1857">
        <v>-0.99999999999999878</v>
      </c>
      <c r="N1857">
        <v>6.2995698133195708</v>
      </c>
      <c r="O1857">
        <v>25.117720374769664</v>
      </c>
      <c r="P1857">
        <v>-0.80135995982845143</v>
      </c>
      <c r="Q1857">
        <v>3.0271025831747265</v>
      </c>
      <c r="R1857">
        <v>0.88224263611119724</v>
      </c>
      <c r="S1857">
        <v>0.33333333333333298</v>
      </c>
      <c r="T1857">
        <v>0.40257469445175181</v>
      </c>
      <c r="U1857">
        <v>0.30002661622669141</v>
      </c>
      <c r="V1857">
        <v>-2.3086641196017744E-3</v>
      </c>
      <c r="W1857">
        <v>28.745899569047833</v>
      </c>
      <c r="X1857">
        <v>1.6695193344069619</v>
      </c>
      <c r="Y1857">
        <v>-0.99999999999999878</v>
      </c>
      <c r="Z1857">
        <v>-0.99999999999999878</v>
      </c>
      <c r="AA1857">
        <v>57.000798391318661</v>
      </c>
      <c r="AB1857">
        <v>0.27644663938868569</v>
      </c>
      <c r="AC1857">
        <v>0.14159000879317432</v>
      </c>
      <c r="AD1857">
        <v>0.12941647554133251</v>
      </c>
      <c r="AE1857">
        <v>27.37265618615962</v>
      </c>
      <c r="AF1857">
        <v>-0.99999999999999878</v>
      </c>
      <c r="AG1857">
        <v>-0.99999999999999878</v>
      </c>
      <c r="AH1857">
        <v>-0.99999999999999878</v>
      </c>
      <c r="AI1857">
        <v>-7.1417819369870876E-3</v>
      </c>
      <c r="AJ1857">
        <v>-2.3086641196017744E-3</v>
      </c>
      <c r="AK1857">
        <v>2.4357910381343946E-2</v>
      </c>
      <c r="AL1857">
        <v>0.29523271013925673</v>
      </c>
      <c r="AM1857">
        <v>-0.15227541073444123</v>
      </c>
      <c r="AN1857">
        <v>0.26681394680928378</v>
      </c>
      <c r="AO1857">
        <v>-3.6850957164543097</v>
      </c>
      <c r="AP1857">
        <v>8.1465122209283809</v>
      </c>
      <c r="AQ1857">
        <v>47.644609009006544</v>
      </c>
      <c r="AR1857">
        <v>1.033625979892175</v>
      </c>
      <c r="AS1857">
        <v>1.9844978250729397</v>
      </c>
      <c r="AT1857">
        <v>-0.99999999999999878</v>
      </c>
      <c r="AU1857">
        <v>-0.99999999999999878</v>
      </c>
      <c r="AV1857">
        <v>1.3122312261782176</v>
      </c>
      <c r="AW1857">
        <v>90.265030987016715</v>
      </c>
      <c r="AX1857">
        <v>89.891328936316782</v>
      </c>
      <c r="AY1857">
        <v>0.50976479984725331</v>
      </c>
      <c r="AZ1857">
        <v>42.787689737985211</v>
      </c>
      <c r="BA1857">
        <v>1599.6644054195833</v>
      </c>
    </row>
    <row r="1858" spans="1:100" x14ac:dyDescent="0.25">
      <c r="A1858">
        <v>4565</v>
      </c>
      <c r="B1858" t="s">
        <v>2212</v>
      </c>
      <c r="C1858">
        <v>3</v>
      </c>
      <c r="D1858">
        <v>6.502327293788368</v>
      </c>
      <c r="E1858">
        <v>-1.1383736074067414E-2</v>
      </c>
      <c r="F1858">
        <v>-4.1050611917018934E-2</v>
      </c>
      <c r="G1858">
        <v>-4.1050611917018934E-2</v>
      </c>
      <c r="H1858">
        <v>0.35134293464772476</v>
      </c>
      <c r="I1858">
        <v>0</v>
      </c>
      <c r="J1858">
        <v>21.080576078863487</v>
      </c>
      <c r="K1858">
        <v>0.35134293464772476</v>
      </c>
      <c r="L1858">
        <v>-1.0000000000000002</v>
      </c>
      <c r="M1858">
        <v>-1.0000000000000002</v>
      </c>
      <c r="N1858">
        <v>7.0268586929544954</v>
      </c>
      <c r="O1858">
        <v>27.541852760734834</v>
      </c>
      <c r="P1858">
        <v>-0.12537950100239631</v>
      </c>
      <c r="Q1858">
        <v>-0.6418295945605369</v>
      </c>
      <c r="R1858">
        <v>-0.27230479674340019</v>
      </c>
      <c r="S1858">
        <v>0.33333333333333343</v>
      </c>
      <c r="T1858">
        <v>0.44857331141618373</v>
      </c>
      <c r="U1858">
        <v>0.4073828500406782</v>
      </c>
      <c r="V1858">
        <v>0</v>
      </c>
      <c r="W1858">
        <v>33.517862405698843</v>
      </c>
      <c r="X1858">
        <v>2.1753350883473552</v>
      </c>
      <c r="Y1858">
        <v>-1.0000000000000002</v>
      </c>
      <c r="Z1858">
        <v>-1.0000000000000002</v>
      </c>
      <c r="AA1858">
        <v>70.879873630632758</v>
      </c>
      <c r="AB1858">
        <v>0.4191751967519774</v>
      </c>
      <c r="AC1858">
        <v>2.4458396211425606E-2</v>
      </c>
      <c r="AD1858">
        <v>0.30905272747014323</v>
      </c>
      <c r="AE1858">
        <v>37.634316021677314</v>
      </c>
      <c r="AF1858">
        <v>-1.0000000000000002</v>
      </c>
      <c r="AG1858">
        <v>-1.0000000000000002</v>
      </c>
      <c r="AH1858">
        <v>-1.0000000000000002</v>
      </c>
      <c r="AI1858">
        <v>0</v>
      </c>
      <c r="AJ1858">
        <v>0</v>
      </c>
      <c r="AK1858">
        <v>0.22432156880591661</v>
      </c>
      <c r="AL1858">
        <v>2.0400345608693082E-2</v>
      </c>
      <c r="AM1858">
        <v>-9.5048103285320665E-2</v>
      </c>
      <c r="AN1858">
        <v>-4.2012562379135088E-2</v>
      </c>
      <c r="AO1858">
        <v>-1.2545947381034341</v>
      </c>
      <c r="AP1858">
        <v>-0.948312331434912</v>
      </c>
      <c r="AQ1858">
        <v>54.598438484562337</v>
      </c>
      <c r="AR1858">
        <v>1.1892894947901953</v>
      </c>
      <c r="AS1858">
        <v>2.5266780229950805</v>
      </c>
      <c r="AT1858">
        <v>-1.0000000000000002</v>
      </c>
      <c r="AU1858">
        <v>-1.0000000000000002</v>
      </c>
      <c r="AV1858">
        <v>-0.31335540866041905</v>
      </c>
      <c r="AW1858">
        <v>97.473414059932693</v>
      </c>
      <c r="AX1858">
        <v>97.473414059932693</v>
      </c>
      <c r="AY1858">
        <v>0.37522483655194599</v>
      </c>
      <c r="AZ1858">
        <v>49.487789982207801</v>
      </c>
      <c r="BA1858">
        <v>1514.1875870418025</v>
      </c>
    </row>
    <row r="1859" spans="1:100" x14ac:dyDescent="0.25">
      <c r="A1859">
        <v>4567</v>
      </c>
      <c r="B1859" t="s">
        <v>2213</v>
      </c>
      <c r="C1859">
        <v>2</v>
      </c>
      <c r="D1859">
        <v>4.1291837973297305</v>
      </c>
      <c r="E1859">
        <v>8.8241956303819619E-2</v>
      </c>
      <c r="F1859">
        <v>0.29666938812389099</v>
      </c>
      <c r="G1859">
        <v>0.30568346117195144</v>
      </c>
      <c r="H1859">
        <v>0.1154671920609297</v>
      </c>
      <c r="I1859">
        <v>0</v>
      </c>
      <c r="J1859">
        <v>6.9280315236557826</v>
      </c>
      <c r="K1859">
        <v>0.1154671920609297</v>
      </c>
      <c r="L1859">
        <v>-1</v>
      </c>
      <c r="M1859">
        <v>-1</v>
      </c>
      <c r="N1859">
        <v>2.309343841218594</v>
      </c>
      <c r="O1859">
        <v>11.041282157899859</v>
      </c>
      <c r="P1859">
        <v>0.61467662412924873</v>
      </c>
      <c r="Q1859">
        <v>1.724917871693632</v>
      </c>
      <c r="R1859">
        <v>0.56803896878820526</v>
      </c>
      <c r="S1859">
        <v>0.33643881016427302</v>
      </c>
      <c r="T1859">
        <v>0.30952669968287655</v>
      </c>
      <c r="U1859">
        <v>0.10900859192018218</v>
      </c>
      <c r="V1859">
        <v>4.7830695061125738E-3</v>
      </c>
      <c r="W1859">
        <v>26.298807402072409</v>
      </c>
      <c r="X1859">
        <v>0.94828909956903251</v>
      </c>
      <c r="Y1859">
        <v>-1</v>
      </c>
      <c r="Z1859">
        <v>-1</v>
      </c>
      <c r="AA1859">
        <v>46.49292928533103</v>
      </c>
      <c r="AB1859">
        <v>0.15263583674826306</v>
      </c>
      <c r="AC1859">
        <v>0.15286282686564087</v>
      </c>
      <c r="AD1859">
        <v>0.14796896347040711</v>
      </c>
      <c r="AE1859">
        <v>20.865400033088768</v>
      </c>
      <c r="AF1859">
        <v>-1</v>
      </c>
      <c r="AG1859">
        <v>-1</v>
      </c>
      <c r="AH1859">
        <v>-1</v>
      </c>
      <c r="AI1859">
        <v>2.3557257310072794E-3</v>
      </c>
      <c r="AJ1859">
        <v>4.7830695061125738E-3</v>
      </c>
      <c r="AK1859">
        <v>4.802117455466539E-2</v>
      </c>
      <c r="AL1859">
        <v>0.12380678243458193</v>
      </c>
      <c r="AM1859">
        <v>4.7585795720401822E-2</v>
      </c>
      <c r="AN1859">
        <v>0.13585506449465196</v>
      </c>
      <c r="AO1859">
        <v>1.5987399912504898</v>
      </c>
      <c r="AP1859">
        <v>3.846421299072091</v>
      </c>
      <c r="AQ1859">
        <v>31.619534421307385</v>
      </c>
      <c r="AR1859">
        <v>0.74147164046088343</v>
      </c>
      <c r="AS1859">
        <v>1.039275372192642</v>
      </c>
      <c r="AT1859">
        <v>-1</v>
      </c>
      <c r="AU1859">
        <v>-1</v>
      </c>
      <c r="AV1859">
        <v>0.80552692930863479</v>
      </c>
      <c r="AW1859">
        <v>59.02337796612629</v>
      </c>
      <c r="AX1859">
        <v>59.192367045157027</v>
      </c>
      <c r="AY1859">
        <v>0.19901081950748717</v>
      </c>
      <c r="AZ1859">
        <v>5.6664536604858879</v>
      </c>
      <c r="BA1859">
        <v>1447.1628264565772</v>
      </c>
    </row>
    <row r="1860" spans="1:100" x14ac:dyDescent="0.25">
      <c r="A1860">
        <v>4568</v>
      </c>
      <c r="B1860" t="s">
        <v>2214</v>
      </c>
      <c r="C1860">
        <v>3</v>
      </c>
      <c r="D1860">
        <v>4.7998344054601452</v>
      </c>
      <c r="E1860">
        <v>0</v>
      </c>
      <c r="F1860">
        <v>0</v>
      </c>
      <c r="G1860">
        <v>0</v>
      </c>
      <c r="H1860">
        <v>0.20748458547702314</v>
      </c>
      <c r="I1860">
        <v>0</v>
      </c>
      <c r="J1860">
        <v>12.449075128621381</v>
      </c>
      <c r="K1860">
        <v>0.20748458547702314</v>
      </c>
      <c r="L1860">
        <v>-0.99999999999999956</v>
      </c>
      <c r="M1860">
        <v>-0.99999999999999956</v>
      </c>
      <c r="N1860">
        <v>4.1496917095404635</v>
      </c>
      <c r="O1860">
        <v>17.248909534081523</v>
      </c>
      <c r="P1860">
        <v>-0.27536089036576816</v>
      </c>
      <c r="Q1860">
        <v>1.4933311882441094</v>
      </c>
      <c r="R1860">
        <v>0.41468191466969967</v>
      </c>
      <c r="S1860">
        <v>0.24875464505047207</v>
      </c>
      <c r="T1860">
        <v>0.21229230292811804</v>
      </c>
      <c r="U1860">
        <v>1.1095030169111692E-2</v>
      </c>
      <c r="V1860">
        <v>0</v>
      </c>
      <c r="W1860">
        <v>10.586295706827153</v>
      </c>
      <c r="X1860">
        <v>0.17110154338912406</v>
      </c>
      <c r="Y1860">
        <v>-0.99999999999999956</v>
      </c>
      <c r="Z1860">
        <v>-0.99999999999999956</v>
      </c>
      <c r="AA1860">
        <v>32.850743164183903</v>
      </c>
      <c r="AB1860">
        <v>4.9012200118538407E-2</v>
      </c>
      <c r="AC1860">
        <v>0.26086220468001231</v>
      </c>
      <c r="AD1860">
        <v>0.12712090605519025</v>
      </c>
      <c r="AE1860">
        <v>21.84976554268707</v>
      </c>
      <c r="AF1860">
        <v>-0.99999999999999956</v>
      </c>
      <c r="AG1860">
        <v>-0.99999999999999956</v>
      </c>
      <c r="AH1860">
        <v>-0.99999999999999956</v>
      </c>
      <c r="AI1860">
        <v>0</v>
      </c>
      <c r="AJ1860">
        <v>0</v>
      </c>
      <c r="AK1860">
        <v>-6.4272772391558014E-2</v>
      </c>
      <c r="AL1860">
        <v>-6.1411115256298721E-2</v>
      </c>
      <c r="AM1860">
        <v>-0.1256527348241045</v>
      </c>
      <c r="AN1860">
        <v>4.7401291471896631E-2</v>
      </c>
      <c r="AO1860">
        <v>-3.4626822325603994</v>
      </c>
      <c r="AP1860">
        <v>0.87797671051592108</v>
      </c>
      <c r="AQ1860">
        <v>23.035370835448525</v>
      </c>
      <c r="AR1860">
        <v>0.47214197814770209</v>
      </c>
      <c r="AS1860">
        <v>0.37858612886614729</v>
      </c>
      <c r="AT1860">
        <v>-0.99999999999999956</v>
      </c>
      <c r="AU1860">
        <v>-0.99999999999999956</v>
      </c>
      <c r="AV1860">
        <v>0.41468191466969967</v>
      </c>
      <c r="AW1860">
        <v>50.977629408781368</v>
      </c>
      <c r="AX1860">
        <v>50.977629408781368</v>
      </c>
      <c r="AY1860">
        <v>8.5956484130676733E-2</v>
      </c>
      <c r="AZ1860">
        <v>-10.213343090350266</v>
      </c>
      <c r="BA1860">
        <v>1376.5960238882785</v>
      </c>
      <c r="CU1860" t="e">
        <v>#N/A</v>
      </c>
      <c r="CV1860" t="e">
        <v>#N/A</v>
      </c>
    </row>
    <row r="1861" spans="1:100" x14ac:dyDescent="0.25">
      <c r="A1861">
        <v>4571</v>
      </c>
      <c r="B1861" t="s">
        <v>674</v>
      </c>
      <c r="C1861">
        <v>2</v>
      </c>
      <c r="D1861">
        <v>2.4954119782666804</v>
      </c>
      <c r="E1861">
        <v>-0.27466464070850449</v>
      </c>
      <c r="F1861">
        <v>-0.60700768080335676</v>
      </c>
      <c r="G1861">
        <v>-0.60209729007240675</v>
      </c>
      <c r="H1861">
        <v>-7.2334094093935916E-2</v>
      </c>
      <c r="I1861">
        <v>0</v>
      </c>
      <c r="J1861">
        <v>-4.3400456456361534</v>
      </c>
      <c r="K1861">
        <v>-7.2334094093935916E-2</v>
      </c>
      <c r="L1861">
        <v>-1</v>
      </c>
      <c r="M1861">
        <v>-1</v>
      </c>
      <c r="N1861">
        <v>-1.4466818818787184</v>
      </c>
      <c r="O1861">
        <v>-0.66330388408936969</v>
      </c>
      <c r="P1861">
        <v>-1.2232513082214345</v>
      </c>
      <c r="Q1861">
        <v>-2.5707968652264235</v>
      </c>
      <c r="R1861">
        <v>-0.84288167650066459</v>
      </c>
      <c r="S1861">
        <v>0.30133338321198061</v>
      </c>
      <c r="T1861">
        <v>0.16131088226800228</v>
      </c>
      <c r="U1861">
        <v>-7.4524254592879396E-2</v>
      </c>
      <c r="V1861">
        <v>-1.9485211059910624E-2</v>
      </c>
      <c r="W1861">
        <v>14.715283006589418</v>
      </c>
      <c r="X1861">
        <v>9.8055089055995359E-2</v>
      </c>
      <c r="Y1861">
        <v>-1</v>
      </c>
      <c r="Z1861">
        <v>-1</v>
      </c>
      <c r="AA1861">
        <v>22.644318249992509</v>
      </c>
      <c r="AB1861">
        <v>-5.3230467533787643E-2</v>
      </c>
      <c r="AC1861">
        <v>-5.308160318707042E-2</v>
      </c>
      <c r="AD1861">
        <v>-5.6206905778656349E-2</v>
      </c>
      <c r="AE1861">
        <v>1.8996611498075175</v>
      </c>
      <c r="AF1861">
        <v>-1</v>
      </c>
      <c r="AG1861">
        <v>-1</v>
      </c>
      <c r="AH1861">
        <v>-1</v>
      </c>
      <c r="AI1861">
        <v>-1.0951606435563345E-2</v>
      </c>
      <c r="AJ1861">
        <v>-1.9485211059910624E-2</v>
      </c>
      <c r="AK1861">
        <v>0.29603698624571456</v>
      </c>
      <c r="AL1861">
        <v>-0.12420902925646725</v>
      </c>
      <c r="AM1861">
        <v>0.3364556082725359</v>
      </c>
      <c r="AN1861">
        <v>-0.15301474805748211</v>
      </c>
      <c r="AO1861">
        <v>8.9544968371344478</v>
      </c>
      <c r="AP1861">
        <v>-3.509335546811867</v>
      </c>
      <c r="AQ1861">
        <v>19.28805514492926</v>
      </c>
      <c r="AR1861">
        <v>0.47003164390208907</v>
      </c>
      <c r="AS1861">
        <v>0.16147248046396745</v>
      </c>
      <c r="AT1861">
        <v>-1</v>
      </c>
      <c r="AU1861">
        <v>-1</v>
      </c>
      <c r="AV1861">
        <v>-1.0668215798910388</v>
      </c>
      <c r="AW1861">
        <v>31.539598589722345</v>
      </c>
      <c r="AX1861">
        <v>31.348532636538014</v>
      </c>
      <c r="AY1861">
        <v>-1.2687985705930577E-2</v>
      </c>
      <c r="AZ1861">
        <v>-31.421593617354912</v>
      </c>
      <c r="BA1861">
        <v>1493.9104937658374</v>
      </c>
    </row>
    <row r="1862" spans="1:100" x14ac:dyDescent="0.25">
      <c r="A1862">
        <v>4572</v>
      </c>
      <c r="B1862" t="s">
        <v>2215</v>
      </c>
      <c r="C1862">
        <v>3</v>
      </c>
      <c r="D1862">
        <v>4.0841298458374036</v>
      </c>
      <c r="E1862">
        <v>-0.16045464652631863</v>
      </c>
      <c r="F1862">
        <v>-0.16860131022548033</v>
      </c>
      <c r="G1862">
        <v>-0.21078457939611578</v>
      </c>
      <c r="H1862">
        <v>-1.1639302577512386E-2</v>
      </c>
      <c r="I1862">
        <v>0</v>
      </c>
      <c r="J1862">
        <v>-0.6983581546507458</v>
      </c>
      <c r="K1862">
        <v>-1.1639302577512386E-2</v>
      </c>
      <c r="L1862">
        <v>-1</v>
      </c>
      <c r="M1862">
        <v>-1</v>
      </c>
      <c r="N1862">
        <v>-0.23278605155024792</v>
      </c>
      <c r="O1862">
        <v>3.1749871117905424</v>
      </c>
      <c r="P1862">
        <v>0.78511647180239785</v>
      </c>
      <c r="Q1862">
        <v>2.1909191690688514</v>
      </c>
      <c r="R1862">
        <v>0.83456064945203645</v>
      </c>
      <c r="S1862">
        <v>0.33333333333333359</v>
      </c>
      <c r="T1862">
        <v>0.30486218830916212</v>
      </c>
      <c r="U1862">
        <v>0.28675939294436159</v>
      </c>
      <c r="V1862">
        <v>-1.1607976160143177E-2</v>
      </c>
      <c r="W1862">
        <v>36.999449640169047</v>
      </c>
      <c r="X1862">
        <v>1.6925743870360184</v>
      </c>
      <c r="Y1862">
        <v>-1</v>
      </c>
      <c r="Z1862">
        <v>-1</v>
      </c>
      <c r="AA1862">
        <v>67.697608768465599</v>
      </c>
      <c r="AB1862">
        <v>0.32022528317478516</v>
      </c>
      <c r="AC1862">
        <v>0.18617409146696051</v>
      </c>
      <c r="AD1862">
        <v>9.087259493514549E-2</v>
      </c>
      <c r="AE1862">
        <v>29.863598478844565</v>
      </c>
      <c r="AF1862">
        <v>-1</v>
      </c>
      <c r="AG1862">
        <v>-1</v>
      </c>
      <c r="AH1862">
        <v>-1</v>
      </c>
      <c r="AI1862">
        <v>-4.4536712755308258E-3</v>
      </c>
      <c r="AJ1862">
        <v>-1.1607976160143177E-2</v>
      </c>
      <c r="AK1862">
        <v>3.6931431975190068E-2</v>
      </c>
      <c r="AL1862">
        <v>0.20294441390048482</v>
      </c>
      <c r="AM1862">
        <v>-8.4778021214815633E-2</v>
      </c>
      <c r="AN1862">
        <v>-0.12649794219738947</v>
      </c>
      <c r="AO1862">
        <v>-1.9347933704944407</v>
      </c>
      <c r="AP1862">
        <v>-2.147726485432313</v>
      </c>
      <c r="AQ1862">
        <v>36.301091485518306</v>
      </c>
      <c r="AR1862">
        <v>0.91334693842671399</v>
      </c>
      <c r="AS1862">
        <v>1.680935084458506</v>
      </c>
      <c r="AT1862">
        <v>-1</v>
      </c>
      <c r="AU1862">
        <v>-1</v>
      </c>
      <c r="AV1862">
        <v>0.62377607005592006</v>
      </c>
      <c r="AW1862">
        <v>68.72486939482387</v>
      </c>
      <c r="AX1862">
        <v>67.474998353298943</v>
      </c>
      <c r="AY1862">
        <v>0.183667362271594</v>
      </c>
      <c r="AZ1862">
        <v>4.4356568322163774</v>
      </c>
      <c r="BA1862">
        <v>1476.2096878193672</v>
      </c>
      <c r="CU1862" t="e">
        <v>#N/A</v>
      </c>
      <c r="CV1862" t="e">
        <v>#N/A</v>
      </c>
    </row>
    <row r="1863" spans="1:100" x14ac:dyDescent="0.25">
      <c r="A1863">
        <v>4573</v>
      </c>
      <c r="B1863" t="s">
        <v>2216</v>
      </c>
      <c r="C1863">
        <v>3</v>
      </c>
      <c r="D1863">
        <v>5.4161776712278256</v>
      </c>
      <c r="E1863">
        <v>0.32315586680043817</v>
      </c>
      <c r="F1863">
        <v>0.69716042023960789</v>
      </c>
      <c r="G1863">
        <v>0.82536984437776117</v>
      </c>
      <c r="H1863">
        <v>5.9570862427796321E-2</v>
      </c>
      <c r="I1863">
        <v>0</v>
      </c>
      <c r="J1863">
        <v>3.574251745667778</v>
      </c>
      <c r="K1863">
        <v>5.9570862427796321E-2</v>
      </c>
      <c r="L1863">
        <v>-1.0000000000000002</v>
      </c>
      <c r="M1863">
        <v>-1.0000000000000002</v>
      </c>
      <c r="N1863">
        <v>1.1914172485559262</v>
      </c>
      <c r="O1863">
        <v>9.8157992612733587</v>
      </c>
      <c r="P1863">
        <v>14.65719119348627</v>
      </c>
      <c r="Q1863">
        <v>-2.7433876434911264</v>
      </c>
      <c r="R1863">
        <v>0.40707691846990335</v>
      </c>
      <c r="S1863">
        <v>0.33333333333333393</v>
      </c>
      <c r="T1863">
        <v>0.20765991349787516</v>
      </c>
      <c r="U1863">
        <v>-9.9940840366168168E-2</v>
      </c>
      <c r="V1863">
        <v>-4.5419764953592481E-3</v>
      </c>
      <c r="W1863">
        <v>15.077582701675405</v>
      </c>
      <c r="X1863">
        <v>1.228973879441253E-2</v>
      </c>
      <c r="Y1863">
        <v>-1.0000000000000002</v>
      </c>
      <c r="Z1863">
        <v>-1.0000000000000002</v>
      </c>
      <c r="AA1863">
        <v>49.166262119221628</v>
      </c>
      <c r="AB1863">
        <v>0.15965920836495778</v>
      </c>
      <c r="AC1863">
        <v>0.31577295240795472</v>
      </c>
      <c r="AD1863">
        <v>0.19819988920861367</v>
      </c>
      <c r="AE1863">
        <v>33.681602499076298</v>
      </c>
      <c r="AF1863">
        <v>-1.0000000000000002</v>
      </c>
      <c r="AG1863">
        <v>-1.0000000000000002</v>
      </c>
      <c r="AH1863">
        <v>-1.0000000000000002</v>
      </c>
      <c r="AI1863">
        <v>0</v>
      </c>
      <c r="AJ1863">
        <v>-4.5419764953592481E-3</v>
      </c>
      <c r="AK1863">
        <v>0.14603463208429976</v>
      </c>
      <c r="AL1863">
        <v>-5.9919317339091019E-2</v>
      </c>
      <c r="AM1863">
        <v>0.16137885732673313</v>
      </c>
      <c r="AN1863">
        <v>-0.12169358160501718</v>
      </c>
      <c r="AO1863">
        <v>4.7646445935898294</v>
      </c>
      <c r="AP1863">
        <v>-3.3419361268208863</v>
      </c>
      <c r="AQ1863">
        <v>18.65183444734317</v>
      </c>
      <c r="AR1863">
        <v>0.43651042996968142</v>
      </c>
      <c r="AS1863">
        <v>7.1860601222208775E-2</v>
      </c>
      <c r="AT1863">
        <v>-1.0000000000000002</v>
      </c>
      <c r="AU1863">
        <v>-1.0000000000000002</v>
      </c>
      <c r="AV1863">
        <v>1.2324467628476645</v>
      </c>
      <c r="AW1863">
        <v>55.640125253674114</v>
      </c>
      <c r="AX1863">
        <v>55.185927604138172</v>
      </c>
      <c r="AY1863">
        <v>0.20846890173499347</v>
      </c>
      <c r="AZ1863">
        <v>-6.6133604428514658</v>
      </c>
      <c r="BA1863">
        <v>1467.9103021657877</v>
      </c>
    </row>
    <row r="1864" spans="1:100" x14ac:dyDescent="0.25">
      <c r="A1864">
        <v>4575</v>
      </c>
      <c r="B1864" t="s">
        <v>2217</v>
      </c>
      <c r="C1864">
        <v>3</v>
      </c>
      <c r="D1864">
        <v>2.5967435002379831</v>
      </c>
      <c r="E1864">
        <v>0</v>
      </c>
      <c r="F1864">
        <v>-0.23102748628384856</v>
      </c>
      <c r="G1864">
        <v>-0.23102748628384856</v>
      </c>
      <c r="H1864">
        <v>-1.4010460702498541E-3</v>
      </c>
      <c r="I1864">
        <v>0</v>
      </c>
      <c r="J1864">
        <v>-8.4062764214991703E-2</v>
      </c>
      <c r="K1864">
        <v>-1.4010460702498541E-3</v>
      </c>
      <c r="L1864">
        <v>-0.99999999999999944</v>
      </c>
      <c r="M1864">
        <v>-0.99999999999999944</v>
      </c>
      <c r="N1864">
        <v>-2.8020921404996416E-2</v>
      </c>
      <c r="O1864">
        <v>2.2816532497391444</v>
      </c>
      <c r="P1864">
        <v>-0.20086869364927978</v>
      </c>
      <c r="Q1864">
        <v>0.75590526871754493</v>
      </c>
      <c r="R1864">
        <v>0.33816926065127667</v>
      </c>
      <c r="S1864">
        <v>0.33333333333333298</v>
      </c>
      <c r="T1864">
        <v>0.54961384337255104</v>
      </c>
      <c r="U1864">
        <v>0.24607707707901078</v>
      </c>
      <c r="V1864">
        <v>0</v>
      </c>
      <c r="W1864">
        <v>45.217011994205819</v>
      </c>
      <c r="X1864">
        <v>2.1009690192408113</v>
      </c>
      <c r="Y1864">
        <v>-0.99999999999999944</v>
      </c>
      <c r="Z1864">
        <v>-0.99999999999999944</v>
      </c>
      <c r="AA1864">
        <v>56.778202912915177</v>
      </c>
      <c r="AB1864">
        <v>8.865389268571057E-2</v>
      </c>
      <c r="AC1864">
        <v>0.19357034971024167</v>
      </c>
      <c r="AD1864">
        <v>-5.7763809234789742E-2</v>
      </c>
      <c r="AE1864">
        <v>11.223021658058123</v>
      </c>
      <c r="AF1864">
        <v>-0.99999999999999944</v>
      </c>
      <c r="AG1864">
        <v>-0.99999999999999944</v>
      </c>
      <c r="AH1864">
        <v>-0.99999999999999944</v>
      </c>
      <c r="AI1864">
        <v>0</v>
      </c>
      <c r="AJ1864">
        <v>0</v>
      </c>
      <c r="AK1864">
        <v>-5.4877681533728316E-2</v>
      </c>
      <c r="AL1864">
        <v>0.1565732483312344</v>
      </c>
      <c r="AM1864">
        <v>0.10838710350323831</v>
      </c>
      <c r="AN1864">
        <v>-0.13082925471203063</v>
      </c>
      <c r="AO1864">
        <v>2.4352891799123157</v>
      </c>
      <c r="AP1864">
        <v>-2.4878651261445941</v>
      </c>
      <c r="AQ1864">
        <v>45.1329492299908</v>
      </c>
      <c r="AR1864">
        <v>1.1290242537848947</v>
      </c>
      <c r="AS1864">
        <v>2.0995679731705623</v>
      </c>
      <c r="AT1864">
        <v>-0.99999999999999944</v>
      </c>
      <c r="AU1864">
        <v>-0.99999999999999944</v>
      </c>
      <c r="AV1864">
        <v>0.10714177436742825</v>
      </c>
      <c r="AW1864">
        <v>56.571991036509729</v>
      </c>
      <c r="AX1864">
        <v>56.571991036509729</v>
      </c>
      <c r="AY1864">
        <v>4.2344085851499708E-2</v>
      </c>
      <c r="AZ1864">
        <v>-12.997093367806844</v>
      </c>
      <c r="BA1864">
        <v>1451.9061260111646</v>
      </c>
      <c r="CU1864" t="e">
        <v>#N/A</v>
      </c>
      <c r="CV1864" t="e">
        <v>#N/A</v>
      </c>
    </row>
    <row r="1865" spans="1:100" x14ac:dyDescent="0.25">
      <c r="A1865">
        <v>4576</v>
      </c>
      <c r="B1865" t="s">
        <v>2218</v>
      </c>
      <c r="C1865">
        <v>3</v>
      </c>
      <c r="D1865">
        <v>4.2219521120560888</v>
      </c>
      <c r="E1865">
        <v>0.1125499627956605</v>
      </c>
      <c r="F1865">
        <v>-0.58305293605204467</v>
      </c>
      <c r="G1865">
        <v>-0.58305293605204467</v>
      </c>
      <c r="H1865">
        <v>-0.13517464060388151</v>
      </c>
      <c r="I1865">
        <v>0</v>
      </c>
      <c r="J1865">
        <v>-8.1104784362328957</v>
      </c>
      <c r="K1865">
        <v>-0.13517464060388151</v>
      </c>
      <c r="L1865">
        <v>-0.99999999999999689</v>
      </c>
      <c r="M1865">
        <v>-0.99999999999999689</v>
      </c>
      <c r="N1865">
        <v>-2.7034928120776316</v>
      </c>
      <c r="O1865">
        <v>-4.4715792602288529</v>
      </c>
      <c r="P1865">
        <v>6.961570313337398E-2</v>
      </c>
      <c r="Q1865">
        <v>0.14820868387789293</v>
      </c>
      <c r="R1865">
        <v>6.1085591308653604E-2</v>
      </c>
      <c r="S1865">
        <v>0.34278446373096733</v>
      </c>
      <c r="T1865">
        <v>0.42818589250327538</v>
      </c>
      <c r="U1865">
        <v>-0.21829757191597304</v>
      </c>
      <c r="V1865">
        <v>0</v>
      </c>
      <c r="W1865">
        <v>27.513896996886064</v>
      </c>
      <c r="X1865">
        <v>0.10271127327780244</v>
      </c>
      <c r="Y1865">
        <v>-0.99999999999999689</v>
      </c>
      <c r="Z1865">
        <v>-0.99999999999999689</v>
      </c>
      <c r="AA1865">
        <v>39.576483872412332</v>
      </c>
      <c r="AB1865">
        <v>9.8737015627542071E-2</v>
      </c>
      <c r="AC1865">
        <v>-3.6685049142335099E-2</v>
      </c>
      <c r="AD1865">
        <v>0.17797805919914539</v>
      </c>
      <c r="AE1865">
        <v>12.001501284217628</v>
      </c>
      <c r="AF1865">
        <v>-0.99999999999999689</v>
      </c>
      <c r="AG1865">
        <v>-0.99999999999999689</v>
      </c>
      <c r="AH1865">
        <v>-0.99999999999999689</v>
      </c>
      <c r="AI1865">
        <v>0</v>
      </c>
      <c r="AJ1865">
        <v>0</v>
      </c>
      <c r="AK1865">
        <v>-0.23581951390285652</v>
      </c>
      <c r="AL1865">
        <v>-0.18010044001097381</v>
      </c>
      <c r="AM1865">
        <v>0.18958660938660493</v>
      </c>
      <c r="AN1865">
        <v>-0.1428957589187671</v>
      </c>
      <c r="AO1865">
        <v>3.5605676651508444</v>
      </c>
      <c r="AP1865">
        <v>-4.4728961730240471</v>
      </c>
      <c r="AQ1865">
        <v>19.403418560653151</v>
      </c>
      <c r="AR1865">
        <v>0.55267278431826972</v>
      </c>
      <c r="AS1865">
        <v>-3.2463367326078983E-2</v>
      </c>
      <c r="AT1865">
        <v>-0.99999999999999689</v>
      </c>
      <c r="AU1865">
        <v>-0.99999999999999689</v>
      </c>
      <c r="AV1865">
        <v>-0.5219673447433909</v>
      </c>
      <c r="AW1865">
        <v>30.632008439159421</v>
      </c>
      <c r="AX1865">
        <v>30.632008439159421</v>
      </c>
      <c r="AY1865">
        <v>-8.5441683908472774E-2</v>
      </c>
      <c r="AZ1865">
        <v>-55.660661689501801</v>
      </c>
      <c r="BA1865">
        <v>1385.1578369127922</v>
      </c>
    </row>
    <row r="1866" spans="1:100" x14ac:dyDescent="0.25">
      <c r="A1866">
        <v>4578</v>
      </c>
      <c r="B1866" t="s">
        <v>2219</v>
      </c>
      <c r="C1866">
        <v>2</v>
      </c>
      <c r="D1866">
        <v>3.0863882664382101</v>
      </c>
      <c r="E1866">
        <v>-0.14339221260511112</v>
      </c>
      <c r="F1866">
        <v>-0.28012499518657019</v>
      </c>
      <c r="G1866">
        <v>-0.27373019952507621</v>
      </c>
      <c r="H1866">
        <v>-4.401653522589144E-3</v>
      </c>
      <c r="I1866">
        <v>0</v>
      </c>
      <c r="J1866">
        <v>-0.26409921135534908</v>
      </c>
      <c r="K1866">
        <v>-4.401653522589144E-3</v>
      </c>
      <c r="L1866">
        <v>-1</v>
      </c>
      <c r="M1866">
        <v>-1</v>
      </c>
      <c r="N1866">
        <v>-8.8033070451783102E-2</v>
      </c>
      <c r="O1866">
        <v>3.5705387694373565</v>
      </c>
      <c r="P1866">
        <v>-0.55842662786289554</v>
      </c>
      <c r="Q1866">
        <v>-1.0169289868315998</v>
      </c>
      <c r="R1866">
        <v>-0.33251625329512641</v>
      </c>
      <c r="S1866">
        <v>0.31403189757786093</v>
      </c>
      <c r="T1866">
        <v>0.21492426487267016</v>
      </c>
      <c r="U1866">
        <v>-8.1358158131930036E-3</v>
      </c>
      <c r="V1866">
        <v>-1.0706764644156787E-2</v>
      </c>
      <c r="W1866">
        <v>18.905334622923924</v>
      </c>
      <c r="X1866">
        <v>0.4056060785805593</v>
      </c>
      <c r="Y1866">
        <v>-1</v>
      </c>
      <c r="Z1866">
        <v>-1</v>
      </c>
      <c r="AA1866">
        <v>31.270959659313466</v>
      </c>
      <c r="AB1866">
        <v>2.1236543675873715E-2</v>
      </c>
      <c r="AC1866">
        <v>2.1413668075443384E-2</v>
      </c>
      <c r="AD1866">
        <v>1.764863263564069E-2</v>
      </c>
      <c r="AE1866">
        <v>8.7600451011599407</v>
      </c>
      <c r="AF1866">
        <v>-1</v>
      </c>
      <c r="AG1866">
        <v>-1</v>
      </c>
      <c r="AH1866">
        <v>-1</v>
      </c>
      <c r="AI1866">
        <v>-6.1380102665612351E-3</v>
      </c>
      <c r="AJ1866">
        <v>-1.0706764644156787E-2</v>
      </c>
      <c r="AK1866">
        <v>0.20632343990416832</v>
      </c>
      <c r="AL1866">
        <v>-3.4495482914920994E-2</v>
      </c>
      <c r="AM1866">
        <v>0.23196414404543897</v>
      </c>
      <c r="AN1866">
        <v>-4.8523283830385219E-2</v>
      </c>
      <c r="AO1866">
        <v>6.2937348955030767</v>
      </c>
      <c r="AP1866">
        <v>-0.84857360518049552</v>
      </c>
      <c r="AQ1866">
        <v>23.748660821551496</v>
      </c>
      <c r="AR1866">
        <v>0.56821830605152246</v>
      </c>
      <c r="AS1866">
        <v>0.4789958265316886</v>
      </c>
      <c r="AT1866">
        <v>-1</v>
      </c>
      <c r="AU1866">
        <v>-1</v>
      </c>
      <c r="AV1866">
        <v>-0.38954611264439887</v>
      </c>
      <c r="AW1866">
        <v>41.481171660867119</v>
      </c>
      <c r="AX1866">
        <v>41.420346653201101</v>
      </c>
      <c r="AY1866">
        <v>6.3888787534730346E-2</v>
      </c>
      <c r="AZ1866">
        <v>-18.005915699517907</v>
      </c>
      <c r="BA1866">
        <v>1397.2084751520404</v>
      </c>
    </row>
    <row r="1867" spans="1:100" x14ac:dyDescent="0.25">
      <c r="A1867">
        <v>4579</v>
      </c>
      <c r="B1867" t="s">
        <v>1527</v>
      </c>
      <c r="C1867">
        <v>3</v>
      </c>
      <c r="D1867">
        <v>4.1123922887182518</v>
      </c>
      <c r="E1867">
        <v>4.1066448279818077E-3</v>
      </c>
      <c r="F1867">
        <v>-2.3926803516417773E-2</v>
      </c>
      <c r="G1867">
        <v>-2.2557921907090502E-2</v>
      </c>
      <c r="H1867">
        <v>7.4972560612814099E-2</v>
      </c>
      <c r="I1867">
        <v>0</v>
      </c>
      <c r="J1867">
        <v>4.4983536367688464</v>
      </c>
      <c r="K1867">
        <v>7.4972560612814099E-2</v>
      </c>
      <c r="L1867">
        <v>-0.99999999999999956</v>
      </c>
      <c r="M1867">
        <v>-0.99999999999999956</v>
      </c>
      <c r="N1867">
        <v>1.499451212256282</v>
      </c>
      <c r="O1867">
        <v>8.5881880035800169</v>
      </c>
      <c r="P1867">
        <v>-0.82095162178173631</v>
      </c>
      <c r="Q1867">
        <v>0.69033907752585244</v>
      </c>
      <c r="R1867">
        <v>9.7495841895376398E-2</v>
      </c>
      <c r="S1867">
        <v>0.2487195011502325</v>
      </c>
      <c r="T1867">
        <v>0.33095053772021549</v>
      </c>
      <c r="U1867">
        <v>8.3519643081124157E-3</v>
      </c>
      <c r="V1867">
        <v>0</v>
      </c>
      <c r="W1867">
        <v>20.521977702629844</v>
      </c>
      <c r="X1867">
        <v>0.52128195225637441</v>
      </c>
      <c r="Y1867">
        <v>-0.99999999999999956</v>
      </c>
      <c r="Z1867">
        <v>-0.99999999999999956</v>
      </c>
      <c r="AA1867">
        <v>14.608074379061899</v>
      </c>
      <c r="AB1867">
        <v>-0.15766819998463505</v>
      </c>
      <c r="AC1867">
        <v>-5.0974686489617504E-2</v>
      </c>
      <c r="AD1867">
        <v>8.8414903164986056E-2</v>
      </c>
      <c r="AE1867">
        <v>-6.011399165463331</v>
      </c>
      <c r="AF1867">
        <v>-0.99999999999999956</v>
      </c>
      <c r="AG1867">
        <v>-0.99999999999999956</v>
      </c>
      <c r="AH1867">
        <v>-0.99999999999999956</v>
      </c>
      <c r="AI1867">
        <v>0</v>
      </c>
      <c r="AJ1867">
        <v>0</v>
      </c>
      <c r="AK1867">
        <v>5.2492084972515701E-2</v>
      </c>
      <c r="AL1867">
        <v>-2.1024050896694523E-2</v>
      </c>
      <c r="AM1867">
        <v>-7.3276792289141329E-2</v>
      </c>
      <c r="AN1867">
        <v>-2.0416649259601804E-3</v>
      </c>
      <c r="AO1867">
        <v>-1.5694593823659546</v>
      </c>
      <c r="AP1867">
        <v>-0.1561618776324773</v>
      </c>
      <c r="AQ1867">
        <v>25.020331339398684</v>
      </c>
      <c r="AR1867">
        <v>0.58802200317856035</v>
      </c>
      <c r="AS1867">
        <v>0.59625451286918885</v>
      </c>
      <c r="AT1867">
        <v>-0.99999999999999956</v>
      </c>
      <c r="AU1867">
        <v>-0.99999999999999956</v>
      </c>
      <c r="AV1867">
        <v>7.4937919988285848E-2</v>
      </c>
      <c r="AW1867">
        <v>23.040100505009427</v>
      </c>
      <c r="AX1867">
        <v>23.040100505009427</v>
      </c>
      <c r="AY1867">
        <v>-1.2772759558731995E-2</v>
      </c>
      <c r="AZ1867">
        <v>-27.059024990539896</v>
      </c>
      <c r="BA1867">
        <v>1380.6937919293125</v>
      </c>
      <c r="CU1867" t="e">
        <v>#N/A</v>
      </c>
      <c r="CV1867" t="e">
        <v>#N/A</v>
      </c>
    </row>
    <row r="1868" spans="1:100" x14ac:dyDescent="0.25">
      <c r="A1868">
        <v>4580</v>
      </c>
      <c r="B1868" t="s">
        <v>2220</v>
      </c>
      <c r="C1868">
        <v>3</v>
      </c>
      <c r="D1868">
        <v>5.4154404652317876</v>
      </c>
      <c r="E1868">
        <v>0</v>
      </c>
      <c r="F1868">
        <v>-0.99210349603516024</v>
      </c>
      <c r="G1868">
        <v>-0.99210349603516024</v>
      </c>
      <c r="H1868">
        <v>0.31509140158832394</v>
      </c>
      <c r="I1868">
        <v>0</v>
      </c>
      <c r="J1868">
        <v>18.905484095299432</v>
      </c>
      <c r="K1868">
        <v>0.31509140158832394</v>
      </c>
      <c r="L1868">
        <v>-1.0000000000000022</v>
      </c>
      <c r="M1868">
        <v>-1.0000000000000022</v>
      </c>
      <c r="N1868">
        <v>6.3018280317664743</v>
      </c>
      <c r="O1868">
        <v>23.328821064496069</v>
      </c>
      <c r="P1868">
        <v>-8.5721207013395043E-2</v>
      </c>
      <c r="Q1868">
        <v>9.2285022593336095</v>
      </c>
      <c r="R1868">
        <v>2.8385376405277976</v>
      </c>
      <c r="S1868">
        <v>0.33333333333333387</v>
      </c>
      <c r="T1868">
        <v>0.36191896344810992</v>
      </c>
      <c r="U1868">
        <v>-1.7440211542423683E-2</v>
      </c>
      <c r="V1868">
        <v>0</v>
      </c>
      <c r="W1868">
        <v>14.508827346027841</v>
      </c>
      <c r="X1868">
        <v>0.33898567913820088</v>
      </c>
      <c r="Y1868">
        <v>-1.0000000000000022</v>
      </c>
      <c r="Z1868">
        <v>-1.0000000000000022</v>
      </c>
      <c r="AA1868">
        <v>47.942977613838707</v>
      </c>
      <c r="AB1868">
        <v>9.9885693207200366E-2</v>
      </c>
      <c r="AC1868">
        <v>0.23042351740348763</v>
      </c>
      <c r="AD1868">
        <v>0.28160304193497365</v>
      </c>
      <c r="AE1868">
        <v>30.595612627283067</v>
      </c>
      <c r="AF1868">
        <v>-1.0000000000000022</v>
      </c>
      <c r="AG1868">
        <v>-1.0000000000000022</v>
      </c>
      <c r="AH1868">
        <v>-1.0000000000000022</v>
      </c>
      <c r="AI1868">
        <v>0</v>
      </c>
      <c r="AJ1868">
        <v>0</v>
      </c>
      <c r="AK1868">
        <v>5.587761407375167E-2</v>
      </c>
      <c r="AL1868">
        <v>3.7768485861940974E-2</v>
      </c>
      <c r="AM1868">
        <v>1.0348225200457358E-2</v>
      </c>
      <c r="AN1868">
        <v>7.5929381705505283E-2</v>
      </c>
      <c r="AO1868">
        <v>0.53809370038019266</v>
      </c>
      <c r="AP1868">
        <v>2.0870769719473383</v>
      </c>
      <c r="AQ1868">
        <v>33.414311441327271</v>
      </c>
      <c r="AR1868">
        <v>0.67781208523902081</v>
      </c>
      <c r="AS1868">
        <v>0.65407708072652515</v>
      </c>
      <c r="AT1868">
        <v>-1.0000000000000022</v>
      </c>
      <c r="AU1868">
        <v>-1.0000000000000022</v>
      </c>
      <c r="AV1868">
        <v>1.8464341444926375</v>
      </c>
      <c r="AW1868">
        <v>73.358875650282144</v>
      </c>
      <c r="AX1868">
        <v>73.358875650282144</v>
      </c>
      <c r="AY1868">
        <v>9.1859856399614664E-2</v>
      </c>
      <c r="AZ1868">
        <v>17.758096531811425</v>
      </c>
      <c r="BA1868">
        <v>1450.5409708580398</v>
      </c>
      <c r="CU1868" t="e">
        <v>#N/A</v>
      </c>
      <c r="CV1868" t="e">
        <v>#N/A</v>
      </c>
    </row>
    <row r="1869" spans="1:100" x14ac:dyDescent="0.25">
      <c r="A1869">
        <v>4582</v>
      </c>
      <c r="B1869" t="s">
        <v>2221</v>
      </c>
      <c r="C1869">
        <v>3</v>
      </c>
      <c r="D1869">
        <v>3.8106331575670995</v>
      </c>
      <c r="E1869">
        <v>0</v>
      </c>
      <c r="F1869">
        <v>-0.22465701390280107</v>
      </c>
      <c r="G1869">
        <v>-0.22465701390280107</v>
      </c>
      <c r="H1869">
        <v>0.1578013860406548</v>
      </c>
      <c r="I1869">
        <v>0</v>
      </c>
      <c r="J1869">
        <v>9.4680831624392887</v>
      </c>
      <c r="K1869">
        <v>0.1578013860406548</v>
      </c>
      <c r="L1869">
        <v>-1</v>
      </c>
      <c r="M1869">
        <v>-1</v>
      </c>
      <c r="N1869">
        <v>3.1560277208130967</v>
      </c>
      <c r="O1869">
        <v>13.054059306103589</v>
      </c>
      <c r="P1869">
        <v>3.9687075515167565</v>
      </c>
      <c r="Q1869">
        <v>-0.89349411819792912</v>
      </c>
      <c r="R1869">
        <v>-0.1902725706665277</v>
      </c>
      <c r="S1869">
        <v>0.33333333333333376</v>
      </c>
      <c r="T1869">
        <v>0.24480680545128597</v>
      </c>
      <c r="U1869">
        <v>-1.7140972438153643E-2</v>
      </c>
      <c r="V1869">
        <v>0</v>
      </c>
      <c r="W1869">
        <v>16.127911212232437</v>
      </c>
      <c r="X1869">
        <v>0.26121779630463704</v>
      </c>
      <c r="Y1869">
        <v>-1</v>
      </c>
      <c r="Z1869">
        <v>-1</v>
      </c>
      <c r="AA1869">
        <v>1.9631580833802764</v>
      </c>
      <c r="AB1869">
        <v>-6.6204470316935743E-2</v>
      </c>
      <c r="AC1869">
        <v>-0.15919015617355453</v>
      </c>
      <c r="AD1869">
        <v>-5.4094984673222539E-2</v>
      </c>
      <c r="AE1869">
        <v>-13.974480558185643</v>
      </c>
      <c r="AF1869">
        <v>-1</v>
      </c>
      <c r="AG1869">
        <v>-1</v>
      </c>
      <c r="AH1869">
        <v>-1</v>
      </c>
      <c r="AI1869">
        <v>0</v>
      </c>
      <c r="AJ1869">
        <v>0</v>
      </c>
      <c r="AK1869">
        <v>-7.8316659736322319E-4</v>
      </c>
      <c r="AL1869">
        <v>0.11995788077200197</v>
      </c>
      <c r="AM1869">
        <v>8.047277385876532E-2</v>
      </c>
      <c r="AN1869">
        <v>-0.27543961888134272</v>
      </c>
      <c r="AO1869">
        <v>2.0079035134823169</v>
      </c>
      <c r="AP1869">
        <v>-6.2862010681735576</v>
      </c>
      <c r="AQ1869">
        <v>25.595994374671733</v>
      </c>
      <c r="AR1869">
        <v>0.56099916634646585</v>
      </c>
      <c r="AS1869">
        <v>0.41901918234529145</v>
      </c>
      <c r="AT1869">
        <v>-1</v>
      </c>
      <c r="AU1869">
        <v>-1</v>
      </c>
      <c r="AV1869">
        <v>-0.41492958456932894</v>
      </c>
      <c r="AW1869">
        <v>8.7310163213102978</v>
      </c>
      <c r="AX1869">
        <v>8.7310163213102978</v>
      </c>
      <c r="AY1869">
        <v>-1.2282620037522078E-2</v>
      </c>
      <c r="AZ1869">
        <v>-52.863211806972672</v>
      </c>
      <c r="BA1869">
        <v>1359.4856438184136</v>
      </c>
      <c r="CU1869" t="e">
        <v>#N/A</v>
      </c>
      <c r="CV1869" t="e">
        <v>#N/A</v>
      </c>
    </row>
    <row r="1870" spans="1:100" x14ac:dyDescent="0.25">
      <c r="A1870">
        <v>4583</v>
      </c>
      <c r="B1870" t="s">
        <v>2222</v>
      </c>
      <c r="C1870">
        <v>3</v>
      </c>
      <c r="D1870">
        <v>5.0451074309407788</v>
      </c>
      <c r="E1870">
        <v>-7.5055090729141488E-2</v>
      </c>
      <c r="F1870">
        <v>-1.426372008899937</v>
      </c>
      <c r="G1870">
        <v>-1.4558979588917251</v>
      </c>
      <c r="H1870">
        <v>-0.15813494322788646</v>
      </c>
      <c r="I1870">
        <v>0</v>
      </c>
      <c r="J1870">
        <v>-9.488096593673184</v>
      </c>
      <c r="K1870">
        <v>-0.15813494322788646</v>
      </c>
      <c r="L1870">
        <v>-0.99999999999999833</v>
      </c>
      <c r="M1870">
        <v>-0.99999999999999833</v>
      </c>
      <c r="N1870">
        <v>-3.1626988645577292</v>
      </c>
      <c r="O1870">
        <v>-5.8988871216241332</v>
      </c>
      <c r="P1870">
        <v>4.1688129372439224</v>
      </c>
      <c r="Q1870">
        <v>0.31839987490871835</v>
      </c>
      <c r="R1870">
        <v>0.50807332946682093</v>
      </c>
      <c r="S1870">
        <v>0.33333333333333282</v>
      </c>
      <c r="T1870">
        <v>8.2995262218794774E-2</v>
      </c>
      <c r="U1870">
        <v>-3.7558733792826156E-3</v>
      </c>
      <c r="V1870">
        <v>0</v>
      </c>
      <c r="W1870">
        <v>22.828306616029259</v>
      </c>
      <c r="X1870">
        <v>0.25763750443734806</v>
      </c>
      <c r="Y1870">
        <v>-0.99999999999999833</v>
      </c>
      <c r="Z1870">
        <v>-0.99999999999999833</v>
      </c>
      <c r="AA1870">
        <v>30.114180946786853</v>
      </c>
      <c r="AB1870">
        <v>8.9736996051203846E-2</v>
      </c>
      <c r="AC1870">
        <v>0.10450338519797481</v>
      </c>
      <c r="AD1870">
        <v>-5.8684361223362944E-2</v>
      </c>
      <c r="AE1870">
        <v>6.7778010012907721</v>
      </c>
      <c r="AF1870">
        <v>-0.99999999999999833</v>
      </c>
      <c r="AG1870">
        <v>-0.99999999999999833</v>
      </c>
      <c r="AH1870">
        <v>-0.99999999999999833</v>
      </c>
      <c r="AI1870">
        <v>0</v>
      </c>
      <c r="AJ1870">
        <v>0</v>
      </c>
      <c r="AK1870">
        <v>0.2252967964850372</v>
      </c>
      <c r="AL1870">
        <v>1.4106308899428792E-2</v>
      </c>
      <c r="AM1870">
        <v>-0.12515906609078303</v>
      </c>
      <c r="AN1870">
        <v>-0.24196022880411058</v>
      </c>
      <c r="AO1870">
        <v>-2.0024926698443881</v>
      </c>
      <c r="AP1870">
        <v>-5.9784741756056192</v>
      </c>
      <c r="AQ1870">
        <v>13.340210022356068</v>
      </c>
      <c r="AR1870">
        <v>0.41257272217284502</v>
      </c>
      <c r="AS1870">
        <v>9.9502561209461493E-2</v>
      </c>
      <c r="AT1870">
        <v>-0.99999999999999833</v>
      </c>
      <c r="AU1870">
        <v>-0.99999999999999833</v>
      </c>
      <c r="AV1870">
        <v>-0.94782462942490464</v>
      </c>
      <c r="AW1870">
        <v>18.236819649557106</v>
      </c>
      <c r="AX1870">
        <v>18.236819649557106</v>
      </c>
      <c r="AY1870">
        <v>9.1250490775475715E-2</v>
      </c>
      <c r="AZ1870">
        <v>-44.55535580394379</v>
      </c>
      <c r="BA1870">
        <v>1387.7810634534014</v>
      </c>
    </row>
    <row r="1871" spans="1:100" x14ac:dyDescent="0.25">
      <c r="A1871">
        <v>4584</v>
      </c>
      <c r="B1871" t="s">
        <v>2223</v>
      </c>
      <c r="C1871">
        <v>3</v>
      </c>
      <c r="D1871">
        <v>4.137272965706841</v>
      </c>
      <c r="E1871">
        <v>0.10337723790549042</v>
      </c>
      <c r="F1871">
        <v>-0.24838445113198956</v>
      </c>
      <c r="G1871">
        <v>-0.20889383001466852</v>
      </c>
      <c r="H1871">
        <v>0.14655665867573345</v>
      </c>
      <c r="I1871">
        <v>0</v>
      </c>
      <c r="J1871">
        <v>8.793399520544007</v>
      </c>
      <c r="K1871">
        <v>0.14655665867573345</v>
      </c>
      <c r="L1871">
        <v>-1.0000000000000016</v>
      </c>
      <c r="M1871">
        <v>-1.0000000000000016</v>
      </c>
      <c r="N1871">
        <v>2.9311331735146688</v>
      </c>
      <c r="O1871">
        <v>12.721778656236184</v>
      </c>
      <c r="P1871">
        <v>-0.2047863649778158</v>
      </c>
      <c r="Q1871">
        <v>-3.4281539841949094E-2</v>
      </c>
      <c r="R1871">
        <v>-3.250045273333009E-2</v>
      </c>
      <c r="S1871">
        <v>0.34064137606076766</v>
      </c>
      <c r="T1871">
        <v>0.2793749898564406</v>
      </c>
      <c r="U1871">
        <v>9.308132277662734E-2</v>
      </c>
      <c r="V1871">
        <v>0</v>
      </c>
      <c r="W1871">
        <v>22.66164120072408</v>
      </c>
      <c r="X1871">
        <v>0.76169029064923399</v>
      </c>
      <c r="Y1871">
        <v>-1.0000000000000016</v>
      </c>
      <c r="Z1871">
        <v>-1.0000000000000016</v>
      </c>
      <c r="AA1871">
        <v>19.176562047417473</v>
      </c>
      <c r="AB1871">
        <v>1.7217384583483E-2</v>
      </c>
      <c r="AC1871">
        <v>-8.2952583923046885E-2</v>
      </c>
      <c r="AD1871">
        <v>-3.316374671901651E-3</v>
      </c>
      <c r="AE1871">
        <v>-3.4525787005732735</v>
      </c>
      <c r="AF1871">
        <v>-1.0000000000000016</v>
      </c>
      <c r="AG1871">
        <v>-1.0000000000000016</v>
      </c>
      <c r="AH1871">
        <v>-1.0000000000000016</v>
      </c>
      <c r="AI1871">
        <v>0</v>
      </c>
      <c r="AJ1871">
        <v>0</v>
      </c>
      <c r="AK1871">
        <v>0.23450173709386346</v>
      </c>
      <c r="AL1871">
        <v>0.35707176845934774</v>
      </c>
      <c r="AM1871">
        <v>2.0559048203991438E-2</v>
      </c>
      <c r="AN1871">
        <v>8.6297443218595837E-2</v>
      </c>
      <c r="AO1871">
        <v>1.6864848905691039</v>
      </c>
      <c r="AP1871">
        <v>3.9427949227616348</v>
      </c>
      <c r="AQ1871">
        <v>31.455040721268102</v>
      </c>
      <c r="AR1871">
        <v>0.71309768869383572</v>
      </c>
      <c r="AS1871">
        <v>0.90824694932496741</v>
      </c>
      <c r="AT1871">
        <v>-1.0000000000000016</v>
      </c>
      <c r="AU1871">
        <v>-1.0000000000000016</v>
      </c>
      <c r="AV1871">
        <v>-0.24139428274799854</v>
      </c>
      <c r="AW1871">
        <v>35.841135626415294</v>
      </c>
      <c r="AX1871">
        <v>35.841135626415294</v>
      </c>
      <c r="AY1871">
        <v>0.39758685259024706</v>
      </c>
      <c r="AZ1871">
        <v>19.826551124937442</v>
      </c>
      <c r="BA1871">
        <v>1452.1861893160042</v>
      </c>
      <c r="CU1871" t="e">
        <v>#N/A</v>
      </c>
      <c r="CV1871" t="e">
        <v>#N/A</v>
      </c>
    </row>
    <row r="1872" spans="1:100" x14ac:dyDescent="0.25">
      <c r="A1872">
        <v>4585</v>
      </c>
      <c r="B1872" t="s">
        <v>2224</v>
      </c>
      <c r="C1872">
        <v>3</v>
      </c>
      <c r="D1872">
        <v>3.3011184340763711</v>
      </c>
      <c r="E1872">
        <v>0</v>
      </c>
      <c r="F1872">
        <v>-0.66331654799029116</v>
      </c>
      <c r="G1872">
        <v>-0.66331654799029116</v>
      </c>
      <c r="H1872">
        <v>1.1556077537059556E-2</v>
      </c>
      <c r="I1872">
        <v>0</v>
      </c>
      <c r="J1872">
        <v>0.69336465222357413</v>
      </c>
      <c r="K1872">
        <v>1.1556077537059556E-2</v>
      </c>
      <c r="L1872">
        <v>-0.99999999999999822</v>
      </c>
      <c r="M1872">
        <v>-0.99999999999999822</v>
      </c>
      <c r="N1872">
        <v>0.23112155074119128</v>
      </c>
      <c r="O1872">
        <v>3.3311665383096538</v>
      </c>
      <c r="P1872">
        <v>-0.55863362707221664</v>
      </c>
      <c r="Q1872">
        <v>-9.7379590268468708E-2</v>
      </c>
      <c r="R1872">
        <v>-0.13009574488648631</v>
      </c>
      <c r="S1872">
        <v>0.34985305223971663</v>
      </c>
      <c r="T1872">
        <v>0.25570168586278752</v>
      </c>
      <c r="U1872">
        <v>3.072980369646644E-2</v>
      </c>
      <c r="V1872">
        <v>0</v>
      </c>
      <c r="W1872">
        <v>24.989138570476428</v>
      </c>
      <c r="X1872">
        <v>0.69300776357424732</v>
      </c>
      <c r="Y1872">
        <v>-0.99999999999999822</v>
      </c>
      <c r="Z1872">
        <v>-0.99999999999999822</v>
      </c>
      <c r="AA1872">
        <v>44.512585927005958</v>
      </c>
      <c r="AB1872">
        <v>0.12106701512237376</v>
      </c>
      <c r="AC1872">
        <v>0.11045463116223925</v>
      </c>
      <c r="AD1872">
        <v>0.16154921574370737</v>
      </c>
      <c r="AE1872">
        <v>19.653543101416016</v>
      </c>
      <c r="AF1872">
        <v>-0.99999999999999822</v>
      </c>
      <c r="AG1872">
        <v>-0.99999999999999822</v>
      </c>
      <c r="AH1872">
        <v>-0.99999999999999822</v>
      </c>
      <c r="AI1872">
        <v>-1.3433456466675899E-2</v>
      </c>
      <c r="AJ1872">
        <v>0</v>
      </c>
      <c r="AK1872">
        <v>-5.0650384193939094E-2</v>
      </c>
      <c r="AL1872">
        <v>0.11855294855608833</v>
      </c>
      <c r="AM1872">
        <v>0.12330674800749861</v>
      </c>
      <c r="AN1872">
        <v>-0.29057175976273802</v>
      </c>
      <c r="AO1872">
        <v>2.8294167792177709</v>
      </c>
      <c r="AP1872">
        <v>-6.6715292512880122</v>
      </c>
      <c r="AQ1872">
        <v>25.682503222700007</v>
      </c>
      <c r="AR1872">
        <v>0.63628454179897032</v>
      </c>
      <c r="AS1872">
        <v>0.70456384111130699</v>
      </c>
      <c r="AT1872">
        <v>-0.99999999999999822</v>
      </c>
      <c r="AU1872">
        <v>-0.99999999999999822</v>
      </c>
      <c r="AV1872">
        <v>-0.79341229287677684</v>
      </c>
      <c r="AW1872">
        <v>41.172223214027596</v>
      </c>
      <c r="AX1872">
        <v>40.903554084694079</v>
      </c>
      <c r="AY1872">
        <v>0.15246895257779727</v>
      </c>
      <c r="AZ1872">
        <v>-0.16841314479423253</v>
      </c>
      <c r="BA1872">
        <v>1464.5818482418879</v>
      </c>
    </row>
    <row r="1873" spans="1:100" x14ac:dyDescent="0.25">
      <c r="A1873">
        <v>4586</v>
      </c>
      <c r="B1873" t="s">
        <v>2225</v>
      </c>
      <c r="C1873">
        <v>3</v>
      </c>
      <c r="D1873">
        <v>3.0878986065280829</v>
      </c>
      <c r="E1873">
        <v>0</v>
      </c>
      <c r="F1873">
        <v>1.9307932476533871</v>
      </c>
      <c r="G1873">
        <v>1.9307932476533871</v>
      </c>
      <c r="H1873">
        <v>0.18058494402173828</v>
      </c>
      <c r="I1873">
        <v>0</v>
      </c>
      <c r="J1873">
        <v>10.835096641304299</v>
      </c>
      <c r="K1873">
        <v>0.18058494402173828</v>
      </c>
      <c r="L1873">
        <v>-0.99999999999999922</v>
      </c>
      <c r="M1873">
        <v>-0.99999999999999922</v>
      </c>
      <c r="N1873">
        <v>3.6116988804347678</v>
      </c>
      <c r="O1873">
        <v>15.853788495485775</v>
      </c>
      <c r="P1873">
        <v>0</v>
      </c>
      <c r="Q1873">
        <v>-4.2732935527058444</v>
      </c>
      <c r="R1873">
        <v>-1.4783057694756256</v>
      </c>
      <c r="S1873">
        <v>0.33333333333333304</v>
      </c>
      <c r="T1873">
        <v>0.3559865288864944</v>
      </c>
      <c r="U1873">
        <v>0.31218482364613587</v>
      </c>
      <c r="V1873">
        <v>0</v>
      </c>
      <c r="W1873">
        <v>32.836789673769005</v>
      </c>
      <c r="X1873">
        <v>1.7801274083357939</v>
      </c>
      <c r="Y1873">
        <v>-0.99999999999999922</v>
      </c>
      <c r="Z1873">
        <v>-0.99999999999999922</v>
      </c>
      <c r="AA1873">
        <v>70.008408897452313</v>
      </c>
      <c r="AB1873">
        <v>9.7681345167370856E-2</v>
      </c>
      <c r="AC1873">
        <v>0.54718427997864416</v>
      </c>
      <c r="AD1873">
        <v>0.12813287471716334</v>
      </c>
      <c r="AE1873">
        <v>38.649924993158912</v>
      </c>
      <c r="AF1873">
        <v>-0.99999999999999922</v>
      </c>
      <c r="AG1873">
        <v>-0.99999999999999922</v>
      </c>
      <c r="AH1873">
        <v>-0.99999999999999922</v>
      </c>
      <c r="AI1873">
        <v>-6.647559974821711E-2</v>
      </c>
      <c r="AJ1873">
        <v>0</v>
      </c>
      <c r="AK1873">
        <v>2.0950675976085607E-2</v>
      </c>
      <c r="AL1873">
        <v>-5.3205474741733622E-3</v>
      </c>
      <c r="AM1873">
        <v>0.3874346280020734</v>
      </c>
      <c r="AN1873">
        <v>-0.10544053495358366</v>
      </c>
      <c r="AO1873">
        <v>9.7906190799322612</v>
      </c>
      <c r="AP1873">
        <v>-2.6626161112104563</v>
      </c>
      <c r="AQ1873">
        <v>43.671886315073294</v>
      </c>
      <c r="AR1873">
        <v>1.0015046858659633</v>
      </c>
      <c r="AS1873">
        <v>1.9607123523575314</v>
      </c>
      <c r="AT1873">
        <v>-0.99999999999999922</v>
      </c>
      <c r="AU1873">
        <v>-0.99999999999999922</v>
      </c>
      <c r="AV1873">
        <v>0.45248747817776025</v>
      </c>
      <c r="AW1873">
        <v>83.199581281727589</v>
      </c>
      <c r="AX1873">
        <v>81.870069286763268</v>
      </c>
      <c r="AY1873">
        <v>0.24544551591948113</v>
      </c>
      <c r="AZ1873">
        <v>6.6172051921415127</v>
      </c>
      <c r="BA1873">
        <v>1485.4446286500613</v>
      </c>
      <c r="CU1873" t="e">
        <v>#N/A</v>
      </c>
      <c r="CV1873" t="e">
        <v>#N/A</v>
      </c>
    </row>
    <row r="1874" spans="1:100" x14ac:dyDescent="0.25">
      <c r="A1874">
        <v>4587</v>
      </c>
      <c r="B1874" t="s">
        <v>2226</v>
      </c>
      <c r="C1874">
        <v>2</v>
      </c>
      <c r="D1874">
        <v>7.1391468174678696</v>
      </c>
      <c r="E1874">
        <v>0.75683926225913445</v>
      </c>
      <c r="F1874">
        <v>1.9615497146665219</v>
      </c>
      <c r="G1874">
        <v>1.9781241654103985</v>
      </c>
      <c r="H1874">
        <v>0.46146099600884266</v>
      </c>
      <c r="I1874">
        <v>0</v>
      </c>
      <c r="J1874">
        <v>27.687659760530558</v>
      </c>
      <c r="K1874">
        <v>0.46146099600884266</v>
      </c>
      <c r="L1874">
        <v>-1</v>
      </c>
      <c r="M1874">
        <v>-1</v>
      </c>
      <c r="N1874">
        <v>9.2292199201768526</v>
      </c>
      <c r="O1874">
        <v>32.605108110422911</v>
      </c>
      <c r="P1874">
        <v>4.000764598903535</v>
      </c>
      <c r="Q1874">
        <v>9.639084557838931</v>
      </c>
      <c r="R1874">
        <v>3.1674343783041072</v>
      </c>
      <c r="S1874">
        <v>0.40111493916811347</v>
      </c>
      <c r="T1874">
        <v>0.58259061485933317</v>
      </c>
      <c r="U1874">
        <v>0.44713847917813165</v>
      </c>
      <c r="V1874">
        <v>4.9493491251517807E-2</v>
      </c>
      <c r="W1874">
        <v>47.639596652107969</v>
      </c>
      <c r="X1874">
        <v>2.5147091468774994</v>
      </c>
      <c r="Y1874">
        <v>-1</v>
      </c>
      <c r="Z1874">
        <v>-1</v>
      </c>
      <c r="AA1874">
        <v>90.430177106874595</v>
      </c>
      <c r="AB1874">
        <v>0.53191154450091649</v>
      </c>
      <c r="AC1874">
        <v>0.532282468843297</v>
      </c>
      <c r="AD1874">
        <v>0.52413031530268739</v>
      </c>
      <c r="AE1874">
        <v>55.80673763126746</v>
      </c>
      <c r="AF1874">
        <v>-1</v>
      </c>
      <c r="AG1874">
        <v>-1</v>
      </c>
      <c r="AH1874">
        <v>-1</v>
      </c>
      <c r="AI1874">
        <v>2.6872354828602535E-2</v>
      </c>
      <c r="AJ1874">
        <v>4.9493491251517807E-2</v>
      </c>
      <c r="AK1874">
        <v>-0.40890825273079373</v>
      </c>
      <c r="AL1874">
        <v>0.58073620972004103</v>
      </c>
      <c r="AM1874">
        <v>-0.48461058768569737</v>
      </c>
      <c r="AN1874">
        <v>0.66805144790075111</v>
      </c>
      <c r="AO1874">
        <v>-11.953064387365872</v>
      </c>
      <c r="AP1874">
        <v>17.398225677688451</v>
      </c>
      <c r="AQ1874">
        <v>54.33831079656909</v>
      </c>
      <c r="AR1874">
        <v>1.2415563783020276</v>
      </c>
      <c r="AS1874">
        <v>2.6564866695382392</v>
      </c>
      <c r="AT1874">
        <v>-1</v>
      </c>
      <c r="AU1874">
        <v>-1</v>
      </c>
      <c r="AV1874">
        <v>4.2550293064115774</v>
      </c>
      <c r="AW1874">
        <v>109.65784148873314</v>
      </c>
      <c r="AX1874">
        <v>110.49017432209766</v>
      </c>
      <c r="AY1874">
        <v>0.58903197647985095</v>
      </c>
      <c r="AZ1874">
        <v>73.995243209234729</v>
      </c>
      <c r="BA1874">
        <v>1665.9984606989547</v>
      </c>
    </row>
    <row r="1875" spans="1:100" x14ac:dyDescent="0.25">
      <c r="A1875">
        <v>4590</v>
      </c>
      <c r="B1875" t="s">
        <v>2227</v>
      </c>
      <c r="C1875">
        <v>3</v>
      </c>
      <c r="D1875">
        <v>4.3289868556991635</v>
      </c>
      <c r="E1875">
        <v>1.7183933628065147E-2</v>
      </c>
      <c r="F1875">
        <v>3.1021396777357984</v>
      </c>
      <c r="G1875">
        <v>3.1021396777357984</v>
      </c>
      <c r="H1875">
        <v>0.14771175613045084</v>
      </c>
      <c r="I1875">
        <v>0</v>
      </c>
      <c r="J1875">
        <v>8.8627053678270507</v>
      </c>
      <c r="K1875">
        <v>0.14771175613045084</v>
      </c>
      <c r="L1875">
        <v>-1.0000000000000009</v>
      </c>
      <c r="M1875">
        <v>-1.0000000000000009</v>
      </c>
      <c r="N1875">
        <v>2.9542351226090169</v>
      </c>
      <c r="O1875">
        <v>16.29383190126201</v>
      </c>
      <c r="P1875">
        <v>9.5805683253139887E-3</v>
      </c>
      <c r="Q1875">
        <v>1.7177445269901175</v>
      </c>
      <c r="R1875">
        <v>0.41332264347132985</v>
      </c>
      <c r="S1875">
        <v>0.3333333333333337</v>
      </c>
      <c r="T1875">
        <v>0.35594128864843599</v>
      </c>
      <c r="U1875">
        <v>0.12871030423473476</v>
      </c>
      <c r="V1875">
        <v>0</v>
      </c>
      <c r="W1875">
        <v>26.810926803442126</v>
      </c>
      <c r="X1875">
        <v>1.0736350485816024</v>
      </c>
      <c r="Y1875">
        <v>-1.0000000000000009</v>
      </c>
      <c r="Z1875">
        <v>-1.0000000000000009</v>
      </c>
      <c r="AA1875">
        <v>63.995670002568183</v>
      </c>
      <c r="AB1875">
        <v>-2.4378968631373517E-3</v>
      </c>
      <c r="AC1875">
        <v>0.49342493206387006</v>
      </c>
      <c r="AD1875">
        <v>0.24444137591236176</v>
      </c>
      <c r="AE1875">
        <v>36.771420555654721</v>
      </c>
      <c r="AF1875">
        <v>-1.0000000000000009</v>
      </c>
      <c r="AG1875">
        <v>-1.0000000000000009</v>
      </c>
      <c r="AH1875">
        <v>-1.0000000000000009</v>
      </c>
      <c r="AI1875">
        <v>-8.2991737500277635E-2</v>
      </c>
      <c r="AJ1875">
        <v>0</v>
      </c>
      <c r="AK1875">
        <v>1.0760165011094882</v>
      </c>
      <c r="AL1875">
        <v>0.43982113697107456</v>
      </c>
      <c r="AM1875">
        <v>6.8321495046118175E-2</v>
      </c>
      <c r="AN1875">
        <v>0.20639495700860627</v>
      </c>
      <c r="AO1875">
        <v>7.088119881700397</v>
      </c>
      <c r="AP1875">
        <v>7.3589796100705289</v>
      </c>
      <c r="AQ1875">
        <v>35.673632171269197</v>
      </c>
      <c r="AR1875">
        <v>0.81798492621650387</v>
      </c>
      <c r="AS1875">
        <v>1.2213468047120528</v>
      </c>
      <c r="AT1875">
        <v>-1.0000000000000009</v>
      </c>
      <c r="AU1875">
        <v>-1.0000000000000009</v>
      </c>
      <c r="AV1875">
        <v>3.5154623212071279</v>
      </c>
      <c r="AW1875">
        <v>87.64848151390072</v>
      </c>
      <c r="AX1875">
        <v>85.988646763895161</v>
      </c>
      <c r="AY1875">
        <v>0.34771497599872186</v>
      </c>
      <c r="AZ1875">
        <v>24.048571626808446</v>
      </c>
      <c r="BA1875">
        <v>1524.1358283107293</v>
      </c>
      <c r="CU1875" t="e">
        <v>#N/A</v>
      </c>
      <c r="CV1875" t="e">
        <v>#N/A</v>
      </c>
    </row>
    <row r="1876" spans="1:100" x14ac:dyDescent="0.25">
      <c r="A1876">
        <v>4592</v>
      </c>
      <c r="B1876" t="s">
        <v>2228</v>
      </c>
      <c r="C1876">
        <v>3</v>
      </c>
      <c r="D1876">
        <v>5.7342362453480176</v>
      </c>
      <c r="E1876">
        <v>0.37596239529870312</v>
      </c>
      <c r="F1876">
        <v>-0.23876274591789329</v>
      </c>
      <c r="G1876">
        <v>-0.13367796805544213</v>
      </c>
      <c r="H1876">
        <v>0.33755807454861486</v>
      </c>
      <c r="I1876">
        <v>0</v>
      </c>
      <c r="J1876">
        <v>20.253484472916892</v>
      </c>
      <c r="K1876">
        <v>0.33755807454861486</v>
      </c>
      <c r="L1876">
        <v>-0.99999999999999933</v>
      </c>
      <c r="M1876">
        <v>-0.99999999999999933</v>
      </c>
      <c r="N1876">
        <v>6.7511614909722999</v>
      </c>
      <c r="O1876">
        <v>25.854042750209459</v>
      </c>
      <c r="P1876">
        <v>7.4545409304036955E-2</v>
      </c>
      <c r="Q1876">
        <v>-0.88567445735704697</v>
      </c>
      <c r="R1876">
        <v>-0.30240138008931006</v>
      </c>
      <c r="S1876">
        <v>0.33333333333333293</v>
      </c>
      <c r="T1876">
        <v>0.47581662543570757</v>
      </c>
      <c r="U1876">
        <v>0.4683453099402165</v>
      </c>
      <c r="V1876">
        <v>-1.3172143522576351E-2</v>
      </c>
      <c r="W1876">
        <v>37.070602025522653</v>
      </c>
      <c r="X1876">
        <v>2.3638422296568646</v>
      </c>
      <c r="Y1876">
        <v>-0.99999999999999933</v>
      </c>
      <c r="Z1876">
        <v>-0.99999999999999933</v>
      </c>
      <c r="AA1876">
        <v>102.65293435357781</v>
      </c>
      <c r="AB1876">
        <v>0.3148146320302303</v>
      </c>
      <c r="AC1876">
        <v>0.59314637548433014</v>
      </c>
      <c r="AD1876">
        <v>0.40973366664832911</v>
      </c>
      <c r="AE1876">
        <v>65.884733708144481</v>
      </c>
      <c r="AF1876">
        <v>-0.99999999999999933</v>
      </c>
      <c r="AG1876">
        <v>-0.99999999999999933</v>
      </c>
      <c r="AH1876">
        <v>-0.99999999999999933</v>
      </c>
      <c r="AI1876">
        <v>0</v>
      </c>
      <c r="AJ1876">
        <v>-1.3172143522576351E-2</v>
      </c>
      <c r="AK1876">
        <v>-3.6690382094462029E-2</v>
      </c>
      <c r="AL1876">
        <v>6.6227174626459495E-2</v>
      </c>
      <c r="AM1876">
        <v>0.19965637563081434</v>
      </c>
      <c r="AN1876">
        <v>-3.1111173372489975E-2</v>
      </c>
      <c r="AO1876">
        <v>4.8079574802980467</v>
      </c>
      <c r="AP1876">
        <v>-0.44664346117995191</v>
      </c>
      <c r="AQ1876">
        <v>57.324086498439542</v>
      </c>
      <c r="AR1876">
        <v>1.2643231251866807</v>
      </c>
      <c r="AS1876">
        <v>2.7014003042054795</v>
      </c>
      <c r="AT1876">
        <v>-0.99999999999999933</v>
      </c>
      <c r="AU1876">
        <v>-0.99999999999999933</v>
      </c>
      <c r="AV1876">
        <v>-0.43607934814475224</v>
      </c>
      <c r="AW1876">
        <v>128.0603336426073</v>
      </c>
      <c r="AX1876">
        <v>126.74311929034967</v>
      </c>
      <c r="AY1876">
        <v>0.38306648657250708</v>
      </c>
      <c r="AZ1876">
        <v>22.127989444504227</v>
      </c>
      <c r="BA1876">
        <v>1475.8053465230259</v>
      </c>
      <c r="CU1876" t="e">
        <v>#N/A</v>
      </c>
      <c r="CV1876" t="e">
        <v>#N/A</v>
      </c>
    </row>
    <row r="1877" spans="1:100" x14ac:dyDescent="0.25">
      <c r="A1877">
        <v>4593</v>
      </c>
      <c r="B1877" t="s">
        <v>2229</v>
      </c>
      <c r="C1877">
        <v>2</v>
      </c>
      <c r="D1877">
        <v>2.9935493349585953</v>
      </c>
      <c r="E1877">
        <v>-0.16401434618607177</v>
      </c>
      <c r="F1877">
        <v>-0.3314763604769505</v>
      </c>
      <c r="G1877">
        <v>-0.32531475618098687</v>
      </c>
      <c r="H1877">
        <v>-1.5073444120075399E-2</v>
      </c>
      <c r="I1877">
        <v>0</v>
      </c>
      <c r="J1877">
        <v>-0.90440664720452446</v>
      </c>
      <c r="K1877">
        <v>-1.5073444120075399E-2</v>
      </c>
      <c r="L1877">
        <v>-1</v>
      </c>
      <c r="M1877">
        <v>-1</v>
      </c>
      <c r="N1877">
        <v>-0.30146888240150815</v>
      </c>
      <c r="O1877">
        <v>2.9054267575453476</v>
      </c>
      <c r="P1877">
        <v>-0.66286671146883647</v>
      </c>
      <c r="Q1877">
        <v>-1.261032576735363</v>
      </c>
      <c r="R1877">
        <v>-0.41269168757717162</v>
      </c>
      <c r="S1877">
        <v>0.31203703496035318</v>
      </c>
      <c r="T1877">
        <v>0.20650191485009117</v>
      </c>
      <c r="U1877">
        <v>-1.8565052725515577E-2</v>
      </c>
      <c r="V1877">
        <v>-1.2085807427431863E-2</v>
      </c>
      <c r="W1877">
        <v>18.247101927821237</v>
      </c>
      <c r="X1877">
        <v>0.35729161010788962</v>
      </c>
      <c r="Y1877">
        <v>-1</v>
      </c>
      <c r="Z1877">
        <v>-1</v>
      </c>
      <c r="AA1877">
        <v>29.915764558039456</v>
      </c>
      <c r="AB1877">
        <v>9.5382101055446755E-3</v>
      </c>
      <c r="AC1877">
        <v>9.7108950154717183E-3</v>
      </c>
      <c r="AD1877">
        <v>6.0463578786459776E-3</v>
      </c>
      <c r="AE1877">
        <v>7.6823187552281151</v>
      </c>
      <c r="AF1877">
        <v>-1</v>
      </c>
      <c r="AG1877">
        <v>-1</v>
      </c>
      <c r="AH1877">
        <v>-1</v>
      </c>
      <c r="AI1877">
        <v>-6.894198177733085E-3</v>
      </c>
      <c r="AJ1877">
        <v>-1.2085807427431863E-2</v>
      </c>
      <c r="AK1877">
        <v>0.22041691530800483</v>
      </c>
      <c r="AL1877">
        <v>-4.8588958318757494E-2</v>
      </c>
      <c r="AM1877">
        <v>0.24837914424383678</v>
      </c>
      <c r="AN1877">
        <v>-6.4938284028783003E-2</v>
      </c>
      <c r="AO1877">
        <v>6.7117250932941985</v>
      </c>
      <c r="AP1877">
        <v>-1.2665638029716182</v>
      </c>
      <c r="AQ1877">
        <v>23.047925659992334</v>
      </c>
      <c r="AR1877">
        <v>0.55279375352386251</v>
      </c>
      <c r="AS1877">
        <v>0.42911475895118517</v>
      </c>
      <c r="AT1877">
        <v>-1</v>
      </c>
      <c r="AU1877">
        <v>-1</v>
      </c>
      <c r="AV1877">
        <v>-0.49594214232450129</v>
      </c>
      <c r="AW1877">
        <v>39.919408457122977</v>
      </c>
      <c r="AX1877">
        <v>39.838123355780056</v>
      </c>
      <c r="AY1877">
        <v>5.1859022642105318E-2</v>
      </c>
      <c r="AZ1877">
        <v>-20.113440532401125</v>
      </c>
      <c r="BA1877">
        <v>1470.092965485821</v>
      </c>
    </row>
    <row r="1878" spans="1:100" x14ac:dyDescent="0.25">
      <c r="A1878">
        <v>4594</v>
      </c>
      <c r="B1878" t="s">
        <v>2230</v>
      </c>
      <c r="C1878">
        <v>2</v>
      </c>
      <c r="D1878">
        <v>2.5014416375358532</v>
      </c>
      <c r="E1878">
        <v>-0.27332528407314877</v>
      </c>
      <c r="F1878">
        <v>-0.60367253647572283</v>
      </c>
      <c r="G1878">
        <v>-0.59874700054161023</v>
      </c>
      <c r="H1878">
        <v>-7.1640987656051772E-2</v>
      </c>
      <c r="I1878">
        <v>0</v>
      </c>
      <c r="J1878">
        <v>-4.2984592593631072</v>
      </c>
      <c r="K1878">
        <v>-7.1640987656051772E-2</v>
      </c>
      <c r="L1878">
        <v>-1</v>
      </c>
      <c r="M1878">
        <v>-1</v>
      </c>
      <c r="N1878">
        <v>-1.4328197531210356</v>
      </c>
      <c r="O1878">
        <v>-0.62010650187452221</v>
      </c>
      <c r="P1878">
        <v>-1.2164681827787851</v>
      </c>
      <c r="Q1878">
        <v>-2.5549429400460717</v>
      </c>
      <c r="R1878">
        <v>-0.83767448009314394</v>
      </c>
      <c r="S1878">
        <v>0.30146294461128453</v>
      </c>
      <c r="T1878">
        <v>0.16185789309710699</v>
      </c>
      <c r="U1878">
        <v>-7.3846901417691319E-2</v>
      </c>
      <c r="V1878">
        <v>-1.939564563764393E-2</v>
      </c>
      <c r="W1878">
        <v>14.758033594172066</v>
      </c>
      <c r="X1878">
        <v>0.10119299443705154</v>
      </c>
      <c r="Y1878">
        <v>-1</v>
      </c>
      <c r="Z1878">
        <v>-1</v>
      </c>
      <c r="AA1878">
        <v>22.732334824221702</v>
      </c>
      <c r="AB1878">
        <v>-5.2470689665580508E-2</v>
      </c>
      <c r="AC1878">
        <v>-5.2321536984977379E-2</v>
      </c>
      <c r="AD1878">
        <v>-5.5453366693091102E-2</v>
      </c>
      <c r="AE1878">
        <v>1.969656813779654</v>
      </c>
      <c r="AF1878">
        <v>-1</v>
      </c>
      <c r="AG1878">
        <v>-1</v>
      </c>
      <c r="AH1878">
        <v>-1</v>
      </c>
      <c r="AI1878">
        <v>-1.0902493898665664E-2</v>
      </c>
      <c r="AJ1878">
        <v>-1.939564563764393E-2</v>
      </c>
      <c r="AK1878">
        <v>0.29512164983189276</v>
      </c>
      <c r="AL1878">
        <v>-0.12329369284264542</v>
      </c>
      <c r="AM1878">
        <v>0.33538949455793032</v>
      </c>
      <c r="AN1878">
        <v>-0.15194863434287653</v>
      </c>
      <c r="AO1878">
        <v>8.9273494063059484</v>
      </c>
      <c r="AP1878">
        <v>-3.4821881159833676</v>
      </c>
      <c r="AQ1878">
        <v>19.333566162718796</v>
      </c>
      <c r="AR1878">
        <v>0.4710334304870808</v>
      </c>
      <c r="AS1878">
        <v>0.16471213258726947</v>
      </c>
      <c r="AT1878">
        <v>-1</v>
      </c>
      <c r="AU1878">
        <v>-1</v>
      </c>
      <c r="AV1878">
        <v>-1.059911420582444</v>
      </c>
      <c r="AW1878">
        <v>31.641031251943115</v>
      </c>
      <c r="AX1878">
        <v>31.451294131302646</v>
      </c>
      <c r="AY1878">
        <v>-1.1906682192040885E-2</v>
      </c>
      <c r="AZ1878">
        <v>-31.284715085460164</v>
      </c>
      <c r="BA1878">
        <v>1408.4000145683954</v>
      </c>
    </row>
    <row r="1879" spans="1:100" x14ac:dyDescent="0.25">
      <c r="A1879">
        <v>4595</v>
      </c>
      <c r="B1879" t="s">
        <v>2231</v>
      </c>
      <c r="C1879">
        <v>2</v>
      </c>
      <c r="D1879">
        <v>2.0748945361410946</v>
      </c>
      <c r="E1879">
        <v>-0.36807337265348478</v>
      </c>
      <c r="F1879">
        <v>-0.83960562691725504</v>
      </c>
      <c r="G1879">
        <v>-0.83575148527271481</v>
      </c>
      <c r="H1879">
        <v>-0.12067237215716621</v>
      </c>
      <c r="I1879">
        <v>0</v>
      </c>
      <c r="J1879">
        <v>-7.2403423294299722</v>
      </c>
      <c r="K1879">
        <v>-0.12067237215716621</v>
      </c>
      <c r="L1879">
        <v>-1</v>
      </c>
      <c r="M1879">
        <v>-1</v>
      </c>
      <c r="N1879">
        <v>-2.4134474431433235</v>
      </c>
      <c r="O1879">
        <v>-3.6759538307256427</v>
      </c>
      <c r="P1879">
        <v>-1.6963166065116901</v>
      </c>
      <c r="Q1879">
        <v>-3.6764732835568417</v>
      </c>
      <c r="R1879">
        <v>-1.2060393303885355</v>
      </c>
      <c r="S1879">
        <v>0.29229757773752291</v>
      </c>
      <c r="T1879">
        <v>0.12316153014023706</v>
      </c>
      <c r="U1879">
        <v>-0.12176387658976362</v>
      </c>
      <c r="V1879">
        <v>-2.5731637365796305E-2</v>
      </c>
      <c r="W1879">
        <v>11.733793184845927</v>
      </c>
      <c r="X1879">
        <v>-0.1207871183669269</v>
      </c>
      <c r="Y1879">
        <v>-1</v>
      </c>
      <c r="Z1879">
        <v>-1</v>
      </c>
      <c r="AA1879">
        <v>16.505910919291971</v>
      </c>
      <c r="AB1879">
        <v>-0.10621851071486212</v>
      </c>
      <c r="AC1879">
        <v>-0.1060897552039437</v>
      </c>
      <c r="AD1879">
        <v>-0.10875984694128683</v>
      </c>
      <c r="AE1879">
        <v>-2.9819409871377864</v>
      </c>
      <c r="AF1879">
        <v>-1</v>
      </c>
      <c r="AG1879">
        <v>-1</v>
      </c>
      <c r="AH1879">
        <v>-1</v>
      </c>
      <c r="AI1879">
        <v>-1.437678810347278E-2</v>
      </c>
      <c r="AJ1879">
        <v>-2.5731637365796305E-2</v>
      </c>
      <c r="AK1879">
        <v>0.3598739147090988</v>
      </c>
      <c r="AL1879">
        <v>-0.18804595771985144</v>
      </c>
      <c r="AM1879">
        <v>0.41080797086340565</v>
      </c>
      <c r="AN1879">
        <v>-0.22736711064835186</v>
      </c>
      <c r="AO1879">
        <v>10.847799205088632</v>
      </c>
      <c r="AP1879">
        <v>-5.4026379147660517</v>
      </c>
      <c r="AQ1879">
        <v>16.114048798130423</v>
      </c>
      <c r="AR1879">
        <v>0.4001655513966233</v>
      </c>
      <c r="AS1879">
        <v>-6.4465696711764164E-2</v>
      </c>
      <c r="AT1879">
        <v>-1</v>
      </c>
      <c r="AU1879">
        <v>-1</v>
      </c>
      <c r="AV1879">
        <v>-1.5487464097046906</v>
      </c>
      <c r="AW1879">
        <v>24.465533246902716</v>
      </c>
      <c r="AX1879">
        <v>24.181792527631181</v>
      </c>
      <c r="AY1879">
        <v>-6.7177259563306058E-2</v>
      </c>
      <c r="AZ1879">
        <v>-40.967706846101038</v>
      </c>
      <c r="BA1879">
        <v>1372.8409683547898</v>
      </c>
    </row>
    <row r="1880" spans="1:100" x14ac:dyDescent="0.25">
      <c r="A1880">
        <v>4597</v>
      </c>
      <c r="B1880" t="s">
        <v>2232</v>
      </c>
      <c r="C1880">
        <v>2</v>
      </c>
      <c r="D1880">
        <v>2.359808428064079</v>
      </c>
      <c r="E1880">
        <v>-0.30478599693010838</v>
      </c>
      <c r="F1880">
        <v>-0.68201314812344549</v>
      </c>
      <c r="G1880">
        <v>-0.67744336425363172</v>
      </c>
      <c r="H1880">
        <v>-8.7921657080436186E-2</v>
      </c>
      <c r="I1880">
        <v>0</v>
      </c>
      <c r="J1880">
        <v>-5.2752994248261702</v>
      </c>
      <c r="K1880">
        <v>-8.7921657080436186E-2</v>
      </c>
      <c r="L1880">
        <v>-1</v>
      </c>
      <c r="M1880">
        <v>-1</v>
      </c>
      <c r="N1880">
        <v>-1.7584331416087235</v>
      </c>
      <c r="O1880">
        <v>-1.6347880304224756</v>
      </c>
      <c r="P1880">
        <v>-1.3757998769598825</v>
      </c>
      <c r="Q1880">
        <v>-2.9273424747094277</v>
      </c>
      <c r="R1880">
        <v>-0.95998851254894402</v>
      </c>
      <c r="S1880">
        <v>0.29841962226289104</v>
      </c>
      <c r="T1880">
        <v>0.14900892504048452</v>
      </c>
      <c r="U1880">
        <v>-8.9757535810958605E-2</v>
      </c>
      <c r="V1880">
        <v>-2.1499485613839957E-2</v>
      </c>
      <c r="W1880">
        <v>13.753847013167306</v>
      </c>
      <c r="X1880">
        <v>2.7485411587397479E-2</v>
      </c>
      <c r="Y1880">
        <v>-1</v>
      </c>
      <c r="Z1880">
        <v>-1</v>
      </c>
      <c r="AA1880">
        <v>20.664876392776808</v>
      </c>
      <c r="AB1880">
        <v>-7.0317432434274588E-2</v>
      </c>
      <c r="AC1880">
        <v>-7.0175052549916322E-2</v>
      </c>
      <c r="AD1880">
        <v>-7.3153564065217627E-2</v>
      </c>
      <c r="AE1880">
        <v>0.3254991433509673</v>
      </c>
      <c r="AF1880">
        <v>-1</v>
      </c>
      <c r="AG1880">
        <v>-1</v>
      </c>
      <c r="AH1880">
        <v>-1</v>
      </c>
      <c r="AI1880">
        <v>-1.2056118990166668E-2</v>
      </c>
      <c r="AJ1880">
        <v>-2.1499485613839957E-2</v>
      </c>
      <c r="AK1880">
        <v>0.31662237288249323</v>
      </c>
      <c r="AL1880">
        <v>-0.14479441589324593</v>
      </c>
      <c r="AM1880">
        <v>0.3604318892142</v>
      </c>
      <c r="AN1880">
        <v>-0.1769910289991462</v>
      </c>
      <c r="AO1880">
        <v>9.5650268579674602</v>
      </c>
      <c r="AP1880">
        <v>-4.1198655676448794</v>
      </c>
      <c r="AQ1880">
        <v>18.26453867242353</v>
      </c>
      <c r="AR1880">
        <v>0.44750204290709605</v>
      </c>
      <c r="AS1880">
        <v>8.861457759918312E-2</v>
      </c>
      <c r="AT1880">
        <v>-1</v>
      </c>
      <c r="AU1880">
        <v>-1</v>
      </c>
      <c r="AV1880">
        <v>-1.2222270668149289</v>
      </c>
      <c r="AW1880">
        <v>29.258436671675099</v>
      </c>
      <c r="AX1880">
        <v>29.037486043001216</v>
      </c>
      <c r="AY1880">
        <v>-3.0259049930218385E-2</v>
      </c>
      <c r="AZ1880">
        <v>-34.499912647145351</v>
      </c>
      <c r="BA1880">
        <v>1402.377038621835</v>
      </c>
    </row>
    <row r="1881" spans="1:100" x14ac:dyDescent="0.25">
      <c r="A1881">
        <v>4598</v>
      </c>
      <c r="B1881" t="s">
        <v>2233</v>
      </c>
      <c r="C1881">
        <v>3</v>
      </c>
      <c r="D1881">
        <v>5.3604884634087853</v>
      </c>
      <c r="E1881">
        <v>0</v>
      </c>
      <c r="F1881">
        <v>0.52330871075553764</v>
      </c>
      <c r="G1881">
        <v>0.52330871075553764</v>
      </c>
      <c r="H1881">
        <v>-0.12242819482212121</v>
      </c>
      <c r="I1881">
        <v>0</v>
      </c>
      <c r="J1881">
        <v>-7.3456916893272721</v>
      </c>
      <c r="K1881">
        <v>-0.12242819482212121</v>
      </c>
      <c r="L1881">
        <v>-1.0000000000000009</v>
      </c>
      <c r="M1881">
        <v>-1.0000000000000009</v>
      </c>
      <c r="N1881">
        <v>-2.4485638964424239</v>
      </c>
      <c r="O1881">
        <v>-1.4618945151629488</v>
      </c>
      <c r="P1881">
        <v>0.81279827364458701</v>
      </c>
      <c r="Q1881">
        <v>6.6660739569330651</v>
      </c>
      <c r="R1881">
        <v>2.1615934630742939</v>
      </c>
      <c r="S1881">
        <v>0.35162506922885128</v>
      </c>
      <c r="T1881">
        <v>0.32217427773884333</v>
      </c>
      <c r="U1881">
        <v>6.0064926133111027E-2</v>
      </c>
      <c r="V1881">
        <v>0</v>
      </c>
      <c r="W1881">
        <v>34.25169871691709</v>
      </c>
      <c r="X1881">
        <v>0.97861281753734741</v>
      </c>
      <c r="Y1881">
        <v>-1.0000000000000009</v>
      </c>
      <c r="Z1881">
        <v>-1.0000000000000009</v>
      </c>
      <c r="AA1881">
        <v>80.11137207171447</v>
      </c>
      <c r="AB1881">
        <v>0.13434504760681679</v>
      </c>
      <c r="AC1881">
        <v>0.29739535438629244</v>
      </c>
      <c r="AD1881">
        <v>0.44222119584135106</v>
      </c>
      <c r="AE1881">
        <v>43.698079891723033</v>
      </c>
      <c r="AF1881">
        <v>-1.0000000000000009</v>
      </c>
      <c r="AG1881">
        <v>-1.0000000000000009</v>
      </c>
      <c r="AH1881">
        <v>-1.0000000000000009</v>
      </c>
      <c r="AI1881">
        <v>-3.5527979144791652E-2</v>
      </c>
      <c r="AJ1881">
        <v>0</v>
      </c>
      <c r="AK1881">
        <v>-0.12929665315470396</v>
      </c>
      <c r="AL1881">
        <v>0.14921954089954714</v>
      </c>
      <c r="AM1881">
        <v>0.21851145397041929</v>
      </c>
      <c r="AN1881">
        <v>0.17541005178516811</v>
      </c>
      <c r="AO1881">
        <v>4.8163030834869627</v>
      </c>
      <c r="AP1881">
        <v>5.1313489991269359</v>
      </c>
      <c r="AQ1881">
        <v>26.906007027589808</v>
      </c>
      <c r="AR1881">
        <v>0.73386427310080549</v>
      </c>
      <c r="AS1881">
        <v>0.85618462271522633</v>
      </c>
      <c r="AT1881">
        <v>-1.0000000000000009</v>
      </c>
      <c r="AU1881">
        <v>-1.0000000000000009</v>
      </c>
      <c r="AV1881">
        <v>2.6849021738298329</v>
      </c>
      <c r="AW1881">
        <v>83.780826555678402</v>
      </c>
      <c r="AX1881">
        <v>83.070266972782562</v>
      </c>
      <c r="AY1881">
        <v>0.43873560851063481</v>
      </c>
      <c r="AZ1881">
        <v>43.084975057629137</v>
      </c>
      <c r="BA1881">
        <v>1470.1496525381092</v>
      </c>
    </row>
    <row r="1882" spans="1:100" x14ac:dyDescent="0.25">
      <c r="A1882">
        <v>4600</v>
      </c>
      <c r="B1882" t="s">
        <v>2234</v>
      </c>
      <c r="C1882">
        <v>3</v>
      </c>
      <c r="D1882">
        <v>4.1278794953139677</v>
      </c>
      <c r="E1882">
        <v>0.10003732708360341</v>
      </c>
      <c r="F1882">
        <v>-2.839720981535232E-2</v>
      </c>
      <c r="G1882">
        <v>-2.839720981535232E-2</v>
      </c>
      <c r="H1882">
        <v>-9.0864633877360407E-2</v>
      </c>
      <c r="I1882">
        <v>0</v>
      </c>
      <c r="J1882">
        <v>-5.4518780326416225</v>
      </c>
      <c r="K1882">
        <v>-9.0864633877360407E-2</v>
      </c>
      <c r="L1882">
        <v>-1.0000000000000002</v>
      </c>
      <c r="M1882">
        <v>-1.0000000000000002</v>
      </c>
      <c r="N1882">
        <v>-1.8172926775472078</v>
      </c>
      <c r="O1882">
        <v>-1.3523957471430099</v>
      </c>
      <c r="P1882">
        <v>-4.8510708432444707</v>
      </c>
      <c r="Q1882">
        <v>-1.4116481832380663</v>
      </c>
      <c r="R1882">
        <v>-0.95717805250185528</v>
      </c>
      <c r="S1882">
        <v>0.35588909943818714</v>
      </c>
      <c r="T1882">
        <v>0.42591845696219049</v>
      </c>
      <c r="U1882">
        <v>0.38943734152775955</v>
      </c>
      <c r="V1882">
        <v>8.5702691445878998E-2</v>
      </c>
      <c r="W1882">
        <v>53.912488930055076</v>
      </c>
      <c r="X1882">
        <v>3.0204279765887114</v>
      </c>
      <c r="Y1882">
        <v>-1.0000000000000002</v>
      </c>
      <c r="Z1882">
        <v>-1.0000000000000002</v>
      </c>
      <c r="AA1882">
        <v>59.567826286468687</v>
      </c>
      <c r="AB1882">
        <v>0.21416637772982977</v>
      </c>
      <c r="AC1882">
        <v>-8.3074581870652142E-2</v>
      </c>
      <c r="AD1882">
        <v>1.1585123191325611E-3</v>
      </c>
      <c r="AE1882">
        <v>6.6125154089155114</v>
      </c>
      <c r="AF1882">
        <v>-1.0000000000000002</v>
      </c>
      <c r="AG1882">
        <v>-1.0000000000000002</v>
      </c>
      <c r="AH1882">
        <v>-1.0000000000000002</v>
      </c>
      <c r="AI1882">
        <v>2.706425145521889E-3</v>
      </c>
      <c r="AJ1882">
        <v>8.5702691445878998E-2</v>
      </c>
      <c r="AK1882">
        <v>0.30109215619131696</v>
      </c>
      <c r="AL1882">
        <v>0.10345145750950333</v>
      </c>
      <c r="AM1882">
        <v>-3.780079733927183E-2</v>
      </c>
      <c r="AN1882">
        <v>0.28426318439906034</v>
      </c>
      <c r="AO1882">
        <v>0.56044084747478984</v>
      </c>
      <c r="AP1882">
        <v>7.6238368975240265</v>
      </c>
      <c r="AQ1882">
        <v>48.460610897413417</v>
      </c>
      <c r="AR1882">
        <v>1.2569475893740161</v>
      </c>
      <c r="AS1882">
        <v>2.9295633427113525</v>
      </c>
      <c r="AT1882">
        <v>-1.0000000000000002</v>
      </c>
      <c r="AU1882">
        <v>-1.0000000000000002</v>
      </c>
      <c r="AV1882">
        <v>-0.98557526231720716</v>
      </c>
      <c r="AW1882">
        <v>65.839267436849767</v>
      </c>
      <c r="AX1882">
        <v>74.463665084348108</v>
      </c>
      <c r="AY1882">
        <v>0.22749052626851149</v>
      </c>
      <c r="AZ1882">
        <v>16.398723233906921</v>
      </c>
      <c r="BA1882">
        <v>1432.4083161808474</v>
      </c>
    </row>
    <row r="1883" spans="1:100" x14ac:dyDescent="0.25">
      <c r="A1883">
        <v>4601</v>
      </c>
      <c r="B1883" t="s">
        <v>2235</v>
      </c>
      <c r="C1883">
        <v>2</v>
      </c>
      <c r="D1883">
        <v>3.5582065906731009</v>
      </c>
      <c r="E1883">
        <v>-3.8588114224752439E-2</v>
      </c>
      <c r="F1883">
        <v>-1.9151341867423816E-2</v>
      </c>
      <c r="G1883">
        <v>-1.1571440372018515E-2</v>
      </c>
      <c r="H1883">
        <v>4.9833636307273145E-2</v>
      </c>
      <c r="I1883">
        <v>0</v>
      </c>
      <c r="J1883">
        <v>2.9900181784363884</v>
      </c>
      <c r="K1883">
        <v>4.9833636307273145E-2</v>
      </c>
      <c r="L1883">
        <v>-1</v>
      </c>
      <c r="M1883">
        <v>-1</v>
      </c>
      <c r="N1883">
        <v>0.99667272614546276</v>
      </c>
      <c r="O1883">
        <v>6.9507159201006026</v>
      </c>
      <c r="P1883">
        <v>-2.7649889650145754E-2</v>
      </c>
      <c r="Q1883">
        <v>0.22363404952135302</v>
      </c>
      <c r="R1883">
        <v>7.4944694874719942E-2</v>
      </c>
      <c r="S1883">
        <v>0.32417002306326675</v>
      </c>
      <c r="T1883">
        <v>0.25772763421827138</v>
      </c>
      <c r="U1883">
        <v>4.4866787777749627E-2</v>
      </c>
      <c r="V1883">
        <v>-3.6983076888337366E-3</v>
      </c>
      <c r="W1883">
        <v>22.250550279872311</v>
      </c>
      <c r="X1883">
        <v>0.65114586655280504</v>
      </c>
      <c r="Y1883">
        <v>-1</v>
      </c>
      <c r="Z1883">
        <v>-1</v>
      </c>
      <c r="AA1883">
        <v>38.15821990136866</v>
      </c>
      <c r="AB1883">
        <v>8.0688845135260548E-2</v>
      </c>
      <c r="AC1883">
        <v>8.0888531541202541E-2</v>
      </c>
      <c r="AD1883">
        <v>7.6612751954054245E-2</v>
      </c>
      <c r="AE1883">
        <v>14.237176627959112</v>
      </c>
      <c r="AF1883">
        <v>-1</v>
      </c>
      <c r="AG1883">
        <v>-1</v>
      </c>
      <c r="AH1883">
        <v>-1</v>
      </c>
      <c r="AI1883">
        <v>-2.2949747278107014E-3</v>
      </c>
      <c r="AJ1883">
        <v>-3.6983076888337366E-3</v>
      </c>
      <c r="AK1883">
        <v>0.13469874709796251</v>
      </c>
      <c r="AL1883">
        <v>3.712920989128482E-2</v>
      </c>
      <c r="AM1883">
        <v>0.14854119030728602</v>
      </c>
      <c r="AN1883">
        <v>3.4899669907767751E-2</v>
      </c>
      <c r="AO1883">
        <v>4.1694597500946848</v>
      </c>
      <c r="AP1883">
        <v>1.2757015402278964</v>
      </c>
      <c r="AQ1883">
        <v>27.309878991451559</v>
      </c>
      <c r="AR1883">
        <v>0.64660768871338148</v>
      </c>
      <c r="AS1883">
        <v>0.73249725466960469</v>
      </c>
      <c r="AT1883">
        <v>-1</v>
      </c>
      <c r="AU1883">
        <v>-1</v>
      </c>
      <c r="AV1883">
        <v>0.15117097262208001</v>
      </c>
      <c r="AW1883">
        <v>49.418235195512359</v>
      </c>
      <c r="AX1883">
        <v>49.46139078045411</v>
      </c>
      <c r="AY1883">
        <v>0.12502546179540236</v>
      </c>
      <c r="AZ1883">
        <v>-7.2952276391677024</v>
      </c>
      <c r="BA1883">
        <v>1484.6766180335612</v>
      </c>
    </row>
    <row r="1884" spans="1:100" x14ac:dyDescent="0.25">
      <c r="A1884">
        <v>4603</v>
      </c>
      <c r="B1884" t="s">
        <v>2236</v>
      </c>
      <c r="C1884">
        <v>3</v>
      </c>
      <c r="D1884">
        <v>4.5927710870757341</v>
      </c>
      <c r="E1884">
        <v>0</v>
      </c>
      <c r="F1884">
        <v>0.14152087989866996</v>
      </c>
      <c r="G1884">
        <v>0.14152087989866996</v>
      </c>
      <c r="H1884">
        <v>-8.635819424678963E-2</v>
      </c>
      <c r="I1884">
        <v>0</v>
      </c>
      <c r="J1884">
        <v>-5.1814916548073775</v>
      </c>
      <c r="K1884">
        <v>-8.635819424678963E-2</v>
      </c>
      <c r="L1884">
        <v>-1.0000000000000013</v>
      </c>
      <c r="M1884">
        <v>-1.0000000000000013</v>
      </c>
      <c r="N1884">
        <v>-1.7271638849357924</v>
      </c>
      <c r="O1884">
        <v>-0.44719968783297526</v>
      </c>
      <c r="P1884">
        <v>-0.10944610043716578</v>
      </c>
      <c r="Q1884">
        <v>0.64360631548259206</v>
      </c>
      <c r="R1884">
        <v>0.20843468961790068</v>
      </c>
      <c r="S1884">
        <v>0.34451367052761711</v>
      </c>
      <c r="T1884">
        <v>0.30436073908732209</v>
      </c>
      <c r="U1884">
        <v>-3.8951823550246109E-2</v>
      </c>
      <c r="V1884">
        <v>0</v>
      </c>
      <c r="W1884">
        <v>27.851231212459307</v>
      </c>
      <c r="X1884">
        <v>0.54162564787400536</v>
      </c>
      <c r="Y1884">
        <v>-1.0000000000000013</v>
      </c>
      <c r="Z1884">
        <v>-1.0000000000000013</v>
      </c>
      <c r="AA1884">
        <v>54.683860287464974</v>
      </c>
      <c r="AB1884">
        <v>0.16902595609593993</v>
      </c>
      <c r="AC1884">
        <v>0.14261758557719784</v>
      </c>
      <c r="AD1884">
        <v>0.22084034603461716</v>
      </c>
      <c r="AE1884">
        <v>26.624194385387742</v>
      </c>
      <c r="AF1884">
        <v>-1.0000000000000013</v>
      </c>
      <c r="AG1884">
        <v>-1.0000000000000013</v>
      </c>
      <c r="AH1884">
        <v>-1.0000000000000013</v>
      </c>
      <c r="AI1884">
        <v>-2.1927978921480588E-4</v>
      </c>
      <c r="AJ1884">
        <v>0</v>
      </c>
      <c r="AK1884">
        <v>0.29146430901963166</v>
      </c>
      <c r="AL1884">
        <v>-2.5925595431831094E-2</v>
      </c>
      <c r="AM1884">
        <v>-8.7842502318263238E-2</v>
      </c>
      <c r="AN1884">
        <v>-0.28271019568811739</v>
      </c>
      <c r="AO1884">
        <v>-0.73874101285842253</v>
      </c>
      <c r="AP1884">
        <v>-7.1973828693620856</v>
      </c>
      <c r="AQ1884">
        <v>22.669739557651933</v>
      </c>
      <c r="AR1884">
        <v>0.60992258606469341</v>
      </c>
      <c r="AS1884">
        <v>0.45526745362721566</v>
      </c>
      <c r="AT1884">
        <v>-1.0000000000000013</v>
      </c>
      <c r="AU1884">
        <v>-1.0000000000000013</v>
      </c>
      <c r="AV1884">
        <v>0.34995556951657031</v>
      </c>
      <c r="AW1884">
        <v>47.039277730269895</v>
      </c>
      <c r="AX1884">
        <v>47.034892134485595</v>
      </c>
      <c r="AY1884">
        <v>0.15721770540101804</v>
      </c>
      <c r="AZ1884">
        <v>-4.1848745918564747</v>
      </c>
      <c r="BA1884">
        <v>1470.247006662282</v>
      </c>
      <c r="CU1884" t="e">
        <v>#N/A</v>
      </c>
      <c r="CV1884" t="e">
        <v>#N/A</v>
      </c>
    </row>
    <row r="1885" spans="1:100" x14ac:dyDescent="0.25">
      <c r="A1885">
        <v>4604</v>
      </c>
      <c r="B1885" t="s">
        <v>2237</v>
      </c>
      <c r="C1885">
        <v>2</v>
      </c>
      <c r="D1885">
        <v>3.589627973827652</v>
      </c>
      <c r="E1885">
        <v>-3.1608542719731576E-2</v>
      </c>
      <c r="F1885">
        <v>-1.7714464013427744E-3</v>
      </c>
      <c r="G1885">
        <v>5.8873788292659046E-3</v>
      </c>
      <c r="H1885">
        <v>5.3445509214086841E-2</v>
      </c>
      <c r="I1885">
        <v>0</v>
      </c>
      <c r="J1885">
        <v>3.2067305528452099</v>
      </c>
      <c r="K1885">
        <v>5.3445509214086841E-2</v>
      </c>
      <c r="L1885">
        <v>-1</v>
      </c>
      <c r="M1885">
        <v>-1</v>
      </c>
      <c r="N1885">
        <v>1.0689101842817366</v>
      </c>
      <c r="O1885">
        <v>7.1758234157738165</v>
      </c>
      <c r="P1885">
        <v>7.697909289097804E-3</v>
      </c>
      <c r="Q1885">
        <v>0.3062510325642025</v>
      </c>
      <c r="R1885">
        <v>0.10208011101974368</v>
      </c>
      <c r="S1885">
        <v>0.32484518532166873</v>
      </c>
      <c r="T1885">
        <v>0.26057818282868173</v>
      </c>
      <c r="U1885">
        <v>4.8396568267560981E-2</v>
      </c>
      <c r="V1885">
        <v>-3.231569963730562E-3</v>
      </c>
      <c r="W1885">
        <v>22.473329467310673</v>
      </c>
      <c r="X1885">
        <v>0.66749792276019027</v>
      </c>
      <c r="Y1885">
        <v>-1</v>
      </c>
      <c r="Z1885">
        <v>-1</v>
      </c>
      <c r="AA1885">
        <v>38.616886366478198</v>
      </c>
      <c r="AB1885">
        <v>8.4648152028659787E-2</v>
      </c>
      <c r="AC1885">
        <v>8.4849340982109028E-2</v>
      </c>
      <c r="AD1885">
        <v>8.0539547693662228E-2</v>
      </c>
      <c r="AE1885">
        <v>14.601933652965524</v>
      </c>
      <c r="AF1885">
        <v>-1</v>
      </c>
      <c r="AG1885">
        <v>-1</v>
      </c>
      <c r="AH1885">
        <v>-1</v>
      </c>
      <c r="AI1885">
        <v>-2.0390425481196014E-3</v>
      </c>
      <c r="AJ1885">
        <v>-3.231569963730562E-3</v>
      </c>
      <c r="AK1885">
        <v>0.12992880324374628</v>
      </c>
      <c r="AL1885">
        <v>4.1899153745501058E-2</v>
      </c>
      <c r="AM1885">
        <v>0.14298552521619062</v>
      </c>
      <c r="AN1885">
        <v>4.0455334998863134E-2</v>
      </c>
      <c r="AO1885">
        <v>4.0279907569651652</v>
      </c>
      <c r="AP1885">
        <v>1.4171705333574158</v>
      </c>
      <c r="AQ1885">
        <v>27.547043160085401</v>
      </c>
      <c r="AR1885">
        <v>0.65182813629108249</v>
      </c>
      <c r="AS1885">
        <v>0.74937952713467737</v>
      </c>
      <c r="AT1885">
        <v>-1</v>
      </c>
      <c r="AU1885">
        <v>-1</v>
      </c>
      <c r="AV1885">
        <v>0.18718076249601429</v>
      </c>
      <c r="AW1885">
        <v>49.946814739023154</v>
      </c>
      <c r="AX1885">
        <v>49.996895052982723</v>
      </c>
      <c r="AY1885">
        <v>0.12909694178688996</v>
      </c>
      <c r="AZ1885">
        <v>-6.5819347971847471</v>
      </c>
      <c r="BA1885">
        <v>1423.8319362750769</v>
      </c>
    </row>
    <row r="1886" spans="1:100" x14ac:dyDescent="0.25">
      <c r="A1886">
        <v>4607</v>
      </c>
      <c r="B1886" t="s">
        <v>2238</v>
      </c>
      <c r="C1886">
        <v>3</v>
      </c>
      <c r="D1886">
        <v>2.8197065461412185</v>
      </c>
      <c r="E1886">
        <v>0</v>
      </c>
      <c r="F1886">
        <v>-0.17778844662814117</v>
      </c>
      <c r="G1886">
        <v>-0.17778844662814117</v>
      </c>
      <c r="H1886">
        <v>6.340645899172781E-2</v>
      </c>
      <c r="I1886">
        <v>0</v>
      </c>
      <c r="J1886">
        <v>3.8043875395036695</v>
      </c>
      <c r="K1886">
        <v>6.340645899172781E-2</v>
      </c>
      <c r="L1886">
        <v>-0.99999999999999833</v>
      </c>
      <c r="M1886">
        <v>-0.99999999999999833</v>
      </c>
      <c r="N1886">
        <v>1.2681291798345562</v>
      </c>
      <c r="O1886">
        <v>6.4463056390167504</v>
      </c>
      <c r="P1886">
        <v>0.78498137335650942</v>
      </c>
      <c r="Q1886">
        <v>14.293485148722777</v>
      </c>
      <c r="R1886">
        <v>4.5165609690571253</v>
      </c>
      <c r="S1886">
        <v>0.33333333333333293</v>
      </c>
      <c r="T1886">
        <v>0.23202047206829113</v>
      </c>
      <c r="U1886">
        <v>-0.20226191849099018</v>
      </c>
      <c r="V1886">
        <v>-1.2341342567272302E-2</v>
      </c>
      <c r="W1886">
        <v>11.493763414065347</v>
      </c>
      <c r="X1886">
        <v>-0.46540266782404116</v>
      </c>
      <c r="Y1886">
        <v>-0.99999999999999833</v>
      </c>
      <c r="Z1886">
        <v>-0.99999999999999833</v>
      </c>
      <c r="AA1886">
        <v>31.549018550867356</v>
      </c>
      <c r="AB1886">
        <v>-6.5589247542003293E-2</v>
      </c>
      <c r="AC1886">
        <v>0.19437062354166096</v>
      </c>
      <c r="AD1886">
        <v>0.18199250735524017</v>
      </c>
      <c r="AE1886">
        <v>15.538694167744881</v>
      </c>
      <c r="AF1886">
        <v>-0.99999999999999833</v>
      </c>
      <c r="AG1886">
        <v>-0.99999999999999833</v>
      </c>
      <c r="AH1886">
        <v>-0.99999999999999833</v>
      </c>
      <c r="AI1886">
        <v>0</v>
      </c>
      <c r="AJ1886">
        <v>-1.2341342567272302E-2</v>
      </c>
      <c r="AK1886">
        <v>0.35467381527694536</v>
      </c>
      <c r="AL1886">
        <v>0.6322611051220538</v>
      </c>
      <c r="AM1886">
        <v>0.28887338449178135</v>
      </c>
      <c r="AN1886">
        <v>-6.3818217069182309E-2</v>
      </c>
      <c r="AO1886">
        <v>8.9952036886792559</v>
      </c>
      <c r="AP1886">
        <v>1.5658500988807107</v>
      </c>
      <c r="AQ1886">
        <v>15.298150953569023</v>
      </c>
      <c r="AR1886">
        <v>0.35075054434336161</v>
      </c>
      <c r="AS1886">
        <v>-0.40199620883231341</v>
      </c>
      <c r="AT1886">
        <v>-0.99999999999999833</v>
      </c>
      <c r="AU1886">
        <v>-0.99999999999999833</v>
      </c>
      <c r="AV1886">
        <v>4.3387725224289824</v>
      </c>
      <c r="AW1886">
        <v>39.561174288764811</v>
      </c>
      <c r="AX1886">
        <v>38.32704003203758</v>
      </c>
      <c r="AY1886">
        <v>-0.14378889577129764</v>
      </c>
      <c r="AZ1886">
        <v>-28.966654415412222</v>
      </c>
      <c r="BA1886">
        <v>1395.9841678703574</v>
      </c>
      <c r="CU1886" t="e">
        <v>#N/A</v>
      </c>
      <c r="CV1886" t="e">
        <v>#N/A</v>
      </c>
    </row>
    <row r="1887" spans="1:100" x14ac:dyDescent="0.25">
      <c r="A1887">
        <v>4608</v>
      </c>
      <c r="B1887" t="s">
        <v>2239</v>
      </c>
      <c r="C1887">
        <v>3</v>
      </c>
      <c r="D1887">
        <v>5.1452058476710922</v>
      </c>
      <c r="E1887">
        <v>0</v>
      </c>
      <c r="F1887">
        <v>-0.19606806867022372</v>
      </c>
      <c r="G1887">
        <v>-0.19606806867022372</v>
      </c>
      <c r="H1887">
        <v>0.33651841495768353</v>
      </c>
      <c r="I1887">
        <v>0</v>
      </c>
      <c r="J1887">
        <v>20.191104897461003</v>
      </c>
      <c r="K1887">
        <v>0.33651841495768353</v>
      </c>
      <c r="L1887">
        <v>-0.99999999999999911</v>
      </c>
      <c r="M1887">
        <v>-0.99999999999999911</v>
      </c>
      <c r="N1887">
        <v>6.7303682991536711</v>
      </c>
      <c r="O1887">
        <v>25.140242676461874</v>
      </c>
      <c r="P1887">
        <v>0.22178522914872889</v>
      </c>
      <c r="Q1887">
        <v>4.717552244725709E-2</v>
      </c>
      <c r="R1887">
        <v>-1.4280234129541689E-2</v>
      </c>
      <c r="S1887">
        <v>0.3333333333333332</v>
      </c>
      <c r="T1887">
        <v>0.34140817269838392</v>
      </c>
      <c r="U1887">
        <v>0.5057280261682966</v>
      </c>
      <c r="V1887">
        <v>0</v>
      </c>
      <c r="W1887">
        <v>33.758044689693214</v>
      </c>
      <c r="X1887">
        <v>2.369210035112272</v>
      </c>
      <c r="Y1887">
        <v>-0.99999999999999911</v>
      </c>
      <c r="Z1887">
        <v>-0.99999999999999911</v>
      </c>
      <c r="AA1887">
        <v>40.698594893059969</v>
      </c>
      <c r="AB1887">
        <v>-3.3754475218833631E-2</v>
      </c>
      <c r="AC1887">
        <v>6.2122381282047369E-2</v>
      </c>
      <c r="AD1887">
        <v>0.11072870268671277</v>
      </c>
      <c r="AE1887">
        <v>6.9548304374963337</v>
      </c>
      <c r="AF1887">
        <v>-0.99999999999999911</v>
      </c>
      <c r="AG1887">
        <v>-0.99999999999999911</v>
      </c>
      <c r="AH1887">
        <v>-0.99999999999999911</v>
      </c>
      <c r="AI1887">
        <v>0</v>
      </c>
      <c r="AJ1887">
        <v>0</v>
      </c>
      <c r="AK1887">
        <v>0.11824607216425859</v>
      </c>
      <c r="AL1887">
        <v>9.5173728633874494E-2</v>
      </c>
      <c r="AM1887">
        <v>0.57621845683723472</v>
      </c>
      <c r="AN1887">
        <v>-2.907245294674414E-2</v>
      </c>
      <c r="AO1887">
        <v>14.996691781752167</v>
      </c>
      <c r="AP1887">
        <v>-0.2509426804992308</v>
      </c>
      <c r="AQ1887">
        <v>53.949149587154217</v>
      </c>
      <c r="AR1887">
        <v>1.1804695322000136</v>
      </c>
      <c r="AS1887">
        <v>2.7057284500699543</v>
      </c>
      <c r="AT1887">
        <v>-0.99999999999999911</v>
      </c>
      <c r="AU1887">
        <v>-0.99999999999999911</v>
      </c>
      <c r="AV1887">
        <v>-0.21034830279976544</v>
      </c>
      <c r="AW1887">
        <v>65.587894889022607</v>
      </c>
      <c r="AX1887">
        <v>65.587894889022607</v>
      </c>
      <c r="AY1887">
        <v>0.12527941332004489</v>
      </c>
      <c r="AZ1887">
        <v>-19.17428488628342</v>
      </c>
      <c r="BA1887">
        <v>1423.690796815102</v>
      </c>
      <c r="CU1887" t="e">
        <v>#N/A</v>
      </c>
      <c r="CV1887" t="e">
        <v>#N/A</v>
      </c>
    </row>
    <row r="1888" spans="1:100" x14ac:dyDescent="0.25">
      <c r="A1888">
        <v>4610</v>
      </c>
      <c r="B1888" t="s">
        <v>2240</v>
      </c>
      <c r="C1888">
        <v>3</v>
      </c>
      <c r="D1888">
        <v>1.2598018022604309</v>
      </c>
      <c r="E1888">
        <v>0</v>
      </c>
      <c r="F1888">
        <v>-1.0614317806645285E-2</v>
      </c>
      <c r="G1888">
        <v>-1.0614317806645285E-2</v>
      </c>
      <c r="H1888">
        <v>-3.6640273595836555E-2</v>
      </c>
      <c r="I1888">
        <v>0</v>
      </c>
      <c r="J1888">
        <v>-2.1984164157501924</v>
      </c>
      <c r="K1888">
        <v>-3.6640273595836555E-2</v>
      </c>
      <c r="L1888">
        <v>-0.99999999999999756</v>
      </c>
      <c r="M1888">
        <v>-0.99999999999999756</v>
      </c>
      <c r="N1888">
        <v>-0.73280547191673151</v>
      </c>
      <c r="O1888">
        <v>-0.94922893129640795</v>
      </c>
      <c r="P1888">
        <v>-0.14464440557105968</v>
      </c>
      <c r="Q1888">
        <v>0.31409719169524047</v>
      </c>
      <c r="R1888">
        <v>1.8186421524065799E-2</v>
      </c>
      <c r="S1888">
        <v>0.33333333333333248</v>
      </c>
      <c r="T1888">
        <v>2.1094250425325263E-2</v>
      </c>
      <c r="U1888">
        <v>-3.6170328448857189E-2</v>
      </c>
      <c r="V1888">
        <v>0</v>
      </c>
      <c r="W1888">
        <v>14.19590115622549</v>
      </c>
      <c r="X1888">
        <v>-6.5852539348941905E-2</v>
      </c>
      <c r="Y1888">
        <v>-0.99999999999999756</v>
      </c>
      <c r="Z1888">
        <v>-0.99999999999999756</v>
      </c>
      <c r="AA1888">
        <v>22.825289118485717</v>
      </c>
      <c r="AB1888">
        <v>0.14162910549394425</v>
      </c>
      <c r="AC1888">
        <v>2.7536616525003978E-2</v>
      </c>
      <c r="AD1888">
        <v>3.0583087957749711E-3</v>
      </c>
      <c r="AE1888">
        <v>8.6112015407361788</v>
      </c>
      <c r="AF1888">
        <v>-0.99999999999999756</v>
      </c>
      <c r="AG1888">
        <v>-0.99999999999999756</v>
      </c>
      <c r="AH1888">
        <v>-0.99999999999999756</v>
      </c>
      <c r="AI1888">
        <v>0</v>
      </c>
      <c r="AJ1888">
        <v>0</v>
      </c>
      <c r="AK1888">
        <v>0.20706150026426237</v>
      </c>
      <c r="AL1888">
        <v>-0.14730902736556711</v>
      </c>
      <c r="AM1888">
        <v>0.26324515060376752</v>
      </c>
      <c r="AN1888">
        <v>-0.12078076276263958</v>
      </c>
      <c r="AO1888">
        <v>7.6164362664155014</v>
      </c>
      <c r="AP1888">
        <v>-3.7560642058938254</v>
      </c>
      <c r="AQ1888">
        <v>11.997484740475292</v>
      </c>
      <c r="AR1888">
        <v>0.31825725530980081</v>
      </c>
      <c r="AS1888">
        <v>-0.10249281294477822</v>
      </c>
      <c r="AT1888">
        <v>-0.99999999999999756</v>
      </c>
      <c r="AU1888">
        <v>-0.99999999999999756</v>
      </c>
      <c r="AV1888">
        <v>7.5721037174205086E-3</v>
      </c>
      <c r="AW1888">
        <v>18.119995981295482</v>
      </c>
      <c r="AX1888">
        <v>18.119995981295482</v>
      </c>
      <c r="AY1888">
        <v>-9.0918694807589837E-2</v>
      </c>
      <c r="AZ1888">
        <v>-30.365657157809551</v>
      </c>
      <c r="BA1888">
        <v>1340.774562974337</v>
      </c>
    </row>
    <row r="1889" spans="1:100" x14ac:dyDescent="0.25">
      <c r="A1889">
        <v>4611</v>
      </c>
      <c r="B1889" t="s">
        <v>2241</v>
      </c>
      <c r="C1889">
        <v>2</v>
      </c>
      <c r="D1889">
        <v>4.4646028694145379</v>
      </c>
      <c r="E1889">
        <v>0.16274795071688089</v>
      </c>
      <c r="F1889">
        <v>0.48219745292900285</v>
      </c>
      <c r="G1889">
        <v>0.49205402631822209</v>
      </c>
      <c r="H1889">
        <v>0.15402345334748044</v>
      </c>
      <c r="I1889">
        <v>0</v>
      </c>
      <c r="J1889">
        <v>9.2414072008488262</v>
      </c>
      <c r="K1889">
        <v>0.15402345334748044</v>
      </c>
      <c r="L1889">
        <v>-1</v>
      </c>
      <c r="M1889">
        <v>-1</v>
      </c>
      <c r="N1889">
        <v>3.0804690669496084</v>
      </c>
      <c r="O1889">
        <v>13.444274634286366</v>
      </c>
      <c r="P1889">
        <v>0.99200966074715002</v>
      </c>
      <c r="Q1889">
        <v>2.6068431406856467</v>
      </c>
      <c r="R1889">
        <v>0.8577059149958417</v>
      </c>
      <c r="S1889">
        <v>0.34364607717432083</v>
      </c>
      <c r="T1889">
        <v>0.33995592570178224</v>
      </c>
      <c r="U1889">
        <v>0.14668852761022153</v>
      </c>
      <c r="V1889">
        <v>9.7654324368292196E-3</v>
      </c>
      <c r="W1889">
        <v>28.676945498757675</v>
      </c>
      <c r="X1889">
        <v>1.1228451174496548</v>
      </c>
      <c r="Y1889">
        <v>-1</v>
      </c>
      <c r="Z1889">
        <v>-1</v>
      </c>
      <c r="AA1889">
        <v>51.389132592701223</v>
      </c>
      <c r="AB1889">
        <v>0.19490090947758346</v>
      </c>
      <c r="AC1889">
        <v>0.19514393908909078</v>
      </c>
      <c r="AD1889">
        <v>0.18988698397152257</v>
      </c>
      <c r="AE1889">
        <v>24.759132599293249</v>
      </c>
      <c r="AF1889">
        <v>-1</v>
      </c>
      <c r="AG1889">
        <v>-1</v>
      </c>
      <c r="AH1889">
        <v>-1</v>
      </c>
      <c r="AI1889">
        <v>5.0877675958224053E-3</v>
      </c>
      <c r="AJ1889">
        <v>9.7654324368292196E-3</v>
      </c>
      <c r="AK1889">
        <v>-2.8973395542876701E-3</v>
      </c>
      <c r="AL1889">
        <v>0.174725296543535</v>
      </c>
      <c r="AM1889">
        <v>-1.1720187740076479E-2</v>
      </c>
      <c r="AN1889">
        <v>0.19516104795513023</v>
      </c>
      <c r="AO1889">
        <v>8.8577368208792695E-2</v>
      </c>
      <c r="AP1889">
        <v>5.3565839221137885</v>
      </c>
      <c r="AQ1889">
        <v>34.151230272621461</v>
      </c>
      <c r="AR1889">
        <v>0.79719922169965629</v>
      </c>
      <c r="AS1889">
        <v>1.219491377868297</v>
      </c>
      <c r="AT1889">
        <v>-1</v>
      </c>
      <c r="AU1889">
        <v>-1</v>
      </c>
      <c r="AV1889">
        <v>1.1899266308136398</v>
      </c>
      <c r="AW1889">
        <v>64.665894055737695</v>
      </c>
      <c r="AX1889">
        <v>64.908803692949135</v>
      </c>
      <c r="AY1889">
        <v>0.24247332508973485</v>
      </c>
      <c r="AZ1889">
        <v>13.280759561847939</v>
      </c>
      <c r="BA1889">
        <v>1438.622670265127</v>
      </c>
    </row>
    <row r="1890" spans="1:100" x14ac:dyDescent="0.25">
      <c r="A1890">
        <v>4613</v>
      </c>
      <c r="B1890" t="s">
        <v>2242</v>
      </c>
      <c r="C1890">
        <v>3</v>
      </c>
      <c r="D1890">
        <v>4.6665212463356873</v>
      </c>
      <c r="E1890">
        <v>8.9381510794675878E-2</v>
      </c>
      <c r="F1890">
        <v>16.220273990534441</v>
      </c>
      <c r="G1890">
        <v>16.220273990534441</v>
      </c>
      <c r="H1890">
        <v>-1.0766967235922102E-2</v>
      </c>
      <c r="I1890">
        <v>0</v>
      </c>
      <c r="J1890">
        <v>-0.6460180341553251</v>
      </c>
      <c r="K1890">
        <v>-1.0766967235922102E-2</v>
      </c>
      <c r="L1890">
        <v>-0.99999999999999978</v>
      </c>
      <c r="M1890">
        <v>-0.99999999999999978</v>
      </c>
      <c r="N1890">
        <v>-0.21533934471844149</v>
      </c>
      <c r="O1890">
        <v>20.240777202714803</v>
      </c>
      <c r="P1890">
        <v>-7.3485088027827203E-2</v>
      </c>
      <c r="Q1890">
        <v>69.645094474315712</v>
      </c>
      <c r="R1890">
        <v>22.939698868588511</v>
      </c>
      <c r="S1890">
        <v>0.33333333333333298</v>
      </c>
      <c r="T1890">
        <v>0.30289788142826435</v>
      </c>
      <c r="U1890">
        <v>-0.17332111009291529</v>
      </c>
      <c r="V1890">
        <v>-1.20141404364371E-2</v>
      </c>
      <c r="W1890">
        <v>18.466517258726693</v>
      </c>
      <c r="X1890">
        <v>-0.16108783185637932</v>
      </c>
      <c r="Y1890">
        <v>-0.99999999999999978</v>
      </c>
      <c r="Z1890">
        <v>-0.99999999999999978</v>
      </c>
      <c r="AA1890">
        <v>88.237184660888403</v>
      </c>
      <c r="AB1890">
        <v>0.28714846424402385</v>
      </c>
      <c r="AC1890">
        <v>0.29294717841745516</v>
      </c>
      <c r="AD1890">
        <v>0.35652372800998455</v>
      </c>
      <c r="AE1890">
        <v>46.830968533573184</v>
      </c>
      <c r="AF1890">
        <v>-0.99999999999999978</v>
      </c>
      <c r="AG1890">
        <v>-0.99999999999999978</v>
      </c>
      <c r="AH1890">
        <v>-0.99999999999999978</v>
      </c>
      <c r="AI1890">
        <v>0.90540344103449877</v>
      </c>
      <c r="AJ1890">
        <v>-1.20141404364371E-2</v>
      </c>
      <c r="AK1890">
        <v>4.5251192435519505E-2</v>
      </c>
      <c r="AL1890">
        <v>0.18810809236730452</v>
      </c>
      <c r="AM1890">
        <v>-0.12371417858702932</v>
      </c>
      <c r="AN1890">
        <v>-8.17035552473417E-2</v>
      </c>
      <c r="AO1890">
        <v>-2.8665985024981349</v>
      </c>
      <c r="AP1890">
        <v>-1.1020484193470201</v>
      </c>
      <c r="AQ1890">
        <v>17.820499224571368</v>
      </c>
      <c r="AR1890">
        <v>0.45089596423224498</v>
      </c>
      <c r="AS1890">
        <v>-0.1718547990923015</v>
      </c>
      <c r="AT1890">
        <v>-0.99999999999999978</v>
      </c>
      <c r="AU1890">
        <v>-0.99999999999999978</v>
      </c>
      <c r="AV1890">
        <v>39.159972859122952</v>
      </c>
      <c r="AW1890">
        <v>107.37591344425616</v>
      </c>
      <c r="AX1890">
        <v>124.28256822130245</v>
      </c>
      <c r="AY1890">
        <v>0.62020259751129692</v>
      </c>
      <c r="AZ1890">
        <v>64.4962801824542</v>
      </c>
      <c r="BA1890">
        <v>1586.3963391446937</v>
      </c>
    </row>
    <row r="1891" spans="1:100" x14ac:dyDescent="0.25">
      <c r="A1891">
        <v>4614</v>
      </c>
      <c r="B1891" t="s">
        <v>2243</v>
      </c>
      <c r="C1891">
        <v>3</v>
      </c>
      <c r="D1891">
        <v>5.002487384064084</v>
      </c>
      <c r="E1891">
        <v>-1.5976635762720202E-2</v>
      </c>
      <c r="F1891">
        <v>0.13984279263097907</v>
      </c>
      <c r="G1891">
        <v>0.13984279263097907</v>
      </c>
      <c r="H1891">
        <v>2.3281965360576404E-2</v>
      </c>
      <c r="I1891">
        <v>0</v>
      </c>
      <c r="J1891">
        <v>1.3969179216345831</v>
      </c>
      <c r="K1891">
        <v>2.3281965360576404E-2</v>
      </c>
      <c r="L1891">
        <v>-0.99999999999999956</v>
      </c>
      <c r="M1891">
        <v>-0.99999999999999956</v>
      </c>
      <c r="N1891">
        <v>0.46563930721152835</v>
      </c>
      <c r="O1891">
        <v>6.539248098329649</v>
      </c>
      <c r="P1891">
        <v>4.5420061337435111</v>
      </c>
      <c r="Q1891">
        <v>-2.1657814632731585</v>
      </c>
      <c r="R1891">
        <v>-0.55244787702882614</v>
      </c>
      <c r="S1891">
        <v>0.33333333333333304</v>
      </c>
      <c r="T1891">
        <v>0.35347333015777727</v>
      </c>
      <c r="U1891">
        <v>-0.20409473022894667</v>
      </c>
      <c r="V1891">
        <v>-1.0363587193750023E-2</v>
      </c>
      <c r="W1891">
        <v>17.962655228313487</v>
      </c>
      <c r="X1891">
        <v>-0.1840074805941293</v>
      </c>
      <c r="Y1891">
        <v>-0.99999999999999956</v>
      </c>
      <c r="Z1891">
        <v>-0.99999999999999956</v>
      </c>
      <c r="AA1891">
        <v>31.088301206334805</v>
      </c>
      <c r="AB1891">
        <v>4.1366197238123383E-2</v>
      </c>
      <c r="AC1891">
        <v>0.17027009683015207</v>
      </c>
      <c r="AD1891">
        <v>6.1925583032727438E-2</v>
      </c>
      <c r="AE1891">
        <v>13.678093855050147</v>
      </c>
      <c r="AF1891">
        <v>-0.99999999999999956</v>
      </c>
      <c r="AG1891">
        <v>-0.99999999999999956</v>
      </c>
      <c r="AH1891">
        <v>-0.99999999999999956</v>
      </c>
      <c r="AI1891">
        <v>4.230384958500184E-3</v>
      </c>
      <c r="AJ1891">
        <v>-1.0363587193750023E-2</v>
      </c>
      <c r="AK1891">
        <v>0.33681497515881592</v>
      </c>
      <c r="AL1891">
        <v>0.12179974351565256</v>
      </c>
      <c r="AM1891">
        <v>3.9945209027458239E-2</v>
      </c>
      <c r="AN1891">
        <v>-6.3291707394629634E-3</v>
      </c>
      <c r="AO1891">
        <v>2.6827051014805363</v>
      </c>
      <c r="AP1891">
        <v>0.45076944909168903</v>
      </c>
      <c r="AQ1891">
        <v>19.359573149948069</v>
      </c>
      <c r="AR1891">
        <v>0.47234834606841347</v>
      </c>
      <c r="AS1891">
        <v>-0.16072551523355288</v>
      </c>
      <c r="AT1891">
        <v>-0.99999999999999956</v>
      </c>
      <c r="AU1891">
        <v>-0.99999999999999956</v>
      </c>
      <c r="AV1891">
        <v>-0.4126050843978466</v>
      </c>
      <c r="AW1891">
        <v>38.078318753756136</v>
      </c>
      <c r="AX1891">
        <v>37.126567733551127</v>
      </c>
      <c r="AY1891">
        <v>-0.14887595352053556</v>
      </c>
      <c r="AZ1891">
        <v>-23.689616276927225</v>
      </c>
      <c r="BA1891">
        <v>1361.3910946704652</v>
      </c>
    </row>
    <row r="1892" spans="1:100" x14ac:dyDescent="0.25">
      <c r="A1892">
        <v>4616</v>
      </c>
      <c r="B1892" t="s">
        <v>2244</v>
      </c>
      <c r="C1892">
        <v>3</v>
      </c>
      <c r="D1892">
        <v>0.76628874866059915</v>
      </c>
      <c r="E1892">
        <v>-6.909968938252473E-3</v>
      </c>
      <c r="F1892">
        <v>0.11286895108677225</v>
      </c>
      <c r="G1892">
        <v>0.10524893992408796</v>
      </c>
      <c r="H1892">
        <v>4.7078333316464827E-2</v>
      </c>
      <c r="I1892">
        <v>0</v>
      </c>
      <c r="J1892">
        <v>2.8246999989878878</v>
      </c>
      <c r="K1892">
        <v>4.7078333316464827E-2</v>
      </c>
      <c r="L1892">
        <v>-0.99999999999999956</v>
      </c>
      <c r="M1892">
        <v>-0.99999999999999956</v>
      </c>
      <c r="N1892">
        <v>0.94156666632929664</v>
      </c>
      <c r="O1892">
        <v>3.6962376875725771</v>
      </c>
      <c r="P1892">
        <v>-0.31893393342910287</v>
      </c>
      <c r="Q1892">
        <v>-0.23477712269210718</v>
      </c>
      <c r="R1892">
        <v>-0.15524326069459671</v>
      </c>
      <c r="S1892">
        <v>0.33333333333333315</v>
      </c>
      <c r="T1892">
        <v>0.23658051316973716</v>
      </c>
      <c r="U1892">
        <v>-0.12568566560231081</v>
      </c>
      <c r="V1892">
        <v>0</v>
      </c>
      <c r="W1892">
        <v>15.885993903371775</v>
      </c>
      <c r="X1892">
        <v>-4.7937503262122982E-2</v>
      </c>
      <c r="Y1892">
        <v>-0.99999999999999956</v>
      </c>
      <c r="Z1892">
        <v>-0.99999999999999956</v>
      </c>
      <c r="AA1892">
        <v>3.8137529582162348</v>
      </c>
      <c r="AB1892">
        <v>-5.9666452900475064E-2</v>
      </c>
      <c r="AC1892">
        <v>-0.18767567358326442</v>
      </c>
      <c r="AD1892">
        <v>9.0021727945204799E-3</v>
      </c>
      <c r="AE1892">
        <v>-11.916997684460963</v>
      </c>
      <c r="AF1892">
        <v>-0.99999999999999956</v>
      </c>
      <c r="AG1892">
        <v>-0.99999999999999956</v>
      </c>
      <c r="AH1892">
        <v>-0.99999999999999956</v>
      </c>
      <c r="AI1892">
        <v>0</v>
      </c>
      <c r="AJ1892">
        <v>0</v>
      </c>
      <c r="AK1892">
        <v>-0.13556199976088934</v>
      </c>
      <c r="AL1892">
        <v>0.1056497575139651</v>
      </c>
      <c r="AM1892">
        <v>5.7879491963830146E-2</v>
      </c>
      <c r="AN1892">
        <v>0.13404167091516533</v>
      </c>
      <c r="AO1892">
        <v>0.7691773002913056</v>
      </c>
      <c r="AP1892">
        <v>3.8792905604489625</v>
      </c>
      <c r="AQ1892">
        <v>18.710693902359676</v>
      </c>
      <c r="AR1892">
        <v>0.44422818090075927</v>
      </c>
      <c r="AS1892">
        <v>-8.5916994565815585E-4</v>
      </c>
      <c r="AT1892">
        <v>-0.99999999999999956</v>
      </c>
      <c r="AU1892">
        <v>-0.99999999999999956</v>
      </c>
      <c r="AV1892">
        <v>-4.9994320770508714E-2</v>
      </c>
      <c r="AW1892">
        <v>11.389281206237769</v>
      </c>
      <c r="AX1892">
        <v>11.389281206237769</v>
      </c>
      <c r="AY1892">
        <v>0.18852514633127604</v>
      </c>
      <c r="AZ1892">
        <v>-16.929739167872064</v>
      </c>
      <c r="BA1892">
        <v>1393.2391905638665</v>
      </c>
    </row>
    <row r="1893" spans="1:100" x14ac:dyDescent="0.25">
      <c r="A1893">
        <v>4618</v>
      </c>
      <c r="B1893" t="s">
        <v>2245</v>
      </c>
      <c r="C1893">
        <v>2</v>
      </c>
      <c r="D1893">
        <v>5.2697902760275799</v>
      </c>
      <c r="E1893">
        <v>0.34160268323313603</v>
      </c>
      <c r="F1893">
        <v>0.92756527422150914</v>
      </c>
      <c r="G1893">
        <v>0.93944430465394813</v>
      </c>
      <c r="H1893">
        <v>0.24657935913140455</v>
      </c>
      <c r="I1893">
        <v>0</v>
      </c>
      <c r="J1893">
        <v>14.794761547884274</v>
      </c>
      <c r="K1893">
        <v>0.24657935913140455</v>
      </c>
      <c r="L1893">
        <v>-1</v>
      </c>
      <c r="M1893">
        <v>-1</v>
      </c>
      <c r="N1893">
        <v>4.9315871826280908</v>
      </c>
      <c r="O1893">
        <v>19.212757828000218</v>
      </c>
      <c r="P1893">
        <v>1.8978132791739932</v>
      </c>
      <c r="Q1893">
        <v>4.7239413597953996</v>
      </c>
      <c r="R1893">
        <v>1.5530634441570801</v>
      </c>
      <c r="S1893">
        <v>0.36094742082338094</v>
      </c>
      <c r="T1893">
        <v>0.41300254595243374</v>
      </c>
      <c r="U1893">
        <v>0.23714077742128187</v>
      </c>
      <c r="V1893">
        <v>2.1725801482195765E-2</v>
      </c>
      <c r="W1893">
        <v>34.385764722232054</v>
      </c>
      <c r="X1893">
        <v>1.5418740846231782</v>
      </c>
      <c r="Y1893">
        <v>-1</v>
      </c>
      <c r="Z1893">
        <v>-1</v>
      </c>
      <c r="AA1893">
        <v>63.142671885526013</v>
      </c>
      <c r="AB1893">
        <v>0.29635997109179207</v>
      </c>
      <c r="AC1893">
        <v>0.2966415041747964</v>
      </c>
      <c r="AD1893">
        <v>0.2905129323049308</v>
      </c>
      <c r="AE1893">
        <v>34.106199262915275</v>
      </c>
      <c r="AF1893">
        <v>-1</v>
      </c>
      <c r="AG1893">
        <v>-1</v>
      </c>
      <c r="AH1893">
        <v>-1</v>
      </c>
      <c r="AI1893">
        <v>1.1646147506111336E-2</v>
      </c>
      <c r="AJ1893">
        <v>2.1725801482195765E-2</v>
      </c>
      <c r="AK1893">
        <v>-0.12512934642601203</v>
      </c>
      <c r="AL1893">
        <v>0.29695730341525939</v>
      </c>
      <c r="AM1893">
        <v>-0.15408666297468943</v>
      </c>
      <c r="AN1893">
        <v>0.33752752318974322</v>
      </c>
      <c r="AO1893">
        <v>-3.5366306989802156</v>
      </c>
      <c r="AP1893">
        <v>8.9817919893027955</v>
      </c>
      <c r="AQ1893">
        <v>40.228671260643665</v>
      </c>
      <c r="AR1893">
        <v>0.93097559385275808</v>
      </c>
      <c r="AS1893">
        <v>1.6521073807038578</v>
      </c>
      <c r="AT1893">
        <v>-1</v>
      </c>
      <c r="AU1893">
        <v>-1</v>
      </c>
      <c r="AV1893">
        <v>2.1126940716566742</v>
      </c>
      <c r="AW1893">
        <v>78.210988163617913</v>
      </c>
      <c r="AX1893">
        <v>78.631347169366933</v>
      </c>
      <c r="AY1893">
        <v>0.34680687397578835</v>
      </c>
      <c r="AZ1893">
        <v>31.559216966696866</v>
      </c>
      <c r="BA1893">
        <v>1557.3961795436101</v>
      </c>
    </row>
    <row r="1894" spans="1:100" x14ac:dyDescent="0.25">
      <c r="A1894">
        <v>4619</v>
      </c>
      <c r="B1894" t="s">
        <v>2246</v>
      </c>
      <c r="C1894">
        <v>2</v>
      </c>
      <c r="D1894">
        <v>4.2765347604606898</v>
      </c>
      <c r="E1894">
        <v>0.12097274280190701</v>
      </c>
      <c r="F1894">
        <v>0.37817262187544132</v>
      </c>
      <c r="G1894">
        <v>0.38755680875136578</v>
      </c>
      <c r="H1894">
        <v>0.13240511452308978</v>
      </c>
      <c r="I1894">
        <v>0</v>
      </c>
      <c r="J1894">
        <v>7.944306871385387</v>
      </c>
      <c r="K1894">
        <v>0.13240511452308978</v>
      </c>
      <c r="L1894">
        <v>-1</v>
      </c>
      <c r="M1894">
        <v>-1</v>
      </c>
      <c r="N1894">
        <v>2.6481022904617957</v>
      </c>
      <c r="O1894">
        <v>12.096926530150919</v>
      </c>
      <c r="P1894">
        <v>0.78044056242050686</v>
      </c>
      <c r="Q1894">
        <v>2.1123512307682351</v>
      </c>
      <c r="R1894">
        <v>0.69529083686357507</v>
      </c>
      <c r="S1894">
        <v>0.33960499188695104</v>
      </c>
      <c r="T1894">
        <v>0.32289438248441299</v>
      </c>
      <c r="U1894">
        <v>0.12556154098217254</v>
      </c>
      <c r="V1894">
        <v>6.9718418139778238E-3</v>
      </c>
      <c r="W1894">
        <v>27.343533144192399</v>
      </c>
      <c r="X1894">
        <v>1.0249722684632308</v>
      </c>
      <c r="Y1894">
        <v>-1</v>
      </c>
      <c r="Z1894">
        <v>-1</v>
      </c>
      <c r="AA1894">
        <v>48.643851320091088</v>
      </c>
      <c r="AB1894">
        <v>0.17120305516776529</v>
      </c>
      <c r="AC1894">
        <v>0.17143709150017622</v>
      </c>
      <c r="AD1894">
        <v>0.16638372043396144</v>
      </c>
      <c r="AE1894">
        <v>22.57593259236895</v>
      </c>
      <c r="AF1894">
        <v>-1</v>
      </c>
      <c r="AG1894">
        <v>-1</v>
      </c>
      <c r="AH1894">
        <v>-1</v>
      </c>
      <c r="AI1894">
        <v>3.5559228384419569E-3</v>
      </c>
      <c r="AJ1894">
        <v>6.9718418139778238E-3</v>
      </c>
      <c r="AK1894">
        <v>2.5652464127684911E-2</v>
      </c>
      <c r="AL1894">
        <v>0.14617549286156242</v>
      </c>
      <c r="AM1894">
        <v>2.1532435880086395E-2</v>
      </c>
      <c r="AN1894">
        <v>0.16190842433496738</v>
      </c>
      <c r="AO1894">
        <v>0.93531940634914568</v>
      </c>
      <c r="AP1894">
        <v>4.5098418839734347</v>
      </c>
      <c r="AQ1894">
        <v>32.731718709836635</v>
      </c>
      <c r="AR1894">
        <v>0.76595299364528358</v>
      </c>
      <c r="AS1894">
        <v>1.1184449967547418</v>
      </c>
      <c r="AT1894">
        <v>-1</v>
      </c>
      <c r="AU1894">
        <v>-1</v>
      </c>
      <c r="AV1894">
        <v>0.97439528223787497</v>
      </c>
      <c r="AW1894">
        <v>61.502158242746788</v>
      </c>
      <c r="AX1894">
        <v>61.703620923756702</v>
      </c>
      <c r="AY1894">
        <v>0.21810407505143437</v>
      </c>
      <c r="AZ1894">
        <v>9.0114492242913986</v>
      </c>
      <c r="BA1894">
        <v>1435.8677688534883</v>
      </c>
    </row>
    <row r="1895" spans="1:100" x14ac:dyDescent="0.25">
      <c r="A1895">
        <v>4622</v>
      </c>
      <c r="B1895" t="s">
        <v>888</v>
      </c>
      <c r="C1895">
        <v>3</v>
      </c>
      <c r="D1895">
        <v>4.5326672230839344</v>
      </c>
      <c r="E1895">
        <v>6.2999410915395709E-2</v>
      </c>
      <c r="F1895">
        <v>-0.79578253842562763</v>
      </c>
      <c r="G1895">
        <v>-0.77205551995936761</v>
      </c>
      <c r="H1895">
        <v>-4.3051388017057095E-2</v>
      </c>
      <c r="I1895">
        <v>0</v>
      </c>
      <c r="J1895">
        <v>-2.5830832810234243</v>
      </c>
      <c r="K1895">
        <v>-4.3051388017057095E-2</v>
      </c>
      <c r="L1895">
        <v>-0.99999999999999856</v>
      </c>
      <c r="M1895">
        <v>-0.99999999999999856</v>
      </c>
      <c r="N1895">
        <v>-0.86102776034114181</v>
      </c>
      <c r="O1895">
        <v>1.1775284221011435</v>
      </c>
      <c r="P1895">
        <v>-0.32247666326772395</v>
      </c>
      <c r="Q1895">
        <v>-1.9330308635578968</v>
      </c>
      <c r="R1895">
        <v>-0.55614266511935673</v>
      </c>
      <c r="S1895">
        <v>0.33333333333333282</v>
      </c>
      <c r="T1895">
        <v>0.42630236264917154</v>
      </c>
      <c r="U1895">
        <v>-3.9801000362671909E-3</v>
      </c>
      <c r="V1895">
        <v>-6.9114966663435798E-3</v>
      </c>
      <c r="W1895">
        <v>31.671819491878061</v>
      </c>
      <c r="X1895">
        <v>0.8686479461953367</v>
      </c>
      <c r="Y1895">
        <v>-0.99999999999999856</v>
      </c>
      <c r="Z1895">
        <v>-0.99999999999999856</v>
      </c>
      <c r="AA1895">
        <v>41.442828492872621</v>
      </c>
      <c r="AB1895">
        <v>4.7107489177818263E-2</v>
      </c>
      <c r="AC1895">
        <v>8.9372873941581957E-2</v>
      </c>
      <c r="AD1895">
        <v>7.0062670202879207E-2</v>
      </c>
      <c r="AE1895">
        <v>10.327151666113977</v>
      </c>
      <c r="AF1895">
        <v>-0.99999999999999856</v>
      </c>
      <c r="AG1895">
        <v>-0.99999999999999856</v>
      </c>
      <c r="AH1895">
        <v>-0.99999999999999856</v>
      </c>
      <c r="AI1895">
        <v>0</v>
      </c>
      <c r="AJ1895">
        <v>-6.9114966663435798E-3</v>
      </c>
      <c r="AK1895">
        <v>0.16532113322678491</v>
      </c>
      <c r="AL1895">
        <v>6.3022925606845734E-2</v>
      </c>
      <c r="AM1895">
        <v>7.8972594334817195E-3</v>
      </c>
      <c r="AN1895">
        <v>-6.0571595824804328E-2</v>
      </c>
      <c r="AO1895">
        <v>1.0240371519709657</v>
      </c>
      <c r="AP1895">
        <v>-1.19917526758588</v>
      </c>
      <c r="AQ1895">
        <v>29.088736210854613</v>
      </c>
      <c r="AR1895">
        <v>0.74874409927989372</v>
      </c>
      <c r="AS1895">
        <v>0.82559655817827959</v>
      </c>
      <c r="AT1895">
        <v>-0.99999999999999856</v>
      </c>
      <c r="AU1895">
        <v>-0.99999999999999856</v>
      </c>
      <c r="AV1895">
        <v>-1.3281981850787239</v>
      </c>
      <c r="AW1895">
        <v>41.421181647387925</v>
      </c>
      <c r="AX1895">
        <v>40.730031980753566</v>
      </c>
      <c r="AY1895">
        <v>0.14595178392261821</v>
      </c>
      <c r="AZ1895">
        <v>1.0670972647585271</v>
      </c>
      <c r="BA1895">
        <v>1455.7377028673122</v>
      </c>
    </row>
    <row r="1896" spans="1:100" x14ac:dyDescent="0.25">
      <c r="A1896">
        <v>4623</v>
      </c>
      <c r="B1896" t="s">
        <v>2247</v>
      </c>
      <c r="C1896">
        <v>3</v>
      </c>
      <c r="D1896">
        <v>6.5077779188243916</v>
      </c>
      <c r="E1896">
        <v>0</v>
      </c>
      <c r="F1896">
        <v>-8.2070367444462583E-2</v>
      </c>
      <c r="G1896">
        <v>-8.2070367444462583E-2</v>
      </c>
      <c r="H1896">
        <v>0.75435818897297102</v>
      </c>
      <c r="I1896">
        <v>0</v>
      </c>
      <c r="J1896">
        <v>45.261491338378271</v>
      </c>
      <c r="K1896">
        <v>0.75435818897297102</v>
      </c>
      <c r="L1896">
        <v>-1.0000000000000004</v>
      </c>
      <c r="M1896">
        <v>-1.0000000000000004</v>
      </c>
      <c r="N1896">
        <v>15.087163779459418</v>
      </c>
      <c r="O1896">
        <v>51.687198889758207</v>
      </c>
      <c r="P1896">
        <v>3.6501207047118851</v>
      </c>
      <c r="Q1896">
        <v>6.1830525876888576</v>
      </c>
      <c r="R1896">
        <v>2.4149454216252786</v>
      </c>
      <c r="S1896">
        <v>0.33333333333333331</v>
      </c>
      <c r="T1896">
        <v>0.487690761896239</v>
      </c>
      <c r="U1896">
        <v>0.12996856489724909</v>
      </c>
      <c r="V1896">
        <v>-1.8548415552072289E-2</v>
      </c>
      <c r="W1896">
        <v>7.1234422240711268</v>
      </c>
      <c r="X1896">
        <v>0.64386818126566625</v>
      </c>
      <c r="Y1896">
        <v>-1.0000000000000004</v>
      </c>
      <c r="Z1896">
        <v>-1.0000000000000004</v>
      </c>
      <c r="AA1896">
        <v>72.171810915563981</v>
      </c>
      <c r="AB1896">
        <v>0.18695872635510405</v>
      </c>
      <c r="AC1896">
        <v>0.65241414172745615</v>
      </c>
      <c r="AD1896">
        <v>0.41329559731479149</v>
      </c>
      <c r="AE1896">
        <v>62.633423269867599</v>
      </c>
      <c r="AF1896">
        <v>-1.0000000000000004</v>
      </c>
      <c r="AG1896">
        <v>-1.0000000000000004</v>
      </c>
      <c r="AH1896">
        <v>-1.0000000000000004</v>
      </c>
      <c r="AI1896">
        <v>0</v>
      </c>
      <c r="AJ1896">
        <v>-1.8548415552072289E-2</v>
      </c>
      <c r="AK1896">
        <v>-2.4444847494087825E-2</v>
      </c>
      <c r="AL1896">
        <v>0.21170210962864283</v>
      </c>
      <c r="AM1896">
        <v>0.11584506584167832</v>
      </c>
      <c r="AN1896">
        <v>0.14676293980929433</v>
      </c>
      <c r="AO1896">
        <v>2.7739024085715172</v>
      </c>
      <c r="AP1896">
        <v>4.7275840433755718</v>
      </c>
      <c r="AQ1896">
        <v>52.384933562449362</v>
      </c>
      <c r="AR1896">
        <v>0.93244424457474961</v>
      </c>
      <c r="AS1896">
        <v>1.3982263702386375</v>
      </c>
      <c r="AT1896">
        <v>-1.0000000000000004</v>
      </c>
      <c r="AU1896">
        <v>-1.0000000000000004</v>
      </c>
      <c r="AV1896">
        <v>2.3328750541808163</v>
      </c>
      <c r="AW1896">
        <v>128.5865938486977</v>
      </c>
      <c r="AX1896">
        <v>126.7317522934905</v>
      </c>
      <c r="AY1896">
        <v>0.17364438844934807</v>
      </c>
      <c r="AZ1896">
        <v>29.269072443216231</v>
      </c>
      <c r="BA1896">
        <v>1565.615716681513</v>
      </c>
      <c r="CU1896" t="e">
        <v>#N/A</v>
      </c>
      <c r="CV1896" t="e">
        <v>#N/A</v>
      </c>
    </row>
    <row r="1897" spans="1:100" x14ac:dyDescent="0.25">
      <c r="A1897">
        <v>4624</v>
      </c>
      <c r="B1897" t="s">
        <v>2248</v>
      </c>
      <c r="C1897">
        <v>3</v>
      </c>
      <c r="D1897">
        <v>3.0181346216984251</v>
      </c>
      <c r="E1897">
        <v>0</v>
      </c>
      <c r="F1897">
        <v>-0.33254072432035647</v>
      </c>
      <c r="G1897">
        <v>-0.33254072432035647</v>
      </c>
      <c r="H1897">
        <v>-9.5420699263620651E-2</v>
      </c>
      <c r="I1897">
        <v>0</v>
      </c>
      <c r="J1897">
        <v>-5.7252419558172383</v>
      </c>
      <c r="K1897">
        <v>-9.5420699263620651E-2</v>
      </c>
      <c r="L1897">
        <v>-0.99999999999999967</v>
      </c>
      <c r="M1897">
        <v>-0.99999999999999967</v>
      </c>
      <c r="N1897">
        <v>-1.9084139852724138</v>
      </c>
      <c r="O1897">
        <v>-3.0396480584391679</v>
      </c>
      <c r="P1897">
        <v>-0.44138669547986037</v>
      </c>
      <c r="Q1897">
        <v>17.912453248944413</v>
      </c>
      <c r="R1897">
        <v>5.660183394479172</v>
      </c>
      <c r="S1897">
        <v>0.33333333333333326</v>
      </c>
      <c r="T1897">
        <v>0.16548347555444357</v>
      </c>
      <c r="U1897">
        <v>-1.5814429214782537E-2</v>
      </c>
      <c r="V1897">
        <v>5.7635668764774977E-3</v>
      </c>
      <c r="W1897">
        <v>23.367465832523695</v>
      </c>
      <c r="X1897">
        <v>0.39852803503819512</v>
      </c>
      <c r="Y1897">
        <v>-0.99999999999999967</v>
      </c>
      <c r="Z1897">
        <v>-0.99999999999999967</v>
      </c>
      <c r="AA1897">
        <v>61.033975604904512</v>
      </c>
      <c r="AB1897">
        <v>6.1850265779430876E-2</v>
      </c>
      <c r="AC1897">
        <v>0.20998326769215589</v>
      </c>
      <c r="AD1897">
        <v>0.36829299408644617</v>
      </c>
      <c r="AE1897">
        <v>32.006326377901658</v>
      </c>
      <c r="AF1897">
        <v>-0.99999999999999967</v>
      </c>
      <c r="AG1897">
        <v>-0.99999999999999967</v>
      </c>
      <c r="AH1897">
        <v>-0.99999999999999967</v>
      </c>
      <c r="AI1897">
        <v>0</v>
      </c>
      <c r="AJ1897">
        <v>5.7635668764774977E-3</v>
      </c>
      <c r="AK1897">
        <v>6.4319197962112197E-3</v>
      </c>
      <c r="AL1897">
        <v>-4.5901572797986852E-2</v>
      </c>
      <c r="AM1897">
        <v>0.11423391700566171</v>
      </c>
      <c r="AN1897">
        <v>0.10763829123120987</v>
      </c>
      <c r="AO1897">
        <v>2.8880075241225964</v>
      </c>
      <c r="AP1897">
        <v>2.4614494167903138</v>
      </c>
      <c r="AQ1897">
        <v>17.642223876706449</v>
      </c>
      <c r="AR1897">
        <v>0.48876594654947186</v>
      </c>
      <c r="AS1897">
        <v>0.30310733577457444</v>
      </c>
      <c r="AT1897">
        <v>-0.99999999999999967</v>
      </c>
      <c r="AU1897">
        <v>-0.99999999999999967</v>
      </c>
      <c r="AV1897">
        <v>5.3276426701588155</v>
      </c>
      <c r="AW1897">
        <v>60.455776963255673</v>
      </c>
      <c r="AX1897">
        <v>61.032133650903425</v>
      </c>
      <c r="AY1897">
        <v>0.22650145580176814</v>
      </c>
      <c r="AZ1897">
        <v>-4.9898839554104004</v>
      </c>
      <c r="BA1897">
        <v>1496.5893157059975</v>
      </c>
      <c r="CU1897" t="e">
        <v>#N/A</v>
      </c>
      <c r="CV1897" t="e">
        <v>#N/A</v>
      </c>
    </row>
    <row r="1898" spans="1:100" x14ac:dyDescent="0.25">
      <c r="A1898">
        <v>4625</v>
      </c>
      <c r="B1898" t="s">
        <v>2249</v>
      </c>
      <c r="C1898">
        <v>2</v>
      </c>
      <c r="D1898">
        <v>4.3894475291624451</v>
      </c>
      <c r="E1898">
        <v>0.14605383929939314</v>
      </c>
      <c r="F1898">
        <v>0.44062729190603334</v>
      </c>
      <c r="G1898">
        <v>0.45029509129558476</v>
      </c>
      <c r="H1898">
        <v>0.14538438307092011</v>
      </c>
      <c r="I1898">
        <v>0</v>
      </c>
      <c r="J1898">
        <v>8.7230629842552059</v>
      </c>
      <c r="K1898">
        <v>0.14538438307092011</v>
      </c>
      <c r="L1898">
        <v>-1</v>
      </c>
      <c r="M1898">
        <v>-1</v>
      </c>
      <c r="N1898">
        <v>2.907687661418402</v>
      </c>
      <c r="O1898">
        <v>12.905850518855075</v>
      </c>
      <c r="P1898">
        <v>0.90746290978540523</v>
      </c>
      <c r="Q1898">
        <v>2.4092354338369004</v>
      </c>
      <c r="R1898">
        <v>0.79280197925149865</v>
      </c>
      <c r="S1898">
        <v>0.34203118807138133</v>
      </c>
      <c r="T1898">
        <v>0.3331378314865539</v>
      </c>
      <c r="U1898">
        <v>0.13824581035547379</v>
      </c>
      <c r="V1898">
        <v>8.6490642500412392E-3</v>
      </c>
      <c r="W1898">
        <v>28.144090355154944</v>
      </c>
      <c r="X1898">
        <v>1.0837333971907914</v>
      </c>
      <c r="Y1898">
        <v>-1</v>
      </c>
      <c r="Z1898">
        <v>-1</v>
      </c>
      <c r="AA1898">
        <v>50.292069676088687</v>
      </c>
      <c r="AB1898">
        <v>0.18543082805970754</v>
      </c>
      <c r="AC1898">
        <v>0.18567026379794083</v>
      </c>
      <c r="AD1898">
        <v>0.18049466446543619</v>
      </c>
      <c r="AE1898">
        <v>23.886687290668217</v>
      </c>
      <c r="AF1898">
        <v>-1</v>
      </c>
      <c r="AG1898">
        <v>-1</v>
      </c>
      <c r="AH1898">
        <v>-1</v>
      </c>
      <c r="AI1898">
        <v>4.4756153569621548E-3</v>
      </c>
      <c r="AJ1898">
        <v>8.6490642500412392E-3</v>
      </c>
      <c r="AK1898">
        <v>8.5116665860124757E-3</v>
      </c>
      <c r="AL1898">
        <v>0.16331629040323487</v>
      </c>
      <c r="AM1898">
        <v>1.5681483651235201E-3</v>
      </c>
      <c r="AN1898">
        <v>0.18187271184993026</v>
      </c>
      <c r="AO1898">
        <v>0.42695045196115311</v>
      </c>
      <c r="AP1898">
        <v>5.0182108383614281</v>
      </c>
      <c r="AQ1898">
        <v>33.583968363697529</v>
      </c>
      <c r="AR1898">
        <v>0.78471267672356393</v>
      </c>
      <c r="AS1898">
        <v>1.1791114580824524</v>
      </c>
      <c r="AT1898">
        <v>-1</v>
      </c>
      <c r="AU1898">
        <v>-1</v>
      </c>
      <c r="AV1898">
        <v>1.1037964946235692</v>
      </c>
      <c r="AW1898">
        <v>63.401609309027066</v>
      </c>
      <c r="AX1898">
        <v>63.627956010007232</v>
      </c>
      <c r="AY1898">
        <v>0.23273494207251511</v>
      </c>
      <c r="AZ1898">
        <v>11.57466769520628</v>
      </c>
      <c r="BA1898">
        <v>1406.6548058782942</v>
      </c>
    </row>
    <row r="1899" spans="1:100" x14ac:dyDescent="0.25">
      <c r="A1899">
        <v>4626</v>
      </c>
      <c r="B1899" t="s">
        <v>2250</v>
      </c>
      <c r="C1899">
        <v>2</v>
      </c>
      <c r="D1899">
        <v>1.2552513169206891</v>
      </c>
      <c r="E1899">
        <v>-0.55013914706627276</v>
      </c>
      <c r="F1899">
        <v>-1.2929692932926293</v>
      </c>
      <c r="G1899">
        <v>-1.291173918573683</v>
      </c>
      <c r="H1899">
        <v>-0.21488996665942883</v>
      </c>
      <c r="I1899">
        <v>0</v>
      </c>
      <c r="J1899">
        <v>-12.893397999565732</v>
      </c>
      <c r="K1899">
        <v>-0.21488996665942883</v>
      </c>
      <c r="L1899">
        <v>-1</v>
      </c>
      <c r="M1899">
        <v>-1</v>
      </c>
      <c r="N1899">
        <v>-4.2977993331885767</v>
      </c>
      <c r="O1899">
        <v>-9.5480006313615373</v>
      </c>
      <c r="P1899">
        <v>-2.6183824357723187</v>
      </c>
      <c r="Q1899">
        <v>-5.8315805113464085</v>
      </c>
      <c r="R1899">
        <v>-1.9138808577520763</v>
      </c>
      <c r="S1899">
        <v>0.27468561698293892</v>
      </c>
      <c r="T1899">
        <v>4.8803478233710063E-2</v>
      </c>
      <c r="U1899">
        <v>-0.21384004744385574</v>
      </c>
      <c r="V1899">
        <v>-3.7906735121789367E-2</v>
      </c>
      <c r="W1899">
        <v>5.9224815226845102</v>
      </c>
      <c r="X1899">
        <v>-0.54733905991482268</v>
      </c>
      <c r="Y1899">
        <v>-1</v>
      </c>
      <c r="Z1899">
        <v>-1</v>
      </c>
      <c r="AA1899">
        <v>4.5413562031074761</v>
      </c>
      <c r="AB1899">
        <v>-0.20949910253429765</v>
      </c>
      <c r="AC1899">
        <v>-0.20940954176123738</v>
      </c>
      <c r="AD1899">
        <v>-0.21119236830427679</v>
      </c>
      <c r="AE1899">
        <v>-12.496818824913941</v>
      </c>
      <c r="AF1899">
        <v>-1</v>
      </c>
      <c r="AG1899">
        <v>-1</v>
      </c>
      <c r="AH1899">
        <v>-1</v>
      </c>
      <c r="AI1899">
        <v>-2.1052912914156795E-2</v>
      </c>
      <c r="AJ1899">
        <v>-3.7906735121789367E-2</v>
      </c>
      <c r="AK1899">
        <v>0.48430039577583345</v>
      </c>
      <c r="AL1899">
        <v>-0.31247243878658609</v>
      </c>
      <c r="AM1899">
        <v>0.55573040148264052</v>
      </c>
      <c r="AN1899">
        <v>-0.37228954126758679</v>
      </c>
      <c r="AO1899">
        <v>14.538091907297488</v>
      </c>
      <c r="AP1899">
        <v>-9.0929306169749076</v>
      </c>
      <c r="AQ1899">
        <v>9.9274973752782607</v>
      </c>
      <c r="AR1899">
        <v>0.26398744499972271</v>
      </c>
      <c r="AS1899">
        <v>-0.50484860675001408</v>
      </c>
      <c r="AT1899">
        <v>-1</v>
      </c>
      <c r="AU1899">
        <v>-1</v>
      </c>
      <c r="AV1899">
        <v>-2.4880806188496707</v>
      </c>
      <c r="AW1899">
        <v>10.677259302173994</v>
      </c>
      <c r="AX1899">
        <v>10.21288340346198</v>
      </c>
      <c r="AY1899">
        <v>-0.17338394533522092</v>
      </c>
      <c r="AZ1899">
        <v>-59.574323823275662</v>
      </c>
      <c r="BA1899">
        <v>1337.5423618965262</v>
      </c>
    </row>
    <row r="1900" spans="1:100" x14ac:dyDescent="0.25">
      <c r="A1900">
        <v>4627</v>
      </c>
      <c r="B1900" t="s">
        <v>2251</v>
      </c>
      <c r="C1900">
        <v>3</v>
      </c>
      <c r="D1900">
        <v>4.0762057055803647</v>
      </c>
      <c r="E1900">
        <v>0</v>
      </c>
      <c r="F1900">
        <v>-0.78455466957628905</v>
      </c>
      <c r="G1900">
        <v>-0.78455466957628905</v>
      </c>
      <c r="H1900">
        <v>-0.16352357162049327</v>
      </c>
      <c r="I1900">
        <v>0</v>
      </c>
      <c r="J1900">
        <v>-9.8114142972296019</v>
      </c>
      <c r="K1900">
        <v>-0.16352357162049327</v>
      </c>
      <c r="L1900">
        <v>-0.99999999999999978</v>
      </c>
      <c r="M1900">
        <v>-0.99999999999999978</v>
      </c>
      <c r="N1900">
        <v>-3.2704714324098663</v>
      </c>
      <c r="O1900">
        <v>-6.5197632612255259</v>
      </c>
      <c r="P1900">
        <v>0.25745150033194053</v>
      </c>
      <c r="Q1900">
        <v>-3.8085056135278639</v>
      </c>
      <c r="R1900">
        <v>-1.1069504574563491</v>
      </c>
      <c r="S1900">
        <v>0.32921344862548396</v>
      </c>
      <c r="T1900">
        <v>0.36603836543949864</v>
      </c>
      <c r="U1900">
        <v>0.1331515868312865</v>
      </c>
      <c r="V1900">
        <v>0</v>
      </c>
      <c r="W1900">
        <v>39.677078900670494</v>
      </c>
      <c r="X1900">
        <v>1.4196688765207077</v>
      </c>
      <c r="Y1900">
        <v>-0.99999999999999978</v>
      </c>
      <c r="Z1900">
        <v>-0.99999999999999978</v>
      </c>
      <c r="AA1900">
        <v>65.820339291310503</v>
      </c>
      <c r="AB1900">
        <v>0.34793872154290328</v>
      </c>
      <c r="AC1900">
        <v>0.14803248348429035</v>
      </c>
      <c r="AD1900">
        <v>4.9033011934733792E-2</v>
      </c>
      <c r="AE1900">
        <v>27.250210848096387</v>
      </c>
      <c r="AF1900">
        <v>-0.99999999999999978</v>
      </c>
      <c r="AG1900">
        <v>-0.99999999999999978</v>
      </c>
      <c r="AH1900">
        <v>-0.99999999999999978</v>
      </c>
      <c r="AI1900">
        <v>-2.0573079190420823E-2</v>
      </c>
      <c r="AJ1900">
        <v>0</v>
      </c>
      <c r="AK1900">
        <v>-4.5918235604136798E-2</v>
      </c>
      <c r="AL1900">
        <v>-7.8453558443334515E-2</v>
      </c>
      <c r="AM1900">
        <v>1.9833177137501781E-2</v>
      </c>
      <c r="AN1900">
        <v>-5.4707052515368226E-2</v>
      </c>
      <c r="AO1900">
        <v>0.26623825041686194</v>
      </c>
      <c r="AP1900">
        <v>-1.7599441051008782</v>
      </c>
      <c r="AQ1900">
        <v>29.865664603440905</v>
      </c>
      <c r="AR1900">
        <v>0.82840340089626885</v>
      </c>
      <c r="AS1900">
        <v>1.256145304900214</v>
      </c>
      <c r="AT1900">
        <v>-0.99999999999999978</v>
      </c>
      <c r="AU1900">
        <v>-0.99999999999999978</v>
      </c>
      <c r="AV1900">
        <v>-1.8915051270326382</v>
      </c>
      <c r="AW1900">
        <v>57.540631924984119</v>
      </c>
      <c r="AX1900">
        <v>57.129170341175715</v>
      </c>
      <c r="AY1900">
        <v>0.20903299465067784</v>
      </c>
      <c r="AZ1900">
        <v>7.7394845999982627</v>
      </c>
      <c r="BA1900">
        <v>1465.2356184852576</v>
      </c>
    </row>
    <row r="1901" spans="1:100" x14ac:dyDescent="0.25">
      <c r="A1901">
        <v>4628</v>
      </c>
      <c r="B1901" t="s">
        <v>2252</v>
      </c>
      <c r="C1901">
        <v>3</v>
      </c>
      <c r="D1901">
        <v>4.5759697831531891</v>
      </c>
      <c r="E1901">
        <v>-4.5177331821230973E-2</v>
      </c>
      <c r="F1901">
        <v>0.49471082453707266</v>
      </c>
      <c r="G1901">
        <v>0.5009256612283739</v>
      </c>
      <c r="H1901">
        <v>-8.1377841111836879E-2</v>
      </c>
      <c r="I1901">
        <v>0</v>
      </c>
      <c r="J1901">
        <v>-4.8826704667102163</v>
      </c>
      <c r="K1901">
        <v>-8.1377841111836879E-2</v>
      </c>
      <c r="L1901">
        <v>-1</v>
      </c>
      <c r="M1901">
        <v>-1</v>
      </c>
      <c r="N1901">
        <v>-1.6275568222367394</v>
      </c>
      <c r="O1901">
        <v>0.19422497767134453</v>
      </c>
      <c r="P1901">
        <v>0.70352893861592458</v>
      </c>
      <c r="Q1901">
        <v>6.3991107527140496</v>
      </c>
      <c r="R1901">
        <v>2.2241091181351114</v>
      </c>
      <c r="S1901">
        <v>0.3333333333333332</v>
      </c>
      <c r="T1901">
        <v>0.15332253193281387</v>
      </c>
      <c r="U1901">
        <v>-0.12147945264501062</v>
      </c>
      <c r="V1901">
        <v>0</v>
      </c>
      <c r="W1901">
        <v>17.862170149318946</v>
      </c>
      <c r="X1901">
        <v>-0.12026466322676146</v>
      </c>
      <c r="Y1901">
        <v>-1</v>
      </c>
      <c r="Z1901">
        <v>-1</v>
      </c>
      <c r="AA1901">
        <v>22.105857521034221</v>
      </c>
      <c r="AB1901">
        <v>8.0275909216320537E-2</v>
      </c>
      <c r="AC1901">
        <v>-8.8060535098491655E-2</v>
      </c>
      <c r="AD1901">
        <v>4.8176190953774727E-2</v>
      </c>
      <c r="AE1901">
        <v>2.0195782535801796</v>
      </c>
      <c r="AF1901">
        <v>-1</v>
      </c>
      <c r="AG1901">
        <v>-1</v>
      </c>
      <c r="AH1901">
        <v>-1</v>
      </c>
      <c r="AI1901">
        <v>0</v>
      </c>
      <c r="AJ1901">
        <v>0</v>
      </c>
      <c r="AK1901">
        <v>-8.3517106170481206E-2</v>
      </c>
      <c r="AL1901">
        <v>0.61927613074360655</v>
      </c>
      <c r="AM1901">
        <v>0.10559204905639201</v>
      </c>
      <c r="AN1901">
        <v>3.3734818573956118E-2</v>
      </c>
      <c r="AO1901">
        <v>2.2222156955573951</v>
      </c>
      <c r="AP1901">
        <v>3.9397511180669342</v>
      </c>
      <c r="AQ1901">
        <v>12.979499682608731</v>
      </c>
      <c r="AR1901">
        <v>0.36517641262113654</v>
      </c>
      <c r="AS1901">
        <v>-0.20164250433859829</v>
      </c>
      <c r="AT1901">
        <v>-1</v>
      </c>
      <c r="AU1901">
        <v>-1</v>
      </c>
      <c r="AV1901">
        <v>2.7250347793634853</v>
      </c>
      <c r="AW1901">
        <v>26.239833616772536</v>
      </c>
      <c r="AX1901">
        <v>26.239833616772536</v>
      </c>
      <c r="AY1901">
        <v>-6.8117374164916616E-2</v>
      </c>
      <c r="AZ1901">
        <v>-34.384743250147871</v>
      </c>
      <c r="BA1901">
        <v>1415.931299049199</v>
      </c>
      <c r="CU1901" t="e">
        <v>#N/A</v>
      </c>
      <c r="CV1901" t="e">
        <v>#N/A</v>
      </c>
    </row>
    <row r="1902" spans="1:100" x14ac:dyDescent="0.25">
      <c r="A1902">
        <v>4630</v>
      </c>
      <c r="B1902" t="s">
        <v>2253</v>
      </c>
      <c r="C1902">
        <v>2</v>
      </c>
      <c r="D1902">
        <v>4.3029604987181296</v>
      </c>
      <c r="E1902">
        <v>0.12684264129853171</v>
      </c>
      <c r="F1902">
        <v>0.39278931033467629</v>
      </c>
      <c r="G1902">
        <v>0.40223987296365166</v>
      </c>
      <c r="H1902">
        <v>0.13544274044761162</v>
      </c>
      <c r="I1902">
        <v>0</v>
      </c>
      <c r="J1902">
        <v>8.1265644268566959</v>
      </c>
      <c r="K1902">
        <v>0.13544274044761162</v>
      </c>
      <c r="L1902">
        <v>-1</v>
      </c>
      <c r="M1902">
        <v>-1</v>
      </c>
      <c r="N1902">
        <v>2.708854808952232</v>
      </c>
      <c r="O1902">
        <v>12.286244477460524</v>
      </c>
      <c r="P1902">
        <v>0.81016846071672732</v>
      </c>
      <c r="Q1902">
        <v>2.1818330469814557</v>
      </c>
      <c r="R1902">
        <v>0.71811202843964517</v>
      </c>
      <c r="S1902">
        <v>0.34017281097480195</v>
      </c>
      <c r="T1902">
        <v>0.32529172607359558</v>
      </c>
      <c r="U1902">
        <v>0.12853012625644819</v>
      </c>
      <c r="V1902">
        <v>7.3643735143738027E-3</v>
      </c>
      <c r="W1902">
        <v>27.530892957969364</v>
      </c>
      <c r="X1902">
        <v>1.0387245324925347</v>
      </c>
      <c r="Y1902">
        <v>-1</v>
      </c>
      <c r="Z1902">
        <v>-1</v>
      </c>
      <c r="AA1902">
        <v>49.029594999636728</v>
      </c>
      <c r="AB1902">
        <v>0.17453287700059866</v>
      </c>
      <c r="AC1902">
        <v>0.17476817699244018</v>
      </c>
      <c r="AD1902">
        <v>0.16968620001911877</v>
      </c>
      <c r="AE1902">
        <v>22.882697371722269</v>
      </c>
      <c r="AF1902">
        <v>-1</v>
      </c>
      <c r="AG1902">
        <v>-1</v>
      </c>
      <c r="AH1902">
        <v>-1</v>
      </c>
      <c r="AI1902">
        <v>3.771164693293071E-3</v>
      </c>
      <c r="AJ1902">
        <v>7.3643735143738027E-3</v>
      </c>
      <c r="AK1902">
        <v>2.1640887451565671E-2</v>
      </c>
      <c r="AL1902">
        <v>0.15018706953768166</v>
      </c>
      <c r="AM1902">
        <v>1.6860058766031194E-2</v>
      </c>
      <c r="AN1902">
        <v>0.16658080144902257</v>
      </c>
      <c r="AO1902">
        <v>0.81634238469493492</v>
      </c>
      <c r="AP1902">
        <v>4.6288189056276456</v>
      </c>
      <c r="AQ1902">
        <v>32.931176455332263</v>
      </c>
      <c r="AR1902">
        <v>0.77034344904301277</v>
      </c>
      <c r="AS1902">
        <v>1.1326431786475775</v>
      </c>
      <c r="AT1902">
        <v>-1</v>
      </c>
      <c r="AU1902">
        <v>-1</v>
      </c>
      <c r="AV1902">
        <v>1.0046799223898848</v>
      </c>
      <c r="AW1902">
        <v>61.94669961116297</v>
      </c>
      <c r="AX1902">
        <v>62.153986067518112</v>
      </c>
      <c r="AY1902">
        <v>0.22152823572718336</v>
      </c>
      <c r="AZ1902">
        <v>9.6113365637644552</v>
      </c>
      <c r="BA1902">
        <v>1465.0566774809574</v>
      </c>
    </row>
    <row r="1903" spans="1:100" x14ac:dyDescent="0.25">
      <c r="A1903">
        <v>4632</v>
      </c>
      <c r="B1903" t="s">
        <v>2254</v>
      </c>
      <c r="C1903">
        <v>2</v>
      </c>
      <c r="D1903">
        <v>2.5680943746322469</v>
      </c>
      <c r="E1903">
        <v>-0.25851983956800278</v>
      </c>
      <c r="F1903">
        <v>-0.56680536237439083</v>
      </c>
      <c r="G1903">
        <v>-0.5617124091452691</v>
      </c>
      <c r="H1903">
        <v>-6.3979287529761494E-2</v>
      </c>
      <c r="I1903">
        <v>0</v>
      </c>
      <c r="J1903">
        <v>-3.8387572517856912</v>
      </c>
      <c r="K1903">
        <v>-6.3979287529761494E-2</v>
      </c>
      <c r="L1903">
        <v>-1</v>
      </c>
      <c r="M1903">
        <v>-1</v>
      </c>
      <c r="N1903">
        <v>-1.2795857505952299</v>
      </c>
      <c r="O1903">
        <v>-0.14259630909482901</v>
      </c>
      <c r="P1903">
        <v>-1.1414865201942617</v>
      </c>
      <c r="Q1903">
        <v>-2.3796913280031857</v>
      </c>
      <c r="R1903">
        <v>-0.7801133679861636</v>
      </c>
      <c r="S1903">
        <v>0.30289513530401524</v>
      </c>
      <c r="T1903">
        <v>0.16790463095634256</v>
      </c>
      <c r="U1903">
        <v>-6.6359340165592279E-2</v>
      </c>
      <c r="V1903">
        <v>-1.8405576335753095E-2</v>
      </c>
      <c r="W1903">
        <v>15.230604853617931</v>
      </c>
      <c r="X1903">
        <v>0.13587986032119792</v>
      </c>
      <c r="Y1903">
        <v>-1</v>
      </c>
      <c r="Z1903">
        <v>-1</v>
      </c>
      <c r="AA1903">
        <v>23.705282932950968</v>
      </c>
      <c r="AB1903">
        <v>-4.4071993779035659E-2</v>
      </c>
      <c r="AC1903">
        <v>-4.3919653813408094E-2</v>
      </c>
      <c r="AD1903">
        <v>-4.7123635224047875E-2</v>
      </c>
      <c r="AE1903">
        <v>2.743399139896626</v>
      </c>
      <c r="AF1903">
        <v>-1</v>
      </c>
      <c r="AG1903">
        <v>-1</v>
      </c>
      <c r="AH1903">
        <v>-1</v>
      </c>
      <c r="AI1903">
        <v>-1.0359596719265495E-2</v>
      </c>
      <c r="AJ1903">
        <v>-1.8405576335753095E-2</v>
      </c>
      <c r="AK1903">
        <v>0.28500338698789751</v>
      </c>
      <c r="AL1903">
        <v>-0.11317542999865017</v>
      </c>
      <c r="AM1903">
        <v>0.32360451733744927</v>
      </c>
      <c r="AN1903">
        <v>-0.14016365712239548</v>
      </c>
      <c r="AO1903">
        <v>8.6272577279742251</v>
      </c>
      <c r="AP1903">
        <v>-3.1820964376516452</v>
      </c>
      <c r="AQ1903">
        <v>19.836651622161611</v>
      </c>
      <c r="AR1903">
        <v>0.48210732619086094</v>
      </c>
      <c r="AS1903">
        <v>0.20052372186930223</v>
      </c>
      <c r="AT1903">
        <v>-1</v>
      </c>
      <c r="AU1903">
        <v>-1</v>
      </c>
      <c r="AV1903">
        <v>-0.98352550702930153</v>
      </c>
      <c r="AW1903">
        <v>32.762282763210642</v>
      </c>
      <c r="AX1903">
        <v>32.587234752225783</v>
      </c>
      <c r="AY1903">
        <v>-3.27003866393627E-3</v>
      </c>
      <c r="AZ1903">
        <v>-29.771639736880445</v>
      </c>
      <c r="BA1903">
        <v>1379.4463097942023</v>
      </c>
    </row>
    <row r="1904" spans="1:100" x14ac:dyDescent="0.25">
      <c r="A1904">
        <v>4634</v>
      </c>
      <c r="B1904" t="s">
        <v>2255</v>
      </c>
      <c r="C1904">
        <v>2</v>
      </c>
      <c r="D1904">
        <v>4.0733120462223615</v>
      </c>
      <c r="E1904">
        <v>7.5831271514848878E-2</v>
      </c>
      <c r="F1904">
        <v>0.2657654273091577</v>
      </c>
      <c r="G1904">
        <v>0.2746391625729756</v>
      </c>
      <c r="H1904">
        <v>0.10904476109764749</v>
      </c>
      <c r="I1904">
        <v>0</v>
      </c>
      <c r="J1904">
        <v>6.5426856658588495</v>
      </c>
      <c r="K1904">
        <v>0.10904476109764749</v>
      </c>
      <c r="L1904">
        <v>-1</v>
      </c>
      <c r="M1904">
        <v>-1</v>
      </c>
      <c r="N1904">
        <v>2.1808952219529498</v>
      </c>
      <c r="O1904">
        <v>10.64100856367919</v>
      </c>
      <c r="P1904">
        <v>0.55182313945568562</v>
      </c>
      <c r="Q1904">
        <v>1.578012960120915</v>
      </c>
      <c r="R1904">
        <v>0.51978828518231657</v>
      </c>
      <c r="S1904">
        <v>0.33523827429120279</v>
      </c>
      <c r="T1904">
        <v>0.30445801312325149</v>
      </c>
      <c r="U1904">
        <v>0.1027321331143953</v>
      </c>
      <c r="V1904">
        <v>3.9531425140028375E-3</v>
      </c>
      <c r="W1904">
        <v>25.902673875701684</v>
      </c>
      <c r="X1904">
        <v>0.91921278519996252</v>
      </c>
      <c r="Y1904">
        <v>-1</v>
      </c>
      <c r="Z1904">
        <v>-1</v>
      </c>
      <c r="AA1904">
        <v>45.677354157595602</v>
      </c>
      <c r="AB1904">
        <v>0.14559561804695326</v>
      </c>
      <c r="AC1904">
        <v>0.145819936418153</v>
      </c>
      <c r="AD1904">
        <v>0.14098655428957266</v>
      </c>
      <c r="AE1904">
        <v>20.216809434273237</v>
      </c>
      <c r="AF1904">
        <v>-1</v>
      </c>
      <c r="AG1904">
        <v>-1</v>
      </c>
      <c r="AH1904">
        <v>-1</v>
      </c>
      <c r="AI1904">
        <v>1.9006414028052471E-3</v>
      </c>
      <c r="AJ1904">
        <v>3.9531425140028375E-3</v>
      </c>
      <c r="AK1904">
        <v>5.6502822689250845E-2</v>
      </c>
      <c r="AL1904">
        <v>0.11532513429999648</v>
      </c>
      <c r="AM1904">
        <v>5.7464569537544231E-2</v>
      </c>
      <c r="AN1904">
        <v>0.12597629067750954</v>
      </c>
      <c r="AO1904">
        <v>1.850292264893725</v>
      </c>
      <c r="AP1904">
        <v>3.5948690254288556</v>
      </c>
      <c r="AQ1904">
        <v>31.197822323647014</v>
      </c>
      <c r="AR1904">
        <v>0.73218893173047117</v>
      </c>
      <c r="AS1904">
        <v>1.0092562568451147</v>
      </c>
      <c r="AT1904">
        <v>-1</v>
      </c>
      <c r="AU1904">
        <v>-1</v>
      </c>
      <c r="AV1904">
        <v>0.74149632927524012</v>
      </c>
      <c r="AW1904">
        <v>58.083487301535854</v>
      </c>
      <c r="AX1904">
        <v>58.240163213629728</v>
      </c>
      <c r="AY1904">
        <v>0.19177114085921995</v>
      </c>
      <c r="AZ1904">
        <v>4.3981161102922357</v>
      </c>
      <c r="BA1904">
        <v>1393.5798499883927</v>
      </c>
    </row>
    <row r="1905" spans="1:100" x14ac:dyDescent="0.25">
      <c r="A1905">
        <v>4635</v>
      </c>
      <c r="B1905" t="s">
        <v>2256</v>
      </c>
      <c r="C1905">
        <v>3</v>
      </c>
      <c r="D1905">
        <v>3.7049337511809703</v>
      </c>
      <c r="E1905">
        <v>-2.1636448217162423E-2</v>
      </c>
      <c r="F1905">
        <v>0.34815473365611177</v>
      </c>
      <c r="G1905">
        <v>0.34815473365611177</v>
      </c>
      <c r="H1905">
        <v>0.30597889986919052</v>
      </c>
      <c r="I1905">
        <v>0</v>
      </c>
      <c r="J1905">
        <v>18.358733992151425</v>
      </c>
      <c r="K1905">
        <v>0.30597889986919052</v>
      </c>
      <c r="L1905">
        <v>-0.99999999999999811</v>
      </c>
      <c r="M1905">
        <v>-0.99999999999999811</v>
      </c>
      <c r="N1905">
        <v>6.1195779973838116</v>
      </c>
      <c r="O1905">
        <v>22.411822476988505</v>
      </c>
      <c r="P1905">
        <v>-0.72208601574775599</v>
      </c>
      <c r="Q1905">
        <v>-0.18377881248227659</v>
      </c>
      <c r="R1905">
        <v>-0.12573011035244275</v>
      </c>
      <c r="S1905">
        <v>0.36243503066986371</v>
      </c>
      <c r="T1905">
        <v>0.38071778291311864</v>
      </c>
      <c r="U1905">
        <v>0.18595220059687295</v>
      </c>
      <c r="V1905">
        <v>0</v>
      </c>
      <c r="W1905">
        <v>24.925044572426597</v>
      </c>
      <c r="X1905">
        <v>1.2519861631891525</v>
      </c>
      <c r="Y1905">
        <v>-0.99999999999999811</v>
      </c>
      <c r="Z1905">
        <v>-0.99999999999999811</v>
      </c>
      <c r="AA1905">
        <v>67.559266083076508</v>
      </c>
      <c r="AB1905">
        <v>0.22268663929177618</v>
      </c>
      <c r="AC1905">
        <v>0.16625154485739729</v>
      </c>
      <c r="AD1905">
        <v>0.46626084827087377</v>
      </c>
      <c r="AE1905">
        <v>42.759951621002372</v>
      </c>
      <c r="AF1905">
        <v>-0.99999999999999811</v>
      </c>
      <c r="AG1905">
        <v>-0.99999999999999811</v>
      </c>
      <c r="AH1905">
        <v>-0.99999999999999811</v>
      </c>
      <c r="AI1905">
        <v>0</v>
      </c>
      <c r="AJ1905">
        <v>0</v>
      </c>
      <c r="AK1905">
        <v>7.8028472579241712E-2</v>
      </c>
      <c r="AL1905">
        <v>0.17436025248295406</v>
      </c>
      <c r="AM1905">
        <v>-0.10312834924788569</v>
      </c>
      <c r="AN1905">
        <v>0.30157823357243879</v>
      </c>
      <c r="AO1905">
        <v>-2.1880663683009369</v>
      </c>
      <c r="AP1905">
        <v>8.4112571017257398</v>
      </c>
      <c r="AQ1905">
        <v>43.283778564578029</v>
      </c>
      <c r="AR1905">
        <v>0.92910501417985547</v>
      </c>
      <c r="AS1905">
        <v>1.5579650630583428</v>
      </c>
      <c r="AT1905">
        <v>-0.99999999999999811</v>
      </c>
      <c r="AU1905">
        <v>-0.99999999999999811</v>
      </c>
      <c r="AV1905">
        <v>0.22242462330366902</v>
      </c>
      <c r="AW1905">
        <v>98.382345661790765</v>
      </c>
      <c r="AX1905">
        <v>98.382345661790765</v>
      </c>
      <c r="AY1905">
        <v>0.14159068986672446</v>
      </c>
      <c r="AZ1905">
        <v>43.221755507182294</v>
      </c>
      <c r="BA1905">
        <v>1522.6111896385817</v>
      </c>
    </row>
    <row r="1906" spans="1:100" x14ac:dyDescent="0.25">
      <c r="A1906">
        <v>4637</v>
      </c>
      <c r="B1906" t="s">
        <v>2257</v>
      </c>
      <c r="C1906">
        <v>3</v>
      </c>
      <c r="D1906">
        <v>4.5804402840567926</v>
      </c>
      <c r="E1906">
        <v>-2.8503249357630742E-3</v>
      </c>
      <c r="F1906">
        <v>-7.0452029698543861E-2</v>
      </c>
      <c r="G1906">
        <v>-7.0452029698543861E-2</v>
      </c>
      <c r="H1906">
        <v>0.316891838186525</v>
      </c>
      <c r="I1906">
        <v>0</v>
      </c>
      <c r="J1906">
        <v>19.013510291191498</v>
      </c>
      <c r="K1906">
        <v>0.316891838186525</v>
      </c>
      <c r="L1906">
        <v>-0.99999999999999978</v>
      </c>
      <c r="M1906">
        <v>-0.99999999999999978</v>
      </c>
      <c r="N1906">
        <v>6.3378367637304986</v>
      </c>
      <c r="O1906">
        <v>23.523498545549756</v>
      </c>
      <c r="P1906">
        <v>-0.22001826956808324</v>
      </c>
      <c r="Q1906">
        <v>0.14046093597799167</v>
      </c>
      <c r="R1906">
        <v>2.9858003216974505E-2</v>
      </c>
      <c r="S1906">
        <v>0.33333333333333304</v>
      </c>
      <c r="T1906">
        <v>0.21301066466595212</v>
      </c>
      <c r="U1906">
        <v>4.6368209943541461E-2</v>
      </c>
      <c r="V1906">
        <v>-1.4881023232153998E-2</v>
      </c>
      <c r="W1906">
        <v>10.437573860965912</v>
      </c>
      <c r="X1906">
        <v>0.20531619152662123</v>
      </c>
      <c r="Y1906">
        <v>-0.99999999999999978</v>
      </c>
      <c r="Z1906">
        <v>-0.99999999999999978</v>
      </c>
      <c r="AA1906">
        <v>53.606282959234733</v>
      </c>
      <c r="AB1906">
        <v>0.15680920757713501</v>
      </c>
      <c r="AC1906">
        <v>0.41280929850623016</v>
      </c>
      <c r="AD1906">
        <v>0.29315851581767194</v>
      </c>
      <c r="AE1906">
        <v>43.138851095051855</v>
      </c>
      <c r="AF1906">
        <v>-0.99999999999999978</v>
      </c>
      <c r="AG1906">
        <v>-0.99999999999999978</v>
      </c>
      <c r="AH1906">
        <v>-0.99999999999999978</v>
      </c>
      <c r="AI1906">
        <v>0</v>
      </c>
      <c r="AJ1906">
        <v>-1.4881023232153998E-2</v>
      </c>
      <c r="AK1906">
        <v>0.21976853720989134</v>
      </c>
      <c r="AL1906">
        <v>1.158223459836176E-2</v>
      </c>
      <c r="AM1906">
        <v>-1.6984596615462689E-2</v>
      </c>
      <c r="AN1906">
        <v>2.2108706791170253E-2</v>
      </c>
      <c r="AO1906">
        <v>0.67422777066288897</v>
      </c>
      <c r="AP1906">
        <v>0.61062884277106577</v>
      </c>
      <c r="AQ1906">
        <v>29.451084152157403</v>
      </c>
      <c r="AR1906">
        <v>0.57783118471067241</v>
      </c>
      <c r="AS1906">
        <v>0.52220802971314628</v>
      </c>
      <c r="AT1906">
        <v>-0.99999999999999978</v>
      </c>
      <c r="AU1906">
        <v>-0.99999999999999978</v>
      </c>
      <c r="AV1906">
        <v>-4.0594026481569331E-2</v>
      </c>
      <c r="AW1906">
        <v>77.740410347555581</v>
      </c>
      <c r="AX1906">
        <v>76.252308024340181</v>
      </c>
      <c r="AY1906">
        <v>0.46393656353927942</v>
      </c>
      <c r="AZ1906">
        <v>57.6804568728734</v>
      </c>
      <c r="BA1906">
        <v>1523.4260378187898</v>
      </c>
    </row>
    <row r="1907" spans="1:100" x14ac:dyDescent="0.25">
      <c r="A1907">
        <v>4638</v>
      </c>
      <c r="B1907" t="s">
        <v>2258</v>
      </c>
      <c r="C1907">
        <v>3</v>
      </c>
      <c r="D1907">
        <v>4.9244625505815476</v>
      </c>
      <c r="E1907">
        <v>-5.0457640218271255E-3</v>
      </c>
      <c r="F1907">
        <v>-5.0375551388883777E-2</v>
      </c>
      <c r="G1907">
        <v>-5.0375551388883777E-2</v>
      </c>
      <c r="H1907">
        <v>0.1208531444238603</v>
      </c>
      <c r="I1907">
        <v>0</v>
      </c>
      <c r="J1907">
        <v>7.2511886654316173</v>
      </c>
      <c r="K1907">
        <v>0.1208531444238603</v>
      </c>
      <c r="L1907">
        <v>-1.0000000000000016</v>
      </c>
      <c r="M1907">
        <v>-1.0000000000000016</v>
      </c>
      <c r="N1907">
        <v>2.4170628884772056</v>
      </c>
      <c r="O1907">
        <v>12.125275664624274</v>
      </c>
      <c r="P1907">
        <v>-0.30811953029082606</v>
      </c>
      <c r="Q1907">
        <v>-1.1833711195491283E-3</v>
      </c>
      <c r="R1907">
        <v>-3.4398143689393833E-2</v>
      </c>
      <c r="S1907">
        <v>0.33333333333333387</v>
      </c>
      <c r="T1907">
        <v>0.33921281598543906</v>
      </c>
      <c r="U1907">
        <v>0.38925702852020383</v>
      </c>
      <c r="V1907">
        <v>6.8965596223347386E-2</v>
      </c>
      <c r="W1907">
        <v>40.396625185538547</v>
      </c>
      <c r="X1907">
        <v>2.5283941789679165</v>
      </c>
      <c r="Y1907">
        <v>-1.0000000000000016</v>
      </c>
      <c r="Z1907">
        <v>-1.0000000000000016</v>
      </c>
      <c r="AA1907">
        <v>80.742966150333544</v>
      </c>
      <c r="AB1907">
        <v>0.27339602809332691</v>
      </c>
      <c r="AC1907">
        <v>0.27947387741138047</v>
      </c>
      <c r="AD1907">
        <v>0.2547448766649813</v>
      </c>
      <c r="AE1907">
        <v>40.38073910848442</v>
      </c>
      <c r="AF1907">
        <v>-1.0000000000000016</v>
      </c>
      <c r="AG1907">
        <v>-1.0000000000000016</v>
      </c>
      <c r="AH1907">
        <v>-1.0000000000000016</v>
      </c>
      <c r="AI1907">
        <v>0</v>
      </c>
      <c r="AJ1907">
        <v>6.8965596223347386E-2</v>
      </c>
      <c r="AK1907">
        <v>-2.7268878247601241E-2</v>
      </c>
      <c r="AL1907">
        <v>2.8369561055455003E-2</v>
      </c>
      <c r="AM1907">
        <v>8.7193348336111448E-2</v>
      </c>
      <c r="AN1907">
        <v>0.32172418336840219</v>
      </c>
      <c r="AO1907">
        <v>2.0434893171647803</v>
      </c>
      <c r="AP1907">
        <v>8.1849523894873286</v>
      </c>
      <c r="AQ1907">
        <v>47.647813850970195</v>
      </c>
      <c r="AR1907">
        <v>1.1307687740623238</v>
      </c>
      <c r="AS1907">
        <v>2.6492473233917777</v>
      </c>
      <c r="AT1907">
        <v>-1.0000000000000016</v>
      </c>
      <c r="AU1907">
        <v>-1.0000000000000016</v>
      </c>
      <c r="AV1907">
        <v>-8.4773695078277603E-2</v>
      </c>
      <c r="AW1907">
        <v>101.05319420444518</v>
      </c>
      <c r="AX1907">
        <v>107.94975382677991</v>
      </c>
      <c r="AY1907">
        <v>0.31858753732481393</v>
      </c>
      <c r="AZ1907">
        <v>31.762570402369025</v>
      </c>
      <c r="BA1907">
        <v>1502.3950440371273</v>
      </c>
    </row>
    <row r="1908" spans="1:100" x14ac:dyDescent="0.25">
      <c r="A1908">
        <v>4639</v>
      </c>
      <c r="B1908" t="s">
        <v>2259</v>
      </c>
      <c r="C1908">
        <v>3</v>
      </c>
      <c r="D1908">
        <v>5.5946455275378648</v>
      </c>
      <c r="E1908">
        <v>0</v>
      </c>
      <c r="F1908">
        <v>1.6295465619108089</v>
      </c>
      <c r="G1908">
        <v>1.6295465619108089</v>
      </c>
      <c r="H1908">
        <v>0.25095825424412993</v>
      </c>
      <c r="I1908">
        <v>0</v>
      </c>
      <c r="J1908">
        <v>15.057495254647799</v>
      </c>
      <c r="K1908">
        <v>0.25095825424412993</v>
      </c>
      <c r="L1908">
        <v>-1.0000000000000009</v>
      </c>
      <c r="M1908">
        <v>-1.0000000000000009</v>
      </c>
      <c r="N1908">
        <v>5.0191650848825979</v>
      </c>
      <c r="O1908">
        <v>22.281687344096461</v>
      </c>
      <c r="P1908">
        <v>0.38534686811247421</v>
      </c>
      <c r="Q1908">
        <v>10.683181259894029</v>
      </c>
      <c r="R1908">
        <v>3.4272727294798626</v>
      </c>
      <c r="S1908">
        <v>0.33333333333333343</v>
      </c>
      <c r="T1908">
        <v>0.23612607009287639</v>
      </c>
      <c r="U1908">
        <v>0.13302298088011516</v>
      </c>
      <c r="V1908">
        <v>1.0722176697382894E-2</v>
      </c>
      <c r="W1908">
        <v>18.489852270383132</v>
      </c>
      <c r="X1908">
        <v>0.81771886964638107</v>
      </c>
      <c r="Y1908">
        <v>-1.0000000000000009</v>
      </c>
      <c r="Z1908">
        <v>-1.0000000000000009</v>
      </c>
      <c r="AA1908">
        <v>51.198529017103034</v>
      </c>
      <c r="AB1908">
        <v>0.46845337196699049</v>
      </c>
      <c r="AC1908">
        <v>5.6408211559638738E-2</v>
      </c>
      <c r="AD1908">
        <v>6.0766496818171853E-2</v>
      </c>
      <c r="AE1908">
        <v>29.281404017240064</v>
      </c>
      <c r="AF1908">
        <v>-1.0000000000000009</v>
      </c>
      <c r="AG1908">
        <v>-1.0000000000000009</v>
      </c>
      <c r="AH1908">
        <v>-1.0000000000000009</v>
      </c>
      <c r="AI1908">
        <v>1.5437300274062159E-2</v>
      </c>
      <c r="AJ1908">
        <v>1.0722176697382894E-2</v>
      </c>
      <c r="AK1908">
        <v>-8.7794215873449322E-2</v>
      </c>
      <c r="AL1908">
        <v>-8.8416953455283109E-2</v>
      </c>
      <c r="AM1908">
        <v>9.3151588667542293E-2</v>
      </c>
      <c r="AN1908">
        <v>2.7669004458649643E-2</v>
      </c>
      <c r="AO1908">
        <v>1.8898186373213095</v>
      </c>
      <c r="AP1908">
        <v>0.24964034418982556</v>
      </c>
      <c r="AQ1908">
        <v>33.547347525030922</v>
      </c>
      <c r="AR1908">
        <v>0.71320456100370766</v>
      </c>
      <c r="AS1908">
        <v>1.0686771238905113</v>
      </c>
      <c r="AT1908">
        <v>-1.0000000000000009</v>
      </c>
      <c r="AU1908">
        <v>-1.0000000000000009</v>
      </c>
      <c r="AV1908">
        <v>5.0568192913906698</v>
      </c>
      <c r="AW1908">
        <v>73.729856705389338</v>
      </c>
      <c r="AX1908">
        <v>75.110820380608857</v>
      </c>
      <c r="AY1908">
        <v>0.20619355293065514</v>
      </c>
      <c r="AZ1908">
        <v>24.18476192135882</v>
      </c>
      <c r="BA1908">
        <v>1515.8353268781427</v>
      </c>
    </row>
    <row r="1909" spans="1:100" x14ac:dyDescent="0.25">
      <c r="A1909">
        <v>4640</v>
      </c>
      <c r="B1909" t="s">
        <v>2260</v>
      </c>
      <c r="C1909">
        <v>2</v>
      </c>
      <c r="D1909">
        <v>2.1568002483536652</v>
      </c>
      <c r="E1909">
        <v>-0.34987981407442853</v>
      </c>
      <c r="F1909">
        <v>-0.79430167866877666</v>
      </c>
      <c r="G1909">
        <v>-0.79024180754662188</v>
      </c>
      <c r="H1909">
        <v>-0.11125734986490236</v>
      </c>
      <c r="I1909">
        <v>0</v>
      </c>
      <c r="J1909">
        <v>-6.6754409918941393</v>
      </c>
      <c r="K1909">
        <v>-0.11125734986490236</v>
      </c>
      <c r="L1909">
        <v>-1</v>
      </c>
      <c r="M1909">
        <v>-1</v>
      </c>
      <c r="N1909">
        <v>-2.2251469972980469</v>
      </c>
      <c r="O1909">
        <v>-3.0891690394001117</v>
      </c>
      <c r="P1909">
        <v>-1.6041759571639183</v>
      </c>
      <c r="Q1909">
        <v>-3.4611166646678875</v>
      </c>
      <c r="R1909">
        <v>-1.1353057928287562</v>
      </c>
      <c r="S1909">
        <v>0.29405751444563855</v>
      </c>
      <c r="T1909">
        <v>0.13059201825668385</v>
      </c>
      <c r="U1909">
        <v>-0.11256284353688989</v>
      </c>
      <c r="V1909">
        <v>-2.4514998187214712E-2</v>
      </c>
      <c r="W1909">
        <v>12.314508805273158</v>
      </c>
      <c r="X1909">
        <v>-7.8162425392140467E-2</v>
      </c>
      <c r="Y1909">
        <v>-1</v>
      </c>
      <c r="Z1909">
        <v>-1</v>
      </c>
      <c r="AA1909">
        <v>17.701510849060742</v>
      </c>
      <c r="AB1909">
        <v>-9.5897836752900187E-2</v>
      </c>
      <c r="AC1909">
        <v>-9.5765164570869282E-2</v>
      </c>
      <c r="AD1909">
        <v>-9.852391938253148E-2</v>
      </c>
      <c r="AE1909">
        <v>-2.0311335777140727</v>
      </c>
      <c r="AF1909">
        <v>-1</v>
      </c>
      <c r="AG1909">
        <v>-1</v>
      </c>
      <c r="AH1909">
        <v>-1</v>
      </c>
      <c r="AI1909">
        <v>-1.3709653007840335E-2</v>
      </c>
      <c r="AJ1909">
        <v>-2.4514998187214712E-2</v>
      </c>
      <c r="AK1909">
        <v>0.34744016388814014</v>
      </c>
      <c r="AL1909">
        <v>-0.17561220689889279</v>
      </c>
      <c r="AM1909">
        <v>0.39632609067810343</v>
      </c>
      <c r="AN1909">
        <v>-0.21288523046304964</v>
      </c>
      <c r="AO1909">
        <v>10.479033814294871</v>
      </c>
      <c r="AP1909">
        <v>-5.0338725239722901</v>
      </c>
      <c r="AQ1909">
        <v>16.732261562594399</v>
      </c>
      <c r="AR1909">
        <v>0.41377362443455584</v>
      </c>
      <c r="AS1909">
        <v>-2.045889589026173E-2</v>
      </c>
      <c r="AT1909">
        <v>-1</v>
      </c>
      <c r="AU1909">
        <v>-1</v>
      </c>
      <c r="AV1909">
        <v>-1.4548801571676053</v>
      </c>
      <c r="AW1909">
        <v>25.84337469198805</v>
      </c>
      <c r="AX1909">
        <v>25.577684574094999</v>
      </c>
      <c r="AY1909">
        <v>-5.6564185440446474E-2</v>
      </c>
      <c r="AZ1909">
        <v>-39.108375639980004</v>
      </c>
      <c r="BA1909">
        <v>1394.8209720054413</v>
      </c>
    </row>
    <row r="1910" spans="1:100" x14ac:dyDescent="0.25">
      <c r="A1910">
        <v>4641</v>
      </c>
      <c r="B1910" t="s">
        <v>2261</v>
      </c>
      <c r="C1910">
        <v>3</v>
      </c>
      <c r="D1910">
        <v>4.4414640790252191</v>
      </c>
      <c r="E1910">
        <v>0</v>
      </c>
      <c r="F1910">
        <v>0.12945249031236061</v>
      </c>
      <c r="G1910">
        <v>0.12945249031236061</v>
      </c>
      <c r="H1910">
        <v>0.17154148088074966</v>
      </c>
      <c r="I1910">
        <v>0</v>
      </c>
      <c r="J1910">
        <v>10.292488852844983</v>
      </c>
      <c r="K1910">
        <v>0.17154148088074966</v>
      </c>
      <c r="L1910">
        <v>-0.99999999999999856</v>
      </c>
      <c r="M1910">
        <v>-0.99999999999999856</v>
      </c>
      <c r="N1910">
        <v>3.4308296176149948</v>
      </c>
      <c r="O1910">
        <v>14.863405422182558</v>
      </c>
      <c r="P1910">
        <v>0.7888121256473587</v>
      </c>
      <c r="Q1910">
        <v>9.1860408528822823E-2</v>
      </c>
      <c r="R1910">
        <v>4.885021933703753E-3</v>
      </c>
      <c r="S1910">
        <v>0.33333333333333287</v>
      </c>
      <c r="T1910">
        <v>0.29144347206403021</v>
      </c>
      <c r="U1910">
        <v>0.1250267704546047</v>
      </c>
      <c r="V1910">
        <v>0</v>
      </c>
      <c r="W1910">
        <v>23.130483798848722</v>
      </c>
      <c r="X1910">
        <v>0.91145254506572937</v>
      </c>
      <c r="Y1910">
        <v>-0.99999999999999856</v>
      </c>
      <c r="Z1910">
        <v>-0.99999999999999856</v>
      </c>
      <c r="AA1910">
        <v>35.321973373025159</v>
      </c>
      <c r="AB1910">
        <v>0.24678538055045207</v>
      </c>
      <c r="AC1910">
        <v>8.1176799826251214E-2</v>
      </c>
      <c r="AD1910">
        <v>-8.4230089331848584E-2</v>
      </c>
      <c r="AE1910">
        <v>12.18660455224274</v>
      </c>
      <c r="AF1910">
        <v>-0.99999999999999856</v>
      </c>
      <c r="AG1910">
        <v>-0.99999999999999856</v>
      </c>
      <c r="AH1910">
        <v>-0.99999999999999856</v>
      </c>
      <c r="AI1910">
        <v>0</v>
      </c>
      <c r="AJ1910">
        <v>0</v>
      </c>
      <c r="AK1910">
        <v>0.22731055003750136</v>
      </c>
      <c r="AL1910">
        <v>0.23860965890521874</v>
      </c>
      <c r="AM1910">
        <v>0.36980258921684706</v>
      </c>
      <c r="AN1910">
        <v>0.40014295428747082</v>
      </c>
      <c r="AO1910">
        <v>10.381617480608682</v>
      </c>
      <c r="AP1910">
        <v>11.196622151712859</v>
      </c>
      <c r="AQ1910">
        <v>33.422972651693705</v>
      </c>
      <c r="AR1910">
        <v>0.74980357585196811</v>
      </c>
      <c r="AS1910">
        <v>1.0829940259464794</v>
      </c>
      <c r="AT1910">
        <v>-0.99999999999999856</v>
      </c>
      <c r="AU1910">
        <v>-0.99999999999999856</v>
      </c>
      <c r="AV1910">
        <v>0.13433751224606438</v>
      </c>
      <c r="AW1910">
        <v>61.382000946920584</v>
      </c>
      <c r="AX1910">
        <v>61.382000946920584</v>
      </c>
      <c r="AY1910">
        <v>0.2974107259820975</v>
      </c>
      <c r="AZ1910">
        <v>-8.7861138672861596</v>
      </c>
      <c r="BA1910">
        <v>1415.4186453960872</v>
      </c>
    </row>
    <row r="1911" spans="1:100" x14ac:dyDescent="0.25">
      <c r="A1911">
        <v>4643</v>
      </c>
      <c r="B1911" t="s">
        <v>2262</v>
      </c>
      <c r="C1911">
        <v>3</v>
      </c>
      <c r="D1911">
        <v>3.4543672668909995</v>
      </c>
      <c r="E1911">
        <v>0</v>
      </c>
      <c r="F1911">
        <v>-0.42690768709371174</v>
      </c>
      <c r="G1911">
        <v>-0.42690768709371174</v>
      </c>
      <c r="H1911">
        <v>0.22153346702512017</v>
      </c>
      <c r="I1911">
        <v>0</v>
      </c>
      <c r="J1911">
        <v>13.292008021507215</v>
      </c>
      <c r="K1911">
        <v>0.22153346702512017</v>
      </c>
      <c r="L1911">
        <v>-0.99999999999999944</v>
      </c>
      <c r="M1911">
        <v>-0.99999999999999944</v>
      </c>
      <c r="N1911">
        <v>4.430669340502404</v>
      </c>
      <c r="O1911">
        <v>16.319467601304513</v>
      </c>
      <c r="P1911">
        <v>-8.6038151085154002E-2</v>
      </c>
      <c r="Q1911">
        <v>-4.4288159695853171</v>
      </c>
      <c r="R1911">
        <v>-1.4493147045313568</v>
      </c>
      <c r="S1911">
        <v>0.33012588532862586</v>
      </c>
      <c r="T1911">
        <v>0.45645435737425749</v>
      </c>
      <c r="U1911">
        <v>6.4563901121859214E-3</v>
      </c>
      <c r="V1911">
        <v>0</v>
      </c>
      <c r="W1911">
        <v>22.860126631597975</v>
      </c>
      <c r="X1911">
        <v>0.71399336016743065</v>
      </c>
      <c r="Y1911">
        <v>-0.99999999999999944</v>
      </c>
      <c r="Z1911">
        <v>-0.99999999999999944</v>
      </c>
      <c r="AA1911">
        <v>32.632219561292594</v>
      </c>
      <c r="AB1911">
        <v>0.40712460004366197</v>
      </c>
      <c r="AC1911">
        <v>-4.7025922854954702E-2</v>
      </c>
      <c r="AD1911">
        <v>-0.13567052450418718</v>
      </c>
      <c r="AE1911">
        <v>11.221407634225997</v>
      </c>
      <c r="AF1911">
        <v>-0.99999999999999944</v>
      </c>
      <c r="AG1911">
        <v>-0.99999999999999944</v>
      </c>
      <c r="AH1911">
        <v>-0.99999999999999944</v>
      </c>
      <c r="AI1911">
        <v>-2.469771598781462E-2</v>
      </c>
      <c r="AJ1911">
        <v>0</v>
      </c>
      <c r="AK1911">
        <v>0.16137049446383558</v>
      </c>
      <c r="AL1911">
        <v>0.41920385913049746</v>
      </c>
      <c r="AM1911">
        <v>-2.1200157892079619E-2</v>
      </c>
      <c r="AN1911">
        <v>0.26682983819767708</v>
      </c>
      <c r="AO1911">
        <v>0.27684852501718665</v>
      </c>
      <c r="AP1911">
        <v>8.7667652505944176</v>
      </c>
      <c r="AQ1911">
        <v>36.152134653105186</v>
      </c>
      <c r="AR1911">
        <v>0.79303663281506853</v>
      </c>
      <c r="AS1911">
        <v>0.9355268271925502</v>
      </c>
      <c r="AT1911">
        <v>-0.99999999999999944</v>
      </c>
      <c r="AU1911">
        <v>-0.99999999999999944</v>
      </c>
      <c r="AV1911">
        <v>-1.8762223916250684</v>
      </c>
      <c r="AW1911">
        <v>57.718452413191521</v>
      </c>
      <c r="AX1911">
        <v>57.224498093435237</v>
      </c>
      <c r="AY1911">
        <v>0.27738165777602625</v>
      </c>
      <c r="AZ1911">
        <v>12.232496508938215</v>
      </c>
      <c r="BA1911">
        <v>1393.753497660738</v>
      </c>
    </row>
    <row r="1912" spans="1:100" x14ac:dyDescent="0.25">
      <c r="A1912">
        <v>4645</v>
      </c>
      <c r="B1912" t="s">
        <v>2263</v>
      </c>
      <c r="C1912">
        <v>3</v>
      </c>
      <c r="D1912">
        <v>4.1541978341542212</v>
      </c>
      <c r="E1912">
        <v>0.27922120197950639</v>
      </c>
      <c r="F1912">
        <v>-0.11106078373462459</v>
      </c>
      <c r="G1912">
        <v>-3.6390440250705702E-2</v>
      </c>
      <c r="H1912">
        <v>-2.9438126255657643E-2</v>
      </c>
      <c r="I1912">
        <v>0</v>
      </c>
      <c r="J1912">
        <v>-1.7662875753394576</v>
      </c>
      <c r="K1912">
        <v>-2.9438126255657643E-2</v>
      </c>
      <c r="L1912">
        <v>-0.99999999999999967</v>
      </c>
      <c r="M1912">
        <v>-0.99999999999999967</v>
      </c>
      <c r="N1912">
        <v>-0.5887625251131533</v>
      </c>
      <c r="O1912">
        <v>2.3515198185640585</v>
      </c>
      <c r="P1912">
        <v>-0.61734567453834399</v>
      </c>
      <c r="Q1912">
        <v>0.12982497001586715</v>
      </c>
      <c r="R1912">
        <v>-9.8173362173099965E-2</v>
      </c>
      <c r="S1912">
        <v>0.3333333333333332</v>
      </c>
      <c r="T1912">
        <v>0.30705797433106458</v>
      </c>
      <c r="U1912">
        <v>-4.9455318875759921E-2</v>
      </c>
      <c r="V1912">
        <v>0</v>
      </c>
      <c r="W1912">
        <v>24.814964601771827</v>
      </c>
      <c r="X1912">
        <v>0.44573279941474719</v>
      </c>
      <c r="Y1912">
        <v>-0.99999999999999967</v>
      </c>
      <c r="Z1912">
        <v>-0.99999999999999967</v>
      </c>
      <c r="AA1912">
        <v>55.808641693887076</v>
      </c>
      <c r="AB1912">
        <v>0.13516361567944135</v>
      </c>
      <c r="AC1912">
        <v>1.4668048237365533E-2</v>
      </c>
      <c r="AD1912">
        <v>0.47200534516896031</v>
      </c>
      <c r="AE1912">
        <v>31.091850454288366</v>
      </c>
      <c r="AF1912">
        <v>-0.99999999999999967</v>
      </c>
      <c r="AG1912">
        <v>-0.99999999999999967</v>
      </c>
      <c r="AH1912">
        <v>-0.99999999999999967</v>
      </c>
      <c r="AI1912">
        <v>5.4818339800747091E-3</v>
      </c>
      <c r="AJ1912">
        <v>0</v>
      </c>
      <c r="AK1912">
        <v>0.20262032063163962</v>
      </c>
      <c r="AL1912">
        <v>-5.969357829987601E-3</v>
      </c>
      <c r="AM1912">
        <v>-0.2706350511232285</v>
      </c>
      <c r="AN1912">
        <v>6.2799344471151514E-2</v>
      </c>
      <c r="AO1912">
        <v>-5.7527746749225122</v>
      </c>
      <c r="AP1912">
        <v>1.5401368226288494</v>
      </c>
      <c r="AQ1912">
        <v>23.048677026432383</v>
      </c>
      <c r="AR1912">
        <v>0.5909359887886384</v>
      </c>
      <c r="AS1912">
        <v>0.41629467315908952</v>
      </c>
      <c r="AT1912">
        <v>-0.99999999999999967</v>
      </c>
      <c r="AU1912">
        <v>-0.99999999999999967</v>
      </c>
      <c r="AV1912">
        <v>-0.13456380242380545</v>
      </c>
      <c r="AW1912">
        <v>59.700298335080035</v>
      </c>
      <c r="AX1912">
        <v>59.809935014681535</v>
      </c>
      <c r="AY1912">
        <v>0.23358635974296516</v>
      </c>
      <c r="AZ1912">
        <v>-10.48940470277206</v>
      </c>
      <c r="BA1912">
        <v>1416.305943061984</v>
      </c>
    </row>
    <row r="1913" spans="1:100" x14ac:dyDescent="0.25">
      <c r="A1913">
        <v>4646</v>
      </c>
      <c r="B1913" t="s">
        <v>2264</v>
      </c>
      <c r="C1913">
        <v>3</v>
      </c>
      <c r="D1913">
        <v>6.7873250998381582</v>
      </c>
      <c r="E1913">
        <v>8.3709797413098974E-2</v>
      </c>
      <c r="F1913">
        <v>0.59517768103180535</v>
      </c>
      <c r="G1913">
        <v>0.61636309780822929</v>
      </c>
      <c r="H1913">
        <v>0.68293780384629765</v>
      </c>
      <c r="I1913">
        <v>0</v>
      </c>
      <c r="J1913">
        <v>40.976268230777848</v>
      </c>
      <c r="K1913">
        <v>0.68293780384629765</v>
      </c>
      <c r="L1913">
        <v>-1.0000000000000002</v>
      </c>
      <c r="M1913">
        <v>-1.0000000000000002</v>
      </c>
      <c r="N1913">
        <v>13.658756076925947</v>
      </c>
      <c r="O1913">
        <v>48.379956428424244</v>
      </c>
      <c r="P1913">
        <v>-0.45733732337075023</v>
      </c>
      <c r="Q1913">
        <v>1.3572352359162745</v>
      </c>
      <c r="R1913">
        <v>0.32819820804284827</v>
      </c>
      <c r="S1913">
        <v>0.33333333333333343</v>
      </c>
      <c r="T1913">
        <v>0.3598318281805945</v>
      </c>
      <c r="U1913">
        <v>0.40737357079349434</v>
      </c>
      <c r="V1913">
        <v>0</v>
      </c>
      <c r="W1913">
        <v>16.704037138445003</v>
      </c>
      <c r="X1913">
        <v>1.66622013568887</v>
      </c>
      <c r="Y1913">
        <v>-1.0000000000000002</v>
      </c>
      <c r="Z1913">
        <v>-1.0000000000000002</v>
      </c>
      <c r="AA1913">
        <v>53.2855241423959</v>
      </c>
      <c r="AB1913">
        <v>0.31202404630830344</v>
      </c>
      <c r="AC1913">
        <v>7.8171249838506707E-2</v>
      </c>
      <c r="AD1913">
        <v>0.3348704797713507</v>
      </c>
      <c r="AE1913">
        <v>36.253288795908034</v>
      </c>
      <c r="AF1913">
        <v>-1.0000000000000002</v>
      </c>
      <c r="AG1913">
        <v>-1.0000000000000002</v>
      </c>
      <c r="AH1913">
        <v>-1.0000000000000002</v>
      </c>
      <c r="AI1913">
        <v>-8.5669082063502197E-4</v>
      </c>
      <c r="AJ1913">
        <v>0</v>
      </c>
      <c r="AK1913">
        <v>8.2238768669546269E-2</v>
      </c>
      <c r="AL1913">
        <v>0.4443396604033078</v>
      </c>
      <c r="AM1913">
        <v>0.17468170726099508</v>
      </c>
      <c r="AN1913">
        <v>-3.0374207299799574E-4</v>
      </c>
      <c r="AO1913">
        <v>4.77823652487261</v>
      </c>
      <c r="AP1913">
        <v>2.2141047501915896</v>
      </c>
      <c r="AQ1913">
        <v>57.680305369222857</v>
      </c>
      <c r="AR1913">
        <v>1.1005387323074223</v>
      </c>
      <c r="AS1913">
        <v>2.3491579395351665</v>
      </c>
      <c r="AT1913">
        <v>-1.0000000000000002</v>
      </c>
      <c r="AU1913">
        <v>-1.0000000000000002</v>
      </c>
      <c r="AV1913">
        <v>0.944561305851078</v>
      </c>
      <c r="AW1913">
        <v>103.8795853210117</v>
      </c>
      <c r="AX1913">
        <v>103.86245150459901</v>
      </c>
      <c r="AY1913">
        <v>0.12762225731165103</v>
      </c>
      <c r="AZ1913">
        <v>18.353146319334328</v>
      </c>
      <c r="BA1913">
        <v>1526.7944524417526</v>
      </c>
    </row>
    <row r="1914" spans="1:100" x14ac:dyDescent="0.25">
      <c r="A1914">
        <v>4648</v>
      </c>
      <c r="B1914" t="s">
        <v>2265</v>
      </c>
      <c r="C1914">
        <v>2</v>
      </c>
      <c r="D1914">
        <v>3.7364073262144535</v>
      </c>
      <c r="E1914">
        <v>9.9527298135880515E-4</v>
      </c>
      <c r="F1914">
        <v>7.9415616195937511E-2</v>
      </c>
      <c r="G1914">
        <v>8.744311949154801E-2</v>
      </c>
      <c r="H1914">
        <v>7.0317725295661798E-2</v>
      </c>
      <c r="I1914">
        <v>0</v>
      </c>
      <c r="J1914">
        <v>4.2190635177397064</v>
      </c>
      <c r="K1914">
        <v>7.0317725295661798E-2</v>
      </c>
      <c r="L1914">
        <v>-1</v>
      </c>
      <c r="M1914">
        <v>-1</v>
      </c>
      <c r="N1914">
        <v>1.4063545059132356</v>
      </c>
      <c r="O1914">
        <v>8.2273726830295235</v>
      </c>
      <c r="P1914">
        <v>0.1728188083622354</v>
      </c>
      <c r="Q1914">
        <v>0.69218144204155674</v>
      </c>
      <c r="R1914">
        <v>0.22883833770003642</v>
      </c>
      <c r="S1914">
        <v>0.32799908464420369</v>
      </c>
      <c r="T1914">
        <v>0.27389400909021677</v>
      </c>
      <c r="U1914">
        <v>6.4885304355775872E-2</v>
      </c>
      <c r="V1914">
        <v>-1.0512884437170154E-3</v>
      </c>
      <c r="W1914">
        <v>23.514002460495711</v>
      </c>
      <c r="X1914">
        <v>0.74388361872102893</v>
      </c>
      <c r="Y1914">
        <v>-1</v>
      </c>
      <c r="Z1914">
        <v>-1</v>
      </c>
      <c r="AA1914">
        <v>40.759464443935315</v>
      </c>
      <c r="AB1914">
        <v>0.10314334362653707</v>
      </c>
      <c r="AC1914">
        <v>0.10335155146101271</v>
      </c>
      <c r="AD1914">
        <v>9.8882869271198409E-2</v>
      </c>
      <c r="AE1914">
        <v>16.305830634382222</v>
      </c>
      <c r="AF1914">
        <v>-1</v>
      </c>
      <c r="AG1914">
        <v>-1</v>
      </c>
      <c r="AH1914">
        <v>-1</v>
      </c>
      <c r="AI1914">
        <v>-8.4350130140777523E-4</v>
      </c>
      <c r="AJ1914">
        <v>-1.0512884437170154E-3</v>
      </c>
      <c r="AK1914">
        <v>0.10764686656388839</v>
      </c>
      <c r="AL1914">
        <v>6.4181090425358939E-2</v>
      </c>
      <c r="AM1914">
        <v>0.11703323278724241</v>
      </c>
      <c r="AN1914">
        <v>6.6407627427811353E-2</v>
      </c>
      <c r="AO1914">
        <v>3.3671437442086289</v>
      </c>
      <c r="AP1914">
        <v>2.0780175461139518</v>
      </c>
      <c r="AQ1914">
        <v>28.654913011333086</v>
      </c>
      <c r="AR1914">
        <v>0.67621452026581919</v>
      </c>
      <c r="AS1914">
        <v>0.82824203318836032</v>
      </c>
      <c r="AT1914">
        <v>-1</v>
      </c>
      <c r="AU1914">
        <v>-1</v>
      </c>
      <c r="AV1914">
        <v>0.35539403341675313</v>
      </c>
      <c r="AW1914">
        <v>52.41597921532302</v>
      </c>
      <c r="AX1914">
        <v>52.498407158146968</v>
      </c>
      <c r="AY1914">
        <v>0.14811612988140924</v>
      </c>
      <c r="AZ1914">
        <v>-3.2499152965334983</v>
      </c>
      <c r="BA1914">
        <v>1402.6298979733961</v>
      </c>
    </row>
    <row r="1915" spans="1:100" x14ac:dyDescent="0.25">
      <c r="A1915">
        <v>4649</v>
      </c>
      <c r="B1915" t="s">
        <v>2266</v>
      </c>
      <c r="C1915">
        <v>3</v>
      </c>
      <c r="D1915">
        <v>3.6036071382566446</v>
      </c>
      <c r="E1915">
        <v>9.23133838150407E-2</v>
      </c>
      <c r="F1915">
        <v>0.46202311709215121</v>
      </c>
      <c r="G1915">
        <v>0.46202311709215121</v>
      </c>
      <c r="H1915">
        <v>-4.724765491542493E-4</v>
      </c>
      <c r="I1915">
        <v>0</v>
      </c>
      <c r="J1915">
        <v>-2.8348592949256762E-2</v>
      </c>
      <c r="K1915">
        <v>-4.724765491542493E-4</v>
      </c>
      <c r="L1915">
        <v>-0.99999999999999933</v>
      </c>
      <c r="M1915">
        <v>-0.99999999999999933</v>
      </c>
      <c r="N1915">
        <v>-9.449530983085791E-3</v>
      </c>
      <c r="O1915">
        <v>4.0372816623995362</v>
      </c>
      <c r="P1915">
        <v>0.1007884754576953</v>
      </c>
      <c r="Q1915">
        <v>1.3826361482804403</v>
      </c>
      <c r="R1915">
        <v>0.45723460569088398</v>
      </c>
      <c r="S1915">
        <v>0.33333333333333298</v>
      </c>
      <c r="T1915">
        <v>0.34111537738477166</v>
      </c>
      <c r="U1915">
        <v>0.17098742162619579</v>
      </c>
      <c r="V1915">
        <v>0</v>
      </c>
      <c r="W1915">
        <v>33.836344355738156</v>
      </c>
      <c r="X1915">
        <v>1.3628378244322852</v>
      </c>
      <c r="Y1915">
        <v>-0.99999999999999933</v>
      </c>
      <c r="Z1915">
        <v>-0.99999999999999933</v>
      </c>
      <c r="AA1915">
        <v>40.247383720573787</v>
      </c>
      <c r="AB1915">
        <v>1.3463203984893788E-2</v>
      </c>
      <c r="AC1915">
        <v>9.8362457757186744E-2</v>
      </c>
      <c r="AD1915">
        <v>7.2504334408139467E-3</v>
      </c>
      <c r="AE1915">
        <v>5.9538047591447336</v>
      </c>
      <c r="AF1915">
        <v>-0.99999999999999933</v>
      </c>
      <c r="AG1915">
        <v>-0.99999999999999933</v>
      </c>
      <c r="AH1915">
        <v>-0.99999999999999933</v>
      </c>
      <c r="AI1915">
        <v>9.611129289776638E-3</v>
      </c>
      <c r="AJ1915">
        <v>0</v>
      </c>
      <c r="AK1915">
        <v>-7.9874690328951073E-2</v>
      </c>
      <c r="AL1915">
        <v>0.34114125623399311</v>
      </c>
      <c r="AM1915">
        <v>-4.8208103602541186E-2</v>
      </c>
      <c r="AN1915">
        <v>-9.3922014347788463E-2</v>
      </c>
      <c r="AO1915">
        <v>-1.6045760417082842</v>
      </c>
      <c r="AP1915">
        <v>-0.64234407752474643</v>
      </c>
      <c r="AQ1915">
        <v>33.807995762788934</v>
      </c>
      <c r="AR1915">
        <v>0.84543613234430037</v>
      </c>
      <c r="AS1915">
        <v>1.3623653478831315</v>
      </c>
      <c r="AT1915">
        <v>-0.99999999999999933</v>
      </c>
      <c r="AU1915">
        <v>-0.99999999999999933</v>
      </c>
      <c r="AV1915">
        <v>0.91925772278303552</v>
      </c>
      <c r="AW1915">
        <v>43.642321305448597</v>
      </c>
      <c r="AX1915">
        <v>43.834543891244131</v>
      </c>
      <c r="AY1915">
        <v>5.1546266815641034E-2</v>
      </c>
      <c r="AZ1915">
        <v>-54.192919566567035</v>
      </c>
      <c r="BA1915">
        <v>1285.3260641952461</v>
      </c>
    </row>
    <row r="1916" spans="1:100" x14ac:dyDescent="0.25">
      <c r="A1916">
        <v>4653</v>
      </c>
      <c r="B1916" t="s">
        <v>2267</v>
      </c>
      <c r="C1916">
        <v>3</v>
      </c>
      <c r="D1916">
        <v>4.2423942735574283</v>
      </c>
      <c r="E1916">
        <v>-0.1017989099577802</v>
      </c>
      <c r="F1916">
        <v>0.63207219202993914</v>
      </c>
      <c r="G1916">
        <v>0.58969899595459507</v>
      </c>
      <c r="H1916">
        <v>0.13108029274376667</v>
      </c>
      <c r="I1916">
        <v>0</v>
      </c>
      <c r="J1916">
        <v>7.8648175646259997</v>
      </c>
      <c r="K1916">
        <v>0.13108029274376667</v>
      </c>
      <c r="L1916">
        <v>-1.0000000000000011</v>
      </c>
      <c r="M1916">
        <v>-1.0000000000000011</v>
      </c>
      <c r="N1916">
        <v>2.6216058548753329</v>
      </c>
      <c r="O1916">
        <v>12.696910834138027</v>
      </c>
      <c r="P1916">
        <v>-0.11108276651110061</v>
      </c>
      <c r="Q1916">
        <v>-0.87295591159597874</v>
      </c>
      <c r="R1916">
        <v>-0.33227837756874923</v>
      </c>
      <c r="S1916">
        <v>0.33333333333333348</v>
      </c>
      <c r="T1916">
        <v>0.32391012341263348</v>
      </c>
      <c r="U1916">
        <v>-0.18561247820948262</v>
      </c>
      <c r="V1916">
        <v>-1.5955805706898803E-2</v>
      </c>
      <c r="W1916">
        <v>12.983795203432761</v>
      </c>
      <c r="X1916">
        <v>-0.3217310998474599</v>
      </c>
      <c r="Y1916">
        <v>-1.0000000000000011</v>
      </c>
      <c r="Z1916">
        <v>-1.0000000000000011</v>
      </c>
      <c r="AA1916">
        <v>44.748288976629375</v>
      </c>
      <c r="AB1916">
        <v>0.1249144563400037</v>
      </c>
      <c r="AC1916">
        <v>0.10088627829083321</v>
      </c>
      <c r="AD1916">
        <v>0.41613470838447031</v>
      </c>
      <c r="AE1916">
        <v>32.096772150765361</v>
      </c>
      <c r="AF1916">
        <v>-1.0000000000000011</v>
      </c>
      <c r="AG1916">
        <v>-1.0000000000000011</v>
      </c>
      <c r="AH1916">
        <v>-1.0000000000000011</v>
      </c>
      <c r="AI1916">
        <v>0</v>
      </c>
      <c r="AJ1916">
        <v>-1.5955805706898803E-2</v>
      </c>
      <c r="AK1916">
        <v>0.1902807079446717</v>
      </c>
      <c r="AL1916">
        <v>1.1644222363584301E-2</v>
      </c>
      <c r="AM1916">
        <v>4.1190778531399991E-2</v>
      </c>
      <c r="AN1916">
        <v>0.19069066761898157</v>
      </c>
      <c r="AO1916">
        <v>1.9811730030083583</v>
      </c>
      <c r="AP1916">
        <v>4.8254878022924608</v>
      </c>
      <c r="AQ1916">
        <v>20.848612768058771</v>
      </c>
      <c r="AR1916">
        <v>0.45567517282958575</v>
      </c>
      <c r="AS1916">
        <v>-0.19065080710369328</v>
      </c>
      <c r="AT1916">
        <v>-1.0000000000000011</v>
      </c>
      <c r="AU1916">
        <v>-1.0000000000000011</v>
      </c>
      <c r="AV1916">
        <v>0.25742061838584573</v>
      </c>
      <c r="AW1916">
        <v>62.270687613059842</v>
      </c>
      <c r="AX1916">
        <v>60.675107042369966</v>
      </c>
      <c r="AY1916">
        <v>8.5912752014824539E-2</v>
      </c>
      <c r="AZ1916">
        <v>-3.6771033369589552</v>
      </c>
      <c r="BA1916">
        <v>1406.4599866402518</v>
      </c>
      <c r="CU1916" t="e">
        <v>#N/A</v>
      </c>
      <c r="CV1916" t="e">
        <v>#N/A</v>
      </c>
    </row>
    <row r="1917" spans="1:100" x14ac:dyDescent="0.25">
      <c r="A1917">
        <v>4655</v>
      </c>
      <c r="B1917" t="s">
        <v>2268</v>
      </c>
      <c r="C1917">
        <v>3</v>
      </c>
      <c r="D1917">
        <v>4.3254679838018655</v>
      </c>
      <c r="E1917">
        <v>8.5707810651613203E-2</v>
      </c>
      <c r="F1917">
        <v>-1.2141978129970235</v>
      </c>
      <c r="G1917">
        <v>-1.1905656061610879</v>
      </c>
      <c r="H1917">
        <v>0.22957020440438908</v>
      </c>
      <c r="I1917">
        <v>0</v>
      </c>
      <c r="J1917">
        <v>13.774212264263344</v>
      </c>
      <c r="K1917">
        <v>0.22957020440438908</v>
      </c>
      <c r="L1917">
        <v>-0.99999999999999989</v>
      </c>
      <c r="M1917">
        <v>-0.99999999999999989</v>
      </c>
      <c r="N1917">
        <v>4.5914040880877813</v>
      </c>
      <c r="O1917">
        <v>16.909114641904122</v>
      </c>
      <c r="P1917">
        <v>8.7148176365100039</v>
      </c>
      <c r="Q1917">
        <v>-1.6641810458661748</v>
      </c>
      <c r="R1917">
        <v>0.30357946470542535</v>
      </c>
      <c r="S1917">
        <v>0.33333333333333309</v>
      </c>
      <c r="T1917">
        <v>0.28576164316746788</v>
      </c>
      <c r="U1917">
        <v>0.39104924782992817</v>
      </c>
      <c r="V1917">
        <v>0</v>
      </c>
      <c r="W1917">
        <v>31.222960797053606</v>
      </c>
      <c r="X1917">
        <v>1.9061500732502596</v>
      </c>
      <c r="Y1917">
        <v>-0.99999999999999989</v>
      </c>
      <c r="Z1917">
        <v>-0.99999999999999989</v>
      </c>
      <c r="AA1917">
        <v>88.398474885664683</v>
      </c>
      <c r="AB1917">
        <v>0.48520461026172573</v>
      </c>
      <c r="AC1917">
        <v>0.43891796897655455</v>
      </c>
      <c r="AD1917">
        <v>0.21331611323983199</v>
      </c>
      <c r="AE1917">
        <v>56.871934623905609</v>
      </c>
      <c r="AF1917">
        <v>-0.99999999999999989</v>
      </c>
      <c r="AG1917">
        <v>-0.99999999999999989</v>
      </c>
      <c r="AH1917">
        <v>-0.99999999999999989</v>
      </c>
      <c r="AI1917">
        <v>-8.3820022320333504E-2</v>
      </c>
      <c r="AJ1917">
        <v>0</v>
      </c>
      <c r="AK1917">
        <v>0.25522888743775834</v>
      </c>
      <c r="AL1917">
        <v>0.51016080348685422</v>
      </c>
      <c r="AM1917">
        <v>6.3776163276936887E-2</v>
      </c>
      <c r="AN1917">
        <v>-2.4196173269059155E-2</v>
      </c>
      <c r="AO1917">
        <v>2.870548519112214</v>
      </c>
      <c r="AP1917">
        <v>1.9458996857077924</v>
      </c>
      <c r="AQ1917">
        <v>44.997173061316957</v>
      </c>
      <c r="AR1917">
        <v>1.0101442243307297</v>
      </c>
      <c r="AS1917">
        <v>2.13572027765465</v>
      </c>
      <c r="AT1917">
        <v>-0.99999999999999989</v>
      </c>
      <c r="AU1917">
        <v>-0.99999999999999989</v>
      </c>
      <c r="AV1917">
        <v>-0.88698614145566201</v>
      </c>
      <c r="AW1917">
        <v>107.25348921327659</v>
      </c>
      <c r="AX1917">
        <v>105.57708876686993</v>
      </c>
      <c r="AY1917">
        <v>0.30121294675188837</v>
      </c>
      <c r="AZ1917">
        <v>40.12657295988781</v>
      </c>
      <c r="BA1917">
        <v>1516.3118080917363</v>
      </c>
    </row>
    <row r="1918" spans="1:100" x14ac:dyDescent="0.25">
      <c r="A1918">
        <v>4656</v>
      </c>
      <c r="B1918" t="s">
        <v>2269</v>
      </c>
      <c r="C1918">
        <v>3</v>
      </c>
      <c r="D1918">
        <v>4.4191608965941551</v>
      </c>
      <c r="E1918">
        <v>0</v>
      </c>
      <c r="F1918">
        <v>0.4356169451102484</v>
      </c>
      <c r="G1918">
        <v>0.4356169451102484</v>
      </c>
      <c r="H1918">
        <v>7.8097578950679213E-3</v>
      </c>
      <c r="I1918">
        <v>0</v>
      </c>
      <c r="J1918">
        <v>0.46858547370407544</v>
      </c>
      <c r="K1918">
        <v>7.8097578950679213E-3</v>
      </c>
      <c r="L1918">
        <v>-1.0000000000000016</v>
      </c>
      <c r="M1918">
        <v>-1.0000000000000016</v>
      </c>
      <c r="N1918">
        <v>0.1561951579013581</v>
      </c>
      <c r="O1918">
        <v>5.3233633154084776</v>
      </c>
      <c r="P1918">
        <v>0.56209795337501356</v>
      </c>
      <c r="Q1918">
        <v>0.94392659863095829</v>
      </c>
      <c r="R1918">
        <v>0.32036776170519371</v>
      </c>
      <c r="S1918">
        <v>0.33333333333333387</v>
      </c>
      <c r="T1918">
        <v>0.44275729439365474</v>
      </c>
      <c r="U1918">
        <v>0.1360270152908476</v>
      </c>
      <c r="V1918">
        <v>1.1795897485778877E-2</v>
      </c>
      <c r="W1918">
        <v>36.644151304341889</v>
      </c>
      <c r="X1918">
        <v>1.469573126529736</v>
      </c>
      <c r="Y1918">
        <v>-1.0000000000000016</v>
      </c>
      <c r="Z1918">
        <v>-1.0000000000000016</v>
      </c>
      <c r="AA1918">
        <v>90.153817961266142</v>
      </c>
      <c r="AB1918">
        <v>0.40619372230460066</v>
      </c>
      <c r="AC1918">
        <v>0.15860181434047205</v>
      </c>
      <c r="AD1918">
        <v>0.49899044125930908</v>
      </c>
      <c r="AE1918">
        <v>53.189298895219089</v>
      </c>
      <c r="AF1918">
        <v>-1.0000000000000016</v>
      </c>
      <c r="AG1918">
        <v>-1.0000000000000016</v>
      </c>
      <c r="AH1918">
        <v>-1.0000000000000016</v>
      </c>
      <c r="AI1918">
        <v>0</v>
      </c>
      <c r="AJ1918">
        <v>1.1795897485778877E-2</v>
      </c>
      <c r="AK1918">
        <v>-0.19185873560187469</v>
      </c>
      <c r="AL1918">
        <v>3.8776581489667547E-2</v>
      </c>
      <c r="AM1918">
        <v>6.05793698766562E-2</v>
      </c>
      <c r="AN1918">
        <v>-0.18776126316327807</v>
      </c>
      <c r="AO1918">
        <v>0.55519056890702978</v>
      </c>
      <c r="AP1918">
        <v>-4.5001486716336139</v>
      </c>
      <c r="AQ1918">
        <v>37.112736778045971</v>
      </c>
      <c r="AR1918">
        <v>0.9239135405036154</v>
      </c>
      <c r="AS1918">
        <v>1.4773828844248051</v>
      </c>
      <c r="AT1918">
        <v>-1.0000000000000016</v>
      </c>
      <c r="AU1918">
        <v>-1.0000000000000016</v>
      </c>
      <c r="AV1918">
        <v>0.75598470681544183</v>
      </c>
      <c r="AW1918">
        <v>90.977032605041046</v>
      </c>
      <c r="AX1918">
        <v>92.156622353618943</v>
      </c>
      <c r="AY1918">
        <v>0.10025676563991448</v>
      </c>
      <c r="AZ1918">
        <v>-11.141198064098855</v>
      </c>
      <c r="BA1918">
        <v>1479.2156169494947</v>
      </c>
      <c r="CU1918" t="e">
        <v>#N/A</v>
      </c>
      <c r="CV1918" t="e">
        <v>#N/A</v>
      </c>
    </row>
    <row r="1919" spans="1:100" x14ac:dyDescent="0.25">
      <c r="A1919">
        <v>4657</v>
      </c>
      <c r="B1919" t="s">
        <v>1096</v>
      </c>
      <c r="C1919">
        <v>2</v>
      </c>
      <c r="D1919">
        <v>1.3768180474626432</v>
      </c>
      <c r="E1919">
        <v>-0.52313576264249462</v>
      </c>
      <c r="F1919">
        <v>-1.2257279163430481</v>
      </c>
      <c r="G1919">
        <v>-1.2236271922254567</v>
      </c>
      <c r="H1919">
        <v>-0.20091592935321934</v>
      </c>
      <c r="I1919">
        <v>0</v>
      </c>
      <c r="J1919">
        <v>-12.054955761193156</v>
      </c>
      <c r="K1919">
        <v>-0.20091592935321934</v>
      </c>
      <c r="L1919">
        <v>-1</v>
      </c>
      <c r="M1919">
        <v>-1</v>
      </c>
      <c r="N1919">
        <v>-4.0183185870643863</v>
      </c>
      <c r="O1919">
        <v>-8.6770783637173121</v>
      </c>
      <c r="P1919">
        <v>-2.4816247275657095</v>
      </c>
      <c r="Q1919">
        <v>-5.5119422425165885</v>
      </c>
      <c r="R1919">
        <v>-1.8088961788020641</v>
      </c>
      <c r="S1919">
        <v>0.27729776387461258</v>
      </c>
      <c r="T1919">
        <v>5.983201485522105E-2</v>
      </c>
      <c r="U1919">
        <v>-0.20018361890388589</v>
      </c>
      <c r="V1919">
        <v>-3.6100965497253799E-2</v>
      </c>
      <c r="W1919">
        <v>6.7843957584921775</v>
      </c>
      <c r="X1919">
        <v>-0.48407430797846041</v>
      </c>
      <c r="Y1919">
        <v>-1</v>
      </c>
      <c r="Z1919">
        <v>-1</v>
      </c>
      <c r="AA1919">
        <v>6.3158987908205688</v>
      </c>
      <c r="AB1919">
        <v>-0.19418087189259375</v>
      </c>
      <c r="AC1919">
        <v>-0.19408549788760021</v>
      </c>
      <c r="AD1919">
        <v>-0.1959999206255032</v>
      </c>
      <c r="AE1919">
        <v>-11.085604087671658</v>
      </c>
      <c r="AF1919">
        <v>-1</v>
      </c>
      <c r="AG1919">
        <v>-1</v>
      </c>
      <c r="AH1919">
        <v>-1</v>
      </c>
      <c r="AI1919">
        <v>-2.006273249553903E-2</v>
      </c>
      <c r="AJ1919">
        <v>-3.6100965497253799E-2</v>
      </c>
      <c r="AK1919">
        <v>0.46584587783263581</v>
      </c>
      <c r="AL1919">
        <v>-0.29401792084338846</v>
      </c>
      <c r="AM1919">
        <v>0.53423599311148307</v>
      </c>
      <c r="AN1919">
        <v>-0.35079513289642927</v>
      </c>
      <c r="AO1919">
        <v>13.990760082876298</v>
      </c>
      <c r="AP1919">
        <v>-8.5455987925537169</v>
      </c>
      <c r="AQ1919">
        <v>10.845065912624477</v>
      </c>
      <c r="AR1919">
        <v>0.28418492455895261</v>
      </c>
      <c r="AS1919">
        <v>-0.4395324920009388</v>
      </c>
      <c r="AT1919">
        <v>-1</v>
      </c>
      <c r="AU1919">
        <v>-1</v>
      </c>
      <c r="AV1919">
        <v>-2.3487617225125796</v>
      </c>
      <c r="AW1919">
        <v>12.722289803215375</v>
      </c>
      <c r="AX1919">
        <v>12.284705107883688</v>
      </c>
      <c r="AY1919">
        <v>-0.15763172626206287</v>
      </c>
      <c r="AZ1919">
        <v>-56.814652859959494</v>
      </c>
      <c r="BA1919">
        <v>1397.3078234756433</v>
      </c>
    </row>
    <row r="1920" spans="1:100" x14ac:dyDescent="0.25">
      <c r="A1920">
        <v>4661</v>
      </c>
      <c r="B1920" t="s">
        <v>2270</v>
      </c>
      <c r="C1920">
        <v>3</v>
      </c>
      <c r="D1920">
        <v>3.2992847654551651</v>
      </c>
      <c r="E1920">
        <v>-2.0638849503223762E-2</v>
      </c>
      <c r="F1920">
        <v>-8.4315808002811077E-2</v>
      </c>
      <c r="G1920">
        <v>-8.4315808002811077E-2</v>
      </c>
      <c r="H1920">
        <v>0.15611506574352291</v>
      </c>
      <c r="I1920">
        <v>0</v>
      </c>
      <c r="J1920">
        <v>9.3669039446113675</v>
      </c>
      <c r="K1920">
        <v>0.15611506574352291</v>
      </c>
      <c r="L1920">
        <v>-1.0000000000000022</v>
      </c>
      <c r="M1920">
        <v>-1.0000000000000022</v>
      </c>
      <c r="N1920">
        <v>3.1223013148704575</v>
      </c>
      <c r="O1920">
        <v>12.581872902063731</v>
      </c>
      <c r="P1920">
        <v>-2.427196352200291E-3</v>
      </c>
      <c r="Q1920">
        <v>-2.2711545706523704</v>
      </c>
      <c r="R1920">
        <v>-0.77251971358741978</v>
      </c>
      <c r="S1920">
        <v>0.33333333333333404</v>
      </c>
      <c r="T1920">
        <v>0.35546939149299106</v>
      </c>
      <c r="U1920">
        <v>5.7287764599038185E-2</v>
      </c>
      <c r="V1920">
        <v>0</v>
      </c>
      <c r="W1920">
        <v>23.599016947273611</v>
      </c>
      <c r="X1920">
        <v>0.76602144186852528</v>
      </c>
      <c r="Y1920">
        <v>-1.0000000000000022</v>
      </c>
      <c r="Z1920">
        <v>-1.0000000000000022</v>
      </c>
      <c r="AA1920">
        <v>37.679235120701435</v>
      </c>
      <c r="AB1920">
        <v>1.8646629889211577E-2</v>
      </c>
      <c r="AC1920">
        <v>-5.4082833664155304E-2</v>
      </c>
      <c r="AD1920">
        <v>0.33249096151524887</v>
      </c>
      <c r="AE1920">
        <v>14.852737887015261</v>
      </c>
      <c r="AF1920">
        <v>-1.0000000000000022</v>
      </c>
      <c r="AG1920">
        <v>-1.0000000000000022</v>
      </c>
      <c r="AH1920">
        <v>-1.0000000000000022</v>
      </c>
      <c r="AI1920">
        <v>-3.3127285982275934E-3</v>
      </c>
      <c r="AJ1920">
        <v>0</v>
      </c>
      <c r="AK1920">
        <v>0.63427630832624959</v>
      </c>
      <c r="AL1920">
        <v>-2.091215935675142E-5</v>
      </c>
      <c r="AM1920">
        <v>0.17225139679862514</v>
      </c>
      <c r="AN1920">
        <v>-4.970033017092166E-2</v>
      </c>
      <c r="AO1920">
        <v>7.4776664615968764</v>
      </c>
      <c r="AP1920">
        <v>-1.2426128150698257</v>
      </c>
      <c r="AQ1920">
        <v>32.96592089188497</v>
      </c>
      <c r="AR1920">
        <v>0.74609048942536316</v>
      </c>
      <c r="AS1920">
        <v>0.92213650761204768</v>
      </c>
      <c r="AT1920">
        <v>-1.0000000000000022</v>
      </c>
      <c r="AU1920">
        <v>-1.0000000000000022</v>
      </c>
      <c r="AV1920">
        <v>-0.85683552159023069</v>
      </c>
      <c r="AW1920">
        <v>49.018495207695366</v>
      </c>
      <c r="AX1920">
        <v>48.952240635730817</v>
      </c>
      <c r="AY1920">
        <v>4.0319081780590856E-3</v>
      </c>
      <c r="AZ1920">
        <v>-39.79752226165418</v>
      </c>
      <c r="BA1920">
        <v>1338.283200800586</v>
      </c>
    </row>
    <row r="1921" spans="1:100" x14ac:dyDescent="0.25">
      <c r="A1921">
        <v>4662</v>
      </c>
      <c r="B1921" t="s">
        <v>2271</v>
      </c>
      <c r="C1921">
        <v>2</v>
      </c>
      <c r="D1921">
        <v>2.9889524606797098</v>
      </c>
      <c r="E1921">
        <v>-0.16503544104275783</v>
      </c>
      <c r="F1921">
        <v>-0.33401899821013958</v>
      </c>
      <c r="G1921">
        <v>-0.32786894027057167</v>
      </c>
      <c r="H1921">
        <v>-1.5601852611269756E-2</v>
      </c>
      <c r="I1921">
        <v>0</v>
      </c>
      <c r="J1921">
        <v>-0.93611115667618616</v>
      </c>
      <c r="K1921">
        <v>-1.5601852611269756E-2</v>
      </c>
      <c r="L1921">
        <v>-1</v>
      </c>
      <c r="M1921">
        <v>-1</v>
      </c>
      <c r="N1921">
        <v>-0.31203705222539524</v>
      </c>
      <c r="O1921">
        <v>2.8724940616243941</v>
      </c>
      <c r="P1921">
        <v>-0.66803801112040828</v>
      </c>
      <c r="Q1921">
        <v>-1.2731192465831163</v>
      </c>
      <c r="R1921">
        <v>-0.41666153498682817</v>
      </c>
      <c r="S1921">
        <v>0.31193826031365934</v>
      </c>
      <c r="T1921">
        <v>0.20608488630862129</v>
      </c>
      <c r="U1921">
        <v>-1.908145128963723E-2</v>
      </c>
      <c r="V1921">
        <v>-1.215409005626966E-2</v>
      </c>
      <c r="W1921">
        <v>18.214509857906002</v>
      </c>
      <c r="X1921">
        <v>0.35489934283509345</v>
      </c>
      <c r="Y1921">
        <v>-1</v>
      </c>
      <c r="Z1921">
        <v>-1</v>
      </c>
      <c r="AA1921">
        <v>29.848662735510548</v>
      </c>
      <c r="AB1921">
        <v>8.9589728411963721E-3</v>
      </c>
      <c r="AC1921">
        <v>9.131437931965386E-3</v>
      </c>
      <c r="AD1921">
        <v>5.4718769194515571E-3</v>
      </c>
      <c r="AE1921">
        <v>7.628955662392654</v>
      </c>
      <c r="AF1921">
        <v>-1</v>
      </c>
      <c r="AG1921">
        <v>-1</v>
      </c>
      <c r="AH1921">
        <v>-1</v>
      </c>
      <c r="AI1921">
        <v>-6.931640452255962E-3</v>
      </c>
      <c r="AJ1921">
        <v>-1.215409005626966E-2</v>
      </c>
      <c r="AK1921">
        <v>0.22111474684862559</v>
      </c>
      <c r="AL1921">
        <v>-4.9286789859378274E-2</v>
      </c>
      <c r="AM1921">
        <v>0.24919192494905729</v>
      </c>
      <c r="AN1921">
        <v>-6.5751064734003536E-2</v>
      </c>
      <c r="AO1921">
        <v>6.7324216734726807</v>
      </c>
      <c r="AP1921">
        <v>-1.2872603831500999</v>
      </c>
      <c r="AQ1921">
        <v>23.013229101241123</v>
      </c>
      <c r="AR1921">
        <v>0.55203001435056864</v>
      </c>
      <c r="AS1921">
        <v>0.42664492228988615</v>
      </c>
      <c r="AT1921">
        <v>-1</v>
      </c>
      <c r="AU1921">
        <v>-1</v>
      </c>
      <c r="AV1921">
        <v>-0.50121028968915959</v>
      </c>
      <c r="AW1921">
        <v>39.842078516045632</v>
      </c>
      <c r="AX1921">
        <v>39.759780343172622</v>
      </c>
      <c r="AY1921">
        <v>5.1263374717957333E-2</v>
      </c>
      <c r="AZ1921">
        <v>-20.217793593579142</v>
      </c>
      <c r="BA1921">
        <v>1378.5727864839084</v>
      </c>
    </row>
    <row r="1922" spans="1:100" x14ac:dyDescent="0.25">
      <c r="A1922">
        <v>4663</v>
      </c>
      <c r="B1922" t="s">
        <v>2272</v>
      </c>
      <c r="C1922">
        <v>2</v>
      </c>
      <c r="D1922">
        <v>4.9191973943366882</v>
      </c>
      <c r="E1922">
        <v>0.26372615962890844</v>
      </c>
      <c r="F1922">
        <v>0.73364422354818082</v>
      </c>
      <c r="G1922">
        <v>0.74464264030353677</v>
      </c>
      <c r="H1922">
        <v>0.20627887571625453</v>
      </c>
      <c r="I1922">
        <v>0</v>
      </c>
      <c r="J1922">
        <v>12.376732542975271</v>
      </c>
      <c r="K1922">
        <v>0.20627887571625453</v>
      </c>
      <c r="L1922">
        <v>-1</v>
      </c>
      <c r="M1922">
        <v>-1</v>
      </c>
      <c r="N1922">
        <v>4.1255775143250908</v>
      </c>
      <c r="O1922">
        <v>16.701057906640749</v>
      </c>
      <c r="P1922">
        <v>1.5034103138244364</v>
      </c>
      <c r="Q1922">
        <v>3.8021192356982096</v>
      </c>
      <c r="R1922">
        <v>1.2502924396035329</v>
      </c>
      <c r="S1922">
        <v>0.35341410885497426</v>
      </c>
      <c r="T1922">
        <v>0.38119675157323329</v>
      </c>
      <c r="U1922">
        <v>0.19775626313773431</v>
      </c>
      <c r="V1922">
        <v>1.6518044610612237E-2</v>
      </c>
      <c r="W1922">
        <v>31.900043552014964</v>
      </c>
      <c r="X1922">
        <v>1.3594214383115788</v>
      </c>
      <c r="Y1922">
        <v>-1</v>
      </c>
      <c r="Z1922">
        <v>-1</v>
      </c>
      <c r="AA1922">
        <v>58.024972357571407</v>
      </c>
      <c r="AB1922">
        <v>0.25218289567700763</v>
      </c>
      <c r="AC1922">
        <v>0.25244766366543103</v>
      </c>
      <c r="AD1922">
        <v>0.2466986091928921</v>
      </c>
      <c r="AE1922">
        <v>30.036320611011597</v>
      </c>
      <c r="AF1922">
        <v>-1</v>
      </c>
      <c r="AG1922">
        <v>-1</v>
      </c>
      <c r="AH1922">
        <v>-1</v>
      </c>
      <c r="AI1922">
        <v>8.7905125407760493E-3</v>
      </c>
      <c r="AJ1922">
        <v>1.6518044610612237E-2</v>
      </c>
      <c r="AK1922">
        <v>-7.1907362112721238E-2</v>
      </c>
      <c r="AL1922">
        <v>0.24373531910196855</v>
      </c>
      <c r="AM1922">
        <v>-9.2097773930048768E-2</v>
      </c>
      <c r="AN1922">
        <v>0.27553863414510255</v>
      </c>
      <c r="AO1922">
        <v>-1.958150791611688</v>
      </c>
      <c r="AP1922">
        <v>7.4033120819342688</v>
      </c>
      <c r="AQ1922">
        <v>37.582445634413745</v>
      </c>
      <c r="AR1922">
        <v>0.87272698808705873</v>
      </c>
      <c r="AS1922">
        <v>1.4637386980170399</v>
      </c>
      <c r="AT1922">
        <v>-1</v>
      </c>
      <c r="AU1922">
        <v>-1</v>
      </c>
      <c r="AV1922">
        <v>1.7109047570714746</v>
      </c>
      <c r="AW1922">
        <v>72.313213885165709</v>
      </c>
      <c r="AX1922">
        <v>72.656308287719426</v>
      </c>
      <c r="AY1922">
        <v>0.30137819580648617</v>
      </c>
      <c r="AZ1922">
        <v>23.600452334018133</v>
      </c>
      <c r="BA1922">
        <v>1446.5665101944719</v>
      </c>
    </row>
    <row r="1923" spans="1:100" x14ac:dyDescent="0.25">
      <c r="A1923">
        <v>4664</v>
      </c>
      <c r="B1923" t="s">
        <v>2273</v>
      </c>
      <c r="C1923">
        <v>2</v>
      </c>
      <c r="D1923">
        <v>4.5384731302680104</v>
      </c>
      <c r="E1923">
        <v>0.17915660991515289</v>
      </c>
      <c r="F1923">
        <v>0.52305680674454402</v>
      </c>
      <c r="G1923">
        <v>0.53309892629124234</v>
      </c>
      <c r="H1923">
        <v>0.16251480436419316</v>
      </c>
      <c r="I1923">
        <v>0</v>
      </c>
      <c r="J1923">
        <v>9.7508882618515891</v>
      </c>
      <c r="K1923">
        <v>0.16251480436419316</v>
      </c>
      <c r="L1923">
        <v>-1</v>
      </c>
      <c r="M1923">
        <v>-1</v>
      </c>
      <c r="N1923">
        <v>3.2502960872838633</v>
      </c>
      <c r="O1923">
        <v>13.97349224840797</v>
      </c>
      <c r="P1923">
        <v>1.0751107487990241</v>
      </c>
      <c r="Q1923">
        <v>2.801071957994036</v>
      </c>
      <c r="R1923">
        <v>0.92150005986658079</v>
      </c>
      <c r="S1923">
        <v>0.34523335332640037</v>
      </c>
      <c r="T1923">
        <v>0.34665743748408639</v>
      </c>
      <c r="U1923">
        <v>0.15498688304083202</v>
      </c>
      <c r="V1923">
        <v>1.0862711870199231E-2</v>
      </c>
      <c r="W1923">
        <v>29.200689364769278</v>
      </c>
      <c r="X1923">
        <v>1.1612880673220007</v>
      </c>
      <c r="Y1923">
        <v>-1</v>
      </c>
      <c r="Z1923">
        <v>-1</v>
      </c>
      <c r="AA1923">
        <v>52.467436856257308</v>
      </c>
      <c r="AB1923">
        <v>0.20420906219561524</v>
      </c>
      <c r="AC1923">
        <v>0.20445562422884195</v>
      </c>
      <c r="AD1923">
        <v>0.19911870442686896</v>
      </c>
      <c r="AE1923">
        <v>25.616659986067674</v>
      </c>
      <c r="AF1923">
        <v>-1</v>
      </c>
      <c r="AG1923">
        <v>-1</v>
      </c>
      <c r="AH1923">
        <v>-1</v>
      </c>
      <c r="AI1923">
        <v>5.6894526579213036E-3</v>
      </c>
      <c r="AJ1923">
        <v>1.0862711870199231E-2</v>
      </c>
      <c r="AK1923">
        <v>-1.4111263366433285E-2</v>
      </c>
      <c r="AL1923">
        <v>0.18593922035568061</v>
      </c>
      <c r="AM1923">
        <v>-2.4781306898171346E-2</v>
      </c>
      <c r="AN1923">
        <v>0.20822216711322511</v>
      </c>
      <c r="AO1923">
        <v>-0.24400988212815067</v>
      </c>
      <c r="AP1923">
        <v>5.689171172450731</v>
      </c>
      <c r="AQ1923">
        <v>34.708792583481767</v>
      </c>
      <c r="AR1923">
        <v>0.80947225953633728</v>
      </c>
      <c r="AS1923">
        <v>1.2591808423536845</v>
      </c>
      <c r="AT1923">
        <v>-1</v>
      </c>
      <c r="AU1923">
        <v>-1</v>
      </c>
      <c r="AV1923">
        <v>1.2745840298269917</v>
      </c>
      <c r="AW1923">
        <v>65.908560827244727</v>
      </c>
      <c r="AX1923">
        <v>66.167750191429661</v>
      </c>
      <c r="AY1923">
        <v>0.25204519172436202</v>
      </c>
      <c r="AZ1923">
        <v>14.957679003714196</v>
      </c>
      <c r="BA1923">
        <v>1464.8999207038676</v>
      </c>
    </row>
    <row r="1924" spans="1:100" x14ac:dyDescent="0.25">
      <c r="A1924">
        <v>4665</v>
      </c>
      <c r="B1924" t="s">
        <v>2274</v>
      </c>
      <c r="C1924">
        <v>3</v>
      </c>
      <c r="D1924">
        <v>4.2099106010386125</v>
      </c>
      <c r="E1924">
        <v>0</v>
      </c>
      <c r="F1924">
        <v>-0.353329737988759</v>
      </c>
      <c r="G1924">
        <v>-0.353329737988759</v>
      </c>
      <c r="H1924">
        <v>-9.4406732238983063E-2</v>
      </c>
      <c r="I1924">
        <v>0</v>
      </c>
      <c r="J1924">
        <v>-5.6644039343389867</v>
      </c>
      <c r="K1924">
        <v>-9.4406732238983063E-2</v>
      </c>
      <c r="L1924">
        <v>-0.99999999999999734</v>
      </c>
      <c r="M1924">
        <v>-0.99999999999999734</v>
      </c>
      <c r="N1924">
        <v>-1.8881346447796616</v>
      </c>
      <c r="O1924">
        <v>-1.8078230712891339</v>
      </c>
      <c r="P1924">
        <v>0.59091716567079844</v>
      </c>
      <c r="Q1924">
        <v>2.7553408682450997</v>
      </c>
      <c r="R1924">
        <v>1.1076892773197096</v>
      </c>
      <c r="S1924">
        <v>0.33333333333333265</v>
      </c>
      <c r="T1924">
        <v>0.27757891116859984</v>
      </c>
      <c r="U1924">
        <v>-0.13481593071411124</v>
      </c>
      <c r="V1924">
        <v>-2.5138871120373146E-2</v>
      </c>
      <c r="W1924">
        <v>21.814566996257245</v>
      </c>
      <c r="X1924">
        <v>-1.5865639424123008E-2</v>
      </c>
      <c r="Y1924">
        <v>-0.99999999999999734</v>
      </c>
      <c r="Z1924">
        <v>-0.99999999999999734</v>
      </c>
      <c r="AA1924">
        <v>17.480779646671589</v>
      </c>
      <c r="AB1924">
        <v>-4.6898643322059008E-2</v>
      </c>
      <c r="AC1924">
        <v>5.1290902403557964E-2</v>
      </c>
      <c r="AD1924">
        <v>-0.11322179161960616</v>
      </c>
      <c r="AE1924">
        <v>-5.441476626905362</v>
      </c>
      <c r="AF1924">
        <v>-0.99999999999999734</v>
      </c>
      <c r="AG1924">
        <v>-0.99999999999999734</v>
      </c>
      <c r="AH1924">
        <v>-0.99999999999999734</v>
      </c>
      <c r="AI1924">
        <v>0</v>
      </c>
      <c r="AJ1924">
        <v>-2.5138871120373146E-2</v>
      </c>
      <c r="AK1924">
        <v>-6.3625430375588279E-2</v>
      </c>
      <c r="AL1924">
        <v>0.2364750957307114</v>
      </c>
      <c r="AM1924">
        <v>0.44705331789259756</v>
      </c>
      <c r="AN1924">
        <v>-0.13328348101513085</v>
      </c>
      <c r="AO1924">
        <v>10.858205795436998</v>
      </c>
      <c r="AP1924">
        <v>-2.1497115467247148</v>
      </c>
      <c r="AQ1924">
        <v>16.150163061918267</v>
      </c>
      <c r="AR1924">
        <v>0.45095744266744797</v>
      </c>
      <c r="AS1924">
        <v>-0.11027237166310616</v>
      </c>
      <c r="AT1924">
        <v>-0.99999999999999734</v>
      </c>
      <c r="AU1924">
        <v>-0.99999999999999734</v>
      </c>
      <c r="AV1924">
        <v>0.75435953933095079</v>
      </c>
      <c r="AW1924">
        <v>13.523245028657753</v>
      </c>
      <c r="AX1924">
        <v>11.009357916620436</v>
      </c>
      <c r="AY1924">
        <v>0.11566584067492182</v>
      </c>
      <c r="AZ1924">
        <v>-5.8898778582147671</v>
      </c>
      <c r="BA1924">
        <v>1379.6533759372608</v>
      </c>
      <c r="CU1924" t="e">
        <v>#N/A</v>
      </c>
      <c r="CV1924" t="e">
        <v>#N/A</v>
      </c>
    </row>
    <row r="1925" spans="1:100" x14ac:dyDescent="0.25">
      <c r="A1925">
        <v>4669</v>
      </c>
      <c r="B1925" t="s">
        <v>2275</v>
      </c>
      <c r="C1925">
        <v>3</v>
      </c>
      <c r="D1925">
        <v>4.6834746077549747</v>
      </c>
      <c r="E1925">
        <v>7.043960291502417E-3</v>
      </c>
      <c r="F1925">
        <v>-1.0487944432376564</v>
      </c>
      <c r="G1925">
        <v>-1.0487944432376564</v>
      </c>
      <c r="H1925">
        <v>0.12802427129286112</v>
      </c>
      <c r="I1925">
        <v>0</v>
      </c>
      <c r="J1925">
        <v>7.6814562775716739</v>
      </c>
      <c r="K1925">
        <v>0.12802427129286112</v>
      </c>
      <c r="L1925">
        <v>-1</v>
      </c>
      <c r="M1925">
        <v>-1</v>
      </c>
      <c r="N1925">
        <v>2.5604854258572232</v>
      </c>
      <c r="O1925">
        <v>11.316136442089004</v>
      </c>
      <c r="P1925">
        <v>-0.55463934804314563</v>
      </c>
      <c r="Q1925">
        <v>12.088621782180402</v>
      </c>
      <c r="R1925">
        <v>3.7820487868842996</v>
      </c>
      <c r="S1925">
        <v>0.33349880394255443</v>
      </c>
      <c r="T1925">
        <v>0.40094426473524797</v>
      </c>
      <c r="U1925">
        <v>5.2751176637510104E-2</v>
      </c>
      <c r="V1925">
        <v>0</v>
      </c>
      <c r="W1925">
        <v>26.366798960898045</v>
      </c>
      <c r="X1925">
        <v>0.8850344353368963</v>
      </c>
      <c r="Y1925">
        <v>-1</v>
      </c>
      <c r="Z1925">
        <v>-1</v>
      </c>
      <c r="AA1925">
        <v>32.862783196332991</v>
      </c>
      <c r="AB1925">
        <v>2.7046973624152745E-2</v>
      </c>
      <c r="AC1925">
        <v>-1.9866057002820257E-2</v>
      </c>
      <c r="AD1925">
        <v>4.7097792349679819E-2</v>
      </c>
      <c r="AE1925">
        <v>2.7139354485506155</v>
      </c>
      <c r="AF1925">
        <v>-1</v>
      </c>
      <c r="AG1925">
        <v>-1</v>
      </c>
      <c r="AH1925">
        <v>-1</v>
      </c>
      <c r="AI1925">
        <v>5.2149804892226682E-2</v>
      </c>
      <c r="AJ1925">
        <v>0</v>
      </c>
      <c r="AK1925">
        <v>0.15655262579531878</v>
      </c>
      <c r="AL1925">
        <v>0.26566498822681217</v>
      </c>
      <c r="AM1925">
        <v>0.2324668225112044</v>
      </c>
      <c r="AN1925">
        <v>-0.35924358858138505</v>
      </c>
      <c r="AO1925">
        <v>6.594433691756703</v>
      </c>
      <c r="AP1925">
        <v>-7.6527647734005662</v>
      </c>
      <c r="AQ1925">
        <v>34.048255238469693</v>
      </c>
      <c r="AR1925">
        <v>0.78719424531531212</v>
      </c>
      <c r="AS1925">
        <v>1.0130587066297572</v>
      </c>
      <c r="AT1925">
        <v>-1</v>
      </c>
      <c r="AU1925">
        <v>-1</v>
      </c>
      <c r="AV1925">
        <v>2.7332543436466445</v>
      </c>
      <c r="AW1925">
        <v>36.52615486502139</v>
      </c>
      <c r="AX1925">
        <v>37.569150962865926</v>
      </c>
      <c r="AY1925">
        <v>-1.2218785200019028E-2</v>
      </c>
      <c r="AZ1925">
        <v>-21.196311333616475</v>
      </c>
      <c r="BA1925">
        <v>1460.5911226906219</v>
      </c>
    </row>
    <row r="1926" spans="1:100" x14ac:dyDescent="0.25">
      <c r="A1926">
        <v>4674</v>
      </c>
      <c r="B1926" t="s">
        <v>2276</v>
      </c>
      <c r="C1926">
        <v>3</v>
      </c>
      <c r="D1926">
        <v>4.8085115710441739</v>
      </c>
      <c r="E1926">
        <v>-0.2162558077738459</v>
      </c>
      <c r="F1926">
        <v>0.78683161036682914</v>
      </c>
      <c r="G1926">
        <v>0.72933900620416858</v>
      </c>
      <c r="H1926">
        <v>-0.30678117577444997</v>
      </c>
      <c r="I1926">
        <v>0</v>
      </c>
      <c r="J1926">
        <v>-18.406870546467005</v>
      </c>
      <c r="K1926">
        <v>-0.30678117577444997</v>
      </c>
      <c r="L1926">
        <v>-1.0000000000000004</v>
      </c>
      <c r="M1926">
        <v>-1.0000000000000004</v>
      </c>
      <c r="N1926">
        <v>-6.1356235154889998</v>
      </c>
      <c r="O1926">
        <v>-12.869019969218664</v>
      </c>
      <c r="P1926">
        <v>0.94429765243418906</v>
      </c>
      <c r="Q1926">
        <v>0.25083135183358474</v>
      </c>
      <c r="R1926">
        <v>0.17305351941934582</v>
      </c>
      <c r="S1926">
        <v>0.33333333333333348</v>
      </c>
      <c r="T1926">
        <v>0.38719312802380501</v>
      </c>
      <c r="U1926">
        <v>0.19732659801898297</v>
      </c>
      <c r="V1926">
        <v>-2.8267921250136364E-2</v>
      </c>
      <c r="W1926">
        <v>47.854652556017442</v>
      </c>
      <c r="X1926">
        <v>1.7270988147259898</v>
      </c>
      <c r="Y1926">
        <v>-1.0000000000000004</v>
      </c>
      <c r="Z1926">
        <v>-1.0000000000000004</v>
      </c>
      <c r="AA1926">
        <v>63.836418152141576</v>
      </c>
      <c r="AB1926">
        <v>9.9557170004869827E-2</v>
      </c>
      <c r="AC1926">
        <v>-9.8613937147242467E-2</v>
      </c>
      <c r="AD1926">
        <v>0.31523100867646914</v>
      </c>
      <c r="AE1926">
        <v>15.808712076704834</v>
      </c>
      <c r="AF1926">
        <v>-1.0000000000000004</v>
      </c>
      <c r="AG1926">
        <v>-1.0000000000000004</v>
      </c>
      <c r="AH1926">
        <v>-1.0000000000000004</v>
      </c>
      <c r="AI1926">
        <v>0</v>
      </c>
      <c r="AJ1926">
        <v>-2.8267921250136364E-2</v>
      </c>
      <c r="AK1926">
        <v>-0.12846836931338648</v>
      </c>
      <c r="AL1926">
        <v>0.16050462886938399</v>
      </c>
      <c r="AM1926">
        <v>-2.8669469050597376E-2</v>
      </c>
      <c r="AN1926">
        <v>0.17002818029098796</v>
      </c>
      <c r="AO1926">
        <v>-1.3590785728318668</v>
      </c>
      <c r="AP1926">
        <v>5.0532276516216186</v>
      </c>
      <c r="AQ1926">
        <v>29.447782009550409</v>
      </c>
      <c r="AR1926">
        <v>0.88958513812598539</v>
      </c>
      <c r="AS1926">
        <v>1.4203176389515384</v>
      </c>
      <c r="AT1926">
        <v>-1.0000000000000004</v>
      </c>
      <c r="AU1926">
        <v>-1.0000000000000004</v>
      </c>
      <c r="AV1926">
        <v>0.90239252562351446</v>
      </c>
      <c r="AW1926">
        <v>56.020625834544553</v>
      </c>
      <c r="AX1926">
        <v>53.193833709530914</v>
      </c>
      <c r="AY1926">
        <v>0.32236937766116258</v>
      </c>
      <c r="AZ1926">
        <v>-6.8134431433622291</v>
      </c>
      <c r="BA1926">
        <v>1416.7154211568429</v>
      </c>
      <c r="CU1926" t="e">
        <v>#N/A</v>
      </c>
      <c r="CV1926" t="e">
        <v>#N/A</v>
      </c>
    </row>
    <row r="1927" spans="1:100" x14ac:dyDescent="0.25">
      <c r="A1927">
        <v>4678</v>
      </c>
      <c r="B1927" t="s">
        <v>2277</v>
      </c>
      <c r="C1927">
        <v>2</v>
      </c>
      <c r="D1927">
        <v>7.9408131162136186</v>
      </c>
      <c r="E1927">
        <v>0.93491185784603204</v>
      </c>
      <c r="F1927">
        <v>2.4049699295676303</v>
      </c>
      <c r="G1927">
        <v>2.4235579930914564</v>
      </c>
      <c r="H1927">
        <v>0.55361215213406167</v>
      </c>
      <c r="I1927">
        <v>0</v>
      </c>
      <c r="J1927">
        <v>33.216729128043696</v>
      </c>
      <c r="K1927">
        <v>0.55361215213406167</v>
      </c>
      <c r="L1927">
        <v>-1</v>
      </c>
      <c r="M1927">
        <v>-1</v>
      </c>
      <c r="N1927">
        <v>11.072243042681233</v>
      </c>
      <c r="O1927">
        <v>38.348365559932475</v>
      </c>
      <c r="P1927">
        <v>4.9026071118524852</v>
      </c>
      <c r="Q1927">
        <v>11.746924645072903</v>
      </c>
      <c r="R1927">
        <v>3.8597510888355426</v>
      </c>
      <c r="S1927">
        <v>0.41834062353992074</v>
      </c>
      <c r="T1927">
        <v>0.65531780012238872</v>
      </c>
      <c r="U1927">
        <v>0.53719517867903022</v>
      </c>
      <c r="V1927">
        <v>6.1401557256380371E-2</v>
      </c>
      <c r="W1927">
        <v>53.323451043649264</v>
      </c>
      <c r="X1927">
        <v>2.9319056882321131</v>
      </c>
      <c r="Y1927">
        <v>-1</v>
      </c>
      <c r="Z1927">
        <v>-1</v>
      </c>
      <c r="AA1927">
        <v>102.13231783169819</v>
      </c>
      <c r="AB1927">
        <v>0.63292692269791817</v>
      </c>
      <c r="AC1927">
        <v>0.63333618213499876</v>
      </c>
      <c r="AD1927">
        <v>0.62431622344741333</v>
      </c>
      <c r="AE1927">
        <v>65.112929301446854</v>
      </c>
      <c r="AF1927">
        <v>-1</v>
      </c>
      <c r="AG1927">
        <v>-1</v>
      </c>
      <c r="AH1927">
        <v>-1</v>
      </c>
      <c r="AI1927">
        <v>3.3402054753450608E-2</v>
      </c>
      <c r="AJ1927">
        <v>6.1401557256380371E-2</v>
      </c>
      <c r="AK1927">
        <v>-0.53060573549360091</v>
      </c>
      <c r="AL1927">
        <v>0.70243369248284826</v>
      </c>
      <c r="AM1927">
        <v>-0.62635449019764933</v>
      </c>
      <c r="AN1927">
        <v>0.80979535041270301</v>
      </c>
      <c r="AO1927">
        <v>-15.562419314601229</v>
      </c>
      <c r="AP1927">
        <v>21.00758060492381</v>
      </c>
      <c r="AQ1927">
        <v>60.389174958997422</v>
      </c>
      <c r="AR1927">
        <v>1.3747477425022261</v>
      </c>
      <c r="AS1927">
        <v>3.0872108300541234</v>
      </c>
      <c r="AT1927">
        <v>-1</v>
      </c>
      <c r="AU1927">
        <v>-1</v>
      </c>
      <c r="AV1927">
        <v>5.173761458489599</v>
      </c>
      <c r="AW1927">
        <v>123.14370250747814</v>
      </c>
      <c r="AX1927">
        <v>124.15270871814828</v>
      </c>
      <c r="AY1927">
        <v>0.69290927173254147</v>
      </c>
      <c r="AZ1927">
        <v>92.193768390055311</v>
      </c>
      <c r="BA1927">
        <v>1689.6891559263133</v>
      </c>
    </row>
    <row r="1928" spans="1:100" x14ac:dyDescent="0.25">
      <c r="A1928">
        <v>4680</v>
      </c>
      <c r="B1928" t="s">
        <v>2278</v>
      </c>
      <c r="C1928">
        <v>3</v>
      </c>
      <c r="D1928">
        <v>4.2969549946436354</v>
      </c>
      <c r="E1928">
        <v>0</v>
      </c>
      <c r="F1928">
        <v>-0.74467488679558191</v>
      </c>
      <c r="G1928">
        <v>-0.74467488679558191</v>
      </c>
      <c r="H1928">
        <v>-5.9177792627431489E-2</v>
      </c>
      <c r="I1928">
        <v>0</v>
      </c>
      <c r="J1928">
        <v>-3.5506675576458888</v>
      </c>
      <c r="K1928">
        <v>-5.9177792627431489E-2</v>
      </c>
      <c r="L1928">
        <v>-0.99999999999999933</v>
      </c>
      <c r="M1928">
        <v>-0.99999999999999933</v>
      </c>
      <c r="N1928">
        <v>-1.1835558525486296</v>
      </c>
      <c r="O1928">
        <v>1.6125502021643728E-3</v>
      </c>
      <c r="P1928">
        <v>-7.6347413072154702E-2</v>
      </c>
      <c r="Q1928">
        <v>-1.4372815419644211</v>
      </c>
      <c r="R1928">
        <v>-0.42462473011478913</v>
      </c>
      <c r="S1928">
        <v>0.34985678202293202</v>
      </c>
      <c r="T1928">
        <v>0.27191579970186119</v>
      </c>
      <c r="U1928">
        <v>0.21541483786100449</v>
      </c>
      <c r="V1928">
        <v>0</v>
      </c>
      <c r="W1928">
        <v>35.854608488529188</v>
      </c>
      <c r="X1928">
        <v>1.4830361334431912</v>
      </c>
      <c r="Y1928">
        <v>-0.99999999999999933</v>
      </c>
      <c r="Z1928">
        <v>-0.99999999999999933</v>
      </c>
      <c r="AA1928">
        <v>61.538381899140788</v>
      </c>
      <c r="AB1928">
        <v>-0.12348784363603171</v>
      </c>
      <c r="AC1928">
        <v>0.36987435234034566</v>
      </c>
      <c r="AD1928">
        <v>0.27578145411021371</v>
      </c>
      <c r="AE1928">
        <v>26.10839814072639</v>
      </c>
      <c r="AF1928">
        <v>-0.99999999999999933</v>
      </c>
      <c r="AG1928">
        <v>-0.99999999999999933</v>
      </c>
      <c r="AH1928">
        <v>-0.99999999999999933</v>
      </c>
      <c r="AI1928">
        <v>0</v>
      </c>
      <c r="AJ1928">
        <v>0</v>
      </c>
      <c r="AK1928">
        <v>-0.17887111167850572</v>
      </c>
      <c r="AL1928">
        <v>0.12054993787997378</v>
      </c>
      <c r="AM1928">
        <v>5.0099176485682174E-3</v>
      </c>
      <c r="AN1928">
        <v>-0.20393564681103302</v>
      </c>
      <c r="AO1928">
        <v>-0.7691076171783231</v>
      </c>
      <c r="AP1928">
        <v>-4.4956414808759568</v>
      </c>
      <c r="AQ1928">
        <v>32.3039409308833</v>
      </c>
      <c r="AR1928">
        <v>0.83718741958579734</v>
      </c>
      <c r="AS1928">
        <v>1.4238583408157595</v>
      </c>
      <c r="AT1928">
        <v>-0.99999999999999933</v>
      </c>
      <c r="AU1928">
        <v>-0.99999999999999933</v>
      </c>
      <c r="AV1928">
        <v>-1.1692996169103711</v>
      </c>
      <c r="AW1928">
        <v>57.044352968466981</v>
      </c>
      <c r="AX1928">
        <v>57.044352968466981</v>
      </c>
      <c r="AY1928">
        <v>-9.4088868191636796E-3</v>
      </c>
      <c r="AZ1928">
        <v>-5.4927641220733241</v>
      </c>
      <c r="BA1928">
        <v>1511.4270748218385</v>
      </c>
      <c r="CU1928" t="e">
        <v>#N/A</v>
      </c>
      <c r="CV1928" t="e">
        <v>#N/A</v>
      </c>
    </row>
    <row r="1929" spans="1:100" x14ac:dyDescent="0.25">
      <c r="A1929">
        <v>4681</v>
      </c>
      <c r="B1929" t="s">
        <v>2279</v>
      </c>
      <c r="C1929">
        <v>3</v>
      </c>
      <c r="D1929">
        <v>2.7672318260944206</v>
      </c>
      <c r="E1929">
        <v>2.5212593158170538E-2</v>
      </c>
      <c r="F1929">
        <v>-6.4513054695183578E-2</v>
      </c>
      <c r="G1929">
        <v>-5.6108856975793382E-2</v>
      </c>
      <c r="H1929">
        <v>9.2107350903740393E-2</v>
      </c>
      <c r="I1929">
        <v>0</v>
      </c>
      <c r="J1929">
        <v>5.5264410542244224</v>
      </c>
      <c r="K1929">
        <v>9.2107350903740393E-2</v>
      </c>
      <c r="L1929">
        <v>-1.0000000000000007</v>
      </c>
      <c r="M1929">
        <v>-1.0000000000000007</v>
      </c>
      <c r="N1929">
        <v>1.8421470180748083</v>
      </c>
      <c r="O1929">
        <v>8.2375640233430616</v>
      </c>
      <c r="P1929">
        <v>-1.5063621779654726</v>
      </c>
      <c r="Q1929">
        <v>-0.49996547026616706</v>
      </c>
      <c r="R1929">
        <v>-0.27195387718712433</v>
      </c>
      <c r="S1929">
        <v>0.33599915941290509</v>
      </c>
      <c r="T1929">
        <v>0.2784813623671486</v>
      </c>
      <c r="U1929">
        <v>6.7947008967612466E-2</v>
      </c>
      <c r="V1929">
        <v>0</v>
      </c>
      <c r="W1929">
        <v>23.612807193757025</v>
      </c>
      <c r="X1929">
        <v>0.74322179123501764</v>
      </c>
      <c r="Y1929">
        <v>-1.0000000000000007</v>
      </c>
      <c r="Z1929">
        <v>-1.0000000000000007</v>
      </c>
      <c r="AA1929">
        <v>66.547945999893059</v>
      </c>
      <c r="AB1929">
        <v>0.25017994129245291</v>
      </c>
      <c r="AC1929">
        <v>0.31899623340027139</v>
      </c>
      <c r="AD1929">
        <v>0.29496567897373854</v>
      </c>
      <c r="AE1929">
        <v>43.207092683323104</v>
      </c>
      <c r="AF1929">
        <v>-1.0000000000000007</v>
      </c>
      <c r="AG1929">
        <v>-1.0000000000000007</v>
      </c>
      <c r="AH1929">
        <v>-1.0000000000000007</v>
      </c>
      <c r="AI1929">
        <v>0</v>
      </c>
      <c r="AJ1929">
        <v>0</v>
      </c>
      <c r="AK1929">
        <v>-0.10653830434251244</v>
      </c>
      <c r="AL1929">
        <v>8.5640842284901542E-2</v>
      </c>
      <c r="AM1929">
        <v>-8.3143151389297398E-2</v>
      </c>
      <c r="AN1929">
        <v>0.15562484022300213</v>
      </c>
      <c r="AO1929">
        <v>-2.6112703064449971</v>
      </c>
      <c r="AP1929">
        <v>4.3188252169995591</v>
      </c>
      <c r="AQ1929">
        <v>29.13924824798146</v>
      </c>
      <c r="AR1929">
        <v>0.68242753074766627</v>
      </c>
      <c r="AS1929">
        <v>0.83532914213875786</v>
      </c>
      <c r="AT1929">
        <v>-1.0000000000000007</v>
      </c>
      <c r="AU1929">
        <v>-1.0000000000000007</v>
      </c>
      <c r="AV1929">
        <v>-0.32806273416291765</v>
      </c>
      <c r="AW1929">
        <v>79.10433524023567</v>
      </c>
      <c r="AX1929">
        <v>79.10433524023567</v>
      </c>
      <c r="AY1929">
        <v>0.17475976027720017</v>
      </c>
      <c r="AZ1929">
        <v>5.1931203993752666</v>
      </c>
      <c r="BA1929">
        <v>1475.3617519806651</v>
      </c>
      <c r="CU1929" t="e">
        <v>#N/A</v>
      </c>
      <c r="CV1929" t="e">
        <v>#N/A</v>
      </c>
    </row>
    <row r="1930" spans="1:100" x14ac:dyDescent="0.25">
      <c r="A1930">
        <v>4682</v>
      </c>
      <c r="B1930" t="s">
        <v>2131</v>
      </c>
      <c r="C1930">
        <v>3</v>
      </c>
      <c r="D1930">
        <v>4.3872439950870437</v>
      </c>
      <c r="E1930">
        <v>0</v>
      </c>
      <c r="F1930">
        <v>0.50375442350955735</v>
      </c>
      <c r="G1930">
        <v>0.50375442350955735</v>
      </c>
      <c r="H1930">
        <v>2.9488544837704682E-2</v>
      </c>
      <c r="I1930">
        <v>0</v>
      </c>
      <c r="J1930">
        <v>1.7693126902622811</v>
      </c>
      <c r="K1930">
        <v>2.9488544837704682E-2</v>
      </c>
      <c r="L1930">
        <v>-0.99999999999999878</v>
      </c>
      <c r="M1930">
        <v>-0.99999999999999878</v>
      </c>
      <c r="N1930">
        <v>0.58977089675409322</v>
      </c>
      <c r="O1930">
        <v>6.6603111088588847</v>
      </c>
      <c r="P1930">
        <v>0.23038120065042472</v>
      </c>
      <c r="Q1930">
        <v>2.5491978537667026</v>
      </c>
      <c r="R1930">
        <v>0.69789916183893386</v>
      </c>
      <c r="S1930">
        <v>0.25699218393549972</v>
      </c>
      <c r="T1930">
        <v>0.28144404789852578</v>
      </c>
      <c r="U1930">
        <v>-8.6331756585334318E-2</v>
      </c>
      <c r="V1930">
        <v>-1.2345555009018627E-2</v>
      </c>
      <c r="W1930">
        <v>16.410815016078718</v>
      </c>
      <c r="X1930">
        <v>3.7658045166064948E-2</v>
      </c>
      <c r="Y1930">
        <v>-0.99999999999999878</v>
      </c>
      <c r="Z1930">
        <v>-0.99999999999999878</v>
      </c>
      <c r="AA1930">
        <v>63.348907906782955</v>
      </c>
      <c r="AB1930">
        <v>0.20294830190660168</v>
      </c>
      <c r="AC1930">
        <v>0.42628325158246788</v>
      </c>
      <c r="AD1930">
        <v>0.29557232108823694</v>
      </c>
      <c r="AE1930">
        <v>46.240193728865322</v>
      </c>
      <c r="AF1930">
        <v>-0.99999999999999878</v>
      </c>
      <c r="AG1930">
        <v>-0.99999999999999878</v>
      </c>
      <c r="AH1930">
        <v>-0.99999999999999878</v>
      </c>
      <c r="AI1930">
        <v>0</v>
      </c>
      <c r="AJ1930">
        <v>-1.2345555009018627E-2</v>
      </c>
      <c r="AK1930">
        <v>0.32394054287360763</v>
      </c>
      <c r="AL1930">
        <v>8.5794920155074075E-2</v>
      </c>
      <c r="AM1930">
        <v>0.37762602517290067</v>
      </c>
      <c r="AN1930">
        <v>0.28767952298940841</v>
      </c>
      <c r="AO1930">
        <v>11.060353343690558</v>
      </c>
      <c r="AP1930">
        <v>7.6209626755105795</v>
      </c>
      <c r="AQ1930">
        <v>18.180127706341008</v>
      </c>
      <c r="AR1930">
        <v>0.43975892023967283</v>
      </c>
      <c r="AS1930">
        <v>6.7146590003769574E-2</v>
      </c>
      <c r="AT1930">
        <v>-0.99999999999999878</v>
      </c>
      <c r="AU1930">
        <v>-0.99999999999999878</v>
      </c>
      <c r="AV1930">
        <v>1.2016535853484918</v>
      </c>
      <c r="AW1930">
        <v>77.630181691152444</v>
      </c>
      <c r="AX1930">
        <v>76.395626190250582</v>
      </c>
      <c r="AY1930">
        <v>9.8882366785877251E-2</v>
      </c>
      <c r="AZ1930">
        <v>-24.743439843171206</v>
      </c>
      <c r="BA1930">
        <v>1425.1071714358707</v>
      </c>
    </row>
    <row r="1931" spans="1:100" x14ac:dyDescent="0.25">
      <c r="A1931">
        <v>4683</v>
      </c>
      <c r="B1931" t="s">
        <v>2280</v>
      </c>
      <c r="C1931">
        <v>3</v>
      </c>
      <c r="D1931">
        <v>1.9113857631809337</v>
      </c>
      <c r="E1931">
        <v>0</v>
      </c>
      <c r="F1931">
        <v>-0.18577171435262749</v>
      </c>
      <c r="G1931">
        <v>-0.18577171435262749</v>
      </c>
      <c r="H1931">
        <v>-0.14234652528068564</v>
      </c>
      <c r="I1931">
        <v>0</v>
      </c>
      <c r="J1931">
        <v>-8.5407915168411446</v>
      </c>
      <c r="K1931">
        <v>-0.14234652528068564</v>
      </c>
      <c r="L1931">
        <v>-1.0000000000000002</v>
      </c>
      <c r="M1931">
        <v>-1.0000000000000002</v>
      </c>
      <c r="N1931">
        <v>-2.84693050561371</v>
      </c>
      <c r="O1931">
        <v>-6.8151774680128305</v>
      </c>
      <c r="P1931">
        <v>-7.0013719534123053E-2</v>
      </c>
      <c r="Q1931">
        <v>-1.1440257812789605</v>
      </c>
      <c r="R1931">
        <v>-0.36721625713122741</v>
      </c>
      <c r="S1931">
        <v>0.33659367963901898</v>
      </c>
      <c r="T1931">
        <v>0.27218038781520226</v>
      </c>
      <c r="U1931">
        <v>-3.7548717168770694E-2</v>
      </c>
      <c r="V1931">
        <v>7.0783759471370528E-2</v>
      </c>
      <c r="W1931">
        <v>31.374225401500276</v>
      </c>
      <c r="X1931">
        <v>0.96447533536991636</v>
      </c>
      <c r="Y1931">
        <v>-1.0000000000000002</v>
      </c>
      <c r="Z1931">
        <v>-1.0000000000000002</v>
      </c>
      <c r="AA1931">
        <v>21.571423188222237</v>
      </c>
      <c r="AB1931">
        <v>-6.4601510245575464E-2</v>
      </c>
      <c r="AC1931">
        <v>4.1624205515441125E-2</v>
      </c>
      <c r="AD1931">
        <v>-0.16573441439280179</v>
      </c>
      <c r="AE1931">
        <v>-9.4355859561468094</v>
      </c>
      <c r="AF1931">
        <v>-1.0000000000000002</v>
      </c>
      <c r="AG1931">
        <v>-1.0000000000000002</v>
      </c>
      <c r="AH1931">
        <v>-1.0000000000000002</v>
      </c>
      <c r="AI1931">
        <v>0</v>
      </c>
      <c r="AJ1931">
        <v>7.0783759471370528E-2</v>
      </c>
      <c r="AK1931">
        <v>-6.8074697987687546E-2</v>
      </c>
      <c r="AL1931">
        <v>-0.16816237862461503</v>
      </c>
      <c r="AM1931">
        <v>8.5242480072428073E-2</v>
      </c>
      <c r="AN1931">
        <v>-0.17509989774880319</v>
      </c>
      <c r="AO1931">
        <v>1.7906885118722631</v>
      </c>
      <c r="AP1931">
        <v>-5.2183093368431548</v>
      </c>
      <c r="AQ1931">
        <v>22.833433884659133</v>
      </c>
      <c r="AR1931">
        <v>0.64200910975682102</v>
      </c>
      <c r="AS1931">
        <v>0.82212881008923078</v>
      </c>
      <c r="AT1931">
        <v>-1.0000000000000002</v>
      </c>
      <c r="AU1931">
        <v>-1.0000000000000002</v>
      </c>
      <c r="AV1931">
        <v>-0.55298797148385503</v>
      </c>
      <c r="AW1931">
        <v>9.5379363833662349</v>
      </c>
      <c r="AX1931">
        <v>16.616312330503288</v>
      </c>
      <c r="AY1931">
        <v>-0.1039515489972587</v>
      </c>
      <c r="AZ1931">
        <v>-51.734530426186417</v>
      </c>
      <c r="BA1931">
        <v>1324.162631772158</v>
      </c>
    </row>
    <row r="1932" spans="1:100" x14ac:dyDescent="0.25">
      <c r="A1932">
        <v>4685</v>
      </c>
      <c r="B1932" t="s">
        <v>2281</v>
      </c>
      <c r="C1932">
        <v>3</v>
      </c>
      <c r="D1932">
        <v>3.5477718445874498</v>
      </c>
      <c r="E1932">
        <v>0.13710552585786293</v>
      </c>
      <c r="F1932">
        <v>0.36975705616672849</v>
      </c>
      <c r="G1932">
        <v>0.41239340296063237</v>
      </c>
      <c r="H1932">
        <v>3.450057771264961E-2</v>
      </c>
      <c r="I1932">
        <v>0</v>
      </c>
      <c r="J1932">
        <v>2.0700346627589754</v>
      </c>
      <c r="K1932">
        <v>3.450057771264961E-2</v>
      </c>
      <c r="L1932">
        <v>-0.99999999999999978</v>
      </c>
      <c r="M1932">
        <v>-0.99999999999999978</v>
      </c>
      <c r="N1932">
        <v>0.69001155425299154</v>
      </c>
      <c r="O1932">
        <v>6.0301999103070587</v>
      </c>
      <c r="P1932">
        <v>0.31946442045959861</v>
      </c>
      <c r="Q1932">
        <v>-0.72222480380260434</v>
      </c>
      <c r="R1932">
        <v>-0.28798633961043041</v>
      </c>
      <c r="S1932">
        <v>0.34624571834135021</v>
      </c>
      <c r="T1932">
        <v>0.26269907010927118</v>
      </c>
      <c r="U1932">
        <v>-7.3934816603377397E-3</v>
      </c>
      <c r="V1932">
        <v>0</v>
      </c>
      <c r="W1932">
        <v>22.682029163105359</v>
      </c>
      <c r="X1932">
        <v>0.48200172234676075</v>
      </c>
      <c r="Y1932">
        <v>-0.99999999999999978</v>
      </c>
      <c r="Z1932">
        <v>-0.99999999999999978</v>
      </c>
      <c r="AA1932">
        <v>25.219748801326329</v>
      </c>
      <c r="AB1932">
        <v>-0.20256865856528011</v>
      </c>
      <c r="AC1932">
        <v>9.6705423642241981E-2</v>
      </c>
      <c r="AD1932">
        <v>0.16237735447966617</v>
      </c>
      <c r="AE1932">
        <v>2.8257059778314031</v>
      </c>
      <c r="AF1932">
        <v>-0.99999999999999978</v>
      </c>
      <c r="AG1932">
        <v>-0.99999999999999978</v>
      </c>
      <c r="AH1932">
        <v>-0.99999999999999978</v>
      </c>
      <c r="AI1932">
        <v>0</v>
      </c>
      <c r="AJ1932">
        <v>0</v>
      </c>
      <c r="AK1932">
        <v>4.5284011250700862E-2</v>
      </c>
      <c r="AL1932">
        <v>-6.0742401963947347E-2</v>
      </c>
      <c r="AM1932">
        <v>0.14983348128859358</v>
      </c>
      <c r="AN1932">
        <v>1.6037068884333469E-2</v>
      </c>
      <c r="AO1932">
        <v>3.9722570884683419</v>
      </c>
      <c r="AP1932">
        <v>9.7214712288599778E-2</v>
      </c>
      <c r="AQ1932">
        <v>24.752063825864333</v>
      </c>
      <c r="AR1932">
        <v>0.60155130679028335</v>
      </c>
      <c r="AS1932">
        <v>0.51650230005941045</v>
      </c>
      <c r="AT1932">
        <v>-0.99999999999999978</v>
      </c>
      <c r="AU1932">
        <v>-0.99999999999999978</v>
      </c>
      <c r="AV1932">
        <v>0.12440706335020181</v>
      </c>
      <c r="AW1932">
        <v>31.347163423921984</v>
      </c>
      <c r="AX1932">
        <v>31.347163423921984</v>
      </c>
      <c r="AY1932">
        <v>-2.7854152850154294E-2</v>
      </c>
      <c r="AZ1932">
        <v>-20.44131193618729</v>
      </c>
      <c r="BA1932">
        <v>1324.5961128052411</v>
      </c>
      <c r="CU1932" t="e">
        <v>#N/A</v>
      </c>
      <c r="CV1932" t="e">
        <v>#N/A</v>
      </c>
    </row>
    <row r="1933" spans="1:100" x14ac:dyDescent="0.25">
      <c r="A1933">
        <v>4687</v>
      </c>
      <c r="B1933" t="s">
        <v>1305</v>
      </c>
      <c r="C1933">
        <v>2</v>
      </c>
      <c r="D1933">
        <v>3.8720952921304717</v>
      </c>
      <c r="E1933">
        <v>3.1135380303289564E-2</v>
      </c>
      <c r="F1933">
        <v>0.15446777580413035</v>
      </c>
      <c r="G1933">
        <v>0.16283609799493615</v>
      </c>
      <c r="H1933">
        <v>8.5914991827887588E-2</v>
      </c>
      <c r="I1933">
        <v>0</v>
      </c>
      <c r="J1933">
        <v>5.1548995096732551</v>
      </c>
      <c r="K1933">
        <v>8.5914991827887588E-2</v>
      </c>
      <c r="L1933">
        <v>-1</v>
      </c>
      <c r="M1933">
        <v>-1</v>
      </c>
      <c r="N1933">
        <v>1.7182998365577518</v>
      </c>
      <c r="O1933">
        <v>9.1994615961785673</v>
      </c>
      <c r="P1933">
        <v>0.32546234140096575</v>
      </c>
      <c r="Q1933">
        <v>1.0489490077487549</v>
      </c>
      <c r="R1933">
        <v>0.34601807491569853</v>
      </c>
      <c r="S1933">
        <v>0.33091465946327581</v>
      </c>
      <c r="T1933">
        <v>0.28620362451321862</v>
      </c>
      <c r="U1933">
        <v>8.012806857263928E-2</v>
      </c>
      <c r="V1933">
        <v>9.6424003330823497E-4</v>
      </c>
      <c r="W1933">
        <v>24.476036965573073</v>
      </c>
      <c r="X1933">
        <v>0.81449722711665784</v>
      </c>
      <c r="Y1933">
        <v>-1</v>
      </c>
      <c r="Z1933">
        <v>-1</v>
      </c>
      <c r="AA1933">
        <v>42.740138540250172</v>
      </c>
      <c r="AB1933">
        <v>0.12024094547812191</v>
      </c>
      <c r="AC1933">
        <v>0.12045564181165407</v>
      </c>
      <c r="AD1933">
        <v>0.11584007716540017</v>
      </c>
      <c r="AE1933">
        <v>17.880972585748843</v>
      </c>
      <c r="AF1933">
        <v>-1</v>
      </c>
      <c r="AG1933">
        <v>-1</v>
      </c>
      <c r="AH1933">
        <v>-1</v>
      </c>
      <c r="AI1933">
        <v>2.6169883265151126E-4</v>
      </c>
      <c r="AJ1933">
        <v>9.6424003330823497E-4</v>
      </c>
      <c r="AK1933">
        <v>8.7048665143895629E-2</v>
      </c>
      <c r="AL1933">
        <v>8.4779291845351698E-2</v>
      </c>
      <c r="AM1933">
        <v>9.304202616805915E-2</v>
      </c>
      <c r="AN1933">
        <v>9.0398834046994614E-2</v>
      </c>
      <c r="AO1933">
        <v>2.7562336571664789</v>
      </c>
      <c r="AP1933">
        <v>2.6889276331561018</v>
      </c>
      <c r="AQ1933">
        <v>29.67906664173838</v>
      </c>
      <c r="AR1933">
        <v>0.69875814635335687</v>
      </c>
      <c r="AS1933">
        <v>0.90114529144272859</v>
      </c>
      <c r="AT1933">
        <v>-1</v>
      </c>
      <c r="AU1933">
        <v>-1</v>
      </c>
      <c r="AV1933">
        <v>0.51089626312523873</v>
      </c>
      <c r="AW1933">
        <v>54.698561198777433</v>
      </c>
      <c r="AX1933">
        <v>54.810892420853136</v>
      </c>
      <c r="AY1933">
        <v>0.16569813241756112</v>
      </c>
      <c r="AZ1933">
        <v>-0.1696799563172865</v>
      </c>
      <c r="BA1933">
        <v>1467.1172674771669</v>
      </c>
    </row>
    <row r="1934" spans="1:100" x14ac:dyDescent="0.25">
      <c r="A1934">
        <v>4688</v>
      </c>
      <c r="B1934" t="s">
        <v>2282</v>
      </c>
      <c r="C1934">
        <v>3</v>
      </c>
      <c r="D1934">
        <v>5.1113565711555529</v>
      </c>
      <c r="E1934">
        <v>0.12985553309449838</v>
      </c>
      <c r="F1934">
        <v>2.9520117562634306E-2</v>
      </c>
      <c r="G1934">
        <v>1.3563357712393503E-2</v>
      </c>
      <c r="H1934">
        <v>0.29508185002354431</v>
      </c>
      <c r="I1934">
        <v>0</v>
      </c>
      <c r="J1934">
        <v>17.704911001412654</v>
      </c>
      <c r="K1934">
        <v>0.29508185002354431</v>
      </c>
      <c r="L1934">
        <v>-1.0000000000000004</v>
      </c>
      <c r="M1934">
        <v>-1.0000000000000004</v>
      </c>
      <c r="N1934">
        <v>5.9016370004708865</v>
      </c>
      <c r="O1934">
        <v>22.8298309302806</v>
      </c>
      <c r="P1934">
        <v>1.0712937740249908</v>
      </c>
      <c r="Q1934">
        <v>9.6862801456436776E-2</v>
      </c>
      <c r="R1934">
        <v>0.13731839552374892</v>
      </c>
      <c r="S1934">
        <v>0.33152761504148009</v>
      </c>
      <c r="T1934">
        <v>0.4184445912315215</v>
      </c>
      <c r="U1934">
        <v>0.14109253434865288</v>
      </c>
      <c r="V1934">
        <v>0</v>
      </c>
      <c r="W1934">
        <v>23.839315623924389</v>
      </c>
      <c r="X1934">
        <v>1.1043717515422573</v>
      </c>
      <c r="Y1934">
        <v>-1.0000000000000004</v>
      </c>
      <c r="Z1934">
        <v>-1.0000000000000004</v>
      </c>
      <c r="AA1934">
        <v>58.652240540517127</v>
      </c>
      <c r="AB1934">
        <v>2.7884222683866701E-3</v>
      </c>
      <c r="AC1934">
        <v>0.34465886860616896</v>
      </c>
      <c r="AD1934">
        <v>0.34606483954682449</v>
      </c>
      <c r="AE1934">
        <v>34.675606521068971</v>
      </c>
      <c r="AF1934">
        <v>-1.0000000000000004</v>
      </c>
      <c r="AG1934">
        <v>-1.0000000000000004</v>
      </c>
      <c r="AH1934">
        <v>-1.0000000000000004</v>
      </c>
      <c r="AI1934">
        <v>0</v>
      </c>
      <c r="AJ1934">
        <v>0</v>
      </c>
      <c r="AK1934">
        <v>0.38392284486161654</v>
      </c>
      <c r="AL1934">
        <v>0.21110933741267074</v>
      </c>
      <c r="AM1934">
        <v>-0.17174078840665866</v>
      </c>
      <c r="AN1934">
        <v>0.29087157595938951</v>
      </c>
      <c r="AO1934">
        <v>-2.3739054858583843</v>
      </c>
      <c r="AP1934">
        <v>8.3273360860480903</v>
      </c>
      <c r="AQ1934">
        <v>41.544226625337039</v>
      </c>
      <c r="AR1934">
        <v>0.89106474062165408</v>
      </c>
      <c r="AS1934">
        <v>1.3994536015658023</v>
      </c>
      <c r="AT1934">
        <v>-1.0000000000000004</v>
      </c>
      <c r="AU1934">
        <v>-1.0000000000000004</v>
      </c>
      <c r="AV1934">
        <v>0.15088175323614236</v>
      </c>
      <c r="AW1934">
        <v>89.809407556845827</v>
      </c>
      <c r="AX1934">
        <v>89.809407556845827</v>
      </c>
      <c r="AY1934">
        <v>0.21006967640362115</v>
      </c>
      <c r="AZ1934">
        <v>38.269088317021883</v>
      </c>
      <c r="BA1934">
        <v>1523.9999276168085</v>
      </c>
      <c r="CU1934" t="e">
        <v>#N/A</v>
      </c>
      <c r="CV1934" t="e">
        <v>#N/A</v>
      </c>
    </row>
    <row r="1935" spans="1:100" x14ac:dyDescent="0.25">
      <c r="A1935">
        <v>4692</v>
      </c>
      <c r="B1935" t="s">
        <v>2283</v>
      </c>
      <c r="C1935">
        <v>2</v>
      </c>
      <c r="D1935">
        <v>4.3255126979801428</v>
      </c>
      <c r="E1935">
        <v>0.13185211801604207</v>
      </c>
      <c r="F1935">
        <v>0.40526345457511653</v>
      </c>
      <c r="G1935">
        <v>0.4147706634629168</v>
      </c>
      <c r="H1935">
        <v>0.13803510492446722</v>
      </c>
      <c r="I1935">
        <v>0</v>
      </c>
      <c r="J1935">
        <v>8.2821062954680329</v>
      </c>
      <c r="K1935">
        <v>0.13803510492446722</v>
      </c>
      <c r="L1935">
        <v>-1</v>
      </c>
      <c r="M1935">
        <v>-1</v>
      </c>
      <c r="N1935">
        <v>2.760702098489344</v>
      </c>
      <c r="O1935">
        <v>12.447811811171601</v>
      </c>
      <c r="P1935">
        <v>0.83553878261600123</v>
      </c>
      <c r="Q1935">
        <v>2.241130075850116</v>
      </c>
      <c r="R1935">
        <v>0.73758804287701629</v>
      </c>
      <c r="S1935">
        <v>0.34065739797438688</v>
      </c>
      <c r="T1935">
        <v>0.32733766211504312</v>
      </c>
      <c r="U1935">
        <v>0.13106357020338852</v>
      </c>
      <c r="V1935">
        <v>7.6993671118183084E-3</v>
      </c>
      <c r="W1935">
        <v>27.69078918538326</v>
      </c>
      <c r="X1935">
        <v>1.0504609614116152</v>
      </c>
      <c r="Y1935">
        <v>-1</v>
      </c>
      <c r="Z1935">
        <v>-1</v>
      </c>
      <c r="AA1935">
        <v>49.358795578270552</v>
      </c>
      <c r="AB1935">
        <v>0.17737460670931987</v>
      </c>
      <c r="AC1935">
        <v>0.17761098513079698</v>
      </c>
      <c r="AD1935">
        <v>0.17250459536299256</v>
      </c>
      <c r="AE1935">
        <v>23.144495939586143</v>
      </c>
      <c r="AF1935">
        <v>-1</v>
      </c>
      <c r="AG1935">
        <v>-1</v>
      </c>
      <c r="AH1935">
        <v>-1</v>
      </c>
      <c r="AI1935">
        <v>3.9548559549273934E-3</v>
      </c>
      <c r="AJ1935">
        <v>7.6993671118183084E-3</v>
      </c>
      <c r="AK1935">
        <v>1.8217335924894038E-2</v>
      </c>
      <c r="AL1935">
        <v>0.1536106210643533</v>
      </c>
      <c r="AM1935">
        <v>1.2872568286980052E-2</v>
      </c>
      <c r="AN1935">
        <v>0.17056829192807371</v>
      </c>
      <c r="AO1935">
        <v>0.71480525926794325</v>
      </c>
      <c r="AP1935">
        <v>4.7303560310546375</v>
      </c>
      <c r="AQ1935">
        <v>33.101397274782897</v>
      </c>
      <c r="AR1935">
        <v>0.77409034247001807</v>
      </c>
      <c r="AS1935">
        <v>1.1447601618737839</v>
      </c>
      <c r="AT1935">
        <v>-1</v>
      </c>
      <c r="AU1935">
        <v>-1</v>
      </c>
      <c r="AV1935">
        <v>1.0305253777801116</v>
      </c>
      <c r="AW1935">
        <v>62.326079192655151</v>
      </c>
      <c r="AX1935">
        <v>62.538335763402678</v>
      </c>
      <c r="AY1935">
        <v>0.22445047589744227</v>
      </c>
      <c r="AZ1935">
        <v>10.123291184776642</v>
      </c>
      <c r="BA1935">
        <v>1467.3044617670071</v>
      </c>
    </row>
    <row r="1936" spans="1:100" x14ac:dyDescent="0.25">
      <c r="A1936">
        <v>4693</v>
      </c>
      <c r="B1936" t="s">
        <v>2284</v>
      </c>
      <c r="C1936">
        <v>2</v>
      </c>
      <c r="D1936">
        <v>3.8779473094547887</v>
      </c>
      <c r="E1936">
        <v>3.243527767454122E-2</v>
      </c>
      <c r="F1936">
        <v>0.15770466225378352</v>
      </c>
      <c r="G1936">
        <v>0.16608768344951336</v>
      </c>
      <c r="H1936">
        <v>8.6587678409504348E-2</v>
      </c>
      <c r="I1936">
        <v>0</v>
      </c>
      <c r="J1936">
        <v>5.1952607045702601</v>
      </c>
      <c r="K1936">
        <v>8.6587678409504348E-2</v>
      </c>
      <c r="L1936">
        <v>-1</v>
      </c>
      <c r="M1936">
        <v>-1</v>
      </c>
      <c r="N1936">
        <v>1.7317535681900869</v>
      </c>
      <c r="O1936">
        <v>9.2413863248906605</v>
      </c>
      <c r="P1936">
        <v>0.33204562676276783</v>
      </c>
      <c r="Q1936">
        <v>1.0643358547781017</v>
      </c>
      <c r="R1936">
        <v>0.35107186025042314</v>
      </c>
      <c r="S1936">
        <v>0.33104040380792987</v>
      </c>
      <c r="T1936">
        <v>0.28673451966095537</v>
      </c>
      <c r="U1936">
        <v>8.0785466004057588E-2</v>
      </c>
      <c r="V1936">
        <v>1.0511667366866801E-3</v>
      </c>
      <c r="W1936">
        <v>24.517528062829168</v>
      </c>
      <c r="X1936">
        <v>0.81754268554677034</v>
      </c>
      <c r="Y1936">
        <v>-1</v>
      </c>
      <c r="Z1936">
        <v>-1</v>
      </c>
      <c r="AA1936">
        <v>42.825562026756224</v>
      </c>
      <c r="AB1936">
        <v>0.12097833925924527</v>
      </c>
      <c r="AC1936">
        <v>0.12119331543195573</v>
      </c>
      <c r="AD1936">
        <v>0.11657141596688485</v>
      </c>
      <c r="AE1936">
        <v>17.94890608247</v>
      </c>
      <c r="AF1936">
        <v>-1</v>
      </c>
      <c r="AG1936">
        <v>-1</v>
      </c>
      <c r="AH1936">
        <v>-1</v>
      </c>
      <c r="AI1936">
        <v>3.0936444756208929E-4</v>
      </c>
      <c r="AJ1936">
        <v>1.0511667366866801E-3</v>
      </c>
      <c r="AK1936">
        <v>8.6160295783018204E-2</v>
      </c>
      <c r="AL1936">
        <v>8.5667661206229123E-2</v>
      </c>
      <c r="AM1936">
        <v>9.2007321610297343E-2</v>
      </c>
      <c r="AN1936">
        <v>9.143353860475642E-2</v>
      </c>
      <c r="AO1936">
        <v>2.7298860264916738</v>
      </c>
      <c r="AP1936">
        <v>2.715275263830907</v>
      </c>
      <c r="AQ1936">
        <v>29.723236843181326</v>
      </c>
      <c r="AR1936">
        <v>0.69973041894604104</v>
      </c>
      <c r="AS1936">
        <v>0.90428949901798095</v>
      </c>
      <c r="AT1936">
        <v>-1</v>
      </c>
      <c r="AU1936">
        <v>-1</v>
      </c>
      <c r="AV1936">
        <v>0.51760283976289889</v>
      </c>
      <c r="AW1936">
        <v>54.797005517116006</v>
      </c>
      <c r="AX1936">
        <v>54.910626422525475</v>
      </c>
      <c r="AY1936">
        <v>0.16645641766963298</v>
      </c>
      <c r="AZ1936">
        <v>-3.6834051728549602E-2</v>
      </c>
      <c r="BA1936">
        <v>1479.9412609052647</v>
      </c>
    </row>
    <row r="1937" spans="1:100" x14ac:dyDescent="0.25">
      <c r="A1937">
        <v>4694</v>
      </c>
      <c r="B1937" t="s">
        <v>2285</v>
      </c>
      <c r="C1937">
        <v>3</v>
      </c>
      <c r="D1937">
        <v>5.8337380772447593</v>
      </c>
      <c r="E1937">
        <v>0</v>
      </c>
      <c r="F1937">
        <v>-0.23396011242197418</v>
      </c>
      <c r="G1937">
        <v>-0.23396011242197418</v>
      </c>
      <c r="H1937">
        <v>0.10156586048526536</v>
      </c>
      <c r="I1937">
        <v>0</v>
      </c>
      <c r="J1937">
        <v>6.0939516291159199</v>
      </c>
      <c r="K1937">
        <v>0.10156586048526536</v>
      </c>
      <c r="L1937">
        <v>-0.99999999999999878</v>
      </c>
      <c r="M1937">
        <v>-0.99999999999999878</v>
      </c>
      <c r="N1937">
        <v>2.0313172097053078</v>
      </c>
      <c r="O1937">
        <v>11.693729593938704</v>
      </c>
      <c r="P1937">
        <v>4.4525619888435938E-2</v>
      </c>
      <c r="Q1937">
        <v>0.48844527465272514</v>
      </c>
      <c r="R1937">
        <v>0.17353992914151276</v>
      </c>
      <c r="S1937">
        <v>0.33989310101613773</v>
      </c>
      <c r="T1937">
        <v>-7.9854726904124554E-2</v>
      </c>
      <c r="U1937">
        <v>-7.7102897580599433E-2</v>
      </c>
      <c r="V1937">
        <v>0</v>
      </c>
      <c r="W1937">
        <v>3.2547846418459376</v>
      </c>
      <c r="X1937">
        <v>-0.56380678589064837</v>
      </c>
      <c r="Y1937">
        <v>-0.99999999999999878</v>
      </c>
      <c r="Z1937">
        <v>-0.99999999999999878</v>
      </c>
      <c r="AA1937">
        <v>30.736182570547395</v>
      </c>
      <c r="AB1937">
        <v>0.26509192766617296</v>
      </c>
      <c r="AC1937">
        <v>0.13206503632052691</v>
      </c>
      <c r="AD1937">
        <v>0.1490001960044991</v>
      </c>
      <c r="AE1937">
        <v>27.307857999559943</v>
      </c>
      <c r="AF1937">
        <v>-0.99999999999999878</v>
      </c>
      <c r="AG1937">
        <v>-0.99999999999999878</v>
      </c>
      <c r="AH1937">
        <v>-0.99999999999999878</v>
      </c>
      <c r="AI1937">
        <v>1.7242895055833395E-4</v>
      </c>
      <c r="AJ1937">
        <v>0</v>
      </c>
      <c r="AK1937">
        <v>0.1693938572988723</v>
      </c>
      <c r="AL1937">
        <v>-0.15522326541337528</v>
      </c>
      <c r="AM1937">
        <v>0.6262258524036296</v>
      </c>
      <c r="AN1937">
        <v>-0.1484677798741226</v>
      </c>
      <c r="AO1937">
        <v>16.502615596585102</v>
      </c>
      <c r="AP1937">
        <v>-4.4878108239199408</v>
      </c>
      <c r="AQ1937">
        <v>9.3487362709618669</v>
      </c>
      <c r="AR1937">
        <v>0.18293547653141393</v>
      </c>
      <c r="AS1937">
        <v>-0.46224092540538286</v>
      </c>
      <c r="AT1937">
        <v>-0.99999999999999878</v>
      </c>
      <c r="AU1937">
        <v>-0.99999999999999878</v>
      </c>
      <c r="AV1937">
        <v>-6.0420183280461455E-2</v>
      </c>
      <c r="AW1937">
        <v>37.942101340566175</v>
      </c>
      <c r="AX1937">
        <v>37.945549919577346</v>
      </c>
      <c r="AY1937">
        <v>-0.12706286339900169</v>
      </c>
      <c r="AZ1937">
        <v>-32.398156611328531</v>
      </c>
      <c r="BA1937">
        <v>1400.6758942999677</v>
      </c>
      <c r="CU1937" t="e">
        <v>#N/A</v>
      </c>
      <c r="CV1937" t="e">
        <v>#N/A</v>
      </c>
    </row>
    <row r="1938" spans="1:100" x14ac:dyDescent="0.25">
      <c r="A1938">
        <v>4696</v>
      </c>
      <c r="B1938" t="s">
        <v>2286</v>
      </c>
      <c r="C1938">
        <v>3</v>
      </c>
      <c r="D1938">
        <v>0.79068851294152265</v>
      </c>
      <c r="E1938">
        <v>0</v>
      </c>
      <c r="F1938">
        <v>-1.6189976466296232</v>
      </c>
      <c r="G1938">
        <v>-1.6189976466296232</v>
      </c>
      <c r="H1938">
        <v>0.1473387034348434</v>
      </c>
      <c r="I1938">
        <v>0</v>
      </c>
      <c r="J1938">
        <v>8.8403222060906028</v>
      </c>
      <c r="K1938">
        <v>0.1473387034348434</v>
      </c>
      <c r="L1938">
        <v>-1.0000000000000002</v>
      </c>
      <c r="M1938">
        <v>-1.0000000000000002</v>
      </c>
      <c r="N1938">
        <v>2.9467740686968678</v>
      </c>
      <c r="O1938">
        <v>8.0120130724025085</v>
      </c>
      <c r="P1938">
        <v>-9.9118792992246782E-2</v>
      </c>
      <c r="Q1938">
        <v>-2.8279232443044644</v>
      </c>
      <c r="R1938">
        <v>-0.94594288118869019</v>
      </c>
      <c r="S1938">
        <v>0.34943935730406933</v>
      </c>
      <c r="T1938">
        <v>0.22360536929638014</v>
      </c>
      <c r="U1938">
        <v>0.18782767120696117</v>
      </c>
      <c r="V1938">
        <v>0</v>
      </c>
      <c r="W1938">
        <v>24.541347774902672</v>
      </c>
      <c r="X1938">
        <v>1.1512207490873196</v>
      </c>
      <c r="Y1938">
        <v>-1.0000000000000002</v>
      </c>
      <c r="Z1938">
        <v>-1.0000000000000002</v>
      </c>
      <c r="AA1938">
        <v>73.155427274127831</v>
      </c>
      <c r="AB1938">
        <v>0.35523939574028063</v>
      </c>
      <c r="AC1938">
        <v>0.29563692214405846</v>
      </c>
      <c r="AD1938">
        <v>0.3403241297239375</v>
      </c>
      <c r="AE1938">
        <v>49.56002238041382</v>
      </c>
      <c r="AF1938">
        <v>-1.0000000000000002</v>
      </c>
      <c r="AG1938">
        <v>-1.0000000000000002</v>
      </c>
      <c r="AH1938">
        <v>-1.0000000000000002</v>
      </c>
      <c r="AI1938">
        <v>-8.6179186475099281E-3</v>
      </c>
      <c r="AJ1938">
        <v>0</v>
      </c>
      <c r="AK1938">
        <v>1.7607981540699241E-2</v>
      </c>
      <c r="AL1938">
        <v>0.86946602689966257</v>
      </c>
      <c r="AM1938">
        <v>5.7969734056422785E-2</v>
      </c>
      <c r="AN1938">
        <v>-0.24412197810282618</v>
      </c>
      <c r="AO1938">
        <v>1.5372832591140662</v>
      </c>
      <c r="AP1938">
        <v>-1.7557193180723425</v>
      </c>
      <c r="AQ1938">
        <v>33.381669980993287</v>
      </c>
      <c r="AR1938">
        <v>0.76087239780741089</v>
      </c>
      <c r="AS1938">
        <v>1.2985594525221638</v>
      </c>
      <c r="AT1938">
        <v>-1.0000000000000002</v>
      </c>
      <c r="AU1938">
        <v>-1.0000000000000002</v>
      </c>
      <c r="AV1938">
        <v>-2.5649405278183139</v>
      </c>
      <c r="AW1938">
        <v>79.411721028457933</v>
      </c>
      <c r="AX1938">
        <v>79.239362655507733</v>
      </c>
      <c r="AY1938">
        <v>0.43655373869929764</v>
      </c>
      <c r="AZ1938">
        <v>59.606727596383472</v>
      </c>
      <c r="BA1938">
        <v>1518.5001268959193</v>
      </c>
      <c r="CU1938" t="e">
        <v>#N/A</v>
      </c>
      <c r="CV1938" t="e">
        <v>#N/A</v>
      </c>
    </row>
    <row r="1939" spans="1:100" x14ac:dyDescent="0.25">
      <c r="A1939">
        <v>4698</v>
      </c>
      <c r="B1939" t="s">
        <v>2287</v>
      </c>
      <c r="C1939">
        <v>2</v>
      </c>
      <c r="D1939">
        <v>5.815683829274529</v>
      </c>
      <c r="E1939">
        <v>0.46286096999525522</v>
      </c>
      <c r="F1939">
        <v>1.2295116539964968</v>
      </c>
      <c r="G1939">
        <v>1.2427618512561176</v>
      </c>
      <c r="H1939">
        <v>0.30932956096939473</v>
      </c>
      <c r="I1939">
        <v>0</v>
      </c>
      <c r="J1939">
        <v>18.559773658163682</v>
      </c>
      <c r="K1939">
        <v>0.30932956096939473</v>
      </c>
      <c r="L1939">
        <v>-1</v>
      </c>
      <c r="M1939">
        <v>-1</v>
      </c>
      <c r="N1939">
        <v>6.1865912193878936</v>
      </c>
      <c r="O1939">
        <v>23.123621015376305</v>
      </c>
      <c r="P1939">
        <v>2.5119216864166414</v>
      </c>
      <c r="Q1939">
        <v>6.1592721410653359</v>
      </c>
      <c r="R1939">
        <v>2.0244955471100665</v>
      </c>
      <c r="S1939">
        <v>0.37267722668343573</v>
      </c>
      <c r="T1939">
        <v>0.46252602179645208</v>
      </c>
      <c r="U1939">
        <v>0.29846476192849392</v>
      </c>
      <c r="V1939">
        <v>2.9834582497269106E-2</v>
      </c>
      <c r="W1939">
        <v>38.256177479748779</v>
      </c>
      <c r="X1939">
        <v>1.8259634903007371</v>
      </c>
      <c r="Y1939">
        <v>-1</v>
      </c>
      <c r="Z1939">
        <v>-1</v>
      </c>
      <c r="AA1939">
        <v>71.111228367025063</v>
      </c>
      <c r="AB1939">
        <v>0.36514625264413009</v>
      </c>
      <c r="AC1939">
        <v>0.36545388995665312</v>
      </c>
      <c r="AD1939">
        <v>0.35873438737665303</v>
      </c>
      <c r="AE1939">
        <v>40.443237561743146</v>
      </c>
      <c r="AF1939">
        <v>-1</v>
      </c>
      <c r="AG1939">
        <v>-1</v>
      </c>
      <c r="AH1939">
        <v>-1</v>
      </c>
      <c r="AI1939">
        <v>1.6092537605319139E-2</v>
      </c>
      <c r="AJ1939">
        <v>2.9834582497269106E-2</v>
      </c>
      <c r="AK1939">
        <v>-0.20799907837125881</v>
      </c>
      <c r="AL1939">
        <v>0.37982703536050616</v>
      </c>
      <c r="AM1939">
        <v>-0.25060697661940595</v>
      </c>
      <c r="AN1939">
        <v>0.43404783683445974</v>
      </c>
      <c r="AO1939">
        <v>-5.994415926125944</v>
      </c>
      <c r="AP1939">
        <v>11.439577216448525</v>
      </c>
      <c r="AQ1939">
        <v>44.348998812158001</v>
      </c>
      <c r="AR1939">
        <v>1.021672068406835</v>
      </c>
      <c r="AS1939">
        <v>1.9454083998700606</v>
      </c>
      <c r="AT1939">
        <v>-1</v>
      </c>
      <c r="AU1939">
        <v>-1</v>
      </c>
      <c r="AV1939">
        <v>2.7383034552178396</v>
      </c>
      <c r="AW1939">
        <v>87.394166503078168</v>
      </c>
      <c r="AX1939">
        <v>87.934830999843101</v>
      </c>
      <c r="AY1939">
        <v>0.41754197397424575</v>
      </c>
      <c r="AZ1939">
        <v>43.951477425138542</v>
      </c>
      <c r="BA1939">
        <v>1402.0394507412998</v>
      </c>
    </row>
    <row r="1940" spans="1:100" x14ac:dyDescent="0.25">
      <c r="A1940">
        <v>4701</v>
      </c>
      <c r="B1940" t="s">
        <v>2288</v>
      </c>
      <c r="C1940">
        <v>3</v>
      </c>
      <c r="D1940">
        <v>3.9655551772078153</v>
      </c>
      <c r="E1940">
        <v>-0.20022084448254585</v>
      </c>
      <c r="F1940">
        <v>-1.434193399245651E-2</v>
      </c>
      <c r="G1940">
        <v>-7.5304624225856071E-2</v>
      </c>
      <c r="H1940">
        <v>6.3049627431470454E-2</v>
      </c>
      <c r="I1940">
        <v>0</v>
      </c>
      <c r="J1940">
        <v>3.7829776458882245</v>
      </c>
      <c r="K1940">
        <v>6.3049627431470454E-2</v>
      </c>
      <c r="L1940">
        <v>-1.0000000000000011</v>
      </c>
      <c r="M1940">
        <v>-1.0000000000000011</v>
      </c>
      <c r="N1940">
        <v>1.2609925486294085</v>
      </c>
      <c r="O1940">
        <v>7.6732281988701869</v>
      </c>
      <c r="P1940">
        <v>-5.333027779343788E-3</v>
      </c>
      <c r="Q1940">
        <v>-8.2275674320588493E-2</v>
      </c>
      <c r="R1940">
        <v>-3.7870935319284919E-2</v>
      </c>
      <c r="S1940">
        <v>0.3333333333333337</v>
      </c>
      <c r="T1940">
        <v>0.39812685709564433</v>
      </c>
      <c r="U1940">
        <v>0.18965633069454513</v>
      </c>
      <c r="V1940">
        <v>-3.4072171598270177E-3</v>
      </c>
      <c r="W1940">
        <v>34.186387061289032</v>
      </c>
      <c r="X1940">
        <v>1.4363155449476286</v>
      </c>
      <c r="Y1940">
        <v>-1.0000000000000011</v>
      </c>
      <c r="Z1940">
        <v>-1.0000000000000011</v>
      </c>
      <c r="AA1940">
        <v>50.080185765756021</v>
      </c>
      <c r="AB1940">
        <v>5.4825658206477987E-2</v>
      </c>
      <c r="AC1940">
        <v>5.1845220421020889E-2</v>
      </c>
      <c r="AD1940">
        <v>0.21196251416822645</v>
      </c>
      <c r="AE1940">
        <v>15.931669639786264</v>
      </c>
      <c r="AF1940">
        <v>-1.0000000000000011</v>
      </c>
      <c r="AG1940">
        <v>-1.0000000000000011</v>
      </c>
      <c r="AH1940">
        <v>-1.0000000000000011</v>
      </c>
      <c r="AI1940">
        <v>0</v>
      </c>
      <c r="AJ1940">
        <v>-3.4072171598270177E-3</v>
      </c>
      <c r="AK1940">
        <v>0.12520119866433471</v>
      </c>
      <c r="AL1940">
        <v>-6.3764926500054248E-2</v>
      </c>
      <c r="AM1940">
        <v>0.25379974624948254</v>
      </c>
      <c r="AN1940">
        <v>0.13209441884336423</v>
      </c>
      <c r="AO1940">
        <v>6.9709996495587374</v>
      </c>
      <c r="AP1940">
        <v>2.9835358385838346</v>
      </c>
      <c r="AQ1940">
        <v>37.969364707177256</v>
      </c>
      <c r="AR1940">
        <v>0.91770930396369621</v>
      </c>
      <c r="AS1940">
        <v>1.4993651723790984</v>
      </c>
      <c r="AT1940">
        <v>-1.0000000000000011</v>
      </c>
      <c r="AU1940">
        <v>-1.0000000000000011</v>
      </c>
      <c r="AV1940">
        <v>-0.113175559545141</v>
      </c>
      <c r="AW1940">
        <v>60.736949803210031</v>
      </c>
      <c r="AX1940">
        <v>60.396228087227321</v>
      </c>
      <c r="AY1940">
        <v>0.15659302892167978</v>
      </c>
      <c r="AZ1940">
        <v>-5.5982624324489585</v>
      </c>
      <c r="BA1940">
        <v>1347.0755913338241</v>
      </c>
    </row>
    <row r="1941" spans="1:100" x14ac:dyDescent="0.25">
      <c r="A1941">
        <v>4704</v>
      </c>
      <c r="B1941" t="s">
        <v>2289</v>
      </c>
      <c r="C1941">
        <v>2</v>
      </c>
      <c r="D1941">
        <v>3.7871684281296822</v>
      </c>
      <c r="E1941">
        <v>1.2270739078708896E-2</v>
      </c>
      <c r="F1941">
        <v>0.10749275846209438</v>
      </c>
      <c r="G1941">
        <v>0.11564776269381849</v>
      </c>
      <c r="H1941">
        <v>7.6152689588157199E-2</v>
      </c>
      <c r="I1941">
        <v>0</v>
      </c>
      <c r="J1941">
        <v>4.5691613752894309</v>
      </c>
      <c r="K1941">
        <v>7.6152689588157199E-2</v>
      </c>
      <c r="L1941">
        <v>-1</v>
      </c>
      <c r="M1941">
        <v>-1</v>
      </c>
      <c r="N1941">
        <v>1.5230537917631437</v>
      </c>
      <c r="O1941">
        <v>8.5910328208899696</v>
      </c>
      <c r="P1941">
        <v>0.22992301716196997</v>
      </c>
      <c r="Q1941">
        <v>0.8256488032821252</v>
      </c>
      <c r="R1941">
        <v>0.27267547935846076</v>
      </c>
      <c r="S1941">
        <v>0.32908980620918016</v>
      </c>
      <c r="T1941">
        <v>0.27849905743629494</v>
      </c>
      <c r="U1941">
        <v>7.0587648721088997E-2</v>
      </c>
      <c r="V1941">
        <v>-2.9727576658212661E-4</v>
      </c>
      <c r="W1941">
        <v>23.873901226967185</v>
      </c>
      <c r="X1941">
        <v>0.77030029132846622</v>
      </c>
      <c r="Y1941">
        <v>-1</v>
      </c>
      <c r="Z1941">
        <v>-1</v>
      </c>
      <c r="AA1941">
        <v>41.500438037172906</v>
      </c>
      <c r="AB1941">
        <v>0.10953958594791927</v>
      </c>
      <c r="AC1941">
        <v>0.10975022114107526</v>
      </c>
      <c r="AD1941">
        <v>0.10522658997114651</v>
      </c>
      <c r="AE1941">
        <v>16.895093953236604</v>
      </c>
      <c r="AF1941">
        <v>-1</v>
      </c>
      <c r="AG1941">
        <v>-1</v>
      </c>
      <c r="AH1941">
        <v>-1</v>
      </c>
      <c r="AI1941">
        <v>-4.3004402637993109E-4</v>
      </c>
      <c r="AJ1941">
        <v>-2.9727576658212661E-4</v>
      </c>
      <c r="AK1941">
        <v>9.9941043910479241E-2</v>
      </c>
      <c r="AL1941">
        <v>7.1886913078768086E-2</v>
      </c>
      <c r="AM1941">
        <v>0.10805808104077566</v>
      </c>
      <c r="AN1941">
        <v>7.5382779174278103E-2</v>
      </c>
      <c r="AO1941">
        <v>3.1386012277073405</v>
      </c>
      <c r="AP1941">
        <v>2.3065600626152403</v>
      </c>
      <c r="AQ1941">
        <v>29.038050649655641</v>
      </c>
      <c r="AR1941">
        <v>0.68464812964040866</v>
      </c>
      <c r="AS1941">
        <v>0.85551526775429576</v>
      </c>
      <c r="AT1941">
        <v>-1</v>
      </c>
      <c r="AU1941">
        <v>-1</v>
      </c>
      <c r="AV1941">
        <v>0.41356768556777196</v>
      </c>
      <c r="AW1941">
        <v>53.269897069495201</v>
      </c>
      <c r="AX1941">
        <v>53.363511880627264</v>
      </c>
      <c r="AY1941">
        <v>0.15469358733378052</v>
      </c>
      <c r="AZ1941">
        <v>-2.0975939467950968</v>
      </c>
      <c r="BA1941">
        <v>1459.9809412970474</v>
      </c>
    </row>
    <row r="1942" spans="1:100" x14ac:dyDescent="0.25">
      <c r="A1942">
        <v>4707</v>
      </c>
      <c r="B1942" t="s">
        <v>2290</v>
      </c>
      <c r="C1942">
        <v>2</v>
      </c>
      <c r="D1942">
        <v>3.4297343327499181</v>
      </c>
      <c r="E1942">
        <v>-6.7125410185781942E-2</v>
      </c>
      <c r="F1942">
        <v>-9.0212326102705631E-2</v>
      </c>
      <c r="G1942">
        <v>-8.2955119200833566E-2</v>
      </c>
      <c r="H1942">
        <v>3.5065811944241805E-2</v>
      </c>
      <c r="I1942">
        <v>0</v>
      </c>
      <c r="J1942">
        <v>2.1039487166545086</v>
      </c>
      <c r="K1942">
        <v>3.5065811944241805E-2</v>
      </c>
      <c r="L1942">
        <v>-1</v>
      </c>
      <c r="M1942">
        <v>-1</v>
      </c>
      <c r="N1942">
        <v>0.70131623888483619</v>
      </c>
      <c r="O1942">
        <v>6.0303214198864366</v>
      </c>
      <c r="P1942">
        <v>-0.17217603988365421</v>
      </c>
      <c r="Q1942">
        <v>-0.11416108515204781</v>
      </c>
      <c r="R1942">
        <v>-3.6003577665963238E-2</v>
      </c>
      <c r="S1942">
        <v>0.32140949468758157</v>
      </c>
      <c r="T1942">
        <v>0.24607262799216373</v>
      </c>
      <c r="U1942">
        <v>3.0434613762088024E-2</v>
      </c>
      <c r="V1942">
        <v>-5.6066530060019069E-3</v>
      </c>
      <c r="W1942">
        <v>21.339675507500843</v>
      </c>
      <c r="X1942">
        <v>0.5842873972003737</v>
      </c>
      <c r="Y1942">
        <v>-1</v>
      </c>
      <c r="Z1942">
        <v>-1</v>
      </c>
      <c r="AA1942">
        <v>36.282875454676727</v>
      </c>
      <c r="AB1942">
        <v>6.4500471316581431E-2</v>
      </c>
      <c r="AC1942">
        <v>6.4694014273333253E-2</v>
      </c>
      <c r="AD1942">
        <v>6.055730612631384E-2</v>
      </c>
      <c r="AE1942">
        <v>12.745798658841007</v>
      </c>
      <c r="AF1942">
        <v>-1</v>
      </c>
      <c r="AG1942">
        <v>-1</v>
      </c>
      <c r="AH1942">
        <v>-1</v>
      </c>
      <c r="AI1942">
        <v>-3.3414017688607649E-3</v>
      </c>
      <c r="AJ1942">
        <v>-5.6066530060019069E-3</v>
      </c>
      <c r="AK1942">
        <v>0.15420156319309697</v>
      </c>
      <c r="AL1942">
        <v>1.7626393796150358E-2</v>
      </c>
      <c r="AM1942">
        <v>0.17125657603704011</v>
      </c>
      <c r="AN1942">
        <v>1.2184284178013649E-2</v>
      </c>
      <c r="AO1942">
        <v>4.7478824402758466</v>
      </c>
      <c r="AP1942">
        <v>0.69727885004673418</v>
      </c>
      <c r="AQ1942">
        <v>26.340188507331334</v>
      </c>
      <c r="AR1942">
        <v>0.62526290308195331</v>
      </c>
      <c r="AS1942">
        <v>0.66347089603369913</v>
      </c>
      <c r="AT1942">
        <v>-1</v>
      </c>
      <c r="AU1942">
        <v>-1</v>
      </c>
      <c r="AV1942">
        <v>3.9381474568517261E-3</v>
      </c>
      <c r="AW1942">
        <v>47.257037926989177</v>
      </c>
      <c r="AX1942">
        <v>47.271880449834043</v>
      </c>
      <c r="AY1942">
        <v>0.10837844708498506</v>
      </c>
      <c r="AZ1942">
        <v>-10.211660105531644</v>
      </c>
      <c r="BA1942">
        <v>1435.375539774454</v>
      </c>
    </row>
    <row r="1943" spans="1:100" x14ac:dyDescent="0.25">
      <c r="A1943">
        <v>4711</v>
      </c>
      <c r="B1943" t="s">
        <v>2291</v>
      </c>
      <c r="C1943">
        <v>3</v>
      </c>
      <c r="D1943">
        <v>4.1730891314674476</v>
      </c>
      <c r="E1943">
        <v>7.2485629997054773E-3</v>
      </c>
      <c r="F1943">
        <v>0.26936827879773412</v>
      </c>
      <c r="G1943">
        <v>0.26936827879773412</v>
      </c>
      <c r="H1943">
        <v>0.19871786598526306</v>
      </c>
      <c r="I1943">
        <v>0</v>
      </c>
      <c r="J1943">
        <v>11.923071959115784</v>
      </c>
      <c r="K1943">
        <v>0.19871786598526306</v>
      </c>
      <c r="L1943">
        <v>-1.0000000000000013</v>
      </c>
      <c r="M1943">
        <v>-1.0000000000000013</v>
      </c>
      <c r="N1943">
        <v>3.9743573197052608</v>
      </c>
      <c r="O1943">
        <v>16.365529369380969</v>
      </c>
      <c r="P1943">
        <v>-6.4127527901494757E-2</v>
      </c>
      <c r="Q1943">
        <v>-0.96650994415668867</v>
      </c>
      <c r="R1943">
        <v>-0.3036826079568804</v>
      </c>
      <c r="S1943">
        <v>0.3333333333333337</v>
      </c>
      <c r="T1943">
        <v>0.29776906330922137</v>
      </c>
      <c r="U1943">
        <v>0.16749983488497358</v>
      </c>
      <c r="V1943">
        <v>-1.6375727731708239E-2</v>
      </c>
      <c r="W1943">
        <v>23.340345512422296</v>
      </c>
      <c r="X1943">
        <v>0.968565233782825</v>
      </c>
      <c r="Y1943">
        <v>-1.0000000000000013</v>
      </c>
      <c r="Z1943">
        <v>-1.0000000000000013</v>
      </c>
      <c r="AA1943">
        <v>65.970969826599287</v>
      </c>
      <c r="AB1943">
        <v>0.4624989427207975</v>
      </c>
      <c r="AC1943">
        <v>0.24603446174116228</v>
      </c>
      <c r="AD1943">
        <v>0.15015273398071752</v>
      </c>
      <c r="AE1943">
        <v>42.93430692213385</v>
      </c>
      <c r="AF1943">
        <v>-1.0000000000000013</v>
      </c>
      <c r="AG1943">
        <v>-1.0000000000000013</v>
      </c>
      <c r="AH1943">
        <v>-1.0000000000000013</v>
      </c>
      <c r="AI1943">
        <v>0</v>
      </c>
      <c r="AJ1943">
        <v>-1.6375727731708239E-2</v>
      </c>
      <c r="AK1943">
        <v>8.9465412094856846E-3</v>
      </c>
      <c r="AL1943">
        <v>-0.17268762948793301</v>
      </c>
      <c r="AM1943">
        <v>-0.28065520780882064</v>
      </c>
      <c r="AN1943">
        <v>5.0143517374744609E-2</v>
      </c>
      <c r="AO1943">
        <v>-6.9716474891730869</v>
      </c>
      <c r="AP1943">
        <v>0.39014978692895008</v>
      </c>
      <c r="AQ1943">
        <v>35.263417471538098</v>
      </c>
      <c r="AR1943">
        <v>0.78222650379582059</v>
      </c>
      <c r="AS1943">
        <v>1.1672830997680876</v>
      </c>
      <c r="AT1943">
        <v>-1.0000000000000013</v>
      </c>
      <c r="AU1943">
        <v>-1.0000000000000013</v>
      </c>
      <c r="AV1943">
        <v>-3.4314329159146256E-2</v>
      </c>
      <c r="AW1943">
        <v>82.726648982909239</v>
      </c>
      <c r="AX1943">
        <v>81.089076209738408</v>
      </c>
      <c r="AY1943">
        <v>0.30221381425868987</v>
      </c>
      <c r="AZ1943">
        <v>39.181787446213306</v>
      </c>
      <c r="BA1943">
        <v>1490.9890034011353</v>
      </c>
    </row>
    <row r="1944" spans="1:100" x14ac:dyDescent="0.25">
      <c r="A1944">
        <v>4715</v>
      </c>
      <c r="B1944" t="s">
        <v>2292</v>
      </c>
      <c r="C1944">
        <v>3</v>
      </c>
      <c r="D1944">
        <v>5.6860189226885041</v>
      </c>
      <c r="E1944">
        <v>-1.4542911608259271E-2</v>
      </c>
      <c r="F1944">
        <v>5.4212460966095333E-2</v>
      </c>
      <c r="G1944">
        <v>4.8867099070926914E-2</v>
      </c>
      <c r="H1944">
        <v>-5.0953826092578848E-2</v>
      </c>
      <c r="I1944">
        <v>0</v>
      </c>
      <c r="J1944">
        <v>-3.0572295655547306</v>
      </c>
      <c r="K1944">
        <v>-5.0953826092578848E-2</v>
      </c>
      <c r="L1944">
        <v>-1.0000000000000024</v>
      </c>
      <c r="M1944">
        <v>-1.0000000000000024</v>
      </c>
      <c r="N1944">
        <v>-1.0190765218515774</v>
      </c>
      <c r="O1944">
        <v>2.6776564562046992</v>
      </c>
      <c r="P1944">
        <v>-1.4678707509361271</v>
      </c>
      <c r="Q1944">
        <v>2.2575858508515174</v>
      </c>
      <c r="R1944">
        <v>0.33378806292719715</v>
      </c>
      <c r="S1944">
        <v>0.33333333333333404</v>
      </c>
      <c r="T1944">
        <v>0.31142362502870879</v>
      </c>
      <c r="U1944">
        <v>-9.0823643996762043E-3</v>
      </c>
      <c r="V1944">
        <v>0</v>
      </c>
      <c r="W1944">
        <v>27.465136802197833</v>
      </c>
      <c r="X1944">
        <v>0.63600628917106272</v>
      </c>
      <c r="Y1944">
        <v>-1.0000000000000024</v>
      </c>
      <c r="Z1944">
        <v>-1.0000000000000024</v>
      </c>
      <c r="AA1944">
        <v>20.454999553575345</v>
      </c>
      <c r="AB1944">
        <v>-0.15162706760188607</v>
      </c>
      <c r="AC1944">
        <v>0.27415274680461671</v>
      </c>
      <c r="AD1944">
        <v>-0.26940418543372413</v>
      </c>
      <c r="AE1944">
        <v>-7.3439253115496808</v>
      </c>
      <c r="AF1944">
        <v>-1.0000000000000024</v>
      </c>
      <c r="AG1944">
        <v>-1.0000000000000024</v>
      </c>
      <c r="AH1944">
        <v>-1.0000000000000024</v>
      </c>
      <c r="AI1944">
        <v>0</v>
      </c>
      <c r="AJ1944">
        <v>0</v>
      </c>
      <c r="AK1944">
        <v>2.4465553746166512E-2</v>
      </c>
      <c r="AL1944">
        <v>0.35654155164109064</v>
      </c>
      <c r="AM1944">
        <v>-0.10867057262462924</v>
      </c>
      <c r="AN1944">
        <v>-4.6493901602322717E-2</v>
      </c>
      <c r="AO1944">
        <v>-2.5944365468848982</v>
      </c>
      <c r="AP1944">
        <v>0.62036021814738496</v>
      </c>
      <c r="AQ1944">
        <v>24.407907236643105</v>
      </c>
      <c r="AR1944">
        <v>0.63567459396236636</v>
      </c>
      <c r="AS1944">
        <v>0.5850524630784838</v>
      </c>
      <c r="AT1944">
        <v>-1.0000000000000024</v>
      </c>
      <c r="AU1944">
        <v>-1.0000000000000024</v>
      </c>
      <c r="AV1944">
        <v>0.3826551619981241</v>
      </c>
      <c r="AW1944">
        <v>23.753016227927418</v>
      </c>
      <c r="AX1944">
        <v>23.753016227927418</v>
      </c>
      <c r="AY1944">
        <v>3.1838992610252817E-2</v>
      </c>
      <c r="AZ1944">
        <v>-21.474532150701794</v>
      </c>
      <c r="BA1944">
        <v>1363.7993200375074</v>
      </c>
    </row>
    <row r="1945" spans="1:100" x14ac:dyDescent="0.25">
      <c r="A1945">
        <v>4717</v>
      </c>
      <c r="B1945" t="s">
        <v>2293</v>
      </c>
      <c r="C1945">
        <v>3</v>
      </c>
      <c r="D1945">
        <v>3.0617974601979743</v>
      </c>
      <c r="E1945">
        <v>0</v>
      </c>
      <c r="F1945">
        <v>-0.69734419606798603</v>
      </c>
      <c r="G1945">
        <v>-0.69734419606798603</v>
      </c>
      <c r="H1945">
        <v>0.11412268455585572</v>
      </c>
      <c r="I1945">
        <v>0</v>
      </c>
      <c r="J1945">
        <v>6.8473610733513413</v>
      </c>
      <c r="K1945">
        <v>0.11412268455585572</v>
      </c>
      <c r="L1945">
        <v>-1.0000000000000009</v>
      </c>
      <c r="M1945">
        <v>-1.0000000000000009</v>
      </c>
      <c r="N1945">
        <v>2.2824536911171145</v>
      </c>
      <c r="O1945">
        <v>9.2118143374813251</v>
      </c>
      <c r="P1945">
        <v>-0.26836809329608519</v>
      </c>
      <c r="Q1945">
        <v>-1.6027436974545732</v>
      </c>
      <c r="R1945">
        <v>-0.55881165000207988</v>
      </c>
      <c r="S1945">
        <v>0.36141766461233871</v>
      </c>
      <c r="T1945">
        <v>0.25750629387509566</v>
      </c>
      <c r="U1945">
        <v>0.1078803949788341</v>
      </c>
      <c r="V1945">
        <v>0</v>
      </c>
      <c r="W1945">
        <v>24.507266756416492</v>
      </c>
      <c r="X1945">
        <v>0.92735870055684155</v>
      </c>
      <c r="Y1945">
        <v>-1.0000000000000009</v>
      </c>
      <c r="Z1945">
        <v>-1.0000000000000009</v>
      </c>
      <c r="AA1945">
        <v>26.084895611611181</v>
      </c>
      <c r="AB1945">
        <v>0.22357144470063264</v>
      </c>
      <c r="AC1945">
        <v>-5.5839785003637073E-2</v>
      </c>
      <c r="AD1945">
        <v>-0.12500284959306027</v>
      </c>
      <c r="AE1945">
        <v>2.1364405051967612</v>
      </c>
      <c r="AF1945">
        <v>-1.0000000000000009</v>
      </c>
      <c r="AG1945">
        <v>-1.0000000000000009</v>
      </c>
      <c r="AH1945">
        <v>-1.0000000000000009</v>
      </c>
      <c r="AI1945">
        <v>-2.1151163578025021E-2</v>
      </c>
      <c r="AJ1945">
        <v>0</v>
      </c>
      <c r="AK1945">
        <v>0.82036039868218591</v>
      </c>
      <c r="AL1945">
        <v>-0.15805142372584877</v>
      </c>
      <c r="AM1945">
        <v>1.9491260414561146E-2</v>
      </c>
      <c r="AN1945">
        <v>0.26609294633323233</v>
      </c>
      <c r="AO1945">
        <v>4.58908350377496</v>
      </c>
      <c r="AP1945">
        <v>5.8620665397015665</v>
      </c>
      <c r="AQ1945">
        <v>31.354627829767828</v>
      </c>
      <c r="AR1945">
        <v>0.72680435346626882</v>
      </c>
      <c r="AS1945">
        <v>1.0414813851126974</v>
      </c>
      <c r="AT1945">
        <v>-1.0000000000000009</v>
      </c>
      <c r="AU1945">
        <v>-1.0000000000000009</v>
      </c>
      <c r="AV1945">
        <v>-1.2561558460700659</v>
      </c>
      <c r="AW1945">
        <v>41.158776488794068</v>
      </c>
      <c r="AX1945">
        <v>40.735753217233572</v>
      </c>
      <c r="AY1945">
        <v>0.20673627206876374</v>
      </c>
      <c r="AZ1945">
        <v>-18.320676399425793</v>
      </c>
      <c r="BA1945">
        <v>1351.544421768501</v>
      </c>
      <c r="CU1945" t="e">
        <v>#N/A</v>
      </c>
      <c r="CV1945" t="e">
        <v>#N/A</v>
      </c>
    </row>
    <row r="1946" spans="1:100" x14ac:dyDescent="0.25">
      <c r="A1946">
        <v>4723</v>
      </c>
      <c r="B1946" t="s">
        <v>2294</v>
      </c>
      <c r="C1946">
        <v>3</v>
      </c>
      <c r="D1946">
        <v>3.7638869069676071</v>
      </c>
      <c r="E1946">
        <v>0.15434931443443883</v>
      </c>
      <c r="F1946">
        <v>8.5122650083639478E-2</v>
      </c>
      <c r="G1946">
        <v>0.16270722772707794</v>
      </c>
      <c r="H1946">
        <v>0.17556869580118584</v>
      </c>
      <c r="I1946">
        <v>0</v>
      </c>
      <c r="J1946">
        <v>10.534121748071151</v>
      </c>
      <c r="K1946">
        <v>0.17556869580118584</v>
      </c>
      <c r="L1946">
        <v>-1.0000000000000004</v>
      </c>
      <c r="M1946">
        <v>-1.0000000000000004</v>
      </c>
      <c r="N1946">
        <v>3.5113739160237167</v>
      </c>
      <c r="O1946">
        <v>14.460715882765836</v>
      </c>
      <c r="P1946">
        <v>-0.2500799311746098</v>
      </c>
      <c r="Q1946">
        <v>-0.2591097577341317</v>
      </c>
      <c r="R1946">
        <v>-6.5582694330577396E-2</v>
      </c>
      <c r="S1946">
        <v>0.33624745266629946</v>
      </c>
      <c r="T1946">
        <v>5.4337062206924039E-2</v>
      </c>
      <c r="U1946">
        <v>-2.3820454484683732E-2</v>
      </c>
      <c r="V1946">
        <v>0</v>
      </c>
      <c r="W1946">
        <v>7.6478145834941706</v>
      </c>
      <c r="X1946">
        <v>-0.16334197070932577</v>
      </c>
      <c r="Y1946">
        <v>-1.0000000000000004</v>
      </c>
      <c r="Z1946">
        <v>-1.0000000000000004</v>
      </c>
      <c r="AA1946">
        <v>36.974154534624155</v>
      </c>
      <c r="AB1946">
        <v>0.17043714583448025</v>
      </c>
      <c r="AC1946">
        <v>0.23843894024978859</v>
      </c>
      <c r="AD1946">
        <v>0.17896236682494196</v>
      </c>
      <c r="AE1946">
        <v>29.391922645460539</v>
      </c>
      <c r="AF1946">
        <v>-1.0000000000000004</v>
      </c>
      <c r="AG1946">
        <v>-1.0000000000000004</v>
      </c>
      <c r="AH1946">
        <v>-1.0000000000000004</v>
      </c>
      <c r="AI1946">
        <v>0</v>
      </c>
      <c r="AJ1946">
        <v>0</v>
      </c>
      <c r="AK1946">
        <v>0.40268045098313637</v>
      </c>
      <c r="AL1946">
        <v>-0.18255200262618648</v>
      </c>
      <c r="AM1946">
        <v>-7.10387013493851E-2</v>
      </c>
      <c r="AN1946">
        <v>0.20019983192715027</v>
      </c>
      <c r="AO1946">
        <v>0.23743472118105419</v>
      </c>
      <c r="AP1946">
        <v>4.0922357850478237</v>
      </c>
      <c r="AQ1946">
        <v>18.181936331565311</v>
      </c>
      <c r="AR1946">
        <v>0.3667640603885402</v>
      </c>
      <c r="AS1946">
        <v>1.2226725091860135E-2</v>
      </c>
      <c r="AT1946">
        <v>-1.0000000000000004</v>
      </c>
      <c r="AU1946">
        <v>-1.0000000000000004</v>
      </c>
      <c r="AV1946">
        <v>9.7124533396500595E-2</v>
      </c>
      <c r="AW1946">
        <v>55.527106202437764</v>
      </c>
      <c r="AX1946">
        <v>55.527106202437764</v>
      </c>
      <c r="AY1946">
        <v>1.781901088914721E-2</v>
      </c>
      <c r="AZ1946">
        <v>24.16600105713972</v>
      </c>
      <c r="BA1946">
        <v>1435.0297442322328</v>
      </c>
      <c r="CU1946" t="e">
        <v>#N/A</v>
      </c>
      <c r="CV1946" t="e">
        <v>#N/A</v>
      </c>
    </row>
    <row r="1947" spans="1:100" x14ac:dyDescent="0.25">
      <c r="A1947">
        <v>4726</v>
      </c>
      <c r="B1947" t="s">
        <v>2295</v>
      </c>
      <c r="C1947">
        <v>3</v>
      </c>
      <c r="D1947">
        <v>4.5258961136627009</v>
      </c>
      <c r="E1947">
        <v>0</v>
      </c>
      <c r="F1947">
        <v>-7.6039323600020831E-2</v>
      </c>
      <c r="G1947">
        <v>-7.6039323600020831E-2</v>
      </c>
      <c r="H1947">
        <v>0.12144116623180783</v>
      </c>
      <c r="I1947">
        <v>0</v>
      </c>
      <c r="J1947">
        <v>7.2864699739084671</v>
      </c>
      <c r="K1947">
        <v>0.12144116623180783</v>
      </c>
      <c r="L1947">
        <v>-0.99999999999999956</v>
      </c>
      <c r="M1947">
        <v>-0.99999999999999956</v>
      </c>
      <c r="N1947">
        <v>2.4288233246361557</v>
      </c>
      <c r="O1947">
        <v>11.736326763971144</v>
      </c>
      <c r="P1947">
        <v>-0.29420012964193049</v>
      </c>
      <c r="Q1947">
        <v>0.65609467496744012</v>
      </c>
      <c r="R1947">
        <v>0.20886487141025173</v>
      </c>
      <c r="S1947">
        <v>0.3333333333333332</v>
      </c>
      <c r="T1947">
        <v>0.26224440569289026</v>
      </c>
      <c r="U1947">
        <v>5.1554023123185584E-2</v>
      </c>
      <c r="V1947">
        <v>0</v>
      </c>
      <c r="W1947">
        <v>21.027623836704056</v>
      </c>
      <c r="X1947">
        <v>0.60926373764671538</v>
      </c>
      <c r="Y1947">
        <v>-0.99999999999999956</v>
      </c>
      <c r="Z1947">
        <v>-0.99999999999999956</v>
      </c>
      <c r="AA1947">
        <v>53.634744623483478</v>
      </c>
      <c r="AB1947">
        <v>0.15876725606165978</v>
      </c>
      <c r="AC1947">
        <v>0.29419247641666268</v>
      </c>
      <c r="AD1947">
        <v>0.19500538582906138</v>
      </c>
      <c r="AE1947">
        <v>32.398255915369184</v>
      </c>
      <c r="AF1947">
        <v>-0.99999999999999956</v>
      </c>
      <c r="AG1947">
        <v>-0.99999999999999956</v>
      </c>
      <c r="AH1947">
        <v>-0.99999999999999956</v>
      </c>
      <c r="AI1947">
        <v>0</v>
      </c>
      <c r="AJ1947">
        <v>0</v>
      </c>
      <c r="AK1947">
        <v>-8.6176413856538847E-2</v>
      </c>
      <c r="AL1947">
        <v>-0.16578731651451095</v>
      </c>
      <c r="AM1947">
        <v>7.9162594789821156E-2</v>
      </c>
      <c r="AN1947">
        <v>-0.15668303325950206</v>
      </c>
      <c r="AO1947">
        <v>1.5481828004628342</v>
      </c>
      <c r="AP1947">
        <v>-4.7460124140601074</v>
      </c>
      <c r="AQ1947">
        <v>28.31409381061254</v>
      </c>
      <c r="AR1947">
        <v>0.64713176214940893</v>
      </c>
      <c r="AS1947">
        <v>0.73070490387852316</v>
      </c>
      <c r="AT1947">
        <v>-0.99999999999999956</v>
      </c>
      <c r="AU1947">
        <v>-0.99999999999999956</v>
      </c>
      <c r="AV1947">
        <v>0.13282554781023079</v>
      </c>
      <c r="AW1947">
        <v>60.625058973394509</v>
      </c>
      <c r="AX1947">
        <v>60.625058973394509</v>
      </c>
      <c r="AY1947">
        <v>5.5658680533128745E-2</v>
      </c>
      <c r="AZ1947">
        <v>-9.8617830420494883</v>
      </c>
      <c r="BA1947">
        <v>1409.3590838647228</v>
      </c>
      <c r="CU1947" t="e">
        <v>#N/A</v>
      </c>
      <c r="CV1947" t="e">
        <v>#N/A</v>
      </c>
    </row>
    <row r="1948" spans="1:100" x14ac:dyDescent="0.25">
      <c r="A1948">
        <v>4728</v>
      </c>
      <c r="B1948" t="s">
        <v>2296</v>
      </c>
      <c r="C1948">
        <v>3</v>
      </c>
      <c r="D1948">
        <v>4.8889278707090815</v>
      </c>
      <c r="E1948">
        <v>-0.14307580930063235</v>
      </c>
      <c r="F1948">
        <v>1.0044885960912115</v>
      </c>
      <c r="G1948">
        <v>0.96292118308165608</v>
      </c>
      <c r="H1948">
        <v>0.15766515091381283</v>
      </c>
      <c r="I1948">
        <v>0</v>
      </c>
      <c r="J1948">
        <v>9.4599090548287723</v>
      </c>
      <c r="K1948">
        <v>0.15766515091381283</v>
      </c>
      <c r="L1948">
        <v>-1.0000000000000007</v>
      </c>
      <c r="M1948">
        <v>-1.0000000000000007</v>
      </c>
      <c r="N1948">
        <v>3.1533030182762571</v>
      </c>
      <c r="O1948">
        <v>15.311758108619507</v>
      </c>
      <c r="P1948">
        <v>1.6312286139389627</v>
      </c>
      <c r="Q1948">
        <v>0.30494514279419582</v>
      </c>
      <c r="R1948">
        <v>0.22096187401888853</v>
      </c>
      <c r="S1948">
        <v>0.33333333333333326</v>
      </c>
      <c r="T1948">
        <v>0.24218489390447601</v>
      </c>
      <c r="U1948">
        <v>0.10834199948308652</v>
      </c>
      <c r="V1948">
        <v>-1.2346954231034733E-3</v>
      </c>
      <c r="W1948">
        <v>20.998415215359184</v>
      </c>
      <c r="X1948">
        <v>0.73853952309929327</v>
      </c>
      <c r="Y1948">
        <v>-1.0000000000000007</v>
      </c>
      <c r="Z1948">
        <v>-1.0000000000000007</v>
      </c>
      <c r="AA1948">
        <v>30.111019351893074</v>
      </c>
      <c r="AB1948">
        <v>-0.11908216418934969</v>
      </c>
      <c r="AC1948">
        <v>9.5296979031449014E-2</v>
      </c>
      <c r="AD1948">
        <v>0.2016180304082007</v>
      </c>
      <c r="AE1948">
        <v>8.8916422625150027</v>
      </c>
      <c r="AF1948">
        <v>-1.0000000000000007</v>
      </c>
      <c r="AG1948">
        <v>-1.0000000000000007</v>
      </c>
      <c r="AH1948">
        <v>-1.0000000000000007</v>
      </c>
      <c r="AI1948">
        <v>0</v>
      </c>
      <c r="AJ1948">
        <v>-1.2346954231034733E-3</v>
      </c>
      <c r="AK1948">
        <v>-1.8965147645825898E-2</v>
      </c>
      <c r="AL1948">
        <v>0.2090627879047379</v>
      </c>
      <c r="AM1948">
        <v>-0.19036605373555471</v>
      </c>
      <c r="AN1948">
        <v>-0.25734924725500663</v>
      </c>
      <c r="AO1948">
        <v>-4.8539770816179963</v>
      </c>
      <c r="AP1948">
        <v>-5.3884172418514753</v>
      </c>
      <c r="AQ1948">
        <v>30.458324270187969</v>
      </c>
      <c r="AR1948">
        <v>0.68262553129779258</v>
      </c>
      <c r="AS1948">
        <v>0.89620467401310622</v>
      </c>
      <c r="AT1948">
        <v>-1.0000000000000007</v>
      </c>
      <c r="AU1948">
        <v>-1.0000000000000007</v>
      </c>
      <c r="AV1948">
        <v>1.1838830571005445</v>
      </c>
      <c r="AW1948">
        <v>40.034360218661092</v>
      </c>
      <c r="AX1948">
        <v>39.910890676350746</v>
      </c>
      <c r="AY1948">
        <v>0.24643394962100751</v>
      </c>
      <c r="AZ1948">
        <v>-11.994677004142597</v>
      </c>
      <c r="BA1948">
        <v>1461.1704620460371</v>
      </c>
      <c r="CU1948" t="e">
        <v>#N/A</v>
      </c>
      <c r="CV1948" t="e">
        <v>#N/A</v>
      </c>
    </row>
    <row r="1949" spans="1:100" x14ac:dyDescent="0.25">
      <c r="A1949">
        <v>4729</v>
      </c>
      <c r="B1949" t="s">
        <v>2297</v>
      </c>
      <c r="C1949">
        <v>3</v>
      </c>
      <c r="D1949">
        <v>-0.45486445775402429</v>
      </c>
      <c r="E1949">
        <v>-2.2772443332706874E-3</v>
      </c>
      <c r="F1949">
        <v>9.9115508321461654E-2</v>
      </c>
      <c r="G1949">
        <v>9.9115508321461654E-2</v>
      </c>
      <c r="H1949">
        <v>-8.4862453671934214E-3</v>
      </c>
      <c r="I1949">
        <v>0</v>
      </c>
      <c r="J1949">
        <v>-0.50917472203160208</v>
      </c>
      <c r="K1949">
        <v>-8.4862453671934214E-3</v>
      </c>
      <c r="L1949">
        <v>-1.0000000000000013</v>
      </c>
      <c r="M1949">
        <v>-1.0000000000000013</v>
      </c>
      <c r="N1949">
        <v>-0.16972490734386939</v>
      </c>
      <c r="O1949">
        <v>-0.86492367146417271</v>
      </c>
      <c r="P1949">
        <v>1.6234299036169377</v>
      </c>
      <c r="Q1949">
        <v>-1.2345648671989289</v>
      </c>
      <c r="R1949">
        <v>-0.40757076548593668</v>
      </c>
      <c r="S1949">
        <v>0.33333333333333376</v>
      </c>
      <c r="T1949">
        <v>0.19171596507969624</v>
      </c>
      <c r="U1949">
        <v>1.2712484067121603E-2</v>
      </c>
      <c r="V1949">
        <v>-1.9137511982609138E-3</v>
      </c>
      <c r="W1949">
        <v>21.773371065963353</v>
      </c>
      <c r="X1949">
        <v>0.41779921602585413</v>
      </c>
      <c r="Y1949">
        <v>-1.0000000000000013</v>
      </c>
      <c r="Z1949">
        <v>-1.0000000000000013</v>
      </c>
      <c r="AA1949">
        <v>35.642925387972625</v>
      </c>
      <c r="AB1949">
        <v>-4.8901208408087898E-2</v>
      </c>
      <c r="AC1949">
        <v>0.19443518468914672</v>
      </c>
      <c r="AD1949">
        <v>0.14000852546884504</v>
      </c>
      <c r="AE1949">
        <v>14.277125087495186</v>
      </c>
      <c r="AF1949">
        <v>-1.0000000000000013</v>
      </c>
      <c r="AG1949">
        <v>-1.0000000000000013</v>
      </c>
      <c r="AH1949">
        <v>-1.0000000000000013</v>
      </c>
      <c r="AI1949">
        <v>-9.219325289919833E-2</v>
      </c>
      <c r="AJ1949">
        <v>-1.9137511982609138E-3</v>
      </c>
      <c r="AK1949">
        <v>0.11625321565962778</v>
      </c>
      <c r="AL1949">
        <v>3.1433279424048173E-2</v>
      </c>
      <c r="AM1949">
        <v>-9.8270145198014469E-2</v>
      </c>
      <c r="AN1949">
        <v>-0.20531256094224173</v>
      </c>
      <c r="AO1949">
        <v>-1.8754875516522231</v>
      </c>
      <c r="AP1949">
        <v>-4.9756476264358032</v>
      </c>
      <c r="AQ1949">
        <v>21.264196343931758</v>
      </c>
      <c r="AR1949">
        <v>0.53584803128189062</v>
      </c>
      <c r="AS1949">
        <v>0.40931297065866146</v>
      </c>
      <c r="AT1949">
        <v>-1.0000000000000013</v>
      </c>
      <c r="AU1949">
        <v>-1.0000000000000013</v>
      </c>
      <c r="AV1949">
        <v>-0.30845525716447458</v>
      </c>
      <c r="AW1949">
        <v>29.802354090072647</v>
      </c>
      <c r="AX1949">
        <v>27.767113912262584</v>
      </c>
      <c r="AY1949">
        <v>9.6466177320287699E-2</v>
      </c>
      <c r="AZ1949">
        <v>-27.713012286662693</v>
      </c>
      <c r="BA1949">
        <v>1379.2344813629479</v>
      </c>
    </row>
    <row r="1950" spans="1:100" x14ac:dyDescent="0.25">
      <c r="A1950">
        <v>4730</v>
      </c>
      <c r="B1950" t="s">
        <v>2298</v>
      </c>
      <c r="C1950">
        <v>3</v>
      </c>
      <c r="D1950">
        <v>-9.9040119455650638E-2</v>
      </c>
      <c r="E1950">
        <v>7.2915077776141923E-2</v>
      </c>
      <c r="F1950">
        <v>0.32991383168176142</v>
      </c>
      <c r="G1950">
        <v>0.34575013335785254</v>
      </c>
      <c r="H1950">
        <v>-6.2835974803222092E-3</v>
      </c>
      <c r="I1950">
        <v>0</v>
      </c>
      <c r="J1950">
        <v>-0.37701584881933048</v>
      </c>
      <c r="K1950">
        <v>-6.2835974803222092E-3</v>
      </c>
      <c r="L1950">
        <v>-0.99999999999999856</v>
      </c>
      <c r="M1950">
        <v>-0.99999999999999856</v>
      </c>
      <c r="N1950">
        <v>-0.12567194960644396</v>
      </c>
      <c r="O1950">
        <v>-0.13030583491712838</v>
      </c>
      <c r="P1950">
        <v>0.26265610419737584</v>
      </c>
      <c r="Q1950">
        <v>-0.31703917835294293</v>
      </c>
      <c r="R1950">
        <v>-3.4925567314925736E-2</v>
      </c>
      <c r="S1950">
        <v>0.33333333333333287</v>
      </c>
      <c r="T1950">
        <v>-4.0346787147710832E-2</v>
      </c>
      <c r="U1950">
        <v>-0.13965665853709064</v>
      </c>
      <c r="V1950">
        <v>-1.4302802805190317E-2</v>
      </c>
      <c r="W1950">
        <v>5.8124272929465297</v>
      </c>
      <c r="X1950">
        <v>-0.71366645904776893</v>
      </c>
      <c r="Y1950">
        <v>-0.99999999999999856</v>
      </c>
      <c r="Z1950">
        <v>-0.99999999999999856</v>
      </c>
      <c r="AA1950">
        <v>4.4763448906991048</v>
      </c>
      <c r="AB1950">
        <v>-5.7562963167503221E-2</v>
      </c>
      <c r="AC1950">
        <v>6.2308243807453548E-2</v>
      </c>
      <c r="AD1950">
        <v>-3.0768417338600258E-2</v>
      </c>
      <c r="AE1950">
        <v>-1.3011568349324962</v>
      </c>
      <c r="AF1950">
        <v>-0.99999999999999856</v>
      </c>
      <c r="AG1950">
        <v>-0.99999999999999856</v>
      </c>
      <c r="AH1950">
        <v>-0.99999999999999856</v>
      </c>
      <c r="AI1950">
        <v>0</v>
      </c>
      <c r="AJ1950">
        <v>-1.4302802805190317E-2</v>
      </c>
      <c r="AK1950">
        <v>-7.2294107112123168E-2</v>
      </c>
      <c r="AL1950">
        <v>0.12583677312776415</v>
      </c>
      <c r="AM1950">
        <v>5.8954075426476377E-2</v>
      </c>
      <c r="AN1950">
        <v>0.25952355072802674</v>
      </c>
      <c r="AO1950">
        <v>1.1123813501012938</v>
      </c>
      <c r="AP1950">
        <v>7.1172726338394883</v>
      </c>
      <c r="AQ1950">
        <v>5.4354114441272019</v>
      </c>
      <c r="AR1950">
        <v>0.13902708484334117</v>
      </c>
      <c r="AS1950">
        <v>-0.71995005652809096</v>
      </c>
      <c r="AT1950">
        <v>-0.99999999999999856</v>
      </c>
      <c r="AU1950">
        <v>-0.99999999999999856</v>
      </c>
      <c r="AV1950">
        <v>0.3108245660429268</v>
      </c>
      <c r="AW1950">
        <v>11.463311689621472</v>
      </c>
      <c r="AX1950">
        <v>10.03303140910244</v>
      </c>
      <c r="AY1950">
        <v>-0.22950333312936999</v>
      </c>
      <c r="AZ1950">
        <v>-53.88402626837096</v>
      </c>
      <c r="BA1950">
        <v>1286.2787381342703</v>
      </c>
    </row>
    <row r="1951" spans="1:100" x14ac:dyDescent="0.25">
      <c r="A1951">
        <v>4731</v>
      </c>
      <c r="B1951" t="s">
        <v>2299</v>
      </c>
      <c r="C1951">
        <v>3</v>
      </c>
      <c r="D1951">
        <v>2.5438034816600195</v>
      </c>
      <c r="E1951">
        <v>-0.93126096087812671</v>
      </c>
      <c r="F1951">
        <v>-0.34788975425970864</v>
      </c>
      <c r="G1951">
        <v>-0.62502056942383821</v>
      </c>
      <c r="H1951">
        <v>-7.525019198014779E-2</v>
      </c>
      <c r="I1951">
        <v>0</v>
      </c>
      <c r="J1951">
        <v>-4.5150115188088664</v>
      </c>
      <c r="K1951">
        <v>-7.525019198014779E-2</v>
      </c>
      <c r="L1951">
        <v>-1</v>
      </c>
      <c r="M1951">
        <v>-1</v>
      </c>
      <c r="N1951">
        <v>-1.5050038396029559</v>
      </c>
      <c r="O1951">
        <v>-2.5962286065726863</v>
      </c>
      <c r="P1951">
        <v>1.0082645622617881</v>
      </c>
      <c r="Q1951">
        <v>-0.50008502449671643</v>
      </c>
      <c r="R1951">
        <v>-6.0370716876408353E-2</v>
      </c>
      <c r="S1951">
        <v>0.35031801025750198</v>
      </c>
      <c r="T1951">
        <v>0.1664653485623335</v>
      </c>
      <c r="U1951">
        <v>0.10354727561459784</v>
      </c>
      <c r="V1951">
        <v>0</v>
      </c>
      <c r="W1951">
        <v>27.823233056583248</v>
      </c>
      <c r="X1951">
        <v>0.84033396526597282</v>
      </c>
      <c r="Y1951">
        <v>-1</v>
      </c>
      <c r="Z1951">
        <v>-1</v>
      </c>
      <c r="AA1951">
        <v>28.11360625043972</v>
      </c>
      <c r="AB1951">
        <v>0.14511207427755765</v>
      </c>
      <c r="AC1951">
        <v>-3.1618144209693042E-2</v>
      </c>
      <c r="AD1951">
        <v>-0.10647905185320729</v>
      </c>
      <c r="AE1951">
        <v>0.35074391073286859</v>
      </c>
      <c r="AF1951">
        <v>-1</v>
      </c>
      <c r="AG1951">
        <v>-1</v>
      </c>
      <c r="AH1951">
        <v>-1</v>
      </c>
      <c r="AI1951">
        <v>0</v>
      </c>
      <c r="AJ1951">
        <v>0</v>
      </c>
      <c r="AK1951">
        <v>0.75975955341180912</v>
      </c>
      <c r="AL1951">
        <v>-7.7754891674083573E-2</v>
      </c>
      <c r="AM1951">
        <v>-0.11494766736065401</v>
      </c>
      <c r="AN1951">
        <v>-0.24924751511673454</v>
      </c>
      <c r="AO1951">
        <v>0.92510608304269648</v>
      </c>
      <c r="AP1951">
        <v>-6.6199623362887827</v>
      </c>
      <c r="AQ1951">
        <v>23.308221537774379</v>
      </c>
      <c r="AR1951">
        <v>0.62033063443443326</v>
      </c>
      <c r="AS1951">
        <v>0.76508377328582511</v>
      </c>
      <c r="AT1951">
        <v>-1</v>
      </c>
      <c r="AU1951">
        <v>-1</v>
      </c>
      <c r="AV1951">
        <v>-0.68539128630024648</v>
      </c>
      <c r="AW1951">
        <v>18.897415307578243</v>
      </c>
      <c r="AX1951">
        <v>18.897415307578243</v>
      </c>
      <c r="AY1951">
        <v>0.13319447385796429</v>
      </c>
      <c r="AZ1951">
        <v>-11.438000474695206</v>
      </c>
      <c r="BA1951">
        <v>1390.5052105515811</v>
      </c>
      <c r="CU1951" t="e">
        <v>#N/A</v>
      </c>
      <c r="CV1951" t="e">
        <v>#N/A</v>
      </c>
    </row>
    <row r="1952" spans="1:100" x14ac:dyDescent="0.25">
      <c r="A1952">
        <v>4732</v>
      </c>
      <c r="B1952" t="s">
        <v>2300</v>
      </c>
      <c r="C1952">
        <v>3</v>
      </c>
      <c r="D1952">
        <v>2.3684763188919491</v>
      </c>
      <c r="E1952">
        <v>0</v>
      </c>
      <c r="F1952">
        <v>0.36388409897345347</v>
      </c>
      <c r="G1952">
        <v>0.36388409897345347</v>
      </c>
      <c r="H1952">
        <v>4.5524957265018366E-2</v>
      </c>
      <c r="I1952">
        <v>0</v>
      </c>
      <c r="J1952">
        <v>2.7314974359010984</v>
      </c>
      <c r="K1952">
        <v>4.5524957265018366E-2</v>
      </c>
      <c r="L1952">
        <v>-1.0000000000000013</v>
      </c>
      <c r="M1952">
        <v>-1.0000000000000013</v>
      </c>
      <c r="N1952">
        <v>0.91049914530036813</v>
      </c>
      <c r="O1952">
        <v>5.4638578537665055</v>
      </c>
      <c r="P1952">
        <v>-0.52644225675692191</v>
      </c>
      <c r="Q1952">
        <v>0.10901002072116667</v>
      </c>
      <c r="R1952">
        <v>-8.4514129740175983E-2</v>
      </c>
      <c r="S1952">
        <v>0.33333333333333387</v>
      </c>
      <c r="T1952">
        <v>0.26293620128870326</v>
      </c>
      <c r="U1952">
        <v>0.15536921612806665</v>
      </c>
      <c r="V1952">
        <v>0</v>
      </c>
      <c r="W1952">
        <v>28.244551739403398</v>
      </c>
      <c r="X1952">
        <v>1.1018243098246547</v>
      </c>
      <c r="Y1952">
        <v>-1.0000000000000013</v>
      </c>
      <c r="Z1952">
        <v>-1.0000000000000013</v>
      </c>
      <c r="AA1952">
        <v>29.132690322296849</v>
      </c>
      <c r="AB1952">
        <v>-0.22412882716648408</v>
      </c>
      <c r="AC1952">
        <v>-2.8365564512874281E-2</v>
      </c>
      <c r="AD1952">
        <v>0.27194744593203041</v>
      </c>
      <c r="AE1952">
        <v>0.97265271263360475</v>
      </c>
      <c r="AF1952">
        <v>-1.0000000000000013</v>
      </c>
      <c r="AG1952">
        <v>-1.0000000000000013</v>
      </c>
      <c r="AH1952">
        <v>-1.0000000000000013</v>
      </c>
      <c r="AI1952">
        <v>0</v>
      </c>
      <c r="AJ1952">
        <v>0</v>
      </c>
      <c r="AK1952">
        <v>0.47072897656468626</v>
      </c>
      <c r="AL1952">
        <v>9.1161705258526265E-2</v>
      </c>
      <c r="AM1952">
        <v>0.21557396485443692</v>
      </c>
      <c r="AN1952">
        <v>0.54030661359659637</v>
      </c>
      <c r="AO1952">
        <v>7.7429940041843546</v>
      </c>
      <c r="AP1952">
        <v>13.96347386620754</v>
      </c>
      <c r="AQ1952">
        <v>30.976049175304503</v>
      </c>
      <c r="AR1952">
        <v>0.75163875075010356</v>
      </c>
      <c r="AS1952">
        <v>1.147349267089673</v>
      </c>
      <c r="AT1952">
        <v>-1.0000000000000013</v>
      </c>
      <c r="AU1952">
        <v>-1.0000000000000013</v>
      </c>
      <c r="AV1952">
        <v>0.27936996923327756</v>
      </c>
      <c r="AW1952">
        <v>48.560022042270909</v>
      </c>
      <c r="AX1952">
        <v>48.560022042270909</v>
      </c>
      <c r="AY1952">
        <v>0.129980680011546</v>
      </c>
      <c r="AZ1952">
        <v>-7.4981471115978389</v>
      </c>
      <c r="BA1952">
        <v>1374.2027959506765</v>
      </c>
    </row>
    <row r="1953" spans="1:100" x14ac:dyDescent="0.25">
      <c r="A1953">
        <v>4733</v>
      </c>
      <c r="B1953" t="s">
        <v>2301</v>
      </c>
      <c r="C1953">
        <v>2</v>
      </c>
      <c r="D1953">
        <v>3.4242161233565165</v>
      </c>
      <c r="E1953">
        <v>-6.8351159442314735E-2</v>
      </c>
      <c r="F1953">
        <v>-9.3264575647085429E-2</v>
      </c>
      <c r="G1953">
        <v>-8.602122929663536E-2</v>
      </c>
      <c r="H1953">
        <v>3.44314964240078E-2</v>
      </c>
      <c r="I1953">
        <v>0</v>
      </c>
      <c r="J1953">
        <v>2.0658897854404676</v>
      </c>
      <c r="K1953">
        <v>3.44314964240078E-2</v>
      </c>
      <c r="L1953">
        <v>-1</v>
      </c>
      <c r="M1953">
        <v>-1</v>
      </c>
      <c r="N1953">
        <v>0.68862992848015581</v>
      </c>
      <c r="O1953">
        <v>5.990788141194054</v>
      </c>
      <c r="P1953">
        <v>-0.17838380467819498</v>
      </c>
      <c r="Q1953">
        <v>-0.12867024312383823</v>
      </c>
      <c r="R1953">
        <v>-4.0769087431361206E-2</v>
      </c>
      <c r="S1953">
        <v>0.32129092299078327</v>
      </c>
      <c r="T1953">
        <v>0.24557201590768152</v>
      </c>
      <c r="U1953">
        <v>2.98147152757701E-2</v>
      </c>
      <c r="V1953">
        <v>-5.6886212785712854E-3</v>
      </c>
      <c r="W1953">
        <v>21.300551125269482</v>
      </c>
      <c r="X1953">
        <v>0.58141565633138681</v>
      </c>
      <c r="Y1953">
        <v>-1</v>
      </c>
      <c r="Z1953">
        <v>-1</v>
      </c>
      <c r="AA1953">
        <v>36.202324653212756</v>
      </c>
      <c r="AB1953">
        <v>6.380513959349815E-2</v>
      </c>
      <c r="AC1953">
        <v>6.3998418673522184E-2</v>
      </c>
      <c r="AD1953">
        <v>5.9867683997660508E-2</v>
      </c>
      <c r="AE1953">
        <v>12.68174019165644</v>
      </c>
      <c r="AF1953">
        <v>-1</v>
      </c>
      <c r="AG1953">
        <v>-1</v>
      </c>
      <c r="AH1953">
        <v>-1</v>
      </c>
      <c r="AI1953">
        <v>-3.386348464908439E-3</v>
      </c>
      <c r="AJ1953">
        <v>-5.6886212785712854E-3</v>
      </c>
      <c r="AK1953">
        <v>0.15503925862021634</v>
      </c>
      <c r="AL1953">
        <v>1.6788698369030977E-2</v>
      </c>
      <c r="AM1953">
        <v>0.17223225947979251</v>
      </c>
      <c r="AN1953">
        <v>1.1208600735261254E-2</v>
      </c>
      <c r="AO1953">
        <v>4.7727271621941201</v>
      </c>
      <c r="AP1953">
        <v>0.67243412812846071</v>
      </c>
      <c r="AQ1953">
        <v>26.298537841073379</v>
      </c>
      <c r="AR1953">
        <v>0.62434609039043887</v>
      </c>
      <c r="AS1953">
        <v>0.66050603882036452</v>
      </c>
      <c r="AT1953">
        <v>-1</v>
      </c>
      <c r="AU1953">
        <v>-1</v>
      </c>
      <c r="AV1953">
        <v>-2.3858758924505397E-3</v>
      </c>
      <c r="AW1953">
        <v>47.164209021660149</v>
      </c>
      <c r="AX1953">
        <v>47.177835426661794</v>
      </c>
      <c r="AY1953">
        <v>0.10766341557209577</v>
      </c>
      <c r="AZ1953">
        <v>-10.336928278530777</v>
      </c>
      <c r="BA1953">
        <v>1398.2431671311101</v>
      </c>
    </row>
    <row r="1954" spans="1:100" x14ac:dyDescent="0.25">
      <c r="A1954">
        <v>4734</v>
      </c>
      <c r="B1954" t="s">
        <v>2302</v>
      </c>
      <c r="C1954">
        <v>3</v>
      </c>
      <c r="D1954">
        <v>2.2768426742657439</v>
      </c>
      <c r="E1954">
        <v>0</v>
      </c>
      <c r="F1954">
        <v>-1.3036873555480442</v>
      </c>
      <c r="G1954">
        <v>-1.3036873555480442</v>
      </c>
      <c r="H1954">
        <v>0.1313821282835165</v>
      </c>
      <c r="I1954">
        <v>0</v>
      </c>
      <c r="J1954">
        <v>7.8829276970109889</v>
      </c>
      <c r="K1954">
        <v>0.1313821282835165</v>
      </c>
      <c r="L1954">
        <v>-1</v>
      </c>
      <c r="M1954">
        <v>-1</v>
      </c>
      <c r="N1954">
        <v>2.6276425656703299</v>
      </c>
      <c r="O1954">
        <v>8.8560830157286876</v>
      </c>
      <c r="P1954">
        <v>0.25717011122552458</v>
      </c>
      <c r="Q1954">
        <v>-1.400849372181721</v>
      </c>
      <c r="R1954">
        <v>-0.4479248308592268</v>
      </c>
      <c r="S1954">
        <v>0.24261352600900771</v>
      </c>
      <c r="T1954">
        <v>-0.11782264812746975</v>
      </c>
      <c r="U1954">
        <v>1.5300692338671353E-2</v>
      </c>
      <c r="V1954">
        <v>0</v>
      </c>
      <c r="W1954">
        <v>0.34837767746771409</v>
      </c>
      <c r="X1954">
        <v>-0.31008130652806215</v>
      </c>
      <c r="Y1954">
        <v>-1</v>
      </c>
      <c r="Z1954">
        <v>-1</v>
      </c>
      <c r="AA1954">
        <v>-14.573995789122424</v>
      </c>
      <c r="AB1954">
        <v>-0.37975749111611468</v>
      </c>
      <c r="AC1954">
        <v>9.4840202231559492E-2</v>
      </c>
      <c r="AD1954">
        <v>-4.5716838300632369E-3</v>
      </c>
      <c r="AE1954">
        <v>-14.474448635730921</v>
      </c>
      <c r="AF1954">
        <v>-1</v>
      </c>
      <c r="AG1954">
        <v>-1</v>
      </c>
      <c r="AH1954">
        <v>-1</v>
      </c>
      <c r="AI1954">
        <v>-1.0956798393313675E-2</v>
      </c>
      <c r="AJ1954">
        <v>0</v>
      </c>
      <c r="AK1954">
        <v>-5.1067712582474327E-2</v>
      </c>
      <c r="AL1954">
        <v>-0.35481038163788675</v>
      </c>
      <c r="AM1954">
        <v>2.8156432473422515E-2</v>
      </c>
      <c r="AN1954">
        <v>-0.22231010920165084</v>
      </c>
      <c r="AO1954">
        <v>0.44857224892319236</v>
      </c>
      <c r="AP1954">
        <v>-7.3318046382307021</v>
      </c>
      <c r="AQ1954">
        <v>8.2313053744787013</v>
      </c>
      <c r="AR1954">
        <v>0.14009157022020938</v>
      </c>
      <c r="AS1954">
        <v>-0.17869917824454576</v>
      </c>
      <c r="AT1954">
        <v>-1</v>
      </c>
      <c r="AU1954">
        <v>-1</v>
      </c>
      <c r="AV1954">
        <v>-1.7516121864072711</v>
      </c>
      <c r="AW1954">
        <v>-13.049717411624457</v>
      </c>
      <c r="AX1954">
        <v>-13.268853379490732</v>
      </c>
      <c r="AY1954">
        <v>-8.4178738594606478E-2</v>
      </c>
      <c r="AZ1954">
        <v>-84.19375631299026</v>
      </c>
      <c r="BA1954">
        <v>1283.6678688651937</v>
      </c>
      <c r="CU1954" t="e">
        <v>#N/A</v>
      </c>
      <c r="CV1954" t="e">
        <v>#N/A</v>
      </c>
    </row>
    <row r="1955" spans="1:100" x14ac:dyDescent="0.25">
      <c r="A1955">
        <v>4735</v>
      </c>
      <c r="B1955" t="s">
        <v>2303</v>
      </c>
      <c r="C1955">
        <v>3</v>
      </c>
      <c r="D1955">
        <v>3.5244016727030401</v>
      </c>
      <c r="E1955">
        <v>2.4339470712967798E-3</v>
      </c>
      <c r="F1955">
        <v>4.3222496624367036E-2</v>
      </c>
      <c r="G1955">
        <v>-2.9110135963476627E-3</v>
      </c>
      <c r="H1955">
        <v>0.11115448420749853</v>
      </c>
      <c r="I1955">
        <v>0</v>
      </c>
      <c r="J1955">
        <v>6.6692690524499127</v>
      </c>
      <c r="K1955">
        <v>0.11115448420749853</v>
      </c>
      <c r="L1955">
        <v>-1.0000000000000022</v>
      </c>
      <c r="M1955">
        <v>-1.0000000000000022</v>
      </c>
      <c r="N1955">
        <v>2.2230896841499703</v>
      </c>
      <c r="O1955">
        <v>10.190759711556606</v>
      </c>
      <c r="P1955">
        <v>-3.2092898687256143E-2</v>
      </c>
      <c r="Q1955">
        <v>-0.43706374018425842</v>
      </c>
      <c r="R1955">
        <v>-0.10852205026003488</v>
      </c>
      <c r="S1955">
        <v>0.32332719880410327</v>
      </c>
      <c r="T1955">
        <v>0.24504032425599945</v>
      </c>
      <c r="U1955">
        <v>-1.5215531818672089E-3</v>
      </c>
      <c r="V1955">
        <v>0</v>
      </c>
      <c r="W1955">
        <v>18.227659426829476</v>
      </c>
      <c r="X1955">
        <v>0.44305313880977676</v>
      </c>
      <c r="Y1955">
        <v>-1.0000000000000022</v>
      </c>
      <c r="Z1955">
        <v>-1.0000000000000022</v>
      </c>
      <c r="AA1955">
        <v>44.361520929324953</v>
      </c>
      <c r="AB1955">
        <v>0.31167211490244573</v>
      </c>
      <c r="AC1955">
        <v>0.10048300012380125</v>
      </c>
      <c r="AD1955">
        <v>0.11269255602886362</v>
      </c>
      <c r="AE1955">
        <v>26.242383552755534</v>
      </c>
      <c r="AF1955">
        <v>-1.0000000000000022</v>
      </c>
      <c r="AG1955">
        <v>-1.0000000000000022</v>
      </c>
      <c r="AH1955">
        <v>-1.0000000000000022</v>
      </c>
      <c r="AI1955">
        <v>0</v>
      </c>
      <c r="AJ1955">
        <v>0</v>
      </c>
      <c r="AK1955">
        <v>0.12344052919186407</v>
      </c>
      <c r="AL1955">
        <v>-0.10479281189644915</v>
      </c>
      <c r="AM1955">
        <v>0.19794676876112599</v>
      </c>
      <c r="AN1955">
        <v>-4.5807461684536636E-2</v>
      </c>
      <c r="AO1955">
        <v>5.5658718649874714</v>
      </c>
      <c r="AP1955">
        <v>-1.6691506015956616</v>
      </c>
      <c r="AQ1955">
        <v>24.896928479279381</v>
      </c>
      <c r="AR1955">
        <v>0.56684596987823554</v>
      </c>
      <c r="AS1955">
        <v>0.55420762301727522</v>
      </c>
      <c r="AT1955">
        <v>-1.0000000000000022</v>
      </c>
      <c r="AU1955">
        <v>-1.0000000000000022</v>
      </c>
      <c r="AV1955">
        <v>-0.11143306385638266</v>
      </c>
      <c r="AW1955">
        <v>52.88313003928593</v>
      </c>
      <c r="AX1955">
        <v>52.88313003928593</v>
      </c>
      <c r="AY1955">
        <v>6.5065755573568376E-2</v>
      </c>
      <c r="AZ1955">
        <v>2.1406450652688607</v>
      </c>
      <c r="BA1955">
        <v>1368.6765469419461</v>
      </c>
      <c r="CU1955" t="e">
        <v>#N/A</v>
      </c>
      <c r="CV1955" t="e">
        <v>#N/A</v>
      </c>
    </row>
    <row r="1956" spans="1:100" x14ac:dyDescent="0.25">
      <c r="A1956">
        <v>4737</v>
      </c>
      <c r="B1956" t="s">
        <v>2304</v>
      </c>
      <c r="C1956">
        <v>3</v>
      </c>
      <c r="D1956">
        <v>1.882628004339046</v>
      </c>
      <c r="E1956">
        <v>0</v>
      </c>
      <c r="F1956">
        <v>-0.75151563116092812</v>
      </c>
      <c r="G1956">
        <v>-0.75151563116092812</v>
      </c>
      <c r="H1956">
        <v>0.1877296091582451</v>
      </c>
      <c r="I1956">
        <v>0</v>
      </c>
      <c r="J1956">
        <v>11.263776549494708</v>
      </c>
      <c r="K1956">
        <v>0.1877296091582451</v>
      </c>
      <c r="L1956">
        <v>-0.99999999999999845</v>
      </c>
      <c r="M1956">
        <v>-0.99999999999999845</v>
      </c>
      <c r="N1956">
        <v>3.754592183164903</v>
      </c>
      <c r="O1956">
        <v>12.394888922672825</v>
      </c>
      <c r="P1956">
        <v>-0.63407864733962183</v>
      </c>
      <c r="Q1956">
        <v>-1.2446617454223352</v>
      </c>
      <c r="R1956">
        <v>-0.37362449982887552</v>
      </c>
      <c r="S1956">
        <v>0.34731004755408279</v>
      </c>
      <c r="T1956">
        <v>0.33338134677348635</v>
      </c>
      <c r="U1956">
        <v>7.9659801955373061E-3</v>
      </c>
      <c r="V1956">
        <v>0</v>
      </c>
      <c r="W1956">
        <v>20.037110614594457</v>
      </c>
      <c r="X1956">
        <v>0.50409361691557886</v>
      </c>
      <c r="Y1956">
        <v>-0.99999999999999845</v>
      </c>
      <c r="Z1956">
        <v>-0.99999999999999845</v>
      </c>
      <c r="AA1956">
        <v>32.316108946626066</v>
      </c>
      <c r="AB1956">
        <v>-6.2493147052487541E-3</v>
      </c>
      <c r="AC1956">
        <v>5.2336451625931035E-2</v>
      </c>
      <c r="AD1956">
        <v>0.20696531971652748</v>
      </c>
      <c r="AE1956">
        <v>12.652622831860489</v>
      </c>
      <c r="AF1956">
        <v>-0.99999999999999845</v>
      </c>
      <c r="AG1956">
        <v>-0.99999999999999845</v>
      </c>
      <c r="AH1956">
        <v>-0.99999999999999845</v>
      </c>
      <c r="AI1956">
        <v>0</v>
      </c>
      <c r="AJ1956">
        <v>0</v>
      </c>
      <c r="AK1956">
        <v>0.22129457991931592</v>
      </c>
      <c r="AL1956">
        <v>-8.8874729247809536E-2</v>
      </c>
      <c r="AM1956">
        <v>-2.1286733219475856E-2</v>
      </c>
      <c r="AN1956">
        <v>-6.1875909631916602E-2</v>
      </c>
      <c r="AO1956">
        <v>0.57430456910968219</v>
      </c>
      <c r="AP1956">
        <v>-1.9912713870369625</v>
      </c>
      <c r="AQ1956">
        <v>31.300887164089168</v>
      </c>
      <c r="AR1956">
        <v>0.68865737452310638</v>
      </c>
      <c r="AS1956">
        <v>0.69182322607382385</v>
      </c>
      <c r="AT1956">
        <v>-0.99999999999999845</v>
      </c>
      <c r="AU1956">
        <v>-0.99999999999999845</v>
      </c>
      <c r="AV1956">
        <v>-1.1251401309898037</v>
      </c>
      <c r="AW1956">
        <v>42.719726482261933</v>
      </c>
      <c r="AX1956">
        <v>42.719726482261933</v>
      </c>
      <c r="AY1956">
        <v>0.11899037414015656</v>
      </c>
      <c r="AZ1956">
        <v>9.0243995683210851</v>
      </c>
      <c r="BA1956">
        <v>1460.3932924662029</v>
      </c>
      <c r="CU1956" t="e">
        <v>#N/A</v>
      </c>
      <c r="CV1956" t="e">
        <v>#N/A</v>
      </c>
    </row>
    <row r="1957" spans="1:100" x14ac:dyDescent="0.25">
      <c r="A1957">
        <v>4738</v>
      </c>
      <c r="B1957" t="s">
        <v>2305</v>
      </c>
      <c r="C1957">
        <v>3</v>
      </c>
      <c r="D1957">
        <v>1.9186971543316569</v>
      </c>
      <c r="E1957">
        <v>7.3302294952660163E-3</v>
      </c>
      <c r="F1957">
        <v>0.28928186063961819</v>
      </c>
      <c r="G1957">
        <v>0.30471191658872693</v>
      </c>
      <c r="H1957">
        <v>-9.4393987386478348E-2</v>
      </c>
      <c r="I1957">
        <v>0</v>
      </c>
      <c r="J1957">
        <v>-5.6636392431886984</v>
      </c>
      <c r="K1957">
        <v>-9.4393987386478348E-2</v>
      </c>
      <c r="L1957">
        <v>-0.99999999999999967</v>
      </c>
      <c r="M1957">
        <v>-0.99999999999999967</v>
      </c>
      <c r="N1957">
        <v>-1.8878797477295666</v>
      </c>
      <c r="O1957">
        <v>-3.440230172268314</v>
      </c>
      <c r="P1957">
        <v>-0.37033203490142058</v>
      </c>
      <c r="Q1957">
        <v>-0.65020878420489903</v>
      </c>
      <c r="R1957">
        <v>-0.1931546973052343</v>
      </c>
      <c r="S1957">
        <v>0.33333333333333304</v>
      </c>
      <c r="T1957">
        <v>0.42106032907346569</v>
      </c>
      <c r="U1957">
        <v>7.6485800563819428E-3</v>
      </c>
      <c r="V1957">
        <v>0</v>
      </c>
      <c r="W1957">
        <v>34.257449193986389</v>
      </c>
      <c r="X1957">
        <v>0.96976613446253346</v>
      </c>
      <c r="Y1957">
        <v>-0.99999999999999967</v>
      </c>
      <c r="Z1957">
        <v>-0.99999999999999967</v>
      </c>
      <c r="AA1957">
        <v>69.881273517888815</v>
      </c>
      <c r="AB1957">
        <v>0.40318947752806689</v>
      </c>
      <c r="AC1957">
        <v>-0.15513172929321273</v>
      </c>
      <c r="AD1957">
        <v>0.46828183218929986</v>
      </c>
      <c r="AE1957">
        <v>35.8169790212077</v>
      </c>
      <c r="AF1957">
        <v>-0.99999999999999967</v>
      </c>
      <c r="AG1957">
        <v>-0.99999999999999967</v>
      </c>
      <c r="AH1957">
        <v>-0.99999999999999967</v>
      </c>
      <c r="AI1957">
        <v>0</v>
      </c>
      <c r="AJ1957">
        <v>0</v>
      </c>
      <c r="AK1957">
        <v>-0.13805552710783622</v>
      </c>
      <c r="AL1957">
        <v>9.8914747591602403E-2</v>
      </c>
      <c r="AM1957">
        <v>-1.2657479288011766E-2</v>
      </c>
      <c r="AN1957">
        <v>-6.7910210239302993E-2</v>
      </c>
      <c r="AO1957">
        <v>-1.0067146177394732</v>
      </c>
      <c r="AP1957">
        <v>-1.2031815180245617</v>
      </c>
      <c r="AQ1957">
        <v>28.59380995079767</v>
      </c>
      <c r="AR1957">
        <v>0.76204224246318086</v>
      </c>
      <c r="AS1957">
        <v>0.87537214707605548</v>
      </c>
      <c r="AT1957">
        <v>-0.99999999999999967</v>
      </c>
      <c r="AU1957">
        <v>-0.99999999999999967</v>
      </c>
      <c r="AV1957">
        <v>0.11155721928349252</v>
      </c>
      <c r="AW1957">
        <v>65.237861827595935</v>
      </c>
      <c r="AX1957">
        <v>65.237861827595935</v>
      </c>
      <c r="AY1957">
        <v>0.32206854279596975</v>
      </c>
      <c r="AZ1957">
        <v>17.966992365451631</v>
      </c>
      <c r="BA1957">
        <v>1480.1193285891111</v>
      </c>
    </row>
    <row r="1958" spans="1:100" x14ac:dyDescent="0.25">
      <c r="A1958">
        <v>4739</v>
      </c>
      <c r="B1958" t="s">
        <v>2306</v>
      </c>
      <c r="C1958">
        <v>3</v>
      </c>
      <c r="D1958">
        <v>3.0073871380486454</v>
      </c>
      <c r="E1958">
        <v>-1.5612034331364058E-5</v>
      </c>
      <c r="F1958">
        <v>-0.41761903749152701</v>
      </c>
      <c r="G1958">
        <v>-0.41761903749152701</v>
      </c>
      <c r="H1958">
        <v>0.10070067609110618</v>
      </c>
      <c r="I1958">
        <v>0</v>
      </c>
      <c r="J1958">
        <v>6.0420405654663716</v>
      </c>
      <c r="K1958">
        <v>0.10070067609110618</v>
      </c>
      <c r="L1958">
        <v>-1.0000000000000004</v>
      </c>
      <c r="M1958">
        <v>-1.0000000000000004</v>
      </c>
      <c r="N1958">
        <v>2.0140135218221236</v>
      </c>
      <c r="O1958">
        <v>8.6318086660234901</v>
      </c>
      <c r="P1958">
        <v>0.11916038289986114</v>
      </c>
      <c r="Q1958">
        <v>-0.89691687463433767</v>
      </c>
      <c r="R1958">
        <v>-0.25434924607114029</v>
      </c>
      <c r="S1958">
        <v>0.33333333333333337</v>
      </c>
      <c r="T1958">
        <v>0.20327642835718629</v>
      </c>
      <c r="U1958">
        <v>6.0705889491378541E-2</v>
      </c>
      <c r="V1958">
        <v>-1.4996320716600385E-2</v>
      </c>
      <c r="W1958">
        <v>19.264746174967666</v>
      </c>
      <c r="X1958">
        <v>0.44132462593846938</v>
      </c>
      <c r="Y1958">
        <v>-1.0000000000000004</v>
      </c>
      <c r="Z1958">
        <v>-1.0000000000000004</v>
      </c>
      <c r="AA1958">
        <v>29.703645185667256</v>
      </c>
      <c r="AB1958">
        <v>-0.15951971509590415</v>
      </c>
      <c r="AC1958">
        <v>0.10910336624071255</v>
      </c>
      <c r="AD1958">
        <v>0.264281313990606</v>
      </c>
      <c r="AE1958">
        <v>10.693248256770719</v>
      </c>
      <c r="AF1958">
        <v>-1.0000000000000004</v>
      </c>
      <c r="AG1958">
        <v>-1.0000000000000004</v>
      </c>
      <c r="AH1958">
        <v>-1.0000000000000004</v>
      </c>
      <c r="AI1958">
        <v>-1.456886267297006E-2</v>
      </c>
      <c r="AJ1958">
        <v>-1.4996320716600385E-2</v>
      </c>
      <c r="AK1958">
        <v>0.24606292506043778</v>
      </c>
      <c r="AL1958">
        <v>-0.16270920834130714</v>
      </c>
      <c r="AM1958">
        <v>-4.3924830801260625E-2</v>
      </c>
      <c r="AN1958">
        <v>2.7231126151497868E-2</v>
      </c>
      <c r="AO1958">
        <v>0.13219385527067232</v>
      </c>
      <c r="AP1958">
        <v>-0.13276788791908939</v>
      </c>
      <c r="AQ1958">
        <v>25.306786740434035</v>
      </c>
      <c r="AR1958">
        <v>0.58231933046529794</v>
      </c>
      <c r="AS1958">
        <v>0.54202530202957522</v>
      </c>
      <c r="AT1958">
        <v>-1.0000000000000004</v>
      </c>
      <c r="AU1958">
        <v>-1.0000000000000004</v>
      </c>
      <c r="AV1958">
        <v>-0.67196828356266747</v>
      </c>
      <c r="AW1958">
        <v>38.20268596377165</v>
      </c>
      <c r="AX1958">
        <v>36.411676638652217</v>
      </c>
      <c r="AY1958">
        <v>5.6774486858248749E-2</v>
      </c>
      <c r="AZ1958">
        <v>-24.41369889756913</v>
      </c>
      <c r="BA1958">
        <v>1328.6156727298078</v>
      </c>
    </row>
    <row r="1959" spans="1:100" x14ac:dyDescent="0.25">
      <c r="A1959">
        <v>4740</v>
      </c>
      <c r="B1959" t="s">
        <v>2307</v>
      </c>
      <c r="C1959">
        <v>2</v>
      </c>
      <c r="D1959">
        <v>4.2906675575746673</v>
      </c>
      <c r="E1959">
        <v>0.12411203388714598</v>
      </c>
      <c r="F1959">
        <v>0.38598979960043556</v>
      </c>
      <c r="G1959">
        <v>0.39540948501350659</v>
      </c>
      <c r="H1959">
        <v>0.1340296727655578</v>
      </c>
      <c r="I1959">
        <v>0</v>
      </c>
      <c r="J1959">
        <v>8.0417803659334659</v>
      </c>
      <c r="K1959">
        <v>0.1340296727655578</v>
      </c>
      <c r="L1959">
        <v>-1</v>
      </c>
      <c r="M1959">
        <v>-1</v>
      </c>
      <c r="N1959">
        <v>2.6805934553111559</v>
      </c>
      <c r="O1959">
        <v>12.198176005692368</v>
      </c>
      <c r="P1959">
        <v>0.79633939374746754</v>
      </c>
      <c r="Q1959">
        <v>2.1495109272007715</v>
      </c>
      <c r="R1959">
        <v>0.70749587981457041</v>
      </c>
      <c r="S1959">
        <v>0.33990866824550203</v>
      </c>
      <c r="T1959">
        <v>0.3241765101672176</v>
      </c>
      <c r="U1959">
        <v>0.12714917546898077</v>
      </c>
      <c r="V1959">
        <v>7.181772406207888E-3</v>
      </c>
      <c r="W1959">
        <v>27.443735386779775</v>
      </c>
      <c r="X1959">
        <v>1.0323271417875093</v>
      </c>
      <c r="Y1959">
        <v>-1</v>
      </c>
      <c r="Z1959">
        <v>-1</v>
      </c>
      <c r="AA1959">
        <v>48.850151598550966</v>
      </c>
      <c r="AB1959">
        <v>0.17298388323510899</v>
      </c>
      <c r="AC1959">
        <v>0.17321859538751708</v>
      </c>
      <c r="AD1959">
        <v>0.16814992554412297</v>
      </c>
      <c r="AE1959">
        <v>22.7399940216497</v>
      </c>
      <c r="AF1959">
        <v>-1</v>
      </c>
      <c r="AG1959">
        <v>-1</v>
      </c>
      <c r="AH1959">
        <v>-1</v>
      </c>
      <c r="AI1959">
        <v>3.6710367260999717E-3</v>
      </c>
      <c r="AJ1959">
        <v>7.181772406207888E-3</v>
      </c>
      <c r="AK1959">
        <v>2.3507025513314447E-2</v>
      </c>
      <c r="AL1959">
        <v>0.14832093147593289</v>
      </c>
      <c r="AM1959">
        <v>1.9033593382305147E-2</v>
      </c>
      <c r="AN1959">
        <v>0.16440726683274862</v>
      </c>
      <c r="AO1959">
        <v>0.87168908912268583</v>
      </c>
      <c r="AP1959">
        <v>4.5734722011998947</v>
      </c>
      <c r="AQ1959">
        <v>32.838391069278003</v>
      </c>
      <c r="AR1959">
        <v>0.7683010610774812</v>
      </c>
      <c r="AS1959">
        <v>1.1260383522222017</v>
      </c>
      <c r="AT1959">
        <v>-1</v>
      </c>
      <c r="AU1959">
        <v>-1</v>
      </c>
      <c r="AV1959">
        <v>0.99059186568877167</v>
      </c>
      <c r="AW1959">
        <v>61.739904220073541</v>
      </c>
      <c r="AX1959">
        <v>61.944481524962249</v>
      </c>
      <c r="AY1959">
        <v>0.21993535664684624</v>
      </c>
      <c r="AZ1959">
        <v>9.3322760627858585</v>
      </c>
      <c r="BA1959">
        <v>1480.2452860682547</v>
      </c>
    </row>
    <row r="1960" spans="1:100" x14ac:dyDescent="0.25">
      <c r="A1960">
        <v>4741</v>
      </c>
      <c r="B1960" t="s">
        <v>2308</v>
      </c>
      <c r="C1960">
        <v>3</v>
      </c>
      <c r="D1960">
        <v>4.5589920519356735</v>
      </c>
      <c r="E1960">
        <v>1.7131190169635581E-3</v>
      </c>
      <c r="F1960">
        <v>-0.54576551200640377</v>
      </c>
      <c r="G1960">
        <v>-0.58388283509580918</v>
      </c>
      <c r="H1960">
        <v>-2.4562038760646339E-2</v>
      </c>
      <c r="I1960">
        <v>0</v>
      </c>
      <c r="J1960">
        <v>-1.4737223256387795</v>
      </c>
      <c r="K1960">
        <v>-2.4562038760646339E-2</v>
      </c>
      <c r="L1960">
        <v>-1.0000000000000013</v>
      </c>
      <c r="M1960">
        <v>-1.0000000000000013</v>
      </c>
      <c r="N1960">
        <v>-0.49124077521292636</v>
      </c>
      <c r="O1960">
        <v>2.5013868912010864</v>
      </c>
      <c r="P1960">
        <v>-0.10588486900886376</v>
      </c>
      <c r="Q1960">
        <v>-2.1162027272821429</v>
      </c>
      <c r="R1960">
        <v>-0.65967408672915906</v>
      </c>
      <c r="S1960">
        <v>0.33333333333333381</v>
      </c>
      <c r="T1960">
        <v>0.31438803346248845</v>
      </c>
      <c r="U1960">
        <v>0.15394671838259749</v>
      </c>
      <c r="V1960">
        <v>-2.9184396085775246E-2</v>
      </c>
      <c r="W1960">
        <v>31.881829114131616</v>
      </c>
      <c r="X1960">
        <v>1.0822637769529038</v>
      </c>
      <c r="Y1960">
        <v>-1.0000000000000013</v>
      </c>
      <c r="Z1960">
        <v>-1.0000000000000013</v>
      </c>
      <c r="AA1960">
        <v>70.605152076948116</v>
      </c>
      <c r="AB1960">
        <v>-6.6738551890860483E-3</v>
      </c>
      <c r="AC1960">
        <v>0.15534390952813501</v>
      </c>
      <c r="AD1960">
        <v>0.63898988665186429</v>
      </c>
      <c r="AE1960">
        <v>39.382997049545637</v>
      </c>
      <c r="AF1960">
        <v>-1.0000000000000013</v>
      </c>
      <c r="AG1960">
        <v>-1.0000000000000013</v>
      </c>
      <c r="AH1960">
        <v>-1.0000000000000013</v>
      </c>
      <c r="AI1960">
        <v>0</v>
      </c>
      <c r="AJ1960">
        <v>-2.9184396085775246E-2</v>
      </c>
      <c r="AK1960">
        <v>-9.193879904995661E-2</v>
      </c>
      <c r="AL1960">
        <v>0.3777003312477184</v>
      </c>
      <c r="AM1960">
        <v>3.8303452779473432E-2</v>
      </c>
      <c r="AN1960">
        <v>-4.4382626592391353E-2</v>
      </c>
      <c r="AO1960">
        <v>0.49789232423705165</v>
      </c>
      <c r="AP1960">
        <v>0.77893599142880765</v>
      </c>
      <c r="AQ1960">
        <v>30.40810678849283</v>
      </c>
      <c r="AR1960">
        <v>0.77248368909264464</v>
      </c>
      <c r="AS1960">
        <v>1.0577017381922573</v>
      </c>
      <c r="AT1960">
        <v>-1.0000000000000013</v>
      </c>
      <c r="AU1960">
        <v>-1.0000000000000013</v>
      </c>
      <c r="AV1960">
        <v>-1.243556921824968</v>
      </c>
      <c r="AW1960">
        <v>73.885474959578048</v>
      </c>
      <c r="AX1960">
        <v>70.967035351000519</v>
      </c>
      <c r="AY1960">
        <v>9.0433088337785433E-2</v>
      </c>
      <c r="AZ1960">
        <v>-4.0163522479907652</v>
      </c>
      <c r="BA1960">
        <v>1418.3052153995345</v>
      </c>
      <c r="CU1960" t="e">
        <v>#N/A</v>
      </c>
      <c r="CV1960" t="e">
        <v>#N/A</v>
      </c>
    </row>
    <row r="1961" spans="1:100" x14ac:dyDescent="0.25">
      <c r="A1961">
        <v>4744</v>
      </c>
      <c r="B1961" t="s">
        <v>2309</v>
      </c>
      <c r="C1961">
        <v>3</v>
      </c>
      <c r="D1961">
        <v>2.8486002465852946</v>
      </c>
      <c r="E1961">
        <v>0</v>
      </c>
      <c r="F1961">
        <v>0.20746077782362082</v>
      </c>
      <c r="G1961">
        <v>0.20746077782362082</v>
      </c>
      <c r="H1961">
        <v>-0.24108451201590539</v>
      </c>
      <c r="I1961">
        <v>0</v>
      </c>
      <c r="J1961">
        <v>-14.465070720954319</v>
      </c>
      <c r="K1961">
        <v>-0.24108451201590539</v>
      </c>
      <c r="L1961">
        <v>-0.999999999999998</v>
      </c>
      <c r="M1961">
        <v>-0.999999999999998</v>
      </c>
      <c r="N1961">
        <v>-4.8216902403181061</v>
      </c>
      <c r="O1961">
        <v>-11.409009696545391</v>
      </c>
      <c r="P1961">
        <v>0.54795314949958052</v>
      </c>
      <c r="Q1961">
        <v>0.33433369354798448</v>
      </c>
      <c r="R1961">
        <v>0.16713576362431443</v>
      </c>
      <c r="S1961">
        <v>0.33333333333333259</v>
      </c>
      <c r="T1961">
        <v>0.4376021689075823</v>
      </c>
      <c r="U1961">
        <v>2.4010277317253151E-2</v>
      </c>
      <c r="V1961">
        <v>0</v>
      </c>
      <c r="W1961">
        <v>41.441211662962914</v>
      </c>
      <c r="X1961">
        <v>1.1683417036083279</v>
      </c>
      <c r="Y1961">
        <v>-0.999999999999998</v>
      </c>
      <c r="Z1961">
        <v>-0.999999999999998</v>
      </c>
      <c r="AA1961">
        <v>60.768770917606432</v>
      </c>
      <c r="AB1961">
        <v>0.34242182402762866</v>
      </c>
      <c r="AC1961">
        <v>0.17765615944020546</v>
      </c>
      <c r="AD1961">
        <v>-0.13686951364745142</v>
      </c>
      <c r="AE1961">
        <v>19.160423491019142</v>
      </c>
      <c r="AF1961">
        <v>-0.999999999999998</v>
      </c>
      <c r="AG1961">
        <v>-0.999999999999998</v>
      </c>
      <c r="AH1961">
        <v>-0.999999999999998</v>
      </c>
      <c r="AI1961">
        <v>0</v>
      </c>
      <c r="AJ1961">
        <v>0</v>
      </c>
      <c r="AK1961">
        <v>-0.15764393163132379</v>
      </c>
      <c r="AL1961">
        <v>3.1642044543099435E-2</v>
      </c>
      <c r="AM1961">
        <v>0.2361574493261874</v>
      </c>
      <c r="AN1961">
        <v>0.35945783072745469</v>
      </c>
      <c r="AO1961">
        <v>5.1157165749980678</v>
      </c>
      <c r="AP1961">
        <v>9.1446559909018656</v>
      </c>
      <c r="AQ1961">
        <v>26.97614094200862</v>
      </c>
      <c r="AR1961">
        <v>0.79494577955816825</v>
      </c>
      <c r="AS1961">
        <v>0.92725719159242259</v>
      </c>
      <c r="AT1961">
        <v>-0.999999999999998</v>
      </c>
      <c r="AU1961">
        <v>-0.999999999999998</v>
      </c>
      <c r="AV1961">
        <v>0.37459654144793531</v>
      </c>
      <c r="AW1961">
        <v>58.50441721196286</v>
      </c>
      <c r="AX1961">
        <v>58.50441721196286</v>
      </c>
      <c r="AY1961">
        <v>3.4437980529692817E-2</v>
      </c>
      <c r="AZ1961">
        <v>-7.6556580264430565</v>
      </c>
      <c r="BA1961">
        <v>1426.800056929836</v>
      </c>
    </row>
    <row r="1962" spans="1:100" x14ac:dyDescent="0.25">
      <c r="A1962">
        <v>4746</v>
      </c>
      <c r="B1962" t="s">
        <v>2310</v>
      </c>
      <c r="C1962">
        <v>2</v>
      </c>
      <c r="D1962">
        <v>2.5897765844302567</v>
      </c>
      <c r="E1962">
        <v>-0.25370361193958435</v>
      </c>
      <c r="F1962">
        <v>-0.55481242947549447</v>
      </c>
      <c r="G1962">
        <v>-0.54966501521337807</v>
      </c>
      <c r="H1962">
        <v>-6.1486927924072496E-2</v>
      </c>
      <c r="I1962">
        <v>0</v>
      </c>
      <c r="J1962">
        <v>-3.6892156754443493</v>
      </c>
      <c r="K1962">
        <v>-6.1486927924072496E-2</v>
      </c>
      <c r="L1962">
        <v>-1</v>
      </c>
      <c r="M1962">
        <v>-1</v>
      </c>
      <c r="N1962">
        <v>-1.2297385584814498</v>
      </c>
      <c r="O1962">
        <v>1.2738289776391909E-2</v>
      </c>
      <c r="P1962">
        <v>-1.117094901635372</v>
      </c>
      <c r="Q1962">
        <v>-2.3226817829299229</v>
      </c>
      <c r="R1962">
        <v>-0.76138867394838794</v>
      </c>
      <c r="S1962">
        <v>0.30336102853546099</v>
      </c>
      <c r="T1962">
        <v>0.16987164153338616</v>
      </c>
      <c r="U1962">
        <v>-6.392362813011096E-2</v>
      </c>
      <c r="V1962">
        <v>-1.8083505686394465E-2</v>
      </c>
      <c r="W1962">
        <v>15.384332811961135</v>
      </c>
      <c r="X1962">
        <v>0.14716353652263892</v>
      </c>
      <c r="Y1962">
        <v>-1</v>
      </c>
      <c r="Z1962">
        <v>-1</v>
      </c>
      <c r="AA1962">
        <v>24.021784039057621</v>
      </c>
      <c r="AB1962">
        <v>-4.1339888629649421E-2</v>
      </c>
      <c r="AC1962">
        <v>-4.1186511836644651E-2</v>
      </c>
      <c r="AD1962">
        <v>-4.4413964276676557E-2</v>
      </c>
      <c r="AE1962">
        <v>2.9950983824979591</v>
      </c>
      <c r="AF1962">
        <v>-1</v>
      </c>
      <c r="AG1962">
        <v>-1</v>
      </c>
      <c r="AH1962">
        <v>-1</v>
      </c>
      <c r="AI1962">
        <v>-1.0182991660639342E-2</v>
      </c>
      <c r="AJ1962">
        <v>-1.8083505686394465E-2</v>
      </c>
      <c r="AK1962">
        <v>0.28171190478728458</v>
      </c>
      <c r="AL1962">
        <v>-0.10988394779803727</v>
      </c>
      <c r="AM1962">
        <v>0.31977085108920966</v>
      </c>
      <c r="AN1962">
        <v>-0.13632999087415587</v>
      </c>
      <c r="AO1962">
        <v>8.5296375699480791</v>
      </c>
      <c r="AP1962">
        <v>-3.0844762796254983</v>
      </c>
      <c r="AQ1962">
        <v>20.000305883834194</v>
      </c>
      <c r="AR1962">
        <v>0.48570967682776567</v>
      </c>
      <c r="AS1962">
        <v>0.21217327184787615</v>
      </c>
      <c r="AT1962">
        <v>-1</v>
      </c>
      <c r="AU1962">
        <v>-1</v>
      </c>
      <c r="AV1962">
        <v>-0.95867708406241559</v>
      </c>
      <c r="AW1962">
        <v>33.127027131749912</v>
      </c>
      <c r="AX1962">
        <v>32.956757504537016</v>
      </c>
      <c r="AY1962">
        <v>-4.6052888107217527E-4</v>
      </c>
      <c r="AZ1962">
        <v>-29.279434636575921</v>
      </c>
      <c r="BA1962">
        <v>1369.5969493020543</v>
      </c>
    </row>
    <row r="1963" spans="1:100" x14ac:dyDescent="0.25">
      <c r="A1963">
        <v>4748</v>
      </c>
      <c r="B1963" t="s">
        <v>2311</v>
      </c>
      <c r="C1963">
        <v>3</v>
      </c>
      <c r="D1963">
        <v>2.4893172256730698</v>
      </c>
      <c r="E1963">
        <v>0</v>
      </c>
      <c r="F1963">
        <v>1.5182837255609701E-2</v>
      </c>
      <c r="G1963">
        <v>1.5182837255609701E-2</v>
      </c>
      <c r="H1963">
        <v>0.11746108399397501</v>
      </c>
      <c r="I1963">
        <v>0</v>
      </c>
      <c r="J1963">
        <v>7.0476650396385017</v>
      </c>
      <c r="K1963">
        <v>0.11746108399397501</v>
      </c>
      <c r="L1963">
        <v>-1</v>
      </c>
      <c r="M1963">
        <v>-1</v>
      </c>
      <c r="N1963">
        <v>2.3492216798795011</v>
      </c>
      <c r="O1963">
        <v>9.5521651025671837</v>
      </c>
      <c r="P1963">
        <v>0.41712726605609407</v>
      </c>
      <c r="Q1963">
        <v>2.5438147355431564</v>
      </c>
      <c r="R1963">
        <v>0.82321306905598268</v>
      </c>
      <c r="S1963">
        <v>0.33333333333333343</v>
      </c>
      <c r="T1963">
        <v>0.24379005495543435</v>
      </c>
      <c r="U1963">
        <v>-0.11309777333272192</v>
      </c>
      <c r="V1963">
        <v>0</v>
      </c>
      <c r="W1963">
        <v>13.862581238482832</v>
      </c>
      <c r="X1963">
        <v>-7.1020941991151151E-2</v>
      </c>
      <c r="Y1963">
        <v>-1</v>
      </c>
      <c r="Z1963">
        <v>-1</v>
      </c>
      <c r="AA1963">
        <v>28.200409376302371</v>
      </c>
      <c r="AB1963">
        <v>5.331398104629078E-2</v>
      </c>
      <c r="AC1963">
        <v>0.14711576508426311</v>
      </c>
      <c r="AD1963">
        <v>6.9862555244717503E-2</v>
      </c>
      <c r="AE1963">
        <v>13.514615068763577</v>
      </c>
      <c r="AF1963">
        <v>-1</v>
      </c>
      <c r="AG1963">
        <v>-1</v>
      </c>
      <c r="AH1963">
        <v>-1</v>
      </c>
      <c r="AI1963">
        <v>0</v>
      </c>
      <c r="AJ1963">
        <v>0</v>
      </c>
      <c r="AK1963">
        <v>-8.1272677371715576E-2</v>
      </c>
      <c r="AL1963">
        <v>-9.294652385203421E-2</v>
      </c>
      <c r="AM1963">
        <v>-5.0216138529513878E-4</v>
      </c>
      <c r="AN1963">
        <v>-0.10040291933317047</v>
      </c>
      <c r="AO1963">
        <v>-0.41891742149095657</v>
      </c>
      <c r="AP1963">
        <v>-2.9748056025894329</v>
      </c>
      <c r="AQ1963">
        <v>20.910246278121342</v>
      </c>
      <c r="AR1963">
        <v>0.46402561495604561</v>
      </c>
      <c r="AS1963">
        <v>4.6440142002824134E-2</v>
      </c>
      <c r="AT1963">
        <v>-1</v>
      </c>
      <c r="AU1963">
        <v>-1</v>
      </c>
      <c r="AV1963">
        <v>0.83839590631159222</v>
      </c>
      <c r="AW1963">
        <v>34.777768876280135</v>
      </c>
      <c r="AX1963">
        <v>34.777768876280135</v>
      </c>
      <c r="AY1963">
        <v>0.19774009778258178</v>
      </c>
      <c r="AZ1963">
        <v>10.929424728825865</v>
      </c>
      <c r="BA1963">
        <v>1451.2381615622187</v>
      </c>
      <c r="CU1963" t="e">
        <v>#N/A</v>
      </c>
      <c r="CV1963" t="e">
        <v>#N/A</v>
      </c>
    </row>
    <row r="1964" spans="1:100" x14ac:dyDescent="0.25">
      <c r="A1964">
        <v>4749</v>
      </c>
      <c r="B1964" t="s">
        <v>2312</v>
      </c>
      <c r="C1964">
        <v>3</v>
      </c>
      <c r="D1964">
        <v>4.4741027863489409</v>
      </c>
      <c r="E1964">
        <v>-1.74808304857785E-2</v>
      </c>
      <c r="F1964">
        <v>-0.12436929148029154</v>
      </c>
      <c r="G1964">
        <v>-0.12436929148029154</v>
      </c>
      <c r="H1964">
        <v>8.4791555996855991E-2</v>
      </c>
      <c r="I1964">
        <v>0</v>
      </c>
      <c r="J1964">
        <v>5.0874933598113605</v>
      </c>
      <c r="K1964">
        <v>8.4791555996855991E-2</v>
      </c>
      <c r="L1964">
        <v>-1.0000000000000011</v>
      </c>
      <c r="M1964">
        <v>-1.0000000000000011</v>
      </c>
      <c r="N1964">
        <v>1.6958311199371203</v>
      </c>
      <c r="O1964">
        <v>9.4372268546800129</v>
      </c>
      <c r="P1964">
        <v>-0.14691190960703343</v>
      </c>
      <c r="Q1964">
        <v>-1.1517589617429635</v>
      </c>
      <c r="R1964">
        <v>-0.45035969103755241</v>
      </c>
      <c r="S1964">
        <v>0.3223334156616004</v>
      </c>
      <c r="T1964">
        <v>0.27818312940556311</v>
      </c>
      <c r="U1964">
        <v>0.18308509555150393</v>
      </c>
      <c r="V1964">
        <v>-4.8688359507151301E-3</v>
      </c>
      <c r="W1964">
        <v>27.757649946843852</v>
      </c>
      <c r="X1964">
        <v>1.1573535972214457</v>
      </c>
      <c r="Y1964">
        <v>-1.0000000000000011</v>
      </c>
      <c r="Z1964">
        <v>-1.0000000000000011</v>
      </c>
      <c r="AA1964">
        <v>41.864299743766637</v>
      </c>
      <c r="AB1964">
        <v>-1.0371320185955171E-2</v>
      </c>
      <c r="AC1964">
        <v>9.8219437881105542E-2</v>
      </c>
      <c r="AD1964">
        <v>0.20329207206405556</v>
      </c>
      <c r="AE1964">
        <v>14.557009487960295</v>
      </c>
      <c r="AF1964">
        <v>-1.0000000000000011</v>
      </c>
      <c r="AG1964">
        <v>-1.0000000000000011</v>
      </c>
      <c r="AH1964">
        <v>-1.0000000000000011</v>
      </c>
      <c r="AI1964">
        <v>0</v>
      </c>
      <c r="AJ1964">
        <v>-4.8688359507151301E-3</v>
      </c>
      <c r="AK1964">
        <v>1.1494471497149557E-2</v>
      </c>
      <c r="AL1964">
        <v>-3.075265331276017E-2</v>
      </c>
      <c r="AM1964">
        <v>-3.4849386442682477E-2</v>
      </c>
      <c r="AN1964">
        <v>-7.4388113429295008E-4</v>
      </c>
      <c r="AO1964">
        <v>-0.81376230358131407</v>
      </c>
      <c r="AP1964">
        <v>-0.17236029492112542</v>
      </c>
      <c r="AQ1964">
        <v>32.845143306655224</v>
      </c>
      <c r="AR1964">
        <v>0.7787328046679528</v>
      </c>
      <c r="AS1964">
        <v>1.2421451532183019</v>
      </c>
      <c r="AT1964">
        <v>-1.0000000000000011</v>
      </c>
      <c r="AU1964">
        <v>-1.0000000000000011</v>
      </c>
      <c r="AV1964">
        <v>-0.57472898251784399</v>
      </c>
      <c r="AW1964">
        <v>51.12916630352548</v>
      </c>
      <c r="AX1964">
        <v>50.642282708453962</v>
      </c>
      <c r="AY1964">
        <v>0.34555430003221577</v>
      </c>
      <c r="AZ1964">
        <v>22.531715407306123</v>
      </c>
      <c r="BA1964">
        <v>1432.7368432904693</v>
      </c>
      <c r="CU1964" t="e">
        <v>#N/A</v>
      </c>
      <c r="CV1964" t="e">
        <v>#N/A</v>
      </c>
    </row>
    <row r="1965" spans="1:100" x14ac:dyDescent="0.25">
      <c r="A1965">
        <v>4750</v>
      </c>
      <c r="B1965" t="s">
        <v>2313</v>
      </c>
      <c r="C1965">
        <v>3</v>
      </c>
      <c r="D1965">
        <v>4.1323029094947126</v>
      </c>
      <c r="E1965">
        <v>-1.4990780342985866E-3</v>
      </c>
      <c r="F1965">
        <v>-9.0173227906498482E-2</v>
      </c>
      <c r="G1965">
        <v>-9.0173227906498482E-2</v>
      </c>
      <c r="H1965">
        <v>9.594455395823559E-2</v>
      </c>
      <c r="I1965">
        <v>0</v>
      </c>
      <c r="J1965">
        <v>5.7566732374941356</v>
      </c>
      <c r="K1965">
        <v>9.594455395823559E-2</v>
      </c>
      <c r="L1965">
        <v>-0.99999999999999956</v>
      </c>
      <c r="M1965">
        <v>-0.99999999999999956</v>
      </c>
      <c r="N1965">
        <v>1.9188910791647129</v>
      </c>
      <c r="O1965">
        <v>9.7988029190823358</v>
      </c>
      <c r="P1965">
        <v>-0.16406947190735316</v>
      </c>
      <c r="Q1965">
        <v>-1.3553102360001086</v>
      </c>
      <c r="R1965">
        <v>-0.38967354675058696</v>
      </c>
      <c r="S1965">
        <v>0.33333333333333326</v>
      </c>
      <c r="T1965">
        <v>0.38659543784418171</v>
      </c>
      <c r="U1965">
        <v>0.21252368483612091</v>
      </c>
      <c r="V1965">
        <v>-1.1076882544046021E-2</v>
      </c>
      <c r="W1965">
        <v>33.017240780454152</v>
      </c>
      <c r="X1965">
        <v>1.460879765810335</v>
      </c>
      <c r="Y1965">
        <v>-0.99999999999999956</v>
      </c>
      <c r="Z1965">
        <v>-0.99999999999999956</v>
      </c>
      <c r="AA1965">
        <v>75.919994130926568</v>
      </c>
      <c r="AB1965">
        <v>0.32802021266728804</v>
      </c>
      <c r="AC1965">
        <v>7.9341519345732553E-2</v>
      </c>
      <c r="AD1965">
        <v>0.45848680593143909</v>
      </c>
      <c r="AE1965">
        <v>43.292426897222988</v>
      </c>
      <c r="AF1965">
        <v>-0.99999999999999956</v>
      </c>
      <c r="AG1965">
        <v>-0.99999999999999956</v>
      </c>
      <c r="AH1965">
        <v>-0.99999999999999956</v>
      </c>
      <c r="AI1965">
        <v>0</v>
      </c>
      <c r="AJ1965">
        <v>-1.1076882544046021E-2</v>
      </c>
      <c r="AK1965">
        <v>0.22114990796657247</v>
      </c>
      <c r="AL1965">
        <v>-6.6106014429280824E-2</v>
      </c>
      <c r="AM1965">
        <v>0.2130916908581697</v>
      </c>
      <c r="AN1965">
        <v>0.19778735034853603</v>
      </c>
      <c r="AO1965">
        <v>6.4330418112871026</v>
      </c>
      <c r="AP1965">
        <v>4.6141536865669961</v>
      </c>
      <c r="AQ1965">
        <v>38.773914017948286</v>
      </c>
      <c r="AR1965">
        <v>0.92137557346958987</v>
      </c>
      <c r="AS1965">
        <v>1.5568243197685705</v>
      </c>
      <c r="AT1965">
        <v>-0.99999999999999956</v>
      </c>
      <c r="AU1965">
        <v>-0.99999999999999956</v>
      </c>
      <c r="AV1965">
        <v>-0.47984677465708553</v>
      </c>
      <c r="AW1965">
        <v>90.332950736575881</v>
      </c>
      <c r="AX1965">
        <v>89.225262482171289</v>
      </c>
      <c r="AY1965">
        <v>0.21079318285363169</v>
      </c>
      <c r="AZ1965">
        <v>7.0965530210182024</v>
      </c>
      <c r="BA1965">
        <v>1482.0378452175009</v>
      </c>
    </row>
    <row r="1966" spans="1:100" x14ac:dyDescent="0.25">
      <c r="A1966">
        <v>4757</v>
      </c>
      <c r="B1966" t="s">
        <v>2314</v>
      </c>
      <c r="C1966">
        <v>3</v>
      </c>
      <c r="D1966">
        <v>5.657747909001813</v>
      </c>
      <c r="E1966">
        <v>-1.9965654096122856E-2</v>
      </c>
      <c r="F1966">
        <v>-1.2118384496582091E-2</v>
      </c>
      <c r="G1966">
        <v>-1.2118384496582091E-2</v>
      </c>
      <c r="H1966">
        <v>0.41099948992683244</v>
      </c>
      <c r="I1966">
        <v>0</v>
      </c>
      <c r="J1966">
        <v>24.659969395609934</v>
      </c>
      <c r="K1966">
        <v>0.41099948992683244</v>
      </c>
      <c r="L1966">
        <v>-0.99999999999999889</v>
      </c>
      <c r="M1966">
        <v>-0.99999999999999889</v>
      </c>
      <c r="N1966">
        <v>8.2199897985366484</v>
      </c>
      <c r="O1966">
        <v>30.30559892011518</v>
      </c>
      <c r="P1966">
        <v>-4.229507566418887E-3</v>
      </c>
      <c r="Q1966">
        <v>-1.9279525450401818</v>
      </c>
      <c r="R1966">
        <v>-0.62621798438537113</v>
      </c>
      <c r="S1966">
        <v>0.33333333333333298</v>
      </c>
      <c r="T1966">
        <v>0.24058304659995192</v>
      </c>
      <c r="U1966">
        <v>-0.15831818147519694</v>
      </c>
      <c r="V1966">
        <v>0</v>
      </c>
      <c r="W1966">
        <v>0.18394834125022208</v>
      </c>
      <c r="X1966">
        <v>-0.46314992422438667</v>
      </c>
      <c r="Y1966">
        <v>-0.99999999999999889</v>
      </c>
      <c r="Z1966">
        <v>-0.99999999999999889</v>
      </c>
      <c r="AA1966">
        <v>0.99673667690347623</v>
      </c>
      <c r="AB1966">
        <v>-6.7776755353371729E-2</v>
      </c>
      <c r="AC1966">
        <v>0.14961257183313709</v>
      </c>
      <c r="AD1966">
        <v>-5.305569007899287E-2</v>
      </c>
      <c r="AE1966">
        <v>1.4390063200386265</v>
      </c>
      <c r="AF1966">
        <v>-0.99999999999999889</v>
      </c>
      <c r="AG1966">
        <v>-0.99999999999999889</v>
      </c>
      <c r="AH1966">
        <v>-0.99999999999999889</v>
      </c>
      <c r="AI1966">
        <v>2.0848138080529911E-2</v>
      </c>
      <c r="AJ1966">
        <v>0</v>
      </c>
      <c r="AK1966">
        <v>0.17338023684068629</v>
      </c>
      <c r="AL1966">
        <v>0.48038610514239372</v>
      </c>
      <c r="AM1966">
        <v>-4.6354745788647803E-2</v>
      </c>
      <c r="AN1966">
        <v>-0.17100143675472346</v>
      </c>
      <c r="AO1966">
        <v>-0.29196746051276373</v>
      </c>
      <c r="AP1966">
        <v>-1.8731053931561177</v>
      </c>
      <c r="AQ1966">
        <v>24.843917736860167</v>
      </c>
      <c r="AR1966">
        <v>0.41559819845808793</v>
      </c>
      <c r="AS1966">
        <v>-5.2150434297554123E-2</v>
      </c>
      <c r="AT1966">
        <v>-0.99999999999999889</v>
      </c>
      <c r="AU1966">
        <v>-0.99999999999999889</v>
      </c>
      <c r="AV1966">
        <v>-0.63833636888195344</v>
      </c>
      <c r="AW1966">
        <v>29.429230203862531</v>
      </c>
      <c r="AX1966">
        <v>29.846192965473108</v>
      </c>
      <c r="AY1966">
        <v>-8.3517764336099004E-2</v>
      </c>
      <c r="AZ1966">
        <v>-67.521333281420937</v>
      </c>
      <c r="BA1966">
        <v>1310.8682090055436</v>
      </c>
      <c r="CU1966" t="e">
        <v>#N/A</v>
      </c>
      <c r="CV1966" t="e">
        <v>#N/A</v>
      </c>
    </row>
    <row r="1967" spans="1:100" x14ac:dyDescent="0.25">
      <c r="A1967">
        <v>4758</v>
      </c>
      <c r="B1967" t="s">
        <v>2315</v>
      </c>
      <c r="C1967">
        <v>3</v>
      </c>
      <c r="D1967">
        <v>4.6890399105606839</v>
      </c>
      <c r="E1967">
        <v>0</v>
      </c>
      <c r="F1967">
        <v>0</v>
      </c>
      <c r="G1967">
        <v>0</v>
      </c>
      <c r="H1967">
        <v>-5.9751381243237256E-2</v>
      </c>
      <c r="I1967">
        <v>0</v>
      </c>
      <c r="J1967">
        <v>-3.5850828745942365</v>
      </c>
      <c r="K1967">
        <v>-5.9751381243237256E-2</v>
      </c>
      <c r="L1967">
        <v>-1</v>
      </c>
      <c r="M1967">
        <v>-1</v>
      </c>
      <c r="N1967">
        <v>-1.1950276248647456</v>
      </c>
      <c r="O1967">
        <v>1.1039570359664486</v>
      </c>
      <c r="P1967">
        <v>2.7664189732186975</v>
      </c>
      <c r="Q1967">
        <v>-4.3556912290553695E-2</v>
      </c>
      <c r="R1967">
        <v>0.23437661718170927</v>
      </c>
      <c r="S1967">
        <v>0.33569886023875156</v>
      </c>
      <c r="T1967">
        <v>0.29397410970533583</v>
      </c>
      <c r="U1967">
        <v>-2.4692469510743621E-3</v>
      </c>
      <c r="V1967">
        <v>0</v>
      </c>
      <c r="W1967">
        <v>27.478204169450013</v>
      </c>
      <c r="X1967">
        <v>0.63424850054779791</v>
      </c>
      <c r="Y1967">
        <v>-1</v>
      </c>
      <c r="Z1967">
        <v>-1</v>
      </c>
      <c r="AA1967">
        <v>29.71484106153282</v>
      </c>
      <c r="AB1967">
        <v>4.7531594874798133E-2</v>
      </c>
      <c r="AC1967">
        <v>6.087199385481204E-3</v>
      </c>
      <c r="AD1967">
        <v>-1.3573588762257411E-2</v>
      </c>
      <c r="AE1967">
        <v>2.0022602749010883</v>
      </c>
      <c r="AF1967">
        <v>-1</v>
      </c>
      <c r="AG1967">
        <v>-1</v>
      </c>
      <c r="AH1967">
        <v>-1</v>
      </c>
      <c r="AI1967">
        <v>0</v>
      </c>
      <c r="AJ1967">
        <v>0</v>
      </c>
      <c r="AK1967">
        <v>-5.3777385199315707E-2</v>
      </c>
      <c r="AL1967">
        <v>-0.11111321924101182</v>
      </c>
      <c r="AM1967">
        <v>0.16852952651058145</v>
      </c>
      <c r="AN1967">
        <v>-3.5069086379999378E-2</v>
      </c>
      <c r="AO1967">
        <v>3.9443512367679587</v>
      </c>
      <c r="AP1967">
        <v>-1.4322932557050436</v>
      </c>
      <c r="AQ1967">
        <v>23.893121294855781</v>
      </c>
      <c r="AR1967">
        <v>0.62720372299301297</v>
      </c>
      <c r="AS1967">
        <v>0.57449711930456071</v>
      </c>
      <c r="AT1967">
        <v>-1</v>
      </c>
      <c r="AU1967">
        <v>-1</v>
      </c>
      <c r="AV1967">
        <v>0.23437661718170927</v>
      </c>
      <c r="AW1967">
        <v>29.386504841794213</v>
      </c>
      <c r="AX1967">
        <v>29.386504841794213</v>
      </c>
      <c r="AY1967">
        <v>2.0983119749186638E-2</v>
      </c>
      <c r="AZ1967">
        <v>-0.92687149021075066</v>
      </c>
      <c r="BA1967">
        <v>1316.7339440945402</v>
      </c>
      <c r="CU1967" t="e">
        <v>#N/A</v>
      </c>
      <c r="CV1967" t="e">
        <v>#N/A</v>
      </c>
    </row>
    <row r="1968" spans="1:100" x14ac:dyDescent="0.25">
      <c r="A1968">
        <v>4761</v>
      </c>
      <c r="B1968" t="s">
        <v>2316</v>
      </c>
      <c r="C1968">
        <v>3</v>
      </c>
      <c r="D1968">
        <v>5.4926626932644478</v>
      </c>
      <c r="E1968">
        <v>-3.7732311378870537E-2</v>
      </c>
      <c r="F1968">
        <v>5.1181869170574476E-3</v>
      </c>
      <c r="G1968">
        <v>-4.0286533640119873E-3</v>
      </c>
      <c r="H1968">
        <v>0.60924718218347107</v>
      </c>
      <c r="I1968">
        <v>0</v>
      </c>
      <c r="J1968">
        <v>36.554830931008262</v>
      </c>
      <c r="K1968">
        <v>0.60924718218347107</v>
      </c>
      <c r="L1968">
        <v>-0.999999999999999</v>
      </c>
      <c r="M1968">
        <v>-0.999999999999999</v>
      </c>
      <c r="N1968">
        <v>12.184943643669412</v>
      </c>
      <c r="O1968">
        <v>42.04346497090868</v>
      </c>
      <c r="P1968">
        <v>-1.3685615293170916</v>
      </c>
      <c r="Q1968">
        <v>3.1751790936938411</v>
      </c>
      <c r="R1968">
        <v>0.86635629861757202</v>
      </c>
      <c r="S1968">
        <v>0.33333333333333276</v>
      </c>
      <c r="T1968">
        <v>0.39257478958113728</v>
      </c>
      <c r="U1968">
        <v>0.55926847641858735</v>
      </c>
      <c r="V1968">
        <v>7.9484234093586945E-2</v>
      </c>
      <c r="W1968">
        <v>30.216546049726954</v>
      </c>
      <c r="X1968">
        <v>2.9007043172637714</v>
      </c>
      <c r="Y1968">
        <v>-0.999999999999999</v>
      </c>
      <c r="Z1968">
        <v>-0.999999999999999</v>
      </c>
      <c r="AA1968">
        <v>77.915606237123413</v>
      </c>
      <c r="AB1968">
        <v>0.24587177831323564</v>
      </c>
      <c r="AC1968">
        <v>0.30304055663562202</v>
      </c>
      <c r="AD1968">
        <v>0.38774174282671992</v>
      </c>
      <c r="AE1968">
        <v>46.832703888778887</v>
      </c>
      <c r="AF1968">
        <v>-0.999999999999999</v>
      </c>
      <c r="AG1968">
        <v>-0.999999999999999</v>
      </c>
      <c r="AH1968">
        <v>-0.999999999999999</v>
      </c>
      <c r="AI1968">
        <v>-6.2408970498166903E-3</v>
      </c>
      <c r="AJ1968">
        <v>7.9484234093586945E-2</v>
      </c>
      <c r="AK1968">
        <v>-2.3772105286341244E-2</v>
      </c>
      <c r="AL1968">
        <v>0.23795431187606902</v>
      </c>
      <c r="AM1968">
        <v>-1.8988812456913616E-3</v>
      </c>
      <c r="AN1968">
        <v>0.13961550130556186</v>
      </c>
      <c r="AO1968">
        <v>-0.16633255757399051</v>
      </c>
      <c r="AP1968">
        <v>4.6801590920193918</v>
      </c>
      <c r="AQ1968">
        <v>66.771376980735184</v>
      </c>
      <c r="AR1968">
        <v>1.3646608334266455</v>
      </c>
      <c r="AS1968">
        <v>3.5099514994472427</v>
      </c>
      <c r="AT1968">
        <v>-0.999999999999999</v>
      </c>
      <c r="AU1968">
        <v>-0.999999999999999</v>
      </c>
      <c r="AV1968">
        <v>0.86232764525355998</v>
      </c>
      <c r="AW1968">
        <v>124.63923030005142</v>
      </c>
      <c r="AX1968">
        <v>132.46283576841378</v>
      </c>
      <c r="AY1968">
        <v>0.45421172242053481</v>
      </c>
      <c r="AZ1968">
        <v>86.220846305671515</v>
      </c>
      <c r="BA1968">
        <v>1609.0375249368224</v>
      </c>
    </row>
    <row r="1969" spans="1:100" x14ac:dyDescent="0.25">
      <c r="A1969">
        <v>4762</v>
      </c>
      <c r="B1969" t="s">
        <v>2317</v>
      </c>
      <c r="C1969">
        <v>2</v>
      </c>
      <c r="D1969">
        <v>2.9605783926427245</v>
      </c>
      <c r="E1969">
        <v>-0.17133811829214493</v>
      </c>
      <c r="F1969">
        <v>-0.34971335303865525</v>
      </c>
      <c r="G1969">
        <v>-0.34363456463618491</v>
      </c>
      <c r="H1969">
        <v>-1.8863438108470604E-2</v>
      </c>
      <c r="I1969">
        <v>0</v>
      </c>
      <c r="J1969">
        <v>-1.1318062865082359</v>
      </c>
      <c r="K1969">
        <v>-1.8863438108470604E-2</v>
      </c>
      <c r="L1969">
        <v>-1</v>
      </c>
      <c r="M1969">
        <v>-1</v>
      </c>
      <c r="N1969">
        <v>-0.37726876216941196</v>
      </c>
      <c r="O1969">
        <v>2.6692179879248199</v>
      </c>
      <c r="P1969">
        <v>-0.69995770246965705</v>
      </c>
      <c r="Q1969">
        <v>-1.3477238521900057</v>
      </c>
      <c r="R1969">
        <v>-0.4411652985583972</v>
      </c>
      <c r="S1969">
        <v>0.31132857678185316</v>
      </c>
      <c r="T1969">
        <v>0.20351079019653462</v>
      </c>
      <c r="U1969">
        <v>-2.2268905873698813E-2</v>
      </c>
      <c r="V1969">
        <v>-1.2575562526223197E-2</v>
      </c>
      <c r="W1969">
        <v>18.0133362879677</v>
      </c>
      <c r="X1969">
        <v>0.34013314514446924</v>
      </c>
      <c r="Y1969">
        <v>-1</v>
      </c>
      <c r="Z1969">
        <v>-1</v>
      </c>
      <c r="AA1969">
        <v>29.434478756934912</v>
      </c>
      <c r="AB1969">
        <v>5.3836482725724139E-3</v>
      </c>
      <c r="AC1969">
        <v>5.5547565362090712E-3</v>
      </c>
      <c r="AD1969">
        <v>1.925910501138689E-3</v>
      </c>
      <c r="AE1969">
        <v>7.2995735790644396</v>
      </c>
      <c r="AF1969">
        <v>-1</v>
      </c>
      <c r="AG1969">
        <v>-1</v>
      </c>
      <c r="AH1969">
        <v>-1</v>
      </c>
      <c r="AI1969">
        <v>-7.1627517640556575E-3</v>
      </c>
      <c r="AJ1969">
        <v>-1.2575562526223197E-2</v>
      </c>
      <c r="AK1969">
        <v>0.22542209101569888</v>
      </c>
      <c r="AL1969">
        <v>-5.3594134026451537E-2</v>
      </c>
      <c r="AM1969">
        <v>0.25420878937256408</v>
      </c>
      <c r="AN1969">
        <v>-7.0767929157510304E-2</v>
      </c>
      <c r="AO1969">
        <v>6.8601706912812537</v>
      </c>
      <c r="AP1969">
        <v>-1.4150094009586729</v>
      </c>
      <c r="AQ1969">
        <v>22.799065637346093</v>
      </c>
      <c r="AR1969">
        <v>0.54731585730583809</v>
      </c>
      <c r="AS1969">
        <v>0.41139992988497642</v>
      </c>
      <c r="AT1969">
        <v>-1</v>
      </c>
      <c r="AU1969">
        <v>-1</v>
      </c>
      <c r="AV1969">
        <v>-0.53372777063055954</v>
      </c>
      <c r="AW1969">
        <v>39.364761783782015</v>
      </c>
      <c r="AX1969">
        <v>39.276210457401305</v>
      </c>
      <c r="AY1969">
        <v>4.7586755845978754E-2</v>
      </c>
      <c r="AZ1969">
        <v>-20.861909720777295</v>
      </c>
      <c r="BA1969">
        <v>1469.7550913650286</v>
      </c>
    </row>
    <row r="1970" spans="1:100" x14ac:dyDescent="0.25">
      <c r="A1970">
        <v>4763</v>
      </c>
      <c r="B1970" t="s">
        <v>2318</v>
      </c>
      <c r="C1970">
        <v>2</v>
      </c>
      <c r="D1970">
        <v>4.6022251091506661</v>
      </c>
      <c r="E1970">
        <v>0.19331771456829497</v>
      </c>
      <c r="F1970">
        <v>0.5583195042294532</v>
      </c>
      <c r="G1970">
        <v>0.56852175499237712</v>
      </c>
      <c r="H1970">
        <v>0.16984306372659713</v>
      </c>
      <c r="I1970">
        <v>0</v>
      </c>
      <c r="J1970">
        <v>10.190583823595828</v>
      </c>
      <c r="K1970">
        <v>0.16984306372659713</v>
      </c>
      <c r="L1970">
        <v>-1</v>
      </c>
      <c r="M1970">
        <v>-1</v>
      </c>
      <c r="N1970">
        <v>3.3968612745319424</v>
      </c>
      <c r="O1970">
        <v>14.430220974826483</v>
      </c>
      <c r="P1970">
        <v>1.1468291744468972</v>
      </c>
      <c r="Q1970">
        <v>2.9686965381212023</v>
      </c>
      <c r="R1970">
        <v>0.97655608552085105</v>
      </c>
      <c r="S1970">
        <v>0.34660321441202774</v>
      </c>
      <c r="T1970">
        <v>0.3524410184907214</v>
      </c>
      <c r="U1970">
        <v>0.16214858213409006</v>
      </c>
      <c r="V1970">
        <v>1.180969289417769E-2</v>
      </c>
      <c r="W1970">
        <v>29.652694102536799</v>
      </c>
      <c r="X1970">
        <v>1.1944653446205089</v>
      </c>
      <c r="Y1970">
        <v>-1</v>
      </c>
      <c r="Z1970">
        <v>-1</v>
      </c>
      <c r="AA1970">
        <v>53.398041809388097</v>
      </c>
      <c r="AB1970">
        <v>0.2122422429189591</v>
      </c>
      <c r="AC1970">
        <v>0.21249185352507899</v>
      </c>
      <c r="AD1970">
        <v>0.20708592209633461</v>
      </c>
      <c r="AE1970">
        <v>26.356728685180329</v>
      </c>
      <c r="AF1970">
        <v>-1</v>
      </c>
      <c r="AG1970">
        <v>-1</v>
      </c>
      <c r="AH1970">
        <v>-1</v>
      </c>
      <c r="AI1970">
        <v>6.2087226987977747E-3</v>
      </c>
      <c r="AJ1970">
        <v>1.180969289417769E-2</v>
      </c>
      <c r="AK1970">
        <v>-2.3789174691014839E-2</v>
      </c>
      <c r="AL1970">
        <v>0.19561713168026218</v>
      </c>
      <c r="AM1970">
        <v>-3.6053396412006736E-2</v>
      </c>
      <c r="AN1970">
        <v>0.21949425662706051</v>
      </c>
      <c r="AO1970">
        <v>-0.53104143061799958</v>
      </c>
      <c r="AP1970">
        <v>5.9762027209405808</v>
      </c>
      <c r="AQ1970">
        <v>35.189983529026676</v>
      </c>
      <c r="AR1970">
        <v>0.82006421413281727</v>
      </c>
      <c r="AS1970">
        <v>1.2934338945630892</v>
      </c>
      <c r="AT1970">
        <v>-1</v>
      </c>
      <c r="AU1970">
        <v>-1</v>
      </c>
      <c r="AV1970">
        <v>1.3476455927862088</v>
      </c>
      <c r="AW1970">
        <v>66.981014949647758</v>
      </c>
      <c r="AX1970">
        <v>67.254254146583222</v>
      </c>
      <c r="AY1970">
        <v>0.26030596449689591</v>
      </c>
      <c r="AZ1970">
        <v>16.404904607233188</v>
      </c>
      <c r="BA1970">
        <v>1456.2417038999845</v>
      </c>
    </row>
    <row r="1971" spans="1:100" x14ac:dyDescent="0.25">
      <c r="A1971">
        <v>4765</v>
      </c>
      <c r="B1971" t="s">
        <v>2319</v>
      </c>
      <c r="C1971">
        <v>3</v>
      </c>
      <c r="D1971">
        <v>5.3980183470374952</v>
      </c>
      <c r="E1971">
        <v>-1.496590471189611E-2</v>
      </c>
      <c r="F1971">
        <v>-0.27102368994202686</v>
      </c>
      <c r="G1971">
        <v>-0.27102368994202686</v>
      </c>
      <c r="H1971">
        <v>-8.3877583150373906E-4</v>
      </c>
      <c r="I1971">
        <v>0</v>
      </c>
      <c r="J1971">
        <v>-5.0326549890223227E-2</v>
      </c>
      <c r="K1971">
        <v>-8.3877583150373906E-4</v>
      </c>
      <c r="L1971">
        <v>-1.0000000000000002</v>
      </c>
      <c r="M1971">
        <v>-1.0000000000000002</v>
      </c>
      <c r="N1971">
        <v>-1.6775516630074566E-2</v>
      </c>
      <c r="O1971">
        <v>5.0766681072052409</v>
      </c>
      <c r="P1971">
        <v>-0.47761629735597333</v>
      </c>
      <c r="Q1971">
        <v>7.8054833175683473</v>
      </c>
      <c r="R1971">
        <v>2.5726032786140891</v>
      </c>
      <c r="S1971">
        <v>0.3618695160184609</v>
      </c>
      <c r="T1971">
        <v>0.40638053306145899</v>
      </c>
      <c r="U1971">
        <v>-6.6924340917530398E-2</v>
      </c>
      <c r="V1971">
        <v>0</v>
      </c>
      <c r="W1971">
        <v>28.086579359755714</v>
      </c>
      <c r="X1971">
        <v>0.57443866096942731</v>
      </c>
      <c r="Y1971">
        <v>-1.0000000000000002</v>
      </c>
      <c r="Z1971">
        <v>-1.0000000000000002</v>
      </c>
      <c r="AA1971">
        <v>55.224994909248792</v>
      </c>
      <c r="AB1971">
        <v>0.199920710016465</v>
      </c>
      <c r="AC1971">
        <v>-0.13845563422813384</v>
      </c>
      <c r="AD1971">
        <v>0.42985116962924946</v>
      </c>
      <c r="AE1971">
        <v>24.565812270879018</v>
      </c>
      <c r="AF1971">
        <v>-1.0000000000000002</v>
      </c>
      <c r="AG1971">
        <v>-1.0000000000000002</v>
      </c>
      <c r="AH1971">
        <v>-1.0000000000000002</v>
      </c>
      <c r="AI1971">
        <v>6.4007229490737019E-2</v>
      </c>
      <c r="AJ1971">
        <v>0</v>
      </c>
      <c r="AK1971">
        <v>0.49354125284433803</v>
      </c>
      <c r="AL1971">
        <v>5.2335861339014578E-2</v>
      </c>
      <c r="AM1971">
        <v>3.2759556150937313E-2</v>
      </c>
      <c r="AN1971">
        <v>1.9534851315042949E-2</v>
      </c>
      <c r="AO1971">
        <v>3.2866951679951226</v>
      </c>
      <c r="AP1971">
        <v>0.7500505895711469</v>
      </c>
      <c r="AQ1971">
        <v>28.036252809865502</v>
      </c>
      <c r="AR1971">
        <v>0.7013257081623897</v>
      </c>
      <c r="AS1971">
        <v>0.57359988513792359</v>
      </c>
      <c r="AT1971">
        <v>-1.0000000000000002</v>
      </c>
      <c r="AU1971">
        <v>-1.0000000000000002</v>
      </c>
      <c r="AV1971">
        <v>2.3015795886720629</v>
      </c>
      <c r="AW1971">
        <v>61.051713606025245</v>
      </c>
      <c r="AX1971">
        <v>62.331858195839963</v>
      </c>
      <c r="AY1971">
        <v>0.20133920401488448</v>
      </c>
      <c r="AZ1971">
        <v>-1.6482317006681919</v>
      </c>
      <c r="BA1971">
        <v>1427.5069193240709</v>
      </c>
    </row>
    <row r="1972" spans="1:100" x14ac:dyDescent="0.25">
      <c r="A1972">
        <v>4767</v>
      </c>
      <c r="B1972" t="s">
        <v>2320</v>
      </c>
      <c r="C1972">
        <v>3</v>
      </c>
      <c r="D1972">
        <v>5.4624384360281644</v>
      </c>
      <c r="E1972">
        <v>-8.6747544375840625E-3</v>
      </c>
      <c r="F1972">
        <v>-7.0659141466316178E-4</v>
      </c>
      <c r="G1972">
        <v>-7.0659141466316178E-4</v>
      </c>
      <c r="H1972">
        <v>0.16888814280420245</v>
      </c>
      <c r="I1972">
        <v>0</v>
      </c>
      <c r="J1972">
        <v>10.133288568252148</v>
      </c>
      <c r="K1972">
        <v>0.16888814280420245</v>
      </c>
      <c r="L1972">
        <v>-0.99999999999999967</v>
      </c>
      <c r="M1972">
        <v>-0.99999999999999967</v>
      </c>
      <c r="N1972">
        <v>3.3777628560840496</v>
      </c>
      <c r="O1972">
        <v>15.595020412865637</v>
      </c>
      <c r="P1972">
        <v>0.47670864773917609</v>
      </c>
      <c r="Q1972">
        <v>-0.53106530789986806</v>
      </c>
      <c r="R1972">
        <v>-0.16172507063798666</v>
      </c>
      <c r="S1972">
        <v>0.33333333333333326</v>
      </c>
      <c r="T1972">
        <v>0.33333333333333326</v>
      </c>
      <c r="U1972">
        <v>-5.9000002068289427E-3</v>
      </c>
      <c r="V1972">
        <v>6.9982854533823538E-2</v>
      </c>
      <c r="W1972">
        <v>22.474455127578334</v>
      </c>
      <c r="X1972">
        <v>0.89407565023808866</v>
      </c>
      <c r="Y1972">
        <v>-0.99999999999999967</v>
      </c>
      <c r="Z1972">
        <v>-0.99999999999999967</v>
      </c>
      <c r="AA1972">
        <v>48.509305799169816</v>
      </c>
      <c r="AB1972">
        <v>0.16851474387300697</v>
      </c>
      <c r="AC1972">
        <v>0.18124825587396759</v>
      </c>
      <c r="AD1972">
        <v>0.17416851509761461</v>
      </c>
      <c r="AE1972">
        <v>26.196575742229459</v>
      </c>
      <c r="AF1972">
        <v>-0.99999999999999967</v>
      </c>
      <c r="AG1972">
        <v>-0.99999999999999967</v>
      </c>
      <c r="AH1972">
        <v>-0.99999999999999967</v>
      </c>
      <c r="AI1972">
        <v>0</v>
      </c>
      <c r="AJ1972">
        <v>6.9982854533823538E-2</v>
      </c>
      <c r="AK1972">
        <v>-4.0770474042003048E-2</v>
      </c>
      <c r="AL1972">
        <v>6.6598812740590457E-2</v>
      </c>
      <c r="AM1972">
        <v>-5.5219618552899141E-2</v>
      </c>
      <c r="AN1972">
        <v>-0.17257962029289833</v>
      </c>
      <c r="AO1972">
        <v>-1.5843428340324941</v>
      </c>
      <c r="AP1972">
        <v>-3.9814964436195055</v>
      </c>
      <c r="AQ1972">
        <v>32.607743695830479</v>
      </c>
      <c r="AR1972">
        <v>0.73074952099366075</v>
      </c>
      <c r="AS1972">
        <v>1.0629637930422913</v>
      </c>
      <c r="AT1972">
        <v>-0.99999999999999967</v>
      </c>
      <c r="AU1972">
        <v>-0.99999999999999967</v>
      </c>
      <c r="AV1972">
        <v>-0.16243166205264983</v>
      </c>
      <c r="AW1972">
        <v>60.12282976841594</v>
      </c>
      <c r="AX1972">
        <v>67.121115221798277</v>
      </c>
      <c r="AY1972">
        <v>-6.5122298524723579E-2</v>
      </c>
      <c r="AZ1972">
        <v>-38.468995888582754</v>
      </c>
      <c r="BA1972">
        <v>1352.8965311095947</v>
      </c>
    </row>
    <row r="1973" spans="1:100" x14ac:dyDescent="0.25">
      <c r="A1973">
        <v>4768</v>
      </c>
      <c r="B1973" t="s">
        <v>2321</v>
      </c>
      <c r="C1973">
        <v>2</v>
      </c>
      <c r="D1973">
        <v>4.4524211800686686</v>
      </c>
      <c r="E1973">
        <v>0.16004205545366984</v>
      </c>
      <c r="F1973">
        <v>0.47545947814316658</v>
      </c>
      <c r="G1973">
        <v>0.48528545375699395</v>
      </c>
      <c r="H1973">
        <v>0.15262317400614311</v>
      </c>
      <c r="I1973">
        <v>0</v>
      </c>
      <c r="J1973">
        <v>9.1573904403685855</v>
      </c>
      <c r="K1973">
        <v>0.15262317400614311</v>
      </c>
      <c r="L1973">
        <v>-1</v>
      </c>
      <c r="M1973">
        <v>-1</v>
      </c>
      <c r="N1973">
        <v>3.0524634801228618</v>
      </c>
      <c r="O1973">
        <v>13.357003187061091</v>
      </c>
      <c r="P1973">
        <v>0.97830574759921096</v>
      </c>
      <c r="Q1973">
        <v>2.5748135378775636</v>
      </c>
      <c r="R1973">
        <v>0.84718584310328215</v>
      </c>
      <c r="S1973">
        <v>0.34338432495133769</v>
      </c>
      <c r="T1973">
        <v>0.33885080256106886</v>
      </c>
      <c r="U1973">
        <v>0.14532007450379736</v>
      </c>
      <c r="V1973">
        <v>9.5844838787966721E-3</v>
      </c>
      <c r="W1973">
        <v>28.590576708410325</v>
      </c>
      <c r="X1973">
        <v>1.1165056234845174</v>
      </c>
      <c r="Y1973">
        <v>-1</v>
      </c>
      <c r="Z1973">
        <v>-1</v>
      </c>
      <c r="AA1973">
        <v>51.21131316432502</v>
      </c>
      <c r="AB1973">
        <v>0.19336593419138703</v>
      </c>
      <c r="AC1973">
        <v>0.1936083812834403</v>
      </c>
      <c r="AD1973">
        <v>0.18836461286553718</v>
      </c>
      <c r="AE1973">
        <v>24.617720722435507</v>
      </c>
      <c r="AF1973">
        <v>-1</v>
      </c>
      <c r="AG1973">
        <v>-1</v>
      </c>
      <c r="AH1973">
        <v>-1</v>
      </c>
      <c r="AI1973">
        <v>4.9885457922731113E-3</v>
      </c>
      <c r="AJ1973">
        <v>9.5844838787966721E-3</v>
      </c>
      <c r="AK1973">
        <v>-1.0480901452628311E-3</v>
      </c>
      <c r="AL1973">
        <v>0.17287604713451016</v>
      </c>
      <c r="AM1973">
        <v>-9.5663237323550948E-3</v>
      </c>
      <c r="AN1973">
        <v>0.19300718394740884</v>
      </c>
      <c r="AO1973">
        <v>0.14342318189879277</v>
      </c>
      <c r="AP1973">
        <v>5.3017381084237876</v>
      </c>
      <c r="AQ1973">
        <v>34.059284599445384</v>
      </c>
      <c r="AR1973">
        <v>0.795175317458231</v>
      </c>
      <c r="AS1973">
        <v>1.2129463254875574</v>
      </c>
      <c r="AT1973">
        <v>-1</v>
      </c>
      <c r="AU1973">
        <v>-1</v>
      </c>
      <c r="AV1973">
        <v>1.175966071805252</v>
      </c>
      <c r="AW1973">
        <v>64.460970174380904</v>
      </c>
      <c r="AX1973">
        <v>64.701195178096597</v>
      </c>
      <c r="AY1973">
        <v>0.24089486165321877</v>
      </c>
      <c r="AZ1973">
        <v>13.004224573845367</v>
      </c>
      <c r="BA1973">
        <v>1407.1751069471934</v>
      </c>
    </row>
    <row r="1974" spans="1:100" x14ac:dyDescent="0.25">
      <c r="A1974">
        <v>4769</v>
      </c>
      <c r="B1974" t="s">
        <v>2322</v>
      </c>
      <c r="C1974">
        <v>3</v>
      </c>
      <c r="D1974">
        <v>2.1708289684104272</v>
      </c>
      <c r="E1974">
        <v>-5.0636089500240712E-2</v>
      </c>
      <c r="F1974">
        <v>1.513268381964572E-2</v>
      </c>
      <c r="G1974">
        <v>-2.1418818973990561E-3</v>
      </c>
      <c r="H1974">
        <v>-3.3653785083905083E-2</v>
      </c>
      <c r="I1974">
        <v>0</v>
      </c>
      <c r="J1974">
        <v>-2.019227105034306</v>
      </c>
      <c r="K1974">
        <v>-3.3653785083905083E-2</v>
      </c>
      <c r="L1974">
        <v>-1.0000000000000011</v>
      </c>
      <c r="M1974">
        <v>-1.0000000000000011</v>
      </c>
      <c r="N1974">
        <v>-0.67307570167810116</v>
      </c>
      <c r="O1974">
        <v>0.14945998147872269</v>
      </c>
      <c r="P1974">
        <v>-1.335011680963812</v>
      </c>
      <c r="Q1974">
        <v>-1.1089949976627806</v>
      </c>
      <c r="R1974">
        <v>-0.46155695377896933</v>
      </c>
      <c r="S1974">
        <v>0.33333333333333381</v>
      </c>
      <c r="T1974">
        <v>0.23051202852665625</v>
      </c>
      <c r="U1974">
        <v>5.4085606993769839E-2</v>
      </c>
      <c r="V1974">
        <v>3.4251280278008228E-3</v>
      </c>
      <c r="W1974">
        <v>26.200395278618632</v>
      </c>
      <c r="X1974">
        <v>0.72970287335565376</v>
      </c>
      <c r="Y1974">
        <v>-1.0000000000000011</v>
      </c>
      <c r="Z1974">
        <v>-1.0000000000000011</v>
      </c>
      <c r="AA1974">
        <v>70.014931569510395</v>
      </c>
      <c r="AB1974">
        <v>0.17822137080179767</v>
      </c>
      <c r="AC1974">
        <v>0.32915884468593748</v>
      </c>
      <c r="AD1974">
        <v>0.37814164940567918</v>
      </c>
      <c r="AE1974">
        <v>44.27609324467069</v>
      </c>
      <c r="AF1974">
        <v>-1.0000000000000011</v>
      </c>
      <c r="AG1974">
        <v>-1.0000000000000011</v>
      </c>
      <c r="AH1974">
        <v>-1.0000000000000011</v>
      </c>
      <c r="AI1974">
        <v>0</v>
      </c>
      <c r="AJ1974">
        <v>3.4251280278008228E-3</v>
      </c>
      <c r="AK1974">
        <v>0.33789157441289147</v>
      </c>
      <c r="AL1974">
        <v>1.4966122612134085E-2</v>
      </c>
      <c r="AM1974">
        <v>-0.29620471583221608</v>
      </c>
      <c r="AN1974">
        <v>1.2299145209188452E-2</v>
      </c>
      <c r="AO1974">
        <v>-5.7156600237409485</v>
      </c>
      <c r="AP1974">
        <v>0.38230924329038179</v>
      </c>
      <c r="AQ1974">
        <v>24.181168173584329</v>
      </c>
      <c r="AR1974">
        <v>0.62135609688156079</v>
      </c>
      <c r="AS1974">
        <v>0.69604908827174861</v>
      </c>
      <c r="AT1974">
        <v>-1.0000000000000011</v>
      </c>
      <c r="AU1974">
        <v>-1.0000000000000011</v>
      </c>
      <c r="AV1974">
        <v>-0.46369883567636855</v>
      </c>
      <c r="AW1974">
        <v>70.546700794279474</v>
      </c>
      <c r="AX1974">
        <v>70.88921359705958</v>
      </c>
      <c r="AY1974">
        <v>0.322652837831716</v>
      </c>
      <c r="AZ1974">
        <v>29.537921833494064</v>
      </c>
      <c r="BA1974">
        <v>1520.2161258396472</v>
      </c>
    </row>
    <row r="1975" spans="1:100" x14ac:dyDescent="0.25">
      <c r="A1975">
        <v>4773</v>
      </c>
      <c r="B1975" t="s">
        <v>2323</v>
      </c>
      <c r="C1975">
        <v>2</v>
      </c>
      <c r="D1975">
        <v>3.1441484276936986</v>
      </c>
      <c r="E1975">
        <v>-0.13056205889604938</v>
      </c>
      <c r="F1975">
        <v>-0.24817651093981727</v>
      </c>
      <c r="G1975">
        <v>-0.24163663421522014</v>
      </c>
      <c r="H1975">
        <v>2.2378492805097544E-3</v>
      </c>
      <c r="I1975">
        <v>0</v>
      </c>
      <c r="J1975">
        <v>0.13427095683058532</v>
      </c>
      <c r="K1975">
        <v>2.2378492805097544E-3</v>
      </c>
      <c r="L1975">
        <v>-1</v>
      </c>
      <c r="M1975">
        <v>-1</v>
      </c>
      <c r="N1975">
        <v>4.4756985610195255E-2</v>
      </c>
      <c r="O1975">
        <v>3.9843412168328234</v>
      </c>
      <c r="P1975">
        <v>-0.49344875732438759</v>
      </c>
      <c r="Q1975">
        <v>-0.86505883396387873</v>
      </c>
      <c r="R1975">
        <v>-0.2826347441151485</v>
      </c>
      <c r="S1975">
        <v>0.31527301038079197</v>
      </c>
      <c r="T1975">
        <v>0.22016426804484313</v>
      </c>
      <c r="U1975">
        <v>-1.6472188827154621E-3</v>
      </c>
      <c r="V1975">
        <v>-9.8487869372755332E-3</v>
      </c>
      <c r="W1975">
        <v>19.314857072254505</v>
      </c>
      <c r="X1975">
        <v>0.43566514373220172</v>
      </c>
      <c r="Y1975">
        <v>-1</v>
      </c>
      <c r="Z1975">
        <v>-1</v>
      </c>
      <c r="AA1975">
        <v>32.114100422942592</v>
      </c>
      <c r="AB1975">
        <v>2.8514714833962326E-2</v>
      </c>
      <c r="AC1975">
        <v>2.8694601282098942E-2</v>
      </c>
      <c r="AD1975">
        <v>2.4867040368410059E-2</v>
      </c>
      <c r="AE1975">
        <v>9.4305574232882794</v>
      </c>
      <c r="AF1975">
        <v>-1</v>
      </c>
      <c r="AG1975">
        <v>-1</v>
      </c>
      <c r="AH1975">
        <v>-1</v>
      </c>
      <c r="AI1975">
        <v>-5.6675445363699355E-3</v>
      </c>
      <c r="AJ1975">
        <v>-9.8487869372755332E-3</v>
      </c>
      <c r="AK1975">
        <v>0.19755512041791271</v>
      </c>
      <c r="AL1975">
        <v>-2.5727163428665378E-2</v>
      </c>
      <c r="AM1975">
        <v>0.22175147740486567</v>
      </c>
      <c r="AN1975">
        <v>-3.8310617189811921E-2</v>
      </c>
      <c r="AO1975">
        <v>6.0336804028150599</v>
      </c>
      <c r="AP1975">
        <v>-0.58851911249247912</v>
      </c>
      <c r="AQ1975">
        <v>24.184626372683841</v>
      </c>
      <c r="AR1975">
        <v>0.57781476119261832</v>
      </c>
      <c r="AS1975">
        <v>0.51002955840610609</v>
      </c>
      <c r="AT1975">
        <v>-1</v>
      </c>
      <c r="AU1975">
        <v>-1</v>
      </c>
      <c r="AV1975">
        <v>-0.32335134140647437</v>
      </c>
      <c r="AW1975">
        <v>42.452829704033611</v>
      </c>
      <c r="AX1975">
        <v>42.404734036217214</v>
      </c>
      <c r="AY1975">
        <v>7.1373160189495369E-2</v>
      </c>
      <c r="AZ1975">
        <v>-16.694709589568113</v>
      </c>
      <c r="BA1975">
        <v>1406.2333493012375</v>
      </c>
    </row>
    <row r="1976" spans="1:100" x14ac:dyDescent="0.25">
      <c r="A1976">
        <v>4774</v>
      </c>
      <c r="B1976" t="s">
        <v>2324</v>
      </c>
      <c r="C1976">
        <v>3</v>
      </c>
      <c r="D1976">
        <v>5.0397289703853749</v>
      </c>
      <c r="E1976">
        <v>1.6377364279064888E-3</v>
      </c>
      <c r="F1976">
        <v>6.1583515336497946E-2</v>
      </c>
      <c r="G1976">
        <v>6.1583515336497946E-2</v>
      </c>
      <c r="H1976">
        <v>0.10137216185803663</v>
      </c>
      <c r="I1976">
        <v>0</v>
      </c>
      <c r="J1976">
        <v>6.0823297114821955</v>
      </c>
      <c r="K1976">
        <v>0.10137216185803663</v>
      </c>
      <c r="L1976">
        <v>-1.0000000000000024</v>
      </c>
      <c r="M1976">
        <v>-1.0000000000000024</v>
      </c>
      <c r="N1976">
        <v>2.0274432371607327</v>
      </c>
      <c r="O1976">
        <v>11.183642197204072</v>
      </c>
      <c r="P1976">
        <v>-0.14902893848557322</v>
      </c>
      <c r="Q1976">
        <v>-0.41952910628293449</v>
      </c>
      <c r="R1976">
        <v>-0.12922194481954849</v>
      </c>
      <c r="S1976">
        <v>0.33333333333333398</v>
      </c>
      <c r="T1976">
        <v>0.34422779888766308</v>
      </c>
      <c r="U1976">
        <v>2.4316906422479998E-2</v>
      </c>
      <c r="V1976">
        <v>8.0994010475631248E-2</v>
      </c>
      <c r="W1976">
        <v>27.259995490442876</v>
      </c>
      <c r="X1976">
        <v>1.1547158704110978</v>
      </c>
      <c r="Y1976">
        <v>-1.0000000000000024</v>
      </c>
      <c r="Z1976">
        <v>-1.0000000000000024</v>
      </c>
      <c r="AA1976">
        <v>40.276407788047464</v>
      </c>
      <c r="AB1976">
        <v>5.2750689686511545E-2</v>
      </c>
      <c r="AC1976">
        <v>-0.10371134492108777</v>
      </c>
      <c r="AD1976">
        <v>0.31387334008305889</v>
      </c>
      <c r="AE1976">
        <v>13.145634242424133</v>
      </c>
      <c r="AF1976">
        <v>-1.0000000000000024</v>
      </c>
      <c r="AG1976">
        <v>-1.0000000000000024</v>
      </c>
      <c r="AH1976">
        <v>-1.0000000000000024</v>
      </c>
      <c r="AI1976">
        <v>-1.0724355075934139E-2</v>
      </c>
      <c r="AJ1976">
        <v>8.0994010475631248E-2</v>
      </c>
      <c r="AK1976">
        <v>-0.21012205969253231</v>
      </c>
      <c r="AL1976">
        <v>-0.11784876893506546</v>
      </c>
      <c r="AM1976">
        <v>0.24202254432262779</v>
      </c>
      <c r="AN1976">
        <v>0.14080016302075235</v>
      </c>
      <c r="AO1976">
        <v>4.9999533096030353</v>
      </c>
      <c r="AP1976">
        <v>2.9307602308434819</v>
      </c>
      <c r="AQ1976">
        <v>33.342325201925085</v>
      </c>
      <c r="AR1976">
        <v>0.78287204911910835</v>
      </c>
      <c r="AS1976">
        <v>1.2560880322691337</v>
      </c>
      <c r="AT1976">
        <v>-1.0000000000000024</v>
      </c>
      <c r="AU1976">
        <v>-1.0000000000000024</v>
      </c>
      <c r="AV1976">
        <v>-6.7638429483050572E-2</v>
      </c>
      <c r="AW1976">
        <v>54.390810216094998</v>
      </c>
      <c r="AX1976">
        <v>62.275724162139447</v>
      </c>
      <c r="AY1976">
        <v>0.17796505410823768</v>
      </c>
      <c r="AZ1976">
        <v>8.0208684777152151</v>
      </c>
      <c r="BA1976">
        <v>1406.9910838049998</v>
      </c>
    </row>
    <row r="1977" spans="1:100" x14ac:dyDescent="0.25">
      <c r="A1977">
        <v>4775</v>
      </c>
      <c r="B1977" t="s">
        <v>2325</v>
      </c>
      <c r="C1977">
        <v>3</v>
      </c>
      <c r="D1977">
        <v>3.0246038661663142</v>
      </c>
      <c r="E1977">
        <v>-1.870255186103234E-2</v>
      </c>
      <c r="F1977">
        <v>-0.41327249051439052</v>
      </c>
      <c r="G1977">
        <v>-0.39141147155443828</v>
      </c>
      <c r="H1977">
        <v>0.11654889356578724</v>
      </c>
      <c r="I1977">
        <v>0</v>
      </c>
      <c r="J1977">
        <v>6.9929336139472342</v>
      </c>
      <c r="K1977">
        <v>0.11654889356578724</v>
      </c>
      <c r="L1977">
        <v>-1.0000000000000002</v>
      </c>
      <c r="M1977">
        <v>-1.0000000000000002</v>
      </c>
      <c r="N1977">
        <v>2.3309778713157447</v>
      </c>
      <c r="O1977">
        <v>9.62612600855911</v>
      </c>
      <c r="P1977">
        <v>0.39407114461696968</v>
      </c>
      <c r="Q1977">
        <v>-1.6462266488743662</v>
      </c>
      <c r="R1977">
        <v>-0.63281539062931202</v>
      </c>
      <c r="S1977">
        <v>0.36412575987679491</v>
      </c>
      <c r="T1977">
        <v>-1.323300929383938E-2</v>
      </c>
      <c r="U1977">
        <v>-1.8171533405076802E-2</v>
      </c>
      <c r="V1977">
        <v>0</v>
      </c>
      <c r="W1977">
        <v>8.6468929444836551</v>
      </c>
      <c r="X1977">
        <v>-0.1708925375410616</v>
      </c>
      <c r="Y1977">
        <v>-1.0000000000000002</v>
      </c>
      <c r="Z1977">
        <v>-1.0000000000000002</v>
      </c>
      <c r="AA1977">
        <v>14.799672093584753</v>
      </c>
      <c r="AB1977">
        <v>0.17272809098835795</v>
      </c>
      <c r="AC1977">
        <v>9.9800238354968325E-3</v>
      </c>
      <c r="AD1977">
        <v>-4.6996224029246719E-2</v>
      </c>
      <c r="AE1977">
        <v>6.7855945397304032</v>
      </c>
      <c r="AF1977">
        <v>-1.0000000000000002</v>
      </c>
      <c r="AG1977">
        <v>-1.0000000000000002</v>
      </c>
      <c r="AH1977">
        <v>-1.0000000000000002</v>
      </c>
      <c r="AI1977">
        <v>0</v>
      </c>
      <c r="AJ1977">
        <v>0</v>
      </c>
      <c r="AK1977">
        <v>0.12537197735975297</v>
      </c>
      <c r="AL1977">
        <v>1.3509274413381973E-2</v>
      </c>
      <c r="AM1977">
        <v>0.19966781302794825</v>
      </c>
      <c r="AN1977">
        <v>9.8841319420372761E-2</v>
      </c>
      <c r="AO1977">
        <v>5.61855521249747</v>
      </c>
      <c r="AP1977">
        <v>2.5385793575762308</v>
      </c>
      <c r="AQ1977">
        <v>15.639826558430888</v>
      </c>
      <c r="AR1977">
        <v>0.33272121717787861</v>
      </c>
      <c r="AS1977">
        <v>-5.4343643975274372E-2</v>
      </c>
      <c r="AT1977">
        <v>-1.0000000000000002</v>
      </c>
      <c r="AU1977">
        <v>-1.0000000000000002</v>
      </c>
      <c r="AV1977">
        <v>-1.0242268621837503</v>
      </c>
      <c r="AW1977">
        <v>26.964377459720097</v>
      </c>
      <c r="AX1977">
        <v>26.964377459720097</v>
      </c>
      <c r="AY1977">
        <v>2.5728768373346374E-3</v>
      </c>
      <c r="AZ1977">
        <v>-19.084127513753227</v>
      </c>
      <c r="BA1977">
        <v>1378.4169418308643</v>
      </c>
      <c r="CU1977" t="e">
        <v>#N/A</v>
      </c>
      <c r="CV1977" t="e">
        <v>#N/A</v>
      </c>
    </row>
    <row r="1978" spans="1:100" x14ac:dyDescent="0.25">
      <c r="A1978">
        <v>4776</v>
      </c>
      <c r="B1978" t="s">
        <v>2326</v>
      </c>
      <c r="C1978">
        <v>2</v>
      </c>
      <c r="D1978">
        <v>4.6398155702549753</v>
      </c>
      <c r="E1978">
        <v>0.20166761151247919</v>
      </c>
      <c r="F1978">
        <v>0.57911165972754886</v>
      </c>
      <c r="G1978">
        <v>0.58940832961848422</v>
      </c>
      <c r="H1978">
        <v>0.17416406918168709</v>
      </c>
      <c r="I1978">
        <v>0</v>
      </c>
      <c r="J1978">
        <v>10.449844150901225</v>
      </c>
      <c r="K1978">
        <v>0.17416406918168709</v>
      </c>
      <c r="L1978">
        <v>-1</v>
      </c>
      <c r="M1978">
        <v>-1</v>
      </c>
      <c r="N1978">
        <v>3.4832813836337415</v>
      </c>
      <c r="O1978">
        <v>14.69952466902642</v>
      </c>
      <c r="P1978">
        <v>1.1891169392665724</v>
      </c>
      <c r="Q1978">
        <v>3.0675340231660879</v>
      </c>
      <c r="R1978">
        <v>1.0090190996450719</v>
      </c>
      <c r="S1978">
        <v>0.3474109338077247</v>
      </c>
      <c r="T1978">
        <v>0.35585122599618102</v>
      </c>
      <c r="U1978">
        <v>0.16637137766019289</v>
      </c>
      <c r="V1978">
        <v>1.2368066986594536E-2</v>
      </c>
      <c r="W1978">
        <v>29.919212363017586</v>
      </c>
      <c r="X1978">
        <v>1.214027861325002</v>
      </c>
      <c r="Y1978">
        <v>-1</v>
      </c>
      <c r="Z1978">
        <v>-1</v>
      </c>
      <c r="AA1978">
        <v>53.946759981078564</v>
      </c>
      <c r="AB1978">
        <v>0.21697889537770956</v>
      </c>
      <c r="AC1978">
        <v>0.21723030353212169</v>
      </c>
      <c r="AD1978">
        <v>0.21178368036458955</v>
      </c>
      <c r="AE1978">
        <v>26.79309982433691</v>
      </c>
      <c r="AF1978">
        <v>-1</v>
      </c>
      <c r="AG1978">
        <v>-1</v>
      </c>
      <c r="AH1978">
        <v>-1</v>
      </c>
      <c r="AI1978">
        <v>6.514903002786899E-3</v>
      </c>
      <c r="AJ1978">
        <v>1.2368066986594536E-2</v>
      </c>
      <c r="AK1978">
        <v>-2.9495619504080972E-2</v>
      </c>
      <c r="AL1978">
        <v>0.2013235764933283</v>
      </c>
      <c r="AM1978">
        <v>-4.2699826057963894E-2</v>
      </c>
      <c r="AN1978">
        <v>0.22614068627301764</v>
      </c>
      <c r="AO1978">
        <v>-0.70028556151904997</v>
      </c>
      <c r="AP1978">
        <v>6.1454468518416308</v>
      </c>
      <c r="AQ1978">
        <v>35.473711027988628</v>
      </c>
      <c r="AR1978">
        <v>0.82630961175428486</v>
      </c>
      <c r="AS1978">
        <v>1.3136307268708589</v>
      </c>
      <c r="AT1978">
        <v>-1</v>
      </c>
      <c r="AU1978">
        <v>-1</v>
      </c>
      <c r="AV1978">
        <v>1.3907253197025076</v>
      </c>
      <c r="AW1978">
        <v>67.613372496517798</v>
      </c>
      <c r="AX1978">
        <v>67.894895980479134</v>
      </c>
      <c r="AY1978">
        <v>0.26517681341860605</v>
      </c>
      <c r="AZ1978">
        <v>17.258240906932599</v>
      </c>
      <c r="BA1978">
        <v>1436.5728691747549</v>
      </c>
    </row>
    <row r="1979" spans="1:100" x14ac:dyDescent="0.25">
      <c r="A1979">
        <v>4777</v>
      </c>
      <c r="B1979" t="s">
        <v>2327</v>
      </c>
      <c r="C1979">
        <v>1</v>
      </c>
      <c r="D1979">
        <v>3.6780808625294901</v>
      </c>
      <c r="E1979">
        <v>2.1757476414710399E-2</v>
      </c>
      <c r="F1979">
        <v>5.7515663270048999E-2</v>
      </c>
      <c r="G1979">
        <v>6.3638324821297304E-2</v>
      </c>
      <c r="H1979">
        <v>4.4731895715573101E-2</v>
      </c>
      <c r="I1979">
        <v>0</v>
      </c>
      <c r="J1979">
        <v>2.6839137429343798</v>
      </c>
      <c r="K1979">
        <v>4.4731895715573101E-2</v>
      </c>
      <c r="L1979">
        <v>-1</v>
      </c>
      <c r="M1979">
        <v>-1</v>
      </c>
      <c r="N1979">
        <v>0.894637914311463</v>
      </c>
      <c r="O1979">
        <v>6.42563293028517</v>
      </c>
      <c r="P1979">
        <v>8.4867148022695807E-2</v>
      </c>
      <c r="Q1979">
        <v>0.153507344323627</v>
      </c>
      <c r="R1979">
        <v>5.0277871893111802E-2</v>
      </c>
      <c r="S1979">
        <v>0.32916601326620298</v>
      </c>
      <c r="T1979">
        <v>0.23975694309620599</v>
      </c>
      <c r="U1979">
        <v>4.00147922229208E-2</v>
      </c>
      <c r="V1979">
        <v>-3.2092616958779002E-3</v>
      </c>
      <c r="W1979">
        <v>22.4398636469551</v>
      </c>
      <c r="X1979">
        <v>0.57887640222380699</v>
      </c>
      <c r="Y1979">
        <v>-1</v>
      </c>
      <c r="Z1979">
        <v>-1</v>
      </c>
      <c r="AA1979">
        <v>33.0321732872819</v>
      </c>
      <c r="AB1979">
        <v>0.100272451404467</v>
      </c>
      <c r="AC1979">
        <v>4.1627991656747201E-2</v>
      </c>
      <c r="AD1979">
        <v>6.8940192307458195E-2</v>
      </c>
      <c r="AE1979">
        <v>10.542031768433599</v>
      </c>
      <c r="AF1979">
        <v>-1</v>
      </c>
      <c r="AG1979">
        <v>-1</v>
      </c>
      <c r="AH1979">
        <v>-1</v>
      </c>
      <c r="AI1979">
        <v>-6.4806894010443399E-4</v>
      </c>
      <c r="AJ1979">
        <v>-3.2092616958779002E-3</v>
      </c>
      <c r="AK1979">
        <v>0.108545496552842</v>
      </c>
      <c r="AL1979">
        <v>6.3541779719447203E-2</v>
      </c>
      <c r="AM1979">
        <v>0.14516971361987499</v>
      </c>
      <c r="AN1979">
        <v>6.2411759814733403E-2</v>
      </c>
      <c r="AO1979">
        <v>4.1719703232610899</v>
      </c>
      <c r="AP1979">
        <v>1.87800289396557</v>
      </c>
      <c r="AQ1979">
        <v>25.123777389889501</v>
      </c>
      <c r="AR1979">
        <v>0.60572848688945202</v>
      </c>
      <c r="AS1979">
        <v>0.62360829793938</v>
      </c>
      <c r="AT1979">
        <v>-1</v>
      </c>
      <c r="AU1979">
        <v>-1</v>
      </c>
      <c r="AV1979">
        <v>0.113916196714409</v>
      </c>
      <c r="AW1979">
        <v>41.335809111532598</v>
      </c>
      <c r="AX1979">
        <v>41.001921563142801</v>
      </c>
      <c r="AY1979">
        <v>9.6368259759583505E-2</v>
      </c>
      <c r="AZ1979">
        <v>-14.145392237927799</v>
      </c>
      <c r="BA1979">
        <v>1350</v>
      </c>
    </row>
    <row r="1980" spans="1:100" x14ac:dyDescent="0.25">
      <c r="A1980">
        <v>4778</v>
      </c>
      <c r="B1980" t="s">
        <v>2328</v>
      </c>
      <c r="C1980">
        <v>2</v>
      </c>
      <c r="D1980">
        <v>5.4985225025429552</v>
      </c>
      <c r="E1980">
        <v>0.39241053349912453</v>
      </c>
      <c r="F1980">
        <v>1.0540823714163661</v>
      </c>
      <c r="G1980">
        <v>1.0665359278519788</v>
      </c>
      <c r="H1980">
        <v>0.2728720187448434</v>
      </c>
      <c r="I1980">
        <v>0</v>
      </c>
      <c r="J1980">
        <v>16.372321124690604</v>
      </c>
      <c r="K1980">
        <v>0.2728720187448434</v>
      </c>
      <c r="L1980">
        <v>-1</v>
      </c>
      <c r="M1980">
        <v>-1</v>
      </c>
      <c r="N1980">
        <v>5.4574403748968674</v>
      </c>
      <c r="O1980">
        <v>20.851429761612302</v>
      </c>
      <c r="P1980">
        <v>2.1551278828635483</v>
      </c>
      <c r="Q1980">
        <v>5.3253523920986288</v>
      </c>
      <c r="R1980">
        <v>1.7505959372922058</v>
      </c>
      <c r="S1980">
        <v>0.36586227023862899</v>
      </c>
      <c r="T1980">
        <v>0.43375313886053202</v>
      </c>
      <c r="U1980">
        <v>0.2628358445853809</v>
      </c>
      <c r="V1980">
        <v>2.5123422730645079E-2</v>
      </c>
      <c r="W1980">
        <v>36.007487716201595</v>
      </c>
      <c r="X1980">
        <v>1.6609090171728618</v>
      </c>
      <c r="Y1980">
        <v>-1</v>
      </c>
      <c r="Z1980">
        <v>-1</v>
      </c>
      <c r="AA1980">
        <v>66.481538328050704</v>
      </c>
      <c r="AB1980">
        <v>0.32518177937217352</v>
      </c>
      <c r="AC1980">
        <v>0.32547425026256493</v>
      </c>
      <c r="AD1980">
        <v>0.31909807536415757</v>
      </c>
      <c r="AE1980">
        <v>36.761451135707404</v>
      </c>
      <c r="AF1980">
        <v>-1</v>
      </c>
      <c r="AG1980">
        <v>-1</v>
      </c>
      <c r="AH1980">
        <v>-1</v>
      </c>
      <c r="AI1980">
        <v>1.3509207989787062E-2</v>
      </c>
      <c r="AJ1980">
        <v>2.5123422730645079E-2</v>
      </c>
      <c r="AK1980">
        <v>-0.1598521933726838</v>
      </c>
      <c r="AL1980">
        <v>0.33168015036193116</v>
      </c>
      <c r="AM1980">
        <v>-0.19452917436285955</v>
      </c>
      <c r="AN1980">
        <v>0.37797003457791334</v>
      </c>
      <c r="AO1980">
        <v>-4.5664554403750381</v>
      </c>
      <c r="AP1980">
        <v>10.011616730697618</v>
      </c>
      <c r="AQ1980">
        <v>41.955109847845989</v>
      </c>
      <c r="AR1980">
        <v>0.96897788649471661</v>
      </c>
      <c r="AS1980">
        <v>1.7750020270210412</v>
      </c>
      <c r="AT1980">
        <v>-1</v>
      </c>
      <c r="AU1980">
        <v>-1</v>
      </c>
      <c r="AV1980">
        <v>2.3748276439982461</v>
      </c>
      <c r="AW1980">
        <v>82.05878745631685</v>
      </c>
      <c r="AX1980">
        <v>82.529555085978743</v>
      </c>
      <c r="AY1980">
        <v>0.37644524727988876</v>
      </c>
      <c r="AZ1980">
        <v>36.75163829015505</v>
      </c>
      <c r="BA1980">
        <v>1508.9215306695137</v>
      </c>
    </row>
    <row r="1981" spans="1:100" x14ac:dyDescent="0.25">
      <c r="A1981">
        <v>4779</v>
      </c>
      <c r="B1981" t="s">
        <v>2329</v>
      </c>
      <c r="C1981">
        <v>3</v>
      </c>
      <c r="D1981">
        <v>5.5317623221581309</v>
      </c>
      <c r="E1981">
        <v>0</v>
      </c>
      <c r="F1981">
        <v>-1.0356422385474802</v>
      </c>
      <c r="G1981">
        <v>-1.0356422385474802</v>
      </c>
      <c r="H1981">
        <v>0.20305599512216901</v>
      </c>
      <c r="I1981">
        <v>-1.0616386220491623E-3</v>
      </c>
      <c r="J1981">
        <v>12.119661390007188</v>
      </c>
      <c r="K1981">
        <v>0.2019943565001199</v>
      </c>
      <c r="L1981">
        <v>-0.99999999999999933</v>
      </c>
      <c r="M1981">
        <v>-0.99999999999999933</v>
      </c>
      <c r="N1981">
        <v>4.0398871300023949</v>
      </c>
      <c r="O1981">
        <v>16.61578147361783</v>
      </c>
      <c r="P1981">
        <v>4.6844378232011659E-2</v>
      </c>
      <c r="Q1981">
        <v>0.15172816513459586</v>
      </c>
      <c r="R1981">
        <v>3.9428007523196328E-2</v>
      </c>
      <c r="S1981">
        <v>0.33333333333333315</v>
      </c>
      <c r="T1981">
        <v>0.33209387839980958</v>
      </c>
      <c r="U1981">
        <v>0.23591538582372387</v>
      </c>
      <c r="V1981">
        <v>-3.0205887796141265E-2</v>
      </c>
      <c r="W1981">
        <v>26.765694130424201</v>
      </c>
      <c r="X1981">
        <v>1.2254466047944088</v>
      </c>
      <c r="Y1981">
        <v>-0.99999999999999933</v>
      </c>
      <c r="Z1981">
        <v>-0.99999999999999933</v>
      </c>
      <c r="AA1981">
        <v>33.656268834063667</v>
      </c>
      <c r="AB1981">
        <v>-8.6047342117590964E-2</v>
      </c>
      <c r="AC1981">
        <v>0.30555743454312284</v>
      </c>
      <c r="AD1981">
        <v>-8.2487158503206703E-2</v>
      </c>
      <c r="AE1981">
        <v>6.8511466961162597</v>
      </c>
      <c r="AF1981">
        <v>-0.99999999999999933</v>
      </c>
      <c r="AG1981">
        <v>-0.99999999999999933</v>
      </c>
      <c r="AH1981">
        <v>-0.99999999999999933</v>
      </c>
      <c r="AI1981">
        <v>0</v>
      </c>
      <c r="AJ1981">
        <v>-3.0205887796141265E-2</v>
      </c>
      <c r="AK1981">
        <v>0.23670958428098543</v>
      </c>
      <c r="AL1981">
        <v>-8.3325926264547656E-2</v>
      </c>
      <c r="AM1981">
        <v>-4.1082392560474079E-2</v>
      </c>
      <c r="AN1981">
        <v>-3.8135270637614251E-3</v>
      </c>
      <c r="AO1981">
        <v>0.15648810739307759</v>
      </c>
      <c r="AP1981">
        <v>-0.5119678079167741</v>
      </c>
      <c r="AQ1981">
        <v>38.885355520431418</v>
      </c>
      <c r="AR1981">
        <v>0.8711367097607251</v>
      </c>
      <c r="AS1981">
        <v>1.4274409612945282</v>
      </c>
      <c r="AT1981">
        <v>-0.99999999999999933</v>
      </c>
      <c r="AU1981">
        <v>-0.99999999999999933</v>
      </c>
      <c r="AV1981">
        <v>-0.99621423102428353</v>
      </c>
      <c r="AW1981">
        <v>49.760082499764714</v>
      </c>
      <c r="AX1981">
        <v>46.739493720150577</v>
      </c>
      <c r="AY1981">
        <v>1.1579921604536303E-2</v>
      </c>
      <c r="AZ1981">
        <v>-40.050579410354871</v>
      </c>
      <c r="BA1981">
        <v>1428.3833885714553</v>
      </c>
    </row>
    <row r="1982" spans="1:100" x14ac:dyDescent="0.25">
      <c r="A1982">
        <v>4780</v>
      </c>
      <c r="B1982" t="s">
        <v>2330</v>
      </c>
      <c r="C1982">
        <v>2</v>
      </c>
      <c r="D1982">
        <v>2.5437880851721375</v>
      </c>
      <c r="E1982">
        <v>-0.26391894897302576</v>
      </c>
      <c r="F1982">
        <v>-0.580249734568548</v>
      </c>
      <c r="G1982">
        <v>-0.57521783349437738</v>
      </c>
      <c r="H1982">
        <v>-6.6773283832671712E-2</v>
      </c>
      <c r="I1982">
        <v>0</v>
      </c>
      <c r="J1982">
        <v>-4.0063970299603016</v>
      </c>
      <c r="K1982">
        <v>-6.6773283832671712E-2</v>
      </c>
      <c r="L1982">
        <v>-1</v>
      </c>
      <c r="M1982">
        <v>-1</v>
      </c>
      <c r="N1982">
        <v>-1.3354656766534339</v>
      </c>
      <c r="O1982">
        <v>-0.31673020773833827</v>
      </c>
      <c r="P1982">
        <v>-1.16883012338859</v>
      </c>
      <c r="Q1982">
        <v>-2.4436004275575636</v>
      </c>
      <c r="R1982">
        <v>-0.80110420967500073</v>
      </c>
      <c r="S1982">
        <v>0.30237285755435217</v>
      </c>
      <c r="T1982">
        <v>0.16569956381133655</v>
      </c>
      <c r="U1982">
        <v>-6.9089833151658508E-2</v>
      </c>
      <c r="V1982">
        <v>-1.8766625440196086E-2</v>
      </c>
      <c r="W1982">
        <v>15.058272038447747</v>
      </c>
      <c r="X1982">
        <v>0.1232305822964298</v>
      </c>
      <c r="Y1982">
        <v>-1</v>
      </c>
      <c r="Z1982">
        <v>-1</v>
      </c>
      <c r="AA1982">
        <v>23.350477423220159</v>
      </c>
      <c r="AB1982">
        <v>-4.7134750721943494E-2</v>
      </c>
      <c r="AC1982">
        <v>-4.6983573065258827E-2</v>
      </c>
      <c r="AD1982">
        <v>-5.0161242875759807E-2</v>
      </c>
      <c r="AE1982">
        <v>2.4612381099761453</v>
      </c>
      <c r="AF1982">
        <v>-1</v>
      </c>
      <c r="AG1982">
        <v>-1</v>
      </c>
      <c r="AH1982">
        <v>-1</v>
      </c>
      <c r="AI1982">
        <v>-1.0557575325462771E-2</v>
      </c>
      <c r="AJ1982">
        <v>-1.8766625440196086E-2</v>
      </c>
      <c r="AK1982">
        <v>0.28869321933737691</v>
      </c>
      <c r="AL1982">
        <v>-0.11686526234812956</v>
      </c>
      <c r="AM1982">
        <v>0.32790215131439371</v>
      </c>
      <c r="AN1982">
        <v>-0.14446129109933997</v>
      </c>
      <c r="AO1982">
        <v>8.7366923215986709</v>
      </c>
      <c r="AP1982">
        <v>-3.291531031276091</v>
      </c>
      <c r="AQ1982">
        <v>19.653191177278384</v>
      </c>
      <c r="AR1982">
        <v>0.47806900269278951</v>
      </c>
      <c r="AS1982">
        <v>0.18746429035853329</v>
      </c>
      <c r="AT1982">
        <v>-1</v>
      </c>
      <c r="AU1982">
        <v>-1</v>
      </c>
      <c r="AV1982">
        <v>-1.0113811991790849</v>
      </c>
      <c r="AW1982">
        <v>32.353395371969086</v>
      </c>
      <c r="AX1982">
        <v>32.172990675471304</v>
      </c>
      <c r="AY1982">
        <v>-6.4195681011789962E-3</v>
      </c>
      <c r="AZ1982">
        <v>-30.323413737464204</v>
      </c>
      <c r="BA1982">
        <v>1405.7849081360685</v>
      </c>
    </row>
    <row r="1983" spans="1:100" x14ac:dyDescent="0.25">
      <c r="A1983">
        <v>4782</v>
      </c>
      <c r="B1983" t="s">
        <v>2331</v>
      </c>
      <c r="C1983">
        <v>3</v>
      </c>
      <c r="D1983">
        <v>3.2148435999504263</v>
      </c>
      <c r="E1983">
        <v>1.9793409196073461E-2</v>
      </c>
      <c r="F1983">
        <v>6.1402349269850796E-2</v>
      </c>
      <c r="G1983">
        <v>6.8744567729365935E-2</v>
      </c>
      <c r="H1983">
        <v>-9.8789484727682605E-2</v>
      </c>
      <c r="I1983">
        <v>0</v>
      </c>
      <c r="J1983">
        <v>-5.9273690836609552</v>
      </c>
      <c r="K1983">
        <v>-9.8789484727682605E-2</v>
      </c>
      <c r="L1983">
        <v>-1</v>
      </c>
      <c r="M1983">
        <v>-1</v>
      </c>
      <c r="N1983">
        <v>-1.9757896945536522</v>
      </c>
      <c r="O1983">
        <v>-2.6437809159811629</v>
      </c>
      <c r="P1983">
        <v>-0.53207927023642798</v>
      </c>
      <c r="Q1983">
        <v>-4.5874917225112555E-2</v>
      </c>
      <c r="R1983">
        <v>-2.3407010644533828E-2</v>
      </c>
      <c r="S1983">
        <v>0.36604624501155741</v>
      </c>
      <c r="T1983">
        <v>0.62022379775052294</v>
      </c>
      <c r="U1983">
        <v>0.10832117967664444</v>
      </c>
      <c r="V1983">
        <v>0</v>
      </c>
      <c r="W1983">
        <v>47.735228286656309</v>
      </c>
      <c r="X1983">
        <v>1.7795336927843179</v>
      </c>
      <c r="Y1983">
        <v>-1</v>
      </c>
      <c r="Z1983">
        <v>-1</v>
      </c>
      <c r="AA1983">
        <v>43.762790623248371</v>
      </c>
      <c r="AB1983">
        <v>-0.14117864627678911</v>
      </c>
      <c r="AC1983">
        <v>0.12604751485554194</v>
      </c>
      <c r="AD1983">
        <v>-6.3849481634020849E-2</v>
      </c>
      <c r="AE1983">
        <v>-3.9490306527634003</v>
      </c>
      <c r="AF1983">
        <v>-1</v>
      </c>
      <c r="AG1983">
        <v>-1</v>
      </c>
      <c r="AH1983">
        <v>-1</v>
      </c>
      <c r="AI1983">
        <v>0</v>
      </c>
      <c r="AJ1983">
        <v>0</v>
      </c>
      <c r="AK1983">
        <v>7.7985375387427211E-2</v>
      </c>
      <c r="AL1983">
        <v>-0.2419776219000154</v>
      </c>
      <c r="AM1983">
        <v>0.12650724037349542</v>
      </c>
      <c r="AN1983">
        <v>0.15603583779387703</v>
      </c>
      <c r="AO1983">
        <v>3.5526078862745236</v>
      </c>
      <c r="AP1983">
        <v>2.6910078353468476</v>
      </c>
      <c r="AQ1983">
        <v>41.807859202995338</v>
      </c>
      <c r="AR1983">
        <v>1.0945912224387246</v>
      </c>
      <c r="AS1983">
        <v>1.6807442080566344</v>
      </c>
      <c r="AT1983">
        <v>-1</v>
      </c>
      <c r="AU1983">
        <v>-1</v>
      </c>
      <c r="AV1983">
        <v>4.5337557084832093E-2</v>
      </c>
      <c r="AW1983">
        <v>43.810017542614098</v>
      </c>
      <c r="AX1983">
        <v>43.810017542614098</v>
      </c>
      <c r="AY1983">
        <v>0.14488785623856129</v>
      </c>
      <c r="AZ1983">
        <v>0.83105090448204333</v>
      </c>
      <c r="BA1983">
        <v>1404.0208908736186</v>
      </c>
      <c r="CU1983" t="e">
        <v>#N/A</v>
      </c>
      <c r="CV1983" t="e">
        <v>#N/A</v>
      </c>
    </row>
    <row r="1984" spans="1:100" x14ac:dyDescent="0.25">
      <c r="A1984">
        <v>4783</v>
      </c>
      <c r="B1984" t="s">
        <v>2332</v>
      </c>
      <c r="C1984">
        <v>3</v>
      </c>
      <c r="D1984">
        <v>4.2631681008028961</v>
      </c>
      <c r="E1984">
        <v>-0.28745940871036263</v>
      </c>
      <c r="F1984">
        <v>2.9917615441757785E-2</v>
      </c>
      <c r="G1984">
        <v>-2.4625327749899568E-2</v>
      </c>
      <c r="H1984">
        <v>3.8712176223598536E-2</v>
      </c>
      <c r="I1984">
        <v>0</v>
      </c>
      <c r="J1984">
        <v>2.3227305734159107</v>
      </c>
      <c r="K1984">
        <v>3.8712176223598536E-2</v>
      </c>
      <c r="L1984">
        <v>-0.99999999999999967</v>
      </c>
      <c r="M1984">
        <v>-0.99999999999999967</v>
      </c>
      <c r="N1984">
        <v>0.7742435244719712</v>
      </c>
      <c r="O1984">
        <v>6.5612733464689068</v>
      </c>
      <c r="P1984">
        <v>2.0316410475835749</v>
      </c>
      <c r="Q1984">
        <v>0.87802290480320822</v>
      </c>
      <c r="R1984">
        <v>0.46597066495978745</v>
      </c>
      <c r="S1984">
        <v>0.25042418759827828</v>
      </c>
      <c r="T1984">
        <v>0.23804120217547226</v>
      </c>
      <c r="U1984">
        <v>-8.8885435879685878E-2</v>
      </c>
      <c r="V1984">
        <v>0</v>
      </c>
      <c r="W1984">
        <v>14.434711106818638</v>
      </c>
      <c r="X1984">
        <v>-1.0806611264530218E-3</v>
      </c>
      <c r="Y1984">
        <v>-0.99999999999999967</v>
      </c>
      <c r="Z1984">
        <v>-0.99999999999999967</v>
      </c>
      <c r="AA1984">
        <v>21.839646925981672</v>
      </c>
      <c r="AB1984">
        <v>1.7527789624469423E-2</v>
      </c>
      <c r="AC1984">
        <v>0.19929264277609979</v>
      </c>
      <c r="AD1984">
        <v>-7.8041129316504074E-2</v>
      </c>
      <c r="AE1984">
        <v>6.9389651542032524</v>
      </c>
      <c r="AF1984">
        <v>-0.99999999999999967</v>
      </c>
      <c r="AG1984">
        <v>-0.99999999999999967</v>
      </c>
      <c r="AH1984">
        <v>-0.99999999999999967</v>
      </c>
      <c r="AI1984">
        <v>0</v>
      </c>
      <c r="AJ1984">
        <v>0</v>
      </c>
      <c r="AK1984">
        <v>-1.9358159098917221E-2</v>
      </c>
      <c r="AL1984">
        <v>0.32928771151695252</v>
      </c>
      <c r="AM1984">
        <v>-0.22012706034433385</v>
      </c>
      <c r="AN1984">
        <v>-0.10392221939659425</v>
      </c>
      <c r="AO1984">
        <v>-5.5999673041029316</v>
      </c>
      <c r="AP1984">
        <v>-0.95161692733009429</v>
      </c>
      <c r="AQ1984">
        <v>16.75744168023455</v>
      </c>
      <c r="AR1984">
        <v>0.39957995389406464</v>
      </c>
      <c r="AS1984">
        <v>3.763151509714624E-2</v>
      </c>
      <c r="AT1984">
        <v>-0.99999999999999967</v>
      </c>
      <c r="AU1984">
        <v>-0.99999999999999967</v>
      </c>
      <c r="AV1984">
        <v>0.44134533720988783</v>
      </c>
      <c r="AW1984">
        <v>27.44930334512048</v>
      </c>
      <c r="AX1984">
        <v>27.44930334512048</v>
      </c>
      <c r="AY1984">
        <v>9.3048619993903632E-3</v>
      </c>
      <c r="AZ1984">
        <v>-16.093845068359016</v>
      </c>
      <c r="BA1984">
        <v>1418.9464650496145</v>
      </c>
      <c r="CU1984" t="e">
        <v>#N/A</v>
      </c>
      <c r="CV1984" t="e">
        <v>#N/A</v>
      </c>
    </row>
    <row r="1985" spans="1:100" x14ac:dyDescent="0.25">
      <c r="A1985">
        <v>4784</v>
      </c>
      <c r="B1985" t="s">
        <v>2333</v>
      </c>
      <c r="C1985">
        <v>3</v>
      </c>
      <c r="D1985">
        <v>3.0689770386046837</v>
      </c>
      <c r="E1985">
        <v>0</v>
      </c>
      <c r="F1985">
        <v>3.1249380141450761E-2</v>
      </c>
      <c r="G1985">
        <v>3.1249380141450761E-2</v>
      </c>
      <c r="H1985">
        <v>0.13696308588261716</v>
      </c>
      <c r="I1985">
        <v>0</v>
      </c>
      <c r="J1985">
        <v>8.2177851529570241</v>
      </c>
      <c r="K1985">
        <v>0.13696308588261716</v>
      </c>
      <c r="L1985">
        <v>-1.0000000000000004</v>
      </c>
      <c r="M1985">
        <v>-1.0000000000000004</v>
      </c>
      <c r="N1985">
        <v>2.7392617176523428</v>
      </c>
      <c r="O1985">
        <v>11.318011571703167</v>
      </c>
      <c r="P1985">
        <v>0.13664225520607146</v>
      </c>
      <c r="Q1985">
        <v>1.1723165901221722</v>
      </c>
      <c r="R1985">
        <v>0.41920937952487858</v>
      </c>
      <c r="S1985">
        <v>0.3333333333333337</v>
      </c>
      <c r="T1985">
        <v>0.28908128696498253</v>
      </c>
      <c r="U1985">
        <v>-0.15912079785923414</v>
      </c>
      <c r="V1985">
        <v>0</v>
      </c>
      <c r="W1985">
        <v>13.053229462258589</v>
      </c>
      <c r="X1985">
        <v>-0.21500255621848582</v>
      </c>
      <c r="Y1985">
        <v>-1.0000000000000004</v>
      </c>
      <c r="Z1985">
        <v>-1.0000000000000004</v>
      </c>
      <c r="AA1985">
        <v>-2.6046358038255768</v>
      </c>
      <c r="AB1985">
        <v>2.020984445460524E-2</v>
      </c>
      <c r="AC1985">
        <v>-0.197108218027888</v>
      </c>
      <c r="AD1985">
        <v>-0.14464311933889815</v>
      </c>
      <c r="AE1985">
        <v>-16.077074645609045</v>
      </c>
      <c r="AF1985">
        <v>-1.0000000000000004</v>
      </c>
      <c r="AG1985">
        <v>-1.0000000000000004</v>
      </c>
      <c r="AH1985">
        <v>-1.0000000000000004</v>
      </c>
      <c r="AI1985">
        <v>0</v>
      </c>
      <c r="AJ1985">
        <v>0</v>
      </c>
      <c r="AK1985">
        <v>-0.10974746106543987</v>
      </c>
      <c r="AL1985">
        <v>0.57801605641185405</v>
      </c>
      <c r="AM1985">
        <v>0.10360950730680871</v>
      </c>
      <c r="AN1985">
        <v>-0.1389188589922927</v>
      </c>
      <c r="AO1985">
        <v>2.0415003773430178</v>
      </c>
      <c r="AP1985">
        <v>-0.58289119274804602</v>
      </c>
      <c r="AQ1985">
        <v>21.27101461521562</v>
      </c>
      <c r="AR1985">
        <v>0.46329382243908213</v>
      </c>
      <c r="AS1985">
        <v>-7.8039470335868527E-2</v>
      </c>
      <c r="AT1985">
        <v>-1.0000000000000004</v>
      </c>
      <c r="AU1985">
        <v>-1.0000000000000004</v>
      </c>
      <c r="AV1985">
        <v>0.45045875966632937</v>
      </c>
      <c r="AW1985">
        <v>8.1304845751295289</v>
      </c>
      <c r="AX1985">
        <v>8.1304845751295289</v>
      </c>
      <c r="AY1985">
        <v>-0.30744933238627908</v>
      </c>
      <c r="AZ1985">
        <v>-90.325019207860549</v>
      </c>
      <c r="BA1985">
        <v>1273.1518196788159</v>
      </c>
      <c r="CU1985" t="e">
        <v>#N/A</v>
      </c>
      <c r="CV1985" t="e">
        <v>#N/A</v>
      </c>
    </row>
    <row r="1986" spans="1:100" x14ac:dyDescent="0.25">
      <c r="A1986">
        <v>4786</v>
      </c>
      <c r="B1986" t="s">
        <v>2334</v>
      </c>
      <c r="C1986">
        <v>3</v>
      </c>
      <c r="D1986">
        <v>4.2077706986783987</v>
      </c>
      <c r="E1986">
        <v>0</v>
      </c>
      <c r="F1986">
        <v>-0.47443389245970163</v>
      </c>
      <c r="G1986">
        <v>-0.47443389245970163</v>
      </c>
      <c r="H1986">
        <v>8.809605630928144E-2</v>
      </c>
      <c r="I1986">
        <v>0</v>
      </c>
      <c r="J1986">
        <v>5.2857633785568865</v>
      </c>
      <c r="K1986">
        <v>8.809605630928144E-2</v>
      </c>
      <c r="L1986">
        <v>-1.0000000000000004</v>
      </c>
      <c r="M1986">
        <v>-1.0000000000000004</v>
      </c>
      <c r="N1986">
        <v>1.7619211261856285</v>
      </c>
      <c r="O1986">
        <v>9.0191001847755796</v>
      </c>
      <c r="P1986">
        <v>4.2316971653610411E-2</v>
      </c>
      <c r="Q1986">
        <v>5.7945005766214193</v>
      </c>
      <c r="R1986">
        <v>1.8714259722584969</v>
      </c>
      <c r="S1986">
        <v>0.33333333333333326</v>
      </c>
      <c r="T1986">
        <v>0.3578058422329351</v>
      </c>
      <c r="U1986">
        <v>4.2236614005162654E-2</v>
      </c>
      <c r="V1986">
        <v>6.2373955888972519E-3</v>
      </c>
      <c r="W1986">
        <v>26.060685154041881</v>
      </c>
      <c r="X1986">
        <v>0.84474859291620708</v>
      </c>
      <c r="Y1986">
        <v>-1.0000000000000004</v>
      </c>
      <c r="Z1986">
        <v>-1.0000000000000004</v>
      </c>
      <c r="AA1986">
        <v>50.344215618272223</v>
      </c>
      <c r="AB1986">
        <v>4.5490041689374434E-2</v>
      </c>
      <c r="AC1986">
        <v>0.10884279395124061</v>
      </c>
      <c r="AD1986">
        <v>0.29390925419882169</v>
      </c>
      <c r="AE1986">
        <v>22.412104491971839</v>
      </c>
      <c r="AF1986">
        <v>-1.0000000000000004</v>
      </c>
      <c r="AG1986">
        <v>-1.0000000000000004</v>
      </c>
      <c r="AH1986">
        <v>-1.0000000000000004</v>
      </c>
      <c r="AI1986">
        <v>0</v>
      </c>
      <c r="AJ1986">
        <v>6.2373955888972519E-3</v>
      </c>
      <c r="AK1986">
        <v>0.15915610698010332</v>
      </c>
      <c r="AL1986">
        <v>0.48907378842829202</v>
      </c>
      <c r="AM1986">
        <v>0.12661391238015035</v>
      </c>
      <c r="AN1986">
        <v>8.2028285660631223E-4</v>
      </c>
      <c r="AO1986">
        <v>3.9611283444042753</v>
      </c>
      <c r="AP1986">
        <v>2.4658760135566182</v>
      </c>
      <c r="AQ1986">
        <v>31.346448532598771</v>
      </c>
      <c r="AR1986">
        <v>0.73961318516032859</v>
      </c>
      <c r="AS1986">
        <v>0.93284464922548815</v>
      </c>
      <c r="AT1986">
        <v>-1.0000000000000004</v>
      </c>
      <c r="AU1986">
        <v>-1.0000000000000004</v>
      </c>
      <c r="AV1986">
        <v>1.3969920797987949</v>
      </c>
      <c r="AW1986">
        <v>61.829191816604407</v>
      </c>
      <c r="AX1986">
        <v>62.452931375494146</v>
      </c>
      <c r="AY1986">
        <v>-0.31850674152974728</v>
      </c>
      <c r="AZ1986">
        <v>-31.827197163352615</v>
      </c>
      <c r="BA1986">
        <v>1439.9250921250716</v>
      </c>
      <c r="CU1986" t="e">
        <v>#N/A</v>
      </c>
      <c r="CV1986" t="e">
        <v>#N/A</v>
      </c>
    </row>
    <row r="1987" spans="1:100" x14ac:dyDescent="0.25">
      <c r="A1987">
        <v>4787</v>
      </c>
      <c r="B1987" t="s">
        <v>2335</v>
      </c>
      <c r="C1987">
        <v>3</v>
      </c>
      <c r="D1987">
        <v>5.0228279512691376</v>
      </c>
      <c r="E1987">
        <v>-0.20659477074556423</v>
      </c>
      <c r="F1987">
        <v>-0.24432480293026293</v>
      </c>
      <c r="G1987">
        <v>-0.30196748289203468</v>
      </c>
      <c r="H1987">
        <v>-4.2278625161902519E-2</v>
      </c>
      <c r="I1987">
        <v>0</v>
      </c>
      <c r="J1987">
        <v>-2.5367175097141512</v>
      </c>
      <c r="K1987">
        <v>-4.2278625161902519E-2</v>
      </c>
      <c r="L1987">
        <v>-0.99999999999999944</v>
      </c>
      <c r="M1987">
        <v>-0.99999999999999944</v>
      </c>
      <c r="N1987">
        <v>-0.84557250323805078</v>
      </c>
      <c r="O1987">
        <v>2.1841429586629539</v>
      </c>
      <c r="P1987">
        <v>-1.3524464589560345</v>
      </c>
      <c r="Q1987">
        <v>1.8701789273394838</v>
      </c>
      <c r="R1987">
        <v>0.42763434886013785</v>
      </c>
      <c r="S1987">
        <v>0.33333333333333315</v>
      </c>
      <c r="T1987">
        <v>0.36823653591940925</v>
      </c>
      <c r="U1987">
        <v>-5.9908119404856672E-2</v>
      </c>
      <c r="V1987">
        <v>0</v>
      </c>
      <c r="W1987">
        <v>27.357615000391537</v>
      </c>
      <c r="X1987">
        <v>0.53911921938129359</v>
      </c>
      <c r="Y1987">
        <v>-0.99999999999999944</v>
      </c>
      <c r="Z1987">
        <v>-0.99999999999999944</v>
      </c>
      <c r="AA1987">
        <v>16.618063257509569</v>
      </c>
      <c r="AB1987">
        <v>6.7052223697200541E-2</v>
      </c>
      <c r="AC1987">
        <v>-0.24662142342345492</v>
      </c>
      <c r="AD1987">
        <v>-4.3774522108587469E-2</v>
      </c>
      <c r="AE1987">
        <v>-11.16718609174209</v>
      </c>
      <c r="AF1987">
        <v>-0.99999999999999944</v>
      </c>
      <c r="AG1987">
        <v>-0.99999999999999944</v>
      </c>
      <c r="AH1987">
        <v>-0.99999999999999944</v>
      </c>
      <c r="AI1987">
        <v>-3.224196165824241E-3</v>
      </c>
      <c r="AJ1987">
        <v>0</v>
      </c>
      <c r="AK1987">
        <v>-0.18105383605095435</v>
      </c>
      <c r="AL1987">
        <v>-0.17662767365207216</v>
      </c>
      <c r="AM1987">
        <v>0.33896269400230328</v>
      </c>
      <c r="AN1987">
        <v>0.68325135243152713</v>
      </c>
      <c r="AO1987">
        <v>7.5687981698028111</v>
      </c>
      <c r="AP1987">
        <v>16.198145442527817</v>
      </c>
      <c r="AQ1987">
        <v>24.820897490677364</v>
      </c>
      <c r="AR1987">
        <v>0.64166174984788549</v>
      </c>
      <c r="AS1987">
        <v>0.49684059421939136</v>
      </c>
      <c r="AT1987">
        <v>-0.99999999999999944</v>
      </c>
      <c r="AU1987">
        <v>-0.99999999999999944</v>
      </c>
      <c r="AV1987">
        <v>0.1256668659681032</v>
      </c>
      <c r="AW1987">
        <v>35.000351658700318</v>
      </c>
      <c r="AX1987">
        <v>34.93586773538383</v>
      </c>
      <c r="AY1987">
        <v>9.2485120072292065E-2</v>
      </c>
      <c r="AZ1987">
        <v>-16.149317632642955</v>
      </c>
      <c r="BA1987">
        <v>1416.3803012855296</v>
      </c>
    </row>
    <row r="1988" spans="1:100" x14ac:dyDescent="0.25">
      <c r="A1988">
        <v>4792</v>
      </c>
      <c r="B1988" t="s">
        <v>2336</v>
      </c>
      <c r="C1988">
        <v>2</v>
      </c>
      <c r="D1988">
        <v>2.2370526804544006</v>
      </c>
      <c r="E1988">
        <v>-0.33205349543199852</v>
      </c>
      <c r="F1988">
        <v>-0.74991219797821962</v>
      </c>
      <c r="G1988">
        <v>-0.74565075006138992</v>
      </c>
      <c r="H1988">
        <v>-0.10203237132768074</v>
      </c>
      <c r="I1988">
        <v>0</v>
      </c>
      <c r="J1988">
        <v>-6.1219422796608454</v>
      </c>
      <c r="K1988">
        <v>-0.10203237132768074</v>
      </c>
      <c r="L1988">
        <v>-1</v>
      </c>
      <c r="M1988">
        <v>-1</v>
      </c>
      <c r="N1988">
        <v>-2.0406474265536145</v>
      </c>
      <c r="O1988">
        <v>-2.5142285944482303</v>
      </c>
      <c r="P1988">
        <v>-1.5138951817973763</v>
      </c>
      <c r="Q1988">
        <v>-3.250107054129673</v>
      </c>
      <c r="R1988">
        <v>-1.0660000232198115</v>
      </c>
      <c r="S1988">
        <v>0.29578192654528646</v>
      </c>
      <c r="T1988">
        <v>0.13787252076294182</v>
      </c>
      <c r="U1988">
        <v>-0.1035475348314851</v>
      </c>
      <c r="V1988">
        <v>-2.3322917068173687E-2</v>
      </c>
      <c r="W1988">
        <v>12.883502586527648</v>
      </c>
      <c r="X1988">
        <v>-3.6398118772159371E-2</v>
      </c>
      <c r="Y1988">
        <v>-1</v>
      </c>
      <c r="Z1988">
        <v>-1</v>
      </c>
      <c r="AA1988">
        <v>18.872977399945405</v>
      </c>
      <c r="AB1988">
        <v>-8.5785487272114477E-2</v>
      </c>
      <c r="AC1988">
        <v>-8.5648977477614019E-2</v>
      </c>
      <c r="AD1988">
        <v>-8.8494605685031161E-2</v>
      </c>
      <c r="AE1988">
        <v>-1.0995183703690969</v>
      </c>
      <c r="AF1988">
        <v>-1</v>
      </c>
      <c r="AG1988">
        <v>-1</v>
      </c>
      <c r="AH1988">
        <v>-1</v>
      </c>
      <c r="AI1988">
        <v>-1.3055984142532024E-2</v>
      </c>
      <c r="AJ1988">
        <v>-2.3322917068173687E-2</v>
      </c>
      <c r="AK1988">
        <v>0.33525739034816116</v>
      </c>
      <c r="AL1988">
        <v>-0.1634294333589138</v>
      </c>
      <c r="AM1988">
        <v>0.38213652959784977</v>
      </c>
      <c r="AN1988">
        <v>-0.19869566938279598</v>
      </c>
      <c r="AO1988">
        <v>10.117712012843821</v>
      </c>
      <c r="AP1988">
        <v>-4.6725507225212404</v>
      </c>
      <c r="AQ1988">
        <v>17.33799560193944</v>
      </c>
      <c r="AR1988">
        <v>0.42710701630671533</v>
      </c>
      <c r="AS1988">
        <v>2.2659620504937528E-2</v>
      </c>
      <c r="AT1988">
        <v>-1</v>
      </c>
      <c r="AU1988">
        <v>-1</v>
      </c>
      <c r="AV1988">
        <v>-1.3629086101925618</v>
      </c>
      <c r="AW1988">
        <v>27.193404183585816</v>
      </c>
      <c r="AX1988">
        <v>26.945400312748937</v>
      </c>
      <c r="AY1988">
        <v>-4.6165337943529922E-2</v>
      </c>
      <c r="AZ1988">
        <v>-37.286575336421883</v>
      </c>
      <c r="BA1988">
        <v>1339.3861317621372</v>
      </c>
    </row>
    <row r="1989" spans="1:100" x14ac:dyDescent="0.25">
      <c r="A1989">
        <v>4795</v>
      </c>
      <c r="B1989" t="s">
        <v>2337</v>
      </c>
      <c r="C1989">
        <v>3</v>
      </c>
      <c r="D1989">
        <v>3.9617829748909728</v>
      </c>
      <c r="E1989">
        <v>0</v>
      </c>
      <c r="F1989">
        <v>-1.3328807364773343E-2</v>
      </c>
      <c r="G1989">
        <v>-1.3328807364773343E-2</v>
      </c>
      <c r="H1989">
        <v>0.1265795156677704</v>
      </c>
      <c r="I1989">
        <v>0</v>
      </c>
      <c r="J1989">
        <v>7.5947709400662271</v>
      </c>
      <c r="K1989">
        <v>0.1265795156677704</v>
      </c>
      <c r="L1989">
        <v>-1.0000000000000004</v>
      </c>
      <c r="M1989">
        <v>-1.0000000000000004</v>
      </c>
      <c r="N1989">
        <v>2.5315903133554087</v>
      </c>
      <c r="O1989">
        <v>11.543225107592434</v>
      </c>
      <c r="P1989">
        <v>3.4661377336327708</v>
      </c>
      <c r="Q1989">
        <v>4.5115439366015142</v>
      </c>
      <c r="R1989">
        <v>1.6904186642967387</v>
      </c>
      <c r="S1989">
        <v>0.33333333333333348</v>
      </c>
      <c r="T1989">
        <v>0.13884238526437767</v>
      </c>
      <c r="U1989">
        <v>4.1844081246420139E-2</v>
      </c>
      <c r="V1989">
        <v>0</v>
      </c>
      <c r="W1989">
        <v>15.497611367054439</v>
      </c>
      <c r="X1989">
        <v>0.39303795040163647</v>
      </c>
      <c r="Y1989">
        <v>-1.0000000000000004</v>
      </c>
      <c r="Z1989">
        <v>-1.0000000000000004</v>
      </c>
      <c r="AA1989">
        <v>26.926685513809176</v>
      </c>
      <c r="AB1989">
        <v>-9.5001529309253846E-2</v>
      </c>
      <c r="AC1989">
        <v>0.23942935651409283</v>
      </c>
      <c r="AD1989">
        <v>5.0345282444321175E-2</v>
      </c>
      <c r="AE1989">
        <v>9.7386554824580003</v>
      </c>
      <c r="AF1989">
        <v>-1.0000000000000004</v>
      </c>
      <c r="AG1989">
        <v>-1.0000000000000004</v>
      </c>
      <c r="AH1989">
        <v>-1.0000000000000004</v>
      </c>
      <c r="AI1989">
        <v>0</v>
      </c>
      <c r="AJ1989">
        <v>0</v>
      </c>
      <c r="AK1989">
        <v>6.6101388521421695E-2</v>
      </c>
      <c r="AL1989">
        <v>-8.7606937088222786E-3</v>
      </c>
      <c r="AM1989">
        <v>-3.0721108324203904E-2</v>
      </c>
      <c r="AN1989">
        <v>-0.19590030079982437</v>
      </c>
      <c r="AO1989">
        <v>-0.43752076549798935</v>
      </c>
      <c r="AP1989">
        <v>-4.9413109885397208</v>
      </c>
      <c r="AQ1989">
        <v>23.092382307120658</v>
      </c>
      <c r="AR1989">
        <v>0.51401979984413126</v>
      </c>
      <c r="AS1989">
        <v>0.51961746606940695</v>
      </c>
      <c r="AT1989">
        <v>-1.0000000000000004</v>
      </c>
      <c r="AU1989">
        <v>-1.0000000000000004</v>
      </c>
      <c r="AV1989">
        <v>1.6770898569319652</v>
      </c>
      <c r="AW1989">
        <v>33.528599632861877</v>
      </c>
      <c r="AX1989">
        <v>33.528599632861877</v>
      </c>
      <c r="AY1989">
        <v>0.13877681965082697</v>
      </c>
      <c r="AZ1989">
        <v>-6.1289121098381028</v>
      </c>
      <c r="BA1989">
        <v>1485.7843000510225</v>
      </c>
      <c r="CU1989" t="e">
        <v>#N/A</v>
      </c>
      <c r="CV1989" t="e">
        <v>#N/A</v>
      </c>
    </row>
    <row r="1990" spans="1:100" x14ac:dyDescent="0.25">
      <c r="A1990">
        <v>4796</v>
      </c>
      <c r="B1990" t="s">
        <v>2338</v>
      </c>
      <c r="C1990">
        <v>3</v>
      </c>
      <c r="D1990">
        <v>2.2800125068788217</v>
      </c>
      <c r="E1990">
        <v>-0.22804773355449312</v>
      </c>
      <c r="F1990">
        <v>-1.0838143580539621</v>
      </c>
      <c r="G1990">
        <v>-1.1383238725903646</v>
      </c>
      <c r="H1990">
        <v>0.12456393026083444</v>
      </c>
      <c r="I1990">
        <v>0</v>
      </c>
      <c r="J1990">
        <v>7.4738358156500695</v>
      </c>
      <c r="K1990">
        <v>0.12456393026083444</v>
      </c>
      <c r="L1990">
        <v>-0.99999999999999911</v>
      </c>
      <c r="M1990">
        <v>-0.99999999999999911</v>
      </c>
      <c r="N1990">
        <v>2.4912786052166891</v>
      </c>
      <c r="O1990">
        <v>8.6155244499385244</v>
      </c>
      <c r="P1990">
        <v>0.69604779151252294</v>
      </c>
      <c r="Q1990">
        <v>-4.0887827769064495</v>
      </c>
      <c r="R1990">
        <v>-1.3310950520307581</v>
      </c>
      <c r="S1990">
        <v>0.33333333333333309</v>
      </c>
      <c r="T1990">
        <v>0.37625125915281571</v>
      </c>
      <c r="U1990">
        <v>-1.115779226201802E-2</v>
      </c>
      <c r="V1990">
        <v>1.0154861919857702E-2</v>
      </c>
      <c r="W1990">
        <v>23.360709275326172</v>
      </c>
      <c r="X1990">
        <v>0.64423659051587168</v>
      </c>
      <c r="Y1990">
        <v>-0.99999999999999911</v>
      </c>
      <c r="Z1990">
        <v>-0.99999999999999911</v>
      </c>
      <c r="AA1990">
        <v>33.211980882710137</v>
      </c>
      <c r="AB1990">
        <v>0.14865881602364428</v>
      </c>
      <c r="AC1990">
        <v>0.1492944613718529</v>
      </c>
      <c r="AD1990">
        <v>-7.430594420720274E-2</v>
      </c>
      <c r="AE1990">
        <v>11.182366659414715</v>
      </c>
      <c r="AF1990">
        <v>-0.99999999999999911</v>
      </c>
      <c r="AG1990">
        <v>-0.99999999999999911</v>
      </c>
      <c r="AH1990">
        <v>-0.99999999999999911</v>
      </c>
      <c r="AI1990">
        <v>-3.5199739237863917E-2</v>
      </c>
      <c r="AJ1990">
        <v>1.0154861919857702E-2</v>
      </c>
      <c r="AK1990">
        <v>-0.14720955920357015</v>
      </c>
      <c r="AL1990">
        <v>0.20779766767674906</v>
      </c>
      <c r="AM1990">
        <v>1.3313399780184219E-2</v>
      </c>
      <c r="AN1990">
        <v>-0.18522777317706274</v>
      </c>
      <c r="AO1990">
        <v>-0.40321280151324534</v>
      </c>
      <c r="AP1990">
        <v>-3.5917059910428231</v>
      </c>
      <c r="AQ1990">
        <v>30.834545090976228</v>
      </c>
      <c r="AR1990">
        <v>0.70858166214398877</v>
      </c>
      <c r="AS1990">
        <v>0.76880052077670658</v>
      </c>
      <c r="AT1990">
        <v>-0.99999999999999911</v>
      </c>
      <c r="AU1990">
        <v>-0.99999999999999911</v>
      </c>
      <c r="AV1990">
        <v>-2.4694189246211229</v>
      </c>
      <c r="AW1990">
        <v>38.235799341605826</v>
      </c>
      <c r="AX1990">
        <v>38.547290748834314</v>
      </c>
      <c r="AY1990">
        <v>0.11117148307643765</v>
      </c>
      <c r="AZ1990">
        <v>-10.287314622113719</v>
      </c>
      <c r="BA1990">
        <v>1361.1756842008929</v>
      </c>
    </row>
    <row r="1991" spans="1:100" x14ac:dyDescent="0.25">
      <c r="A1991">
        <v>4799</v>
      </c>
      <c r="B1991" t="s">
        <v>2339</v>
      </c>
      <c r="C1991">
        <v>3</v>
      </c>
      <c r="D1991">
        <v>4.8137204977451802</v>
      </c>
      <c r="E1991">
        <v>0</v>
      </c>
      <c r="F1991">
        <v>-0.44502023104521726</v>
      </c>
      <c r="G1991">
        <v>-0.44502023104521726</v>
      </c>
      <c r="H1991">
        <v>-0.13761889813884598</v>
      </c>
      <c r="I1991">
        <v>0</v>
      </c>
      <c r="J1991">
        <v>-8.2571338883307579</v>
      </c>
      <c r="K1991">
        <v>-0.13761889813884598</v>
      </c>
      <c r="L1991">
        <v>-1</v>
      </c>
      <c r="M1991">
        <v>-1</v>
      </c>
      <c r="N1991">
        <v>-2.7523779627769205</v>
      </c>
      <c r="O1991">
        <v>-3.8884336216307935</v>
      </c>
      <c r="P1991">
        <v>5.9252358952822534E-2</v>
      </c>
      <c r="Q1991">
        <v>0.9337335292122837</v>
      </c>
      <c r="R1991">
        <v>0.3152649238894501</v>
      </c>
      <c r="S1991">
        <v>0.3292105280158355</v>
      </c>
      <c r="T1991">
        <v>0.29364801373741212</v>
      </c>
      <c r="U1991">
        <v>-4.7905634255106674E-2</v>
      </c>
      <c r="V1991">
        <v>0</v>
      </c>
      <c r="W1991">
        <v>28.502872225479482</v>
      </c>
      <c r="X1991">
        <v>0.50676236758613236</v>
      </c>
      <c r="Y1991">
        <v>-1</v>
      </c>
      <c r="Z1991">
        <v>-1</v>
      </c>
      <c r="AA1991">
        <v>51.4257827805896</v>
      </c>
      <c r="AB1991">
        <v>-2.1171496467241478E-3</v>
      </c>
      <c r="AC1991">
        <v>0.33337670285086723</v>
      </c>
      <c r="AD1991">
        <v>0.1208933594202706</v>
      </c>
      <c r="AE1991">
        <v>22.607645631220695</v>
      </c>
      <c r="AF1991">
        <v>-1</v>
      </c>
      <c r="AG1991">
        <v>-1</v>
      </c>
      <c r="AH1991">
        <v>-1</v>
      </c>
      <c r="AI1991">
        <v>1.9139892616342573E-3</v>
      </c>
      <c r="AJ1991">
        <v>0</v>
      </c>
      <c r="AK1991">
        <v>-0.14442806107087211</v>
      </c>
      <c r="AL1991">
        <v>0.3011091053480095</v>
      </c>
      <c r="AM1991">
        <v>0.68962815646943731</v>
      </c>
      <c r="AN1991">
        <v>0.22195194561140555</v>
      </c>
      <c r="AO1991">
        <v>16.518563606381555</v>
      </c>
      <c r="AP1991">
        <v>7.0543441670251852</v>
      </c>
      <c r="AQ1991">
        <v>20.245738337148719</v>
      </c>
      <c r="AR1991">
        <v>0.57495290749814087</v>
      </c>
      <c r="AS1991">
        <v>0.36914346944728665</v>
      </c>
      <c r="AT1991">
        <v>-1</v>
      </c>
      <c r="AU1991">
        <v>-1</v>
      </c>
      <c r="AV1991">
        <v>-0.12975530715576733</v>
      </c>
      <c r="AW1991">
        <v>54.591693325984025</v>
      </c>
      <c r="AX1991">
        <v>54.6299731112167</v>
      </c>
      <c r="AY1991">
        <v>1.3938132620839268E-2</v>
      </c>
      <c r="AZ1991">
        <v>-33.470251825360052</v>
      </c>
      <c r="BA1991">
        <v>1432.2792947216969</v>
      </c>
      <c r="CU1991" t="e">
        <v>#N/A</v>
      </c>
      <c r="CV1991" t="e">
        <v>#N/A</v>
      </c>
    </row>
    <row r="1992" spans="1:100" x14ac:dyDescent="0.25">
      <c r="A1992">
        <v>4801</v>
      </c>
      <c r="B1992" t="s">
        <v>2340</v>
      </c>
      <c r="C1992">
        <v>3</v>
      </c>
      <c r="D1992">
        <v>4.010942909260665</v>
      </c>
      <c r="E1992">
        <v>7.4211371099530609E-3</v>
      </c>
      <c r="F1992">
        <v>5.1281681014646766E-2</v>
      </c>
      <c r="G1992">
        <v>5.1281681014646766E-2</v>
      </c>
      <c r="H1992">
        <v>0.16326392872888218</v>
      </c>
      <c r="I1992">
        <v>0</v>
      </c>
      <c r="J1992">
        <v>9.7958357237329299</v>
      </c>
      <c r="K1992">
        <v>0.16326392872888218</v>
      </c>
      <c r="L1992">
        <v>-1.0000000000000002</v>
      </c>
      <c r="M1992">
        <v>-1.0000000000000002</v>
      </c>
      <c r="N1992">
        <v>3.2652785745776436</v>
      </c>
      <c r="O1992">
        <v>13.858060314008247</v>
      </c>
      <c r="P1992">
        <v>-0.40569749485020867</v>
      </c>
      <c r="Q1992">
        <v>-1.0901463668591957</v>
      </c>
      <c r="R1992">
        <v>-0.35111865396116815</v>
      </c>
      <c r="S1992">
        <v>0.33844476730180262</v>
      </c>
      <c r="T1992">
        <v>0.1437004300529742</v>
      </c>
      <c r="U1992">
        <v>-2.7960359878723164E-2</v>
      </c>
      <c r="V1992">
        <v>7.4211371099530609E-3</v>
      </c>
      <c r="W1992">
        <v>11.933681834284982</v>
      </c>
      <c r="X1992">
        <v>6.1933748490361526E-2</v>
      </c>
      <c r="Y1992">
        <v>-1.0000000000000002</v>
      </c>
      <c r="Z1992">
        <v>-1.0000000000000002</v>
      </c>
      <c r="AA1992">
        <v>3.2152874055680085</v>
      </c>
      <c r="AB1992">
        <v>6.346765721331412E-3</v>
      </c>
      <c r="AC1992">
        <v>-1.2196184388726657E-2</v>
      </c>
      <c r="AD1992">
        <v>-0.16149609682772101</v>
      </c>
      <c r="AE1992">
        <v>-8.3672757747558002</v>
      </c>
      <c r="AF1992">
        <v>-1.0000000000000002</v>
      </c>
      <c r="AG1992">
        <v>-1.0000000000000002</v>
      </c>
      <c r="AH1992">
        <v>-1.0000000000000002</v>
      </c>
      <c r="AI1992">
        <v>-1.2931525332846382E-2</v>
      </c>
      <c r="AJ1992">
        <v>7.4211371099530609E-3</v>
      </c>
      <c r="AK1992">
        <v>-1.951880708598638E-2</v>
      </c>
      <c r="AL1992">
        <v>0.12659566048410337</v>
      </c>
      <c r="AM1992">
        <v>0.68558254147279662</v>
      </c>
      <c r="AN1992">
        <v>-0.17085062214337818</v>
      </c>
      <c r="AO1992">
        <v>17.041969501389985</v>
      </c>
      <c r="AP1992">
        <v>-3.6382872511639373</v>
      </c>
      <c r="AQ1992">
        <v>21.729517558017914</v>
      </c>
      <c r="AR1992">
        <v>0.46160597458600644</v>
      </c>
      <c r="AS1992">
        <v>0.22519767721924364</v>
      </c>
      <c r="AT1992">
        <v>-1.0000000000000002</v>
      </c>
      <c r="AU1992">
        <v>-1.0000000000000002</v>
      </c>
      <c r="AV1992">
        <v>-0.29983697294652106</v>
      </c>
      <c r="AW1992">
        <v>13.435060468412317</v>
      </c>
      <c r="AX1992">
        <v>13.918543672750697</v>
      </c>
      <c r="AY1992">
        <v>4.4796829466628434E-2</v>
      </c>
      <c r="AZ1992">
        <v>-72.222166855896873</v>
      </c>
      <c r="BA1992">
        <v>1253.6526318877163</v>
      </c>
    </row>
    <row r="1993" spans="1:100" x14ac:dyDescent="0.25">
      <c r="A1993">
        <v>4802</v>
      </c>
      <c r="B1993" t="s">
        <v>2341</v>
      </c>
      <c r="C1993">
        <v>3</v>
      </c>
      <c r="D1993">
        <v>3.5635721001888379</v>
      </c>
      <c r="E1993">
        <v>-1.8738109113428804E-2</v>
      </c>
      <c r="F1993">
        <v>0.86850588472810508</v>
      </c>
      <c r="G1993">
        <v>0.86850588472810508</v>
      </c>
      <c r="H1993">
        <v>-8.1950928612951474E-2</v>
      </c>
      <c r="I1993">
        <v>0</v>
      </c>
      <c r="J1993">
        <v>-4.9170557167770941</v>
      </c>
      <c r="K1993">
        <v>-8.1950928612951474E-2</v>
      </c>
      <c r="L1993">
        <v>-0.99999999999999789</v>
      </c>
      <c r="M1993">
        <v>-0.99999999999999789</v>
      </c>
      <c r="N1993">
        <v>-1.6390185722590298</v>
      </c>
      <c r="O1993">
        <v>-0.4849777318601477</v>
      </c>
      <c r="P1993">
        <v>-0.41171995460272603</v>
      </c>
      <c r="Q1993">
        <v>0.6441776101929042</v>
      </c>
      <c r="R1993">
        <v>0.24184410932958531</v>
      </c>
      <c r="S1993">
        <v>0.33333333333333293</v>
      </c>
      <c r="T1993">
        <v>0.11250982605642833</v>
      </c>
      <c r="U1993">
        <v>-0.18916539831221285</v>
      </c>
      <c r="V1993">
        <v>-5.2792812451713566E-3</v>
      </c>
      <c r="W1993">
        <v>13.333976337813132</v>
      </c>
      <c r="X1993">
        <v>-0.47731705435488403</v>
      </c>
      <c r="Y1993">
        <v>-0.99999999999999789</v>
      </c>
      <c r="Z1993">
        <v>-0.99999999999999789</v>
      </c>
      <c r="AA1993">
        <v>26.590713878976093</v>
      </c>
      <c r="AB1993">
        <v>0.24851353403861606</v>
      </c>
      <c r="AC1993">
        <v>1.2040475603768815E-2</v>
      </c>
      <c r="AD1993">
        <v>-2.5614100571728915E-4</v>
      </c>
      <c r="AE1993">
        <v>13.014893431833379</v>
      </c>
      <c r="AF1993">
        <v>-0.99999999999999789</v>
      </c>
      <c r="AG1993">
        <v>-0.99999999999999789</v>
      </c>
      <c r="AH1993">
        <v>-0.99999999999999789</v>
      </c>
      <c r="AI1993">
        <v>2.3137715525203283E-2</v>
      </c>
      <c r="AJ1993">
        <v>-5.2792812451713566E-3</v>
      </c>
      <c r="AK1993">
        <v>0.52507246192678669</v>
      </c>
      <c r="AL1993">
        <v>0.16006848476038762</v>
      </c>
      <c r="AM1993">
        <v>5.7311161426552154E-3</v>
      </c>
      <c r="AN1993">
        <v>7.2702502297098456E-5</v>
      </c>
      <c r="AO1993">
        <v>2.7686402132003143</v>
      </c>
      <c r="AP1993">
        <v>0.80215998635936536</v>
      </c>
      <c r="AQ1993">
        <v>8.4169206210360397</v>
      </c>
      <c r="AR1993">
        <v>0.25139847983237662</v>
      </c>
      <c r="AS1993">
        <v>-0.5592679829678352</v>
      </c>
      <c r="AT1993">
        <v>-0.99999999999999789</v>
      </c>
      <c r="AU1993">
        <v>-0.99999999999999789</v>
      </c>
      <c r="AV1993">
        <v>1.1103499940576917</v>
      </c>
      <c r="AW1993">
        <v>26.907896133475298</v>
      </c>
      <c r="AX1993">
        <v>26.842722319462236</v>
      </c>
      <c r="AY1993">
        <v>-5.7086170163048747E-2</v>
      </c>
      <c r="AZ1993">
        <v>-35.665275512081195</v>
      </c>
      <c r="BA1993">
        <v>1306.2425204915589</v>
      </c>
    </row>
    <row r="1994" spans="1:100" x14ac:dyDescent="0.25">
      <c r="A1994">
        <v>4804</v>
      </c>
      <c r="B1994" t="s">
        <v>2342</v>
      </c>
      <c r="C1994">
        <v>2</v>
      </c>
      <c r="D1994">
        <v>2.1051641790792819</v>
      </c>
      <c r="E1994">
        <v>-0.36134963499116202</v>
      </c>
      <c r="F1994">
        <v>-0.82286278566568838</v>
      </c>
      <c r="G1994">
        <v>-0.81893261320887611</v>
      </c>
      <c r="H1994">
        <v>-0.11719289123522188</v>
      </c>
      <c r="I1994">
        <v>0</v>
      </c>
      <c r="J1994">
        <v>-7.0315734741133111</v>
      </c>
      <c r="K1994">
        <v>-0.11719289123522188</v>
      </c>
      <c r="L1994">
        <v>-1</v>
      </c>
      <c r="M1994">
        <v>-1</v>
      </c>
      <c r="N1994">
        <v>-2.343857824704437</v>
      </c>
      <c r="O1994">
        <v>-3.4590975744869397</v>
      </c>
      <c r="P1994">
        <v>-1.6622644692369259</v>
      </c>
      <c r="Q1994">
        <v>-3.5968845982008588</v>
      </c>
      <c r="R1994">
        <v>-1.1798985537827156</v>
      </c>
      <c r="S1994">
        <v>0.29294799215074735</v>
      </c>
      <c r="T1994">
        <v>0.12590759285143793</v>
      </c>
      <c r="U1994">
        <v>-0.1183634790149263</v>
      </c>
      <c r="V1994">
        <v>-2.528200775480292E-2</v>
      </c>
      <c r="W1994">
        <v>11.948406476203921</v>
      </c>
      <c r="X1994">
        <v>-0.10503444127221973</v>
      </c>
      <c r="Y1994">
        <v>-1</v>
      </c>
      <c r="Z1994">
        <v>-1</v>
      </c>
      <c r="AA1994">
        <v>16.947765119608274</v>
      </c>
      <c r="AB1994">
        <v>-0.10240433088208988</v>
      </c>
      <c r="AC1994">
        <v>-0.10227412789903698</v>
      </c>
      <c r="AD1994">
        <v>-0.1049769865769138</v>
      </c>
      <c r="AE1994">
        <v>-2.630554008027655</v>
      </c>
      <c r="AF1994">
        <v>-1</v>
      </c>
      <c r="AG1994">
        <v>-1</v>
      </c>
      <c r="AH1994">
        <v>-1</v>
      </c>
      <c r="AI1994">
        <v>-1.4130237031626677E-2</v>
      </c>
      <c r="AJ1994">
        <v>-2.528200775480292E-2</v>
      </c>
      <c r="AK1994">
        <v>0.35527881154027424</v>
      </c>
      <c r="AL1994">
        <v>-0.18345085455102689</v>
      </c>
      <c r="AM1994">
        <v>0.4054559468049978</v>
      </c>
      <c r="AN1994">
        <v>-0.22201508658994401</v>
      </c>
      <c r="AO1994">
        <v>10.711515710253519</v>
      </c>
      <c r="AP1994">
        <v>-5.2663544199309378</v>
      </c>
      <c r="AQ1994">
        <v>16.342519794043234</v>
      </c>
      <c r="AR1994">
        <v>0.40519464522668436</v>
      </c>
      <c r="AS1994">
        <v>-4.8202238257710639E-2</v>
      </c>
      <c r="AT1994">
        <v>-1</v>
      </c>
      <c r="AU1994">
        <v>-1</v>
      </c>
      <c r="AV1994">
        <v>-1.5140565465499782</v>
      </c>
      <c r="AW1994">
        <v>24.974737885279186</v>
      </c>
      <c r="AX1994">
        <v>24.69766807141567</v>
      </c>
      <c r="AY1994">
        <v>-6.3255018299574389E-2</v>
      </c>
      <c r="AZ1994">
        <v>-40.280559512993847</v>
      </c>
      <c r="BA1994">
        <v>1386.6385497116889</v>
      </c>
    </row>
    <row r="1995" spans="1:100" x14ac:dyDescent="0.25">
      <c r="A1995">
        <v>4809</v>
      </c>
      <c r="B1995" t="s">
        <v>2343</v>
      </c>
      <c r="C1995">
        <v>3</v>
      </c>
      <c r="D1995">
        <v>3.895167409140182</v>
      </c>
      <c r="E1995">
        <v>0</v>
      </c>
      <c r="F1995">
        <v>-1.1632055558507108</v>
      </c>
      <c r="G1995">
        <v>-1.1632055558507108</v>
      </c>
      <c r="H1995">
        <v>0.32154477711570939</v>
      </c>
      <c r="I1995">
        <v>0</v>
      </c>
      <c r="J1995">
        <v>19.292686626942551</v>
      </c>
      <c r="K1995">
        <v>0.32154477711570939</v>
      </c>
      <c r="L1995">
        <v>-0.99999999999999822</v>
      </c>
      <c r="M1995">
        <v>-0.99999999999999822</v>
      </c>
      <c r="N1995">
        <v>6.4308955423141869</v>
      </c>
      <c r="O1995">
        <v>22.024648480232031</v>
      </c>
      <c r="P1995">
        <v>0.15598861360891075</v>
      </c>
      <c r="Q1995">
        <v>-6.0256182291815712</v>
      </c>
      <c r="R1995">
        <v>-2.0803365878054678</v>
      </c>
      <c r="S1995">
        <v>0.33333333333333287</v>
      </c>
      <c r="T1995">
        <v>0.16192798283657159</v>
      </c>
      <c r="U1995">
        <v>0.13026286930447198</v>
      </c>
      <c r="V1995">
        <v>-3.7594488991806056E-2</v>
      </c>
      <c r="W1995">
        <v>10.655396774674436</v>
      </c>
      <c r="X1995">
        <v>0.29779573182448593</v>
      </c>
      <c r="Y1995">
        <v>-0.99999999999999822</v>
      </c>
      <c r="Z1995">
        <v>-0.99999999999999822</v>
      </c>
      <c r="AA1995">
        <v>10.866128906774822</v>
      </c>
      <c r="AB1995">
        <v>-0.20917066386813635</v>
      </c>
      <c r="AC1995">
        <v>5.8690696018948579E-3</v>
      </c>
      <c r="AD1995">
        <v>0.24912296866435851</v>
      </c>
      <c r="AE1995">
        <v>2.2910687199058408</v>
      </c>
      <c r="AF1995">
        <v>-0.99999999999999822</v>
      </c>
      <c r="AG1995">
        <v>-0.99999999999999822</v>
      </c>
      <c r="AH1995">
        <v>-0.99999999999999822</v>
      </c>
      <c r="AI1995">
        <v>-0.11242725270349413</v>
      </c>
      <c r="AJ1995">
        <v>-3.7594488991806056E-2</v>
      </c>
      <c r="AK1995">
        <v>-0.11842731255718715</v>
      </c>
      <c r="AL1995">
        <v>-0.108184846108342</v>
      </c>
      <c r="AM1995">
        <v>0.42253632985673534</v>
      </c>
      <c r="AN1995">
        <v>0.11234295296567404</v>
      </c>
      <c r="AO1995">
        <v>9.97127168363245</v>
      </c>
      <c r="AP1995">
        <v>2.2676495936001406</v>
      </c>
      <c r="AQ1995">
        <v>29.948083401616994</v>
      </c>
      <c r="AR1995">
        <v>0.58792969648257054</v>
      </c>
      <c r="AS1995">
        <v>0.61934050894019554</v>
      </c>
      <c r="AT1995">
        <v>-0.99999999999999822</v>
      </c>
      <c r="AU1995">
        <v>-0.99999999999999822</v>
      </c>
      <c r="AV1995">
        <v>-3.2435421436561778</v>
      </c>
      <c r="AW1995">
        <v>35.158426980606983</v>
      </c>
      <c r="AX1995">
        <v>29.150433027356502</v>
      </c>
      <c r="AY1995">
        <v>0.26344694755029202</v>
      </c>
      <c r="AZ1995">
        <v>-6.4079595087155798</v>
      </c>
      <c r="BA1995">
        <v>1415.4026703035743</v>
      </c>
    </row>
    <row r="1996" spans="1:100" x14ac:dyDescent="0.25">
      <c r="A1996">
        <v>4810</v>
      </c>
      <c r="B1996" t="s">
        <v>2344</v>
      </c>
      <c r="C1996">
        <v>3</v>
      </c>
      <c r="D1996">
        <v>5.4739918322900616</v>
      </c>
      <c r="E1996">
        <v>0</v>
      </c>
      <c r="F1996">
        <v>1.541355917140232</v>
      </c>
      <c r="G1996">
        <v>1.541355917140232</v>
      </c>
      <c r="H1996">
        <v>7.4008379985654973E-2</v>
      </c>
      <c r="I1996">
        <v>0</v>
      </c>
      <c r="J1996">
        <v>4.4405027991392938</v>
      </c>
      <c r="K1996">
        <v>7.4008379985654973E-2</v>
      </c>
      <c r="L1996">
        <v>-0.99999999999999967</v>
      </c>
      <c r="M1996">
        <v>-0.99999999999999967</v>
      </c>
      <c r="N1996">
        <v>1.480167599713099</v>
      </c>
      <c r="O1996">
        <v>11.455850548569593</v>
      </c>
      <c r="P1996">
        <v>0.69207629570903761</v>
      </c>
      <c r="Q1996">
        <v>-0.51313599283727762</v>
      </c>
      <c r="R1996">
        <v>-0.21139805302887418</v>
      </c>
      <c r="S1996">
        <v>0.33889916415861121</v>
      </c>
      <c r="T1996">
        <v>0.39892929453137888</v>
      </c>
      <c r="U1996">
        <v>0.58709122291821525</v>
      </c>
      <c r="V1996">
        <v>0</v>
      </c>
      <c r="W1996">
        <v>50.036452064901994</v>
      </c>
      <c r="X1996">
        <v>3.0594886085940063</v>
      </c>
      <c r="Y1996">
        <v>-0.99999999999999967</v>
      </c>
      <c r="Z1996">
        <v>-0.99999999999999967</v>
      </c>
      <c r="AA1996">
        <v>69.156422114881238</v>
      </c>
      <c r="AB1996">
        <v>7.0359754976480657E-2</v>
      </c>
      <c r="AC1996">
        <v>0.16162792030768922</v>
      </c>
      <c r="AD1996">
        <v>0.15463968677599141</v>
      </c>
      <c r="AE1996">
        <v>19.331368103008074</v>
      </c>
      <c r="AF1996">
        <v>-0.99999999999999967</v>
      </c>
      <c r="AG1996">
        <v>-0.99999999999999967</v>
      </c>
      <c r="AH1996">
        <v>-0.99999999999999967</v>
      </c>
      <c r="AI1996">
        <v>0</v>
      </c>
      <c r="AJ1996">
        <v>0</v>
      </c>
      <c r="AK1996">
        <v>-0.19344625172265276</v>
      </c>
      <c r="AL1996">
        <v>7.1186769709057435E-2</v>
      </c>
      <c r="AM1996">
        <v>7.7194383105248038E-2</v>
      </c>
      <c r="AN1996">
        <v>0.13364203394993596</v>
      </c>
      <c r="AO1996">
        <v>0.962628319017937</v>
      </c>
      <c r="AP1996">
        <v>3.696984697293682</v>
      </c>
      <c r="AQ1996">
        <v>54.476954864041311</v>
      </c>
      <c r="AR1996">
        <v>1.3249196816082043</v>
      </c>
      <c r="AS1996">
        <v>3.1334969885796586</v>
      </c>
      <c r="AT1996">
        <v>-0.99999999999999967</v>
      </c>
      <c r="AU1996">
        <v>-0.99999999999999967</v>
      </c>
      <c r="AV1996">
        <v>1.3299578641113576</v>
      </c>
      <c r="AW1996">
        <v>84.309257360744439</v>
      </c>
      <c r="AX1996">
        <v>84.309257360744439</v>
      </c>
      <c r="AY1996">
        <v>0.41929664796723898</v>
      </c>
      <c r="AZ1996">
        <v>15.550096596105561</v>
      </c>
      <c r="BA1996">
        <v>1496.6601451147058</v>
      </c>
      <c r="CU1996" t="e">
        <v>#N/A</v>
      </c>
      <c r="CV1996" t="e">
        <v>#N/A</v>
      </c>
    </row>
    <row r="1997" spans="1:100" x14ac:dyDescent="0.25">
      <c r="A1997">
        <v>4811</v>
      </c>
      <c r="B1997" t="s">
        <v>2345</v>
      </c>
      <c r="C1997">
        <v>3</v>
      </c>
      <c r="D1997">
        <v>1.2555044550388998</v>
      </c>
      <c r="E1997">
        <v>0</v>
      </c>
      <c r="F1997">
        <v>0</v>
      </c>
      <c r="G1997">
        <v>0</v>
      </c>
      <c r="H1997">
        <v>0.16339956970477015</v>
      </c>
      <c r="I1997">
        <v>0</v>
      </c>
      <c r="J1997">
        <v>9.8039741822862059</v>
      </c>
      <c r="K1997">
        <v>0.16339956970477015</v>
      </c>
      <c r="L1997">
        <v>-0.99999999999999978</v>
      </c>
      <c r="M1997">
        <v>-0.99999999999999978</v>
      </c>
      <c r="N1997">
        <v>3.267991394095402</v>
      </c>
      <c r="O1997">
        <v>11.059478637325107</v>
      </c>
      <c r="P1997">
        <v>-0.87591572232294135</v>
      </c>
      <c r="Q1997">
        <v>-4.1002247457219865E-2</v>
      </c>
      <c r="R1997">
        <v>-7.5745408390918353E-2</v>
      </c>
      <c r="S1997">
        <v>0.25137673597660826</v>
      </c>
      <c r="T1997">
        <v>0.22674327684466797</v>
      </c>
      <c r="U1997">
        <v>-0.13574587042290301</v>
      </c>
      <c r="V1997">
        <v>0</v>
      </c>
      <c r="W1997">
        <v>7.158982907744126</v>
      </c>
      <c r="X1997">
        <v>-0.34103885966519737</v>
      </c>
      <c r="Y1997">
        <v>-0.99999999999999978</v>
      </c>
      <c r="Z1997">
        <v>-0.99999999999999978</v>
      </c>
      <c r="AA1997">
        <v>13.2918621513091</v>
      </c>
      <c r="AB1997">
        <v>-9.2272413719167612E-2</v>
      </c>
      <c r="AC1997">
        <v>0.20001399184548158</v>
      </c>
      <c r="AD1997">
        <v>1.6430914912803889E-2</v>
      </c>
      <c r="AE1997">
        <v>6.2086246519558932</v>
      </c>
      <c r="AF1997">
        <v>-0.99999999999999978</v>
      </c>
      <c r="AG1997">
        <v>-0.99999999999999978</v>
      </c>
      <c r="AH1997">
        <v>-0.99999999999999978</v>
      </c>
      <c r="AI1997">
        <v>0</v>
      </c>
      <c r="AJ1997">
        <v>0</v>
      </c>
      <c r="AK1997">
        <v>-2.4374213970769179E-2</v>
      </c>
      <c r="AL1997">
        <v>2.0920076795774782E-2</v>
      </c>
      <c r="AM1997">
        <v>-6.3294205615657346E-3</v>
      </c>
      <c r="AN1997">
        <v>7.0956265922532152E-2</v>
      </c>
      <c r="AO1997">
        <v>-0.28010658389299053</v>
      </c>
      <c r="AP1997">
        <v>1.8785070320421771</v>
      </c>
      <c r="AQ1997">
        <v>16.962957090030329</v>
      </c>
      <c r="AR1997">
        <v>0.34237414239837349</v>
      </c>
      <c r="AS1997">
        <v>-0.17763928996042722</v>
      </c>
      <c r="AT1997">
        <v>-0.99999999999999978</v>
      </c>
      <c r="AU1997">
        <v>-0.99999999999999978</v>
      </c>
      <c r="AV1997">
        <v>-7.5745408390918353E-2</v>
      </c>
      <c r="AW1997">
        <v>26.229847820676397</v>
      </c>
      <c r="AX1997">
        <v>26.229847820676397</v>
      </c>
      <c r="AY1997">
        <v>7.7469580815349506E-2</v>
      </c>
      <c r="AZ1997">
        <v>-20.690556130732563</v>
      </c>
      <c r="BA1997">
        <v>1364.7514532023474</v>
      </c>
    </row>
    <row r="1998" spans="1:100" x14ac:dyDescent="0.25">
      <c r="A1998">
        <v>4814</v>
      </c>
      <c r="B1998" t="s">
        <v>2346</v>
      </c>
      <c r="C1998">
        <v>2</v>
      </c>
      <c r="D1998">
        <v>5.4577880396511222</v>
      </c>
      <c r="E1998">
        <v>0.38336226547496566</v>
      </c>
      <c r="F1998">
        <v>1.0315511956420598</v>
      </c>
      <c r="G1998">
        <v>1.0439024358955009</v>
      </c>
      <c r="H1998">
        <v>0.26818961179385248</v>
      </c>
      <c r="I1998">
        <v>0</v>
      </c>
      <c r="J1998">
        <v>16.091376707631145</v>
      </c>
      <c r="K1998">
        <v>0.26818961179385248</v>
      </c>
      <c r="L1998">
        <v>-1</v>
      </c>
      <c r="M1998">
        <v>-1</v>
      </c>
      <c r="N1998">
        <v>5.3637922358770496</v>
      </c>
      <c r="O1998">
        <v>20.559601967652</v>
      </c>
      <c r="P1998">
        <v>2.1093032418184245</v>
      </c>
      <c r="Q1998">
        <v>5.2182483090784419</v>
      </c>
      <c r="R1998">
        <v>1.7154177722643618</v>
      </c>
      <c r="S1998">
        <v>0.36498699457601519</v>
      </c>
      <c r="T1998">
        <v>0.43005770743980198</v>
      </c>
      <c r="U1998">
        <v>0.25825986167363846</v>
      </c>
      <c r="V1998">
        <v>2.4518347185436936E-2</v>
      </c>
      <c r="W1998">
        <v>35.718678324866246</v>
      </c>
      <c r="X1998">
        <v>1.6397103250749163</v>
      </c>
      <c r="Y1998">
        <v>-1</v>
      </c>
      <c r="Z1998">
        <v>-1</v>
      </c>
      <c r="AA1998">
        <v>65.8869263082413</v>
      </c>
      <c r="AB1998">
        <v>0.32004896141399303</v>
      </c>
      <c r="AC1998">
        <v>0.32033948441223159</v>
      </c>
      <c r="AD1998">
        <v>0.31400740463995358</v>
      </c>
      <c r="AE1998">
        <v>36.288582661822062</v>
      </c>
      <c r="AF1998">
        <v>-1</v>
      </c>
      <c r="AG1998">
        <v>-1</v>
      </c>
      <c r="AH1998">
        <v>-1</v>
      </c>
      <c r="AI1998">
        <v>1.3177419289551467E-2</v>
      </c>
      <c r="AJ1998">
        <v>2.4518347185436936E-2</v>
      </c>
      <c r="AK1998">
        <v>-0.15366847128858591</v>
      </c>
      <c r="AL1998">
        <v>0.32549642827783326</v>
      </c>
      <c r="AM1998">
        <v>-0.1873268487243111</v>
      </c>
      <c r="AN1998">
        <v>0.37076770893936489</v>
      </c>
      <c r="AO1998">
        <v>-4.3830560202211002</v>
      </c>
      <c r="AP1998">
        <v>9.8282173105436819</v>
      </c>
      <c r="AQ1998">
        <v>41.647651866796274</v>
      </c>
      <c r="AR1998">
        <v>0.96221013451235926</v>
      </c>
      <c r="AS1998">
        <v>1.7531159662491205</v>
      </c>
      <c r="AT1998">
        <v>-1</v>
      </c>
      <c r="AU1998">
        <v>-1</v>
      </c>
      <c r="AV1998">
        <v>2.3281448025030897</v>
      </c>
      <c r="AW1998">
        <v>81.373540607232684</v>
      </c>
      <c r="AX1998">
        <v>81.835331066289939</v>
      </c>
      <c r="AY1998">
        <v>0.37116700889641802</v>
      </c>
      <c r="AZ1998">
        <v>35.826930403813748</v>
      </c>
      <c r="BA1998">
        <v>1525.4223688855516</v>
      </c>
    </row>
    <row r="1999" spans="1:100" x14ac:dyDescent="0.25">
      <c r="A1999">
        <v>4815</v>
      </c>
      <c r="B1999" t="s">
        <v>2347</v>
      </c>
      <c r="C1999">
        <v>3</v>
      </c>
      <c r="D1999">
        <v>2.8646069250561892</v>
      </c>
      <c r="E1999">
        <v>0</v>
      </c>
      <c r="F1999">
        <v>0</v>
      </c>
      <c r="G1999">
        <v>0</v>
      </c>
      <c r="H1999">
        <v>-9.9028183562615071E-3</v>
      </c>
      <c r="I1999">
        <v>0</v>
      </c>
      <c r="J1999">
        <v>-0.59416910137569023</v>
      </c>
      <c r="K1999">
        <v>-9.9028183562615071E-3</v>
      </c>
      <c r="L1999">
        <v>-1.0000000000000011</v>
      </c>
      <c r="M1999">
        <v>-1.0000000000000011</v>
      </c>
      <c r="N1999">
        <v>-0.19805636712523028</v>
      </c>
      <c r="O1999">
        <v>2.2704378236804987</v>
      </c>
      <c r="P1999">
        <v>-0.70834898074281227</v>
      </c>
      <c r="Q1999">
        <v>-5.9732557431759939E-2</v>
      </c>
      <c r="R1999">
        <v>-5.7146087013323341E-2</v>
      </c>
      <c r="S1999">
        <v>0.32455738643179521</v>
      </c>
      <c r="T1999">
        <v>0.24447489125416813</v>
      </c>
      <c r="U1999">
        <v>0.10251555151319047</v>
      </c>
      <c r="V1999">
        <v>0</v>
      </c>
      <c r="W1999">
        <v>27.258025902216616</v>
      </c>
      <c r="X1999">
        <v>0.89392476919783803</v>
      </c>
      <c r="Y1999">
        <v>-1.0000000000000011</v>
      </c>
      <c r="Z1999">
        <v>-1.0000000000000011</v>
      </c>
      <c r="AA1999">
        <v>31.462722303250647</v>
      </c>
      <c r="AB1999">
        <v>-4.6006140263770874E-2</v>
      </c>
      <c r="AC1999">
        <v>9.4009402082634239E-2</v>
      </c>
      <c r="AD1999">
        <v>3.7233587942083771E-2</v>
      </c>
      <c r="AE1999">
        <v>4.261842488047364</v>
      </c>
      <c r="AF1999">
        <v>-1.0000000000000011</v>
      </c>
      <c r="AG1999">
        <v>-1.0000000000000011</v>
      </c>
      <c r="AH1999">
        <v>-1.0000000000000011</v>
      </c>
      <c r="AI1999">
        <v>0</v>
      </c>
      <c r="AJ1999">
        <v>0</v>
      </c>
      <c r="AK1999">
        <v>8.7279705542144731E-2</v>
      </c>
      <c r="AL1999">
        <v>-0.13401979882349285</v>
      </c>
      <c r="AM1999">
        <v>0.19670563314465395</v>
      </c>
      <c r="AN1999">
        <v>5.567201726987657E-2</v>
      </c>
      <c r="AO1999">
        <v>5.354039356327073</v>
      </c>
      <c r="AP1999">
        <v>0.72170143762945083</v>
      </c>
      <c r="AQ1999">
        <v>26.663856800840918</v>
      </c>
      <c r="AR1999">
        <v>0.6715478291991539</v>
      </c>
      <c r="AS1999">
        <v>0.88402195084157642</v>
      </c>
      <c r="AT1999">
        <v>-1.0000000000000011</v>
      </c>
      <c r="AU1999">
        <v>-1.0000000000000011</v>
      </c>
      <c r="AV1999">
        <v>-5.7146087013323341E-2</v>
      </c>
      <c r="AW1999">
        <v>34.454861564560588</v>
      </c>
      <c r="AX1999">
        <v>34.454861564560588</v>
      </c>
      <c r="AY1999">
        <v>6.6786350374317127E-2</v>
      </c>
      <c r="AZ1999">
        <v>-15.94211197990056</v>
      </c>
      <c r="BA1999">
        <v>1378.8589118165014</v>
      </c>
    </row>
    <row r="2000" spans="1:100" x14ac:dyDescent="0.25">
      <c r="A2000">
        <v>4816</v>
      </c>
      <c r="B2000" t="s">
        <v>2348</v>
      </c>
      <c r="C2000">
        <v>3</v>
      </c>
      <c r="D2000">
        <v>3.4919597034929124</v>
      </c>
      <c r="E2000">
        <v>0</v>
      </c>
      <c r="F2000">
        <v>-0.11024921173810429</v>
      </c>
      <c r="G2000">
        <v>-0.11024921173810429</v>
      </c>
      <c r="H2000">
        <v>0.11224949331545224</v>
      </c>
      <c r="I2000">
        <v>0</v>
      </c>
      <c r="J2000">
        <v>6.7349695989271323</v>
      </c>
      <c r="K2000">
        <v>0.11224949331545224</v>
      </c>
      <c r="L2000">
        <v>-0.99999999999999933</v>
      </c>
      <c r="M2000">
        <v>-0.99999999999999933</v>
      </c>
      <c r="N2000">
        <v>2.2449898663090444</v>
      </c>
      <c r="O2000">
        <v>10.116680090681943</v>
      </c>
      <c r="P2000">
        <v>3.2126756916954102</v>
      </c>
      <c r="Q2000">
        <v>-1.6929039108294748</v>
      </c>
      <c r="R2000">
        <v>-0.13294238028695932</v>
      </c>
      <c r="S2000">
        <v>0.33397503847146387</v>
      </c>
      <c r="T2000">
        <v>0.40592644543901996</v>
      </c>
      <c r="U2000">
        <v>2.976210561078426E-2</v>
      </c>
      <c r="V2000">
        <v>0</v>
      </c>
      <c r="W2000">
        <v>26.296563848232637</v>
      </c>
      <c r="X2000">
        <v>0.81155590609685024</v>
      </c>
      <c r="Y2000">
        <v>-0.99999999999999933</v>
      </c>
      <c r="Z2000">
        <v>-0.99999999999999933</v>
      </c>
      <c r="AA2000">
        <v>41.824917312435062</v>
      </c>
      <c r="AB2000">
        <v>0.19943103284059716</v>
      </c>
      <c r="AC2000">
        <v>-5.7262937190242051E-2</v>
      </c>
      <c r="AD2000">
        <v>0.17105782123943286</v>
      </c>
      <c r="AE2000">
        <v>15.661295844489391</v>
      </c>
      <c r="AF2000">
        <v>-0.99999999999999933</v>
      </c>
      <c r="AG2000">
        <v>-0.99999999999999933</v>
      </c>
      <c r="AH2000">
        <v>-0.99999999999999933</v>
      </c>
      <c r="AI2000">
        <v>0</v>
      </c>
      <c r="AJ2000">
        <v>0</v>
      </c>
      <c r="AK2000">
        <v>2.193105985228883</v>
      </c>
      <c r="AL2000">
        <v>-9.5308779547567474E-2</v>
      </c>
      <c r="AM2000">
        <v>-0.28453955443314971</v>
      </c>
      <c r="AN2000">
        <v>6.2937092144024931E-2</v>
      </c>
      <c r="AO2000">
        <v>3.85204106531567</v>
      </c>
      <c r="AP2000">
        <v>1.096883405862787</v>
      </c>
      <c r="AQ2000">
        <v>33.031533447159767</v>
      </c>
      <c r="AR2000">
        <v>0.76966358952126812</v>
      </c>
      <c r="AS2000">
        <v>0.92380539941230277</v>
      </c>
      <c r="AT2000">
        <v>-0.99999999999999933</v>
      </c>
      <c r="AU2000">
        <v>-0.99999999999999933</v>
      </c>
      <c r="AV2000">
        <v>-0.24319159202506363</v>
      </c>
      <c r="AW2000">
        <v>53.038480808979799</v>
      </c>
      <c r="AX2000">
        <v>53.038480808979799</v>
      </c>
      <c r="AY2000">
        <v>3.3486093709377003E-2</v>
      </c>
      <c r="AZ2000">
        <v>13.957554602237337</v>
      </c>
      <c r="BA2000">
        <v>1446.9440790725155</v>
      </c>
      <c r="CU2000" t="e">
        <v>#N/A</v>
      </c>
      <c r="CV2000" t="e">
        <v>#N/A</v>
      </c>
    </row>
    <row r="2001" spans="1:100" x14ac:dyDescent="0.25">
      <c r="A2001">
        <v>4817</v>
      </c>
      <c r="B2001" t="s">
        <v>2349</v>
      </c>
      <c r="C2001">
        <v>3</v>
      </c>
      <c r="D2001">
        <v>5.3221046428875542</v>
      </c>
      <c r="E2001">
        <v>7.6319058413436308E-2</v>
      </c>
      <c r="F2001">
        <v>0.37998135848323505</v>
      </c>
      <c r="G2001">
        <v>0.37998135848323505</v>
      </c>
      <c r="H2001">
        <v>0.21674839951406655</v>
      </c>
      <c r="I2001">
        <v>0</v>
      </c>
      <c r="J2001">
        <v>13.004903970843994</v>
      </c>
      <c r="K2001">
        <v>0.21674839951406655</v>
      </c>
      <c r="L2001">
        <v>-0.99999999999999833</v>
      </c>
      <c r="M2001">
        <v>-0.99999999999999833</v>
      </c>
      <c r="N2001">
        <v>4.3349679902813296</v>
      </c>
      <c r="O2001">
        <v>18.706989972214785</v>
      </c>
      <c r="P2001">
        <v>-0.23524561143600695</v>
      </c>
      <c r="Q2001">
        <v>-1.2613581564341148</v>
      </c>
      <c r="R2001">
        <v>-0.39803706511105086</v>
      </c>
      <c r="S2001">
        <v>0.3356275793160805</v>
      </c>
      <c r="T2001">
        <v>0.38435260880977645</v>
      </c>
      <c r="U2001">
        <v>0.15886841467844434</v>
      </c>
      <c r="V2001">
        <v>7.6319058413436308E-2</v>
      </c>
      <c r="W2001">
        <v>29.536770468146848</v>
      </c>
      <c r="X2001">
        <v>1.6476390732826298</v>
      </c>
      <c r="Y2001">
        <v>-0.99999999999999833</v>
      </c>
      <c r="Z2001">
        <v>-0.99999999999999833</v>
      </c>
      <c r="AA2001">
        <v>41.451398234808359</v>
      </c>
      <c r="AB2001">
        <v>0.24194331366725663</v>
      </c>
      <c r="AC2001">
        <v>5.2407688545382941E-3</v>
      </c>
      <c r="AD2001">
        <v>-9.3078588634339966E-4</v>
      </c>
      <c r="AE2001">
        <v>12.31266483177258</v>
      </c>
      <c r="AF2001">
        <v>-0.99999999999999833</v>
      </c>
      <c r="AG2001">
        <v>-0.99999999999999833</v>
      </c>
      <c r="AH2001">
        <v>-0.99999999999999833</v>
      </c>
      <c r="AI2001">
        <v>-5.4849527560329618E-2</v>
      </c>
      <c r="AJ2001">
        <v>7.6319058413436308E-2</v>
      </c>
      <c r="AK2001">
        <v>9.9602913150893299E-2</v>
      </c>
      <c r="AL2001">
        <v>-7.1700755411789316E-2</v>
      </c>
      <c r="AM2001">
        <v>2.7134708569197877E-3</v>
      </c>
      <c r="AN2001">
        <v>-7.3044978379229353E-2</v>
      </c>
      <c r="AO2001">
        <v>0.5658513371774615</v>
      </c>
      <c r="AP2001">
        <v>-2.1846282365396803</v>
      </c>
      <c r="AQ2001">
        <v>42.541674438990853</v>
      </c>
      <c r="AR2001">
        <v>0.95516766121773733</v>
      </c>
      <c r="AS2001">
        <v>1.8643874727966967</v>
      </c>
      <c r="AT2001">
        <v>-0.99999999999999833</v>
      </c>
      <c r="AU2001">
        <v>-0.99999999999999833</v>
      </c>
      <c r="AV2001">
        <v>-1.8055706627815568E-2</v>
      </c>
      <c r="AW2001">
        <v>57.973759970483449</v>
      </c>
      <c r="AX2001">
        <v>64.508675260620478</v>
      </c>
      <c r="AY2001">
        <v>0.39578369352973469</v>
      </c>
      <c r="AZ2001">
        <v>33.810746913616903</v>
      </c>
      <c r="BA2001">
        <v>1466.5963158867962</v>
      </c>
    </row>
    <row r="2002" spans="1:100" x14ac:dyDescent="0.25">
      <c r="A2002">
        <v>4818</v>
      </c>
      <c r="B2002" t="s">
        <v>2350</v>
      </c>
      <c r="C2002">
        <v>3</v>
      </c>
      <c r="D2002">
        <v>2.9239060356675877</v>
      </c>
      <c r="E2002">
        <v>-0.30964409293179956</v>
      </c>
      <c r="F2002">
        <v>1.5521359368419645</v>
      </c>
      <c r="G2002">
        <v>1.4687390452398281</v>
      </c>
      <c r="H2002">
        <v>0.10250778365245536</v>
      </c>
      <c r="I2002">
        <v>0</v>
      </c>
      <c r="J2002">
        <v>6.1504670191473219</v>
      </c>
      <c r="K2002">
        <v>0.10250778365245536</v>
      </c>
      <c r="L2002">
        <v>-0.99999999999999778</v>
      </c>
      <c r="M2002">
        <v>-0.99999999999999778</v>
      </c>
      <c r="N2002">
        <v>2.0501556730491068</v>
      </c>
      <c r="O2002">
        <v>10.543112100054739</v>
      </c>
      <c r="P2002">
        <v>2.5644779350371114</v>
      </c>
      <c r="Q2002">
        <v>0.35716624362514565</v>
      </c>
      <c r="R2002">
        <v>0.34515665766714593</v>
      </c>
      <c r="S2002">
        <v>0.33333333333333248</v>
      </c>
      <c r="T2002">
        <v>0.188176475102873</v>
      </c>
      <c r="U2002">
        <v>1.818937190361683E-2</v>
      </c>
      <c r="V2002">
        <v>-1.9614402754809773E-2</v>
      </c>
      <c r="W2002">
        <v>16.703079757302291</v>
      </c>
      <c r="X2002">
        <v>0.21609032691168159</v>
      </c>
      <c r="Y2002">
        <v>-0.99999999999999778</v>
      </c>
      <c r="Z2002">
        <v>-0.99999999999999778</v>
      </c>
      <c r="AA2002">
        <v>29.747801008638405</v>
      </c>
      <c r="AB2002">
        <v>-2.4319480728682192E-2</v>
      </c>
      <c r="AC2002">
        <v>7.7339108680533883E-2</v>
      </c>
      <c r="AD2002">
        <v>0.20097166392152754</v>
      </c>
      <c r="AE2002">
        <v>12.699564593668974</v>
      </c>
      <c r="AF2002">
        <v>-0.99999999999999778</v>
      </c>
      <c r="AG2002">
        <v>-0.99999999999999778</v>
      </c>
      <c r="AH2002">
        <v>-0.99999999999999778</v>
      </c>
      <c r="AI2002">
        <v>0</v>
      </c>
      <c r="AJ2002">
        <v>-1.9614402754809773E-2</v>
      </c>
      <c r="AK2002">
        <v>0.10638666745536859</v>
      </c>
      <c r="AL2002">
        <v>-1.7984482510723043E-2</v>
      </c>
      <c r="AM2002">
        <v>4.0168901385417538E-2</v>
      </c>
      <c r="AN2002">
        <v>0.18534659971826628</v>
      </c>
      <c r="AO2002">
        <v>1.536155871912281</v>
      </c>
      <c r="AP2002">
        <v>4.543742580403042</v>
      </c>
      <c r="AQ2002">
        <v>22.853546776449608</v>
      </c>
      <c r="AR2002">
        <v>0.52008477758501281</v>
      </c>
      <c r="AS2002">
        <v>0.31859811056413673</v>
      </c>
      <c r="AT2002">
        <v>-0.99999999999999778</v>
      </c>
      <c r="AU2002">
        <v>-0.99999999999999778</v>
      </c>
      <c r="AV2002">
        <v>1.8138957029069738</v>
      </c>
      <c r="AW2002">
        <v>44.834655689096166</v>
      </c>
      <c r="AX2002">
        <v>42.873215413615192</v>
      </c>
      <c r="AY2002">
        <v>2.2588178715534039E-2</v>
      </c>
      <c r="AZ2002">
        <v>-60.860053755447659</v>
      </c>
      <c r="BA2002">
        <v>1426.3819441999347</v>
      </c>
      <c r="CU2002" t="e">
        <v>#N/A</v>
      </c>
      <c r="CV2002" t="e">
        <v>#N/A</v>
      </c>
    </row>
    <row r="2003" spans="1:100" x14ac:dyDescent="0.25">
      <c r="A2003">
        <v>4819</v>
      </c>
      <c r="B2003" t="s">
        <v>2351</v>
      </c>
      <c r="C2003">
        <v>3</v>
      </c>
      <c r="D2003">
        <v>3.5637958483887449</v>
      </c>
      <c r="E2003">
        <v>0</v>
      </c>
      <c r="F2003">
        <v>0</v>
      </c>
      <c r="G2003">
        <v>0</v>
      </c>
      <c r="H2003">
        <v>0.21550734793498527</v>
      </c>
      <c r="I2003">
        <v>0</v>
      </c>
      <c r="J2003">
        <v>12.930440876099118</v>
      </c>
      <c r="K2003">
        <v>0.21550734793498527</v>
      </c>
      <c r="L2003">
        <v>-0.99999999999999989</v>
      </c>
      <c r="M2003">
        <v>-0.99999999999999989</v>
      </c>
      <c r="N2003">
        <v>4.3101469586997059</v>
      </c>
      <c r="O2003">
        <v>16.494236724487862</v>
      </c>
      <c r="P2003">
        <v>-8.0991327489153664E-2</v>
      </c>
      <c r="Q2003">
        <v>-0.36895769669000666</v>
      </c>
      <c r="R2003">
        <v>-8.7041524053969824E-2</v>
      </c>
      <c r="S2003">
        <v>0.34320120087378414</v>
      </c>
      <c r="T2003">
        <v>0.35888467107566691</v>
      </c>
      <c r="U2003">
        <v>5.3562688294123556E-2</v>
      </c>
      <c r="V2003">
        <v>0</v>
      </c>
      <c r="W2003">
        <v>21.605648492343565</v>
      </c>
      <c r="X2003">
        <v>0.71963811751650841</v>
      </c>
      <c r="Y2003">
        <v>-0.99999999999999989</v>
      </c>
      <c r="Z2003">
        <v>-0.99999999999999989</v>
      </c>
      <c r="AA2003">
        <v>46.125494817235719</v>
      </c>
      <c r="AB2003">
        <v>0.13065339745122528</v>
      </c>
      <c r="AC2003">
        <v>2.432318308475442E-2</v>
      </c>
      <c r="AD2003">
        <v>0.33716117644294302</v>
      </c>
      <c r="AE2003">
        <v>24.606887848946148</v>
      </c>
      <c r="AF2003">
        <v>-0.99999999999999989</v>
      </c>
      <c r="AG2003">
        <v>-0.99999999999999989</v>
      </c>
      <c r="AH2003">
        <v>-0.99999999999999989</v>
      </c>
      <c r="AI2003">
        <v>0</v>
      </c>
      <c r="AJ2003">
        <v>0</v>
      </c>
      <c r="AK2003">
        <v>0.16431623380378638</v>
      </c>
      <c r="AL2003">
        <v>8.7025527140961248E-2</v>
      </c>
      <c r="AM2003">
        <v>0.13274061336924037</v>
      </c>
      <c r="AN2003">
        <v>0.17543581261031094</v>
      </c>
      <c r="AO2003">
        <v>4.1400965032499446</v>
      </c>
      <c r="AP2003">
        <v>4.8210229509625799</v>
      </c>
      <c r="AQ2003">
        <v>34.536089368442674</v>
      </c>
      <c r="AR2003">
        <v>0.75564856024357419</v>
      </c>
      <c r="AS2003">
        <v>0.93514546545149435</v>
      </c>
      <c r="AT2003">
        <v>-0.99999999999999989</v>
      </c>
      <c r="AU2003">
        <v>-0.99999999999999989</v>
      </c>
      <c r="AV2003">
        <v>-8.7041524053969824E-2</v>
      </c>
      <c r="AW2003">
        <v>67.440754492686196</v>
      </c>
      <c r="AX2003">
        <v>67.440754492686196</v>
      </c>
      <c r="AY2003">
        <v>0.2043144369054902</v>
      </c>
      <c r="AZ2003">
        <v>-6.2324597873944185</v>
      </c>
      <c r="BA2003">
        <v>1429.7662639825846</v>
      </c>
    </row>
    <row r="2004" spans="1:100" x14ac:dyDescent="0.25">
      <c r="A2004">
        <v>4821</v>
      </c>
      <c r="B2004" t="s">
        <v>2352</v>
      </c>
      <c r="C2004">
        <v>3</v>
      </c>
      <c r="D2004">
        <v>5.2584399542522853</v>
      </c>
      <c r="E2004">
        <v>-3.1223139402355549E-2</v>
      </c>
      <c r="F2004">
        <v>-9.4477663236552739E-2</v>
      </c>
      <c r="G2004">
        <v>-9.4477663236552739E-2</v>
      </c>
      <c r="H2004">
        <v>0.11331430358933914</v>
      </c>
      <c r="I2004">
        <v>0</v>
      </c>
      <c r="J2004">
        <v>6.7988582153603492</v>
      </c>
      <c r="K2004">
        <v>0.11331430358933914</v>
      </c>
      <c r="L2004">
        <v>-1</v>
      </c>
      <c r="M2004">
        <v>-1</v>
      </c>
      <c r="N2004">
        <v>2.2662860717867832</v>
      </c>
      <c r="O2004">
        <v>11.962820506376083</v>
      </c>
      <c r="P2004">
        <v>0.54226438873398253</v>
      </c>
      <c r="Q2004">
        <v>1.5993198359520833E-2</v>
      </c>
      <c r="R2004">
        <v>6.1764415541509028E-2</v>
      </c>
      <c r="S2004">
        <v>0.33333333333333304</v>
      </c>
      <c r="T2004">
        <v>0.27495867590238943</v>
      </c>
      <c r="U2004">
        <v>-0.15481025327559203</v>
      </c>
      <c r="V2004">
        <v>-2.0391813380411586E-2</v>
      </c>
      <c r="W2004">
        <v>12.791025559615209</v>
      </c>
      <c r="X2004">
        <v>-0.30498884516939728</v>
      </c>
      <c r="Y2004">
        <v>-1</v>
      </c>
      <c r="Z2004">
        <v>-1</v>
      </c>
      <c r="AA2004">
        <v>11.802119722896999</v>
      </c>
      <c r="AB2004">
        <v>-0.17494899319552903</v>
      </c>
      <c r="AC2004">
        <v>0.12564905080618738</v>
      </c>
      <c r="AD2004">
        <v>2.8286537344147246E-2</v>
      </c>
      <c r="AE2004">
        <v>-1.0506702522597156</v>
      </c>
      <c r="AF2004">
        <v>-1</v>
      </c>
      <c r="AG2004">
        <v>-1</v>
      </c>
      <c r="AH2004">
        <v>-1</v>
      </c>
      <c r="AI2004">
        <v>0</v>
      </c>
      <c r="AJ2004">
        <v>-2.0391813380411586E-2</v>
      </c>
      <c r="AK2004">
        <v>0.15388209716291135</v>
      </c>
      <c r="AL2004">
        <v>-4.0525044038878966E-2</v>
      </c>
      <c r="AM2004">
        <v>0.58370339258700765</v>
      </c>
      <c r="AN2004">
        <v>5.674470602361132E-2</v>
      </c>
      <c r="AO2004">
        <v>15.361995300489749</v>
      </c>
      <c r="AP2004">
        <v>1.2159924303958893</v>
      </c>
      <c r="AQ2004">
        <v>19.589883774975544</v>
      </c>
      <c r="AR2004">
        <v>0.43308994257971944</v>
      </c>
      <c r="AS2004">
        <v>-0.19167454158005812</v>
      </c>
      <c r="AT2004">
        <v>-1</v>
      </c>
      <c r="AU2004">
        <v>-1</v>
      </c>
      <c r="AV2004">
        <v>-3.2713247695043718E-2</v>
      </c>
      <c r="AW2004">
        <v>24.980932659668966</v>
      </c>
      <c r="AX2004">
        <v>22.941751321627812</v>
      </c>
      <c r="AY2004">
        <v>-0.10765994492142891</v>
      </c>
      <c r="AZ2004">
        <v>-72.270498576301861</v>
      </c>
      <c r="BA2004">
        <v>1253.1274639794624</v>
      </c>
    </row>
    <row r="2005" spans="1:100" x14ac:dyDescent="0.25">
      <c r="A2005">
        <v>4823</v>
      </c>
      <c r="B2005" t="s">
        <v>2353</v>
      </c>
      <c r="C2005">
        <v>3</v>
      </c>
      <c r="D2005">
        <v>2.0228399076601211</v>
      </c>
      <c r="E2005">
        <v>0</v>
      </c>
      <c r="F2005">
        <v>-0.1346139586973818</v>
      </c>
      <c r="G2005">
        <v>-0.1346139586973818</v>
      </c>
      <c r="H2005">
        <v>-6.4699399199911883E-2</v>
      </c>
      <c r="I2005">
        <v>0</v>
      </c>
      <c r="J2005">
        <v>-3.8819639519947122</v>
      </c>
      <c r="K2005">
        <v>-6.4699399199911883E-2</v>
      </c>
      <c r="L2005">
        <v>-1</v>
      </c>
      <c r="M2005">
        <v>-1</v>
      </c>
      <c r="N2005">
        <v>-1.2939879839982376</v>
      </c>
      <c r="O2005">
        <v>-1.9937380030319729</v>
      </c>
      <c r="P2005">
        <v>6.6170772462075533E-3</v>
      </c>
      <c r="Q2005">
        <v>2.3152707534476198</v>
      </c>
      <c r="R2005">
        <v>0.69874363583492705</v>
      </c>
      <c r="S2005">
        <v>0.33333333333333343</v>
      </c>
      <c r="T2005">
        <v>0.22169847865323919</v>
      </c>
      <c r="U2005">
        <v>-0.10282153504049962</v>
      </c>
      <c r="V2005">
        <v>0</v>
      </c>
      <c r="W2005">
        <v>20.676387045839391</v>
      </c>
      <c r="X2005">
        <v>0.10215003198629069</v>
      </c>
      <c r="Y2005">
        <v>-1</v>
      </c>
      <c r="Z2005">
        <v>-1</v>
      </c>
      <c r="AA2005">
        <v>13.322012912012273</v>
      </c>
      <c r="AB2005">
        <v>-5.8599490809260871E-2</v>
      </c>
      <c r="AC2005">
        <v>2.9806330706332301E-3</v>
      </c>
      <c r="AD2005">
        <v>-0.10544349765461326</v>
      </c>
      <c r="AE2005">
        <v>-8.0531177696620606</v>
      </c>
      <c r="AF2005">
        <v>-1</v>
      </c>
      <c r="AG2005">
        <v>-1</v>
      </c>
      <c r="AH2005">
        <v>-1</v>
      </c>
      <c r="AI2005">
        <v>0</v>
      </c>
      <c r="AJ2005">
        <v>0</v>
      </c>
      <c r="AK2005">
        <v>8.7133011267682969E-2</v>
      </c>
      <c r="AL2005">
        <v>-0.11871416609439278</v>
      </c>
      <c r="AM2005">
        <v>6.0127930333075071E-2</v>
      </c>
      <c r="AN2005">
        <v>0.3866578708230976</v>
      </c>
      <c r="AO2005">
        <v>1.9388633146652916</v>
      </c>
      <c r="AP2005">
        <v>9.0728759401054795</v>
      </c>
      <c r="AQ2005">
        <v>16.794423093844689</v>
      </c>
      <c r="AR2005">
        <v>0.45221027694607319</v>
      </c>
      <c r="AS2005">
        <v>3.745063278637889E-2</v>
      </c>
      <c r="AT2005">
        <v>-1</v>
      </c>
      <c r="AU2005">
        <v>-1</v>
      </c>
      <c r="AV2005">
        <v>0.56412967713754536</v>
      </c>
      <c r="AW2005">
        <v>20.40115084908577</v>
      </c>
      <c r="AX2005">
        <v>20.40115084908577</v>
      </c>
      <c r="AY2005">
        <v>3.169023689077427E-2</v>
      </c>
      <c r="AZ2005">
        <v>-40.286199707039174</v>
      </c>
      <c r="BA2005">
        <v>1327.5814992098392</v>
      </c>
      <c r="CU2005" t="e">
        <v>#N/A</v>
      </c>
      <c r="CV2005" t="e">
        <v>#N/A</v>
      </c>
    </row>
    <row r="2006" spans="1:100" x14ac:dyDescent="0.25">
      <c r="A2006">
        <v>4824</v>
      </c>
      <c r="B2006" t="s">
        <v>2354</v>
      </c>
      <c r="C2006">
        <v>3</v>
      </c>
      <c r="D2006">
        <v>4.5746189393983849</v>
      </c>
      <c r="E2006">
        <v>0</v>
      </c>
      <c r="F2006">
        <v>4.1500792502663572E-2</v>
      </c>
      <c r="G2006">
        <v>4.1500792502663572E-2</v>
      </c>
      <c r="H2006">
        <v>-3.2142245978530715E-2</v>
      </c>
      <c r="I2006">
        <v>0</v>
      </c>
      <c r="J2006">
        <v>-1.9285347587118433</v>
      </c>
      <c r="K2006">
        <v>-3.2142245978530715E-2</v>
      </c>
      <c r="L2006">
        <v>-1.0000000000000011</v>
      </c>
      <c r="M2006">
        <v>-1.0000000000000011</v>
      </c>
      <c r="N2006">
        <v>-0.64284491957061485</v>
      </c>
      <c r="O2006">
        <v>2.6875849731892076</v>
      </c>
      <c r="P2006">
        <v>-0.1497199996669461</v>
      </c>
      <c r="Q2006">
        <v>-0.42906953023476585</v>
      </c>
      <c r="R2006">
        <v>-9.5785588833747923E-2</v>
      </c>
      <c r="S2006">
        <v>0.33333333333333359</v>
      </c>
      <c r="T2006">
        <v>0.35484682155434705</v>
      </c>
      <c r="U2006">
        <v>0.11684462461668416</v>
      </c>
      <c r="V2006">
        <v>0</v>
      </c>
      <c r="W2006">
        <v>33.48668101931581</v>
      </c>
      <c r="X2006">
        <v>1.2092143875539612</v>
      </c>
      <c r="Y2006">
        <v>-1.0000000000000011</v>
      </c>
      <c r="Z2006">
        <v>-1.0000000000000011</v>
      </c>
      <c r="AA2006">
        <v>56.994994227035647</v>
      </c>
      <c r="AB2006">
        <v>0.30751508620992329</v>
      </c>
      <c r="AC2006">
        <v>-3.8524732086333502E-2</v>
      </c>
      <c r="AD2006">
        <v>0.20309162180748178</v>
      </c>
      <c r="AE2006">
        <v>23.604098796553579</v>
      </c>
      <c r="AF2006">
        <v>-1.0000000000000011</v>
      </c>
      <c r="AG2006">
        <v>-1.0000000000000011</v>
      </c>
      <c r="AH2006">
        <v>-1.0000000000000011</v>
      </c>
      <c r="AI2006">
        <v>0</v>
      </c>
      <c r="AJ2006">
        <v>0</v>
      </c>
      <c r="AK2006">
        <v>0.17877765117018155</v>
      </c>
      <c r="AL2006">
        <v>9.9692923912270207E-2</v>
      </c>
      <c r="AM2006">
        <v>2.3840267020612191E-2</v>
      </c>
      <c r="AN2006">
        <v>3.9822683145336241E-2</v>
      </c>
      <c r="AO2006">
        <v>1.4898949313662129</v>
      </c>
      <c r="AP2006">
        <v>1.4940316981947577</v>
      </c>
      <c r="AQ2006">
        <v>31.55814626060398</v>
      </c>
      <c r="AR2006">
        <v>0.80502477950436502</v>
      </c>
      <c r="AS2006">
        <v>1.1770721415754308</v>
      </c>
      <c r="AT2006">
        <v>-1.0000000000000011</v>
      </c>
      <c r="AU2006">
        <v>-1.0000000000000011</v>
      </c>
      <c r="AV2006">
        <v>-5.4284796331084365E-2</v>
      </c>
      <c r="AW2006">
        <v>61.176610898419597</v>
      </c>
      <c r="AX2006">
        <v>61.176610898419597</v>
      </c>
      <c r="AY2006">
        <v>1.1371063022726467E-2</v>
      </c>
      <c r="AZ2006">
        <v>-9.0921404625508533</v>
      </c>
      <c r="BA2006">
        <v>1434.8675412149282</v>
      </c>
      <c r="CU2006" t="e">
        <v>#N/A</v>
      </c>
      <c r="CV2006" t="e">
        <v>#N/A</v>
      </c>
    </row>
    <row r="2007" spans="1:100" x14ac:dyDescent="0.25">
      <c r="A2007">
        <v>4827</v>
      </c>
      <c r="B2007" t="s">
        <v>2355</v>
      </c>
      <c r="C2007">
        <v>3</v>
      </c>
      <c r="D2007">
        <v>5.1189284601459111</v>
      </c>
      <c r="E2007">
        <v>5.3323607139704868E-2</v>
      </c>
      <c r="F2007">
        <v>-4.6831848223881478E-2</v>
      </c>
      <c r="G2007">
        <v>-4.0870406285106978E-2</v>
      </c>
      <c r="H2007">
        <v>0.11168534486755731</v>
      </c>
      <c r="I2007">
        <v>0</v>
      </c>
      <c r="J2007">
        <v>6.7011206920534399</v>
      </c>
      <c r="K2007">
        <v>0.11168534486755731</v>
      </c>
      <c r="L2007">
        <v>-1.0000000000000002</v>
      </c>
      <c r="M2007">
        <v>-1.0000000000000002</v>
      </c>
      <c r="N2007">
        <v>2.2337068973511474</v>
      </c>
      <c r="O2007">
        <v>11.779178745914241</v>
      </c>
      <c r="P2007">
        <v>-0.88667873116415086</v>
      </c>
      <c r="Q2007">
        <v>-0.27751096524759078</v>
      </c>
      <c r="R2007">
        <v>-0.16591672376049849</v>
      </c>
      <c r="S2007">
        <v>0.33333333333333348</v>
      </c>
      <c r="T2007">
        <v>0.14645023507041652</v>
      </c>
      <c r="U2007">
        <v>0.14623016509811781</v>
      </c>
      <c r="V2007">
        <v>0</v>
      </c>
      <c r="W2007">
        <v>20.57313554537242</v>
      </c>
      <c r="X2007">
        <v>0.74849307934532838</v>
      </c>
      <c r="Y2007">
        <v>-1.0000000000000002</v>
      </c>
      <c r="Z2007">
        <v>-1.0000000000000002</v>
      </c>
      <c r="AA2007">
        <v>21.050082825426745</v>
      </c>
      <c r="AB2007">
        <v>-2.2243521490539209E-3</v>
      </c>
      <c r="AC2007">
        <v>0.10530229521718479</v>
      </c>
      <c r="AD2007">
        <v>-9.0220662991834455E-2</v>
      </c>
      <c r="AE2007">
        <v>0.64286400381482223</v>
      </c>
      <c r="AF2007">
        <v>-1.0000000000000002</v>
      </c>
      <c r="AG2007">
        <v>-1.0000000000000002</v>
      </c>
      <c r="AH2007">
        <v>-1.0000000000000002</v>
      </c>
      <c r="AI2007">
        <v>0</v>
      </c>
      <c r="AJ2007">
        <v>0</v>
      </c>
      <c r="AK2007">
        <v>-6.3234973263589053E-2</v>
      </c>
      <c r="AL2007">
        <v>-0.12893846077526436</v>
      </c>
      <c r="AM2007">
        <v>0.19754670974116453</v>
      </c>
      <c r="AN2007">
        <v>6.7550524072342882E-2</v>
      </c>
      <c r="AO2007">
        <v>4.6224928772111689</v>
      </c>
      <c r="AP2007">
        <v>1.0440707979322503</v>
      </c>
      <c r="AQ2007">
        <v>27.274256237425867</v>
      </c>
      <c r="AR2007">
        <v>0.62601373350186773</v>
      </c>
      <c r="AS2007">
        <v>0.8601784242128856</v>
      </c>
      <c r="AT2007">
        <v>-1.0000000000000002</v>
      </c>
      <c r="AU2007">
        <v>-1.0000000000000002</v>
      </c>
      <c r="AV2007">
        <v>-0.20678713004560548</v>
      </c>
      <c r="AW2007">
        <v>33.873332369273221</v>
      </c>
      <c r="AX2007">
        <v>33.873332369273221</v>
      </c>
      <c r="AY2007">
        <v>0.14466615249377909</v>
      </c>
      <c r="AZ2007">
        <v>-35.734932004243554</v>
      </c>
      <c r="BA2007">
        <v>1376.3924988487165</v>
      </c>
    </row>
    <row r="2008" spans="1:100" x14ac:dyDescent="0.25">
      <c r="A2008">
        <v>4828</v>
      </c>
      <c r="B2008" t="s">
        <v>1527</v>
      </c>
      <c r="C2008">
        <v>3</v>
      </c>
      <c r="D2008">
        <v>0.74889655782000253</v>
      </c>
      <c r="E2008">
        <v>0</v>
      </c>
      <c r="F2008">
        <v>0.65695452381928388</v>
      </c>
      <c r="G2008">
        <v>0.65695452381928388</v>
      </c>
      <c r="H2008">
        <v>-0.13649615670067172</v>
      </c>
      <c r="I2008">
        <v>0</v>
      </c>
      <c r="J2008">
        <v>-8.1897694020403051</v>
      </c>
      <c r="K2008">
        <v>-0.13649615670067172</v>
      </c>
      <c r="L2008">
        <v>-0.99999999999999978</v>
      </c>
      <c r="M2008">
        <v>-0.99999999999999978</v>
      </c>
      <c r="N2008">
        <v>-2.7299231340134353</v>
      </c>
      <c r="O2008">
        <v>-6.7839183204010238</v>
      </c>
      <c r="P2008">
        <v>1.9897981442560813</v>
      </c>
      <c r="Q2008">
        <v>1.4585183459514179</v>
      </c>
      <c r="R2008">
        <v>0.56595105770950582</v>
      </c>
      <c r="S2008">
        <v>0.3333333333333332</v>
      </c>
      <c r="T2008">
        <v>0.11838378747288977</v>
      </c>
      <c r="U2008">
        <v>-5.2987136001943387E-3</v>
      </c>
      <c r="V2008">
        <v>0</v>
      </c>
      <c r="W2008">
        <v>23.316582556268003</v>
      </c>
      <c r="X2008">
        <v>0.33652433885308047</v>
      </c>
      <c r="Y2008">
        <v>-0.99999999999999978</v>
      </c>
      <c r="Z2008">
        <v>-0.99999999999999978</v>
      </c>
      <c r="AA2008">
        <v>26.121512836063523</v>
      </c>
      <c r="AB2008">
        <v>5.3132124514175039E-2</v>
      </c>
      <c r="AC2008">
        <v>0.13025004313864763</v>
      </c>
      <c r="AD2008">
        <v>-0.13860258321110236</v>
      </c>
      <c r="AE2008">
        <v>2.238979222086015</v>
      </c>
      <c r="AF2008">
        <v>-0.99999999999999978</v>
      </c>
      <c r="AG2008">
        <v>-0.99999999999999978</v>
      </c>
      <c r="AH2008">
        <v>-0.99999999999999978</v>
      </c>
      <c r="AI2008">
        <v>0</v>
      </c>
      <c r="AJ2008">
        <v>0</v>
      </c>
      <c r="AK2008">
        <v>0.20935107918949425</v>
      </c>
      <c r="AL2008">
        <v>-0.13752107239779585</v>
      </c>
      <c r="AM2008">
        <v>-0.12876217825873906</v>
      </c>
      <c r="AN2008">
        <v>0.17460104660354139</v>
      </c>
      <c r="AO2008">
        <v>-2.1722990605210044</v>
      </c>
      <c r="AP2008">
        <v>3.677420803099555</v>
      </c>
      <c r="AQ2008">
        <v>15.126813154227705</v>
      </c>
      <c r="AR2008">
        <v>0.44641840720602866</v>
      </c>
      <c r="AS2008">
        <v>0.20002818215240889</v>
      </c>
      <c r="AT2008">
        <v>-0.99999999999999978</v>
      </c>
      <c r="AU2008">
        <v>-0.99999999999999978</v>
      </c>
      <c r="AV2008">
        <v>1.2229055815287895</v>
      </c>
      <c r="AW2008">
        <v>23.015015318762064</v>
      </c>
      <c r="AX2008">
        <v>23.015015318762064</v>
      </c>
      <c r="AY2008">
        <v>-1.869798727315411E-2</v>
      </c>
      <c r="AZ2008">
        <v>-36.812055582252555</v>
      </c>
      <c r="BA2008">
        <v>1398.049998208078</v>
      </c>
      <c r="CU2008" t="e">
        <v>#N/A</v>
      </c>
      <c r="CV2008" t="e">
        <v>#N/A</v>
      </c>
    </row>
    <row r="2009" spans="1:100" x14ac:dyDescent="0.25">
      <c r="A2009">
        <v>4829</v>
      </c>
      <c r="B2009" t="s">
        <v>1463</v>
      </c>
      <c r="C2009">
        <v>3</v>
      </c>
      <c r="D2009">
        <v>4.6272883999498511</v>
      </c>
      <c r="E2009">
        <v>0</v>
      </c>
      <c r="F2009">
        <v>-0.17235232277074003</v>
      </c>
      <c r="G2009">
        <v>-0.17235232277074003</v>
      </c>
      <c r="H2009">
        <v>0.12544581510885566</v>
      </c>
      <c r="I2009">
        <v>0</v>
      </c>
      <c r="J2009">
        <v>7.5267489065313429</v>
      </c>
      <c r="K2009">
        <v>0.12544581510885566</v>
      </c>
      <c r="L2009">
        <v>-1.0000000000000002</v>
      </c>
      <c r="M2009">
        <v>-1.0000000000000002</v>
      </c>
      <c r="N2009">
        <v>2.5089163021771146</v>
      </c>
      <c r="O2009">
        <v>11.98168498371045</v>
      </c>
      <c r="P2009">
        <v>2.6983626684754807</v>
      </c>
      <c r="Q2009">
        <v>3.6028031449776234</v>
      </c>
      <c r="R2009">
        <v>1.5458858299037219</v>
      </c>
      <c r="S2009">
        <v>0.34220450960190169</v>
      </c>
      <c r="T2009">
        <v>0.3307473937883032</v>
      </c>
      <c r="U2009">
        <v>0.1266657455152313</v>
      </c>
      <c r="V2009">
        <v>0</v>
      </c>
      <c r="W2009">
        <v>26.966873351863242</v>
      </c>
      <c r="X2009">
        <v>1.0217504682187259</v>
      </c>
      <c r="Y2009">
        <v>-1.0000000000000002</v>
      </c>
      <c r="Z2009">
        <v>-1.0000000000000002</v>
      </c>
      <c r="AA2009">
        <v>25.921054614962951</v>
      </c>
      <c r="AB2009">
        <v>-1.0718447034573829E-2</v>
      </c>
      <c r="AC2009">
        <v>-9.0430261915047619E-2</v>
      </c>
      <c r="AD2009">
        <v>4.9314617613541459E-2</v>
      </c>
      <c r="AE2009">
        <v>-2.5917045668040002</v>
      </c>
      <c r="AF2009">
        <v>-1.0000000000000002</v>
      </c>
      <c r="AG2009">
        <v>-1.0000000000000002</v>
      </c>
      <c r="AH2009">
        <v>-1.0000000000000002</v>
      </c>
      <c r="AI2009">
        <v>0</v>
      </c>
      <c r="AJ2009">
        <v>0</v>
      </c>
      <c r="AK2009">
        <v>-0.34373398317308873</v>
      </c>
      <c r="AL2009">
        <v>2.5218783014223369</v>
      </c>
      <c r="AM2009">
        <v>-0.36433946549908608</v>
      </c>
      <c r="AN2009">
        <v>0.44934239846140961</v>
      </c>
      <c r="AO2009">
        <v>-10.827156553342592</v>
      </c>
      <c r="AP2009">
        <v>23.84295146864693</v>
      </c>
      <c r="AQ2009">
        <v>34.493622258394574</v>
      </c>
      <c r="AR2009">
        <v>0.79961764890543618</v>
      </c>
      <c r="AS2009">
        <v>1.1471962833275815</v>
      </c>
      <c r="AT2009">
        <v>-1.0000000000000002</v>
      </c>
      <c r="AU2009">
        <v>-1.0000000000000002</v>
      </c>
      <c r="AV2009">
        <v>1.3735335071329815</v>
      </c>
      <c r="AW2009">
        <v>61.745691067320365</v>
      </c>
      <c r="AX2009">
        <v>61.745691067320365</v>
      </c>
      <c r="AY2009">
        <v>0.25556082247250195</v>
      </c>
      <c r="AZ2009">
        <v>13.998282341606487</v>
      </c>
      <c r="BA2009">
        <v>1419.2110657350929</v>
      </c>
    </row>
    <row r="2010" spans="1:100" x14ac:dyDescent="0.25">
      <c r="A2010">
        <v>4835</v>
      </c>
      <c r="B2010" t="s">
        <v>2356</v>
      </c>
      <c r="C2010">
        <v>3</v>
      </c>
      <c r="D2010">
        <v>2.1362121757927444</v>
      </c>
      <c r="E2010">
        <v>4.373226915873802E-2</v>
      </c>
      <c r="F2010">
        <v>-5.2903164574039929E-2</v>
      </c>
      <c r="G2010">
        <v>-4.7040979137673689E-2</v>
      </c>
      <c r="H2010">
        <v>-0.11567221629765852</v>
      </c>
      <c r="I2010">
        <v>0</v>
      </c>
      <c r="J2010">
        <v>-6.9403329778595122</v>
      </c>
      <c r="K2010">
        <v>-0.11567221629765852</v>
      </c>
      <c r="L2010">
        <v>-1.0000000000000009</v>
      </c>
      <c r="M2010">
        <v>-1.0000000000000009</v>
      </c>
      <c r="N2010">
        <v>-2.3134443259531703</v>
      </c>
      <c r="O2010">
        <v>-4.851161781204441</v>
      </c>
      <c r="P2010">
        <v>0.56686291865790706</v>
      </c>
      <c r="Q2010">
        <v>-0.60142223535231076</v>
      </c>
      <c r="R2010">
        <v>-0.11372175542620393</v>
      </c>
      <c r="S2010">
        <v>0.33333333333333359</v>
      </c>
      <c r="T2010">
        <v>0.41422558419816824</v>
      </c>
      <c r="U2010">
        <v>-9.5484720670097931E-2</v>
      </c>
      <c r="V2010">
        <v>0</v>
      </c>
      <c r="W2010">
        <v>30.709856526362515</v>
      </c>
      <c r="X2010">
        <v>0.53875105533376022</v>
      </c>
      <c r="Y2010">
        <v>-1.0000000000000009</v>
      </c>
      <c r="Z2010">
        <v>-1.0000000000000009</v>
      </c>
      <c r="AA2010">
        <v>41.923819266710431</v>
      </c>
      <c r="AB2010">
        <v>0.23256775283350881</v>
      </c>
      <c r="AC2010">
        <v>8.893178746408896E-2</v>
      </c>
      <c r="AD2010">
        <v>-9.4945850382115851E-2</v>
      </c>
      <c r="AE2010">
        <v>11.327684495774109</v>
      </c>
      <c r="AF2010">
        <v>-1.0000000000000009</v>
      </c>
      <c r="AG2010">
        <v>-1.0000000000000009</v>
      </c>
      <c r="AH2010">
        <v>-1.0000000000000009</v>
      </c>
      <c r="AI2010">
        <v>0</v>
      </c>
      <c r="AJ2010">
        <v>0</v>
      </c>
      <c r="AK2010">
        <v>-8.2985608753761639E-5</v>
      </c>
      <c r="AL2010">
        <v>-0.12839080648696424</v>
      </c>
      <c r="AM2010">
        <v>4.386246118063436E-2</v>
      </c>
      <c r="AN2010">
        <v>-3.6156450607092654E-2</v>
      </c>
      <c r="AO2010">
        <v>1.0961466014720898</v>
      </c>
      <c r="AP2010">
        <v>-1.5458652976121381</v>
      </c>
      <c r="AQ2010">
        <v>23.769523548502988</v>
      </c>
      <c r="AR2010">
        <v>0.65207419686140389</v>
      </c>
      <c r="AS2010">
        <v>0.42307883903610177</v>
      </c>
      <c r="AT2010">
        <v>-1.0000000000000009</v>
      </c>
      <c r="AU2010">
        <v>-1.0000000000000009</v>
      </c>
      <c r="AV2010">
        <v>-0.16076273456387763</v>
      </c>
      <c r="AW2010">
        <v>35.526792187893818</v>
      </c>
      <c r="AX2010">
        <v>35.526792187893818</v>
      </c>
      <c r="AY2010">
        <v>-1.5647695514927198E-2</v>
      </c>
      <c r="AZ2010">
        <v>-42.666676844149656</v>
      </c>
      <c r="BA2010">
        <v>1342.0787847681427</v>
      </c>
    </row>
    <row r="2011" spans="1:100" x14ac:dyDescent="0.25">
      <c r="A2011">
        <v>4838</v>
      </c>
      <c r="B2011" t="s">
        <v>1453</v>
      </c>
      <c r="C2011">
        <v>3</v>
      </c>
      <c r="D2011">
        <v>5.2882258025780162</v>
      </c>
      <c r="E2011">
        <v>0</v>
      </c>
      <c r="F2011">
        <v>1.1217607522671202</v>
      </c>
      <c r="G2011">
        <v>1.1217607522671202</v>
      </c>
      <c r="H2011">
        <v>-0.12276347366571846</v>
      </c>
      <c r="I2011">
        <v>8.4812813468019225E-3</v>
      </c>
      <c r="J2011">
        <v>-6.8569315391349939</v>
      </c>
      <c r="K2011">
        <v>-0.11428219231891654</v>
      </c>
      <c r="L2011">
        <v>-0.99999999999999911</v>
      </c>
      <c r="M2011">
        <v>-0.99999999999999911</v>
      </c>
      <c r="N2011">
        <v>-2.2856438463783308</v>
      </c>
      <c r="O2011">
        <v>-0.44694498428985374</v>
      </c>
      <c r="P2011">
        <v>-1.291111132957186</v>
      </c>
      <c r="Q2011">
        <v>6.9747118450737986</v>
      </c>
      <c r="R2011">
        <v>1.9900315821051815</v>
      </c>
      <c r="S2011">
        <v>0.33333333333333265</v>
      </c>
      <c r="T2011">
        <v>0.27462386248044052</v>
      </c>
      <c r="U2011">
        <v>-0.1854756270892807</v>
      </c>
      <c r="V2011">
        <v>-4.2321309045103062E-2</v>
      </c>
      <c r="W2011">
        <v>19.777698079932243</v>
      </c>
      <c r="X2011">
        <v>-0.34716744744845895</v>
      </c>
      <c r="Y2011">
        <v>-0.99999999999999911</v>
      </c>
      <c r="Z2011">
        <v>-0.99999999999999911</v>
      </c>
      <c r="AA2011">
        <v>16.06702533208712</v>
      </c>
      <c r="AB2011">
        <v>5.1732568625178152E-2</v>
      </c>
      <c r="AC2011">
        <v>9.9881910176491187E-2</v>
      </c>
      <c r="AD2011">
        <v>-0.26562856540067548</v>
      </c>
      <c r="AE2011">
        <v>-5.7007043299502991</v>
      </c>
      <c r="AF2011">
        <v>-0.99999999999999911</v>
      </c>
      <c r="AG2011">
        <v>-0.99999999999999911</v>
      </c>
      <c r="AH2011">
        <v>-0.99999999999999911</v>
      </c>
      <c r="AI2011">
        <v>0</v>
      </c>
      <c r="AJ2011">
        <v>-4.2321309045103062E-2</v>
      </c>
      <c r="AK2011">
        <v>-0.12653838361588396</v>
      </c>
      <c r="AL2011">
        <v>-0.21320417544509823</v>
      </c>
      <c r="AM2011">
        <v>-0.12351184049507505</v>
      </c>
      <c r="AN2011">
        <v>-6.5374054773248771E-2</v>
      </c>
      <c r="AO2011">
        <v>-3.7204879304562986</v>
      </c>
      <c r="AP2011">
        <v>-2.7003722465567104</v>
      </c>
      <c r="AQ2011">
        <v>12.920766540797247</v>
      </c>
      <c r="AR2011">
        <v>0.38016025967938921</v>
      </c>
      <c r="AS2011">
        <v>-0.46144963976737541</v>
      </c>
      <c r="AT2011">
        <v>-0.99999999999999911</v>
      </c>
      <c r="AU2011">
        <v>-0.99999999999999911</v>
      </c>
      <c r="AV2011">
        <v>3.1117923343723009</v>
      </c>
      <c r="AW2011">
        <v>12.91970810124055</v>
      </c>
      <c r="AX2011">
        <v>8.687577196730242</v>
      </c>
      <c r="AY2011">
        <v>-7.0034748329008217E-2</v>
      </c>
      <c r="AZ2011">
        <v>-59.498352052828437</v>
      </c>
      <c r="BA2011">
        <v>1284.246565867255</v>
      </c>
    </row>
    <row r="2012" spans="1:100" x14ac:dyDescent="0.25">
      <c r="A2012">
        <v>4840</v>
      </c>
      <c r="B2012" t="s">
        <v>2357</v>
      </c>
      <c r="C2012">
        <v>3</v>
      </c>
      <c r="D2012">
        <v>2.5847027430815315</v>
      </c>
      <c r="E2012">
        <v>0</v>
      </c>
      <c r="F2012">
        <v>-0.34311998802682037</v>
      </c>
      <c r="G2012">
        <v>-0.34311998802682037</v>
      </c>
      <c r="H2012">
        <v>-2.8273219806047405E-2</v>
      </c>
      <c r="I2012">
        <v>0</v>
      </c>
      <c r="J2012">
        <v>-1.6963931883628458</v>
      </c>
      <c r="K2012">
        <v>-2.8273219806047405E-2</v>
      </c>
      <c r="L2012">
        <v>-0.99999999999999889</v>
      </c>
      <c r="M2012">
        <v>-0.99999999999999889</v>
      </c>
      <c r="N2012">
        <v>-0.56546439612094912</v>
      </c>
      <c r="O2012">
        <v>0.5451895666918688</v>
      </c>
      <c r="P2012">
        <v>0.57034787865446124</v>
      </c>
      <c r="Q2012">
        <v>-1.6315788724195381</v>
      </c>
      <c r="R2012">
        <v>-0.50958522950024832</v>
      </c>
      <c r="S2012">
        <v>0.33037457939198106</v>
      </c>
      <c r="T2012">
        <v>0.309235725388606</v>
      </c>
      <c r="U2012">
        <v>-9.6609924173352568E-2</v>
      </c>
      <c r="V2012">
        <v>0</v>
      </c>
      <c r="W2012">
        <v>22.850944016531262</v>
      </c>
      <c r="X2012">
        <v>0.24632163509740568</v>
      </c>
      <c r="Y2012">
        <v>-0.99999999999999889</v>
      </c>
      <c r="Z2012">
        <v>-0.99999999999999889</v>
      </c>
      <c r="AA2012">
        <v>19.334875851466869</v>
      </c>
      <c r="AB2012">
        <v>5.7297756284006553E-2</v>
      </c>
      <c r="AC2012">
        <v>4.8428688170904115E-2</v>
      </c>
      <c r="AD2012">
        <v>-0.16585610316619354</v>
      </c>
      <c r="AE2012">
        <v>-3.0064829355641454</v>
      </c>
      <c r="AF2012">
        <v>-0.99999999999999889</v>
      </c>
      <c r="AG2012">
        <v>-0.99999999999999889</v>
      </c>
      <c r="AH2012">
        <v>-0.99999999999999889</v>
      </c>
      <c r="AI2012">
        <v>0</v>
      </c>
      <c r="AJ2012">
        <v>0</v>
      </c>
      <c r="AK2012">
        <v>0.70902763438532512</v>
      </c>
      <c r="AL2012">
        <v>0.17006880817678918</v>
      </c>
      <c r="AM2012">
        <v>-6.5674459626613134E-3</v>
      </c>
      <c r="AN2012">
        <v>0.43635166643890272</v>
      </c>
      <c r="AO2012">
        <v>3.3809520228600927</v>
      </c>
      <c r="AP2012">
        <v>11.759135701856511</v>
      </c>
      <c r="AQ2012">
        <v>21.154550828168418</v>
      </c>
      <c r="AR2012">
        <v>0.54300038060723399</v>
      </c>
      <c r="AS2012">
        <v>0.21804841529135832</v>
      </c>
      <c r="AT2012">
        <v>-0.99999999999999889</v>
      </c>
      <c r="AU2012">
        <v>-0.99999999999999889</v>
      </c>
      <c r="AV2012">
        <v>-0.85270521752706852</v>
      </c>
      <c r="AW2012">
        <v>31.639201120015265</v>
      </c>
      <c r="AX2012">
        <v>31.639201120015265</v>
      </c>
      <c r="AY2012">
        <v>-2.5735021168801695E-2</v>
      </c>
      <c r="AZ2012">
        <v>-17.291191607109639</v>
      </c>
      <c r="BA2012">
        <v>1360.8886330414755</v>
      </c>
      <c r="CU2012" t="e">
        <v>#N/A</v>
      </c>
      <c r="CV2012" t="e">
        <v>#N/A</v>
      </c>
    </row>
    <row r="2013" spans="1:100" x14ac:dyDescent="0.25">
      <c r="A2013">
        <v>4841</v>
      </c>
      <c r="B2013" t="s">
        <v>2358</v>
      </c>
      <c r="C2013">
        <v>3</v>
      </c>
      <c r="D2013">
        <v>3.6581002358877841</v>
      </c>
      <c r="E2013">
        <v>7.4497302366388195E-4</v>
      </c>
      <c r="F2013">
        <v>-8.8267451856089821E-2</v>
      </c>
      <c r="G2013">
        <v>-8.8267451856089821E-2</v>
      </c>
      <c r="H2013">
        <v>-9.5489944677557323E-2</v>
      </c>
      <c r="I2013">
        <v>0</v>
      </c>
      <c r="J2013">
        <v>-5.7293966806534389</v>
      </c>
      <c r="K2013">
        <v>-9.5489944677557323E-2</v>
      </c>
      <c r="L2013">
        <v>-0.99999999999999711</v>
      </c>
      <c r="M2013">
        <v>-0.99999999999999711</v>
      </c>
      <c r="N2013">
        <v>-1.9097988935511463</v>
      </c>
      <c r="O2013">
        <v>-2.1595638966217412</v>
      </c>
      <c r="P2013">
        <v>-2.5431745889713309</v>
      </c>
      <c r="Q2013">
        <v>-0.42819796304155816</v>
      </c>
      <c r="R2013">
        <v>-0.35213714911173088</v>
      </c>
      <c r="S2013">
        <v>0.33333333333333265</v>
      </c>
      <c r="T2013">
        <v>0.23924311826679223</v>
      </c>
      <c r="U2013">
        <v>-8.0567872521636996E-2</v>
      </c>
      <c r="V2013">
        <v>0</v>
      </c>
      <c r="W2013">
        <v>23.49994095024179</v>
      </c>
      <c r="X2013">
        <v>0.2517046911245937</v>
      </c>
      <c r="Y2013">
        <v>-0.99999999999999711</v>
      </c>
      <c r="Z2013">
        <v>-0.99999999999999711</v>
      </c>
      <c r="AA2013">
        <v>46.690298833282483</v>
      </c>
      <c r="AB2013">
        <v>-3.1813300896689385E-2</v>
      </c>
      <c r="AC2013">
        <v>0.1184411965684222</v>
      </c>
      <c r="AD2013">
        <v>0.3842220049713152</v>
      </c>
      <c r="AE2013">
        <v>23.542495032152409</v>
      </c>
      <c r="AF2013">
        <v>-0.99999999999999711</v>
      </c>
      <c r="AG2013">
        <v>-0.99999999999999711</v>
      </c>
      <c r="AH2013">
        <v>-0.99999999999999711</v>
      </c>
      <c r="AI2013">
        <v>0</v>
      </c>
      <c r="AJ2013">
        <v>0</v>
      </c>
      <c r="AK2013">
        <v>0.11360390015578166</v>
      </c>
      <c r="AL2013">
        <v>2.2576267760538796E-3</v>
      </c>
      <c r="AM2013">
        <v>0.27559311947792675</v>
      </c>
      <c r="AN2013">
        <v>-0.13116323308935418</v>
      </c>
      <c r="AO2013">
        <v>7.4578474877270757</v>
      </c>
      <c r="AP2013">
        <v>-3.2677926933535848</v>
      </c>
      <c r="AQ2013">
        <v>17.770544269588363</v>
      </c>
      <c r="AR2013">
        <v>0.49200857907848777</v>
      </c>
      <c r="AS2013">
        <v>0.15621474644703615</v>
      </c>
      <c r="AT2013">
        <v>-0.99999999999999711</v>
      </c>
      <c r="AU2013">
        <v>-0.99999999999999711</v>
      </c>
      <c r="AV2013">
        <v>-0.44040460096782075</v>
      </c>
      <c r="AW2013">
        <v>41.262942243307144</v>
      </c>
      <c r="AX2013">
        <v>41.262942243307144</v>
      </c>
      <c r="AY2013">
        <v>-2.8707124177109883E-2</v>
      </c>
      <c r="AZ2013">
        <v>-36.785259115162027</v>
      </c>
      <c r="BA2013">
        <v>1369.5640489064751</v>
      </c>
    </row>
    <row r="2014" spans="1:100" x14ac:dyDescent="0.25">
      <c r="A2014">
        <v>4845</v>
      </c>
      <c r="B2014" t="s">
        <v>2359</v>
      </c>
      <c r="C2014">
        <v>3</v>
      </c>
      <c r="D2014">
        <v>4.3234985048200123</v>
      </c>
      <c r="E2014">
        <v>0.20992178626390384</v>
      </c>
      <c r="F2014">
        <v>-0.81831712268888579</v>
      </c>
      <c r="G2014">
        <v>-0.79519682872131858</v>
      </c>
      <c r="H2014">
        <v>-0.12590056959562757</v>
      </c>
      <c r="I2014">
        <v>0</v>
      </c>
      <c r="J2014">
        <v>-7.5540341757376543</v>
      </c>
      <c r="K2014">
        <v>-0.12590056959562757</v>
      </c>
      <c r="L2014">
        <v>-1.0000000000000016</v>
      </c>
      <c r="M2014">
        <v>-1.0000000000000016</v>
      </c>
      <c r="N2014">
        <v>-2.5180113919125517</v>
      </c>
      <c r="O2014">
        <v>-4.0257324996389601</v>
      </c>
      <c r="P2014">
        <v>-1.0028508405819703</v>
      </c>
      <c r="Q2014">
        <v>-1.5915041178817273</v>
      </c>
      <c r="R2014">
        <v>-0.6525887892243315</v>
      </c>
      <c r="S2014">
        <v>0.33333333333333404</v>
      </c>
      <c r="T2014">
        <v>0.30371869338481505</v>
      </c>
      <c r="U2014">
        <v>0.21127651923179819</v>
      </c>
      <c r="V2014">
        <v>1.4734312993881442E-2</v>
      </c>
      <c r="W2014">
        <v>39.55853714157827</v>
      </c>
      <c r="X2014">
        <v>1.7135992122219108</v>
      </c>
      <c r="Y2014">
        <v>-1.0000000000000016</v>
      </c>
      <c r="Z2014">
        <v>-1.0000000000000016</v>
      </c>
      <c r="AA2014">
        <v>76.037684143962707</v>
      </c>
      <c r="AB2014">
        <v>0.27079124333905252</v>
      </c>
      <c r="AC2014">
        <v>0.20243393905403098</v>
      </c>
      <c r="AD2014">
        <v>0.26940953343909235</v>
      </c>
      <c r="AE2014">
        <v>37.131735791608783</v>
      </c>
      <c r="AF2014">
        <v>-1.0000000000000016</v>
      </c>
      <c r="AG2014">
        <v>-1.0000000000000016</v>
      </c>
      <c r="AH2014">
        <v>-1.0000000000000016</v>
      </c>
      <c r="AI2014">
        <v>0</v>
      </c>
      <c r="AJ2014">
        <v>1.4734312993881442E-2</v>
      </c>
      <c r="AK2014">
        <v>-7.6969331637768207E-3</v>
      </c>
      <c r="AL2014">
        <v>0.17725946309885601</v>
      </c>
      <c r="AM2014">
        <v>0.15106064826921048</v>
      </c>
      <c r="AN2014">
        <v>0.22327507974030505</v>
      </c>
      <c r="AO2014">
        <v>3.7380315409113791</v>
      </c>
      <c r="AP2014">
        <v>6.4681743090019062</v>
      </c>
      <c r="AQ2014">
        <v>32.004502965840608</v>
      </c>
      <c r="AR2014">
        <v>0.86306285894382906</v>
      </c>
      <c r="AS2014">
        <v>1.5876986426262831</v>
      </c>
      <c r="AT2014">
        <v>-1.0000000000000016</v>
      </c>
      <c r="AU2014">
        <v>-1.0000000000000016</v>
      </c>
      <c r="AV2014">
        <v>-1.4477856179456503</v>
      </c>
      <c r="AW2014">
        <v>78.480125953325668</v>
      </c>
      <c r="AX2014">
        <v>79.953557252713807</v>
      </c>
      <c r="AY2014">
        <v>0.12932588032787135</v>
      </c>
      <c r="AZ2014">
        <v>-17.541329666099823</v>
      </c>
      <c r="BA2014">
        <v>1412.1227920938197</v>
      </c>
      <c r="CU2014" t="e">
        <v>#N/A</v>
      </c>
      <c r="CV2014" t="e">
        <v>#N/A</v>
      </c>
    </row>
    <row r="2015" spans="1:100" x14ac:dyDescent="0.25">
      <c r="A2015">
        <v>4847</v>
      </c>
      <c r="B2015" t="s">
        <v>2360</v>
      </c>
      <c r="C2015">
        <v>3</v>
      </c>
      <c r="D2015">
        <v>4.6223775202576984</v>
      </c>
      <c r="E2015">
        <v>0</v>
      </c>
      <c r="F2015">
        <v>0.59409565088323268</v>
      </c>
      <c r="G2015">
        <v>0.59409565088323268</v>
      </c>
      <c r="H2015">
        <v>5.4647140987143746E-2</v>
      </c>
      <c r="I2015">
        <v>0</v>
      </c>
      <c r="J2015">
        <v>3.278828459228623</v>
      </c>
      <c r="K2015">
        <v>5.4647140987143746E-2</v>
      </c>
      <c r="L2015">
        <v>-0.99999999999999889</v>
      </c>
      <c r="M2015">
        <v>-0.99999999999999889</v>
      </c>
      <c r="N2015">
        <v>1.0929428197428741</v>
      </c>
      <c r="O2015">
        <v>8.4953016303695534</v>
      </c>
      <c r="P2015">
        <v>-0.84080794444433271</v>
      </c>
      <c r="Q2015">
        <v>-1.6842756785352373</v>
      </c>
      <c r="R2015">
        <v>-0.56899951967430773</v>
      </c>
      <c r="S2015">
        <v>0.33333333333333298</v>
      </c>
      <c r="T2015">
        <v>0.23276035432517292</v>
      </c>
      <c r="U2015">
        <v>-0.19501164465869003</v>
      </c>
      <c r="V2015">
        <v>0</v>
      </c>
      <c r="W2015">
        <v>12.657396080506892</v>
      </c>
      <c r="X2015">
        <v>-0.35826138367492844</v>
      </c>
      <c r="Y2015">
        <v>-0.99999999999999889</v>
      </c>
      <c r="Z2015">
        <v>-0.99999999999999889</v>
      </c>
      <c r="AA2015">
        <v>-1.3470663292676512</v>
      </c>
      <c r="AB2015">
        <v>-4.3868537209352743E-2</v>
      </c>
      <c r="AC2015">
        <v>-0.15200899217101152</v>
      </c>
      <c r="AD2015">
        <v>-7.2831728421639819E-2</v>
      </c>
      <c r="AE2015">
        <v>-13.435462890100212</v>
      </c>
      <c r="AF2015">
        <v>-0.99999999999999889</v>
      </c>
      <c r="AG2015">
        <v>-0.99999999999999889</v>
      </c>
      <c r="AH2015">
        <v>-0.99999999999999889</v>
      </c>
      <c r="AI2015">
        <v>0</v>
      </c>
      <c r="AJ2015">
        <v>0</v>
      </c>
      <c r="AK2015">
        <v>-8.2034983147791125E-3</v>
      </c>
      <c r="AL2015">
        <v>-4.7881109892625645E-2</v>
      </c>
      <c r="AM2015">
        <v>-0.13764877499013295</v>
      </c>
      <c r="AN2015">
        <v>0.25110200697450769</v>
      </c>
      <c r="AO2015">
        <v>-3.4822368663272192</v>
      </c>
      <c r="AP2015">
        <v>6.0381446248995676</v>
      </c>
      <c r="AQ2015">
        <v>15.93622453973552</v>
      </c>
      <c r="AR2015">
        <v>0.3710820429998159</v>
      </c>
      <c r="AS2015">
        <v>-0.30361424268778486</v>
      </c>
      <c r="AT2015">
        <v>-0.99999999999999889</v>
      </c>
      <c r="AU2015">
        <v>-0.99999999999999889</v>
      </c>
      <c r="AV2015">
        <v>2.5096131208925065E-2</v>
      </c>
      <c r="AW2015">
        <v>13.186379926001477</v>
      </c>
      <c r="AX2015">
        <v>13.186379926001477</v>
      </c>
      <c r="AY2015">
        <v>-0.23559277252038036</v>
      </c>
      <c r="AZ2015">
        <v>-37.003578702166841</v>
      </c>
      <c r="BA2015">
        <v>1367.5059355082499</v>
      </c>
      <c r="CU2015" t="e">
        <v>#N/A</v>
      </c>
      <c r="CV2015" t="e">
        <v>#N/A</v>
      </c>
    </row>
    <row r="2016" spans="1:100" x14ac:dyDescent="0.25">
      <c r="A2016">
        <v>4851</v>
      </c>
      <c r="B2016" t="s">
        <v>2361</v>
      </c>
      <c r="C2016">
        <v>3</v>
      </c>
      <c r="D2016">
        <v>5.0078142726838761</v>
      </c>
      <c r="E2016">
        <v>0</v>
      </c>
      <c r="F2016">
        <v>-4.2504595216650669E-2</v>
      </c>
      <c r="G2016">
        <v>-4.2504595216650669E-2</v>
      </c>
      <c r="H2016">
        <v>0.14215573801856535</v>
      </c>
      <c r="I2016">
        <v>-1.2811553151583735E-2</v>
      </c>
      <c r="J2016">
        <v>7.7606510920188922</v>
      </c>
      <c r="K2016">
        <v>0.1293441848669816</v>
      </c>
      <c r="L2016">
        <v>-1</v>
      </c>
      <c r="M2016">
        <v>-1</v>
      </c>
      <c r="N2016">
        <v>2.5868836973396316</v>
      </c>
      <c r="O2016">
        <v>12.72596076948612</v>
      </c>
      <c r="P2016">
        <v>-0.42253079840599583</v>
      </c>
      <c r="Q2016">
        <v>-0.87603512114005433</v>
      </c>
      <c r="R2016">
        <v>-0.33797624171810919</v>
      </c>
      <c r="S2016">
        <v>0.33333333333333331</v>
      </c>
      <c r="T2016">
        <v>0.36501812638671843</v>
      </c>
      <c r="U2016">
        <v>0.30617399105532822</v>
      </c>
      <c r="V2016">
        <v>-2.1316754372230878E-2</v>
      </c>
      <c r="W2016">
        <v>34.154580461446663</v>
      </c>
      <c r="X2016">
        <v>1.6809196873080963</v>
      </c>
      <c r="Y2016">
        <v>-1</v>
      </c>
      <c r="Z2016">
        <v>-1</v>
      </c>
      <c r="AA2016">
        <v>86.013662851782698</v>
      </c>
      <c r="AB2016">
        <v>0.37172383933702924</v>
      </c>
      <c r="AC2016">
        <v>0.43195074159033514</v>
      </c>
      <c r="AD2016">
        <v>0.24026659171371706</v>
      </c>
      <c r="AE2016">
        <v>52.197058632054059</v>
      </c>
      <c r="AF2016">
        <v>-1</v>
      </c>
      <c r="AG2016">
        <v>-1</v>
      </c>
      <c r="AH2016">
        <v>-1</v>
      </c>
      <c r="AI2016">
        <v>0</v>
      </c>
      <c r="AJ2016">
        <v>-2.1316754372230878E-2</v>
      </c>
      <c r="AK2016">
        <v>6.3001667679824028E-3</v>
      </c>
      <c r="AL2016">
        <v>0.18711540213368227</v>
      </c>
      <c r="AM2016">
        <v>7.7052905306871672E-2</v>
      </c>
      <c r="AN2016">
        <v>-0.1247269350363838</v>
      </c>
      <c r="AO2016">
        <v>1.9578234665117029</v>
      </c>
      <c r="AP2016">
        <v>-2.1825963652411828</v>
      </c>
      <c r="AQ2016">
        <v>41.915231553465595</v>
      </c>
      <c r="AR2016">
        <v>0.98320869640314923</v>
      </c>
      <c r="AS2016">
        <v>1.8102638721750768</v>
      </c>
      <c r="AT2016">
        <v>-1</v>
      </c>
      <c r="AU2016">
        <v>-1</v>
      </c>
      <c r="AV2016">
        <v>-0.38048083693475981</v>
      </c>
      <c r="AW2016">
        <v>96.557027256027609</v>
      </c>
      <c r="AX2016">
        <v>94.425351818804515</v>
      </c>
      <c r="AY2016">
        <v>0.28404976563887308</v>
      </c>
      <c r="AZ2016">
        <v>43.163666727385269</v>
      </c>
      <c r="BA2016">
        <v>1477.2376840346662</v>
      </c>
    </row>
    <row r="2017" spans="1:100" x14ac:dyDescent="0.25">
      <c r="A2017">
        <v>4854</v>
      </c>
      <c r="B2017" t="s">
        <v>2362</v>
      </c>
      <c r="C2017">
        <v>3</v>
      </c>
      <c r="D2017">
        <v>4.539726138804399</v>
      </c>
      <c r="E2017">
        <v>0</v>
      </c>
      <c r="F2017">
        <v>0.2991798277954138</v>
      </c>
      <c r="G2017">
        <v>0.2991798277954138</v>
      </c>
      <c r="H2017">
        <v>0.12905803140935679</v>
      </c>
      <c r="I2017">
        <v>-5.9175515548051966E-3</v>
      </c>
      <c r="J2017">
        <v>7.3884287912730962</v>
      </c>
      <c r="K2017">
        <v>0.12314047985455161</v>
      </c>
      <c r="L2017">
        <v>-0.99999999999999889</v>
      </c>
      <c r="M2017">
        <v>-0.99999999999999889</v>
      </c>
      <c r="N2017">
        <v>2.4628095970910326</v>
      </c>
      <c r="O2017">
        <v>12.227334757872912</v>
      </c>
      <c r="P2017">
        <v>-0.39780516566032592</v>
      </c>
      <c r="Q2017">
        <v>1.0311111285680634</v>
      </c>
      <c r="R2017">
        <v>0.36771039622489615</v>
      </c>
      <c r="S2017">
        <v>0.33333333333333293</v>
      </c>
      <c r="T2017">
        <v>0.26445012939501433</v>
      </c>
      <c r="U2017">
        <v>6.3602562636272134E-2</v>
      </c>
      <c r="V2017">
        <v>-4.6530147376080869E-2</v>
      </c>
      <c r="W2017">
        <v>19.668615925359479</v>
      </c>
      <c r="X2017">
        <v>0.37573759514472643</v>
      </c>
      <c r="Y2017">
        <v>-0.99999999999999889</v>
      </c>
      <c r="Z2017">
        <v>-0.99999999999999889</v>
      </c>
      <c r="AA2017">
        <v>16.525913981403324</v>
      </c>
      <c r="AB2017">
        <v>-1.4858696074321434E-2</v>
      </c>
      <c r="AC2017">
        <v>-8.5739602686110972E-2</v>
      </c>
      <c r="AD2017">
        <v>3.0390051956811295E-2</v>
      </c>
      <c r="AE2017">
        <v>-3.5104123401810652</v>
      </c>
      <c r="AF2017">
        <v>-0.99999999999999889</v>
      </c>
      <c r="AG2017">
        <v>-0.99999999999999889</v>
      </c>
      <c r="AH2017">
        <v>-0.99999999999999889</v>
      </c>
      <c r="AI2017">
        <v>0</v>
      </c>
      <c r="AJ2017">
        <v>-4.6530147376080869E-2</v>
      </c>
      <c r="AK2017">
        <v>0.1457831244710614</v>
      </c>
      <c r="AL2017">
        <v>-6.6753885226365189E-2</v>
      </c>
      <c r="AM2017">
        <v>6.8121085460640343E-2</v>
      </c>
      <c r="AN2017">
        <v>0.32383393325326409</v>
      </c>
      <c r="AO2017">
        <v>2.4319427588713158</v>
      </c>
      <c r="AP2017">
        <v>7.7620789051997781</v>
      </c>
      <c r="AQ2017">
        <v>27.057044716632582</v>
      </c>
      <c r="AR2017">
        <v>0.61485587798853847</v>
      </c>
      <c r="AS2017">
        <v>0.49887807499927783</v>
      </c>
      <c r="AT2017">
        <v>-0.99999999999999889</v>
      </c>
      <c r="AU2017">
        <v>-0.99999999999999889</v>
      </c>
      <c r="AV2017">
        <v>0.66689022402031028</v>
      </c>
      <c r="AW2017">
        <v>36.515327644475988</v>
      </c>
      <c r="AX2017">
        <v>31.862312906867906</v>
      </c>
      <c r="AY2017">
        <v>-0.1506949596887002</v>
      </c>
      <c r="AZ2017">
        <v>-24.409485645477165</v>
      </c>
      <c r="BA2017">
        <v>1363.2834335300581</v>
      </c>
      <c r="CU2017" t="e">
        <v>#N/A</v>
      </c>
      <c r="CV2017" t="e">
        <v>#N/A</v>
      </c>
    </row>
    <row r="2018" spans="1:100" x14ac:dyDescent="0.25">
      <c r="A2018">
        <v>4855</v>
      </c>
      <c r="B2018" t="s">
        <v>2105</v>
      </c>
      <c r="C2018">
        <v>3</v>
      </c>
      <c r="D2018">
        <v>4.8933847787373388</v>
      </c>
      <c r="E2018">
        <v>0</v>
      </c>
      <c r="F2018">
        <v>0.30625649521783188</v>
      </c>
      <c r="G2018">
        <v>0.30625649521783188</v>
      </c>
      <c r="H2018">
        <v>0.57285435398796136</v>
      </c>
      <c r="I2018">
        <v>0</v>
      </c>
      <c r="J2018">
        <v>34.3712612392777</v>
      </c>
      <c r="K2018">
        <v>0.57285435398796136</v>
      </c>
      <c r="L2018">
        <v>-0.99999999999999944</v>
      </c>
      <c r="M2018">
        <v>-0.99999999999999944</v>
      </c>
      <c r="N2018">
        <v>11.457087079759226</v>
      </c>
      <c r="O2018">
        <v>39.570902513232845</v>
      </c>
      <c r="P2018">
        <v>2.7399538962210408</v>
      </c>
      <c r="Q2018">
        <v>2.0161893097882402</v>
      </c>
      <c r="R2018">
        <v>0.85471044488285419</v>
      </c>
      <c r="S2018">
        <v>0.33333333333333309</v>
      </c>
      <c r="T2018">
        <v>0.37522466588557996</v>
      </c>
      <c r="U2018">
        <v>9.7514890181343475E-2</v>
      </c>
      <c r="V2018">
        <v>0</v>
      </c>
      <c r="W2018">
        <v>9.3287414164918143</v>
      </c>
      <c r="X2018">
        <v>0.56765453850857261</v>
      </c>
      <c r="Y2018">
        <v>-0.99999999999999944</v>
      </c>
      <c r="Z2018">
        <v>-0.99999999999999944</v>
      </c>
      <c r="AA2018">
        <v>37.416998033024576</v>
      </c>
      <c r="AB2018">
        <v>0.23440147460131858</v>
      </c>
      <c r="AC2018">
        <v>0.17517205143577294</v>
      </c>
      <c r="AD2018">
        <v>0.13509739739590659</v>
      </c>
      <c r="AE2018">
        <v>27.233546171649898</v>
      </c>
      <c r="AF2018">
        <v>-0.99999999999999944</v>
      </c>
      <c r="AG2018">
        <v>-0.99999999999999944</v>
      </c>
      <c r="AH2018">
        <v>-0.99999999999999944</v>
      </c>
      <c r="AI2018">
        <v>0</v>
      </c>
      <c r="AJ2018">
        <v>0</v>
      </c>
      <c r="AK2018">
        <v>-1.9150385385080557E-2</v>
      </c>
      <c r="AL2018">
        <v>5.2311747574198153E-2</v>
      </c>
      <c r="AM2018">
        <v>0.10580812268237516</v>
      </c>
      <c r="AN2018">
        <v>1.668833852275254E-2</v>
      </c>
      <c r="AO2018">
        <v>2.5494511401339763</v>
      </c>
      <c r="AP2018">
        <v>0.67876720093980425</v>
      </c>
      <c r="AQ2018">
        <v>43.700002655769495</v>
      </c>
      <c r="AR2018">
        <v>0.80607288940025645</v>
      </c>
      <c r="AS2018">
        <v>1.1405088924965336</v>
      </c>
      <c r="AT2018">
        <v>-0.99999999999999944</v>
      </c>
      <c r="AU2018">
        <v>-0.99999999999999944</v>
      </c>
      <c r="AV2018">
        <v>1.1609669401006861</v>
      </c>
      <c r="AW2018">
        <v>77.666667747197252</v>
      </c>
      <c r="AX2018">
        <v>77.666667747197252</v>
      </c>
      <c r="AY2018">
        <v>0.15182676521777752</v>
      </c>
      <c r="AZ2018">
        <v>1.5552860294702544</v>
      </c>
      <c r="BA2018">
        <v>1439.0649288292188</v>
      </c>
    </row>
    <row r="2019" spans="1:100" x14ac:dyDescent="0.25">
      <c r="A2019">
        <v>4856</v>
      </c>
      <c r="B2019" t="s">
        <v>2363</v>
      </c>
      <c r="C2019">
        <v>2</v>
      </c>
      <c r="D2019">
        <v>3.6328391811050258</v>
      </c>
      <c r="E2019">
        <v>-2.2010120221038286E-2</v>
      </c>
      <c r="F2019">
        <v>2.2129674111079162E-2</v>
      </c>
      <c r="G2019">
        <v>2.9897036571389146E-2</v>
      </c>
      <c r="H2019">
        <v>5.8412616743000627E-2</v>
      </c>
      <c r="I2019">
        <v>0</v>
      </c>
      <c r="J2019">
        <v>3.5047570045800374</v>
      </c>
      <c r="K2019">
        <v>5.8412616743000627E-2</v>
      </c>
      <c r="L2019">
        <v>-1</v>
      </c>
      <c r="M2019">
        <v>-1</v>
      </c>
      <c r="N2019">
        <v>1.1682523348600125</v>
      </c>
      <c r="O2019">
        <v>7.485394977515103</v>
      </c>
      <c r="P2019">
        <v>5.6308788678133992E-2</v>
      </c>
      <c r="Q2019">
        <v>0.41986727795150125</v>
      </c>
      <c r="R2019">
        <v>0.13939718537745133</v>
      </c>
      <c r="S2019">
        <v>0.32577367965783993</v>
      </c>
      <c r="T2019">
        <v>0.26449830455765883</v>
      </c>
      <c r="U2019">
        <v>5.3250780943006969E-2</v>
      </c>
      <c r="V2019">
        <v>-2.5897045027353524E-3</v>
      </c>
      <c r="W2019">
        <v>22.779699100949465</v>
      </c>
      <c r="X2019">
        <v>0.68998554167604431</v>
      </c>
      <c r="Y2019">
        <v>-1</v>
      </c>
      <c r="Z2019">
        <v>-1</v>
      </c>
      <c r="AA2019">
        <v>39.247652096858147</v>
      </c>
      <c r="AB2019">
        <v>9.009305653855651E-2</v>
      </c>
      <c r="AC2019">
        <v>9.0296311820259392E-2</v>
      </c>
      <c r="AD2019">
        <v>8.5939742325626775E-2</v>
      </c>
      <c r="AE2019">
        <v>15.103553563709243</v>
      </c>
      <c r="AF2019">
        <v>-1</v>
      </c>
      <c r="AG2019">
        <v>-1</v>
      </c>
      <c r="AH2019">
        <v>-1</v>
      </c>
      <c r="AI2019">
        <v>-1.6870803696506919E-3</v>
      </c>
      <c r="AJ2019">
        <v>-2.5897045027353524E-3</v>
      </c>
      <c r="AK2019">
        <v>0.12336909733989851</v>
      </c>
      <c r="AL2019">
        <v>4.8458859649348825E-2</v>
      </c>
      <c r="AM2019">
        <v>0.13534528243520982</v>
      </c>
      <c r="AN2019">
        <v>4.8095577779843933E-2</v>
      </c>
      <c r="AO2019">
        <v>3.833440251171929</v>
      </c>
      <c r="AP2019">
        <v>1.6117210391506518</v>
      </c>
      <c r="AQ2019">
        <v>27.873195258457251</v>
      </c>
      <c r="AR2019">
        <v>0.65900738238763856</v>
      </c>
      <c r="AS2019">
        <v>0.77259630824240788</v>
      </c>
      <c r="AT2019">
        <v>-1</v>
      </c>
      <c r="AU2019">
        <v>-1</v>
      </c>
      <c r="AV2019">
        <v>0.23670202279839087</v>
      </c>
      <c r="AW2019">
        <v>50.673726094417006</v>
      </c>
      <c r="AX2019">
        <v>50.733329410577227</v>
      </c>
      <c r="AY2019">
        <v>0.13469610860180997</v>
      </c>
      <c r="AZ2019">
        <v>-5.6010026500291561</v>
      </c>
      <c r="BA2019">
        <v>1431.4390369868004</v>
      </c>
    </row>
    <row r="2020" spans="1:100" x14ac:dyDescent="0.25">
      <c r="A2020">
        <v>4859</v>
      </c>
      <c r="B2020" t="s">
        <v>2364</v>
      </c>
      <c r="C2020">
        <v>3</v>
      </c>
      <c r="D2020">
        <v>3.7512768727823831</v>
      </c>
      <c r="E2020">
        <v>0</v>
      </c>
      <c r="F2020">
        <v>6.2453410098814555E-2</v>
      </c>
      <c r="G2020">
        <v>6.2453410098814555E-2</v>
      </c>
      <c r="H2020">
        <v>0.27103154300780463</v>
      </c>
      <c r="I2020">
        <v>0</v>
      </c>
      <c r="J2020">
        <v>16.261892580468277</v>
      </c>
      <c r="K2020">
        <v>0.27103154300780463</v>
      </c>
      <c r="L2020">
        <v>-1.0000000000000011</v>
      </c>
      <c r="M2020">
        <v>-1.0000000000000011</v>
      </c>
      <c r="N2020">
        <v>5.4206308601560895</v>
      </c>
      <c r="O2020">
        <v>20.07562286334948</v>
      </c>
      <c r="P2020">
        <v>-0.95861821073225162</v>
      </c>
      <c r="Q2020">
        <v>2.4606251334054381</v>
      </c>
      <c r="R2020">
        <v>0.72104584473584576</v>
      </c>
      <c r="S2020">
        <v>0.33333333333333348</v>
      </c>
      <c r="T2020">
        <v>0.39686623404341115</v>
      </c>
      <c r="U2020">
        <v>0.10686757218054944</v>
      </c>
      <c r="V2020">
        <v>-9.5941042525826952E-3</v>
      </c>
      <c r="W2020">
        <v>22.257659691876281</v>
      </c>
      <c r="X2020">
        <v>0.87122796829427873</v>
      </c>
      <c r="Y2020">
        <v>-1.0000000000000011</v>
      </c>
      <c r="Z2020">
        <v>-1.0000000000000011</v>
      </c>
      <c r="AA2020">
        <v>67.789375905963951</v>
      </c>
      <c r="AB2020">
        <v>5.4161625649271447E-2</v>
      </c>
      <c r="AC2020">
        <v>0.47783556603501759</v>
      </c>
      <c r="AD2020">
        <v>0.36421621570274698</v>
      </c>
      <c r="AE2020">
        <v>44.810670369351811</v>
      </c>
      <c r="AF2020">
        <v>-1.0000000000000011</v>
      </c>
      <c r="AG2020">
        <v>-1.0000000000000011</v>
      </c>
      <c r="AH2020">
        <v>-1.0000000000000011</v>
      </c>
      <c r="AI2020">
        <v>0</v>
      </c>
      <c r="AJ2020">
        <v>-9.5941042525826952E-3</v>
      </c>
      <c r="AK2020">
        <v>-3.5025309482964659E-2</v>
      </c>
      <c r="AL2020">
        <v>0.11346600372516029</v>
      </c>
      <c r="AM2020">
        <v>0.38976681629727628</v>
      </c>
      <c r="AN2020">
        <v>0.30646869379072783</v>
      </c>
      <c r="AO2020">
        <v>9.5690438600170822</v>
      </c>
      <c r="AP2020">
        <v>8.2290473633939953</v>
      </c>
      <c r="AQ2020">
        <v>38.519552272344534</v>
      </c>
      <c r="AR2020">
        <v>0.8274730353047115</v>
      </c>
      <c r="AS2020">
        <v>1.1422595113020837</v>
      </c>
      <c r="AT2020">
        <v>-1.0000000000000011</v>
      </c>
      <c r="AU2020">
        <v>-1.0000000000000011</v>
      </c>
      <c r="AV2020">
        <v>0.78349925483466021</v>
      </c>
      <c r="AW2020">
        <v>96.094046132707419</v>
      </c>
      <c r="AX2020">
        <v>95.134635707449135</v>
      </c>
      <c r="AY2020">
        <v>0.33444528339188878</v>
      </c>
      <c r="AZ2020">
        <v>59.119067157635307</v>
      </c>
      <c r="BA2020">
        <v>1578.8983847071861</v>
      </c>
      <c r="CU2020" t="e">
        <v>#N/A</v>
      </c>
      <c r="CV2020" t="e">
        <v>#N/A</v>
      </c>
    </row>
    <row r="2021" spans="1:100" x14ac:dyDescent="0.25">
      <c r="A2021">
        <v>4902</v>
      </c>
      <c r="B2021" t="s">
        <v>2365</v>
      </c>
      <c r="C2021">
        <v>2</v>
      </c>
      <c r="D2021">
        <v>4.2325384244299817</v>
      </c>
      <c r="E2021">
        <v>0.11119992116083383</v>
      </c>
      <c r="F2021">
        <v>0.35383722844787607</v>
      </c>
      <c r="G2021">
        <v>0.36311090602006535</v>
      </c>
      <c r="H2021">
        <v>0.12734775682095545</v>
      </c>
      <c r="I2021">
        <v>0</v>
      </c>
      <c r="J2021">
        <v>7.6408654092573247</v>
      </c>
      <c r="K2021">
        <v>0.12734775682095545</v>
      </c>
      <c r="L2021">
        <v>-1</v>
      </c>
      <c r="M2021">
        <v>-1</v>
      </c>
      <c r="N2021">
        <v>2.5469551364191085</v>
      </c>
      <c r="O2021">
        <v>11.781730188412688</v>
      </c>
      <c r="P2021">
        <v>0.7309464445954742</v>
      </c>
      <c r="Q2021">
        <v>1.9966706278514916</v>
      </c>
      <c r="R2021">
        <v>0.65729572757200239</v>
      </c>
      <c r="S2021">
        <v>0.33865962721443493</v>
      </c>
      <c r="T2021">
        <v>0.31890303385667712</v>
      </c>
      <c r="U2021">
        <v>0.12061912938365948</v>
      </c>
      <c r="V2021">
        <v>6.3183139380455673E-3</v>
      </c>
      <c r="W2021">
        <v>27.031596908191073</v>
      </c>
      <c r="X2021">
        <v>1.002076059338556</v>
      </c>
      <c r="Y2021">
        <v>-1</v>
      </c>
      <c r="Z2021">
        <v>-1</v>
      </c>
      <c r="AA2021">
        <v>48.001624852028897</v>
      </c>
      <c r="AB2021">
        <v>0.16565921912229639</v>
      </c>
      <c r="AC2021">
        <v>0.16589115158217227</v>
      </c>
      <c r="AD2021">
        <v>0.16088540662536893</v>
      </c>
      <c r="AE2021">
        <v>22.065198467050255</v>
      </c>
      <c r="AF2021">
        <v>-1</v>
      </c>
      <c r="AG2021">
        <v>-1</v>
      </c>
      <c r="AH2021">
        <v>-1</v>
      </c>
      <c r="AI2021">
        <v>3.1975656609944661E-3</v>
      </c>
      <c r="AJ2021">
        <v>6.3183139380455673E-3</v>
      </c>
      <c r="AK2021">
        <v>3.2331357021275119E-2</v>
      </c>
      <c r="AL2021">
        <v>0.1394965999679722</v>
      </c>
      <c r="AM2021">
        <v>2.9311498533682569E-2</v>
      </c>
      <c r="AN2021">
        <v>0.1541293616813712</v>
      </c>
      <c r="AO2021">
        <v>1.1334048098158831</v>
      </c>
      <c r="AP2021">
        <v>4.3117564805066975</v>
      </c>
      <c r="AQ2021">
        <v>32.399640570362799</v>
      </c>
      <c r="AR2021">
        <v>0.75864330378441691</v>
      </c>
      <c r="AS2021">
        <v>1.0948063768798011</v>
      </c>
      <c r="AT2021">
        <v>-1</v>
      </c>
      <c r="AU2021">
        <v>-1</v>
      </c>
      <c r="AV2021">
        <v>0.92397424227613445</v>
      </c>
      <c r="AW2021">
        <v>60.762039225678933</v>
      </c>
      <c r="AX2021">
        <v>60.953805875699665</v>
      </c>
      <c r="AY2021">
        <v>0.21240317382227109</v>
      </c>
      <c r="AZ2021">
        <v>8.0126939686802174</v>
      </c>
      <c r="BA2021">
        <v>1419.7229684958131</v>
      </c>
    </row>
    <row r="2022" spans="1:100" x14ac:dyDescent="0.25">
      <c r="A2022">
        <v>4903</v>
      </c>
      <c r="B2022" t="s">
        <v>1858</v>
      </c>
      <c r="C2022">
        <v>2</v>
      </c>
      <c r="D2022">
        <v>4.8408338912738547</v>
      </c>
      <c r="E2022">
        <v>0.24631942516656036</v>
      </c>
      <c r="F2022">
        <v>0.69029955329961146</v>
      </c>
      <c r="G2022">
        <v>0.70110113784249228</v>
      </c>
      <c r="H2022">
        <v>0.19727102866498097</v>
      </c>
      <c r="I2022">
        <v>0</v>
      </c>
      <c r="J2022">
        <v>11.836261719898857</v>
      </c>
      <c r="K2022">
        <v>0.19727102866498097</v>
      </c>
      <c r="L2022">
        <v>-1</v>
      </c>
      <c r="M2022">
        <v>-1</v>
      </c>
      <c r="N2022">
        <v>3.9454205732996193</v>
      </c>
      <c r="O2022">
        <v>16.139650032267788</v>
      </c>
      <c r="P2022">
        <v>1.4152545080530843</v>
      </c>
      <c r="Q2022">
        <v>3.5960762307841287</v>
      </c>
      <c r="R2022">
        <v>1.1826179436804012</v>
      </c>
      <c r="S2022">
        <v>0.35173028483475355</v>
      </c>
      <c r="T2022">
        <v>0.37408761275321623</v>
      </c>
      <c r="U2022">
        <v>0.18895315084748496</v>
      </c>
      <c r="V2022">
        <v>1.5354021914005866E-2</v>
      </c>
      <c r="W2022">
        <v>31.34444237267499</v>
      </c>
      <c r="X2022">
        <v>1.3186401525104967</v>
      </c>
      <c r="Y2022">
        <v>-1</v>
      </c>
      <c r="Z2022">
        <v>-1</v>
      </c>
      <c r="AA2022">
        <v>56.881079016955546</v>
      </c>
      <c r="AB2022">
        <v>0.24230856403662437</v>
      </c>
      <c r="AC2022">
        <v>0.24256958473978002</v>
      </c>
      <c r="AD2022">
        <v>0.23690535889406422</v>
      </c>
      <c r="AE2022">
        <v>29.126633150542819</v>
      </c>
      <c r="AF2022">
        <v>-1</v>
      </c>
      <c r="AG2022">
        <v>-1</v>
      </c>
      <c r="AH2022">
        <v>-1</v>
      </c>
      <c r="AI2022">
        <v>8.1522293038970798E-3</v>
      </c>
      <c r="AJ2022">
        <v>1.5354021914005866E-2</v>
      </c>
      <c r="AK2022">
        <v>-6.0011338694818991E-2</v>
      </c>
      <c r="AL2022">
        <v>0.2318392956840663</v>
      </c>
      <c r="AM2022">
        <v>-7.8242197418959589E-2</v>
      </c>
      <c r="AN2022">
        <v>0.26168305763401334</v>
      </c>
      <c r="AO2022">
        <v>-1.6053335454111375</v>
      </c>
      <c r="AP2022">
        <v>7.0504948357337183</v>
      </c>
      <c r="AQ2022">
        <v>36.990968965047571</v>
      </c>
      <c r="AR2022">
        <v>0.85970742883556572</v>
      </c>
      <c r="AS2022">
        <v>1.4216350769409991</v>
      </c>
      <c r="AT2022">
        <v>-1</v>
      </c>
      <c r="AU2022">
        <v>-1</v>
      </c>
      <c r="AV2022">
        <v>1.6210979759632629</v>
      </c>
      <c r="AW2022">
        <v>70.994960501057136</v>
      </c>
      <c r="AX2022">
        <v>71.320784943821764</v>
      </c>
      <c r="AY2022">
        <v>0.29122410955210715</v>
      </c>
      <c r="AZ2022">
        <v>21.821532369467413</v>
      </c>
      <c r="BA2022">
        <v>1435.0723205395789</v>
      </c>
    </row>
    <row r="2023" spans="1:100" x14ac:dyDescent="0.25">
      <c r="A2023">
        <v>4904</v>
      </c>
      <c r="B2023" t="s">
        <v>2366</v>
      </c>
      <c r="C2023">
        <v>3</v>
      </c>
      <c r="D2023">
        <v>6.2621147385633966</v>
      </c>
      <c r="E2023">
        <v>-3.5360432237982772E-3</v>
      </c>
      <c r="F2023">
        <v>0.29157158022055046</v>
      </c>
      <c r="G2023">
        <v>0.29157158022055046</v>
      </c>
      <c r="H2023">
        <v>8.104505601157129E-2</v>
      </c>
      <c r="I2023">
        <v>0</v>
      </c>
      <c r="J2023">
        <v>4.8627033606942787</v>
      </c>
      <c r="K2023">
        <v>8.104505601157129E-2</v>
      </c>
      <c r="L2023">
        <v>-0.99999999999999956</v>
      </c>
      <c r="M2023">
        <v>-0.99999999999999956</v>
      </c>
      <c r="N2023">
        <v>1.6209011202314261</v>
      </c>
      <c r="O2023">
        <v>11.416389679478225</v>
      </c>
      <c r="P2023">
        <v>1.4029402359796288</v>
      </c>
      <c r="Q2023">
        <v>-1.7562891063229329</v>
      </c>
      <c r="R2023">
        <v>-0.58402324011518336</v>
      </c>
      <c r="S2023">
        <v>0.34145893745947919</v>
      </c>
      <c r="T2023">
        <v>0.23411026756232076</v>
      </c>
      <c r="U2023">
        <v>6.6683787941335379E-2</v>
      </c>
      <c r="V2023">
        <v>0</v>
      </c>
      <c r="W2023">
        <v>22.44831747806256</v>
      </c>
      <c r="X2023">
        <v>0.66203623500455733</v>
      </c>
      <c r="Y2023">
        <v>-0.99999999999999956</v>
      </c>
      <c r="Z2023">
        <v>-0.99999999999999956</v>
      </c>
      <c r="AA2023">
        <v>67.139239131763617</v>
      </c>
      <c r="AB2023">
        <v>0.30135988560319182</v>
      </c>
      <c r="AC2023">
        <v>0.33420269604697173</v>
      </c>
      <c r="AD2023">
        <v>0.26993631622616177</v>
      </c>
      <c r="AE2023">
        <v>45.274944893816254</v>
      </c>
      <c r="AF2023">
        <v>-0.99999999999999956</v>
      </c>
      <c r="AG2023">
        <v>-0.99999999999999956</v>
      </c>
      <c r="AH2023">
        <v>-0.99999999999999956</v>
      </c>
      <c r="AI2023">
        <v>-5.4480750393844993E-2</v>
      </c>
      <c r="AJ2023">
        <v>0</v>
      </c>
      <c r="AK2023">
        <v>-0.14599946074037934</v>
      </c>
      <c r="AL2023">
        <v>-7.1062819969696878E-2</v>
      </c>
      <c r="AM2023">
        <v>-0.19549360754030629</v>
      </c>
      <c r="AN2023">
        <v>0.55578219046097355</v>
      </c>
      <c r="AO2023">
        <v>-5.6173374922095549</v>
      </c>
      <c r="AP2023">
        <v>13.539240661675853</v>
      </c>
      <c r="AQ2023">
        <v>27.311020838756839</v>
      </c>
      <c r="AR2023">
        <v>0.64225299296313532</v>
      </c>
      <c r="AS2023">
        <v>0.74308129101612885</v>
      </c>
      <c r="AT2023">
        <v>-0.99999999999999956</v>
      </c>
      <c r="AU2023">
        <v>-0.99999999999999956</v>
      </c>
      <c r="AV2023">
        <v>-0.2924516598946324</v>
      </c>
      <c r="AW2023">
        <v>92.094869472917736</v>
      </c>
      <c r="AX2023">
        <v>91.005254465040835</v>
      </c>
      <c r="AY2023">
        <v>0.29528783977292627</v>
      </c>
      <c r="AZ2023">
        <v>19.416524834414254</v>
      </c>
      <c r="BA2023">
        <v>1486.4102049516935</v>
      </c>
    </row>
    <row r="2024" spans="1:100" x14ac:dyDescent="0.25">
      <c r="A2024">
        <v>4905</v>
      </c>
      <c r="B2024" t="s">
        <v>2367</v>
      </c>
      <c r="C2024">
        <v>3</v>
      </c>
      <c r="D2024">
        <v>4.7128796388050267</v>
      </c>
      <c r="E2024">
        <v>0</v>
      </c>
      <c r="F2024">
        <v>1.6797738273793623</v>
      </c>
      <c r="G2024">
        <v>1.6797738273793623</v>
      </c>
      <c r="H2024">
        <v>3.5272234220260948E-2</v>
      </c>
      <c r="I2024">
        <v>0</v>
      </c>
      <c r="J2024">
        <v>2.1163340532156583</v>
      </c>
      <c r="K2024">
        <v>3.5272234220260948E-2</v>
      </c>
      <c r="L2024">
        <v>-0.99999999999999989</v>
      </c>
      <c r="M2024">
        <v>-0.99999999999999989</v>
      </c>
      <c r="N2024">
        <v>0.70544468440521857</v>
      </c>
      <c r="O2024">
        <v>8.5089875194000513</v>
      </c>
      <c r="P2024">
        <v>1.5629205373217234</v>
      </c>
      <c r="Q2024">
        <v>1.2394830554939897</v>
      </c>
      <c r="R2024">
        <v>0.48137926203245612</v>
      </c>
      <c r="S2024">
        <v>0.3463918022160285</v>
      </c>
      <c r="T2024">
        <v>0.30120105328938918</v>
      </c>
      <c r="U2024">
        <v>0.17574796566652529</v>
      </c>
      <c r="V2024">
        <v>-4.2550025896664085E-3</v>
      </c>
      <c r="W2024">
        <v>31.352543374480629</v>
      </c>
      <c r="X2024">
        <v>1.2576501883693152</v>
      </c>
      <c r="Y2024">
        <v>-0.99999999999999989</v>
      </c>
      <c r="Z2024">
        <v>-0.99999999999999989</v>
      </c>
      <c r="AA2024">
        <v>74.386602670756332</v>
      </c>
      <c r="AB2024">
        <v>5.6289821723733174E-2</v>
      </c>
      <c r="AC2024">
        <v>0.5634017747466139</v>
      </c>
      <c r="AD2024">
        <v>0.23136200421451641</v>
      </c>
      <c r="AE2024">
        <v>42.552680034243174</v>
      </c>
      <c r="AF2024">
        <v>-0.99999999999999989</v>
      </c>
      <c r="AG2024">
        <v>-0.99999999999999989</v>
      </c>
      <c r="AH2024">
        <v>-0.99999999999999989</v>
      </c>
      <c r="AI2024">
        <v>0</v>
      </c>
      <c r="AJ2024">
        <v>-4.2550025896664085E-3</v>
      </c>
      <c r="AK2024">
        <v>4.1735695296829876E-2</v>
      </c>
      <c r="AL2024">
        <v>0.11528354576027745</v>
      </c>
      <c r="AM2024">
        <v>-7.7482293678173747E-2</v>
      </c>
      <c r="AN2024">
        <v>0.23336320929121046</v>
      </c>
      <c r="AO2024">
        <v>-1.7283788654701941</v>
      </c>
      <c r="AP2024">
        <v>6.4104979610816484</v>
      </c>
      <c r="AQ2024">
        <v>33.468877427696299</v>
      </c>
      <c r="AR2024">
        <v>0.81908581858227636</v>
      </c>
      <c r="AS2024">
        <v>1.292922422589577</v>
      </c>
      <c r="AT2024">
        <v>-0.99999999999999989</v>
      </c>
      <c r="AU2024">
        <v>-0.99999999999999989</v>
      </c>
      <c r="AV2024">
        <v>2.1611530894118185</v>
      </c>
      <c r="AW2024">
        <v>89.306088151237915</v>
      </c>
      <c r="AX2024">
        <v>88.880587892271265</v>
      </c>
      <c r="AY2024">
        <v>0.37140446510436909</v>
      </c>
      <c r="AZ2024">
        <v>22.304405739615191</v>
      </c>
      <c r="BA2024">
        <v>1548.9495686156163</v>
      </c>
    </row>
    <row r="2025" spans="1:100" x14ac:dyDescent="0.25">
      <c r="A2025">
        <v>4906</v>
      </c>
      <c r="B2025" t="s">
        <v>2368</v>
      </c>
      <c r="C2025">
        <v>3</v>
      </c>
      <c r="D2025">
        <v>4.4217971726395531</v>
      </c>
      <c r="E2025">
        <v>-6.5909248653530775E-2</v>
      </c>
      <c r="F2025">
        <v>-0.18873978222212145</v>
      </c>
      <c r="G2025">
        <v>-0.20416471849240075</v>
      </c>
      <c r="H2025">
        <v>0.11077889897010702</v>
      </c>
      <c r="I2025">
        <v>0</v>
      </c>
      <c r="J2025">
        <v>6.6467339382064221</v>
      </c>
      <c r="K2025">
        <v>0.11077889897010702</v>
      </c>
      <c r="L2025">
        <v>-0.99999999999999978</v>
      </c>
      <c r="M2025">
        <v>-0.99999999999999978</v>
      </c>
      <c r="N2025">
        <v>2.2155779794021404</v>
      </c>
      <c r="O2025">
        <v>10.864366392353574</v>
      </c>
      <c r="P2025">
        <v>-1.4917147991202793</v>
      </c>
      <c r="Q2025">
        <v>2.5177515798722894</v>
      </c>
      <c r="R2025">
        <v>0.66863218623495524</v>
      </c>
      <c r="S2025">
        <v>0.33333333333333315</v>
      </c>
      <c r="T2025">
        <v>0.38845733415294703</v>
      </c>
      <c r="U2025">
        <v>0.31041831235718931</v>
      </c>
      <c r="V2025">
        <v>4.3602534621094173E-3</v>
      </c>
      <c r="W2025">
        <v>37.031613373418892</v>
      </c>
      <c r="X2025">
        <v>1.9230343937956778</v>
      </c>
      <c r="Y2025">
        <v>-0.99999999999999978</v>
      </c>
      <c r="Z2025">
        <v>-0.99999999999999978</v>
      </c>
      <c r="AA2025">
        <v>96.160488993641223</v>
      </c>
      <c r="AB2025">
        <v>0.50085142507283775</v>
      </c>
      <c r="AC2025">
        <v>0.29050212309509937</v>
      </c>
      <c r="AD2025">
        <v>0.37785132051181036</v>
      </c>
      <c r="AE2025">
        <v>58.460243433987401</v>
      </c>
      <c r="AF2025">
        <v>-0.99999999999999978</v>
      </c>
      <c r="AG2025">
        <v>-0.99999999999999978</v>
      </c>
      <c r="AH2025">
        <v>-0.99999999999999978</v>
      </c>
      <c r="AI2025">
        <v>-5.4249478243299657E-3</v>
      </c>
      <c r="AJ2025">
        <v>4.3602534621094173E-3</v>
      </c>
      <c r="AK2025">
        <v>-5.7330019799132215E-2</v>
      </c>
      <c r="AL2025">
        <v>2.3189427515805758E-2</v>
      </c>
      <c r="AM2025">
        <v>-0.18414618645996828</v>
      </c>
      <c r="AN2025">
        <v>-0.10432819478612293</v>
      </c>
      <c r="AO2025">
        <v>-4.8903047604948666</v>
      </c>
      <c r="AP2025">
        <v>-2.4922577320740436</v>
      </c>
      <c r="AQ2025">
        <v>43.678347311625309</v>
      </c>
      <c r="AR2025">
        <v>1.0365692333055792</v>
      </c>
      <c r="AS2025">
        <v>2.0338132927657844</v>
      </c>
      <c r="AT2025">
        <v>-0.99999999999999978</v>
      </c>
      <c r="AU2025">
        <v>-0.99999999999999978</v>
      </c>
      <c r="AV2025">
        <v>0.4644674677425546</v>
      </c>
      <c r="AW2025">
        <v>104.53259765392077</v>
      </c>
      <c r="AX2025">
        <v>104.86012404364513</v>
      </c>
      <c r="AY2025">
        <v>0.43684252366624332</v>
      </c>
      <c r="AZ2025">
        <v>14.169407716852731</v>
      </c>
      <c r="BA2025">
        <v>1495.4310658212974</v>
      </c>
    </row>
    <row r="2026" spans="1:100" x14ac:dyDescent="0.25">
      <c r="A2026">
        <v>4907</v>
      </c>
      <c r="B2026" t="s">
        <v>2369</v>
      </c>
      <c r="C2026">
        <v>2</v>
      </c>
      <c r="D2026">
        <v>4.9980088065218453</v>
      </c>
      <c r="E2026">
        <v>0.28123238728452626</v>
      </c>
      <c r="F2026">
        <v>0.7772366427162033</v>
      </c>
      <c r="G2026">
        <v>0.78843301673511168</v>
      </c>
      <c r="H2026">
        <v>0.21533820970607798</v>
      </c>
      <c r="I2026">
        <v>0</v>
      </c>
      <c r="J2026">
        <v>12.920292582364677</v>
      </c>
      <c r="K2026">
        <v>0.21533820970607798</v>
      </c>
      <c r="L2026">
        <v>-1</v>
      </c>
      <c r="M2026">
        <v>-1</v>
      </c>
      <c r="N2026">
        <v>4.3067641941215591</v>
      </c>
      <c r="O2026">
        <v>17.265674669060395</v>
      </c>
      <c r="P2026">
        <v>1.5920699994384111</v>
      </c>
      <c r="Q2026">
        <v>4.0093399386207347</v>
      </c>
      <c r="R2026">
        <v>1.3183537485568098</v>
      </c>
      <c r="S2026">
        <v>0.35510755725528981</v>
      </c>
      <c r="T2026">
        <v>0.38834652471924241</v>
      </c>
      <c r="U2026">
        <v>0.20660969214616898</v>
      </c>
      <c r="V2026">
        <v>1.7688720613464791E-2</v>
      </c>
      <c r="W2026">
        <v>32.458820429567403</v>
      </c>
      <c r="X2026">
        <v>1.4004358212716239</v>
      </c>
      <c r="Y2026">
        <v>-1</v>
      </c>
      <c r="Z2026">
        <v>-1</v>
      </c>
      <c r="AA2026">
        <v>59.175403949314386</v>
      </c>
      <c r="AB2026">
        <v>0.26211366689762533</v>
      </c>
      <c r="AC2026">
        <v>0.26238220359000231</v>
      </c>
      <c r="AD2026">
        <v>0.25654783562824507</v>
      </c>
      <c r="AE2026">
        <v>30.951207651592039</v>
      </c>
      <c r="AF2026">
        <v>-1</v>
      </c>
      <c r="AG2026">
        <v>-1</v>
      </c>
      <c r="AH2026">
        <v>-1</v>
      </c>
      <c r="AI2026">
        <v>9.43244406892901E-3</v>
      </c>
      <c r="AJ2026">
        <v>1.7688720613464791E-2</v>
      </c>
      <c r="AK2026">
        <v>-8.3871380671218007E-2</v>
      </c>
      <c r="AL2026">
        <v>0.25569933766046532</v>
      </c>
      <c r="AM2026">
        <v>-0.10603254597058452</v>
      </c>
      <c r="AN2026">
        <v>0.28947340618563827</v>
      </c>
      <c r="AO2026">
        <v>-2.312984666177603</v>
      </c>
      <c r="AP2026">
        <v>7.7581459565001838</v>
      </c>
      <c r="AQ2026">
        <v>38.177303058665743</v>
      </c>
      <c r="AR2026">
        <v>0.88582096437109137</v>
      </c>
      <c r="AS2026">
        <v>1.5060829744393283</v>
      </c>
      <c r="AT2026">
        <v>-1</v>
      </c>
      <c r="AU2026">
        <v>-1</v>
      </c>
      <c r="AV2026">
        <v>1.801224854646315</v>
      </c>
      <c r="AW2026">
        <v>73.639002125338607</v>
      </c>
      <c r="AX2026">
        <v>73.999465199099731</v>
      </c>
      <c r="AY2026">
        <v>0.31159032065899345</v>
      </c>
      <c r="AZ2026">
        <v>25.389540226862774</v>
      </c>
      <c r="BA2026">
        <v>1465.6514055017105</v>
      </c>
    </row>
    <row r="2027" spans="1:100" x14ac:dyDescent="0.25">
      <c r="A2027">
        <v>4908</v>
      </c>
      <c r="B2027" t="s">
        <v>2370</v>
      </c>
      <c r="C2027">
        <v>3</v>
      </c>
      <c r="D2027">
        <v>4.493446454730365</v>
      </c>
      <c r="E2027">
        <v>0</v>
      </c>
      <c r="F2027">
        <v>-2.6080346141219363E-2</v>
      </c>
      <c r="G2027">
        <v>-2.6080346141219363E-2</v>
      </c>
      <c r="H2027">
        <v>8.6265370368657807E-2</v>
      </c>
      <c r="I2027">
        <v>0</v>
      </c>
      <c r="J2027">
        <v>5.1759222221194685</v>
      </c>
      <c r="K2027">
        <v>8.6265370368657807E-2</v>
      </c>
      <c r="L2027">
        <v>-1</v>
      </c>
      <c r="M2027">
        <v>-1</v>
      </c>
      <c r="N2027">
        <v>1.7253074073731562</v>
      </c>
      <c r="O2027">
        <v>9.6432883307086161</v>
      </c>
      <c r="P2027">
        <v>-0.1605253752274893</v>
      </c>
      <c r="Q2027">
        <v>0.14039114672609487</v>
      </c>
      <c r="R2027">
        <v>4.2765298500169337E-2</v>
      </c>
      <c r="S2027">
        <v>0.33999375946519189</v>
      </c>
      <c r="T2027">
        <v>0.35517067722863821</v>
      </c>
      <c r="U2027">
        <v>0.21522869495262681</v>
      </c>
      <c r="V2027">
        <v>-1.5865457053694111E-2</v>
      </c>
      <c r="W2027">
        <v>32.330492168964199</v>
      </c>
      <c r="X2027">
        <v>1.3898852681322895</v>
      </c>
      <c r="Y2027">
        <v>-1</v>
      </c>
      <c r="Z2027">
        <v>-1</v>
      </c>
      <c r="AA2027">
        <v>67.639147637757901</v>
      </c>
      <c r="AB2027">
        <v>0.10526437619611193</v>
      </c>
      <c r="AC2027">
        <v>0.34597348949515438</v>
      </c>
      <c r="AD2027">
        <v>0.2540799377146043</v>
      </c>
      <c r="AE2027">
        <v>35.265890170293524</v>
      </c>
      <c r="AF2027">
        <v>-1</v>
      </c>
      <c r="AG2027">
        <v>-1</v>
      </c>
      <c r="AH2027">
        <v>-1</v>
      </c>
      <c r="AI2027">
        <v>0</v>
      </c>
      <c r="AJ2027">
        <v>-1.5865457053694111E-2</v>
      </c>
      <c r="AK2027">
        <v>7.8770852345003181E-2</v>
      </c>
      <c r="AL2027">
        <v>3.7041345295671935E-3</v>
      </c>
      <c r="AM2027">
        <v>-0.11561512669192024</v>
      </c>
      <c r="AN2027">
        <v>-0.11638192040014114</v>
      </c>
      <c r="AO2027">
        <v>-2.4965239055729906</v>
      </c>
      <c r="AP2027">
        <v>-2.8910273373556912</v>
      </c>
      <c r="AQ2027">
        <v>37.506414391083688</v>
      </c>
      <c r="AR2027">
        <v>0.89452767459276339</v>
      </c>
      <c r="AS2027">
        <v>1.4761506385009469</v>
      </c>
      <c r="AT2027">
        <v>-1</v>
      </c>
      <c r="AU2027">
        <v>-1</v>
      </c>
      <c r="AV2027">
        <v>1.6684952358949977E-2</v>
      </c>
      <c r="AW2027">
        <v>74.391408631110892</v>
      </c>
      <c r="AX2027">
        <v>72.804862925741475</v>
      </c>
      <c r="AY2027">
        <v>0.2283056948992804</v>
      </c>
      <c r="AZ2027">
        <v>3.5849272197082578</v>
      </c>
      <c r="BA2027">
        <v>1495.7620942124233</v>
      </c>
      <c r="CU2027" t="e">
        <v>#N/A</v>
      </c>
      <c r="CV2027" t="e">
        <v>#N/A</v>
      </c>
    </row>
    <row r="2028" spans="1:100" x14ac:dyDescent="0.25">
      <c r="A2028">
        <v>4909</v>
      </c>
      <c r="B2028" t="s">
        <v>2371</v>
      </c>
      <c r="C2028">
        <v>3</v>
      </c>
      <c r="D2028">
        <v>3.9154820524911651</v>
      </c>
      <c r="E2028">
        <v>0.65539157444990526</v>
      </c>
      <c r="F2028">
        <v>-0.25114188817889782</v>
      </c>
      <c r="G2028">
        <v>-8.8731452895618845E-2</v>
      </c>
      <c r="H2028">
        <v>7.6639876084289543E-2</v>
      </c>
      <c r="I2028">
        <v>0</v>
      </c>
      <c r="J2028">
        <v>4.5983925650573774</v>
      </c>
      <c r="K2028">
        <v>7.6639876084289543E-2</v>
      </c>
      <c r="L2028">
        <v>-1.0000000000000004</v>
      </c>
      <c r="M2028">
        <v>-1.0000000000000004</v>
      </c>
      <c r="N2028">
        <v>1.5327975216857923</v>
      </c>
      <c r="O2028">
        <v>8.4251431646529245</v>
      </c>
      <c r="P2028">
        <v>0.63247834761919952</v>
      </c>
      <c r="Q2028">
        <v>0.25273007912052803</v>
      </c>
      <c r="R2028">
        <v>0.12306220397418477</v>
      </c>
      <c r="S2028">
        <v>0.33333333333333359</v>
      </c>
      <c r="T2028">
        <v>0.29420648916591308</v>
      </c>
      <c r="U2028">
        <v>0.11465938269021524</v>
      </c>
      <c r="V2028">
        <v>4.9685548141129455E-3</v>
      </c>
      <c r="W2028">
        <v>26.821115356771408</v>
      </c>
      <c r="X2028">
        <v>1.0122042713198289</v>
      </c>
      <c r="Y2028">
        <v>-1.0000000000000004</v>
      </c>
      <c r="Z2028">
        <v>-1.0000000000000004</v>
      </c>
      <c r="AA2028">
        <v>87.286303155468758</v>
      </c>
      <c r="AB2028">
        <v>0.5786816445797176</v>
      </c>
      <c r="AC2028">
        <v>0.30565059162242214</v>
      </c>
      <c r="AD2028">
        <v>0.32251027569232349</v>
      </c>
      <c r="AE2028">
        <v>60.342125594723171</v>
      </c>
      <c r="AF2028">
        <v>-1.0000000000000004</v>
      </c>
      <c r="AG2028">
        <v>-1.0000000000000004</v>
      </c>
      <c r="AH2028">
        <v>-1.0000000000000004</v>
      </c>
      <c r="AI2028">
        <v>-1.6653463429253619E-2</v>
      </c>
      <c r="AJ2028">
        <v>4.9685548141129455E-3</v>
      </c>
      <c r="AK2028">
        <v>-0.19329448595986154</v>
      </c>
      <c r="AL2028">
        <v>-0.1460815675843565</v>
      </c>
      <c r="AM2028">
        <v>9.6929345216046001E-2</v>
      </c>
      <c r="AN2028">
        <v>0.33800229757648065</v>
      </c>
      <c r="AO2028">
        <v>1.4567612006018422</v>
      </c>
      <c r="AP2028">
        <v>7.7196496014902394</v>
      </c>
      <c r="AQ2028">
        <v>31.419507921828771</v>
      </c>
      <c r="AR2028">
        <v>0.74716776000357477</v>
      </c>
      <c r="AS2028">
        <v>1.0888441474041188</v>
      </c>
      <c r="AT2028">
        <v>-1.0000000000000004</v>
      </c>
      <c r="AU2028">
        <v>-1.0000000000000004</v>
      </c>
      <c r="AV2028">
        <v>3.4330751078566368E-2</v>
      </c>
      <c r="AW2028">
        <v>103.43109592161187</v>
      </c>
      <c r="AX2028">
        <v>103.59488213443811</v>
      </c>
      <c r="AY2028">
        <v>0.51167159812547436</v>
      </c>
      <c r="AZ2028">
        <v>63.321271241870072</v>
      </c>
      <c r="BA2028">
        <v>1605.5938845654955</v>
      </c>
    </row>
    <row r="2029" spans="1:100" x14ac:dyDescent="0.25">
      <c r="A2029">
        <v>4910</v>
      </c>
      <c r="B2029" t="s">
        <v>2372</v>
      </c>
      <c r="C2029">
        <v>3</v>
      </c>
      <c r="D2029">
        <v>5.3137119971275375</v>
      </c>
      <c r="E2029">
        <v>-0.19443212173890062</v>
      </c>
      <c r="F2029">
        <v>-1.7245167973042309E-2</v>
      </c>
      <c r="G2029">
        <v>-0.10912488783631752</v>
      </c>
      <c r="H2029">
        <v>0.10641065475461869</v>
      </c>
      <c r="I2029">
        <v>0</v>
      </c>
      <c r="J2029">
        <v>6.3846392852771157</v>
      </c>
      <c r="K2029">
        <v>0.10641065475461869</v>
      </c>
      <c r="L2029">
        <v>-1.0000000000000009</v>
      </c>
      <c r="M2029">
        <v>-1.0000000000000009</v>
      </c>
      <c r="N2029">
        <v>2.1282130950923719</v>
      </c>
      <c r="O2029">
        <v>11.589226394568341</v>
      </c>
      <c r="P2029">
        <v>-0.15214723196676519</v>
      </c>
      <c r="Q2029">
        <v>3.7028980105845918E-2</v>
      </c>
      <c r="R2029">
        <v>-2.5224991195579548E-2</v>
      </c>
      <c r="S2029">
        <v>0.33333333333333348</v>
      </c>
      <c r="T2029">
        <v>0.31026303551629125</v>
      </c>
      <c r="U2029">
        <v>0.32093653647739573</v>
      </c>
      <c r="V2029">
        <v>-1.2380876718758867E-2</v>
      </c>
      <c r="W2029">
        <v>33.829654954145717</v>
      </c>
      <c r="X2029">
        <v>1.7038769832937068</v>
      </c>
      <c r="Y2029">
        <v>-1.0000000000000009</v>
      </c>
      <c r="Z2029">
        <v>-1.0000000000000009</v>
      </c>
      <c r="AA2029">
        <v>84.352309758893043</v>
      </c>
      <c r="AB2029">
        <v>0.30124986680364196</v>
      </c>
      <c r="AC2029">
        <v>0.18921832511571046</v>
      </c>
      <c r="AD2029">
        <v>0.5204894039995055</v>
      </c>
      <c r="AE2029">
        <v>50.547879795942919</v>
      </c>
      <c r="AF2029">
        <v>-1.0000000000000009</v>
      </c>
      <c r="AG2029">
        <v>-1.0000000000000009</v>
      </c>
      <c r="AH2029">
        <v>-1.0000000000000009</v>
      </c>
      <c r="AI2029">
        <v>0</v>
      </c>
      <c r="AJ2029">
        <v>-1.2380876718758867E-2</v>
      </c>
      <c r="AK2029">
        <v>0.30426537270517739</v>
      </c>
      <c r="AL2029">
        <v>-5.1215419491248394E-2</v>
      </c>
      <c r="AM2029">
        <v>5.3145360350881868E-2</v>
      </c>
      <c r="AN2029">
        <v>0.23476835086737835</v>
      </c>
      <c r="AO2029">
        <v>2.849960872297935</v>
      </c>
      <c r="AP2029">
        <v>5.6131316742282165</v>
      </c>
      <c r="AQ2029">
        <v>40.214294239422841</v>
      </c>
      <c r="AR2029">
        <v>0.95215202860826198</v>
      </c>
      <c r="AS2029">
        <v>1.8102876380483257</v>
      </c>
      <c r="AT2029">
        <v>-1.0000000000000009</v>
      </c>
      <c r="AU2029">
        <v>-1.0000000000000009</v>
      </c>
      <c r="AV2029">
        <v>-0.13434987903189702</v>
      </c>
      <c r="AW2029">
        <v>101.55466782768958</v>
      </c>
      <c r="AX2029">
        <v>100.3165801558137</v>
      </c>
      <c r="AY2029">
        <v>0.43490901365677809</v>
      </c>
      <c r="AZ2029">
        <v>47.676890177549375</v>
      </c>
      <c r="BA2029">
        <v>1551.0365692855639</v>
      </c>
      <c r="CU2029" t="e">
        <v>#N/A</v>
      </c>
      <c r="CV2029" t="e">
        <v>#N/A</v>
      </c>
    </row>
    <row r="2030" spans="1:100" x14ac:dyDescent="0.25">
      <c r="A2030">
        <v>4911</v>
      </c>
      <c r="B2030" t="s">
        <v>538</v>
      </c>
      <c r="C2030">
        <v>3</v>
      </c>
      <c r="D2030">
        <v>5.2298997088743908</v>
      </c>
      <c r="E2030">
        <v>0</v>
      </c>
      <c r="F2030">
        <v>-0.17187138313141451</v>
      </c>
      <c r="G2030">
        <v>-0.17187138313141451</v>
      </c>
      <c r="H2030">
        <v>0.27995834001657383</v>
      </c>
      <c r="I2030">
        <v>0</v>
      </c>
      <c r="J2030">
        <v>16.797500400994437</v>
      </c>
      <c r="K2030">
        <v>0.27995834001657383</v>
      </c>
      <c r="L2030">
        <v>-1.0000000000000009</v>
      </c>
      <c r="M2030">
        <v>-1.0000000000000009</v>
      </c>
      <c r="N2030">
        <v>5.5991668003314787</v>
      </c>
      <c r="O2030">
        <v>21.855528726737429</v>
      </c>
      <c r="P2030">
        <v>-3.7632904683770438E-2</v>
      </c>
      <c r="Q2030">
        <v>0.26849935801971048</v>
      </c>
      <c r="R2030">
        <v>0.12571013635215261</v>
      </c>
      <c r="S2030">
        <v>0.34316348062937496</v>
      </c>
      <c r="T2030">
        <v>0.36067173610959102</v>
      </c>
      <c r="U2030">
        <v>0.31797681295751767</v>
      </c>
      <c r="V2030">
        <v>6.108299680646552E-2</v>
      </c>
      <c r="W2030">
        <v>32.117467459455014</v>
      </c>
      <c r="X2030">
        <v>2.0896205121675138</v>
      </c>
      <c r="Y2030">
        <v>-1.0000000000000009</v>
      </c>
      <c r="Z2030">
        <v>-1.0000000000000009</v>
      </c>
      <c r="AA2030">
        <v>77.966351404723298</v>
      </c>
      <c r="AB2030">
        <v>0.34040149581259616</v>
      </c>
      <c r="AC2030">
        <v>0.28020725239393435</v>
      </c>
      <c r="AD2030">
        <v>0.29385472797179191</v>
      </c>
      <c r="AE2030">
        <v>45.723173808916137</v>
      </c>
      <c r="AF2030">
        <v>-1.0000000000000009</v>
      </c>
      <c r="AG2030">
        <v>-1.0000000000000009</v>
      </c>
      <c r="AH2030">
        <v>-1.0000000000000009</v>
      </c>
      <c r="AI2030">
        <v>0</v>
      </c>
      <c r="AJ2030">
        <v>6.108299680646552E-2</v>
      </c>
      <c r="AK2030">
        <v>1.8080870228850743E-2</v>
      </c>
      <c r="AL2030">
        <v>-3.4630583217288916E-2</v>
      </c>
      <c r="AM2030">
        <v>0.31301417991722791</v>
      </c>
      <c r="AN2030">
        <v>-0.20224980921831559</v>
      </c>
      <c r="AO2030">
        <v>7.9157588490749511</v>
      </c>
      <c r="AP2030">
        <v>-5.2293981465443347</v>
      </c>
      <c r="AQ2030">
        <v>48.914967860449444</v>
      </c>
      <c r="AR2030">
        <v>1.0828950265029493</v>
      </c>
      <c r="AS2030">
        <v>2.3695788521840888</v>
      </c>
      <c r="AT2030">
        <v>-1.0000000000000009</v>
      </c>
      <c r="AU2030">
        <v>-1.0000000000000009</v>
      </c>
      <c r="AV2030">
        <v>-4.6161246779261894E-2</v>
      </c>
      <c r="AW2030">
        <v>94.59248198491639</v>
      </c>
      <c r="AX2030">
        <v>100.70078166556296</v>
      </c>
      <c r="AY2030">
        <v>0.24716794795992425</v>
      </c>
      <c r="AZ2030">
        <v>39.742412107845809</v>
      </c>
      <c r="BA2030">
        <v>1547.8002306836047</v>
      </c>
      <c r="CU2030" t="e">
        <v>#N/A</v>
      </c>
      <c r="CV2030" t="e">
        <v>#N/A</v>
      </c>
    </row>
    <row r="2031" spans="1:100" x14ac:dyDescent="0.25">
      <c r="A2031">
        <v>4913</v>
      </c>
      <c r="B2031" t="s">
        <v>2373</v>
      </c>
      <c r="C2031">
        <v>3</v>
      </c>
      <c r="D2031">
        <v>5.0862514906902732</v>
      </c>
      <c r="E2031">
        <v>-1.1851514327704165E-3</v>
      </c>
      <c r="F2031">
        <v>-0.11125816119124075</v>
      </c>
      <c r="G2031">
        <v>-0.11125816119124075</v>
      </c>
      <c r="H2031">
        <v>4.4108041534203279E-2</v>
      </c>
      <c r="I2031">
        <v>0</v>
      </c>
      <c r="J2031">
        <v>2.6464824920521934</v>
      </c>
      <c r="K2031">
        <v>4.4108041534203279E-2</v>
      </c>
      <c r="L2031">
        <v>-1.0000000000000009</v>
      </c>
      <c r="M2031">
        <v>-1.0000000000000009</v>
      </c>
      <c r="N2031">
        <v>0.8821608306840667</v>
      </c>
      <c r="O2031">
        <v>7.6214758215512237</v>
      </c>
      <c r="P2031">
        <v>-2.3544762524463136E-2</v>
      </c>
      <c r="Q2031">
        <v>-0.38908324028842234</v>
      </c>
      <c r="R2031">
        <v>-0.10749488407089498</v>
      </c>
      <c r="S2031">
        <v>0.3333333333333337</v>
      </c>
      <c r="T2031">
        <v>0.2322589345662166</v>
      </c>
      <c r="U2031">
        <v>-6.2248822128199537E-2</v>
      </c>
      <c r="V2031">
        <v>-1.8575491376296979E-2</v>
      </c>
      <c r="W2031">
        <v>17.626396514434028</v>
      </c>
      <c r="X2031">
        <v>5.996159082764986E-2</v>
      </c>
      <c r="Y2031">
        <v>-1.0000000000000009</v>
      </c>
      <c r="Z2031">
        <v>-1.0000000000000009</v>
      </c>
      <c r="AA2031">
        <v>38.950927894100687</v>
      </c>
      <c r="AB2031">
        <v>0.12283321859826628</v>
      </c>
      <c r="AC2031">
        <v>0.17459510665529401</v>
      </c>
      <c r="AD2031">
        <v>0.13121220002119077</v>
      </c>
      <c r="AE2031">
        <v>21.432026263737566</v>
      </c>
      <c r="AF2031">
        <v>-1.0000000000000009</v>
      </c>
      <c r="AG2031">
        <v>-1.0000000000000009</v>
      </c>
      <c r="AH2031">
        <v>-1.0000000000000009</v>
      </c>
      <c r="AI2031">
        <v>0</v>
      </c>
      <c r="AJ2031">
        <v>-1.8575491376296979E-2</v>
      </c>
      <c r="AK2031">
        <v>-0.12740326333564703</v>
      </c>
      <c r="AL2031">
        <v>6.3432445765202849E-2</v>
      </c>
      <c r="AM2031">
        <v>-0.24281592913594457</v>
      </c>
      <c r="AN2031">
        <v>-3.8281948854750149E-2</v>
      </c>
      <c r="AO2031">
        <v>-6.7074145450768503</v>
      </c>
      <c r="AP2031">
        <v>-0.63988649254273922</v>
      </c>
      <c r="AQ2031">
        <v>20.272879006486217</v>
      </c>
      <c r="AR2031">
        <v>0.48476795439505388</v>
      </c>
      <c r="AS2031">
        <v>0.10406963236185297</v>
      </c>
      <c r="AT2031">
        <v>-1.0000000000000009</v>
      </c>
      <c r="AU2031">
        <v>-1.0000000000000009</v>
      </c>
      <c r="AV2031">
        <v>-0.21875304526213579</v>
      </c>
      <c r="AW2031">
        <v>45.932517223109166</v>
      </c>
      <c r="AX2031">
        <v>44.074968085479462</v>
      </c>
      <c r="AY2031">
        <v>0.30146139494013413</v>
      </c>
      <c r="AZ2031">
        <v>20.857386697843548</v>
      </c>
      <c r="BA2031">
        <v>1479.2367798899738</v>
      </c>
    </row>
    <row r="2032" spans="1:100" x14ac:dyDescent="0.25">
      <c r="A2032">
        <v>4914</v>
      </c>
      <c r="B2032" t="s">
        <v>1453</v>
      </c>
      <c r="C2032">
        <v>3</v>
      </c>
      <c r="D2032">
        <v>4.8765960730529283</v>
      </c>
      <c r="E2032">
        <v>4.5649438397656242E-2</v>
      </c>
      <c r="F2032">
        <v>0.25504264498001267</v>
      </c>
      <c r="G2032">
        <v>0.268261898050703</v>
      </c>
      <c r="H2032">
        <v>-0.12239650846634484</v>
      </c>
      <c r="I2032">
        <v>0</v>
      </c>
      <c r="J2032">
        <v>-7.3437905079806916</v>
      </c>
      <c r="K2032">
        <v>-0.12239650846634484</v>
      </c>
      <c r="L2032">
        <v>-1</v>
      </c>
      <c r="M2032">
        <v>-1</v>
      </c>
      <c r="N2032">
        <v>-2.4479301693268964</v>
      </c>
      <c r="O2032">
        <v>-2.1989325368770594</v>
      </c>
      <c r="P2032">
        <v>-1.1927518730956221</v>
      </c>
      <c r="Q2032">
        <v>-1.4522688132719441</v>
      </c>
      <c r="R2032">
        <v>-0.60414391518221111</v>
      </c>
      <c r="S2032">
        <v>0.3406258509872383</v>
      </c>
      <c r="T2032">
        <v>0.42723858762368294</v>
      </c>
      <c r="U2032">
        <v>9.7040083981554892E-2</v>
      </c>
      <c r="V2032">
        <v>0</v>
      </c>
      <c r="W2032">
        <v>39.492041242352855</v>
      </c>
      <c r="X2032">
        <v>1.3723265372938329</v>
      </c>
      <c r="Y2032">
        <v>-1</v>
      </c>
      <c r="Z2032">
        <v>-1</v>
      </c>
      <c r="AA2032">
        <v>68.118068758737365</v>
      </c>
      <c r="AB2032">
        <v>4.7555408789232152E-2</v>
      </c>
      <c r="AC2032">
        <v>0.43034329781043129</v>
      </c>
      <c r="AD2032">
        <v>0.10670472203167146</v>
      </c>
      <c r="AE2032">
        <v>29.230171431566745</v>
      </c>
      <c r="AF2032">
        <v>-1</v>
      </c>
      <c r="AG2032">
        <v>-1</v>
      </c>
      <c r="AH2032">
        <v>-1</v>
      </c>
      <c r="AI2032">
        <v>0</v>
      </c>
      <c r="AJ2032">
        <v>0</v>
      </c>
      <c r="AK2032">
        <v>5.4242647222278737E-3</v>
      </c>
      <c r="AL2032">
        <v>0.29222261045654285</v>
      </c>
      <c r="AM2032">
        <v>0.2968697399760718</v>
      </c>
      <c r="AN2032">
        <v>-0.1407264662954712</v>
      </c>
      <c r="AO2032">
        <v>7.4488648230129328</v>
      </c>
      <c r="AP2032">
        <v>-2.0570486051040668</v>
      </c>
      <c r="AQ2032">
        <v>32.148250734372148</v>
      </c>
      <c r="AR2032">
        <v>0.86490452259247597</v>
      </c>
      <c r="AS2032">
        <v>1.2499300288274888</v>
      </c>
      <c r="AT2032">
        <v>-1</v>
      </c>
      <c r="AU2032">
        <v>-1</v>
      </c>
      <c r="AV2032">
        <v>-0.33588201713150823</v>
      </c>
      <c r="AW2032">
        <v>63.862087616756241</v>
      </c>
      <c r="AX2032">
        <v>63.862087616756241</v>
      </c>
      <c r="AY2032">
        <v>9.2585151466683419E-2</v>
      </c>
      <c r="AZ2032">
        <v>-0.51390077684420876</v>
      </c>
      <c r="BA2032">
        <v>1428.9860627868395</v>
      </c>
      <c r="CU2032" t="e">
        <v>#N/A</v>
      </c>
      <c r="CV2032" t="e">
        <v>#N/A</v>
      </c>
    </row>
    <row r="2033" spans="1:100" x14ac:dyDescent="0.25">
      <c r="A2033">
        <v>4915</v>
      </c>
      <c r="B2033" t="s">
        <v>2374</v>
      </c>
      <c r="C2033">
        <v>3</v>
      </c>
      <c r="D2033">
        <v>4.6891084720987273</v>
      </c>
      <c r="E2033">
        <v>-2.1830149335669832E-2</v>
      </c>
      <c r="F2033">
        <v>6.9795532220764924</v>
      </c>
      <c r="G2033">
        <v>6.9722765056312692</v>
      </c>
      <c r="H2033">
        <v>-8.1474716280378653E-2</v>
      </c>
      <c r="I2033">
        <v>0</v>
      </c>
      <c r="J2033">
        <v>-4.8884829768227185</v>
      </c>
      <c r="K2033">
        <v>-8.1474716280378653E-2</v>
      </c>
      <c r="L2033">
        <v>-0.99999999999999967</v>
      </c>
      <c r="M2033">
        <v>-0.99999999999999967</v>
      </c>
      <c r="N2033">
        <v>-1.6294943256075731</v>
      </c>
      <c r="O2033">
        <v>6.772902000907278</v>
      </c>
      <c r="P2033">
        <v>1.3030792298951761</v>
      </c>
      <c r="Q2033">
        <v>34.084566193135998</v>
      </c>
      <c r="R2033">
        <v>11.261049214852035</v>
      </c>
      <c r="S2033">
        <v>0.34789285126973463</v>
      </c>
      <c r="T2033">
        <v>0.2853655945624165</v>
      </c>
      <c r="U2033">
        <v>6.1018276516059483E-2</v>
      </c>
      <c r="V2033">
        <v>0</v>
      </c>
      <c r="W2033">
        <v>31.030057545143549</v>
      </c>
      <c r="X2033">
        <v>0.90331312938943054</v>
      </c>
      <c r="Y2033">
        <v>-0.99999999999999967</v>
      </c>
      <c r="Z2033">
        <v>-0.99999999999999967</v>
      </c>
      <c r="AA2033">
        <v>90.516178782134517</v>
      </c>
      <c r="AB2033">
        <v>0.13509073944294253</v>
      </c>
      <c r="AC2033">
        <v>0.52940375398585204</v>
      </c>
      <c r="AD2033">
        <v>0.30000694701398384</v>
      </c>
      <c r="AE2033">
        <v>48.22507202213891</v>
      </c>
      <c r="AF2033">
        <v>-0.99999999999999967</v>
      </c>
      <c r="AG2033">
        <v>-0.99999999999999967</v>
      </c>
      <c r="AH2033">
        <v>-0.99999999999999967</v>
      </c>
      <c r="AI2033">
        <v>0</v>
      </c>
      <c r="AJ2033">
        <v>0</v>
      </c>
      <c r="AK2033">
        <v>-4.9480686808560499E-2</v>
      </c>
      <c r="AL2033">
        <v>0.51288646971958973</v>
      </c>
      <c r="AM2033">
        <v>0.26508138215704247</v>
      </c>
      <c r="AN2033">
        <v>-6.3716421409753393E-2</v>
      </c>
      <c r="AO2033">
        <v>6.3796311198832578</v>
      </c>
      <c r="AP2033">
        <v>0.97152181335411369</v>
      </c>
      <c r="AQ2033">
        <v>26.141574568320831</v>
      </c>
      <c r="AR2033">
        <v>0.69427672234821058</v>
      </c>
      <c r="AS2033">
        <v>0.82183841310905226</v>
      </c>
      <c r="AT2033">
        <v>-0.99999999999999967</v>
      </c>
      <c r="AU2033">
        <v>-0.99999999999999967</v>
      </c>
      <c r="AV2033">
        <v>18.233325720483304</v>
      </c>
      <c r="AW2033">
        <v>98.260602596395898</v>
      </c>
      <c r="AX2033">
        <v>98.260602596395898</v>
      </c>
      <c r="AY2033">
        <v>0.45388251263840929</v>
      </c>
      <c r="AZ2033">
        <v>50.279609302086989</v>
      </c>
      <c r="BA2033">
        <v>1555.6607553476579</v>
      </c>
      <c r="CU2033" t="e">
        <v>#N/A</v>
      </c>
      <c r="CV2033" t="e">
        <v>#N/A</v>
      </c>
    </row>
    <row r="2034" spans="1:100" x14ac:dyDescent="0.25">
      <c r="A2034">
        <v>4917</v>
      </c>
      <c r="B2034" t="s">
        <v>2375</v>
      </c>
      <c r="C2034">
        <v>2</v>
      </c>
      <c r="D2034">
        <v>7.1619703086621715</v>
      </c>
      <c r="E2034">
        <v>0.76190900053263133</v>
      </c>
      <c r="F2034">
        <v>1.9741739167640837</v>
      </c>
      <c r="G2034">
        <v>1.9908056951935871</v>
      </c>
      <c r="H2034">
        <v>0.46408454536305555</v>
      </c>
      <c r="I2034">
        <v>0</v>
      </c>
      <c r="J2034">
        <v>27.845072721783328</v>
      </c>
      <c r="K2034">
        <v>0.46408454536305555</v>
      </c>
      <c r="L2034">
        <v>-1</v>
      </c>
      <c r="M2034">
        <v>-1</v>
      </c>
      <c r="N2034">
        <v>9.28169090726111</v>
      </c>
      <c r="O2034">
        <v>32.768619020174974</v>
      </c>
      <c r="P2034">
        <v>4.026440113372761</v>
      </c>
      <c r="Q2034">
        <v>9.6990949009770286</v>
      </c>
      <c r="R2034">
        <v>3.1871446796741454</v>
      </c>
      <c r="S2034">
        <v>0.40160535551240895</v>
      </c>
      <c r="T2034">
        <v>0.58466116251118616</v>
      </c>
      <c r="U2034">
        <v>0.44970239921725819</v>
      </c>
      <c r="V2034">
        <v>4.9832514658175127E-2</v>
      </c>
      <c r="W2034">
        <v>47.801416352971032</v>
      </c>
      <c r="X2034">
        <v>2.5265867592990241</v>
      </c>
      <c r="Y2034">
        <v>-1</v>
      </c>
      <c r="Z2034">
        <v>-1</v>
      </c>
      <c r="AA2034">
        <v>90.7633378075369</v>
      </c>
      <c r="AB2034">
        <v>0.53478745882883005</v>
      </c>
      <c r="AC2034">
        <v>0.53515947457382729</v>
      </c>
      <c r="AD2034">
        <v>0.52698261456475159</v>
      </c>
      <c r="AE2034">
        <v>56.071685507920293</v>
      </c>
      <c r="AF2034">
        <v>-1</v>
      </c>
      <c r="AG2034">
        <v>-1</v>
      </c>
      <c r="AH2034">
        <v>-1</v>
      </c>
      <c r="AI2034">
        <v>2.7058255806315296E-2</v>
      </c>
      <c r="AJ2034">
        <v>4.9832514658175127E-2</v>
      </c>
      <c r="AK2034">
        <v>-0.41237298790869908</v>
      </c>
      <c r="AL2034">
        <v>0.58420094489794638</v>
      </c>
      <c r="AM2034">
        <v>-0.48864604572589315</v>
      </c>
      <c r="AN2034">
        <v>0.67208690594094689</v>
      </c>
      <c r="AO2034">
        <v>-12.055822954774468</v>
      </c>
      <c r="AP2034">
        <v>17.500984245097051</v>
      </c>
      <c r="AQ2034">
        <v>54.510579289263831</v>
      </c>
      <c r="AR2034">
        <v>1.2453483450252594</v>
      </c>
      <c r="AS2034">
        <v>2.6687494141491674</v>
      </c>
      <c r="AT2034">
        <v>-1</v>
      </c>
      <c r="AU2034">
        <v>-1</v>
      </c>
      <c r="AV2034">
        <v>4.281185669995379</v>
      </c>
      <c r="AW2034">
        <v>110.04178482112776</v>
      </c>
      <c r="AX2034">
        <v>110.87914755693113</v>
      </c>
      <c r="AY2034">
        <v>0.5919893697707963</v>
      </c>
      <c r="AZ2034">
        <v>74.51335639406436</v>
      </c>
      <c r="BA2034">
        <v>1550.3742970645512</v>
      </c>
    </row>
    <row r="2035" spans="1:100" x14ac:dyDescent="0.25">
      <c r="A2035">
        <v>4918</v>
      </c>
      <c r="B2035" t="s">
        <v>2376</v>
      </c>
      <c r="C2035">
        <v>3</v>
      </c>
      <c r="D2035">
        <v>1.9259784284937036</v>
      </c>
      <c r="E2035">
        <v>0</v>
      </c>
      <c r="F2035">
        <v>1.241299904295913</v>
      </c>
      <c r="G2035">
        <v>1.241299904295913</v>
      </c>
      <c r="H2035">
        <v>-5.4503161635471725E-2</v>
      </c>
      <c r="I2035">
        <v>0</v>
      </c>
      <c r="J2035">
        <v>-3.2701896981282994</v>
      </c>
      <c r="K2035">
        <v>-5.4503161635471725E-2</v>
      </c>
      <c r="L2035">
        <v>-0.99999999999999933</v>
      </c>
      <c r="M2035">
        <v>-0.99999999999999933</v>
      </c>
      <c r="N2035">
        <v>-1.0900632327094346</v>
      </c>
      <c r="O2035">
        <v>-0.10291136533868628</v>
      </c>
      <c r="P2035">
        <v>4.8627219207560447E-2</v>
      </c>
      <c r="Q2035">
        <v>61.064824627719112</v>
      </c>
      <c r="R2035">
        <v>20.239567045954036</v>
      </c>
      <c r="S2035">
        <v>0.35204389961198718</v>
      </c>
      <c r="T2035">
        <v>0.2991241832321993</v>
      </c>
      <c r="U2035">
        <v>-0.16567018412151535</v>
      </c>
      <c r="V2035">
        <v>-1.3433006370603616E-2</v>
      </c>
      <c r="W2035">
        <v>21.062722159501568</v>
      </c>
      <c r="X2035">
        <v>-7.1816680331159011E-2</v>
      </c>
      <c r="Y2035">
        <v>-0.99999999999999933</v>
      </c>
      <c r="Z2035">
        <v>-0.99999999999999933</v>
      </c>
      <c r="AA2035">
        <v>63.883648856825005</v>
      </c>
      <c r="AB2035">
        <v>0.28928182219693199</v>
      </c>
      <c r="AC2035">
        <v>0.21180872033592957</v>
      </c>
      <c r="AD2035">
        <v>-4.9463349505474513E-2</v>
      </c>
      <c r="AE2035">
        <v>22.581359651369358</v>
      </c>
      <c r="AF2035">
        <v>-0.99999999999999933</v>
      </c>
      <c r="AG2035">
        <v>-0.99999999999999933</v>
      </c>
      <c r="AH2035">
        <v>-0.99999999999999933</v>
      </c>
      <c r="AI2035">
        <v>0</v>
      </c>
      <c r="AJ2035">
        <v>-1.3433006370603616E-2</v>
      </c>
      <c r="AK2035">
        <v>-0.10356269036902212</v>
      </c>
      <c r="AL2035">
        <v>5.2038646208236589E-2</v>
      </c>
      <c r="AM2035">
        <v>1.5734589298211921E-2</v>
      </c>
      <c r="AN2035">
        <v>3.1983158494504366E-2</v>
      </c>
      <c r="AO2035">
        <v>-0.12444871938981245</v>
      </c>
      <c r="AP2035">
        <v>1.059772193403794</v>
      </c>
      <c r="AQ2035">
        <v>17.792532461373249</v>
      </c>
      <c r="AR2035">
        <v>0.47206489235206767</v>
      </c>
      <c r="AS2035">
        <v>-0.1263198419666309</v>
      </c>
      <c r="AT2035">
        <v>-0.99999999999999933</v>
      </c>
      <c r="AU2035">
        <v>-0.99999999999999933</v>
      </c>
      <c r="AV2035">
        <v>21.480866950249958</v>
      </c>
      <c r="AW2035">
        <v>64.840509684890066</v>
      </c>
      <c r="AX2035">
        <v>63.497209047829699</v>
      </c>
      <c r="AY2035">
        <v>0.2099480407593825</v>
      </c>
      <c r="AZ2035">
        <v>-2.0756871457353601</v>
      </c>
      <c r="BA2035">
        <v>1405.9373173538943</v>
      </c>
    </row>
    <row r="2036" spans="1:100" x14ac:dyDescent="0.25">
      <c r="A2036">
        <v>4919</v>
      </c>
      <c r="B2036" t="s">
        <v>2377</v>
      </c>
      <c r="C2036">
        <v>3</v>
      </c>
      <c r="D2036">
        <v>6.3496440522094861</v>
      </c>
      <c r="E2036">
        <v>8.7120060778207192E-2</v>
      </c>
      <c r="F2036">
        <v>-4.0519755926456458E-2</v>
      </c>
      <c r="G2036">
        <v>-1.9702541031897607E-2</v>
      </c>
      <c r="H2036">
        <v>0.1006408136176403</v>
      </c>
      <c r="I2036">
        <v>0</v>
      </c>
      <c r="J2036">
        <v>6.0384488170584056</v>
      </c>
      <c r="K2036">
        <v>0.1006408136176403</v>
      </c>
      <c r="L2036">
        <v>-0.999999999999996</v>
      </c>
      <c r="M2036">
        <v>-0.999999999999996</v>
      </c>
      <c r="N2036">
        <v>2.0128162723528069</v>
      </c>
      <c r="O2036">
        <v>12.368390328236016</v>
      </c>
      <c r="P2036">
        <v>0.81399142986853423</v>
      </c>
      <c r="Q2036">
        <v>0.694871100858522</v>
      </c>
      <c r="R2036">
        <v>0.25207631331017133</v>
      </c>
      <c r="S2036">
        <v>0.3333333333333322</v>
      </c>
      <c r="T2036">
        <v>6.6094881694339552E-2</v>
      </c>
      <c r="U2036">
        <v>0.16407580415659714</v>
      </c>
      <c r="V2036">
        <v>0</v>
      </c>
      <c r="W2036">
        <v>18.514528222665142</v>
      </c>
      <c r="X2036">
        <v>0.70976251518006994</v>
      </c>
      <c r="Y2036">
        <v>-0.999999999999996</v>
      </c>
      <c r="Z2036">
        <v>-0.999999999999996</v>
      </c>
      <c r="AA2036">
        <v>12.170709593149059</v>
      </c>
      <c r="AB2036">
        <v>-0.15283452390155519</v>
      </c>
      <c r="AC2036">
        <v>0.23254975811889275</v>
      </c>
      <c r="AD2036">
        <v>-0.21163313307386256</v>
      </c>
      <c r="AE2036">
        <v>-6.5958949428262548</v>
      </c>
      <c r="AF2036">
        <v>-0.999999999999996</v>
      </c>
      <c r="AG2036">
        <v>-0.999999999999996</v>
      </c>
      <c r="AH2036">
        <v>-0.999999999999996</v>
      </c>
      <c r="AI2036">
        <v>0</v>
      </c>
      <c r="AJ2036">
        <v>0</v>
      </c>
      <c r="AK2036">
        <v>-0.27516524603670062</v>
      </c>
      <c r="AL2036">
        <v>5.0337840376173983E-2</v>
      </c>
      <c r="AM2036">
        <v>-0.17284526359316912</v>
      </c>
      <c r="AN2036">
        <v>4.6880257510135678E-2</v>
      </c>
      <c r="AO2036">
        <v>-5.6969578200127309</v>
      </c>
      <c r="AP2036">
        <v>1.4236956396342606</v>
      </c>
      <c r="AQ2036">
        <v>24.552977039723562</v>
      </c>
      <c r="AR2036">
        <v>0.56350401918426873</v>
      </c>
      <c r="AS2036">
        <v>0.81040332879771104</v>
      </c>
      <c r="AT2036">
        <v>-0.999999999999996</v>
      </c>
      <c r="AU2036">
        <v>-0.999999999999996</v>
      </c>
      <c r="AV2036">
        <v>0.23237377227827374</v>
      </c>
      <c r="AW2036">
        <v>25.962795561019327</v>
      </c>
      <c r="AX2036">
        <v>25.962795561019327</v>
      </c>
      <c r="AY2036">
        <v>-0.34937797238876184</v>
      </c>
      <c r="AZ2036">
        <v>-82.360017956985018</v>
      </c>
      <c r="BA2036">
        <v>1314.2769410652879</v>
      </c>
    </row>
    <row r="2037" spans="1:100" x14ac:dyDescent="0.25">
      <c r="A2037">
        <v>4920</v>
      </c>
      <c r="B2037" t="s">
        <v>2378</v>
      </c>
      <c r="C2037">
        <v>2</v>
      </c>
      <c r="D2037">
        <v>5.4543825824973755</v>
      </c>
      <c r="E2037">
        <v>0.38260581781653663</v>
      </c>
      <c r="F2037">
        <v>1.0296675583414603</v>
      </c>
      <c r="G2037">
        <v>1.0420102448212714</v>
      </c>
      <c r="H2037">
        <v>0.26779815612914054</v>
      </c>
      <c r="I2037">
        <v>0</v>
      </c>
      <c r="J2037">
        <v>16.067889367748432</v>
      </c>
      <c r="K2037">
        <v>0.26779815612914054</v>
      </c>
      <c r="L2037">
        <v>-1</v>
      </c>
      <c r="M2037">
        <v>-1</v>
      </c>
      <c r="N2037">
        <v>5.3559631225828106</v>
      </c>
      <c r="O2037">
        <v>20.535204762483414</v>
      </c>
      <c r="P2037">
        <v>2.105472238766307</v>
      </c>
      <c r="Q2037">
        <v>5.2092942603486199</v>
      </c>
      <c r="R2037">
        <v>1.7124768292582424</v>
      </c>
      <c r="S2037">
        <v>0.36491382032612601</v>
      </c>
      <c r="T2037">
        <v>0.42974876428762826</v>
      </c>
      <c r="U2037">
        <v>0.25787730320506119</v>
      </c>
      <c r="V2037">
        <v>2.4467762037193839E-2</v>
      </c>
      <c r="W2037">
        <v>35.694533462310829</v>
      </c>
      <c r="X2037">
        <v>1.6379380852433338</v>
      </c>
      <c r="Y2037">
        <v>-1</v>
      </c>
      <c r="Z2037">
        <v>-1</v>
      </c>
      <c r="AA2037">
        <v>65.837215925120731</v>
      </c>
      <c r="AB2037">
        <v>0.31961985076925514</v>
      </c>
      <c r="AC2037">
        <v>0.31991021092102923</v>
      </c>
      <c r="AD2037">
        <v>0.31358181756197628</v>
      </c>
      <c r="AE2037">
        <v>36.249050206675903</v>
      </c>
      <c r="AF2037">
        <v>-1</v>
      </c>
      <c r="AG2037">
        <v>-1</v>
      </c>
      <c r="AH2037">
        <v>-1</v>
      </c>
      <c r="AI2037">
        <v>1.3149681297626791E-2</v>
      </c>
      <c r="AJ2037">
        <v>2.4467762037193839E-2</v>
      </c>
      <c r="AK2037">
        <v>-0.15315150361273877</v>
      </c>
      <c r="AL2037">
        <v>0.32497946060198613</v>
      </c>
      <c r="AM2037">
        <v>-0.1867247243895791</v>
      </c>
      <c r="AN2037">
        <v>0.37016558460463289</v>
      </c>
      <c r="AO2037">
        <v>-4.3677235763144573</v>
      </c>
      <c r="AP2037">
        <v>9.8128848666370381</v>
      </c>
      <c r="AQ2037">
        <v>41.621947956477811</v>
      </c>
      <c r="AR2037">
        <v>0.96164434113331554</v>
      </c>
      <c r="AS2037">
        <v>1.7512862614504836</v>
      </c>
      <c r="AT2037">
        <v>-1</v>
      </c>
      <c r="AU2037">
        <v>-1</v>
      </c>
      <c r="AV2037">
        <v>2.3242420527123522</v>
      </c>
      <c r="AW2037">
        <v>81.316253027659258</v>
      </c>
      <c r="AX2037">
        <v>81.777292982900207</v>
      </c>
      <c r="AY2037">
        <v>0.37072574090400823</v>
      </c>
      <c r="AZ2037">
        <v>35.74962355199569</v>
      </c>
      <c r="BA2037">
        <v>1496.6217172386112</v>
      </c>
    </row>
    <row r="2038" spans="1:100" x14ac:dyDescent="0.25">
      <c r="A2038">
        <v>4924</v>
      </c>
      <c r="B2038" t="s">
        <v>2379</v>
      </c>
      <c r="C2038">
        <v>2</v>
      </c>
      <c r="D2038">
        <v>3.4516140574413177</v>
      </c>
      <c r="E2038">
        <v>-6.2265308953361347E-2</v>
      </c>
      <c r="F2038">
        <v>-7.811014313727882E-2</v>
      </c>
      <c r="G2038">
        <v>-7.0797979087614371E-2</v>
      </c>
      <c r="H2038">
        <v>3.7580875792090351E-2</v>
      </c>
      <c r="I2038">
        <v>0</v>
      </c>
      <c r="J2038">
        <v>2.2548525475254211</v>
      </c>
      <c r="K2038">
        <v>3.7580875792090351E-2</v>
      </c>
      <c r="L2038">
        <v>-1</v>
      </c>
      <c r="M2038">
        <v>-1</v>
      </c>
      <c r="N2038">
        <v>0.75161751584180692</v>
      </c>
      <c r="O2038">
        <v>6.1870710450405726</v>
      </c>
      <c r="P2038">
        <v>-0.14756222497189486</v>
      </c>
      <c r="Q2038">
        <v>-5.6632209515974585E-2</v>
      </c>
      <c r="R2038">
        <v>-1.7108310334178589E-2</v>
      </c>
      <c r="S2038">
        <v>0.32187963199067859</v>
      </c>
      <c r="T2038">
        <v>0.24805755712492841</v>
      </c>
      <c r="U2038">
        <v>3.2892514006589504E-2</v>
      </c>
      <c r="V2038">
        <v>-5.2816484421315708E-3</v>
      </c>
      <c r="W2038">
        <v>21.494803856375555</v>
      </c>
      <c r="X2038">
        <v>0.59567386246818477</v>
      </c>
      <c r="Y2038">
        <v>-1</v>
      </c>
      <c r="Z2038">
        <v>-1</v>
      </c>
      <c r="AA2038">
        <v>36.602259739334499</v>
      </c>
      <c r="AB2038">
        <v>6.7257464679039078E-2</v>
      </c>
      <c r="AC2038">
        <v>6.7452053908185483E-2</v>
      </c>
      <c r="AD2038">
        <v>6.3291660921562215E-2</v>
      </c>
      <c r="AE2038">
        <v>12.99979076501722</v>
      </c>
      <c r="AF2038">
        <v>-1</v>
      </c>
      <c r="AG2038">
        <v>-1</v>
      </c>
      <c r="AH2038">
        <v>-1</v>
      </c>
      <c r="AI2038">
        <v>-3.1631879199105796E-3</v>
      </c>
      <c r="AJ2038">
        <v>-5.2816484421315708E-3</v>
      </c>
      <c r="AK2038">
        <v>0.15088009711344197</v>
      </c>
      <c r="AL2038">
        <v>2.0947859875805358E-2</v>
      </c>
      <c r="AM2038">
        <v>0.16738798686409087</v>
      </c>
      <c r="AN2038">
        <v>1.6052873350962893E-2</v>
      </c>
      <c r="AO2038">
        <v>4.6493730078037423</v>
      </c>
      <c r="AP2038">
        <v>0.79578828251883893</v>
      </c>
      <c r="AQ2038">
        <v>26.505333583563328</v>
      </c>
      <c r="AR2038">
        <v>0.62889806946543692</v>
      </c>
      <c r="AS2038">
        <v>0.67522656801936998</v>
      </c>
      <c r="AT2038">
        <v>-1</v>
      </c>
      <c r="AU2038">
        <v>-1</v>
      </c>
      <c r="AV2038">
        <v>2.901292805328487E-2</v>
      </c>
      <c r="AW2038">
        <v>47.625104947865907</v>
      </c>
      <c r="AX2038">
        <v>47.644769383346734</v>
      </c>
      <c r="AY2038">
        <v>0.11121355020129672</v>
      </c>
      <c r="AZ2038">
        <v>-9.7149712446317533</v>
      </c>
      <c r="BA2038">
        <v>1444.2108494058316</v>
      </c>
    </row>
    <row r="2039" spans="1:100" x14ac:dyDescent="0.25">
      <c r="A2039">
        <v>4925</v>
      </c>
      <c r="B2039" t="s">
        <v>2380</v>
      </c>
      <c r="C2039">
        <v>2</v>
      </c>
      <c r="D2039">
        <v>3.6493537088475358</v>
      </c>
      <c r="E2039">
        <v>-1.8341779884664414E-2</v>
      </c>
      <c r="F2039">
        <v>3.1264242262479702E-2</v>
      </c>
      <c r="G2039">
        <v>3.9073085653407807E-2</v>
      </c>
      <c r="H2039">
        <v>6.0310953777643707E-2</v>
      </c>
      <c r="I2039">
        <v>0</v>
      </c>
      <c r="J2039">
        <v>3.6186572266586223</v>
      </c>
      <c r="K2039">
        <v>6.0310953777643707E-2</v>
      </c>
      <c r="L2039">
        <v>-1</v>
      </c>
      <c r="M2039">
        <v>-1</v>
      </c>
      <c r="N2039">
        <v>1.2062190755528739</v>
      </c>
      <c r="O2039">
        <v>7.603707528049779</v>
      </c>
      <c r="P2039">
        <v>7.4886971673692126E-2</v>
      </c>
      <c r="Q2039">
        <v>0.46328931484124236</v>
      </c>
      <c r="R2039">
        <v>0.15365908405095505</v>
      </c>
      <c r="S2039">
        <v>0.32612853309609352</v>
      </c>
      <c r="T2039">
        <v>0.26599650289846538</v>
      </c>
      <c r="U2039">
        <v>5.5105971643468428E-2</v>
      </c>
      <c r="V2039">
        <v>-2.3443953426713435E-3</v>
      </c>
      <c r="W2039">
        <v>22.896787933522763</v>
      </c>
      <c r="X2039">
        <v>0.69857989554505362</v>
      </c>
      <c r="Y2039">
        <v>-1</v>
      </c>
      <c r="Z2039">
        <v>-1</v>
      </c>
      <c r="AA2039">
        <v>39.488719144268288</v>
      </c>
      <c r="AB2039">
        <v>9.2173998781313299E-2</v>
      </c>
      <c r="AC2039">
        <v>9.2378043775625945E-2</v>
      </c>
      <c r="AD2039">
        <v>8.8003597276312892E-2</v>
      </c>
      <c r="AE2039">
        <v>15.295263456908875</v>
      </c>
      <c r="AF2039">
        <v>-1</v>
      </c>
      <c r="AG2039">
        <v>-1</v>
      </c>
      <c r="AH2039">
        <v>-1</v>
      </c>
      <c r="AI2039">
        <v>-1.5525669059714994E-3</v>
      </c>
      <c r="AJ2039">
        <v>-2.3443953426713435E-3</v>
      </c>
      <c r="AK2039">
        <v>0.12086209853200997</v>
      </c>
      <c r="AL2039">
        <v>5.0965858457237369E-2</v>
      </c>
      <c r="AM2039">
        <v>0.13242532232958032</v>
      </c>
      <c r="AN2039">
        <v>5.1015537885473444E-2</v>
      </c>
      <c r="AO2039">
        <v>3.7590866302555308</v>
      </c>
      <c r="AP2039">
        <v>1.68607466006705</v>
      </c>
      <c r="AQ2039">
        <v>27.997844584782836</v>
      </c>
      <c r="AR2039">
        <v>0.66175115804914297</v>
      </c>
      <c r="AS2039">
        <v>0.78146933447456701</v>
      </c>
      <c r="AT2039">
        <v>-1</v>
      </c>
      <c r="AU2039">
        <v>-1</v>
      </c>
      <c r="AV2039">
        <v>0.25562813661553208</v>
      </c>
      <c r="AW2039">
        <v>50.951538229309222</v>
      </c>
      <c r="AX2039">
        <v>51.014781061556675</v>
      </c>
      <c r="AY2039">
        <v>0.13683600705700438</v>
      </c>
      <c r="AZ2039">
        <v>-5.2261084459923417</v>
      </c>
      <c r="BA2039">
        <v>1388.4776822194431</v>
      </c>
    </row>
    <row r="2040" spans="1:100" x14ac:dyDescent="0.25">
      <c r="A2040">
        <v>4926</v>
      </c>
      <c r="B2040" t="s">
        <v>2381</v>
      </c>
      <c r="C2040">
        <v>3</v>
      </c>
      <c r="D2040">
        <v>4.9998931144750749</v>
      </c>
      <c r="E2040">
        <v>-1.3861773378000476E-2</v>
      </c>
      <c r="F2040">
        <v>0.21838202136833007</v>
      </c>
      <c r="G2040">
        <v>0.21838202136833007</v>
      </c>
      <c r="H2040">
        <v>0.26933888683432672</v>
      </c>
      <c r="I2040">
        <v>0</v>
      </c>
      <c r="J2040">
        <v>16.160333210059605</v>
      </c>
      <c r="K2040">
        <v>0.26933888683432672</v>
      </c>
      <c r="L2040">
        <v>-0.999999999999999</v>
      </c>
      <c r="M2040">
        <v>-0.999999999999999</v>
      </c>
      <c r="N2040">
        <v>5.3867777366865353</v>
      </c>
      <c r="O2040">
        <v>21.378608345903015</v>
      </c>
      <c r="P2040">
        <v>-0.16092580113090019</v>
      </c>
      <c r="Q2040">
        <v>-0.45831058358686744</v>
      </c>
      <c r="R2040">
        <v>-0.21030325849734174</v>
      </c>
      <c r="S2040">
        <v>0.33333333333333293</v>
      </c>
      <c r="T2040">
        <v>0.32168148185794909</v>
      </c>
      <c r="U2040">
        <v>0.1744413604130384</v>
      </c>
      <c r="V2040">
        <v>-4.4146186536747124E-4</v>
      </c>
      <c r="W2040">
        <v>22.387033076185041</v>
      </c>
      <c r="X2040">
        <v>1.0706544201343799</v>
      </c>
      <c r="Y2040">
        <v>-0.999999999999999</v>
      </c>
      <c r="Z2040">
        <v>-0.999999999999999</v>
      </c>
      <c r="AA2040">
        <v>41.631322241821572</v>
      </c>
      <c r="AB2040">
        <v>0.35063942085661809</v>
      </c>
      <c r="AC2040">
        <v>7.9993673244601812E-2</v>
      </c>
      <c r="AD2040">
        <v>-4.1541245618542548E-2</v>
      </c>
      <c r="AE2040">
        <v>19.454592424133867</v>
      </c>
      <c r="AF2040">
        <v>-0.999999999999999</v>
      </c>
      <c r="AG2040">
        <v>-0.999999999999999</v>
      </c>
      <c r="AH2040">
        <v>-0.999999999999999</v>
      </c>
      <c r="AI2040">
        <v>0</v>
      </c>
      <c r="AJ2040">
        <v>-4.4146186536747124E-4</v>
      </c>
      <c r="AK2040">
        <v>-4.7473271056780723E-2</v>
      </c>
      <c r="AL2040">
        <v>0.27479890189288553</v>
      </c>
      <c r="AM2040">
        <v>5.8986898412909765E-2</v>
      </c>
      <c r="AN2040">
        <v>0.36624074499095527</v>
      </c>
      <c r="AO2040">
        <v>1.2373061050388392</v>
      </c>
      <c r="AP2040">
        <v>10.530013134238313</v>
      </c>
      <c r="AQ2040">
        <v>38.547366286244639</v>
      </c>
      <c r="AR2040">
        <v>0.82901471373895319</v>
      </c>
      <c r="AS2040">
        <v>1.3399933069687064</v>
      </c>
      <c r="AT2040">
        <v>-0.999999999999999</v>
      </c>
      <c r="AU2040">
        <v>-0.999999999999999</v>
      </c>
      <c r="AV2040">
        <v>8.0787628709887011E-3</v>
      </c>
      <c r="AW2040">
        <v>73.539943721962885</v>
      </c>
      <c r="AX2040">
        <v>73.495797535426149</v>
      </c>
      <c r="AY2040">
        <v>0.28777239162636303</v>
      </c>
      <c r="AZ2040">
        <v>21.441902855718123</v>
      </c>
      <c r="BA2040">
        <v>1513.1533147060111</v>
      </c>
      <c r="CU2040" t="e">
        <v>#N/A</v>
      </c>
      <c r="CV2040" t="e">
        <v>#N/A</v>
      </c>
    </row>
    <row r="2041" spans="1:100" x14ac:dyDescent="0.25">
      <c r="A2041">
        <v>4929</v>
      </c>
      <c r="B2041" t="s">
        <v>2382</v>
      </c>
      <c r="C2041">
        <v>3</v>
      </c>
      <c r="D2041">
        <v>5.0799901099885512</v>
      </c>
      <c r="E2041">
        <v>2.9954570512556802E-3</v>
      </c>
      <c r="F2041">
        <v>-0.30637055022037557</v>
      </c>
      <c r="G2041">
        <v>-0.30700272216566998</v>
      </c>
      <c r="H2041">
        <v>0.14582761507968911</v>
      </c>
      <c r="I2041">
        <v>0</v>
      </c>
      <c r="J2041">
        <v>8.7496569047813431</v>
      </c>
      <c r="K2041">
        <v>0.14582761507968911</v>
      </c>
      <c r="L2041">
        <v>-1.0000000000000007</v>
      </c>
      <c r="M2041">
        <v>-1.0000000000000007</v>
      </c>
      <c r="N2041">
        <v>2.9165523015937813</v>
      </c>
      <c r="O2041">
        <v>13.522644292604229</v>
      </c>
      <c r="P2041">
        <v>-0.65480539943285831</v>
      </c>
      <c r="Q2041">
        <v>-2.7949790769855221</v>
      </c>
      <c r="R2041">
        <v>-1.1864613322558661</v>
      </c>
      <c r="S2041">
        <v>0.33333333333333337</v>
      </c>
      <c r="T2041">
        <v>0.32730253520895802</v>
      </c>
      <c r="U2041">
        <v>-0.14176344094580862</v>
      </c>
      <c r="V2041">
        <v>2.9736949656541684E-4</v>
      </c>
      <c r="W2041">
        <v>14.933687280534363</v>
      </c>
      <c r="X2041">
        <v>-6.9859015758744064E-2</v>
      </c>
      <c r="Y2041">
        <v>-1.0000000000000007</v>
      </c>
      <c r="Z2041">
        <v>-1.0000000000000007</v>
      </c>
      <c r="AA2041">
        <v>44.125763877808616</v>
      </c>
      <c r="AB2041">
        <v>0.28957026514177814</v>
      </c>
      <c r="AC2041">
        <v>0.36485802379771037</v>
      </c>
      <c r="AD2041">
        <v>-4.6857530348886484E-2</v>
      </c>
      <c r="AE2041">
        <v>30.378537929530101</v>
      </c>
      <c r="AF2041">
        <v>-1.0000000000000007</v>
      </c>
      <c r="AG2041">
        <v>-1.0000000000000007</v>
      </c>
      <c r="AH2041">
        <v>-1.0000000000000007</v>
      </c>
      <c r="AI2041">
        <v>-7.4320054850474581E-3</v>
      </c>
      <c r="AJ2041">
        <v>2.9736949656541684E-4</v>
      </c>
      <c r="AK2041">
        <v>0.20098611639400743</v>
      </c>
      <c r="AL2041">
        <v>-3.7881844974282458E-2</v>
      </c>
      <c r="AM2041">
        <v>0.73433444569452644</v>
      </c>
      <c r="AN2041">
        <v>0.19921521352366564</v>
      </c>
      <c r="AO2041">
        <v>19.363291724333202</v>
      </c>
      <c r="AP2041">
        <v>4.7909711132202268</v>
      </c>
      <c r="AQ2041">
        <v>23.683344185315708</v>
      </c>
      <c r="AR2041">
        <v>0.51916979709304811</v>
      </c>
      <c r="AS2041">
        <v>7.5968599320944782E-2</v>
      </c>
      <c r="AT2041">
        <v>-1.0000000000000007</v>
      </c>
      <c r="AU2041">
        <v>-1.0000000000000007</v>
      </c>
      <c r="AV2041">
        <v>-1.4934640544215354</v>
      </c>
      <c r="AW2041">
        <v>62.439379283633102</v>
      </c>
      <c r="AX2041">
        <v>62.320476123588719</v>
      </c>
      <c r="AY2041">
        <v>-2.5516302042861139E-2</v>
      </c>
      <c r="AZ2041">
        <v>-34.017274517628969</v>
      </c>
      <c r="BA2041">
        <v>1374.1205458668176</v>
      </c>
      <c r="CU2041" t="e">
        <v>#N/A</v>
      </c>
      <c r="CV2041" t="e">
        <v>#N/A</v>
      </c>
    </row>
    <row r="2042" spans="1:100" x14ac:dyDescent="0.25">
      <c r="A2042">
        <v>4930</v>
      </c>
      <c r="B2042" t="s">
        <v>2383</v>
      </c>
      <c r="C2042">
        <v>3</v>
      </c>
      <c r="D2042">
        <v>2.5545583330327726</v>
      </c>
      <c r="E2042">
        <v>-1.5234083654522907E-2</v>
      </c>
      <c r="F2042">
        <v>2.2362099101890656</v>
      </c>
      <c r="G2042">
        <v>2.2362099101890656</v>
      </c>
      <c r="H2042">
        <v>5.3605358253686463E-3</v>
      </c>
      <c r="I2042">
        <v>0</v>
      </c>
      <c r="J2042">
        <v>0.32163214952211783</v>
      </c>
      <c r="K2042">
        <v>5.3605358253686463E-3</v>
      </c>
      <c r="L2042">
        <v>-1</v>
      </c>
      <c r="M2042">
        <v>-1</v>
      </c>
      <c r="N2042">
        <v>0.10721071650737179</v>
      </c>
      <c r="O2042">
        <v>5.1124003927439539</v>
      </c>
      <c r="P2042">
        <v>0.36585717209134305</v>
      </c>
      <c r="Q2042">
        <v>6.5053778535637967</v>
      </c>
      <c r="R2042">
        <v>2.0604331144281796</v>
      </c>
      <c r="S2042">
        <v>0.33333333333333331</v>
      </c>
      <c r="T2042">
        <v>0.24959906788945291</v>
      </c>
      <c r="U2042">
        <v>0.22663230464455431</v>
      </c>
      <c r="V2042">
        <v>-2.2329118863367324E-2</v>
      </c>
      <c r="W2042">
        <v>31.275002047144195</v>
      </c>
      <c r="X2042">
        <v>1.2582161471384894</v>
      </c>
      <c r="Y2042">
        <v>-1</v>
      </c>
      <c r="Z2042">
        <v>-1</v>
      </c>
      <c r="AA2042">
        <v>54.253520455376346</v>
      </c>
      <c r="AB2042">
        <v>4.6819881943652969E-2</v>
      </c>
      <c r="AC2042">
        <v>0.19635685878436665</v>
      </c>
      <c r="AD2042">
        <v>0.1751849651480602</v>
      </c>
      <c r="AE2042">
        <v>20.918085293804005</v>
      </c>
      <c r="AF2042">
        <v>-1</v>
      </c>
      <c r="AG2042">
        <v>-1</v>
      </c>
      <c r="AH2042">
        <v>-1</v>
      </c>
      <c r="AI2042">
        <v>6.3215608611537372E-3</v>
      </c>
      <c r="AJ2042">
        <v>-2.2329118863367324E-2</v>
      </c>
      <c r="AK2042">
        <v>0.27894536188732849</v>
      </c>
      <c r="AL2042">
        <v>-9.7842581745601537E-2</v>
      </c>
      <c r="AM2042">
        <v>-6.4699440991297444E-2</v>
      </c>
      <c r="AN2042">
        <v>0.38497769243469276</v>
      </c>
      <c r="AO2042">
        <v>-0.22275921534579374</v>
      </c>
      <c r="AP2042">
        <v>9.1352294021393039</v>
      </c>
      <c r="AQ2042">
        <v>31.596634196666294</v>
      </c>
      <c r="AR2042">
        <v>0.78723558700397356</v>
      </c>
      <c r="AS2042">
        <v>1.2635766829638575</v>
      </c>
      <c r="AT2042">
        <v>-1</v>
      </c>
      <c r="AU2042">
        <v>-1</v>
      </c>
      <c r="AV2042">
        <v>4.2966430246172438</v>
      </c>
      <c r="AW2042">
        <v>68.501150250259627</v>
      </c>
      <c r="AX2042">
        <v>66.39466958114599</v>
      </c>
      <c r="AY2042">
        <v>0.17857352963058479</v>
      </c>
      <c r="AZ2042">
        <v>12.058331707720884</v>
      </c>
      <c r="BA2042">
        <v>1496.0005711872991</v>
      </c>
    </row>
    <row r="2043" spans="1:100" x14ac:dyDescent="0.25">
      <c r="A2043">
        <v>4931</v>
      </c>
      <c r="B2043" t="s">
        <v>2384</v>
      </c>
      <c r="C2043">
        <v>3</v>
      </c>
      <c r="D2043">
        <v>3.811617202109935</v>
      </c>
      <c r="E2043">
        <v>1.1396042634025539E-3</v>
      </c>
      <c r="F2043">
        <v>0.92947490298879132</v>
      </c>
      <c r="G2043">
        <v>0.92947490298879132</v>
      </c>
      <c r="H2043">
        <v>7.9516082403110963E-2</v>
      </c>
      <c r="I2043">
        <v>0</v>
      </c>
      <c r="J2043">
        <v>4.7709649441866553</v>
      </c>
      <c r="K2043">
        <v>7.9516082403110963E-2</v>
      </c>
      <c r="L2043">
        <v>-0.99999999999999967</v>
      </c>
      <c r="M2043">
        <v>-0.99999999999999967</v>
      </c>
      <c r="N2043">
        <v>1.5903216480622193</v>
      </c>
      <c r="O2043">
        <v>9.5120570492853886</v>
      </c>
      <c r="P2043">
        <v>0.16467022699651784</v>
      </c>
      <c r="Q2043">
        <v>2.2587645079740177</v>
      </c>
      <c r="R2043">
        <v>0.81428663331416862</v>
      </c>
      <c r="S2043">
        <v>0.3233043407876251</v>
      </c>
      <c r="T2043">
        <v>0.12676176070502704</v>
      </c>
      <c r="U2043">
        <v>-4.7965226382615737E-2</v>
      </c>
      <c r="V2043">
        <v>-2.2245058509359331E-3</v>
      </c>
      <c r="W2043">
        <v>12.814411474239581</v>
      </c>
      <c r="X2043">
        <v>-4.8537548506468471E-2</v>
      </c>
      <c r="Y2043">
        <v>-0.99999999999999967</v>
      </c>
      <c r="Z2043">
        <v>-0.99999999999999967</v>
      </c>
      <c r="AA2043">
        <v>27.3860083663198</v>
      </c>
      <c r="AB2043">
        <v>5.0124924359796263E-2</v>
      </c>
      <c r="AC2043">
        <v>0.14275431329007954</v>
      </c>
      <c r="AD2043">
        <v>8.2266967525445031E-2</v>
      </c>
      <c r="AE2043">
        <v>13.757310258766054</v>
      </c>
      <c r="AF2043">
        <v>-0.99999999999999967</v>
      </c>
      <c r="AG2043">
        <v>-0.99999999999999967</v>
      </c>
      <c r="AH2043">
        <v>-0.99999999999999967</v>
      </c>
      <c r="AI2043">
        <v>5.4428799383358387E-2</v>
      </c>
      <c r="AJ2043">
        <v>-2.2245058509359331E-3</v>
      </c>
      <c r="AK2043">
        <v>0.21807790579035274</v>
      </c>
      <c r="AL2043">
        <v>4.055697500241523E-2</v>
      </c>
      <c r="AM2043">
        <v>-0.30218650815970532</v>
      </c>
      <c r="AN2043">
        <v>4.1123880703143649E-2</v>
      </c>
      <c r="AO2043">
        <v>-6.4642731750408684</v>
      </c>
      <c r="AP2043">
        <v>1.230881892590667</v>
      </c>
      <c r="AQ2043">
        <v>17.585376418426247</v>
      </c>
      <c r="AR2043">
        <v>0.39987636925910047</v>
      </c>
      <c r="AS2043">
        <v>3.0978533896642266E-2</v>
      </c>
      <c r="AT2043">
        <v>-0.99999999999999967</v>
      </c>
      <c r="AU2043">
        <v>-0.99999999999999967</v>
      </c>
      <c r="AV2043">
        <v>1.7437615363029608</v>
      </c>
      <c r="AW2043">
        <v>38.128947308195848</v>
      </c>
      <c r="AX2043">
        <v>38.995072710769442</v>
      </c>
      <c r="AY2043">
        <v>0.24577240922432034</v>
      </c>
      <c r="AZ2043">
        <v>38.226412655955052</v>
      </c>
      <c r="BA2043">
        <v>1492.6070592506007</v>
      </c>
    </row>
    <row r="2044" spans="1:100" x14ac:dyDescent="0.25">
      <c r="A2044">
        <v>4932</v>
      </c>
      <c r="B2044" t="s">
        <v>697</v>
      </c>
      <c r="C2044">
        <v>2</v>
      </c>
      <c r="D2044">
        <v>2.4728739480458577</v>
      </c>
      <c r="E2044">
        <v>-0.27967097008410263</v>
      </c>
      <c r="F2044">
        <v>-0.61947398781863339</v>
      </c>
      <c r="G2044">
        <v>-0.61462020775693382</v>
      </c>
      <c r="H2044">
        <v>-7.4924829846309923E-2</v>
      </c>
      <c r="I2044">
        <v>0</v>
      </c>
      <c r="J2044">
        <v>-4.4954897907785965</v>
      </c>
      <c r="K2044">
        <v>-7.4924829846309923E-2</v>
      </c>
      <c r="L2044">
        <v>-1</v>
      </c>
      <c r="M2044">
        <v>-1</v>
      </c>
      <c r="N2044">
        <v>-1.4984965969261985</v>
      </c>
      <c r="O2044">
        <v>-0.82476970866691701</v>
      </c>
      <c r="P2044">
        <v>-1.2486056905162459</v>
      </c>
      <c r="Q2044">
        <v>-2.6300566391012481</v>
      </c>
      <c r="R2044">
        <v>-0.86234545459480505</v>
      </c>
      <c r="S2044">
        <v>0.30084910066754339</v>
      </c>
      <c r="T2044">
        <v>0.15926623164230097</v>
      </c>
      <c r="U2044">
        <v>-7.7056106833786137E-2</v>
      </c>
      <c r="V2044">
        <v>-1.9819994188388208E-2</v>
      </c>
      <c r="W2044">
        <v>14.555487238390432</v>
      </c>
      <c r="X2044">
        <v>8.6326033872081154E-2</v>
      </c>
      <c r="Y2044">
        <v>-1</v>
      </c>
      <c r="Z2044">
        <v>-1</v>
      </c>
      <c r="AA2044">
        <v>22.315324500701763</v>
      </c>
      <c r="AB2044">
        <v>-5.60704118474427E-2</v>
      </c>
      <c r="AC2044">
        <v>-5.5922625252807862E-2</v>
      </c>
      <c r="AD2044">
        <v>-5.902353038792231E-2</v>
      </c>
      <c r="AE2044">
        <v>1.6380270641144676</v>
      </c>
      <c r="AF2044">
        <v>-1</v>
      </c>
      <c r="AG2044">
        <v>-1</v>
      </c>
      <c r="AH2044">
        <v>-1</v>
      </c>
      <c r="AI2044">
        <v>-1.1135182288096226E-2</v>
      </c>
      <c r="AJ2044">
        <v>-1.9819994188388208E-2</v>
      </c>
      <c r="AK2044">
        <v>0.29945838683171594</v>
      </c>
      <c r="AL2044">
        <v>-0.12763042984246858</v>
      </c>
      <c r="AM2044">
        <v>0.34044059350071615</v>
      </c>
      <c r="AN2044">
        <v>-0.15699973328566236</v>
      </c>
      <c r="AO2044">
        <v>9.0559701690619345</v>
      </c>
      <c r="AP2044">
        <v>-3.6108088787393537</v>
      </c>
      <c r="AQ2044">
        <v>19.11794127140324</v>
      </c>
      <c r="AR2044">
        <v>0.46628710456422073</v>
      </c>
      <c r="AS2044">
        <v>0.14936311006666658</v>
      </c>
      <c r="AT2044">
        <v>-1</v>
      </c>
      <c r="AU2044">
        <v>-1</v>
      </c>
      <c r="AV2044">
        <v>-1.0926507971610828</v>
      </c>
      <c r="AW2044">
        <v>31.160457363915761</v>
      </c>
      <c r="AX2044">
        <v>30.964424418950486</v>
      </c>
      <c r="AY2044">
        <v>-1.5608389898205344E-2</v>
      </c>
      <c r="AZ2044">
        <v>-31.933226588756426</v>
      </c>
      <c r="BA2044">
        <v>1426.0468807661994</v>
      </c>
    </row>
    <row r="2045" spans="1:100" x14ac:dyDescent="0.25">
      <c r="A2045">
        <v>4933</v>
      </c>
      <c r="B2045" t="s">
        <v>2385</v>
      </c>
      <c r="C2045">
        <v>2</v>
      </c>
      <c r="D2045">
        <v>3.3372909073642751</v>
      </c>
      <c r="E2045">
        <v>-8.7659690757536407E-2</v>
      </c>
      <c r="F2045">
        <v>-0.14134492780347505</v>
      </c>
      <c r="G2045">
        <v>-0.13431991884115718</v>
      </c>
      <c r="H2045">
        <v>2.4439484582357576E-2</v>
      </c>
      <c r="I2045">
        <v>0</v>
      </c>
      <c r="J2045">
        <v>1.4663690749414542</v>
      </c>
      <c r="K2045">
        <v>2.4439484582357576E-2</v>
      </c>
      <c r="L2045">
        <v>-1</v>
      </c>
      <c r="M2045">
        <v>-1</v>
      </c>
      <c r="N2045">
        <v>0.48878969164715125</v>
      </c>
      <c r="O2045">
        <v>5.368042872896325</v>
      </c>
      <c r="P2045">
        <v>-0.2761711949573214</v>
      </c>
      <c r="Q2045">
        <v>-0.35722476156446992</v>
      </c>
      <c r="R2045">
        <v>-0.11583745402247003</v>
      </c>
      <c r="S2045">
        <v>0.31942313044795567</v>
      </c>
      <c r="T2045">
        <v>0.23768615829162643</v>
      </c>
      <c r="U2045">
        <v>2.0049806774674765E-2</v>
      </c>
      <c r="V2045">
        <v>-6.9798208851183426E-3</v>
      </c>
      <c r="W2045">
        <v>20.684246970503121</v>
      </c>
      <c r="X2045">
        <v>0.53617875473629129</v>
      </c>
      <c r="Y2045">
        <v>-1</v>
      </c>
      <c r="Z2045">
        <v>-1</v>
      </c>
      <c r="AA2045">
        <v>34.933453663290415</v>
      </c>
      <c r="AB2045">
        <v>5.2851974190324322E-2</v>
      </c>
      <c r="AC2045">
        <v>5.3041096570244972E-2</v>
      </c>
      <c r="AD2045">
        <v>4.9004458590175659E-2</v>
      </c>
      <c r="AE2045">
        <v>11.672663569299758</v>
      </c>
      <c r="AF2045">
        <v>-1</v>
      </c>
      <c r="AG2045">
        <v>-1</v>
      </c>
      <c r="AH2045">
        <v>-1</v>
      </c>
      <c r="AI2045">
        <v>-4.0943682197864687E-3</v>
      </c>
      <c r="AJ2045">
        <v>-6.9798208851183426E-3</v>
      </c>
      <c r="AK2045">
        <v>0.16823499853272095</v>
      </c>
      <c r="AL2045">
        <v>3.5929584565263656E-3</v>
      </c>
      <c r="AM2045">
        <v>0.18760164616938108</v>
      </c>
      <c r="AN2045">
        <v>-4.1607859543273118E-3</v>
      </c>
      <c r="AO2045">
        <v>5.1640919446896101</v>
      </c>
      <c r="AP2045">
        <v>0.2810693456329707</v>
      </c>
      <c r="AQ2045">
        <v>25.6424385699905</v>
      </c>
      <c r="AR2045">
        <v>0.6099040611826283</v>
      </c>
      <c r="AS2045">
        <v>0.61380232838062376</v>
      </c>
      <c r="AT2045">
        <v>-1</v>
      </c>
      <c r="AU2045">
        <v>-1</v>
      </c>
      <c r="AV2045">
        <v>-0.10200462110270303</v>
      </c>
      <c r="AW2045">
        <v>45.701928040496504</v>
      </c>
      <c r="AX2045">
        <v>45.69639763236232</v>
      </c>
      <c r="AY2045">
        <v>9.6399930577582227E-2</v>
      </c>
      <c r="AZ2045">
        <v>-12.310206604634869</v>
      </c>
      <c r="BA2045">
        <v>1427.3632283065062</v>
      </c>
    </row>
    <row r="2046" spans="1:100" x14ac:dyDescent="0.25">
      <c r="A2046">
        <v>4935</v>
      </c>
      <c r="B2046" t="s">
        <v>2386</v>
      </c>
      <c r="C2046">
        <v>3</v>
      </c>
      <c r="D2046">
        <v>5.0698162927882242</v>
      </c>
      <c r="E2046">
        <v>-4.8234474469870088E-3</v>
      </c>
      <c r="F2046">
        <v>-6.9992513830278401E-3</v>
      </c>
      <c r="G2046">
        <v>-6.9992513830278401E-3</v>
      </c>
      <c r="H2046">
        <v>0.36036526830999022</v>
      </c>
      <c r="I2046">
        <v>0</v>
      </c>
      <c r="J2046">
        <v>21.621916098599421</v>
      </c>
      <c r="K2046">
        <v>0.36036526830999022</v>
      </c>
      <c r="L2046">
        <v>-1</v>
      </c>
      <c r="M2046">
        <v>-1</v>
      </c>
      <c r="N2046">
        <v>7.2073053661998037</v>
      </c>
      <c r="O2046">
        <v>26.684733140004603</v>
      </c>
      <c r="P2046">
        <v>0.18232787439359721</v>
      </c>
      <c r="Q2046">
        <v>6.453738270465309E-2</v>
      </c>
      <c r="R2046">
        <v>-8.7223181598383541E-3</v>
      </c>
      <c r="S2046">
        <v>0.33333333333333326</v>
      </c>
      <c r="T2046">
        <v>0.33333333333333326</v>
      </c>
      <c r="U2046">
        <v>0.2814678340131157</v>
      </c>
      <c r="V2046">
        <v>-9.4339355974405008E-3</v>
      </c>
      <c r="W2046">
        <v>23.133411870894069</v>
      </c>
      <c r="X2046">
        <v>1.3755691208244958</v>
      </c>
      <c r="Y2046">
        <v>-1</v>
      </c>
      <c r="Z2046">
        <v>-1</v>
      </c>
      <c r="AA2046">
        <v>57.238893312305734</v>
      </c>
      <c r="AB2046">
        <v>0.21958060671024832</v>
      </c>
      <c r="AC2046">
        <v>0.13234853775839581</v>
      </c>
      <c r="AD2046">
        <v>0.33035493072278588</v>
      </c>
      <c r="AE2046">
        <v>34.114203759571488</v>
      </c>
      <c r="AF2046">
        <v>-1</v>
      </c>
      <c r="AG2046">
        <v>-1</v>
      </c>
      <c r="AH2046">
        <v>-1</v>
      </c>
      <c r="AI2046">
        <v>0</v>
      </c>
      <c r="AJ2046">
        <v>-9.4339355974405008E-3</v>
      </c>
      <c r="AK2046">
        <v>0.65655204286768154</v>
      </c>
      <c r="AL2046">
        <v>-6.1366326524012527E-2</v>
      </c>
      <c r="AM2046">
        <v>0.55490785905472995</v>
      </c>
      <c r="AN2046">
        <v>0.3851606756370699</v>
      </c>
      <c r="AO2046">
        <v>17.155456690706654</v>
      </c>
      <c r="AP2046">
        <v>9.3221852583066873</v>
      </c>
      <c r="AQ2046">
        <v>44.755327969493464</v>
      </c>
      <c r="AR2046">
        <v>0.9387005650823419</v>
      </c>
      <c r="AS2046">
        <v>1.7359343891344858</v>
      </c>
      <c r="AT2046">
        <v>-1</v>
      </c>
      <c r="AU2046">
        <v>-1</v>
      </c>
      <c r="AV2046">
        <v>-1.5721569542866194E-2</v>
      </c>
      <c r="AW2046">
        <v>93.245811710617019</v>
      </c>
      <c r="AX2046">
        <v>92.302418150872953</v>
      </c>
      <c r="AY2046">
        <v>0.25500584364790907</v>
      </c>
      <c r="AZ2046">
        <v>21.563647272449924</v>
      </c>
      <c r="BA2046">
        <v>1516.8091051079321</v>
      </c>
    </row>
    <row r="2047" spans="1:100" x14ac:dyDescent="0.25">
      <c r="A2047">
        <v>4936</v>
      </c>
      <c r="B2047" t="s">
        <v>2387</v>
      </c>
      <c r="C2047">
        <v>2</v>
      </c>
      <c r="D2047">
        <v>3.5848441270521243</v>
      </c>
      <c r="E2047">
        <v>-3.2671169418073583E-2</v>
      </c>
      <c r="F2047">
        <v>-4.4175029570160673E-3</v>
      </c>
      <c r="G2047">
        <v>3.2293062826253272E-3</v>
      </c>
      <c r="H2047">
        <v>5.2895608324177279E-2</v>
      </c>
      <c r="I2047">
        <v>0</v>
      </c>
      <c r="J2047">
        <v>3.1737364994506363</v>
      </c>
      <c r="K2047">
        <v>5.2895608324177279E-2</v>
      </c>
      <c r="L2047">
        <v>-1</v>
      </c>
      <c r="M2047">
        <v>-1</v>
      </c>
      <c r="N2047">
        <v>1.0579121664835456</v>
      </c>
      <c r="O2047">
        <v>7.1415512208794469</v>
      </c>
      <c r="P2047">
        <v>2.3162730592168335E-3</v>
      </c>
      <c r="Q2047">
        <v>0.29367275152579686</v>
      </c>
      <c r="R2047">
        <v>9.7948794699597053E-2</v>
      </c>
      <c r="S2047">
        <v>0.32474239313149278</v>
      </c>
      <c r="T2047">
        <v>0.26014419213796891</v>
      </c>
      <c r="U2047">
        <v>4.785916579449196E-2</v>
      </c>
      <c r="V2047">
        <v>-3.3026299088090333E-3</v>
      </c>
      <c r="W2047">
        <v>22.439411752987287</v>
      </c>
      <c r="X2047">
        <v>0.6650083528079006</v>
      </c>
      <c r="Y2047">
        <v>-1</v>
      </c>
      <c r="Z2047">
        <v>-1</v>
      </c>
      <c r="AA2047">
        <v>38.547055255627207</v>
      </c>
      <c r="AB2047">
        <v>8.4045354964566527E-2</v>
      </c>
      <c r="AC2047">
        <v>8.4246315157970042E-2</v>
      </c>
      <c r="AD2047">
        <v>7.9941700391884279E-2</v>
      </c>
      <c r="AE2047">
        <v>14.546400078604865</v>
      </c>
      <c r="AF2047">
        <v>-1</v>
      </c>
      <c r="AG2047">
        <v>-1</v>
      </c>
      <c r="AH2047">
        <v>-1</v>
      </c>
      <c r="AI2047">
        <v>-2.0780077434627521E-3</v>
      </c>
      <c r="AJ2047">
        <v>-3.3026299088090333E-3</v>
      </c>
      <c r="AK2047">
        <v>0.13065501826789727</v>
      </c>
      <c r="AL2047">
        <v>4.1172938721350041E-2</v>
      </c>
      <c r="AM2047">
        <v>0.14383136482806333</v>
      </c>
      <c r="AN2047">
        <v>3.9609495386990434E-2</v>
      </c>
      <c r="AO2047">
        <v>4.0495291463890499</v>
      </c>
      <c r="AP2047">
        <v>1.3956321439335311</v>
      </c>
      <c r="AQ2047">
        <v>27.510935359298617</v>
      </c>
      <c r="AR2047">
        <v>0.65103333291821508</v>
      </c>
      <c r="AS2047">
        <v>0.74680923274953281</v>
      </c>
      <c r="AT2047">
        <v>-1</v>
      </c>
      <c r="AU2047">
        <v>-1</v>
      </c>
      <c r="AV2047">
        <v>0.1816983393853403</v>
      </c>
      <c r="AW2047">
        <v>49.866339492838208</v>
      </c>
      <c r="AX2047">
        <v>49.915365529765459</v>
      </c>
      <c r="AY2047">
        <v>0.12847706657856123</v>
      </c>
      <c r="AZ2047">
        <v>-6.6905322973439016</v>
      </c>
      <c r="BA2047">
        <v>1382.9822601657499</v>
      </c>
    </row>
    <row r="2048" spans="1:100" x14ac:dyDescent="0.25">
      <c r="A2048">
        <v>4938</v>
      </c>
      <c r="B2048" t="s">
        <v>2107</v>
      </c>
      <c r="C2048">
        <v>3</v>
      </c>
      <c r="D2048">
        <v>2.4517229349607228</v>
      </c>
      <c r="E2048">
        <v>-7.1860144310340004E-2</v>
      </c>
      <c r="F2048">
        <v>-7.1433734124605186E-2</v>
      </c>
      <c r="G2048">
        <v>-0.11967503009519914</v>
      </c>
      <c r="H2048">
        <v>0.22154893721974173</v>
      </c>
      <c r="I2048">
        <v>0</v>
      </c>
      <c r="J2048">
        <v>13.292936233184506</v>
      </c>
      <c r="K2048">
        <v>0.22154893721974173</v>
      </c>
      <c r="L2048">
        <v>-1.0000000000000002</v>
      </c>
      <c r="M2048">
        <v>-1.0000000000000002</v>
      </c>
      <c r="N2048">
        <v>4.430978744394837</v>
      </c>
      <c r="O2048">
        <v>15.624984138050023</v>
      </c>
      <c r="P2048">
        <v>-0.99997057187526517</v>
      </c>
      <c r="Q2048">
        <v>-1.0128829224147966</v>
      </c>
      <c r="R2048">
        <v>-0.39590996801649636</v>
      </c>
      <c r="S2048">
        <v>0.33751455502176525</v>
      </c>
      <c r="T2048">
        <v>0.38558662208625094</v>
      </c>
      <c r="U2048">
        <v>7.367215543052201E-2</v>
      </c>
      <c r="V2048">
        <v>0</v>
      </c>
      <c r="W2048">
        <v>23.008975812751835</v>
      </c>
      <c r="X2048">
        <v>0.84849415036328035</v>
      </c>
      <c r="Y2048">
        <v>-1.0000000000000002</v>
      </c>
      <c r="Z2048">
        <v>-1.0000000000000002</v>
      </c>
      <c r="AA2048">
        <v>32.478626049327922</v>
      </c>
      <c r="AB2048">
        <v>5.9967157618872363E-2</v>
      </c>
      <c r="AC2048">
        <v>3.2589363026854203E-2</v>
      </c>
      <c r="AD2048">
        <v>0.10475468344612514</v>
      </c>
      <c r="AE2048">
        <v>9.865560204592585</v>
      </c>
      <c r="AF2048">
        <v>-1.0000000000000002</v>
      </c>
      <c r="AG2048">
        <v>-1.0000000000000002</v>
      </c>
      <c r="AH2048">
        <v>-1.0000000000000002</v>
      </c>
      <c r="AI2048">
        <v>0</v>
      </c>
      <c r="AJ2048">
        <v>0</v>
      </c>
      <c r="AK2048">
        <v>0.14951819362217142</v>
      </c>
      <c r="AL2048">
        <v>-5.7381746264879269E-2</v>
      </c>
      <c r="AM2048">
        <v>-0.11262920201599112</v>
      </c>
      <c r="AN2048">
        <v>-8.7857112796995859E-2</v>
      </c>
      <c r="AO2048">
        <v>-2.0681390822889218</v>
      </c>
      <c r="AP2048">
        <v>-2.4833365512492933</v>
      </c>
      <c r="AQ2048">
        <v>36.301912045936369</v>
      </c>
      <c r="AR2048">
        <v>0.79677333253853844</v>
      </c>
      <c r="AS2048">
        <v>1.0700430875830222</v>
      </c>
      <c r="AT2048">
        <v>-1.0000000000000002</v>
      </c>
      <c r="AU2048">
        <v>-1.0000000000000002</v>
      </c>
      <c r="AV2048">
        <v>-0.51558499811169556</v>
      </c>
      <c r="AW2048">
        <v>45.620273636128694</v>
      </c>
      <c r="AX2048">
        <v>45.620273636128694</v>
      </c>
      <c r="AY2048">
        <v>3.2108665992138831E-4</v>
      </c>
      <c r="AZ2048">
        <v>-38.908599977333907</v>
      </c>
      <c r="BA2048">
        <v>1376.6511178988274</v>
      </c>
      <c r="CU2048" t="e">
        <v>#N/A</v>
      </c>
      <c r="CV2048" t="e">
        <v>#N/A</v>
      </c>
    </row>
    <row r="2049" spans="1:100" x14ac:dyDescent="0.25">
      <c r="A2049">
        <v>4939</v>
      </c>
      <c r="B2049" t="s">
        <v>2388</v>
      </c>
      <c r="C2049">
        <v>3</v>
      </c>
      <c r="D2049">
        <v>5.0979299261775308</v>
      </c>
      <c r="E2049">
        <v>0</v>
      </c>
      <c r="F2049">
        <v>0.58684157447031282</v>
      </c>
      <c r="G2049">
        <v>0.58684157447031282</v>
      </c>
      <c r="H2049">
        <v>0.53773212374558677</v>
      </c>
      <c r="I2049">
        <v>0</v>
      </c>
      <c r="J2049">
        <v>32.263927424735193</v>
      </c>
      <c r="K2049">
        <v>0.53773212374558677</v>
      </c>
      <c r="L2049">
        <v>-1.0000000000000009</v>
      </c>
      <c r="M2049">
        <v>-1.0000000000000009</v>
      </c>
      <c r="N2049">
        <v>10.754642474911737</v>
      </c>
      <c r="O2049">
        <v>37.94869892538307</v>
      </c>
      <c r="P2049">
        <v>0.55019883081704046</v>
      </c>
      <c r="Q2049">
        <v>1.2680407238185532</v>
      </c>
      <c r="R2049">
        <v>0.42107511525703734</v>
      </c>
      <c r="S2049">
        <v>0.3333333333333337</v>
      </c>
      <c r="T2049">
        <v>0.38950290952086009</v>
      </c>
      <c r="U2049">
        <v>0.65603471160097138</v>
      </c>
      <c r="V2049">
        <v>0</v>
      </c>
      <c r="W2049">
        <v>33.645553228383122</v>
      </c>
      <c r="X2049">
        <v>2.8654125417000191</v>
      </c>
      <c r="Y2049">
        <v>-1.0000000000000009</v>
      </c>
      <c r="Z2049">
        <v>-1.0000000000000009</v>
      </c>
      <c r="AA2049">
        <v>83.103248907294116</v>
      </c>
      <c r="AB2049">
        <v>0.3817179155178872</v>
      </c>
      <c r="AC2049">
        <v>8.0826872081598E-2</v>
      </c>
      <c r="AD2049">
        <v>0.51818762367359428</v>
      </c>
      <c r="AE2049">
        <v>49.036620563653976</v>
      </c>
      <c r="AF2049">
        <v>-1.0000000000000009</v>
      </c>
      <c r="AG2049">
        <v>-1.0000000000000009</v>
      </c>
      <c r="AH2049">
        <v>-1.0000000000000009</v>
      </c>
      <c r="AI2049">
        <v>0</v>
      </c>
      <c r="AJ2049">
        <v>0</v>
      </c>
      <c r="AK2049">
        <v>0.11255459307442324</v>
      </c>
      <c r="AL2049">
        <v>2.4166456684437711E-3</v>
      </c>
      <c r="AM2049">
        <v>-0.31720158769294121</v>
      </c>
      <c r="AN2049">
        <v>0.21676250939221012</v>
      </c>
      <c r="AO2049">
        <v>-7.3672667269514172</v>
      </c>
      <c r="AP2049">
        <v>5.4311459631474692</v>
      </c>
      <c r="AQ2049">
        <v>65.909480653118322</v>
      </c>
      <c r="AR2049">
        <v>1.3788709544551654</v>
      </c>
      <c r="AS2049">
        <v>3.4031446654456059</v>
      </c>
      <c r="AT2049">
        <v>-1.0000000000000009</v>
      </c>
      <c r="AU2049">
        <v>-1.0000000000000009</v>
      </c>
      <c r="AV2049">
        <v>1.0079166897273502</v>
      </c>
      <c r="AW2049">
        <v>126.48309379582464</v>
      </c>
      <c r="AX2049">
        <v>126.48309379582464</v>
      </c>
      <c r="AY2049">
        <v>0.43485370913121102</v>
      </c>
      <c r="AZ2049">
        <v>90.911109017662</v>
      </c>
      <c r="BA2049">
        <v>1597.73094961169</v>
      </c>
      <c r="CU2049" t="e">
        <v>#N/A</v>
      </c>
      <c r="CV2049" t="e">
        <v>#N/A</v>
      </c>
    </row>
    <row r="2050" spans="1:100" x14ac:dyDescent="0.25">
      <c r="A2050">
        <v>4940</v>
      </c>
      <c r="B2050" t="s">
        <v>1570</v>
      </c>
      <c r="C2050">
        <v>2</v>
      </c>
      <c r="D2050">
        <v>5.3400487822441889</v>
      </c>
      <c r="E2050">
        <v>0.35720907030918508</v>
      </c>
      <c r="F2050">
        <v>0.96642688281593547</v>
      </c>
      <c r="G2050">
        <v>0.97848238745745519</v>
      </c>
      <c r="H2050">
        <v>0.25465554068677365</v>
      </c>
      <c r="I2050">
        <v>0</v>
      </c>
      <c r="J2050">
        <v>15.279332441206417</v>
      </c>
      <c r="K2050">
        <v>0.25465554068677365</v>
      </c>
      <c r="L2050">
        <v>-1</v>
      </c>
      <c r="M2050">
        <v>-1</v>
      </c>
      <c r="N2050">
        <v>5.093110813735473</v>
      </c>
      <c r="O2050">
        <v>19.716100290881933</v>
      </c>
      <c r="P2050">
        <v>1.9768512877588118</v>
      </c>
      <c r="Q2050">
        <v>4.9086737055410623</v>
      </c>
      <c r="R2050">
        <v>1.6137384881084562</v>
      </c>
      <c r="S2050">
        <v>0.36245708993934039</v>
      </c>
      <c r="T2050">
        <v>0.41937639927009884</v>
      </c>
      <c r="U2050">
        <v>0.24503339956547143</v>
      </c>
      <c r="V2050">
        <v>2.2769431394965459E-2</v>
      </c>
      <c r="W2050">
        <v>34.883901066153705</v>
      </c>
      <c r="X2050">
        <v>1.5784374350349024</v>
      </c>
      <c r="Y2050">
        <v>-1</v>
      </c>
      <c r="Z2050">
        <v>-1</v>
      </c>
      <c r="AA2050">
        <v>64.168254385562491</v>
      </c>
      <c r="AB2050">
        <v>0.30521301828628078</v>
      </c>
      <c r="AC2050">
        <v>0.30549791107954544</v>
      </c>
      <c r="AD2050">
        <v>0.29929328425588048</v>
      </c>
      <c r="AE2050">
        <v>34.921799377745131</v>
      </c>
      <c r="AF2050">
        <v>-1</v>
      </c>
      <c r="AG2050">
        <v>-1</v>
      </c>
      <c r="AH2050">
        <v>-1</v>
      </c>
      <c r="AI2050">
        <v>1.2218414250366766E-2</v>
      </c>
      <c r="AJ2050">
        <v>2.2769431394965459E-2</v>
      </c>
      <c r="AK2050">
        <v>-0.13579498543642549</v>
      </c>
      <c r="AL2050">
        <v>0.30762294242567279</v>
      </c>
      <c r="AM2050">
        <v>-0.16650918200958381</v>
      </c>
      <c r="AN2050">
        <v>0.3499500422246376</v>
      </c>
      <c r="AO2050">
        <v>-3.8529566889711466</v>
      </c>
      <c r="AP2050">
        <v>9.2981179792937283</v>
      </c>
      <c r="AQ2050">
        <v>40.758972556877467</v>
      </c>
      <c r="AR2050">
        <v>0.94264856339669312</v>
      </c>
      <c r="AS2050">
        <v>1.6898562996201147</v>
      </c>
      <c r="AT2050">
        <v>-1</v>
      </c>
      <c r="AU2050">
        <v>-1</v>
      </c>
      <c r="AV2050">
        <v>2.1932122981546103</v>
      </c>
      <c r="AW2050">
        <v>79.39289695996402</v>
      </c>
      <c r="AX2050">
        <v>79.828739724475454</v>
      </c>
      <c r="AY2050">
        <v>0.35591074126532546</v>
      </c>
      <c r="AZ2050">
        <v>33.154146423691927</v>
      </c>
      <c r="BA2050">
        <v>1475.4379612091141</v>
      </c>
    </row>
    <row r="2051" spans="1:100" x14ac:dyDescent="0.25">
      <c r="A2051">
        <v>4941</v>
      </c>
      <c r="B2051" t="s">
        <v>2389</v>
      </c>
      <c r="C2051">
        <v>3</v>
      </c>
      <c r="D2051">
        <v>5.1660415820696652</v>
      </c>
      <c r="E2051">
        <v>0</v>
      </c>
      <c r="F2051">
        <v>-4.897770146644112E-2</v>
      </c>
      <c r="G2051">
        <v>-4.897770146644112E-2</v>
      </c>
      <c r="H2051">
        <v>-0.14910907194245898</v>
      </c>
      <c r="I2051">
        <v>0</v>
      </c>
      <c r="J2051">
        <v>-8.9465443165475431</v>
      </c>
      <c r="K2051">
        <v>-0.14910907194245898</v>
      </c>
      <c r="L2051">
        <v>-1.0000000000000004</v>
      </c>
      <c r="M2051">
        <v>-1.0000000000000004</v>
      </c>
      <c r="N2051">
        <v>-2.9821814388491803</v>
      </c>
      <c r="O2051">
        <v>-3.8294804359443146</v>
      </c>
      <c r="P2051">
        <v>-1.3671126044167412E-2</v>
      </c>
      <c r="Q2051">
        <v>-1.3208318741467513</v>
      </c>
      <c r="R2051">
        <v>-0.40528088922767092</v>
      </c>
      <c r="S2051">
        <v>0.34416244154328585</v>
      </c>
      <c r="T2051">
        <v>0.47252673599996298</v>
      </c>
      <c r="U2051">
        <v>0.36954702109720305</v>
      </c>
      <c r="V2051">
        <v>0</v>
      </c>
      <c r="W2051">
        <v>53.413810823316425</v>
      </c>
      <c r="X2051">
        <v>2.5831797365411493</v>
      </c>
      <c r="Y2051">
        <v>-1.0000000000000004</v>
      </c>
      <c r="Z2051">
        <v>-1.0000000000000004</v>
      </c>
      <c r="AA2051">
        <v>99.544072818218098</v>
      </c>
      <c r="AB2051">
        <v>0.22745220331556051</v>
      </c>
      <c r="AC2051">
        <v>0.27364743654060392</v>
      </c>
      <c r="AD2051">
        <v>0.42961121782642187</v>
      </c>
      <c r="AE2051">
        <v>46.53554288412932</v>
      </c>
      <c r="AF2051">
        <v>-1.0000000000000004</v>
      </c>
      <c r="AG2051">
        <v>-1.0000000000000004</v>
      </c>
      <c r="AH2051">
        <v>-1.0000000000000004</v>
      </c>
      <c r="AI2051">
        <v>0</v>
      </c>
      <c r="AJ2051">
        <v>0</v>
      </c>
      <c r="AK2051">
        <v>-4.8626318215252373E-2</v>
      </c>
      <c r="AL2051">
        <v>0.20154441213509366</v>
      </c>
      <c r="AM2051">
        <v>-0.12635972783178101</v>
      </c>
      <c r="AN2051">
        <v>0.17584449846640021</v>
      </c>
      <c r="AO2051">
        <v>-3.4021247868707873</v>
      </c>
      <c r="AP2051">
        <v>5.4038345223354742</v>
      </c>
      <c r="AQ2051">
        <v>44.467266506768894</v>
      </c>
      <c r="AR2051">
        <v>1.1862361986404522</v>
      </c>
      <c r="AS2051">
        <v>2.43407066459869</v>
      </c>
      <c r="AT2051">
        <v>-1.0000000000000004</v>
      </c>
      <c r="AU2051">
        <v>-1.0000000000000004</v>
      </c>
      <c r="AV2051">
        <v>-0.4542585906941119</v>
      </c>
      <c r="AW2051">
        <v>101.11842690460924</v>
      </c>
      <c r="AX2051">
        <v>101.11842690460924</v>
      </c>
      <c r="AY2051">
        <v>0.64246333506853626</v>
      </c>
      <c r="AZ2051">
        <v>83.637124270135089</v>
      </c>
      <c r="BA2051">
        <v>1517.3934261370746</v>
      </c>
      <c r="CU2051" t="e">
        <v>#N/A</v>
      </c>
      <c r="CV2051" t="e">
        <v>#N/A</v>
      </c>
    </row>
    <row r="2052" spans="1:100" x14ac:dyDescent="0.25">
      <c r="A2052">
        <v>4942</v>
      </c>
      <c r="B2052" t="s">
        <v>2390</v>
      </c>
      <c r="C2052">
        <v>2</v>
      </c>
      <c r="D2052">
        <v>2.5934388579075129</v>
      </c>
      <c r="E2052">
        <v>-0.25289011816435081</v>
      </c>
      <c r="F2052">
        <v>-0.55278674111257764</v>
      </c>
      <c r="G2052">
        <v>-0.54763012800963562</v>
      </c>
      <c r="H2052">
        <v>-6.1065951346282024E-2</v>
      </c>
      <c r="I2052">
        <v>0</v>
      </c>
      <c r="J2052">
        <v>-3.6639570807769202</v>
      </c>
      <c r="K2052">
        <v>-6.1065951346282024E-2</v>
      </c>
      <c r="L2052">
        <v>-1</v>
      </c>
      <c r="M2052">
        <v>-1</v>
      </c>
      <c r="N2052">
        <v>-1.2213190269256402</v>
      </c>
      <c r="O2052">
        <v>3.8975365556307651E-2</v>
      </c>
      <c r="P2052">
        <v>-1.1129749904940367</v>
      </c>
      <c r="Q2052">
        <v>-2.3130524809898851</v>
      </c>
      <c r="R2052">
        <v>-0.75822594510372054</v>
      </c>
      <c r="S2052">
        <v>0.30343972108758793</v>
      </c>
      <c r="T2052">
        <v>0.17020388306840034</v>
      </c>
      <c r="U2052">
        <v>-6.3512219714230878E-2</v>
      </c>
      <c r="V2052">
        <v>-1.8029105751704355E-2</v>
      </c>
      <c r="W2052">
        <v>15.410298515171183</v>
      </c>
      <c r="X2052">
        <v>0.14906942658013134</v>
      </c>
      <c r="Y2052">
        <v>-1</v>
      </c>
      <c r="Z2052">
        <v>-1</v>
      </c>
      <c r="AA2052">
        <v>24.075243239813226</v>
      </c>
      <c r="AB2052">
        <v>-4.0878417390375996E-2</v>
      </c>
      <c r="AC2052">
        <v>-4.0724865470138372E-2</v>
      </c>
      <c r="AD2052">
        <v>-4.3956282327507215E-2</v>
      </c>
      <c r="AE2052">
        <v>3.0376121054538689</v>
      </c>
      <c r="AF2052">
        <v>-1</v>
      </c>
      <c r="AG2052">
        <v>-1</v>
      </c>
      <c r="AH2052">
        <v>-1</v>
      </c>
      <c r="AI2052">
        <v>-1.0153161858779602E-2</v>
      </c>
      <c r="AJ2052">
        <v>-1.8029105751704355E-2</v>
      </c>
      <c r="AK2052">
        <v>0.28115595093956958</v>
      </c>
      <c r="AL2052">
        <v>-0.10932799395032226</v>
      </c>
      <c r="AM2052">
        <v>0.31912331864891053</v>
      </c>
      <c r="AN2052">
        <v>-0.13568245843385673</v>
      </c>
      <c r="AO2052">
        <v>8.5131488578234702</v>
      </c>
      <c r="AP2052">
        <v>-3.0679875675008885</v>
      </c>
      <c r="AQ2052">
        <v>20.027948207543218</v>
      </c>
      <c r="AR2052">
        <v>0.48631813847979366</v>
      </c>
      <c r="AS2052">
        <v>0.21414096048782394</v>
      </c>
      <c r="AT2052">
        <v>-1</v>
      </c>
      <c r="AU2052">
        <v>-1</v>
      </c>
      <c r="AV2052">
        <v>-0.95448001553337469</v>
      </c>
      <c r="AW2052">
        <v>33.188634949372016</v>
      </c>
      <c r="AX2052">
        <v>33.019172423848268</v>
      </c>
      <c r="AY2052">
        <v>1.4016530015065198E-5</v>
      </c>
      <c r="AZ2052">
        <v>-29.196297829903138</v>
      </c>
      <c r="BA2052">
        <v>1406.8396654794692</v>
      </c>
    </row>
    <row r="2053" spans="1:100" x14ac:dyDescent="0.25">
      <c r="A2053">
        <v>4943</v>
      </c>
      <c r="B2053" t="s">
        <v>2391</v>
      </c>
      <c r="C2053">
        <v>2</v>
      </c>
      <c r="D2053">
        <v>4.0413708346857522</v>
      </c>
      <c r="E2053">
        <v>6.8736231529491931E-2</v>
      </c>
      <c r="F2053">
        <v>0.24809800271375626</v>
      </c>
      <c r="G2053">
        <v>0.25689150854562992</v>
      </c>
      <c r="H2053">
        <v>0.10537313416790892</v>
      </c>
      <c r="I2053">
        <v>0</v>
      </c>
      <c r="J2053">
        <v>6.3223880500745349</v>
      </c>
      <c r="K2053">
        <v>0.10537313416790892</v>
      </c>
      <c r="L2053">
        <v>-1</v>
      </c>
      <c r="M2053">
        <v>-1</v>
      </c>
      <c r="N2053">
        <v>2.1074626833581784</v>
      </c>
      <c r="O2053">
        <v>10.412176939609418</v>
      </c>
      <c r="P2053">
        <v>0.51589055438396902</v>
      </c>
      <c r="Q2053">
        <v>1.4940291800655201</v>
      </c>
      <c r="R2053">
        <v>0.4922039467412323</v>
      </c>
      <c r="S2053">
        <v>0.3345519422983978</v>
      </c>
      <c r="T2053">
        <v>0.30156030566993342</v>
      </c>
      <c r="U2053">
        <v>9.9143956720367576E-2</v>
      </c>
      <c r="V2053">
        <v>3.4786831836701127E-3</v>
      </c>
      <c r="W2053">
        <v>25.676209078880923</v>
      </c>
      <c r="X2053">
        <v>0.90259020420759906</v>
      </c>
      <c r="Y2053">
        <v>-1</v>
      </c>
      <c r="Z2053">
        <v>-1</v>
      </c>
      <c r="AA2053">
        <v>45.211099616388665</v>
      </c>
      <c r="AB2053">
        <v>0.14157080925994406</v>
      </c>
      <c r="AC2053">
        <v>0.14179360022582438</v>
      </c>
      <c r="AD2053">
        <v>0.13699479451366009</v>
      </c>
      <c r="AE2053">
        <v>19.84601795008275</v>
      </c>
      <c r="AF2053">
        <v>-1</v>
      </c>
      <c r="AG2053">
        <v>-1</v>
      </c>
      <c r="AH2053">
        <v>-1</v>
      </c>
      <c r="AI2053">
        <v>1.640475137993481E-3</v>
      </c>
      <c r="AJ2053">
        <v>3.4786831836701127E-3</v>
      </c>
      <c r="AK2053">
        <v>6.1351679434858572E-2</v>
      </c>
      <c r="AL2053">
        <v>0.11047627755438875</v>
      </c>
      <c r="AM2053">
        <v>6.3112146317611292E-2</v>
      </c>
      <c r="AN2053">
        <v>0.12032871389744247</v>
      </c>
      <c r="AO2053">
        <v>1.9941016896155837</v>
      </c>
      <c r="AP2053">
        <v>3.4510596007069969</v>
      </c>
      <c r="AQ2053">
        <v>30.956734563697772</v>
      </c>
      <c r="AR2053">
        <v>0.72688211822786519</v>
      </c>
      <c r="AS2053">
        <v>0.99209468781509391</v>
      </c>
      <c r="AT2053">
        <v>-1</v>
      </c>
      <c r="AU2053">
        <v>-1</v>
      </c>
      <c r="AV2053">
        <v>0.70489080143788319</v>
      </c>
      <c r="AW2053">
        <v>57.546163055491107</v>
      </c>
      <c r="AX2053">
        <v>57.695799677388749</v>
      </c>
      <c r="AY2053">
        <v>0.18763230320730898</v>
      </c>
      <c r="AZ2053">
        <v>3.6730227100029231</v>
      </c>
      <c r="BA2053">
        <v>1393.0899131702695</v>
      </c>
    </row>
    <row r="2054" spans="1:100" x14ac:dyDescent="0.25">
      <c r="A2054">
        <v>4944</v>
      </c>
      <c r="B2054" t="s">
        <v>2392</v>
      </c>
      <c r="C2054">
        <v>3</v>
      </c>
      <c r="D2054">
        <v>4.5665487756718273</v>
      </c>
      <c r="E2054">
        <v>0</v>
      </c>
      <c r="F2054">
        <v>4.9611207460297929E-2</v>
      </c>
      <c r="G2054">
        <v>4.9611207460297929E-2</v>
      </c>
      <c r="H2054">
        <v>-8.2327356556243028E-3</v>
      </c>
      <c r="I2054">
        <v>0</v>
      </c>
      <c r="J2054">
        <v>-0.49396413933745836</v>
      </c>
      <c r="K2054">
        <v>-8.2327356556243028E-3</v>
      </c>
      <c r="L2054">
        <v>-1.0000000000000004</v>
      </c>
      <c r="M2054">
        <v>-1.0000000000000004</v>
      </c>
      <c r="N2054">
        <v>-0.16465471311248642</v>
      </c>
      <c r="O2054">
        <v>4.1221958437946684</v>
      </c>
      <c r="P2054">
        <v>-1.8938343028037421</v>
      </c>
      <c r="Q2054">
        <v>-3.8810198154685813</v>
      </c>
      <c r="R2054">
        <v>-1.4415223936730566</v>
      </c>
      <c r="S2054">
        <v>0.31680565593415644</v>
      </c>
      <c r="T2054">
        <v>0.25038562368102307</v>
      </c>
      <c r="U2054">
        <v>0.1382781732754127</v>
      </c>
      <c r="V2054">
        <v>0</v>
      </c>
      <c r="W2054">
        <v>28.548087541848666</v>
      </c>
      <c r="X2054">
        <v>1.0676122952851341</v>
      </c>
      <c r="Y2054">
        <v>-1.0000000000000004</v>
      </c>
      <c r="Z2054">
        <v>-1.0000000000000004</v>
      </c>
      <c r="AA2054">
        <v>57.118032932710193</v>
      </c>
      <c r="AB2054">
        <v>0.34542297413134476</v>
      </c>
      <c r="AC2054">
        <v>0.25135748378197159</v>
      </c>
      <c r="AD2054">
        <v>3.4488977773754004E-3</v>
      </c>
      <c r="AE2054">
        <v>30.011467784534581</v>
      </c>
      <c r="AF2054">
        <v>-1.0000000000000004</v>
      </c>
      <c r="AG2054">
        <v>-1.0000000000000004</v>
      </c>
      <c r="AH2054">
        <v>-1.0000000000000004</v>
      </c>
      <c r="AI2054">
        <v>-1.1154903420166291E-2</v>
      </c>
      <c r="AJ2054">
        <v>0</v>
      </c>
      <c r="AK2054">
        <v>5.3867381418357403E-2</v>
      </c>
      <c r="AL2054">
        <v>-3.1763706150225494E-2</v>
      </c>
      <c r="AM2054">
        <v>9.9095633768949282E-2</v>
      </c>
      <c r="AN2054">
        <v>-0.10237410751887276</v>
      </c>
      <c r="AO2054">
        <v>2.7467277513155177</v>
      </c>
      <c r="AP2054">
        <v>-2.7181712187229463</v>
      </c>
      <c r="AQ2054">
        <v>28.054123402511202</v>
      </c>
      <c r="AR2054">
        <v>0.70546945289059249</v>
      </c>
      <c r="AS2054">
        <v>1.0593795596295095</v>
      </c>
      <c r="AT2054">
        <v>-1.0000000000000004</v>
      </c>
      <c r="AU2054">
        <v>-1.0000000000000004</v>
      </c>
      <c r="AV2054">
        <v>-1.3919111862127589</v>
      </c>
      <c r="AW2054">
        <v>58.52205755778192</v>
      </c>
      <c r="AX2054">
        <v>58.298959489378575</v>
      </c>
      <c r="AY2054">
        <v>0.32015190843513591</v>
      </c>
      <c r="AZ2054">
        <v>-8.8136815154845056</v>
      </c>
      <c r="BA2054">
        <v>1453.6421708331372</v>
      </c>
    </row>
    <row r="2055" spans="1:100" x14ac:dyDescent="0.25">
      <c r="A2055">
        <v>4946</v>
      </c>
      <c r="B2055" t="s">
        <v>2393</v>
      </c>
      <c r="C2055">
        <v>3</v>
      </c>
      <c r="D2055">
        <v>4.9054730092923391</v>
      </c>
      <c r="E2055">
        <v>7.389901509467113E-2</v>
      </c>
      <c r="F2055">
        <v>0.35085276537257282</v>
      </c>
      <c r="G2055">
        <v>0.34008046374877876</v>
      </c>
      <c r="H2055">
        <v>6.9571099710024523E-2</v>
      </c>
      <c r="I2055">
        <v>0</v>
      </c>
      <c r="J2055">
        <v>4.1742659826014759</v>
      </c>
      <c r="K2055">
        <v>6.9571099710024523E-2</v>
      </c>
      <c r="L2055">
        <v>-1.0000000000000004</v>
      </c>
      <c r="M2055">
        <v>-1.0000000000000004</v>
      </c>
      <c r="N2055">
        <v>1.39142199420049</v>
      </c>
      <c r="O2055">
        <v>9.4198194556425889</v>
      </c>
      <c r="P2055">
        <v>-1.1091202636835298</v>
      </c>
      <c r="Q2055">
        <v>1.8729013586827246</v>
      </c>
      <c r="R2055">
        <v>0.53637567307180689</v>
      </c>
      <c r="S2055">
        <v>0.33884974791035172</v>
      </c>
      <c r="T2055">
        <v>0.37567565038219464</v>
      </c>
      <c r="U2055">
        <v>0.14715560831609406</v>
      </c>
      <c r="V2055">
        <v>0</v>
      </c>
      <c r="W2055">
        <v>31.684396275944621</v>
      </c>
      <c r="X2055">
        <v>1.275919048895759</v>
      </c>
      <c r="Y2055">
        <v>-1.0000000000000004</v>
      </c>
      <c r="Z2055">
        <v>-1.0000000000000004</v>
      </c>
      <c r="AA2055">
        <v>66.401181309163135</v>
      </c>
      <c r="AB2055">
        <v>0.26456520102775949</v>
      </c>
      <c r="AC2055">
        <v>5.464958909250444E-2</v>
      </c>
      <c r="AD2055">
        <v>0.36439339708267049</v>
      </c>
      <c r="AE2055">
        <v>34.180409360146726</v>
      </c>
      <c r="AF2055">
        <v>-1.0000000000000004</v>
      </c>
      <c r="AG2055">
        <v>-1.0000000000000004</v>
      </c>
      <c r="AH2055">
        <v>-1.0000000000000004</v>
      </c>
      <c r="AI2055">
        <v>0</v>
      </c>
      <c r="AJ2055">
        <v>0</v>
      </c>
      <c r="AK2055">
        <v>5.2991082575973701E-2</v>
      </c>
      <c r="AL2055">
        <v>8.0322536032093675E-2</v>
      </c>
      <c r="AM2055">
        <v>0.28432937195552238</v>
      </c>
      <c r="AN2055">
        <v>-4.0841781114838847E-2</v>
      </c>
      <c r="AO2055">
        <v>7.3731897117679264</v>
      </c>
      <c r="AP2055">
        <v>-0.61943184771050308</v>
      </c>
      <c r="AQ2055">
        <v>35.858662258546097</v>
      </c>
      <c r="AR2055">
        <v>0.86168100660864022</v>
      </c>
      <c r="AS2055">
        <v>1.3454901486057844</v>
      </c>
      <c r="AT2055">
        <v>-1.0000000000000004</v>
      </c>
      <c r="AU2055">
        <v>-1.0000000000000004</v>
      </c>
      <c r="AV2055">
        <v>0.87645613682058554</v>
      </c>
      <c r="AW2055">
        <v>75.20156891709523</v>
      </c>
      <c r="AX2055">
        <v>75.20156891709523</v>
      </c>
      <c r="AY2055">
        <v>0.23608676978967638</v>
      </c>
      <c r="AZ2055">
        <v>20.313896972036559</v>
      </c>
      <c r="BA2055">
        <v>1520.8843310553589</v>
      </c>
      <c r="CU2055" t="e">
        <v>#N/A</v>
      </c>
      <c r="CV2055" t="e">
        <v>#N/A</v>
      </c>
    </row>
    <row r="2056" spans="1:100" x14ac:dyDescent="0.25">
      <c r="A2056">
        <v>4947</v>
      </c>
      <c r="B2056" t="s">
        <v>2394</v>
      </c>
      <c r="C2056">
        <v>2</v>
      </c>
      <c r="D2056">
        <v>4.2535446704676261</v>
      </c>
      <c r="E2056">
        <v>0.11586599825714278</v>
      </c>
      <c r="F2056">
        <v>0.36545627012001697</v>
      </c>
      <c r="G2056">
        <v>0.37478271085007669</v>
      </c>
      <c r="H2056">
        <v>0.12976241471695071</v>
      </c>
      <c r="I2056">
        <v>0</v>
      </c>
      <c r="J2056">
        <v>7.7857448830170419</v>
      </c>
      <c r="K2056">
        <v>0.12976241471695071</v>
      </c>
      <c r="L2056">
        <v>-1</v>
      </c>
      <c r="M2056">
        <v>-1</v>
      </c>
      <c r="N2056">
        <v>2.5952482943390138</v>
      </c>
      <c r="O2056">
        <v>11.93222208164892</v>
      </c>
      <c r="P2056">
        <v>0.75457763096797414</v>
      </c>
      <c r="Q2056">
        <v>2.0519028454833435</v>
      </c>
      <c r="R2056">
        <v>0.67543666124995427</v>
      </c>
      <c r="S2056">
        <v>0.33911099577595127</v>
      </c>
      <c r="T2056">
        <v>0.32080872098566243</v>
      </c>
      <c r="U2056">
        <v>0.12297890575197362</v>
      </c>
      <c r="V2056">
        <v>6.6303437249057798E-3</v>
      </c>
      <c r="W2056">
        <v>27.180532249464196</v>
      </c>
      <c r="X2056">
        <v>1.0130079560734702</v>
      </c>
      <c r="Y2056">
        <v>-1</v>
      </c>
      <c r="Z2056">
        <v>-1</v>
      </c>
      <c r="AA2056">
        <v>48.3082587315089</v>
      </c>
      <c r="AB2056">
        <v>0.16830614826390033</v>
      </c>
      <c r="AC2056">
        <v>0.16853908522706196</v>
      </c>
      <c r="AD2056">
        <v>0.16351060097279951</v>
      </c>
      <c r="AE2056">
        <v>22.309050743493852</v>
      </c>
      <c r="AF2056">
        <v>-1</v>
      </c>
      <c r="AG2056">
        <v>-1</v>
      </c>
      <c r="AH2056">
        <v>-1</v>
      </c>
      <c r="AI2056">
        <v>3.3686648869291815E-3</v>
      </c>
      <c r="AJ2056">
        <v>6.6303437249057798E-3</v>
      </c>
      <c r="AK2056">
        <v>2.9142489946437193E-2</v>
      </c>
      <c r="AL2056">
        <v>0.14268546704281013</v>
      </c>
      <c r="AM2056">
        <v>2.5597350520774442E-2</v>
      </c>
      <c r="AN2056">
        <v>0.15784350969427932</v>
      </c>
      <c r="AO2056">
        <v>1.038828054179139</v>
      </c>
      <c r="AP2056">
        <v>4.4063332361434417</v>
      </c>
      <c r="AQ2056">
        <v>32.558192752904581</v>
      </c>
      <c r="AR2056">
        <v>0.76213334767282315</v>
      </c>
      <c r="AS2056">
        <v>1.1060927409246792</v>
      </c>
      <c r="AT2056">
        <v>-1</v>
      </c>
      <c r="AU2056">
        <v>-1</v>
      </c>
      <c r="AV2056">
        <v>0.94804799173952081</v>
      </c>
      <c r="AW2056">
        <v>61.115412337449321</v>
      </c>
      <c r="AX2056">
        <v>61.31180840052857</v>
      </c>
      <c r="AY2056">
        <v>0.21512509443339944</v>
      </c>
      <c r="AZ2056">
        <v>8.4895541012175144</v>
      </c>
      <c r="BA2056">
        <v>1448.3665781700142</v>
      </c>
    </row>
    <row r="2057" spans="1:100" x14ac:dyDescent="0.25">
      <c r="A2057">
        <v>4949</v>
      </c>
      <c r="B2057" t="s">
        <v>2395</v>
      </c>
      <c r="C2057">
        <v>3</v>
      </c>
      <c r="D2057">
        <v>1.286322117449568</v>
      </c>
      <c r="E2057">
        <v>-1.7212259064461922E-2</v>
      </c>
      <c r="F2057">
        <v>-5.5532858955078084E-2</v>
      </c>
      <c r="G2057">
        <v>-5.5532858955078084E-2</v>
      </c>
      <c r="H2057">
        <v>-0.11859389126033185</v>
      </c>
      <c r="I2057">
        <v>0</v>
      </c>
      <c r="J2057">
        <v>-7.1156334756199131</v>
      </c>
      <c r="K2057">
        <v>-0.11859389126033185</v>
      </c>
      <c r="L2057">
        <v>-0.99999999999999889</v>
      </c>
      <c r="M2057">
        <v>-0.99999999999999889</v>
      </c>
      <c r="N2057">
        <v>-2.3718778252066377</v>
      </c>
      <c r="O2057">
        <v>-5.8848442171254201</v>
      </c>
      <c r="P2057">
        <v>-0.8607205167175922</v>
      </c>
      <c r="Q2057">
        <v>6.23556359684895E-3</v>
      </c>
      <c r="R2057">
        <v>-5.722152281390816E-2</v>
      </c>
      <c r="S2057">
        <v>0.33333333333333315</v>
      </c>
      <c r="T2057">
        <v>0.37545680763941669</v>
      </c>
      <c r="U2057">
        <v>-0.14351378496346603</v>
      </c>
      <c r="V2057">
        <v>6.2090478868997625E-3</v>
      </c>
      <c r="W2057">
        <v>27.603171806260612</v>
      </c>
      <c r="X2057">
        <v>0.33270665400669891</v>
      </c>
      <c r="Y2057">
        <v>-0.99999999999999889</v>
      </c>
      <c r="Z2057">
        <v>-0.99999999999999889</v>
      </c>
      <c r="AA2057">
        <v>36.555524406407542</v>
      </c>
      <c r="AB2057">
        <v>-9.6426284736396861E-2</v>
      </c>
      <c r="AC2057">
        <v>4.4326111786069253E-2</v>
      </c>
      <c r="AD2057">
        <v>0.23229165540954436</v>
      </c>
      <c r="AE2057">
        <v>9.0095741229608297</v>
      </c>
      <c r="AF2057">
        <v>-0.99999999999999889</v>
      </c>
      <c r="AG2057">
        <v>-0.99999999999999889</v>
      </c>
      <c r="AH2057">
        <v>-0.99999999999999889</v>
      </c>
      <c r="AI2057">
        <v>0</v>
      </c>
      <c r="AJ2057">
        <v>6.2090478868997625E-3</v>
      </c>
      <c r="AK2057">
        <v>-9.2629647945662863E-2</v>
      </c>
      <c r="AL2057">
        <v>-0.10133021887290952</v>
      </c>
      <c r="AM2057">
        <v>1.4558306344491034</v>
      </c>
      <c r="AN2057">
        <v>0.12401321045461897</v>
      </c>
      <c r="AO2057">
        <v>35.932617621499276</v>
      </c>
      <c r="AP2057">
        <v>2.5936791670009254</v>
      </c>
      <c r="AQ2057">
        <v>20.487538330640689</v>
      </c>
      <c r="AR2057">
        <v>0.57148540389618341</v>
      </c>
      <c r="AS2057">
        <v>0.21411276274636704</v>
      </c>
      <c r="AT2057">
        <v>-0.99999999999999889</v>
      </c>
      <c r="AU2057">
        <v>-0.99999999999999889</v>
      </c>
      <c r="AV2057">
        <v>-0.11275438176898625</v>
      </c>
      <c r="AW2057">
        <v>33.264359356283059</v>
      </c>
      <c r="AX2057">
        <v>33.885264144973021</v>
      </c>
      <c r="AY2057">
        <v>-0.11148881772945246</v>
      </c>
      <c r="AZ2057">
        <v>-45.324534929749312</v>
      </c>
      <c r="BA2057">
        <v>1338.2920413779168</v>
      </c>
    </row>
    <row r="2058" spans="1:100" x14ac:dyDescent="0.25">
      <c r="A2058">
        <v>4950</v>
      </c>
      <c r="B2058" t="s">
        <v>2396</v>
      </c>
      <c r="C2058">
        <v>2</v>
      </c>
      <c r="D2058">
        <v>4.0732911722516718</v>
      </c>
      <c r="E2058">
        <v>7.5826634819821492E-2</v>
      </c>
      <c r="F2058">
        <v>0.2657538814320467</v>
      </c>
      <c r="G2058">
        <v>0.27462756426495394</v>
      </c>
      <c r="H2058">
        <v>0.10904236164473917</v>
      </c>
      <c r="I2058">
        <v>0</v>
      </c>
      <c r="J2058">
        <v>6.5425416986843494</v>
      </c>
      <c r="K2058">
        <v>0.10904236164473917</v>
      </c>
      <c r="L2058">
        <v>-1</v>
      </c>
      <c r="M2058">
        <v>-1</v>
      </c>
      <c r="N2058">
        <v>2.180847232894783</v>
      </c>
      <c r="O2058">
        <v>10.640859019426356</v>
      </c>
      <c r="P2058">
        <v>0.55179965707378675</v>
      </c>
      <c r="Q2058">
        <v>1.5779580756979703</v>
      </c>
      <c r="R2058">
        <v>0.51977025848124825</v>
      </c>
      <c r="S2058">
        <v>0.33523782576488798</v>
      </c>
      <c r="T2058">
        <v>0.30445611943614509</v>
      </c>
      <c r="U2058">
        <v>0.10272978819742824</v>
      </c>
      <c r="V2058">
        <v>3.9528324490529301E-3</v>
      </c>
      <c r="W2058">
        <v>25.902525878199278</v>
      </c>
      <c r="X2058">
        <v>0.91920192214086927</v>
      </c>
      <c r="Y2058">
        <v>-1</v>
      </c>
      <c r="Z2058">
        <v>-1</v>
      </c>
      <c r="AA2058">
        <v>45.677049454575297</v>
      </c>
      <c r="AB2058">
        <v>0.14559298778540047</v>
      </c>
      <c r="AC2058">
        <v>0.14581730515842223</v>
      </c>
      <c r="AD2058">
        <v>0.14098394562595107</v>
      </c>
      <c r="AE2058">
        <v>20.216567117523155</v>
      </c>
      <c r="AF2058">
        <v>-1</v>
      </c>
      <c r="AG2058">
        <v>-1</v>
      </c>
      <c r="AH2058">
        <v>-1</v>
      </c>
      <c r="AI2058">
        <v>1.9004713809831237E-3</v>
      </c>
      <c r="AJ2058">
        <v>3.9528324490529301E-3</v>
      </c>
      <c r="AK2058">
        <v>5.6505991476179081E-2</v>
      </c>
      <c r="AL2058">
        <v>0.11532196551306825</v>
      </c>
      <c r="AM2058">
        <v>5.7468260297741075E-2</v>
      </c>
      <c r="AN2058">
        <v>0.12597259991731269</v>
      </c>
      <c r="AO2058">
        <v>1.8503862461039615</v>
      </c>
      <c r="AP2058">
        <v>3.5947750442186193</v>
      </c>
      <c r="AQ2058">
        <v>31.19766476986014</v>
      </c>
      <c r="AR2058">
        <v>0.73218546366322568</v>
      </c>
      <c r="AS2058">
        <v>1.0092450415507754</v>
      </c>
      <c r="AT2058">
        <v>-1</v>
      </c>
      <c r="AU2058">
        <v>-1</v>
      </c>
      <c r="AV2058">
        <v>0.74147240711704954</v>
      </c>
      <c r="AW2058">
        <v>58.083136153598019</v>
      </c>
      <c r="AX2058">
        <v>58.239807465430026</v>
      </c>
      <c r="AY2058">
        <v>0.1917684360784154</v>
      </c>
      <c r="AZ2058">
        <v>4.3976422529256167</v>
      </c>
      <c r="BA2058">
        <v>1460.8232769043227</v>
      </c>
    </row>
    <row r="2059" spans="1:100" x14ac:dyDescent="0.25">
      <c r="A2059">
        <v>4951</v>
      </c>
      <c r="B2059" t="s">
        <v>2397</v>
      </c>
      <c r="C2059">
        <v>3</v>
      </c>
      <c r="D2059">
        <v>4.2212123871041021</v>
      </c>
      <c r="E2059">
        <v>-0.16234118942497805</v>
      </c>
      <c r="F2059">
        <v>-0.27107010487148198</v>
      </c>
      <c r="G2059">
        <v>-0.27857561946028131</v>
      </c>
      <c r="H2059">
        <v>0.10607189519840654</v>
      </c>
      <c r="I2059">
        <v>0</v>
      </c>
      <c r="J2059">
        <v>6.3643137119043915</v>
      </c>
      <c r="K2059">
        <v>0.10607189519840654</v>
      </c>
      <c r="L2059">
        <v>-1.0000000000000016</v>
      </c>
      <c r="M2059">
        <v>-1.0000000000000016</v>
      </c>
      <c r="N2059">
        <v>2.1214379039681304</v>
      </c>
      <c r="O2059">
        <v>10.306950479548213</v>
      </c>
      <c r="P2059">
        <v>-1.4389765625318107</v>
      </c>
      <c r="Q2059">
        <v>0.38489525967559607</v>
      </c>
      <c r="R2059">
        <v>1.2344970048451727E-2</v>
      </c>
      <c r="S2059">
        <v>0.33319395541928115</v>
      </c>
      <c r="T2059">
        <v>0.37770757976948893</v>
      </c>
      <c r="U2059">
        <v>0.12447647062926991</v>
      </c>
      <c r="V2059">
        <v>0</v>
      </c>
      <c r="W2059">
        <v>29.172244424785319</v>
      </c>
      <c r="X2059">
        <v>1.1471097689435981</v>
      </c>
      <c r="Y2059">
        <v>-1.0000000000000016</v>
      </c>
      <c r="Z2059">
        <v>-1.0000000000000016</v>
      </c>
      <c r="AA2059">
        <v>75.30305931573622</v>
      </c>
      <c r="AB2059">
        <v>0.35262376419111213</v>
      </c>
      <c r="AC2059">
        <v>0.23336224249570506</v>
      </c>
      <c r="AD2059">
        <v>0.33638339173123172</v>
      </c>
      <c r="AE2059">
        <v>46.118469920902456</v>
      </c>
      <c r="AF2059">
        <v>-1.0000000000000016</v>
      </c>
      <c r="AG2059">
        <v>-1.0000000000000016</v>
      </c>
      <c r="AH2059">
        <v>-1.0000000000000016</v>
      </c>
      <c r="AI2059">
        <v>0</v>
      </c>
      <c r="AJ2059">
        <v>0</v>
      </c>
      <c r="AK2059">
        <v>0.13760522432775404</v>
      </c>
      <c r="AL2059">
        <v>0.16705857100363761</v>
      </c>
      <c r="AM2059">
        <v>0.13785253619725243</v>
      </c>
      <c r="AN2059">
        <v>8.0835243115847832E-2</v>
      </c>
      <c r="AO2059">
        <v>4.1343395265700806</v>
      </c>
      <c r="AP2059">
        <v>2.8561739329143863</v>
      </c>
      <c r="AQ2059">
        <v>35.53655813668972</v>
      </c>
      <c r="AR2059">
        <v>0.83537800581804011</v>
      </c>
      <c r="AS2059">
        <v>1.253181664142005</v>
      </c>
      <c r="AT2059">
        <v>-1.0000000000000016</v>
      </c>
      <c r="AU2059">
        <v>-1.0000000000000016</v>
      </c>
      <c r="AV2059">
        <v>-0.26623064941182961</v>
      </c>
      <c r="AW2059">
        <v>88.466183728198786</v>
      </c>
      <c r="AX2059">
        <v>88.466183728198786</v>
      </c>
      <c r="AY2059">
        <v>0.3604808028021963</v>
      </c>
      <c r="AZ2059">
        <v>50.212085563594741</v>
      </c>
      <c r="BA2059">
        <v>1497.6216157874971</v>
      </c>
      <c r="CU2059" t="e">
        <v>#N/A</v>
      </c>
      <c r="CV2059" t="e">
        <v>#N/A</v>
      </c>
    </row>
    <row r="2060" spans="1:100" x14ac:dyDescent="0.25">
      <c r="A2060">
        <v>4952</v>
      </c>
      <c r="B2060" t="s">
        <v>2398</v>
      </c>
      <c r="C2060">
        <v>2</v>
      </c>
      <c r="D2060">
        <v>3.3348407659033228</v>
      </c>
      <c r="E2060">
        <v>-8.8203935975514847E-2</v>
      </c>
      <c r="F2060">
        <v>-0.14270015784726434</v>
      </c>
      <c r="G2060">
        <v>-0.1356813031116692</v>
      </c>
      <c r="H2060">
        <v>2.4157841997842863E-2</v>
      </c>
      <c r="I2060">
        <v>0</v>
      </c>
      <c r="J2060">
        <v>1.4494705198705717</v>
      </c>
      <c r="K2060">
        <v>2.4157841997842863E-2</v>
      </c>
      <c r="L2060">
        <v>-1</v>
      </c>
      <c r="M2060">
        <v>-1</v>
      </c>
      <c r="N2060">
        <v>0.4831568399568571</v>
      </c>
      <c r="O2060">
        <v>5.3504896924520651</v>
      </c>
      <c r="P2060">
        <v>-0.27892750607540479</v>
      </c>
      <c r="Q2060">
        <v>-0.36366697623517474</v>
      </c>
      <c r="R2060">
        <v>-0.1179533891431519</v>
      </c>
      <c r="S2060">
        <v>0.31937048340075075</v>
      </c>
      <c r="T2060">
        <v>0.23746388140131661</v>
      </c>
      <c r="U2060">
        <v>1.9774565500806938E-2</v>
      </c>
      <c r="V2060">
        <v>-7.0162156372538878E-3</v>
      </c>
      <c r="W2060">
        <v>20.666875344273453</v>
      </c>
      <c r="X2060">
        <v>0.534903672392256</v>
      </c>
      <c r="Y2060">
        <v>-1</v>
      </c>
      <c r="Z2060">
        <v>-1</v>
      </c>
      <c r="AA2060">
        <v>34.89768828283642</v>
      </c>
      <c r="AB2060">
        <v>5.2543239787117543E-2</v>
      </c>
      <c r="AC2060">
        <v>5.2732245003069736E-2</v>
      </c>
      <c r="AD2060">
        <v>4.8698259305345284E-2</v>
      </c>
      <c r="AE2060">
        <v>11.644220954098957</v>
      </c>
      <c r="AF2060">
        <v>-1</v>
      </c>
      <c r="AG2060">
        <v>-1</v>
      </c>
      <c r="AH2060">
        <v>-1</v>
      </c>
      <c r="AI2060">
        <v>-4.1143250129539984E-3</v>
      </c>
      <c r="AJ2060">
        <v>-7.0162156372538878E-3</v>
      </c>
      <c r="AK2060">
        <v>0.16860694387790659</v>
      </c>
      <c r="AL2060">
        <v>3.221013111340737E-3</v>
      </c>
      <c r="AM2060">
        <v>0.18803485960610042</v>
      </c>
      <c r="AN2060">
        <v>-4.5939993910466548E-3</v>
      </c>
      <c r="AO2060">
        <v>5.1751232555584199</v>
      </c>
      <c r="AP2060">
        <v>0.27003803476416133</v>
      </c>
      <c r="AQ2060">
        <v>25.623945247791283</v>
      </c>
      <c r="AR2060">
        <v>0.60949698696212251</v>
      </c>
      <c r="AS2060">
        <v>0.61248590142645964</v>
      </c>
      <c r="AT2060">
        <v>-1</v>
      </c>
      <c r="AU2060">
        <v>-1</v>
      </c>
      <c r="AV2060">
        <v>-0.10481255220924723</v>
      </c>
      <c r="AW2060">
        <v>45.660711056234646</v>
      </c>
      <c r="AX2060">
        <v>45.654640679328587</v>
      </c>
      <c r="AY2060">
        <v>9.6082449266033501E-2</v>
      </c>
      <c r="AZ2060">
        <v>-12.365826955825229</v>
      </c>
      <c r="BA2060">
        <v>1411.9448779251329</v>
      </c>
    </row>
    <row r="2061" spans="1:100" x14ac:dyDescent="0.25">
      <c r="A2061">
        <v>4954</v>
      </c>
      <c r="B2061" t="s">
        <v>2399</v>
      </c>
      <c r="C2061">
        <v>3</v>
      </c>
      <c r="D2061">
        <v>5.3566095058263246</v>
      </c>
      <c r="E2061">
        <v>0.47232661202989068</v>
      </c>
      <c r="F2061">
        <v>-7.325150505745423E-2</v>
      </c>
      <c r="G2061">
        <v>6.8366131784593484E-2</v>
      </c>
      <c r="H2061">
        <v>0.23631663759017216</v>
      </c>
      <c r="I2061">
        <v>0</v>
      </c>
      <c r="J2061">
        <v>14.178998255410331</v>
      </c>
      <c r="K2061">
        <v>0.23631663759017216</v>
      </c>
      <c r="L2061">
        <v>-0.99999999999999911</v>
      </c>
      <c r="M2061">
        <v>-0.99999999999999911</v>
      </c>
      <c r="N2061">
        <v>4.7263327518034446</v>
      </c>
      <c r="O2061">
        <v>19.603973893021251</v>
      </c>
      <c r="P2061">
        <v>1.0684835204776468</v>
      </c>
      <c r="Q2061">
        <v>4.1224899219429094</v>
      </c>
      <c r="R2061">
        <v>1.5410056955785438</v>
      </c>
      <c r="S2061">
        <v>0.33333333333333287</v>
      </c>
      <c r="T2061">
        <v>0.38638852729122802</v>
      </c>
      <c r="U2061">
        <v>0.24385904788472743</v>
      </c>
      <c r="V2061">
        <v>-1.3074927774624687E-2</v>
      </c>
      <c r="W2061">
        <v>28.567573725779678</v>
      </c>
      <c r="X2061">
        <v>1.4214482865745393</v>
      </c>
      <c r="Y2061">
        <v>-0.99999999999999911</v>
      </c>
      <c r="Z2061">
        <v>-0.99999999999999911</v>
      </c>
      <c r="AA2061">
        <v>47.619260493526248</v>
      </c>
      <c r="AB2061">
        <v>0.12745999274208786</v>
      </c>
      <c r="AC2061">
        <v>-7.2866943951844357E-2</v>
      </c>
      <c r="AD2061">
        <v>0.29562057265311636</v>
      </c>
      <c r="AE2061">
        <v>17.51068107216798</v>
      </c>
      <c r="AF2061">
        <v>-0.99999999999999911</v>
      </c>
      <c r="AG2061">
        <v>-0.99999999999999911</v>
      </c>
      <c r="AH2061">
        <v>-0.99999999999999911</v>
      </c>
      <c r="AI2061">
        <v>0</v>
      </c>
      <c r="AJ2061">
        <v>-1.3074927774624687E-2</v>
      </c>
      <c r="AK2061">
        <v>-1.6498715164056349E-2</v>
      </c>
      <c r="AL2061">
        <v>0.11542640140506098</v>
      </c>
      <c r="AM2061">
        <v>0.18760550778022841</v>
      </c>
      <c r="AN2061">
        <v>-0.17593971388677007</v>
      </c>
      <c r="AO2061">
        <v>4.60764411868543</v>
      </c>
      <c r="AP2061">
        <v>-3.8213608401439476</v>
      </c>
      <c r="AQ2061">
        <v>42.746571981190002</v>
      </c>
      <c r="AR2061">
        <v>0.95050598073466408</v>
      </c>
      <c r="AS2061">
        <v>1.6577649241647108</v>
      </c>
      <c r="AT2061">
        <v>-0.99999999999999911</v>
      </c>
      <c r="AU2061">
        <v>-0.99999999999999911</v>
      </c>
      <c r="AV2061">
        <v>1.6093718273631374</v>
      </c>
      <c r="AW2061">
        <v>63.401873546403522</v>
      </c>
      <c r="AX2061">
        <v>62.094380768941051</v>
      </c>
      <c r="AY2061">
        <v>9.0667363887692892E-2</v>
      </c>
      <c r="AZ2061">
        <v>-16.380776265590974</v>
      </c>
      <c r="BA2061">
        <v>1439.9797340282489</v>
      </c>
    </row>
    <row r="2062" spans="1:100" x14ac:dyDescent="0.25">
      <c r="A2062">
        <v>4955</v>
      </c>
      <c r="B2062" t="s">
        <v>2400</v>
      </c>
      <c r="C2062">
        <v>2</v>
      </c>
      <c r="D2062">
        <v>3.3319209161743926</v>
      </c>
      <c r="E2062">
        <v>-8.8852516589129071E-2</v>
      </c>
      <c r="F2062">
        <v>-0.14431519442333965</v>
      </c>
      <c r="G2062">
        <v>-0.13730367372029512</v>
      </c>
      <c r="H2062">
        <v>2.3822206673451862E-2</v>
      </c>
      <c r="I2062">
        <v>0</v>
      </c>
      <c r="J2062">
        <v>1.429332400407112</v>
      </c>
      <c r="K2062">
        <v>2.3822206673451862E-2</v>
      </c>
      <c r="L2062">
        <v>-1</v>
      </c>
      <c r="M2062">
        <v>-1</v>
      </c>
      <c r="N2062">
        <v>0.47644413346903725</v>
      </c>
      <c r="O2062">
        <v>5.3295714516162391</v>
      </c>
      <c r="P2062">
        <v>-0.28221222020283149</v>
      </c>
      <c r="Q2062">
        <v>-0.37134420592160167</v>
      </c>
      <c r="R2062">
        <v>-0.12047496297348753</v>
      </c>
      <c r="S2062">
        <v>0.31930774356757785</v>
      </c>
      <c r="T2062">
        <v>0.2371989925660139</v>
      </c>
      <c r="U2062">
        <v>1.9446558660507589E-2</v>
      </c>
      <c r="V2062">
        <v>-7.0595875032669463E-3</v>
      </c>
      <c r="W2062">
        <v>20.646173462791861</v>
      </c>
      <c r="X2062">
        <v>0.53338414835826464</v>
      </c>
      <c r="Y2062">
        <v>-1</v>
      </c>
      <c r="Z2062">
        <v>-1</v>
      </c>
      <c r="AA2062">
        <v>34.855066443204713</v>
      </c>
      <c r="AB2062">
        <v>5.2175318963817621E-2</v>
      </c>
      <c r="AC2062">
        <v>5.2364184554696339E-2</v>
      </c>
      <c r="AD2062">
        <v>4.8333359599324568E-2</v>
      </c>
      <c r="AE2062">
        <v>11.610325702086914</v>
      </c>
      <c r="AF2062">
        <v>-1</v>
      </c>
      <c r="AG2062">
        <v>-1</v>
      </c>
      <c r="AH2062">
        <v>-1</v>
      </c>
      <c r="AI2062">
        <v>-4.138107654915367E-3</v>
      </c>
      <c r="AJ2062">
        <v>-7.0595875032669463E-3</v>
      </c>
      <c r="AK2062">
        <v>0.16905019359741263</v>
      </c>
      <c r="AL2062">
        <v>2.7777633918346784E-3</v>
      </c>
      <c r="AM2062">
        <v>0.18855112291413095</v>
      </c>
      <c r="AN2062">
        <v>-5.1102626990771893E-3</v>
      </c>
      <c r="AO2062">
        <v>5.1882693414327923</v>
      </c>
      <c r="AP2062">
        <v>0.2568919488897885</v>
      </c>
      <c r="AQ2062">
        <v>25.601906633829213</v>
      </c>
      <c r="AR2062">
        <v>0.60901187393034817</v>
      </c>
      <c r="AS2062">
        <v>0.61091710674805821</v>
      </c>
      <c r="AT2062">
        <v>-1</v>
      </c>
      <c r="AU2062">
        <v>-1</v>
      </c>
      <c r="AV2062">
        <v>-0.10815878221717179</v>
      </c>
      <c r="AW2062">
        <v>45.611592504411291</v>
      </c>
      <c r="AX2062">
        <v>45.604878643160632</v>
      </c>
      <c r="AY2062">
        <v>9.5704104694407946E-2</v>
      </c>
      <c r="AZ2062">
        <v>-12.432110094955924</v>
      </c>
      <c r="BA2062">
        <v>1371.0409273388982</v>
      </c>
    </row>
    <row r="2063" spans="1:100" x14ac:dyDescent="0.25">
      <c r="A2063">
        <v>4956</v>
      </c>
      <c r="B2063" t="s">
        <v>2401</v>
      </c>
      <c r="C2063">
        <v>3</v>
      </c>
      <c r="D2063">
        <v>5.1554255443383861</v>
      </c>
      <c r="E2063">
        <v>0</v>
      </c>
      <c r="F2063">
        <v>-3.5774737843064508E-3</v>
      </c>
      <c r="G2063">
        <v>-3.5774737843064508E-3</v>
      </c>
      <c r="H2063">
        <v>-1.2272465059153824E-2</v>
      </c>
      <c r="I2063">
        <v>0</v>
      </c>
      <c r="J2063">
        <v>-0.73634790354922841</v>
      </c>
      <c r="K2063">
        <v>-1.2272465059153824E-2</v>
      </c>
      <c r="L2063">
        <v>-0.99999999999999978</v>
      </c>
      <c r="M2063">
        <v>-0.99999999999999978</v>
      </c>
      <c r="N2063">
        <v>-0.24544930118307698</v>
      </c>
      <c r="O2063">
        <v>4.415500167004847</v>
      </c>
      <c r="P2063">
        <v>-3.5715406604377387E-2</v>
      </c>
      <c r="Q2063">
        <v>-0.50777792205250616</v>
      </c>
      <c r="R2063">
        <v>-0.20912798019922219</v>
      </c>
      <c r="S2063">
        <v>0.33333333333333326</v>
      </c>
      <c r="T2063">
        <v>0.34055489566108982</v>
      </c>
      <c r="U2063">
        <v>-0.24127437405691768</v>
      </c>
      <c r="V2063">
        <v>2.0281917343115772E-3</v>
      </c>
      <c r="W2063">
        <v>17.876580469238824</v>
      </c>
      <c r="X2063">
        <v>-0.25954608944046831</v>
      </c>
      <c r="Y2063">
        <v>-0.99999999999999978</v>
      </c>
      <c r="Z2063">
        <v>-0.99999999999999978</v>
      </c>
      <c r="AA2063">
        <v>25.146801346412417</v>
      </c>
      <c r="AB2063">
        <v>1.3723188273533204E-2</v>
      </c>
      <c r="AC2063">
        <v>0.13944800779279398</v>
      </c>
      <c r="AD2063">
        <v>-3.5842189188708302E-3</v>
      </c>
      <c r="AE2063">
        <v>7.4793488573728171</v>
      </c>
      <c r="AF2063">
        <v>-0.99999999999999978</v>
      </c>
      <c r="AG2063">
        <v>-0.99999999999999978</v>
      </c>
      <c r="AH2063">
        <v>-0.99999999999999978</v>
      </c>
      <c r="AI2063">
        <v>0</v>
      </c>
      <c r="AJ2063">
        <v>2.0281917343115772E-3</v>
      </c>
      <c r="AK2063">
        <v>2.0742652232968332E-2</v>
      </c>
      <c r="AL2063">
        <v>0.11564826275228969</v>
      </c>
      <c r="AM2063">
        <v>9.7710489957107641E-2</v>
      </c>
      <c r="AN2063">
        <v>6.2738024400806197E-2</v>
      </c>
      <c r="AO2063">
        <v>2.5464755100925331</v>
      </c>
      <c r="AP2063">
        <v>2.1466919237816033</v>
      </c>
      <c r="AQ2063">
        <v>17.140232565689608</v>
      </c>
      <c r="AR2063">
        <v>0.43464204667181672</v>
      </c>
      <c r="AS2063">
        <v>-0.271818554499622</v>
      </c>
      <c r="AT2063">
        <v>-0.99999999999999978</v>
      </c>
      <c r="AU2063">
        <v>-0.99999999999999978</v>
      </c>
      <c r="AV2063">
        <v>-0.21270545398352864</v>
      </c>
      <c r="AW2063">
        <v>31.70899343719887</v>
      </c>
      <c r="AX2063">
        <v>31.911812610630022</v>
      </c>
      <c r="AY2063">
        <v>8.4692467123682807E-2</v>
      </c>
      <c r="AZ2063">
        <v>-32.612351382070436</v>
      </c>
      <c r="BA2063">
        <v>1369.960471346066</v>
      </c>
    </row>
    <row r="2064" spans="1:100" x14ac:dyDescent="0.25">
      <c r="A2064">
        <v>4957</v>
      </c>
      <c r="B2064" t="s">
        <v>2402</v>
      </c>
      <c r="C2064">
        <v>2</v>
      </c>
      <c r="D2064">
        <v>3.5752742769892292</v>
      </c>
      <c r="E2064">
        <v>-3.4796901836591544E-2</v>
      </c>
      <c r="F2064">
        <v>-9.7108088850554608E-3</v>
      </c>
      <c r="G2064">
        <v>-2.0880370440411744E-3</v>
      </c>
      <c r="H2064">
        <v>5.1795558654357664E-2</v>
      </c>
      <c r="I2064">
        <v>0</v>
      </c>
      <c r="J2064">
        <v>3.1077335192614592</v>
      </c>
      <c r="K2064">
        <v>5.1795558654357664E-2</v>
      </c>
      <c r="L2064">
        <v>-1</v>
      </c>
      <c r="M2064">
        <v>-1</v>
      </c>
      <c r="N2064">
        <v>1.0359111730871531</v>
      </c>
      <c r="O2064">
        <v>7.0729913815168564</v>
      </c>
      <c r="P2064">
        <v>-8.4494253900865846E-3</v>
      </c>
      <c r="Q2064">
        <v>0.26851051928159686</v>
      </c>
      <c r="R2064">
        <v>8.9684299701880077E-2</v>
      </c>
      <c r="S2064">
        <v>0.32453676241341611</v>
      </c>
      <c r="T2064">
        <v>0.25927601511773896</v>
      </c>
      <c r="U2064">
        <v>4.6784118592518811E-2</v>
      </c>
      <c r="V2064">
        <v>-3.4447818321016624E-3</v>
      </c>
      <c r="W2064">
        <v>22.371561034563076</v>
      </c>
      <c r="X2064">
        <v>0.66002809062927525</v>
      </c>
      <c r="Y2064">
        <v>-1</v>
      </c>
      <c r="Z2064">
        <v>-1</v>
      </c>
      <c r="AA2064">
        <v>38.407361554736113</v>
      </c>
      <c r="AB2064">
        <v>8.2839489101295988E-2</v>
      </c>
      <c r="AC2064">
        <v>8.3039991671485194E-2</v>
      </c>
      <c r="AD2064">
        <v>7.8745736284549284E-2</v>
      </c>
      <c r="AE2064">
        <v>14.435307895885549</v>
      </c>
      <c r="AF2064">
        <v>-1</v>
      </c>
      <c r="AG2064">
        <v>-1</v>
      </c>
      <c r="AH2064">
        <v>-1</v>
      </c>
      <c r="AI2064">
        <v>-2.1559556992820994E-3</v>
      </c>
      <c r="AJ2064">
        <v>-3.4447818321016624E-3</v>
      </c>
      <c r="AK2064">
        <v>0.1321077756869056</v>
      </c>
      <c r="AL2064">
        <v>3.9720181302341735E-2</v>
      </c>
      <c r="AM2064">
        <v>0.14552342534812168</v>
      </c>
      <c r="AN2064">
        <v>3.7917434866932075E-2</v>
      </c>
      <c r="AO2064">
        <v>4.0926156345343729</v>
      </c>
      <c r="AP2064">
        <v>1.3525456557882078</v>
      </c>
      <c r="AQ2064">
        <v>27.438703480677823</v>
      </c>
      <c r="AR2064">
        <v>0.64944336788280999</v>
      </c>
      <c r="AS2064">
        <v>0.74166748531540416</v>
      </c>
      <c r="AT2064">
        <v>-1</v>
      </c>
      <c r="AU2064">
        <v>-1</v>
      </c>
      <c r="AV2064">
        <v>0.17073102174070026</v>
      </c>
      <c r="AW2064">
        <v>49.705352723005987</v>
      </c>
      <c r="AX2064">
        <v>49.752269730610735</v>
      </c>
      <c r="AY2064">
        <v>0.12723703672815762</v>
      </c>
      <c r="AZ2064">
        <v>-6.9077762523645259</v>
      </c>
      <c r="BA2064">
        <v>1416.7426162364391</v>
      </c>
    </row>
    <row r="2065" spans="1:100" x14ac:dyDescent="0.25">
      <c r="A2065">
        <v>4958</v>
      </c>
      <c r="B2065" t="s">
        <v>1011</v>
      </c>
      <c r="C2065">
        <v>2</v>
      </c>
      <c r="D2065">
        <v>2.8215391288841318</v>
      </c>
      <c r="E2065">
        <v>-0.2022226429687102</v>
      </c>
      <c r="F2065">
        <v>-0.42661919317686026</v>
      </c>
      <c r="G2065">
        <v>-0.42088964140671081</v>
      </c>
      <c r="H2065">
        <v>-3.4845934718593333E-2</v>
      </c>
      <c r="I2065">
        <v>0</v>
      </c>
      <c r="J2065">
        <v>-2.0907560831156005</v>
      </c>
      <c r="K2065">
        <v>-3.4845934718593333E-2</v>
      </c>
      <c r="L2065">
        <v>-1</v>
      </c>
      <c r="M2065">
        <v>-1</v>
      </c>
      <c r="N2065">
        <v>-0.69691869437186638</v>
      </c>
      <c r="O2065">
        <v>1.6731198750252023</v>
      </c>
      <c r="P2065">
        <v>-0.85637131150224688</v>
      </c>
      <c r="Q2065">
        <v>-1.7133030642741198</v>
      </c>
      <c r="R2065">
        <v>-0.56123920695477647</v>
      </c>
      <c r="S2065">
        <v>0.30834099145296862</v>
      </c>
      <c r="T2065">
        <v>0.190897144955328</v>
      </c>
      <c r="U2065">
        <v>-3.7888144470511725E-2</v>
      </c>
      <c r="V2065">
        <v>-1.4640871661327458E-2</v>
      </c>
      <c r="W2065">
        <v>17.027540912575994</v>
      </c>
      <c r="X2065">
        <v>0.26777548205780666</v>
      </c>
      <c r="Y2065">
        <v>-1</v>
      </c>
      <c r="Z2065">
        <v>-1</v>
      </c>
      <c r="AA2065">
        <v>27.404884855676325</v>
      </c>
      <c r="AB2065">
        <v>-1.2136239784068178E-2</v>
      </c>
      <c r="AC2065">
        <v>-1.1971780276093996E-2</v>
      </c>
      <c r="AD2065">
        <v>-1.5450116069047157E-2</v>
      </c>
      <c r="AE2065">
        <v>5.6855278841880192</v>
      </c>
      <c r="AF2065">
        <v>-1</v>
      </c>
      <c r="AG2065">
        <v>-1</v>
      </c>
      <c r="AH2065">
        <v>-1</v>
      </c>
      <c r="AI2065">
        <v>-8.2952487538079395E-3</v>
      </c>
      <c r="AJ2065">
        <v>-1.4640871661327458E-2</v>
      </c>
      <c r="AK2065">
        <v>0.24652903842148122</v>
      </c>
      <c r="AL2065">
        <v>-7.4701081432233904E-2</v>
      </c>
      <c r="AM2065">
        <v>0.27879254433191025</v>
      </c>
      <c r="AN2065">
        <v>-9.5351684116856503E-2</v>
      </c>
      <c r="AO2065">
        <v>7.4861693799019582</v>
      </c>
      <c r="AP2065">
        <v>-2.0410080895793774</v>
      </c>
      <c r="AQ2065">
        <v>21.749616883464881</v>
      </c>
      <c r="AR2065">
        <v>0.52421543603782195</v>
      </c>
      <c r="AS2065">
        <v>0.33669606587714207</v>
      </c>
      <c r="AT2065">
        <v>-1</v>
      </c>
      <c r="AU2065">
        <v>-1</v>
      </c>
      <c r="AV2065">
        <v>-0.69307068203413424</v>
      </c>
      <c r="AW2065">
        <v>37.025803304261736</v>
      </c>
      <c r="AX2065">
        <v>36.906610130587772</v>
      </c>
      <c r="AY2065">
        <v>2.9570503103703155E-2</v>
      </c>
      <c r="AZ2065">
        <v>-24.018222449143586</v>
      </c>
      <c r="BA2065">
        <v>1347.239539071159</v>
      </c>
    </row>
    <row r="2066" spans="1:100" x14ac:dyDescent="0.25">
      <c r="A2066">
        <v>4959</v>
      </c>
      <c r="B2066" t="s">
        <v>1793</v>
      </c>
      <c r="C2066">
        <v>3</v>
      </c>
      <c r="D2066">
        <v>5.0855316795275467</v>
      </c>
      <c r="E2066">
        <v>0</v>
      </c>
      <c r="F2066">
        <v>-0.45765131047439001</v>
      </c>
      <c r="G2066">
        <v>-0.45765131047439001</v>
      </c>
      <c r="H2066">
        <v>0.32681256865777697</v>
      </c>
      <c r="I2066">
        <v>0</v>
      </c>
      <c r="J2066">
        <v>19.60875411946661</v>
      </c>
      <c r="K2066">
        <v>0.32681256865777697</v>
      </c>
      <c r="L2066">
        <v>-1.0000000000000018</v>
      </c>
      <c r="M2066">
        <v>-1.0000000000000018</v>
      </c>
      <c r="N2066">
        <v>6.5362513731555412</v>
      </c>
      <c r="O2066">
        <v>24.236634488519773</v>
      </c>
      <c r="P2066">
        <v>-0.47060117806463003</v>
      </c>
      <c r="Q2066">
        <v>0.64729672376552683</v>
      </c>
      <c r="R2066">
        <v>0.24723127835406605</v>
      </c>
      <c r="S2066">
        <v>0.3333333333333337</v>
      </c>
      <c r="T2066">
        <v>0.38201488719176879</v>
      </c>
      <c r="U2066">
        <v>0.22908664670481399</v>
      </c>
      <c r="V2066">
        <v>5.7903106207401647E-2</v>
      </c>
      <c r="W2066">
        <v>27.02101619118163</v>
      </c>
      <c r="X2066">
        <v>1.7009824297894265</v>
      </c>
      <c r="Y2066">
        <v>-1.0000000000000018</v>
      </c>
      <c r="Z2066">
        <v>-1.0000000000000018</v>
      </c>
      <c r="AA2066">
        <v>62.216169353314925</v>
      </c>
      <c r="AB2066">
        <v>7.6698857264862863E-2</v>
      </c>
      <c r="AC2066">
        <v>0.23855431210771633</v>
      </c>
      <c r="AD2066">
        <v>0.38370526830300444</v>
      </c>
      <c r="AE2066">
        <v>34.947921883779166</v>
      </c>
      <c r="AF2066">
        <v>-1.0000000000000018</v>
      </c>
      <c r="AG2066">
        <v>-1.0000000000000018</v>
      </c>
      <c r="AH2066">
        <v>-1.0000000000000018</v>
      </c>
      <c r="AI2066">
        <v>-4.4774249750161622E-3</v>
      </c>
      <c r="AJ2066">
        <v>5.7903106207401647E-2</v>
      </c>
      <c r="AK2066">
        <v>-6.9549015627471178E-2</v>
      </c>
      <c r="AL2066">
        <v>8.7603153708510378E-2</v>
      </c>
      <c r="AM2066">
        <v>0.15126838231491271</v>
      </c>
      <c r="AN2066">
        <v>0.1419282372515861</v>
      </c>
      <c r="AO2066">
        <v>3.4339644797354634</v>
      </c>
      <c r="AP2066">
        <v>3.9862216998322002</v>
      </c>
      <c r="AQ2066">
        <v>46.629770310648254</v>
      </c>
      <c r="AR2066">
        <v>1.0023379734373183</v>
      </c>
      <c r="AS2066">
        <v>2.0277949984472032</v>
      </c>
      <c r="AT2066">
        <v>-1.0000000000000018</v>
      </c>
      <c r="AU2066">
        <v>-1.0000000000000018</v>
      </c>
      <c r="AV2066">
        <v>-0.21042003212032434</v>
      </c>
      <c r="AW2066">
        <v>90.439025541666808</v>
      </c>
      <c r="AX2066">
        <v>96.13978766290667</v>
      </c>
      <c r="AY2066">
        <v>0.31546544450262937</v>
      </c>
      <c r="AZ2066">
        <v>45.825188357132077</v>
      </c>
      <c r="BA2066">
        <v>1537.5149810600756</v>
      </c>
    </row>
    <row r="2067" spans="1:100" x14ac:dyDescent="0.25">
      <c r="A2067">
        <v>4961</v>
      </c>
      <c r="B2067" t="s">
        <v>2403</v>
      </c>
      <c r="C2067">
        <v>3</v>
      </c>
      <c r="D2067">
        <v>4.8685328110674329</v>
      </c>
      <c r="E2067">
        <v>0</v>
      </c>
      <c r="F2067">
        <v>-8.9861395871228544E-2</v>
      </c>
      <c r="G2067">
        <v>-8.9861395871228544E-2</v>
      </c>
      <c r="H2067">
        <v>0.55977885551982653</v>
      </c>
      <c r="I2067">
        <v>-9.7043599758485088E-3</v>
      </c>
      <c r="J2067">
        <v>33.00446973263869</v>
      </c>
      <c r="K2067">
        <v>0.55007449554397803</v>
      </c>
      <c r="L2067">
        <v>-1.000000000000002</v>
      </c>
      <c r="M2067">
        <v>-1.000000000000002</v>
      </c>
      <c r="N2067">
        <v>11.001489910879563</v>
      </c>
      <c r="O2067">
        <v>37.78314114783489</v>
      </c>
      <c r="P2067">
        <v>-1.0396987786469487</v>
      </c>
      <c r="Q2067">
        <v>-1.3819255824360535</v>
      </c>
      <c r="R2067">
        <v>-0.52888079440493696</v>
      </c>
      <c r="S2067">
        <v>0.33333333333333409</v>
      </c>
      <c r="T2067">
        <v>0.3232398595826807</v>
      </c>
      <c r="U2067">
        <v>0.65210432350872416</v>
      </c>
      <c r="V2067">
        <v>7.8046363759182641E-2</v>
      </c>
      <c r="W2067">
        <v>33.465975385597716</v>
      </c>
      <c r="X2067">
        <v>3.1677926046608325</v>
      </c>
      <c r="Y2067">
        <v>-1.000000000000002</v>
      </c>
      <c r="Z2067">
        <v>-1.000000000000002</v>
      </c>
      <c r="AA2067">
        <v>61.395677017769046</v>
      </c>
      <c r="AB2067">
        <v>0.14264107479830809</v>
      </c>
      <c r="AC2067">
        <v>0.19736287786150927</v>
      </c>
      <c r="AD2067">
        <v>0.22916769587170807</v>
      </c>
      <c r="AE2067">
        <v>28.458582426576271</v>
      </c>
      <c r="AF2067">
        <v>-1.000000000000002</v>
      </c>
      <c r="AG2067">
        <v>-1.000000000000002</v>
      </c>
      <c r="AH2067">
        <v>-1.000000000000002</v>
      </c>
      <c r="AI2067">
        <v>0</v>
      </c>
      <c r="AJ2067">
        <v>7.8046363759182641E-2</v>
      </c>
      <c r="AK2067">
        <v>-0.13031583410660913</v>
      </c>
      <c r="AL2067">
        <v>8.7275995013694971E-2</v>
      </c>
      <c r="AM2067">
        <v>-2.3847246867300529E-2</v>
      </c>
      <c r="AN2067">
        <v>3.4697146252198996E-2</v>
      </c>
      <c r="AO2067">
        <v>-1.247760342215559</v>
      </c>
      <c r="AP2067">
        <v>1.3038086313734503</v>
      </c>
      <c r="AQ2067">
        <v>66.470445118236455</v>
      </c>
      <c r="AR2067">
        <v>1.3867238801839223</v>
      </c>
      <c r="AS2067">
        <v>3.7178671002048098</v>
      </c>
      <c r="AT2067">
        <v>-1.000000000000002</v>
      </c>
      <c r="AU2067">
        <v>-1.000000000000002</v>
      </c>
      <c r="AV2067">
        <v>-0.61874219027616562</v>
      </c>
      <c r="AW2067">
        <v>100.48262679697746</v>
      </c>
      <c r="AX2067">
        <v>108.28726317289572</v>
      </c>
      <c r="AY2067">
        <v>0.4421874134294706</v>
      </c>
      <c r="AZ2067">
        <v>72.142739425635909</v>
      </c>
      <c r="BA2067">
        <v>1563.9886147301672</v>
      </c>
    </row>
    <row r="2068" spans="1:100" x14ac:dyDescent="0.25">
      <c r="A2068">
        <v>4964</v>
      </c>
      <c r="B2068" t="s">
        <v>2404</v>
      </c>
      <c r="C2068">
        <v>3</v>
      </c>
      <c r="D2068">
        <v>5.5809080469881822</v>
      </c>
      <c r="E2068">
        <v>-1.9093567677384186E-2</v>
      </c>
      <c r="F2068">
        <v>-0.14060314346106637</v>
      </c>
      <c r="G2068">
        <v>-0.14060314346106637</v>
      </c>
      <c r="H2068">
        <v>0.11966973829671532</v>
      </c>
      <c r="I2068">
        <v>0</v>
      </c>
      <c r="J2068">
        <v>7.1801842978029162</v>
      </c>
      <c r="K2068">
        <v>0.11966973829671532</v>
      </c>
      <c r="L2068">
        <v>-0.99999999999999956</v>
      </c>
      <c r="M2068">
        <v>-0.99999999999999956</v>
      </c>
      <c r="N2068">
        <v>2.393394765934306</v>
      </c>
      <c r="O2068">
        <v>12.620489201330038</v>
      </c>
      <c r="P2068">
        <v>1.5678325317431369E-2</v>
      </c>
      <c r="Q2068">
        <v>2.0646727430773186</v>
      </c>
      <c r="R2068">
        <v>0.63631787574278209</v>
      </c>
      <c r="S2068">
        <v>0.33333333333333326</v>
      </c>
      <c r="T2068">
        <v>0.18066214946556752</v>
      </c>
      <c r="U2068">
        <v>0.14781809269545954</v>
      </c>
      <c r="V2068">
        <v>2.0924364919402468E-3</v>
      </c>
      <c r="W2068">
        <v>21.769450947583412</v>
      </c>
      <c r="X2068">
        <v>0.84548155036789974</v>
      </c>
      <c r="Y2068">
        <v>-0.99999999999999956</v>
      </c>
      <c r="Z2068">
        <v>-0.99999999999999956</v>
      </c>
      <c r="AA2068">
        <v>47.546307319166104</v>
      </c>
      <c r="AB2068">
        <v>0.27569262541561063</v>
      </c>
      <c r="AC2068">
        <v>0.12277853517967104</v>
      </c>
      <c r="AD2068">
        <v>0.10433960932151602</v>
      </c>
      <c r="AE2068">
        <v>25.140538495839891</v>
      </c>
      <c r="AF2068">
        <v>-0.99999999999999956</v>
      </c>
      <c r="AG2068">
        <v>-0.99999999999999956</v>
      </c>
      <c r="AH2068">
        <v>-0.99999999999999956</v>
      </c>
      <c r="AI2068">
        <v>0</v>
      </c>
      <c r="AJ2068">
        <v>2.0924364919402468E-3</v>
      </c>
      <c r="AK2068">
        <v>1.7331286573706653E-3</v>
      </c>
      <c r="AL2068">
        <v>0.12898732058775753</v>
      </c>
      <c r="AM2068">
        <v>-0.28651546930523075</v>
      </c>
      <c r="AN2068">
        <v>0.11659566373777375</v>
      </c>
      <c r="AO2068">
        <v>-7.1542210893439204</v>
      </c>
      <c r="AP2068">
        <v>3.5598281963831298</v>
      </c>
      <c r="AQ2068">
        <v>28.949635245386304</v>
      </c>
      <c r="AR2068">
        <v>0.66390601198630061</v>
      </c>
      <c r="AS2068">
        <v>0.96515128866461464</v>
      </c>
      <c r="AT2068">
        <v>-0.99999999999999956</v>
      </c>
      <c r="AU2068">
        <v>-0.99999999999999956</v>
      </c>
      <c r="AV2068">
        <v>0.49571473228171542</v>
      </c>
      <c r="AW2068">
        <v>63.726624716879243</v>
      </c>
      <c r="AX2068">
        <v>63.935868366073265</v>
      </c>
      <c r="AY2068">
        <v>0.35174600425215397</v>
      </c>
      <c r="AZ2068">
        <v>25.146306125309401</v>
      </c>
      <c r="BA2068">
        <v>1443.7614525677138</v>
      </c>
    </row>
    <row r="2069" spans="1:100" x14ac:dyDescent="0.25">
      <c r="A2069">
        <v>4965</v>
      </c>
      <c r="B2069" t="s">
        <v>2405</v>
      </c>
      <c r="C2069">
        <v>3</v>
      </c>
      <c r="D2069">
        <v>3.9375120876801168</v>
      </c>
      <c r="E2069">
        <v>0</v>
      </c>
      <c r="F2069">
        <v>-0.3577145005600032</v>
      </c>
      <c r="G2069">
        <v>-0.3577145005600032</v>
      </c>
      <c r="H2069">
        <v>0.35079687485487421</v>
      </c>
      <c r="I2069">
        <v>0</v>
      </c>
      <c r="J2069">
        <v>21.047812491292458</v>
      </c>
      <c r="K2069">
        <v>0.35079687485487421</v>
      </c>
      <c r="L2069">
        <v>-1.0000000000000002</v>
      </c>
      <c r="M2069">
        <v>-1.0000000000000002</v>
      </c>
      <c r="N2069">
        <v>7.0159374970974824</v>
      </c>
      <c r="O2069">
        <v>24.627610078412555</v>
      </c>
      <c r="P2069">
        <v>-3.0919213321547789E-2</v>
      </c>
      <c r="Q2069">
        <v>6.3641012919439284</v>
      </c>
      <c r="R2069">
        <v>1.7970243533013741</v>
      </c>
      <c r="S2069">
        <v>0.33333333333333304</v>
      </c>
      <c r="T2069">
        <v>-4.5156884550797756E-2</v>
      </c>
      <c r="U2069">
        <v>-0.20590262337515569</v>
      </c>
      <c r="V2069">
        <v>0</v>
      </c>
      <c r="W2069">
        <v>-10.74092197789977</v>
      </c>
      <c r="X2069">
        <v>-1.2764360274596167</v>
      </c>
      <c r="Y2069">
        <v>-1.0000000000000002</v>
      </c>
      <c r="Z2069">
        <v>-1.0000000000000002</v>
      </c>
      <c r="AA2069">
        <v>23.152359418063401</v>
      </c>
      <c r="AB2069">
        <v>0.34542086318741816</v>
      </c>
      <c r="AC2069">
        <v>6.7295828834530808E-2</v>
      </c>
      <c r="AD2069">
        <v>0.22920844883128697</v>
      </c>
      <c r="AE2069">
        <v>32.09625704266179</v>
      </c>
      <c r="AF2069">
        <v>-1.0000000000000002</v>
      </c>
      <c r="AG2069">
        <v>-1.0000000000000002</v>
      </c>
      <c r="AH2069">
        <v>-1.0000000000000002</v>
      </c>
      <c r="AI2069">
        <v>0</v>
      </c>
      <c r="AJ2069">
        <v>0</v>
      </c>
      <c r="AK2069">
        <v>-4.0297147636896374E-2</v>
      </c>
      <c r="AL2069">
        <v>-6.6383434298086449E-2</v>
      </c>
      <c r="AM2069">
        <v>6.5935704521327076E-2</v>
      </c>
      <c r="AN2069">
        <v>-9.6677587411573451E-2</v>
      </c>
      <c r="AO2069">
        <v>1.4469068748486955</v>
      </c>
      <c r="AP2069">
        <v>-2.748856856779768</v>
      </c>
      <c r="AQ2069">
        <v>10.306890513392677</v>
      </c>
      <c r="AR2069">
        <v>8.2273825407379902E-2</v>
      </c>
      <c r="AS2069">
        <v>-0.92563915260474317</v>
      </c>
      <c r="AT2069">
        <v>-1.0000000000000002</v>
      </c>
      <c r="AU2069">
        <v>-1.0000000000000002</v>
      </c>
      <c r="AV2069">
        <v>1.4393098527413708</v>
      </c>
      <c r="AW2069">
        <v>45.031112639696218</v>
      </c>
      <c r="AX2069">
        <v>45.031112639696218</v>
      </c>
      <c r="AY2069">
        <v>0.1119650147604265</v>
      </c>
      <c r="AZ2069">
        <v>-14.096896848746953</v>
      </c>
      <c r="BA2069">
        <v>1441.3751929326586</v>
      </c>
      <c r="CU2069" t="e">
        <v>#N/A</v>
      </c>
      <c r="CV2069" t="e">
        <v>#N/A</v>
      </c>
    </row>
    <row r="2070" spans="1:100" x14ac:dyDescent="0.25">
      <c r="A2070">
        <v>4967</v>
      </c>
      <c r="B2070" t="s">
        <v>2406</v>
      </c>
      <c r="C2070">
        <v>3</v>
      </c>
      <c r="D2070">
        <v>3.6705952700531883</v>
      </c>
      <c r="E2070">
        <v>0</v>
      </c>
      <c r="F2070">
        <v>6.1663171955601008</v>
      </c>
      <c r="G2070">
        <v>6.1663171955601008</v>
      </c>
      <c r="H2070">
        <v>0.2333663083644984</v>
      </c>
      <c r="I2070">
        <v>0</v>
      </c>
      <c r="J2070">
        <v>14.0019785018699</v>
      </c>
      <c r="K2070">
        <v>0.2333663083644984</v>
      </c>
      <c r="L2070">
        <v>-0.99999999999999811</v>
      </c>
      <c r="M2070">
        <v>-0.99999999999999811</v>
      </c>
      <c r="N2070">
        <v>4.667326167289966</v>
      </c>
      <c r="O2070">
        <v>23.838890967483191</v>
      </c>
      <c r="P2070">
        <v>-0.9532084208663465</v>
      </c>
      <c r="Q2070">
        <v>27.654001933176055</v>
      </c>
      <c r="R2070">
        <v>8.90094209800003</v>
      </c>
      <c r="S2070">
        <v>0.33333333333333293</v>
      </c>
      <c r="T2070">
        <v>0.31263480473964445</v>
      </c>
      <c r="U2070">
        <v>0.14147784216121476</v>
      </c>
      <c r="V2070">
        <v>0</v>
      </c>
      <c r="W2070">
        <v>22.163186874787751</v>
      </c>
      <c r="X2070">
        <v>0.95781466975964957</v>
      </c>
      <c r="Y2070">
        <v>-0.99999999999999811</v>
      </c>
      <c r="Z2070">
        <v>-0.99999999999999811</v>
      </c>
      <c r="AA2070">
        <v>37.52004799085249</v>
      </c>
      <c r="AB2070">
        <v>0.16777471781069658</v>
      </c>
      <c r="AC2070">
        <v>1.087833614796398E-2</v>
      </c>
      <c r="AD2070">
        <v>-4.9534673597366602E-2</v>
      </c>
      <c r="AE2070">
        <v>6.4559190180646935</v>
      </c>
      <c r="AF2070">
        <v>-0.99999999999999811</v>
      </c>
      <c r="AG2070">
        <v>-0.99999999999999811</v>
      </c>
      <c r="AH2070">
        <v>-0.99999999999999811</v>
      </c>
      <c r="AI2070">
        <v>0</v>
      </c>
      <c r="AJ2070">
        <v>0</v>
      </c>
      <c r="AK2070">
        <v>0.18492229682524028</v>
      </c>
      <c r="AL2070">
        <v>5.4005619922619749E-2</v>
      </c>
      <c r="AM2070">
        <v>5.0365142691942463E-2</v>
      </c>
      <c r="AN2070">
        <v>3.5751674787818939E-2</v>
      </c>
      <c r="AO2070">
        <v>2.1837400514247616</v>
      </c>
      <c r="AP2070">
        <v>1.163819969308572</v>
      </c>
      <c r="AQ2070">
        <v>36.165165376657654</v>
      </c>
      <c r="AR2070">
        <v>0.78744598023419199</v>
      </c>
      <c r="AS2070">
        <v>1.1911809781241482</v>
      </c>
      <c r="AT2070">
        <v>-0.99999999999999811</v>
      </c>
      <c r="AU2070">
        <v>-0.99999999999999811</v>
      </c>
      <c r="AV2070">
        <v>15.067259293560131</v>
      </c>
      <c r="AW2070">
        <v>62.52275892764424</v>
      </c>
      <c r="AX2070">
        <v>62.52275892764424</v>
      </c>
      <c r="AY2070">
        <v>0.17491951581017584</v>
      </c>
      <c r="AZ2070">
        <v>-11.001768795833504</v>
      </c>
      <c r="BA2070">
        <v>1499.6837707509474</v>
      </c>
    </row>
    <row r="2071" spans="1:100" x14ac:dyDescent="0.25">
      <c r="A2071">
        <v>4968</v>
      </c>
      <c r="B2071" t="s">
        <v>610</v>
      </c>
      <c r="C2071">
        <v>2</v>
      </c>
      <c r="D2071">
        <v>2.2625162675565376</v>
      </c>
      <c r="E2071">
        <v>-0.326397317723986</v>
      </c>
      <c r="F2071">
        <v>-0.73582769762857514</v>
      </c>
      <c r="G2071">
        <v>-0.7315022906748091</v>
      </c>
      <c r="H2071">
        <v>-9.9105344216489519E-2</v>
      </c>
      <c r="I2071">
        <v>0</v>
      </c>
      <c r="J2071">
        <v>-5.9463206529893702</v>
      </c>
      <c r="K2071">
        <v>-9.9105344216489519E-2</v>
      </c>
      <c r="L2071">
        <v>-1</v>
      </c>
      <c r="M2071">
        <v>-1</v>
      </c>
      <c r="N2071">
        <v>-1.9821068843297907</v>
      </c>
      <c r="O2071">
        <v>-2.3318036421402795</v>
      </c>
      <c r="P2071">
        <v>-1.4852496650570386</v>
      </c>
      <c r="Q2071">
        <v>-3.1831550446181938</v>
      </c>
      <c r="R2071">
        <v>-1.0440097426149466</v>
      </c>
      <c r="S2071">
        <v>0.29632907155447757</v>
      </c>
      <c r="T2071">
        <v>0.14018257797694281</v>
      </c>
      <c r="U2071">
        <v>-0.10068703462652462</v>
      </c>
      <c r="V2071">
        <v>-2.2944677298824243E-2</v>
      </c>
      <c r="W2071">
        <v>13.064040700205764</v>
      </c>
      <c r="X2071">
        <v>-2.3146569485237634E-2</v>
      </c>
      <c r="Y2071">
        <v>-1</v>
      </c>
      <c r="Z2071">
        <v>-1</v>
      </c>
      <c r="AA2071">
        <v>19.244676297721469</v>
      </c>
      <c r="AB2071">
        <v>-8.2576902995341164E-2</v>
      </c>
      <c r="AC2071">
        <v>-8.2439175550772958E-2</v>
      </c>
      <c r="AD2071">
        <v>-8.5312368135016595E-2</v>
      </c>
      <c r="AE2071">
        <v>-0.80392278084070412</v>
      </c>
      <c r="AF2071">
        <v>-1</v>
      </c>
      <c r="AG2071">
        <v>-1</v>
      </c>
      <c r="AH2071">
        <v>-1</v>
      </c>
      <c r="AI2071">
        <v>-1.2848579162370921E-2</v>
      </c>
      <c r="AJ2071">
        <v>-2.2944677298824243E-2</v>
      </c>
      <c r="AK2071">
        <v>0.33139187366461104</v>
      </c>
      <c r="AL2071">
        <v>-0.15956391667536374</v>
      </c>
      <c r="AM2071">
        <v>0.37763427197088345</v>
      </c>
      <c r="AN2071">
        <v>-0.19419341175582966</v>
      </c>
      <c r="AO2071">
        <v>10.003066899639014</v>
      </c>
      <c r="AP2071">
        <v>-4.5579056093164336</v>
      </c>
      <c r="AQ2071">
        <v>17.53019116620883</v>
      </c>
      <c r="AR2071">
        <v>0.43133761688063293</v>
      </c>
      <c r="AS2071">
        <v>3.6340851954295927E-2</v>
      </c>
      <c r="AT2071">
        <v>-1</v>
      </c>
      <c r="AU2071">
        <v>-1</v>
      </c>
      <c r="AV2071">
        <v>-1.3337266223572573</v>
      </c>
      <c r="AW2071">
        <v>27.621759968574398</v>
      </c>
      <c r="AX2071">
        <v>27.379367831620669</v>
      </c>
      <c r="AY2071">
        <v>-4.2865849665502415E-2</v>
      </c>
      <c r="AZ2071">
        <v>-36.708529668545765</v>
      </c>
      <c r="BA2071">
        <v>1351.7954444544</v>
      </c>
    </row>
    <row r="2072" spans="1:100" x14ac:dyDescent="0.25">
      <c r="A2072">
        <v>4970</v>
      </c>
      <c r="B2072" t="s">
        <v>2407</v>
      </c>
      <c r="C2072">
        <v>3</v>
      </c>
      <c r="D2072">
        <v>4.9713411418885771</v>
      </c>
      <c r="E2072">
        <v>-0.29125849778325774</v>
      </c>
      <c r="F2072">
        <v>0.13259983565648001</v>
      </c>
      <c r="G2072">
        <v>5.1431541723138643E-2</v>
      </c>
      <c r="H2072">
        <v>0.39732884415604219</v>
      </c>
      <c r="I2072">
        <v>0</v>
      </c>
      <c r="J2072">
        <v>23.839730649362529</v>
      </c>
      <c r="K2072">
        <v>0.39732884415604219</v>
      </c>
      <c r="L2072">
        <v>-0.99999999999999878</v>
      </c>
      <c r="M2072">
        <v>-0.99999999999999878</v>
      </c>
      <c r="N2072">
        <v>7.9465768831208417</v>
      </c>
      <c r="O2072">
        <v>28.862503332974242</v>
      </c>
      <c r="P2072">
        <v>1.3892235676391187</v>
      </c>
      <c r="Q2072">
        <v>0.29536597558317323</v>
      </c>
      <c r="R2072">
        <v>0.25338656847659963</v>
      </c>
      <c r="S2072">
        <v>0.33333333333333309</v>
      </c>
      <c r="T2072">
        <v>0.35608135560846926</v>
      </c>
      <c r="U2072">
        <v>5.425242956565951E-2</v>
      </c>
      <c r="V2072">
        <v>0</v>
      </c>
      <c r="W2072">
        <v>13.853530974056774</v>
      </c>
      <c r="X2072">
        <v>0.5363304070796443</v>
      </c>
      <c r="Y2072">
        <v>-0.99999999999999878</v>
      </c>
      <c r="Z2072">
        <v>-0.99999999999999878</v>
      </c>
      <c r="AA2072">
        <v>64.053542611229489</v>
      </c>
      <c r="AB2072">
        <v>0.36478000906942776</v>
      </c>
      <c r="AC2072">
        <v>0.27192965218403442</v>
      </c>
      <c r="AD2072">
        <v>0.36222284012046091</v>
      </c>
      <c r="AE2072">
        <v>49.94662506869615</v>
      </c>
      <c r="AF2072">
        <v>-0.99999999999999878</v>
      </c>
      <c r="AG2072">
        <v>-0.99999999999999878</v>
      </c>
      <c r="AH2072">
        <v>-0.99999999999999878</v>
      </c>
      <c r="AI2072">
        <v>0</v>
      </c>
      <c r="AJ2072">
        <v>0</v>
      </c>
      <c r="AK2072">
        <v>1.1840892406636853E-3</v>
      </c>
      <c r="AL2072">
        <v>0.12876118829011127</v>
      </c>
      <c r="AM2072">
        <v>-9.740467177144789E-2</v>
      </c>
      <c r="AN2072">
        <v>0.56766318416541139</v>
      </c>
      <c r="AO2072">
        <v>-2.4291963480828795</v>
      </c>
      <c r="AP2072">
        <v>14.835385545585845</v>
      </c>
      <c r="AQ2072">
        <v>37.693261623419296</v>
      </c>
      <c r="AR2072">
        <v>0.74366711850746192</v>
      </c>
      <c r="AS2072">
        <v>0.93365925123568683</v>
      </c>
      <c r="AT2072">
        <v>-0.99999999999999878</v>
      </c>
      <c r="AU2072">
        <v>-0.99999999999999878</v>
      </c>
      <c r="AV2072">
        <v>0.30481811019973826</v>
      </c>
      <c r="AW2072">
        <v>107.75143148978962</v>
      </c>
      <c r="AX2072">
        <v>107.75143148978962</v>
      </c>
      <c r="AY2072">
        <v>0.43324588459572261</v>
      </c>
      <c r="AZ2072">
        <v>64.417474038925604</v>
      </c>
      <c r="BA2072">
        <v>1571.7400993835452</v>
      </c>
    </row>
    <row r="2073" spans="1:100" x14ac:dyDescent="0.25">
      <c r="A2073">
        <v>4973</v>
      </c>
      <c r="B2073" t="s">
        <v>2408</v>
      </c>
      <c r="C2073">
        <v>3</v>
      </c>
      <c r="D2073">
        <v>3.1749032686930976</v>
      </c>
      <c r="E2073">
        <v>-1.3886597297118445E-2</v>
      </c>
      <c r="F2073">
        <v>-9.7723764539929481E-2</v>
      </c>
      <c r="G2073">
        <v>-9.7723764539929481E-2</v>
      </c>
      <c r="H2073">
        <v>-3.847134352905715E-2</v>
      </c>
      <c r="I2073">
        <v>0</v>
      </c>
      <c r="J2073">
        <v>-2.3082806117434318</v>
      </c>
      <c r="K2073">
        <v>-3.847134352905715E-2</v>
      </c>
      <c r="L2073">
        <v>-0.99999999999999889</v>
      </c>
      <c r="M2073">
        <v>-0.99999999999999889</v>
      </c>
      <c r="N2073">
        <v>-0.76942687058114312</v>
      </c>
      <c r="O2073">
        <v>0.7688988924097393</v>
      </c>
      <c r="P2073">
        <v>-0.45292754727369811</v>
      </c>
      <c r="Q2073">
        <v>-2.1285508966462245</v>
      </c>
      <c r="R2073">
        <v>-0.67371274261470004</v>
      </c>
      <c r="S2073">
        <v>0.33860080683264804</v>
      </c>
      <c r="T2073">
        <v>0.33599527318012384</v>
      </c>
      <c r="U2073">
        <v>0.11759411584018709</v>
      </c>
      <c r="V2073">
        <v>0</v>
      </c>
      <c r="W2073">
        <v>33.226461575280652</v>
      </c>
      <c r="X2073">
        <v>1.1861058267493676</v>
      </c>
      <c r="Y2073">
        <v>-0.99999999999999889</v>
      </c>
      <c r="Z2073">
        <v>-0.99999999999999889</v>
      </c>
      <c r="AA2073">
        <v>30.811553080075331</v>
      </c>
      <c r="AB2073">
        <v>-0.13779754868441316</v>
      </c>
      <c r="AC2073">
        <v>0.14890954449576044</v>
      </c>
      <c r="AD2073">
        <v>-4.593591086315911E-2</v>
      </c>
      <c r="AE2073">
        <v>-1.7411957525905917</v>
      </c>
      <c r="AF2073">
        <v>-0.99999999999999889</v>
      </c>
      <c r="AG2073">
        <v>-0.99999999999999889</v>
      </c>
      <c r="AH2073">
        <v>-0.99999999999999889</v>
      </c>
      <c r="AI2073">
        <v>-1.8972316990041434E-2</v>
      </c>
      <c r="AJ2073">
        <v>0</v>
      </c>
      <c r="AK2073">
        <v>0.18564406487012791</v>
      </c>
      <c r="AL2073">
        <v>0.20888464256959455</v>
      </c>
      <c r="AM2073">
        <v>0.12475100895122268</v>
      </c>
      <c r="AN2073">
        <v>-5.6889815404257207E-2</v>
      </c>
      <c r="AO2073">
        <v>4.046995548131207</v>
      </c>
      <c r="AP2073">
        <v>-0.37782217225845788</v>
      </c>
      <c r="AQ2073">
        <v>30.918180963537207</v>
      </c>
      <c r="AR2073">
        <v>0.79219019585295825</v>
      </c>
      <c r="AS2073">
        <v>1.1476344832203105</v>
      </c>
      <c r="AT2073">
        <v>-0.99999999999999889</v>
      </c>
      <c r="AU2073">
        <v>-0.99999999999999889</v>
      </c>
      <c r="AV2073">
        <v>-0.77143650715462964</v>
      </c>
      <c r="AW2073">
        <v>31.202629800226646</v>
      </c>
      <c r="AX2073">
        <v>30.82318346042581</v>
      </c>
      <c r="AY2073">
        <v>0.12846621964692106</v>
      </c>
      <c r="AZ2073">
        <v>-2.1835248765599848</v>
      </c>
      <c r="BA2073">
        <v>1382.2097263707183</v>
      </c>
    </row>
    <row r="2074" spans="1:100" x14ac:dyDescent="0.25">
      <c r="A2074">
        <v>4976</v>
      </c>
      <c r="B2074" t="s">
        <v>1360</v>
      </c>
      <c r="C2074">
        <v>2</v>
      </c>
      <c r="D2074">
        <v>5.5157661407941134</v>
      </c>
      <c r="E2074">
        <v>0.39624082975275204</v>
      </c>
      <c r="F2074">
        <v>1.063620227493101</v>
      </c>
      <c r="G2074">
        <v>1.0761170962276214</v>
      </c>
      <c r="H2074">
        <v>0.27485416668237733</v>
      </c>
      <c r="I2074">
        <v>0</v>
      </c>
      <c r="J2074">
        <v>16.491250000942639</v>
      </c>
      <c r="K2074">
        <v>0.27485416668237733</v>
      </c>
      <c r="L2074">
        <v>-1</v>
      </c>
      <c r="M2074">
        <v>-1</v>
      </c>
      <c r="N2074">
        <v>5.497083333647546</v>
      </c>
      <c r="O2074">
        <v>20.974965769047767</v>
      </c>
      <c r="P2074">
        <v>2.1745262860110151</v>
      </c>
      <c r="Q2074">
        <v>5.3706914964272254</v>
      </c>
      <c r="R2074">
        <v>1.7654874937045359</v>
      </c>
      <c r="S2074">
        <v>0.36623279032959549</v>
      </c>
      <c r="T2074">
        <v>0.43531748212363691</v>
      </c>
      <c r="U2074">
        <v>0.26477294129347051</v>
      </c>
      <c r="V2074">
        <v>2.5379562202617435E-2</v>
      </c>
      <c r="W2074">
        <v>36.129745978964223</v>
      </c>
      <c r="X2074">
        <v>1.6698828086993471</v>
      </c>
      <c r="Y2074">
        <v>-1</v>
      </c>
      <c r="Z2074">
        <v>-1</v>
      </c>
      <c r="AA2074">
        <v>66.733248399608797</v>
      </c>
      <c r="AB2074">
        <v>0.32735459447261911</v>
      </c>
      <c r="AC2074">
        <v>0.32764788994115029</v>
      </c>
      <c r="AD2074">
        <v>0.32125304877468308</v>
      </c>
      <c r="AE2074">
        <v>36.961624952303637</v>
      </c>
      <c r="AF2074">
        <v>-1</v>
      </c>
      <c r="AG2074">
        <v>-1</v>
      </c>
      <c r="AH2074">
        <v>-1</v>
      </c>
      <c r="AI2074">
        <v>1.3649660174903063E-2</v>
      </c>
      <c r="AJ2074">
        <v>2.5379562202617435E-2</v>
      </c>
      <c r="AK2074">
        <v>-0.16246987528362572</v>
      </c>
      <c r="AL2074">
        <v>0.33429783227287302</v>
      </c>
      <c r="AM2074">
        <v>-0.19757804966552306</v>
      </c>
      <c r="AN2074">
        <v>0.38101890988057685</v>
      </c>
      <c r="AO2074">
        <v>-4.6440917471309273</v>
      </c>
      <c r="AP2074">
        <v>10.089253037453508</v>
      </c>
      <c r="AQ2074">
        <v>42.085262397463026</v>
      </c>
      <c r="AR2074">
        <v>0.97184279887289671</v>
      </c>
      <c r="AS2074">
        <v>1.7842667941960992</v>
      </c>
      <c r="AT2074">
        <v>-1</v>
      </c>
      <c r="AU2074">
        <v>-1</v>
      </c>
      <c r="AV2074">
        <v>2.3945893389889523</v>
      </c>
      <c r="AW2074">
        <v>82.348864897861375</v>
      </c>
      <c r="AX2074">
        <v>82.823432726947445</v>
      </c>
      <c r="AY2074">
        <v>0.3786796214885198</v>
      </c>
      <c r="AZ2074">
        <v>37.143083939565081</v>
      </c>
      <c r="BA2074">
        <v>1528.1347070447257</v>
      </c>
    </row>
    <row r="2075" spans="1:100" x14ac:dyDescent="0.25">
      <c r="A2075">
        <v>4978</v>
      </c>
      <c r="B2075" t="s">
        <v>1906</v>
      </c>
      <c r="C2075">
        <v>2</v>
      </c>
      <c r="D2075">
        <v>3.5299897643627669</v>
      </c>
      <c r="E2075">
        <v>-4.4855863671332798E-2</v>
      </c>
      <c r="F2075">
        <v>-3.4758722651586804E-2</v>
      </c>
      <c r="G2075">
        <v>-2.7249695735987317E-2</v>
      </c>
      <c r="H2075">
        <v>4.6590125671052141E-2</v>
      </c>
      <c r="I2075">
        <v>0</v>
      </c>
      <c r="J2075">
        <v>2.7954075402631284</v>
      </c>
      <c r="K2075">
        <v>4.6590125671052141E-2</v>
      </c>
      <c r="L2075">
        <v>-1</v>
      </c>
      <c r="M2075">
        <v>-1</v>
      </c>
      <c r="N2075">
        <v>0.93180251342104281</v>
      </c>
      <c r="O2075">
        <v>6.7485663496847224</v>
      </c>
      <c r="P2075">
        <v>-5.9392690347853661E-2</v>
      </c>
      <c r="Q2075">
        <v>0.14944288329109712</v>
      </c>
      <c r="R2075">
        <v>5.0576724806163098E-2</v>
      </c>
      <c r="S2075">
        <v>0.3235637182394811</v>
      </c>
      <c r="T2075">
        <v>0.25516780307928277</v>
      </c>
      <c r="U2075">
        <v>4.1696997240372055E-2</v>
      </c>
      <c r="V2075">
        <v>-4.1174444676616608E-3</v>
      </c>
      <c r="W2075">
        <v>22.05049156168711</v>
      </c>
      <c r="X2075">
        <v>0.63646149930037965</v>
      </c>
      <c r="Y2075">
        <v>-1</v>
      </c>
      <c r="Z2075">
        <v>-1</v>
      </c>
      <c r="AA2075">
        <v>37.746331222989589</v>
      </c>
      <c r="AB2075">
        <v>7.7133334088186484E-2</v>
      </c>
      <c r="AC2075">
        <v>7.7331671186180229E-2</v>
      </c>
      <c r="AD2075">
        <v>7.3086436362035878E-2</v>
      </c>
      <c r="AE2075">
        <v>13.909619894716158</v>
      </c>
      <c r="AF2075">
        <v>-1</v>
      </c>
      <c r="AG2075">
        <v>-1</v>
      </c>
      <c r="AH2075">
        <v>-1</v>
      </c>
      <c r="AI2075">
        <v>-2.5248052806558239E-3</v>
      </c>
      <c r="AJ2075">
        <v>-4.1174444676616608E-3</v>
      </c>
      <c r="AK2075">
        <v>0.13898222108071009</v>
      </c>
      <c r="AL2075">
        <v>3.2845735908537226E-2</v>
      </c>
      <c r="AM2075">
        <v>0.15353025256920994</v>
      </c>
      <c r="AN2075">
        <v>2.9910607645843836E-2</v>
      </c>
      <c r="AO2075">
        <v>4.2965008159764473</v>
      </c>
      <c r="AP2075">
        <v>1.1486604743461337</v>
      </c>
      <c r="AQ2075">
        <v>27.0969023659332</v>
      </c>
      <c r="AR2075">
        <v>0.64191965630444348</v>
      </c>
      <c r="AS2075">
        <v>0.71733674605903186</v>
      </c>
      <c r="AT2075">
        <v>-1</v>
      </c>
      <c r="AU2075">
        <v>-1</v>
      </c>
      <c r="AV2075">
        <v>0.11883369512711262</v>
      </c>
      <c r="AW2075">
        <v>48.943563628793655</v>
      </c>
      <c r="AX2075">
        <v>48.980500713582799</v>
      </c>
      <c r="AY2075">
        <v>0.12136921779173365</v>
      </c>
      <c r="AZ2075">
        <v>-7.9357742418312505</v>
      </c>
      <c r="BA2075">
        <v>1407.7711354914281</v>
      </c>
    </row>
    <row r="2076" spans="1:100" x14ac:dyDescent="0.25">
      <c r="A2076">
        <v>4979</v>
      </c>
      <c r="B2076" t="s">
        <v>2409</v>
      </c>
      <c r="C2076">
        <v>2</v>
      </c>
      <c r="D2076">
        <v>3.0042017211712384</v>
      </c>
      <c r="E2076">
        <v>-0.16164815209128791</v>
      </c>
      <c r="F2076">
        <v>-0.32558427870800266</v>
      </c>
      <c r="G2076">
        <v>-0.3193959179161649</v>
      </c>
      <c r="H2076">
        <v>-1.3848957439615964E-2</v>
      </c>
      <c r="I2076">
        <v>0</v>
      </c>
      <c r="J2076">
        <v>-0.83093744637695721</v>
      </c>
      <c r="K2076">
        <v>-1.3848957439615964E-2</v>
      </c>
      <c r="L2076">
        <v>-1</v>
      </c>
      <c r="M2076">
        <v>-1</v>
      </c>
      <c r="N2076">
        <v>-0.27697914879231922</v>
      </c>
      <c r="O2076">
        <v>2.9817420480428201</v>
      </c>
      <c r="P2076">
        <v>-0.65088320316127368</v>
      </c>
      <c r="Q2076">
        <v>-1.2330240066871554</v>
      </c>
      <c r="R2076">
        <v>-0.40349231747319475</v>
      </c>
      <c r="S2076">
        <v>0.31226592651160417</v>
      </c>
      <c r="T2076">
        <v>0.20746829957499802</v>
      </c>
      <c r="U2076">
        <v>-1.7368396778246226E-2</v>
      </c>
      <c r="V2076">
        <v>-1.1927575357145382E-2</v>
      </c>
      <c r="W2076">
        <v>18.322627882011719</v>
      </c>
      <c r="X2076">
        <v>0.36283523679151264</v>
      </c>
      <c r="Y2076">
        <v>-1</v>
      </c>
      <c r="Z2076">
        <v>-1</v>
      </c>
      <c r="AA2076">
        <v>30.071260333165029</v>
      </c>
      <c r="AB2076">
        <v>1.0880482848772396E-2</v>
      </c>
      <c r="AC2076">
        <v>1.1053677147998806E-2</v>
      </c>
      <c r="AD2076">
        <v>7.377608784779513E-3</v>
      </c>
      <c r="AE2076">
        <v>7.8059776242547052</v>
      </c>
      <c r="AF2076">
        <v>-1</v>
      </c>
      <c r="AG2076">
        <v>-1</v>
      </c>
      <c r="AH2076">
        <v>-1</v>
      </c>
      <c r="AI2076">
        <v>-6.8074327922341901E-3</v>
      </c>
      <c r="AJ2076">
        <v>-1.1927575357145382E-2</v>
      </c>
      <c r="AK2076">
        <v>0.21879982277271409</v>
      </c>
      <c r="AL2076">
        <v>-4.6971865783466779E-2</v>
      </c>
      <c r="AM2076">
        <v>0.24649567877297079</v>
      </c>
      <c r="AN2076">
        <v>-6.3054818557917044E-2</v>
      </c>
      <c r="AO2076">
        <v>6.6637646854242778</v>
      </c>
      <c r="AP2076">
        <v>-1.2186033951016966</v>
      </c>
      <c r="AQ2076">
        <v>23.128328368799316</v>
      </c>
      <c r="AR2076">
        <v>0.55456357452528049</v>
      </c>
      <c r="AS2076">
        <v>0.43483813801315918</v>
      </c>
      <c r="AT2076">
        <v>-1</v>
      </c>
      <c r="AU2076">
        <v>-1</v>
      </c>
      <c r="AV2076">
        <v>-0.48373420776966258</v>
      </c>
      <c r="AW2076">
        <v>40.09860596137937</v>
      </c>
      <c r="AX2076">
        <v>40.019668461590236</v>
      </c>
      <c r="AY2076">
        <v>5.323932398380779E-2</v>
      </c>
      <c r="AZ2076">
        <v>-19.871622061261814</v>
      </c>
      <c r="BA2076">
        <v>1382.8315882321529</v>
      </c>
    </row>
    <row r="2077" spans="1:100" x14ac:dyDescent="0.25">
      <c r="A2077">
        <v>4980</v>
      </c>
      <c r="B2077" t="s">
        <v>2410</v>
      </c>
      <c r="C2077">
        <v>3</v>
      </c>
      <c r="D2077">
        <v>4.9766903202184896</v>
      </c>
      <c r="E2077">
        <v>0</v>
      </c>
      <c r="F2077">
        <v>0.55122728633145524</v>
      </c>
      <c r="G2077">
        <v>0.55122728633145524</v>
      </c>
      <c r="H2077">
        <v>0.18567935422908061</v>
      </c>
      <c r="I2077">
        <v>0</v>
      </c>
      <c r="J2077">
        <v>11.140761253744831</v>
      </c>
      <c r="K2077">
        <v>0.18567935422908061</v>
      </c>
      <c r="L2077">
        <v>-0.999999999999999</v>
      </c>
      <c r="M2077">
        <v>-0.999999999999999</v>
      </c>
      <c r="N2077">
        <v>3.7135870845816106</v>
      </c>
      <c r="O2077">
        <v>16.668678860294776</v>
      </c>
      <c r="P2077">
        <v>-0.17960103473135761</v>
      </c>
      <c r="Q2077">
        <v>0.40677737789427548</v>
      </c>
      <c r="R2077">
        <v>-7.1025716549851653E-3</v>
      </c>
      <c r="S2077">
        <v>0.33333333333333304</v>
      </c>
      <c r="T2077">
        <v>0.33332712495034089</v>
      </c>
      <c r="U2077">
        <v>0.18485695834539995</v>
      </c>
      <c r="V2077">
        <v>0</v>
      </c>
      <c r="W2077">
        <v>26.633522495999735</v>
      </c>
      <c r="X2077">
        <v>1.2204027290532016</v>
      </c>
      <c r="Y2077">
        <v>-0.999999999999999</v>
      </c>
      <c r="Z2077">
        <v>-0.999999999999999</v>
      </c>
      <c r="AA2077">
        <v>63.578342869309473</v>
      </c>
      <c r="AB2077">
        <v>0.13940198532930259</v>
      </c>
      <c r="AC2077">
        <v>2.8052770053906682E-2</v>
      </c>
      <c r="AD2077">
        <v>0.57158370351608545</v>
      </c>
      <c r="AE2077">
        <v>36.9519229449647</v>
      </c>
      <c r="AF2077">
        <v>-0.999999999999999</v>
      </c>
      <c r="AG2077">
        <v>-0.999999999999999</v>
      </c>
      <c r="AH2077">
        <v>-0.999999999999999</v>
      </c>
      <c r="AI2077">
        <v>0</v>
      </c>
      <c r="AJ2077">
        <v>0</v>
      </c>
      <c r="AK2077">
        <v>7.7696662241686629E-2</v>
      </c>
      <c r="AL2077">
        <v>0.11229774535917833</v>
      </c>
      <c r="AM2077">
        <v>-9.4447561724163881E-2</v>
      </c>
      <c r="AN2077">
        <v>-0.25025253999155006</v>
      </c>
      <c r="AO2077">
        <v>-1.9727057318956631</v>
      </c>
      <c r="AP2077">
        <v>-5.6948247729928614</v>
      </c>
      <c r="AQ2077">
        <v>37.774283749744576</v>
      </c>
      <c r="AR2077">
        <v>0.85151741662907376</v>
      </c>
      <c r="AS2077">
        <v>1.4060820832822818</v>
      </c>
      <c r="AT2077">
        <v>-0.999999999999999</v>
      </c>
      <c r="AU2077">
        <v>-0.999999999999999</v>
      </c>
      <c r="AV2077">
        <v>0.54412471467647006</v>
      </c>
      <c r="AW2077">
        <v>74.552196956611382</v>
      </c>
      <c r="AX2077">
        <v>74.552196956611382</v>
      </c>
      <c r="AY2077">
        <v>-1.8382401288891237E-2</v>
      </c>
      <c r="AZ2077">
        <v>10.812115305587385</v>
      </c>
      <c r="BA2077">
        <v>1473.2427003193798</v>
      </c>
      <c r="CU2077" t="e">
        <v>#N/A</v>
      </c>
      <c r="CV2077" t="e">
        <v>#N/A</v>
      </c>
    </row>
    <row r="2078" spans="1:100" x14ac:dyDescent="0.25">
      <c r="A2078">
        <v>4982</v>
      </c>
      <c r="B2078" t="s">
        <v>2411</v>
      </c>
      <c r="C2078">
        <v>3</v>
      </c>
      <c r="D2078">
        <v>3.8997669995512902</v>
      </c>
      <c r="E2078">
        <v>0</v>
      </c>
      <c r="F2078">
        <v>0.36605082298803787</v>
      </c>
      <c r="G2078">
        <v>0.36605082298803787</v>
      </c>
      <c r="H2078">
        <v>0.24758304048250993</v>
      </c>
      <c r="I2078">
        <v>0</v>
      </c>
      <c r="J2078">
        <v>14.854982428950594</v>
      </c>
      <c r="K2078">
        <v>0.24758304048250993</v>
      </c>
      <c r="L2078">
        <v>-1</v>
      </c>
      <c r="M2078">
        <v>-1</v>
      </c>
      <c r="N2078">
        <v>4.9516608096501926</v>
      </c>
      <c r="O2078">
        <v>19.120800251489907</v>
      </c>
      <c r="P2078">
        <v>1.4069479974758143</v>
      </c>
      <c r="Q2078">
        <v>0.67239572368578515</v>
      </c>
      <c r="R2078">
        <v>0.34324520303220374</v>
      </c>
      <c r="S2078">
        <v>0.33333333333333331</v>
      </c>
      <c r="T2078">
        <v>0.35612598585369498</v>
      </c>
      <c r="U2078">
        <v>0.32087247135842484</v>
      </c>
      <c r="V2078">
        <v>0</v>
      </c>
      <c r="W2078">
        <v>30.509950002517712</v>
      </c>
      <c r="X2078">
        <v>1.7481588166585784</v>
      </c>
      <c r="Y2078">
        <v>-1</v>
      </c>
      <c r="Z2078">
        <v>-1</v>
      </c>
      <c r="AA2078">
        <v>68.353175687124818</v>
      </c>
      <c r="AB2078">
        <v>0.27156030125284636</v>
      </c>
      <c r="AC2078">
        <v>0.22454320512719333</v>
      </c>
      <c r="AD2078">
        <v>0.25389610325145789</v>
      </c>
      <c r="AE2078">
        <v>37.499980481574873</v>
      </c>
      <c r="AF2078">
        <v>-1</v>
      </c>
      <c r="AG2078">
        <v>-1</v>
      </c>
      <c r="AH2078">
        <v>-1</v>
      </c>
      <c r="AI2078">
        <v>0</v>
      </c>
      <c r="AJ2078">
        <v>0</v>
      </c>
      <c r="AK2078">
        <v>0.2132232772595834</v>
      </c>
      <c r="AL2078">
        <v>9.279760425512483E-2</v>
      </c>
      <c r="AM2078">
        <v>3.6950584118927848E-2</v>
      </c>
      <c r="AN2078">
        <v>0.15734824766122013</v>
      </c>
      <c r="AO2078">
        <v>1.9898809892711127</v>
      </c>
      <c r="AP2078">
        <v>4.3976942128061269</v>
      </c>
      <c r="AQ2078">
        <v>45.364932431468311</v>
      </c>
      <c r="AR2078">
        <v>1.0103317905454539</v>
      </c>
      <c r="AS2078">
        <v>1.9957418571410921</v>
      </c>
      <c r="AT2078">
        <v>-1</v>
      </c>
      <c r="AU2078">
        <v>-1</v>
      </c>
      <c r="AV2078">
        <v>0.70929602602024122</v>
      </c>
      <c r="AW2078">
        <v>91.871670151420844</v>
      </c>
      <c r="AX2078">
        <v>91.871670151420844</v>
      </c>
      <c r="AY2078">
        <v>0.34610511664495774</v>
      </c>
      <c r="AZ2078">
        <v>18.65372882480489</v>
      </c>
      <c r="BA2078">
        <v>1514.2550332194492</v>
      </c>
      <c r="CU2078" t="e">
        <v>#N/A</v>
      </c>
      <c r="CV2078" t="e">
        <v>#N/A</v>
      </c>
    </row>
    <row r="2079" spans="1:100" x14ac:dyDescent="0.25">
      <c r="A2079">
        <v>4983</v>
      </c>
      <c r="B2079" t="s">
        <v>2412</v>
      </c>
      <c r="C2079">
        <v>3</v>
      </c>
      <c r="D2079">
        <v>5.2207495307741896</v>
      </c>
      <c r="E2079">
        <v>0</v>
      </c>
      <c r="F2079">
        <v>0.18649681002623772</v>
      </c>
      <c r="G2079">
        <v>0.18649681002623772</v>
      </c>
      <c r="H2079">
        <v>0.14677020777605726</v>
      </c>
      <c r="I2079">
        <v>0</v>
      </c>
      <c r="J2079">
        <v>8.8062124665634336</v>
      </c>
      <c r="K2079">
        <v>0.14677020777605726</v>
      </c>
      <c r="L2079">
        <v>-1.0000000000000009</v>
      </c>
      <c r="M2079">
        <v>-1.0000000000000009</v>
      </c>
      <c r="N2079">
        <v>2.935404155521149</v>
      </c>
      <c r="O2079">
        <v>14.213458807363866</v>
      </c>
      <c r="P2079">
        <v>-9.0573646180109074E-2</v>
      </c>
      <c r="Q2079">
        <v>0.29955519726689306</v>
      </c>
      <c r="R2079">
        <v>8.7143842627753515E-2</v>
      </c>
      <c r="S2079">
        <v>0.33333333333333387</v>
      </c>
      <c r="T2079">
        <v>0.27771313032921141</v>
      </c>
      <c r="U2079">
        <v>0.28367141851066585</v>
      </c>
      <c r="V2079">
        <v>-3.1510291889205032E-2</v>
      </c>
      <c r="W2079">
        <v>28.657495300317933</v>
      </c>
      <c r="X2079">
        <v>1.3417050256496457</v>
      </c>
      <c r="Y2079">
        <v>-1.0000000000000009</v>
      </c>
      <c r="Z2079">
        <v>-1.0000000000000009</v>
      </c>
      <c r="AA2079">
        <v>56.351263313069886</v>
      </c>
      <c r="AB2079">
        <v>-7.7005329913958642E-2</v>
      </c>
      <c r="AC2079">
        <v>0.42871591290766281</v>
      </c>
      <c r="AD2079">
        <v>0.20042190040878038</v>
      </c>
      <c r="AE2079">
        <v>27.606624170124238</v>
      </c>
      <c r="AF2079">
        <v>-1.0000000000000009</v>
      </c>
      <c r="AG2079">
        <v>-1.0000000000000009</v>
      </c>
      <c r="AH2079">
        <v>-1.0000000000000009</v>
      </c>
      <c r="AI2079">
        <v>0</v>
      </c>
      <c r="AJ2079">
        <v>-3.1510291889205032E-2</v>
      </c>
      <c r="AK2079">
        <v>-8.3456967946154273E-2</v>
      </c>
      <c r="AL2079">
        <v>-9.6513856609389076E-2</v>
      </c>
      <c r="AM2079">
        <v>-7.7927336881328746E-2</v>
      </c>
      <c r="AN2079">
        <v>0.38360175660421247</v>
      </c>
      <c r="AO2079">
        <v>-2.3654682617639908</v>
      </c>
      <c r="AP2079">
        <v>9.1074746320583664</v>
      </c>
      <c r="AQ2079">
        <v>37.463707766881384</v>
      </c>
      <c r="AR2079">
        <v>0.86320759028400529</v>
      </c>
      <c r="AS2079">
        <v>1.4884752334257012</v>
      </c>
      <c r="AT2079">
        <v>-1.0000000000000009</v>
      </c>
      <c r="AU2079">
        <v>-1.0000000000000009</v>
      </c>
      <c r="AV2079">
        <v>0.27364065265399151</v>
      </c>
      <c r="AW2079">
        <v>79.672196752492169</v>
      </c>
      <c r="AX2079">
        <v>76.521167563571652</v>
      </c>
      <c r="AY2079">
        <v>0.37108114540085757</v>
      </c>
      <c r="AZ2079">
        <v>44.053178427105067</v>
      </c>
      <c r="BA2079">
        <v>1494.1076779620464</v>
      </c>
    </row>
    <row r="2080" spans="1:100" x14ac:dyDescent="0.25">
      <c r="A2080">
        <v>4984</v>
      </c>
      <c r="B2080" t="s">
        <v>2413</v>
      </c>
      <c r="C2080">
        <v>3</v>
      </c>
      <c r="D2080">
        <v>7.0253899689367119</v>
      </c>
      <c r="E2080">
        <v>2.2634447937420515E-2</v>
      </c>
      <c r="F2080">
        <v>-0.93180279601206517</v>
      </c>
      <c r="G2080">
        <v>-0.92413512967514788</v>
      </c>
      <c r="H2080">
        <v>0.16019573415954261</v>
      </c>
      <c r="I2080">
        <v>0</v>
      </c>
      <c r="J2080">
        <v>9.6117440495725539</v>
      </c>
      <c r="K2080">
        <v>0.16019573415954261</v>
      </c>
      <c r="L2080">
        <v>-1.0000000000000022</v>
      </c>
      <c r="M2080">
        <v>-1.0000000000000022</v>
      </c>
      <c r="N2080">
        <v>3.2039146831908503</v>
      </c>
      <c r="O2080">
        <v>15.712998888834116</v>
      </c>
      <c r="P2080">
        <v>-5.4243785393285573E-2</v>
      </c>
      <c r="Q2080">
        <v>6.3410597012213285E-2</v>
      </c>
      <c r="R2080">
        <v>-3.0539833672016403E-4</v>
      </c>
      <c r="S2080">
        <v>0.33333333333333387</v>
      </c>
      <c r="T2080">
        <v>0.26013853749671312</v>
      </c>
      <c r="U2080">
        <v>-0.32529272500222384</v>
      </c>
      <c r="V2080">
        <v>0</v>
      </c>
      <c r="W2080">
        <v>4.319336466731226</v>
      </c>
      <c r="X2080">
        <v>-0.94858575960153546</v>
      </c>
      <c r="Y2080">
        <v>-1.0000000000000022</v>
      </c>
      <c r="Z2080">
        <v>-1.0000000000000022</v>
      </c>
      <c r="AA2080">
        <v>30.983022823125438</v>
      </c>
      <c r="AB2080">
        <v>0.22090633661695774</v>
      </c>
      <c r="AC2080">
        <v>0.18341742487175183</v>
      </c>
      <c r="AD2080">
        <v>0.12895607360590922</v>
      </c>
      <c r="AE2080">
        <v>26.663991754730919</v>
      </c>
      <c r="AF2080">
        <v>-1.0000000000000022</v>
      </c>
      <c r="AG2080">
        <v>-1.0000000000000022</v>
      </c>
      <c r="AH2080">
        <v>-1.0000000000000022</v>
      </c>
      <c r="AI2080">
        <v>0</v>
      </c>
      <c r="AJ2080">
        <v>0</v>
      </c>
      <c r="AK2080">
        <v>-0.4878854213429839</v>
      </c>
      <c r="AL2080">
        <v>-0.26402813584038015</v>
      </c>
      <c r="AM2080">
        <v>-0.1843390519748993</v>
      </c>
      <c r="AN2080">
        <v>-3.7928201259221694E-2</v>
      </c>
      <c r="AO2080">
        <v>-7.0479034060874035</v>
      </c>
      <c r="AP2080">
        <v>-2.2683457106824449</v>
      </c>
      <c r="AQ2080">
        <v>13.931080516303785</v>
      </c>
      <c r="AR2080">
        <v>0.26817914582782326</v>
      </c>
      <c r="AS2080">
        <v>-0.78839002544199266</v>
      </c>
      <c r="AT2080">
        <v>-1.0000000000000022</v>
      </c>
      <c r="AU2080">
        <v>-1.0000000000000022</v>
      </c>
      <c r="AV2080">
        <v>-0.92444052801186805</v>
      </c>
      <c r="AW2080">
        <v>44.427676001277149</v>
      </c>
      <c r="AX2080">
        <v>44.427676001277149</v>
      </c>
      <c r="AY2080">
        <v>0.28804624585747529</v>
      </c>
      <c r="AZ2080">
        <v>33.510709189939405</v>
      </c>
      <c r="BA2080">
        <v>1472.7644023657631</v>
      </c>
    </row>
    <row r="2081" spans="1:100" x14ac:dyDescent="0.25">
      <c r="A2081">
        <v>4985</v>
      </c>
      <c r="B2081" t="s">
        <v>2414</v>
      </c>
      <c r="C2081">
        <v>3</v>
      </c>
      <c r="D2081">
        <v>3.593528313750955</v>
      </c>
      <c r="E2081">
        <v>1.1934055490854243E-2</v>
      </c>
      <c r="F2081">
        <v>0.3213743090113953</v>
      </c>
      <c r="G2081">
        <v>0.3213743090113953</v>
      </c>
      <c r="H2081">
        <v>-2.8258460621487028E-2</v>
      </c>
      <c r="I2081">
        <v>0</v>
      </c>
      <c r="J2081">
        <v>-1.6955076372892179</v>
      </c>
      <c r="K2081">
        <v>-2.8258460621487028E-2</v>
      </c>
      <c r="L2081">
        <v>-1.0000000000000002</v>
      </c>
      <c r="M2081">
        <v>-1.0000000000000002</v>
      </c>
      <c r="N2081">
        <v>-0.56516921242973983</v>
      </c>
      <c r="O2081">
        <v>2.2193949854731283</v>
      </c>
      <c r="P2081">
        <v>-2.1329876076620939</v>
      </c>
      <c r="Q2081">
        <v>-0.2417211956844672</v>
      </c>
      <c r="R2081">
        <v>-0.42836799300544082</v>
      </c>
      <c r="S2081">
        <v>0.33333333333333359</v>
      </c>
      <c r="T2081">
        <v>0.10645705404537385</v>
      </c>
      <c r="U2081">
        <v>-9.8392898186561648E-2</v>
      </c>
      <c r="V2081">
        <v>0</v>
      </c>
      <c r="W2081">
        <v>14.78623799254532</v>
      </c>
      <c r="X2081">
        <v>-0.15239902403401151</v>
      </c>
      <c r="Y2081">
        <v>-1.0000000000000002</v>
      </c>
      <c r="Z2081">
        <v>-1.0000000000000002</v>
      </c>
      <c r="AA2081">
        <v>43.860293680800979</v>
      </c>
      <c r="AB2081">
        <v>0.1411360406853204</v>
      </c>
      <c r="AC2081">
        <v>0.19980786349909752</v>
      </c>
      <c r="AD2081">
        <v>0.24910456944080428</v>
      </c>
      <c r="AE2081">
        <v>29.502423681261103</v>
      </c>
      <c r="AF2081">
        <v>-1.0000000000000002</v>
      </c>
      <c r="AG2081">
        <v>-1.0000000000000002</v>
      </c>
      <c r="AH2081">
        <v>-1.0000000000000002</v>
      </c>
      <c r="AI2081">
        <v>0</v>
      </c>
      <c r="AJ2081">
        <v>0</v>
      </c>
      <c r="AK2081">
        <v>9.3906906935911943E-2</v>
      </c>
      <c r="AL2081">
        <v>-4.2833810044250617E-2</v>
      </c>
      <c r="AM2081">
        <v>-9.8540258555787491E-2</v>
      </c>
      <c r="AN2081">
        <v>-5.4366657157587761E-2</v>
      </c>
      <c r="AO2081">
        <v>-1.9939719292151272</v>
      </c>
      <c r="AP2081">
        <v>-1.5733354791609471</v>
      </c>
      <c r="AQ2081">
        <v>13.090730355256097</v>
      </c>
      <c r="AR2081">
        <v>0.34139748919214574</v>
      </c>
      <c r="AS2081">
        <v>-0.18065748465549866</v>
      </c>
      <c r="AT2081">
        <v>-1.0000000000000002</v>
      </c>
      <c r="AU2081">
        <v>-1.0000000000000002</v>
      </c>
      <c r="AV2081">
        <v>-0.10699368399404557</v>
      </c>
      <c r="AW2081">
        <v>44.506353187113149</v>
      </c>
      <c r="AX2081">
        <v>44.506353187113149</v>
      </c>
      <c r="AY2081">
        <v>0.21134415312708049</v>
      </c>
      <c r="AZ2081">
        <v>-15.529841074821416</v>
      </c>
      <c r="BA2081">
        <v>1456.5804827114591</v>
      </c>
    </row>
    <row r="2082" spans="1:100" x14ac:dyDescent="0.25">
      <c r="A2082">
        <v>4987</v>
      </c>
      <c r="B2082" t="s">
        <v>2415</v>
      </c>
      <c r="C2082">
        <v>3</v>
      </c>
      <c r="D2082">
        <v>4.8128934438990303</v>
      </c>
      <c r="E2082">
        <v>0</v>
      </c>
      <c r="F2082">
        <v>-0.16205898138826971</v>
      </c>
      <c r="G2082">
        <v>-0.16205898138826971</v>
      </c>
      <c r="H2082">
        <v>0.1030523692487547</v>
      </c>
      <c r="I2082">
        <v>0</v>
      </c>
      <c r="J2082">
        <v>6.1831421549252816</v>
      </c>
      <c r="K2082">
        <v>0.1030523692487547</v>
      </c>
      <c r="L2082">
        <v>-1.0000000000000011</v>
      </c>
      <c r="M2082">
        <v>-1.0000000000000011</v>
      </c>
      <c r="N2082">
        <v>2.0610473849750939</v>
      </c>
      <c r="O2082">
        <v>10.833976617436038</v>
      </c>
      <c r="P2082">
        <v>1.0575182700827401</v>
      </c>
      <c r="Q2082">
        <v>0.79870388328106945</v>
      </c>
      <c r="R2082">
        <v>0.25101086652620497</v>
      </c>
      <c r="S2082">
        <v>0.34332690258320003</v>
      </c>
      <c r="T2082">
        <v>0.29989935381686433</v>
      </c>
      <c r="U2082">
        <v>0.21216862670691547</v>
      </c>
      <c r="V2082">
        <v>-2.1547322471637303E-2</v>
      </c>
      <c r="W2082">
        <v>29.231807655463506</v>
      </c>
      <c r="X2082">
        <v>1.2261304796326784</v>
      </c>
      <c r="Y2082">
        <v>-1.0000000000000011</v>
      </c>
      <c r="Z2082">
        <v>-1.0000000000000011</v>
      </c>
      <c r="AA2082">
        <v>26.785176175967838</v>
      </c>
      <c r="AB2082">
        <v>-0.11980437562851982</v>
      </c>
      <c r="AC2082">
        <v>4.5211168696052587E-2</v>
      </c>
      <c r="AD2082">
        <v>2.0640360012029627E-2</v>
      </c>
      <c r="AE2082">
        <v>-2.6976423460218837</v>
      </c>
      <c r="AF2082">
        <v>-1.0000000000000011</v>
      </c>
      <c r="AG2082">
        <v>-1.0000000000000011</v>
      </c>
      <c r="AH2082">
        <v>-1.0000000000000011</v>
      </c>
      <c r="AI2082">
        <v>0</v>
      </c>
      <c r="AJ2082">
        <v>-2.1547322471637303E-2</v>
      </c>
      <c r="AK2082">
        <v>0.15374378331581537</v>
      </c>
      <c r="AL2082">
        <v>0.12024595924745587</v>
      </c>
      <c r="AM2082">
        <v>0.15410090479245145</v>
      </c>
      <c r="AN2082">
        <v>0.11767252219410822</v>
      </c>
      <c r="AO2082">
        <v>4.6212415363903618</v>
      </c>
      <c r="AP2082">
        <v>3.5430428510899867</v>
      </c>
      <c r="AQ2082">
        <v>35.414949810388798</v>
      </c>
      <c r="AR2082">
        <v>0.83384756063534315</v>
      </c>
      <c r="AS2082">
        <v>1.3291828488814332</v>
      </c>
      <c r="AT2082">
        <v>-1.0000000000000011</v>
      </c>
      <c r="AU2082">
        <v>-1.0000000000000011</v>
      </c>
      <c r="AV2082">
        <v>8.8951885137935283E-2</v>
      </c>
      <c r="AW2082">
        <v>41.16219564449387</v>
      </c>
      <c r="AX2082">
        <v>39.00746339733012</v>
      </c>
      <c r="AY2082">
        <v>0.23212346739016604</v>
      </c>
      <c r="AZ2082">
        <v>9.9252562885663718</v>
      </c>
      <c r="BA2082">
        <v>1376.0235730206502</v>
      </c>
    </row>
    <row r="2083" spans="1:100" x14ac:dyDescent="0.25">
      <c r="A2083">
        <v>4988</v>
      </c>
      <c r="B2083" t="s">
        <v>2416</v>
      </c>
      <c r="C2083">
        <v>3</v>
      </c>
      <c r="D2083">
        <v>3.429939283836354</v>
      </c>
      <c r="E2083">
        <v>3.8153165554970205E-2</v>
      </c>
      <c r="F2083">
        <v>-2.0223857345376853E-2</v>
      </c>
      <c r="G2083">
        <v>-1.1966862518534903E-2</v>
      </c>
      <c r="H2083">
        <v>-3.1361831721243216E-3</v>
      </c>
      <c r="I2083">
        <v>0</v>
      </c>
      <c r="J2083">
        <v>-0.18817099032745871</v>
      </c>
      <c r="K2083">
        <v>-3.1361831721243216E-3</v>
      </c>
      <c r="L2083">
        <v>-0.99999999999999878</v>
      </c>
      <c r="M2083">
        <v>-0.99999999999999878</v>
      </c>
      <c r="N2083">
        <v>-6.2723663442486199E-2</v>
      </c>
      <c r="O2083">
        <v>3.2298014309903631</v>
      </c>
      <c r="P2083">
        <v>4.0459847410314345E-2</v>
      </c>
      <c r="Q2083">
        <v>-5.5746969626868495E-2</v>
      </c>
      <c r="R2083">
        <v>-0.11251522250005556</v>
      </c>
      <c r="S2083">
        <v>0.33333333333333304</v>
      </c>
      <c r="T2083">
        <v>0.19549103624357994</v>
      </c>
      <c r="U2083">
        <v>-0.136561662410213</v>
      </c>
      <c r="V2083">
        <v>0</v>
      </c>
      <c r="W2083">
        <v>15.815955613552964</v>
      </c>
      <c r="X2083">
        <v>-0.16020548845058052</v>
      </c>
      <c r="Y2083">
        <v>-0.99999999999999878</v>
      </c>
      <c r="Z2083">
        <v>-0.99999999999999878</v>
      </c>
      <c r="AA2083">
        <v>20.014300095977248</v>
      </c>
      <c r="AB2083">
        <v>6.8269404568768094E-2</v>
      </c>
      <c r="AC2083">
        <v>-3.8538344818356697E-2</v>
      </c>
      <c r="AD2083">
        <v>5.6486134348075215E-2</v>
      </c>
      <c r="AE2083">
        <v>4.3108597049243276</v>
      </c>
      <c r="AF2083">
        <v>-0.99999999999999878</v>
      </c>
      <c r="AG2083">
        <v>-0.99999999999999878</v>
      </c>
      <c r="AH2083">
        <v>-0.99999999999999878</v>
      </c>
      <c r="AI2083">
        <v>0</v>
      </c>
      <c r="AJ2083">
        <v>0</v>
      </c>
      <c r="AK2083">
        <v>6.2270835379796882E-3</v>
      </c>
      <c r="AL2083">
        <v>1.2606970734416774E-2</v>
      </c>
      <c r="AM2083">
        <v>6.6412060332633596E-2</v>
      </c>
      <c r="AN2083">
        <v>5.6815218899816486E-2</v>
      </c>
      <c r="AO2083">
        <v>1.6914369260057367</v>
      </c>
      <c r="AP2083">
        <v>1.4834153261674952</v>
      </c>
      <c r="AQ2083">
        <v>15.627784623225514</v>
      </c>
      <c r="AR2083">
        <v>0.39226270716669981</v>
      </c>
      <c r="AS2083">
        <v>-0.16334167162270496</v>
      </c>
      <c r="AT2083">
        <v>-0.99999999999999878</v>
      </c>
      <c r="AU2083">
        <v>-0.99999999999999878</v>
      </c>
      <c r="AV2083">
        <v>-0.12448208501859047</v>
      </c>
      <c r="AW2083">
        <v>24.7275168531351</v>
      </c>
      <c r="AX2083">
        <v>24.7275168531351</v>
      </c>
      <c r="AY2083">
        <v>-7.8139437158062638E-2</v>
      </c>
      <c r="AZ2083">
        <v>-39.990257422744918</v>
      </c>
      <c r="BA2083">
        <v>1377.902767831127</v>
      </c>
    </row>
    <row r="2084" spans="1:100" x14ac:dyDescent="0.25">
      <c r="A2084">
        <v>4990</v>
      </c>
      <c r="B2084" t="s">
        <v>2417</v>
      </c>
      <c r="C2084">
        <v>3</v>
      </c>
      <c r="D2084">
        <v>4.7794654461337496</v>
      </c>
      <c r="E2084">
        <v>1.2474672341651E-2</v>
      </c>
      <c r="F2084">
        <v>-0.73402038027760375</v>
      </c>
      <c r="G2084">
        <v>-0.73402038027760375</v>
      </c>
      <c r="H2084">
        <v>0.11649028846406682</v>
      </c>
      <c r="I2084">
        <v>0</v>
      </c>
      <c r="J2084">
        <v>6.9894173078440085</v>
      </c>
      <c r="K2084">
        <v>0.11649028846406682</v>
      </c>
      <c r="L2084">
        <v>-1</v>
      </c>
      <c r="M2084">
        <v>-1</v>
      </c>
      <c r="N2084">
        <v>2.3298057692813363</v>
      </c>
      <c r="O2084">
        <v>11.034862373700156</v>
      </c>
      <c r="P2084">
        <v>1.6778587531067739</v>
      </c>
      <c r="Q2084">
        <v>-4.1407416666156536</v>
      </c>
      <c r="R2084">
        <v>-1.1648444699656906</v>
      </c>
      <c r="S2084">
        <v>0.33014255571247653</v>
      </c>
      <c r="T2084">
        <v>0.28481489988064912</v>
      </c>
      <c r="U2084">
        <v>-3.5632244327844904E-2</v>
      </c>
      <c r="V2084">
        <v>0</v>
      </c>
      <c r="W2084">
        <v>18.513396912048552</v>
      </c>
      <c r="X2084">
        <v>0.30741975636499452</v>
      </c>
      <c r="Y2084">
        <v>-1</v>
      </c>
      <c r="Z2084">
        <v>-1</v>
      </c>
      <c r="AA2084">
        <v>41.872352430234017</v>
      </c>
      <c r="AB2084">
        <v>0.13533535159732818</v>
      </c>
      <c r="AC2084">
        <v>0.18304622405277179</v>
      </c>
      <c r="AD2084">
        <v>0.17209442411292311</v>
      </c>
      <c r="AE2084">
        <v>24.523799988151151</v>
      </c>
      <c r="AF2084">
        <v>-1</v>
      </c>
      <c r="AG2084">
        <v>-1</v>
      </c>
      <c r="AH2084">
        <v>-1</v>
      </c>
      <c r="AI2084">
        <v>-4.5110859058806019E-2</v>
      </c>
      <c r="AJ2084">
        <v>0</v>
      </c>
      <c r="AK2084">
        <v>0.43968204176083264</v>
      </c>
      <c r="AL2084">
        <v>8.6881005976963948E-3</v>
      </c>
      <c r="AM2084">
        <v>0.81402542070857187</v>
      </c>
      <c r="AN2084">
        <v>7.4220971713542541E-2</v>
      </c>
      <c r="AO2084">
        <v>22.54904572651845</v>
      </c>
      <c r="AP2084">
        <v>1.898964795827045</v>
      </c>
      <c r="AQ2084">
        <v>25.502814219892567</v>
      </c>
      <c r="AR2084">
        <v>0.57932521126528091</v>
      </c>
      <c r="AS2084">
        <v>0.42391004482906169</v>
      </c>
      <c r="AT2084">
        <v>-1</v>
      </c>
      <c r="AU2084">
        <v>-1</v>
      </c>
      <c r="AV2084">
        <v>-1.8988648502432941</v>
      </c>
      <c r="AW2084">
        <v>54.806179599761194</v>
      </c>
      <c r="AX2084">
        <v>53.903962418585081</v>
      </c>
      <c r="AY2084">
        <v>7.9461045482694975E-2</v>
      </c>
      <c r="AZ2084">
        <v>-34.905253248447629</v>
      </c>
      <c r="BA2084">
        <v>1367.8982050986926</v>
      </c>
    </row>
    <row r="2085" spans="1:100" x14ac:dyDescent="0.25">
      <c r="A2085">
        <v>4991</v>
      </c>
      <c r="B2085" t="s">
        <v>738</v>
      </c>
      <c r="C2085">
        <v>3</v>
      </c>
      <c r="D2085">
        <v>3.9958729060449985</v>
      </c>
      <c r="E2085">
        <v>-0.14697870446793271</v>
      </c>
      <c r="F2085">
        <v>0.33239953393068283</v>
      </c>
      <c r="G2085">
        <v>0.29766035466290719</v>
      </c>
      <c r="H2085">
        <v>0.15281457337898738</v>
      </c>
      <c r="I2085">
        <v>0</v>
      </c>
      <c r="J2085">
        <v>9.1688744027392417</v>
      </c>
      <c r="K2085">
        <v>0.15281457337898738</v>
      </c>
      <c r="L2085">
        <v>-0.99999999999999944</v>
      </c>
      <c r="M2085">
        <v>-0.99999999999999944</v>
      </c>
      <c r="N2085">
        <v>3.0562914675797468</v>
      </c>
      <c r="O2085">
        <v>13.462407663447147</v>
      </c>
      <c r="P2085">
        <v>-0.12039705195145758</v>
      </c>
      <c r="Q2085">
        <v>-0.56366044879818322</v>
      </c>
      <c r="R2085">
        <v>-0.14721851786276327</v>
      </c>
      <c r="S2085">
        <v>0.33333333333333331</v>
      </c>
      <c r="T2085">
        <v>0.39776889590312164</v>
      </c>
      <c r="U2085">
        <v>8.9682421342020285E-2</v>
      </c>
      <c r="V2085">
        <v>5.6710102950579572E-2</v>
      </c>
      <c r="W2085">
        <v>28.987207206002715</v>
      </c>
      <c r="X2085">
        <v>1.3417135214988156</v>
      </c>
      <c r="Y2085">
        <v>-0.99999999999999944</v>
      </c>
      <c r="Z2085">
        <v>-0.99999999999999944</v>
      </c>
      <c r="AA2085">
        <v>74.627832034683905</v>
      </c>
      <c r="AB2085">
        <v>0.28642740434135222</v>
      </c>
      <c r="AC2085">
        <v>0.28393095570786792</v>
      </c>
      <c r="AD2085">
        <v>0.34539850688165946</v>
      </c>
      <c r="AE2085">
        <v>45.787843346543973</v>
      </c>
      <c r="AF2085">
        <v>-0.99999999999999944</v>
      </c>
      <c r="AG2085">
        <v>-0.99999999999999944</v>
      </c>
      <c r="AH2085">
        <v>-0.99999999999999944</v>
      </c>
      <c r="AI2085">
        <v>0</v>
      </c>
      <c r="AJ2085">
        <v>5.6710102950579572E-2</v>
      </c>
      <c r="AK2085">
        <v>-0.15361089226888566</v>
      </c>
      <c r="AL2085">
        <v>-2.283775602659463E-2</v>
      </c>
      <c r="AM2085">
        <v>0.34839998326112143</v>
      </c>
      <c r="AN2085">
        <v>0.13318707546345956</v>
      </c>
      <c r="AO2085">
        <v>7.9419451201836075</v>
      </c>
      <c r="AP2085">
        <v>3.2154881064535163</v>
      </c>
      <c r="AQ2085">
        <v>38.156081608741957</v>
      </c>
      <c r="AR2085">
        <v>0.87749475352905526</v>
      </c>
      <c r="AS2085">
        <v>1.4945280948778028</v>
      </c>
      <c r="AT2085">
        <v>-0.99999999999999944</v>
      </c>
      <c r="AU2085">
        <v>-0.99999999999999944</v>
      </c>
      <c r="AV2085">
        <v>0.150441836800144</v>
      </c>
      <c r="AW2085">
        <v>91.305727804584635</v>
      </c>
      <c r="AX2085">
        <v>96.976738099642617</v>
      </c>
      <c r="AY2085">
        <v>0.15645394523035025</v>
      </c>
      <c r="AZ2085">
        <v>22.934566781382735</v>
      </c>
      <c r="BA2085">
        <v>1538.9892232847592</v>
      </c>
    </row>
    <row r="2086" spans="1:100" x14ac:dyDescent="0.25">
      <c r="A2086">
        <v>4992</v>
      </c>
      <c r="B2086" t="s">
        <v>1305</v>
      </c>
      <c r="C2086">
        <v>3</v>
      </c>
      <c r="D2086">
        <v>4.0934001854522606</v>
      </c>
      <c r="E2086">
        <v>0.23417831865342906</v>
      </c>
      <c r="F2086">
        <v>-0.21623433701198225</v>
      </c>
      <c r="G2086">
        <v>-0.18325258862061897</v>
      </c>
      <c r="H2086">
        <v>-0.11965599083068215</v>
      </c>
      <c r="I2086">
        <v>0</v>
      </c>
      <c r="J2086">
        <v>-7.1793594498409279</v>
      </c>
      <c r="K2086">
        <v>-0.11965599083068215</v>
      </c>
      <c r="L2086">
        <v>-0.99999999999999944</v>
      </c>
      <c r="M2086">
        <v>-0.99999999999999944</v>
      </c>
      <c r="N2086">
        <v>-2.3931198166136425</v>
      </c>
      <c r="O2086">
        <v>-3.2692118530092862</v>
      </c>
      <c r="P2086">
        <v>-0.35367151044815909</v>
      </c>
      <c r="Q2086">
        <v>-2.1474199836982545E-2</v>
      </c>
      <c r="R2086">
        <v>-7.7901593756203993E-2</v>
      </c>
      <c r="S2086">
        <v>0.24889304678925364</v>
      </c>
      <c r="T2086">
        <v>0.21821668388956963</v>
      </c>
      <c r="U2086">
        <v>-5.5523401905221365E-3</v>
      </c>
      <c r="V2086">
        <v>0</v>
      </c>
      <c r="W2086">
        <v>23.248535252759346</v>
      </c>
      <c r="X2086">
        <v>0.44943971130365334</v>
      </c>
      <c r="Y2086">
        <v>-0.99999999999999944</v>
      </c>
      <c r="Z2086">
        <v>-0.99999999999999944</v>
      </c>
      <c r="AA2086">
        <v>39.104189696159359</v>
      </c>
      <c r="AB2086">
        <v>-5.6377416434151319E-2</v>
      </c>
      <c r="AC2086">
        <v>0.19847354885873736</v>
      </c>
      <c r="AD2086">
        <v>0.17657498831853885</v>
      </c>
      <c r="AE2086">
        <v>15.933556037156238</v>
      </c>
      <c r="AF2086">
        <v>-0.99999999999999944</v>
      </c>
      <c r="AG2086">
        <v>-0.99999999999999944</v>
      </c>
      <c r="AH2086">
        <v>-0.99999999999999944</v>
      </c>
      <c r="AI2086">
        <v>0</v>
      </c>
      <c r="AJ2086">
        <v>0</v>
      </c>
      <c r="AK2086">
        <v>0.19273166566351455</v>
      </c>
      <c r="AL2086">
        <v>6.4342974982228657E-2</v>
      </c>
      <c r="AM2086">
        <v>-0.17017988511876311</v>
      </c>
      <c r="AN2086">
        <v>0.12880724541758615</v>
      </c>
      <c r="AO2086">
        <v>-3.2908387996515076</v>
      </c>
      <c r="AP2086">
        <v>3.5418960103507966</v>
      </c>
      <c r="AQ2086">
        <v>16.069175802918416</v>
      </c>
      <c r="AR2086">
        <v>0.46155739048830136</v>
      </c>
      <c r="AS2086">
        <v>0.32978372047297111</v>
      </c>
      <c r="AT2086">
        <v>-0.99999999999999944</v>
      </c>
      <c r="AU2086">
        <v>-0.99999999999999944</v>
      </c>
      <c r="AV2086">
        <v>-0.26115418237682297</v>
      </c>
      <c r="AW2086">
        <v>39.376873853500875</v>
      </c>
      <c r="AX2086">
        <v>39.376873853500875</v>
      </c>
      <c r="AY2086">
        <v>5.889429488309993E-3</v>
      </c>
      <c r="AZ2086">
        <v>-28.814816916562673</v>
      </c>
      <c r="BA2086">
        <v>1386.0732274805955</v>
      </c>
      <c r="CU2086" t="e">
        <v>#N/A</v>
      </c>
      <c r="CV2086" t="e">
        <v>#N/A</v>
      </c>
    </row>
    <row r="2087" spans="1:100" x14ac:dyDescent="0.25">
      <c r="A2087">
        <v>4994</v>
      </c>
      <c r="B2087" t="s">
        <v>2418</v>
      </c>
      <c r="C2087">
        <v>3</v>
      </c>
      <c r="D2087">
        <v>2.7805225831257259</v>
      </c>
      <c r="E2087">
        <v>0.16459821471459596</v>
      </c>
      <c r="F2087">
        <v>2.5026286584696234E-2</v>
      </c>
      <c r="G2087">
        <v>2.5026286584696234E-2</v>
      </c>
      <c r="H2087">
        <v>-3.4850535878119995E-2</v>
      </c>
      <c r="I2087">
        <v>0</v>
      </c>
      <c r="J2087">
        <v>-2.0910321526871991</v>
      </c>
      <c r="K2087">
        <v>-3.4850535878119995E-2</v>
      </c>
      <c r="L2087">
        <v>-1.0000000000000011</v>
      </c>
      <c r="M2087">
        <v>-1.0000000000000011</v>
      </c>
      <c r="N2087">
        <v>-0.69701071756240141</v>
      </c>
      <c r="O2087">
        <v>0.7145167170232174</v>
      </c>
      <c r="P2087">
        <v>2.6380647578265797</v>
      </c>
      <c r="Q2087">
        <v>-0.78838467303886905</v>
      </c>
      <c r="R2087">
        <v>5.3855262362636318E-2</v>
      </c>
      <c r="S2087">
        <v>0.33861606128425065</v>
      </c>
      <c r="T2087">
        <v>0.38345573008425965</v>
      </c>
      <c r="U2087">
        <v>0.27595069673458811</v>
      </c>
      <c r="V2087">
        <v>0</v>
      </c>
      <c r="W2087">
        <v>41.314920959248745</v>
      </c>
      <c r="X2087">
        <v>1.9152862167986098</v>
      </c>
      <c r="Y2087">
        <v>-1.0000000000000011</v>
      </c>
      <c r="Z2087">
        <v>-1.0000000000000011</v>
      </c>
      <c r="AA2087">
        <v>66.344790564579156</v>
      </c>
      <c r="AB2087">
        <v>0.26109266449220569</v>
      </c>
      <c r="AC2087">
        <v>0.12268172671459948</v>
      </c>
      <c r="AD2087">
        <v>0.11574589565255028</v>
      </c>
      <c r="AE2087">
        <v>24.976014342967773</v>
      </c>
      <c r="AF2087">
        <v>-1.0000000000000011</v>
      </c>
      <c r="AG2087">
        <v>-1.0000000000000011</v>
      </c>
      <c r="AH2087">
        <v>-1.0000000000000011</v>
      </c>
      <c r="AI2087">
        <v>0</v>
      </c>
      <c r="AJ2087">
        <v>0</v>
      </c>
      <c r="AK2087">
        <v>-0.10770412010868755</v>
      </c>
      <c r="AL2087">
        <v>0.21810401982702932</v>
      </c>
      <c r="AM2087">
        <v>7.7073742133698692E-2</v>
      </c>
      <c r="AN2087">
        <v>0.11500274401041596</v>
      </c>
      <c r="AO2087">
        <v>1.3883229527990304</v>
      </c>
      <c r="AP2087">
        <v>3.9655886993955423</v>
      </c>
      <c r="AQ2087">
        <v>39.22388880656154</v>
      </c>
      <c r="AR2087">
        <v>0.99802248810309879</v>
      </c>
      <c r="AS2087">
        <v>1.8804356809204905</v>
      </c>
      <c r="AT2087">
        <v>-1.0000000000000011</v>
      </c>
      <c r="AU2087">
        <v>-1.0000000000000011</v>
      </c>
      <c r="AV2087">
        <v>7.88815489473325E-2</v>
      </c>
      <c r="AW2087">
        <v>71.024895980997883</v>
      </c>
      <c r="AX2087">
        <v>71.024895980997883</v>
      </c>
      <c r="AY2087">
        <v>0.28872779870149107</v>
      </c>
      <c r="AZ2087">
        <v>11.523675303273681</v>
      </c>
      <c r="BA2087">
        <v>1441.1862866738045</v>
      </c>
      <c r="CU2087" t="e">
        <v>#N/A</v>
      </c>
      <c r="CV2087" t="e">
        <v>#N/A</v>
      </c>
    </row>
    <row r="2088" spans="1:100" x14ac:dyDescent="0.25">
      <c r="A2088">
        <v>4998</v>
      </c>
      <c r="B2088" t="s">
        <v>2419</v>
      </c>
      <c r="C2088">
        <v>3</v>
      </c>
      <c r="D2088">
        <v>5.0184631674159883</v>
      </c>
      <c r="E2088">
        <v>-1.1366354787624811E-2</v>
      </c>
      <c r="F2088">
        <v>7.9728469584083618E-3</v>
      </c>
      <c r="G2088">
        <v>7.9728469584083618E-3</v>
      </c>
      <c r="H2088">
        <v>0.1227087049273019</v>
      </c>
      <c r="I2088">
        <v>0</v>
      </c>
      <c r="J2088">
        <v>7.3625222956381116</v>
      </c>
      <c r="K2088">
        <v>0.1227087049273019</v>
      </c>
      <c r="L2088">
        <v>-1.0000000000000009</v>
      </c>
      <c r="M2088">
        <v>-1.0000000000000009</v>
      </c>
      <c r="N2088">
        <v>2.4541740985460372</v>
      </c>
      <c r="O2088">
        <v>12.388958310012509</v>
      </c>
      <c r="P2088">
        <v>-2.2496589745947095</v>
      </c>
      <c r="Q2088">
        <v>-1.0739175623848829</v>
      </c>
      <c r="R2088">
        <v>-0.47063886423201662</v>
      </c>
      <c r="S2088">
        <v>0.33852587315697641</v>
      </c>
      <c r="T2088">
        <v>0.34907569895387519</v>
      </c>
      <c r="U2088">
        <v>6.6199349596474888E-2</v>
      </c>
      <c r="V2088">
        <v>0</v>
      </c>
      <c r="W2088">
        <v>25.24368867120096</v>
      </c>
      <c r="X2088">
        <v>0.8460797149105691</v>
      </c>
      <c r="Y2088">
        <v>-1.0000000000000009</v>
      </c>
      <c r="Z2088">
        <v>-1.0000000000000009</v>
      </c>
      <c r="AA2088">
        <v>13.406340747947207</v>
      </c>
      <c r="AB2088">
        <v>-0.19208482096888632</v>
      </c>
      <c r="AC2088">
        <v>-9.0989807852079649E-2</v>
      </c>
      <c r="AD2088">
        <v>5.5740447640530946E-2</v>
      </c>
      <c r="AE2088">
        <v>-11.366709059021751</v>
      </c>
      <c r="AF2088">
        <v>-1.0000000000000009</v>
      </c>
      <c r="AG2088">
        <v>-1.0000000000000009</v>
      </c>
      <c r="AH2088">
        <v>-1.0000000000000009</v>
      </c>
      <c r="AI2088">
        <v>0</v>
      </c>
      <c r="AJ2088">
        <v>0</v>
      </c>
      <c r="AK2088">
        <v>-0.2054093838650223</v>
      </c>
      <c r="AL2088">
        <v>0.22883187754636886</v>
      </c>
      <c r="AM2088">
        <v>0.37036831890170407</v>
      </c>
      <c r="AN2088">
        <v>1.0809573013182365</v>
      </c>
      <c r="AO2088">
        <v>8.2321610532174905</v>
      </c>
      <c r="AP2088">
        <v>28.168091920687758</v>
      </c>
      <c r="AQ2088">
        <v>32.606210966839072</v>
      </c>
      <c r="AR2088">
        <v>0.75380092170732615</v>
      </c>
      <c r="AS2088">
        <v>0.9687884198378699</v>
      </c>
      <c r="AT2088">
        <v>-1.0000000000000009</v>
      </c>
      <c r="AU2088">
        <v>-1.0000000000000009</v>
      </c>
      <c r="AV2088">
        <v>-0.46266601727360818</v>
      </c>
      <c r="AW2088">
        <v>53.963390978647467</v>
      </c>
      <c r="AX2088">
        <v>53.963390978647467</v>
      </c>
      <c r="AY2088">
        <v>0.22916650056696405</v>
      </c>
      <c r="AZ2088">
        <v>-14.622981513266573</v>
      </c>
      <c r="BA2088">
        <v>1343.0223224602735</v>
      </c>
      <c r="CU2088" t="e">
        <v>#N/A</v>
      </c>
      <c r="CV2088" t="e">
        <v>#N/A</v>
      </c>
    </row>
    <row r="2089" spans="1:100" x14ac:dyDescent="0.25">
      <c r="A2089">
        <v>4999</v>
      </c>
      <c r="B2089" t="s">
        <v>1825</v>
      </c>
      <c r="C2089">
        <v>2</v>
      </c>
      <c r="D2089">
        <v>4.2994077229972687</v>
      </c>
      <c r="E2089">
        <v>0.12605347004966957</v>
      </c>
      <c r="F2089">
        <v>0.39082418771931321</v>
      </c>
      <c r="G2089">
        <v>0.40026582654220239</v>
      </c>
      <c r="H2089">
        <v>0.1350343505843441</v>
      </c>
      <c r="I2089">
        <v>0</v>
      </c>
      <c r="J2089">
        <v>8.102061035060645</v>
      </c>
      <c r="K2089">
        <v>0.1350343505843441</v>
      </c>
      <c r="L2089">
        <v>-1</v>
      </c>
      <c r="M2089">
        <v>-1</v>
      </c>
      <c r="N2089">
        <v>2.7006870116868815</v>
      </c>
      <c r="O2089">
        <v>12.260791860009601</v>
      </c>
      <c r="P2089">
        <v>0.80617173017054078</v>
      </c>
      <c r="Q2089">
        <v>2.1724916500721689</v>
      </c>
      <c r="R2089">
        <v>0.71504386154255739</v>
      </c>
      <c r="S2089">
        <v>0.34009647123929465</v>
      </c>
      <c r="T2089">
        <v>0.32496941817758773</v>
      </c>
      <c r="U2089">
        <v>0.12813101847807673</v>
      </c>
      <c r="V2089">
        <v>7.3116000750379096E-3</v>
      </c>
      <c r="W2089">
        <v>27.505703599361212</v>
      </c>
      <c r="X2089">
        <v>1.036875626351325</v>
      </c>
      <c r="Y2089">
        <v>-1</v>
      </c>
      <c r="Z2089">
        <v>-1</v>
      </c>
      <c r="AA2089">
        <v>48.977734167374848</v>
      </c>
      <c r="AB2089">
        <v>0.17408520321955856</v>
      </c>
      <c r="AC2089">
        <v>0.17432033332026969</v>
      </c>
      <c r="AD2089">
        <v>0.16924220223277564</v>
      </c>
      <c r="AE2089">
        <v>22.841454760087949</v>
      </c>
      <c r="AF2089">
        <v>-1</v>
      </c>
      <c r="AG2089">
        <v>-1</v>
      </c>
      <c r="AH2089">
        <v>-1</v>
      </c>
      <c r="AI2089">
        <v>3.7422267681316863E-3</v>
      </c>
      <c r="AJ2089">
        <v>7.3116000750379096E-3</v>
      </c>
      <c r="AK2089">
        <v>2.2180218919941069E-2</v>
      </c>
      <c r="AL2089">
        <v>0.14964773806930626</v>
      </c>
      <c r="AM2089">
        <v>1.7488230732611895E-2</v>
      </c>
      <c r="AN2089">
        <v>0.16595262948244188</v>
      </c>
      <c r="AO2089">
        <v>0.83233810332937819</v>
      </c>
      <c r="AP2089">
        <v>4.6128231869932028</v>
      </c>
      <c r="AQ2089">
        <v>32.904360605245841</v>
      </c>
      <c r="AR2089">
        <v>0.76975317969316082</v>
      </c>
      <c r="AS2089">
        <v>1.1307343216303081</v>
      </c>
      <c r="AT2089">
        <v>-1</v>
      </c>
      <c r="AU2089">
        <v>-1</v>
      </c>
      <c r="AV2089">
        <v>1.0006083413729652</v>
      </c>
      <c r="AW2089">
        <v>61.886933796288048</v>
      </c>
      <c r="AX2089">
        <v>62.093437282364413</v>
      </c>
      <c r="AY2089">
        <v>0.2210678786769994</v>
      </c>
      <c r="AZ2089">
        <v>9.5306854518004656</v>
      </c>
      <c r="BA2089">
        <v>1400.0151031132502</v>
      </c>
    </row>
    <row r="2090" spans="1:100" x14ac:dyDescent="0.25">
      <c r="A2090">
        <v>5000</v>
      </c>
      <c r="B2090" t="s">
        <v>552</v>
      </c>
      <c r="C2090">
        <v>3</v>
      </c>
      <c r="D2090">
        <v>3.7011691246859755</v>
      </c>
      <c r="E2090">
        <v>0</v>
      </c>
      <c r="F2090">
        <v>-1.5865868309138064E-2</v>
      </c>
      <c r="G2090">
        <v>-1.5865868309138064E-2</v>
      </c>
      <c r="H2090">
        <v>-4.4880209846745879E-2</v>
      </c>
      <c r="I2090">
        <v>0</v>
      </c>
      <c r="J2090">
        <v>-2.6928125908047553</v>
      </c>
      <c r="K2090">
        <v>-4.4880209846745879E-2</v>
      </c>
      <c r="L2090">
        <v>-1</v>
      </c>
      <c r="M2090">
        <v>-1</v>
      </c>
      <c r="N2090">
        <v>-0.89760419693491733</v>
      </c>
      <c r="O2090">
        <v>0.99249066557208321</v>
      </c>
      <c r="P2090">
        <v>-4.5029885834572791E-2</v>
      </c>
      <c r="Q2090">
        <v>1.0293603013998431</v>
      </c>
      <c r="R2090">
        <v>0.32052802361983279</v>
      </c>
      <c r="S2090">
        <v>0.35139398979868847</v>
      </c>
      <c r="T2090">
        <v>0.41709220798757712</v>
      </c>
      <c r="U2090">
        <v>2.0194220607590171E-2</v>
      </c>
      <c r="V2090">
        <v>-6.5973613232479722E-3</v>
      </c>
      <c r="W2090">
        <v>33.078530676694115</v>
      </c>
      <c r="X2090">
        <v>0.93096730170499331</v>
      </c>
      <c r="Y2090">
        <v>-1</v>
      </c>
      <c r="Z2090">
        <v>-1</v>
      </c>
      <c r="AA2090">
        <v>67.931691649592423</v>
      </c>
      <c r="AB2090">
        <v>0.32410552222848937</v>
      </c>
      <c r="AC2090">
        <v>0.18644208835940268</v>
      </c>
      <c r="AD2090">
        <v>0.18010504839767685</v>
      </c>
      <c r="AE2090">
        <v>34.53263294927843</v>
      </c>
      <c r="AF2090">
        <v>-1</v>
      </c>
      <c r="AG2090">
        <v>-1</v>
      </c>
      <c r="AH2090">
        <v>-1</v>
      </c>
      <c r="AI2090">
        <v>0</v>
      </c>
      <c r="AJ2090">
        <v>-6.5973613232479722E-3</v>
      </c>
      <c r="AK2090">
        <v>-0.26955733397897541</v>
      </c>
      <c r="AL2090">
        <v>0.2286748051765202</v>
      </c>
      <c r="AM2090">
        <v>0.16549867976502547</v>
      </c>
      <c r="AN2090">
        <v>-0.36500486460319015</v>
      </c>
      <c r="AO2090">
        <v>2.7896803242307606</v>
      </c>
      <c r="AP2090">
        <v>-7.9817475891971537</v>
      </c>
      <c r="AQ2090">
        <v>30.385718085889373</v>
      </c>
      <c r="AR2090">
        <v>0.78208305707060755</v>
      </c>
      <c r="AS2090">
        <v>0.88608709185824752</v>
      </c>
      <c r="AT2090">
        <v>-1</v>
      </c>
      <c r="AU2090">
        <v>-1</v>
      </c>
      <c r="AV2090">
        <v>0.30466215531069479</v>
      </c>
      <c r="AW2090">
        <v>60.942434725967345</v>
      </c>
      <c r="AX2090">
        <v>60.282698593642543</v>
      </c>
      <c r="AY2090">
        <v>0.25985228938351523</v>
      </c>
      <c r="AZ2090">
        <v>23.313759069034006</v>
      </c>
      <c r="BA2090">
        <v>1503.3539465783153</v>
      </c>
    </row>
    <row r="2091" spans="1:100" x14ac:dyDescent="0.25">
      <c r="A2091">
        <v>5001</v>
      </c>
      <c r="B2091" t="s">
        <v>2420</v>
      </c>
      <c r="C2091">
        <v>2</v>
      </c>
      <c r="D2091">
        <v>1.9458120517000363</v>
      </c>
      <c r="E2091">
        <v>-0.39674621705917762</v>
      </c>
      <c r="F2091">
        <v>-0.91100414158648169</v>
      </c>
      <c r="G2091">
        <v>-0.90747422729282889</v>
      </c>
      <c r="H2091">
        <v>-0.13551034176543042</v>
      </c>
      <c r="I2091">
        <v>0</v>
      </c>
      <c r="J2091">
        <v>-8.1306205059258261</v>
      </c>
      <c r="K2091">
        <v>-0.13551034176543042</v>
      </c>
      <c r="L2091">
        <v>-1</v>
      </c>
      <c r="M2091">
        <v>-1</v>
      </c>
      <c r="N2091">
        <v>-2.7102068353086093</v>
      </c>
      <c r="O2091">
        <v>-4.6007200851225125</v>
      </c>
      <c r="P2091">
        <v>-1.8415292371638095</v>
      </c>
      <c r="Q2091">
        <v>-4.0158729011911491</v>
      </c>
      <c r="R2091">
        <v>-1.3175145927954452</v>
      </c>
      <c r="S2091">
        <v>0.28952393721104797</v>
      </c>
      <c r="T2091">
        <v>0.1114511641502384</v>
      </c>
      <c r="U2091">
        <v>-0.13626460155515799</v>
      </c>
      <c r="V2091">
        <v>-2.7649047075048994E-2</v>
      </c>
      <c r="W2091">
        <v>10.818591875761012</v>
      </c>
      <c r="X2091">
        <v>-0.18796315675412822</v>
      </c>
      <c r="Y2091">
        <v>-1</v>
      </c>
      <c r="Z2091">
        <v>-1</v>
      </c>
      <c r="AA2091">
        <v>14.621658830358658</v>
      </c>
      <c r="AB2091">
        <v>-0.12248377720395222</v>
      </c>
      <c r="AC2091">
        <v>-0.12236119432280865</v>
      </c>
      <c r="AD2091">
        <v>-0.12489155404876791</v>
      </c>
      <c r="AE2091">
        <v>-4.4804028076619673</v>
      </c>
      <c r="AF2091">
        <v>-1</v>
      </c>
      <c r="AG2091">
        <v>-1</v>
      </c>
      <c r="AH2091">
        <v>-1</v>
      </c>
      <c r="AI2091">
        <v>-1.5428185536884532E-2</v>
      </c>
      <c r="AJ2091">
        <v>-2.7649047075048994E-2</v>
      </c>
      <c r="AK2091">
        <v>0.37946936664442849</v>
      </c>
      <c r="AL2091">
        <v>-0.20764140965518113</v>
      </c>
      <c r="AM2091">
        <v>0.43363125172133876</v>
      </c>
      <c r="AN2091">
        <v>-0.25019039150628497</v>
      </c>
      <c r="AO2091">
        <v>11.428969327826794</v>
      </c>
      <c r="AP2091">
        <v>-5.9838080375042129</v>
      </c>
      <c r="AQ2091">
        <v>15.139752410314664</v>
      </c>
      <c r="AR2091">
        <v>0.37871938080924261</v>
      </c>
      <c r="AS2091">
        <v>-0.13381992157461153</v>
      </c>
      <c r="AT2091">
        <v>-1</v>
      </c>
      <c r="AU2091">
        <v>-1</v>
      </c>
      <c r="AV2091">
        <v>-1.6966785716424631</v>
      </c>
      <c r="AW2091">
        <v>22.294070572408373</v>
      </c>
      <c r="AX2091">
        <v>21.981882307676983</v>
      </c>
      <c r="AY2091">
        <v>-8.3903345428725767E-2</v>
      </c>
      <c r="AZ2091">
        <v>-43.897991987410819</v>
      </c>
      <c r="BA2091">
        <v>1375.7118327801813</v>
      </c>
    </row>
    <row r="2092" spans="1:100" x14ac:dyDescent="0.25">
      <c r="A2092">
        <v>5002</v>
      </c>
      <c r="B2092" t="s">
        <v>1240</v>
      </c>
      <c r="C2092">
        <v>3</v>
      </c>
      <c r="D2092">
        <v>2.2618418540035705</v>
      </c>
      <c r="E2092">
        <v>1.2894658000628337E-3</v>
      </c>
      <c r="F2092">
        <v>-0.37539070272818448</v>
      </c>
      <c r="G2092">
        <v>-0.37539070272818448</v>
      </c>
      <c r="H2092">
        <v>-0.1880345210522979</v>
      </c>
      <c r="I2092">
        <v>0</v>
      </c>
      <c r="J2092">
        <v>-11.282071263137883</v>
      </c>
      <c r="K2092">
        <v>-0.1880345210522979</v>
      </c>
      <c r="L2092">
        <v>-0.99999999999999956</v>
      </c>
      <c r="M2092">
        <v>-0.99999999999999956</v>
      </c>
      <c r="N2092">
        <v>-3.7606904210459589</v>
      </c>
      <c r="O2092">
        <v>-9.3956201118624882</v>
      </c>
      <c r="P2092">
        <v>0.46705387369308449</v>
      </c>
      <c r="Q2092">
        <v>-1.3156883296837736</v>
      </c>
      <c r="R2092">
        <v>-0.45833077341423145</v>
      </c>
      <c r="S2092">
        <v>0.32323235891671581</v>
      </c>
      <c r="T2092">
        <v>0.25373333474196508</v>
      </c>
      <c r="U2092">
        <v>0.1995362681722484</v>
      </c>
      <c r="V2092">
        <v>0</v>
      </c>
      <c r="W2092">
        <v>38.581459315329091</v>
      </c>
      <c r="X2092">
        <v>1.4619979885503795</v>
      </c>
      <c r="Y2092">
        <v>-0.99999999999999956</v>
      </c>
      <c r="Z2092">
        <v>-0.99999999999999956</v>
      </c>
      <c r="AA2092">
        <v>47.242954147124266</v>
      </c>
      <c r="AB2092">
        <v>0.16371366333000878</v>
      </c>
      <c r="AC2092">
        <v>-4.7738326022289633E-3</v>
      </c>
      <c r="AD2092">
        <v>2.3456681376408578E-2</v>
      </c>
      <c r="AE2092">
        <v>9.1198256052094102</v>
      </c>
      <c r="AF2092">
        <v>-0.99999999999999956</v>
      </c>
      <c r="AG2092">
        <v>-0.99999999999999956</v>
      </c>
      <c r="AH2092">
        <v>-0.99999999999999956</v>
      </c>
      <c r="AI2092">
        <v>0</v>
      </c>
      <c r="AJ2092">
        <v>0</v>
      </c>
      <c r="AK2092">
        <v>0.20705565346259522</v>
      </c>
      <c r="AL2092">
        <v>-4.1978128478480349E-2</v>
      </c>
      <c r="AM2092">
        <v>0.43037939870095832</v>
      </c>
      <c r="AN2092">
        <v>0.10362368588219012</v>
      </c>
      <c r="AO2092">
        <v>11.794763234836935</v>
      </c>
      <c r="AP2092">
        <v>2.3807015046623512</v>
      </c>
      <c r="AQ2092">
        <v>27.29938805219123</v>
      </c>
      <c r="AR2092">
        <v>0.77650196183092945</v>
      </c>
      <c r="AS2092">
        <v>1.2739634674980813</v>
      </c>
      <c r="AT2092">
        <v>-0.99999999999999956</v>
      </c>
      <c r="AU2092">
        <v>-0.99999999999999956</v>
      </c>
      <c r="AV2092">
        <v>-0.83372147614241587</v>
      </c>
      <c r="AW2092">
        <v>40.228035539924164</v>
      </c>
      <c r="AX2092">
        <v>40.228035539924164</v>
      </c>
      <c r="AY2092">
        <v>0.21500050971231055</v>
      </c>
      <c r="AZ2092">
        <v>-21.211553321024361</v>
      </c>
      <c r="BA2092">
        <v>1381.7982609948017</v>
      </c>
    </row>
    <row r="2093" spans="1:100" x14ac:dyDescent="0.25">
      <c r="A2093">
        <v>5003</v>
      </c>
      <c r="B2093" t="s">
        <v>2421</v>
      </c>
      <c r="C2093">
        <v>2</v>
      </c>
      <c r="D2093">
        <v>3.6798703049345067</v>
      </c>
      <c r="E2093">
        <v>-1.1563186993599893E-2</v>
      </c>
      <c r="F2093">
        <v>4.8143679025764122E-2</v>
      </c>
      <c r="G2093">
        <v>5.602917352199302E-2</v>
      </c>
      <c r="H2093">
        <v>6.3818821845467541E-2</v>
      </c>
      <c r="I2093">
        <v>0</v>
      </c>
      <c r="J2093">
        <v>3.8291293107280522</v>
      </c>
      <c r="K2093">
        <v>6.3818821845467541E-2</v>
      </c>
      <c r="L2093">
        <v>-1</v>
      </c>
      <c r="M2093">
        <v>-1</v>
      </c>
      <c r="N2093">
        <v>1.2763764369093509</v>
      </c>
      <c r="O2093">
        <v>7.8223329936386197</v>
      </c>
      <c r="P2093">
        <v>0.10921692136071359</v>
      </c>
      <c r="Q2093">
        <v>0.54352731992974856</v>
      </c>
      <c r="R2093">
        <v>0.18001312868598962</v>
      </c>
      <c r="S2093">
        <v>0.32678425387806792</v>
      </c>
      <c r="T2093">
        <v>0.26876496920506621</v>
      </c>
      <c r="U2093">
        <v>5.85341111672259E-2</v>
      </c>
      <c r="V2093">
        <v>-1.8910974542407904E-3</v>
      </c>
      <c r="W2093">
        <v>23.113152135130335</v>
      </c>
      <c r="X2093">
        <v>0.71446108995389834</v>
      </c>
      <c r="Y2093">
        <v>-1</v>
      </c>
      <c r="Z2093">
        <v>-1</v>
      </c>
      <c r="AA2093">
        <v>39.934178186778936</v>
      </c>
      <c r="AB2093">
        <v>9.6019296381865446E-2</v>
      </c>
      <c r="AC2093">
        <v>9.6224800657431081E-2</v>
      </c>
      <c r="AD2093">
        <v>9.1817319890376087E-2</v>
      </c>
      <c r="AE2093">
        <v>15.649517206568959</v>
      </c>
      <c r="AF2093">
        <v>-1</v>
      </c>
      <c r="AG2093">
        <v>-1</v>
      </c>
      <c r="AH2093">
        <v>-1</v>
      </c>
      <c r="AI2093">
        <v>-1.3040043613223413E-3</v>
      </c>
      <c r="AJ2093">
        <v>-1.8910974542407904E-3</v>
      </c>
      <c r="AK2093">
        <v>0.11622950647708115</v>
      </c>
      <c r="AL2093">
        <v>5.5598450512166178E-2</v>
      </c>
      <c r="AM2093">
        <v>0.12702963408932896</v>
      </c>
      <c r="AN2093">
        <v>5.64112261257248E-2</v>
      </c>
      <c r="AO2093">
        <v>3.6216912743308907</v>
      </c>
      <c r="AP2093">
        <v>1.8234700159916901</v>
      </c>
      <c r="AQ2093">
        <v>28.228179548234404</v>
      </c>
      <c r="AR2093">
        <v>0.66682128145326935</v>
      </c>
      <c r="AS2093">
        <v>0.79786547742323266</v>
      </c>
      <c r="AT2093">
        <v>-1</v>
      </c>
      <c r="AU2093">
        <v>-1</v>
      </c>
      <c r="AV2093">
        <v>0.29060101503257874</v>
      </c>
      <c r="AW2093">
        <v>51.464897184572713</v>
      </c>
      <c r="AX2093">
        <v>51.534865346428006</v>
      </c>
      <c r="AY2093">
        <v>0.14079024770151324</v>
      </c>
      <c r="AZ2093">
        <v>-4.5333550607115027</v>
      </c>
      <c r="BA2093">
        <v>1382.9990085117338</v>
      </c>
    </row>
    <row r="2094" spans="1:100" x14ac:dyDescent="0.25">
      <c r="A2094">
        <v>5005</v>
      </c>
      <c r="B2094" t="s">
        <v>2422</v>
      </c>
      <c r="C2094">
        <v>2</v>
      </c>
      <c r="D2094">
        <v>2.5609409014510756</v>
      </c>
      <c r="E2094">
        <v>-0.26010882682969189</v>
      </c>
      <c r="F2094">
        <v>-0.57076211423017809</v>
      </c>
      <c r="G2094">
        <v>-0.565687128982299</v>
      </c>
      <c r="H2094">
        <v>-6.4801575837236877E-2</v>
      </c>
      <c r="I2094">
        <v>0</v>
      </c>
      <c r="J2094">
        <v>-3.8880945502342135</v>
      </c>
      <c r="K2094">
        <v>-6.4801575837236877E-2</v>
      </c>
      <c r="L2094">
        <v>-1</v>
      </c>
      <c r="M2094">
        <v>-1</v>
      </c>
      <c r="N2094">
        <v>-1.2960315167447374</v>
      </c>
      <c r="O2094">
        <v>-0.19384486251650657</v>
      </c>
      <c r="P2094">
        <v>-1.1495338913262576</v>
      </c>
      <c r="Q2094">
        <v>-2.3985001235803702</v>
      </c>
      <c r="R2094">
        <v>-0.7862910868567361</v>
      </c>
      <c r="S2094">
        <v>0.30274142612181082</v>
      </c>
      <c r="T2094">
        <v>0.1672556677030097</v>
      </c>
      <c r="U2094">
        <v>-6.7162939101549052E-2</v>
      </c>
      <c r="V2094">
        <v>-1.8511835050805333E-2</v>
      </c>
      <c r="W2094">
        <v>15.17988636885789</v>
      </c>
      <c r="X2094">
        <v>0.1321571090036896</v>
      </c>
      <c r="Y2094">
        <v>-1</v>
      </c>
      <c r="Z2094">
        <v>-1</v>
      </c>
      <c r="AA2094">
        <v>23.600861741779166</v>
      </c>
      <c r="AB2094">
        <v>-4.497337980455364E-2</v>
      </c>
      <c r="AC2094">
        <v>-4.4821381912769354E-2</v>
      </c>
      <c r="AD2094">
        <v>-4.8017619676389081E-2</v>
      </c>
      <c r="AE2094">
        <v>2.6603576142198886</v>
      </c>
      <c r="AF2094">
        <v>-1</v>
      </c>
      <c r="AG2094">
        <v>-1</v>
      </c>
      <c r="AH2094">
        <v>-1</v>
      </c>
      <c r="AI2094">
        <v>-1.041786289980293E-2</v>
      </c>
      <c r="AJ2094">
        <v>-1.8511835050805333E-2</v>
      </c>
      <c r="AK2094">
        <v>0.28608932471600435</v>
      </c>
      <c r="AL2094">
        <v>-0.11426136772675703</v>
      </c>
      <c r="AM2094">
        <v>0.32486933439013088</v>
      </c>
      <c r="AN2094">
        <v>-0.14142847417507715</v>
      </c>
      <c r="AO2094">
        <v>8.6594649240528234</v>
      </c>
      <c r="AP2094">
        <v>-3.2143036337302417</v>
      </c>
      <c r="AQ2094">
        <v>19.782658215457893</v>
      </c>
      <c r="AR2094">
        <v>0.4809188256224069</v>
      </c>
      <c r="AS2094">
        <v>0.19668026015018847</v>
      </c>
      <c r="AT2094">
        <v>-1</v>
      </c>
      <c r="AU2094">
        <v>-1</v>
      </c>
      <c r="AV2094">
        <v>-0.99172358872595334</v>
      </c>
      <c r="AW2094">
        <v>32.641944980178565</v>
      </c>
      <c r="AX2094">
        <v>32.465320467514189</v>
      </c>
      <c r="AY2094">
        <v>-4.1969623064610218E-3</v>
      </c>
      <c r="AZ2094">
        <v>-29.934029826150201</v>
      </c>
      <c r="BA2094">
        <v>1364.2826934669151</v>
      </c>
    </row>
    <row r="2095" spans="1:100" x14ac:dyDescent="0.25">
      <c r="A2095">
        <v>5006</v>
      </c>
      <c r="B2095" t="s">
        <v>2423</v>
      </c>
      <c r="C2095">
        <v>3</v>
      </c>
      <c r="D2095">
        <v>4.2778541856855385</v>
      </c>
      <c r="E2095">
        <v>-1.6153172898748323E-3</v>
      </c>
      <c r="F2095">
        <v>-0.71218519474464714</v>
      </c>
      <c r="G2095">
        <v>-0.71218519474464714</v>
      </c>
      <c r="H2095">
        <v>0.30306262965840142</v>
      </c>
      <c r="I2095">
        <v>0</v>
      </c>
      <c r="J2095">
        <v>18.183757779504081</v>
      </c>
      <c r="K2095">
        <v>0.30306262965840142</v>
      </c>
      <c r="L2095">
        <v>-0.99999999999999889</v>
      </c>
      <c r="M2095">
        <v>-0.99999999999999889</v>
      </c>
      <c r="N2095">
        <v>6.0612525931680263</v>
      </c>
      <c r="O2095">
        <v>21.74942677044497</v>
      </c>
      <c r="P2095">
        <v>0.12642205679985488</v>
      </c>
      <c r="Q2095">
        <v>1.0815929733413521</v>
      </c>
      <c r="R2095">
        <v>0.34491233976844438</v>
      </c>
      <c r="S2095">
        <v>0.22041836834194195</v>
      </c>
      <c r="T2095">
        <v>0.10519349352823533</v>
      </c>
      <c r="U2095">
        <v>0.32499669771449113</v>
      </c>
      <c r="V2095">
        <v>0</v>
      </c>
      <c r="W2095">
        <v>13.901837197050678</v>
      </c>
      <c r="X2095">
        <v>1.1776898512678402</v>
      </c>
      <c r="Y2095">
        <v>-0.99999999999999889</v>
      </c>
      <c r="Z2095">
        <v>-0.99999999999999889</v>
      </c>
      <c r="AA2095">
        <v>52.335092141895949</v>
      </c>
      <c r="AB2095">
        <v>0.35595685028101343</v>
      </c>
      <c r="AC2095">
        <v>0.20697204084880758</v>
      </c>
      <c r="AD2095">
        <v>0.19883796097171511</v>
      </c>
      <c r="AE2095">
        <v>38.088342605076811</v>
      </c>
      <c r="AF2095">
        <v>-0.99999999999999889</v>
      </c>
      <c r="AG2095">
        <v>-0.99999999999999889</v>
      </c>
      <c r="AH2095">
        <v>-0.99999999999999889</v>
      </c>
      <c r="AI2095">
        <v>0</v>
      </c>
      <c r="AJ2095">
        <v>0</v>
      </c>
      <c r="AK2095">
        <v>4.0745410882210814E-2</v>
      </c>
      <c r="AL2095">
        <v>-6.7725630852087215E-2</v>
      </c>
      <c r="AM2095">
        <v>0.23083923451475002</v>
      </c>
      <c r="AN2095">
        <v>-3.6018660688675673E-2</v>
      </c>
      <c r="AO2095">
        <v>5.9747079172798037</v>
      </c>
      <c r="AP2095">
        <v>-1.2390946714773279</v>
      </c>
      <c r="AQ2095">
        <v>32.085594976554766</v>
      </c>
      <c r="AR2095">
        <v>0.65060855958466879</v>
      </c>
      <c r="AS2095">
        <v>1.4807524809262411</v>
      </c>
      <c r="AT2095">
        <v>-0.99999999999999889</v>
      </c>
      <c r="AU2095">
        <v>-0.99999999999999889</v>
      </c>
      <c r="AV2095">
        <v>-0.36727285497620271</v>
      </c>
      <c r="AW2095">
        <v>72.845424240863551</v>
      </c>
      <c r="AX2095">
        <v>72.845424240863551</v>
      </c>
      <c r="AY2095">
        <v>0.37082456488251792</v>
      </c>
      <c r="AZ2095">
        <v>35.804589649664472</v>
      </c>
      <c r="BA2095">
        <v>1499.3349429691971</v>
      </c>
    </row>
    <row r="2096" spans="1:100" x14ac:dyDescent="0.25">
      <c r="A2096">
        <v>5010</v>
      </c>
      <c r="B2096" t="s">
        <v>2424</v>
      </c>
      <c r="C2096">
        <v>3</v>
      </c>
      <c r="D2096">
        <v>4.4054616545813454</v>
      </c>
      <c r="E2096">
        <v>-5.8098256777482284E-3</v>
      </c>
      <c r="F2096">
        <v>-0.12415221293932889</v>
      </c>
      <c r="G2096">
        <v>-0.12415221293932889</v>
      </c>
      <c r="H2096">
        <v>0.11733518964248894</v>
      </c>
      <c r="I2096">
        <v>0</v>
      </c>
      <c r="J2096">
        <v>7.0401113785493337</v>
      </c>
      <c r="K2096">
        <v>0.11733518964248894</v>
      </c>
      <c r="L2096">
        <v>-0.99999999999999978</v>
      </c>
      <c r="M2096">
        <v>-0.99999999999999978</v>
      </c>
      <c r="N2096">
        <v>2.3467037928497789</v>
      </c>
      <c r="O2096">
        <v>11.321420820191351</v>
      </c>
      <c r="P2096">
        <v>-0.14656244229341708</v>
      </c>
      <c r="Q2096">
        <v>-1.9281391532944043</v>
      </c>
      <c r="R2096">
        <v>-0.65078108109459532</v>
      </c>
      <c r="S2096">
        <v>0.33333333333333348</v>
      </c>
      <c r="T2096">
        <v>0.22817408905459652</v>
      </c>
      <c r="U2096">
        <v>4.0523677545639632E-2</v>
      </c>
      <c r="V2096">
        <v>-2.3608047034785629E-2</v>
      </c>
      <c r="W2096">
        <v>18.4435145302518</v>
      </c>
      <c r="X2096">
        <v>0.34654400386176937</v>
      </c>
      <c r="Y2096">
        <v>-0.99999999999999978</v>
      </c>
      <c r="Z2096">
        <v>-0.99999999999999978</v>
      </c>
      <c r="AA2096">
        <v>9.3875652704475812</v>
      </c>
      <c r="AB2096">
        <v>0.25943384767742272</v>
      </c>
      <c r="AC2096">
        <v>-0.2173669925235929</v>
      </c>
      <c r="AD2096">
        <v>-0.2101702187280223</v>
      </c>
      <c r="AE2096">
        <v>-8.4051681787096264</v>
      </c>
      <c r="AF2096">
        <v>-0.99999999999999978</v>
      </c>
      <c r="AG2096">
        <v>-0.99999999999999978</v>
      </c>
      <c r="AH2096">
        <v>-0.99999999999999978</v>
      </c>
      <c r="AI2096">
        <v>0</v>
      </c>
      <c r="AJ2096">
        <v>-2.3608047034785629E-2</v>
      </c>
      <c r="AK2096">
        <v>-0.10116626448372684</v>
      </c>
      <c r="AL2096">
        <v>-3.1050353572730116E-2</v>
      </c>
      <c r="AM2096">
        <v>7.082903594880282E-3</v>
      </c>
      <c r="AN2096">
        <v>0.12415565512529056</v>
      </c>
      <c r="AO2096">
        <v>-0.32875873254662746</v>
      </c>
      <c r="AP2096">
        <v>2.9486396102686121</v>
      </c>
      <c r="AQ2096">
        <v>25.483625908801137</v>
      </c>
      <c r="AR2096">
        <v>0.57842305289878415</v>
      </c>
      <c r="AS2096">
        <v>0.46387919350425821</v>
      </c>
      <c r="AT2096">
        <v>-0.99999999999999978</v>
      </c>
      <c r="AU2096">
        <v>-0.99999999999999978</v>
      </c>
      <c r="AV2096">
        <v>-0.77493329403392397</v>
      </c>
      <c r="AW2096">
        <v>23.657625700907573</v>
      </c>
      <c r="AX2096">
        <v>21.296820997429009</v>
      </c>
      <c r="AY2096">
        <v>-4.0929064265511845E-3</v>
      </c>
      <c r="AZ2096">
        <v>-40.697307011359143</v>
      </c>
      <c r="BA2096">
        <v>1303.1720513964474</v>
      </c>
      <c r="CU2096" t="e">
        <v>#N/A</v>
      </c>
      <c r="CV2096" t="e">
        <v>#N/A</v>
      </c>
    </row>
    <row r="2097" spans="1:100" x14ac:dyDescent="0.25">
      <c r="A2097">
        <v>5012</v>
      </c>
      <c r="B2097" t="s">
        <v>2425</v>
      </c>
      <c r="C2097">
        <v>3</v>
      </c>
      <c r="D2097">
        <v>4.0340907629707781</v>
      </c>
      <c r="E2097">
        <v>4.4980948943556982E-2</v>
      </c>
      <c r="F2097">
        <v>0.34535440616694085</v>
      </c>
      <c r="G2097">
        <v>0.35914615751961504</v>
      </c>
      <c r="H2097">
        <v>7.2848072686612628E-2</v>
      </c>
      <c r="I2097">
        <v>0</v>
      </c>
      <c r="J2097">
        <v>4.3708843611967589</v>
      </c>
      <c r="K2097">
        <v>7.2848072686612628E-2</v>
      </c>
      <c r="L2097">
        <v>-0.99999999999999956</v>
      </c>
      <c r="M2097">
        <v>-0.99999999999999956</v>
      </c>
      <c r="N2097">
        <v>1.4569614537322524</v>
      </c>
      <c r="O2097">
        <v>8.7641212816871477</v>
      </c>
      <c r="P2097">
        <v>0.59226351315544634</v>
      </c>
      <c r="Q2097">
        <v>0.97314120848152741</v>
      </c>
      <c r="R2097">
        <v>0.33721185228446071</v>
      </c>
      <c r="S2097">
        <v>0.33333333333333359</v>
      </c>
      <c r="T2097">
        <v>-0.14639872722567646</v>
      </c>
      <c r="U2097">
        <v>-0.34468597483427943</v>
      </c>
      <c r="V2097">
        <v>0</v>
      </c>
      <c r="W2097">
        <v>-9.2239776565294118</v>
      </c>
      <c r="X2097">
        <v>-1.7218324094641095</v>
      </c>
      <c r="Y2097">
        <v>-0.99999999999999956</v>
      </c>
      <c r="Z2097">
        <v>-0.99999999999999956</v>
      </c>
      <c r="AA2097">
        <v>7.6410018743075518</v>
      </c>
      <c r="AB2097">
        <v>-8.8826274018672907E-2</v>
      </c>
      <c r="AC2097">
        <v>0.14144499857267206</v>
      </c>
      <c r="AD2097">
        <v>0.27793662901705102</v>
      </c>
      <c r="AE2097">
        <v>16.527767678552497</v>
      </c>
      <c r="AF2097">
        <v>-0.99999999999999956</v>
      </c>
      <c r="AG2097">
        <v>-0.99999999999999956</v>
      </c>
      <c r="AH2097">
        <v>-0.99999999999999956</v>
      </c>
      <c r="AI2097">
        <v>0</v>
      </c>
      <c r="AJ2097">
        <v>0</v>
      </c>
      <c r="AK2097">
        <v>-0.13876771198444854</v>
      </c>
      <c r="AL2097">
        <v>-0.35410247911052545</v>
      </c>
      <c r="AM2097">
        <v>0.46544617210646422</v>
      </c>
      <c r="AN2097">
        <v>-0.25237158951881583</v>
      </c>
      <c r="AO2097">
        <v>10.942315742739369</v>
      </c>
      <c r="AP2097">
        <v>-8.0798021335230192</v>
      </c>
      <c r="AQ2097">
        <v>-4.8530932953326582</v>
      </c>
      <c r="AR2097">
        <v>-0.15775136872662279</v>
      </c>
      <c r="AS2097">
        <v>-1.6489843367774961</v>
      </c>
      <c r="AT2097">
        <v>-0.99999999999999956</v>
      </c>
      <c r="AU2097">
        <v>-0.99999999999999956</v>
      </c>
      <c r="AV2097">
        <v>0.69635800980407558</v>
      </c>
      <c r="AW2097">
        <v>8.3253210224716732</v>
      </c>
      <c r="AX2097">
        <v>8.3253210224716732</v>
      </c>
      <c r="AY2097">
        <v>5.6840108847240063E-2</v>
      </c>
      <c r="AZ2097">
        <v>-35.583671233346536</v>
      </c>
      <c r="BA2097">
        <v>1410.4716246874732</v>
      </c>
    </row>
    <row r="2098" spans="1:100" x14ac:dyDescent="0.25">
      <c r="A2098">
        <v>5013</v>
      </c>
      <c r="B2098" t="s">
        <v>2362</v>
      </c>
      <c r="C2098">
        <v>3</v>
      </c>
      <c r="D2098">
        <v>5.1198729087890991</v>
      </c>
      <c r="E2098">
        <v>0</v>
      </c>
      <c r="F2098">
        <v>-0.55747654861470652</v>
      </c>
      <c r="G2098">
        <v>-0.55747654861470652</v>
      </c>
      <c r="H2098">
        <v>0.30956555639000782</v>
      </c>
      <c r="I2098">
        <v>0</v>
      </c>
      <c r="J2098">
        <v>18.573933383400469</v>
      </c>
      <c r="K2098">
        <v>0.30956555639000782</v>
      </c>
      <c r="L2098">
        <v>-1.0000000000000013</v>
      </c>
      <c r="M2098">
        <v>-1.0000000000000013</v>
      </c>
      <c r="N2098">
        <v>6.1913111278001542</v>
      </c>
      <c r="O2098">
        <v>23.136329743574855</v>
      </c>
      <c r="P2098">
        <v>-0.46873705948142774</v>
      </c>
      <c r="Q2098">
        <v>-2.1898551759182605</v>
      </c>
      <c r="R2098">
        <v>-0.66517752097510952</v>
      </c>
      <c r="S2098">
        <v>0.33333333333333404</v>
      </c>
      <c r="T2098">
        <v>0.30442775085501567</v>
      </c>
      <c r="U2098">
        <v>0.38628653861668283</v>
      </c>
      <c r="V2098">
        <v>-2.7596644366377925E-2</v>
      </c>
      <c r="W2098">
        <v>27.475416881945847</v>
      </c>
      <c r="X2098">
        <v>1.6788562335884856</v>
      </c>
      <c r="Y2098">
        <v>-1.0000000000000013</v>
      </c>
      <c r="Z2098">
        <v>-1.0000000000000013</v>
      </c>
      <c r="AA2098">
        <v>63.55987802441927</v>
      </c>
      <c r="AB2098">
        <v>0.49352188899430116</v>
      </c>
      <c r="AC2098">
        <v>9.7841395092130024E-2</v>
      </c>
      <c r="AD2098">
        <v>0.14362948918253934</v>
      </c>
      <c r="AE2098">
        <v>36.749638663448479</v>
      </c>
      <c r="AF2098">
        <v>-1.0000000000000013</v>
      </c>
      <c r="AG2098">
        <v>-1.0000000000000013</v>
      </c>
      <c r="AH2098">
        <v>-1.0000000000000013</v>
      </c>
      <c r="AI2098">
        <v>6.2201801143114341E-3</v>
      </c>
      <c r="AJ2098">
        <v>-2.7596644366377925E-2</v>
      </c>
      <c r="AK2098">
        <v>-4.202121389143422E-2</v>
      </c>
      <c r="AL2098">
        <v>-2.437642651506839E-2</v>
      </c>
      <c r="AM2098">
        <v>-7.581501469891283E-3</v>
      </c>
      <c r="AN2098">
        <v>0.352279305182498</v>
      </c>
      <c r="AO2098">
        <v>-0.39964360620445172</v>
      </c>
      <c r="AP2098">
        <v>8.6851004969871024</v>
      </c>
      <c r="AQ2098">
        <v>46.049350265346298</v>
      </c>
      <c r="AR2098">
        <v>0.9964509784386536</v>
      </c>
      <c r="AS2098">
        <v>1.9884217899784933</v>
      </c>
      <c r="AT2098">
        <v>-1.0000000000000013</v>
      </c>
      <c r="AU2098">
        <v>-1.0000000000000013</v>
      </c>
      <c r="AV2098">
        <v>-1.2226540695898163</v>
      </c>
      <c r="AW2098">
        <v>95.381308264981143</v>
      </c>
      <c r="AX2098">
        <v>92.746047430629588</v>
      </c>
      <c r="AY2098">
        <v>0.10461237125384684</v>
      </c>
      <c r="AZ2098">
        <v>37.155947831711487</v>
      </c>
      <c r="BA2098">
        <v>1493.02077150584</v>
      </c>
    </row>
    <row r="2099" spans="1:100" x14ac:dyDescent="0.25">
      <c r="A2099">
        <v>5015</v>
      </c>
      <c r="B2099" t="s">
        <v>2426</v>
      </c>
      <c r="C2099">
        <v>2</v>
      </c>
      <c r="D2099">
        <v>4.4114123747723131</v>
      </c>
      <c r="E2099">
        <v>0.15093284827798448</v>
      </c>
      <c r="F2099">
        <v>0.45277655722482668</v>
      </c>
      <c r="G2099">
        <v>0.46249952756755264</v>
      </c>
      <c r="H2099">
        <v>0.1479092315274762</v>
      </c>
      <c r="I2099">
        <v>0</v>
      </c>
      <c r="J2099">
        <v>8.8745538916485724</v>
      </c>
      <c r="K2099">
        <v>0.1479092315274762</v>
      </c>
      <c r="L2099">
        <v>-1</v>
      </c>
      <c r="M2099">
        <v>-1</v>
      </c>
      <c r="N2099">
        <v>2.9581846305495239</v>
      </c>
      <c r="O2099">
        <v>13.063209963019771</v>
      </c>
      <c r="P2099">
        <v>0.93217248232491556</v>
      </c>
      <c r="Q2099">
        <v>2.4669881199094226</v>
      </c>
      <c r="R2099">
        <v>0.81177075676372046</v>
      </c>
      <c r="S2099">
        <v>0.34250315439744872</v>
      </c>
      <c r="T2099">
        <v>0.33513048279102131</v>
      </c>
      <c r="U2099">
        <v>0.14071327281930235</v>
      </c>
      <c r="V2099">
        <v>8.975333212224313E-3</v>
      </c>
      <c r="W2099">
        <v>28.299822215624193</v>
      </c>
      <c r="X2099">
        <v>1.0951641603826108</v>
      </c>
      <c r="Y2099">
        <v>-1</v>
      </c>
      <c r="Z2099">
        <v>-1</v>
      </c>
      <c r="AA2099">
        <v>50.612696493915308</v>
      </c>
      <c r="AB2099">
        <v>0.18819854723387136</v>
      </c>
      <c r="AC2099">
        <v>0.18843903331491915</v>
      </c>
      <c r="AD2099">
        <v>0.18323965699927003</v>
      </c>
      <c r="AE2099">
        <v>24.14166752816995</v>
      </c>
      <c r="AF2099">
        <v>-1</v>
      </c>
      <c r="AG2099">
        <v>-1</v>
      </c>
      <c r="AH2099">
        <v>-1</v>
      </c>
      <c r="AI2099">
        <v>4.6545225293759731E-3</v>
      </c>
      <c r="AJ2099">
        <v>8.975333212224313E-3</v>
      </c>
      <c r="AK2099">
        <v>5.1772786690241213E-3</v>
      </c>
      <c r="AL2099">
        <v>0.16665067832022321</v>
      </c>
      <c r="AM2099">
        <v>-2.3154911737796602E-3</v>
      </c>
      <c r="AN2099">
        <v>0.18575635138883342</v>
      </c>
      <c r="AO2099">
        <v>0.32805777822399307</v>
      </c>
      <c r="AP2099">
        <v>5.1171035120985877</v>
      </c>
      <c r="AQ2099">
        <v>33.749755920617361</v>
      </c>
      <c r="AR2099">
        <v>0.78836198536458102</v>
      </c>
      <c r="AS2099">
        <v>1.1909128643545799</v>
      </c>
      <c r="AT2099">
        <v>-1</v>
      </c>
      <c r="AU2099">
        <v>-1</v>
      </c>
      <c r="AV2099">
        <v>1.1289688261894435</v>
      </c>
      <c r="AW2099">
        <v>63.771108258473134</v>
      </c>
      <c r="AX2099">
        <v>64.002295631266449</v>
      </c>
      <c r="AY2099">
        <v>0.2355810748788533</v>
      </c>
      <c r="AZ2099">
        <v>12.07328887530255</v>
      </c>
      <c r="BA2099">
        <v>1459.8575336034842</v>
      </c>
    </row>
    <row r="2100" spans="1:100" x14ac:dyDescent="0.25">
      <c r="A2100">
        <v>5016</v>
      </c>
      <c r="B2100" t="s">
        <v>2427</v>
      </c>
      <c r="C2100">
        <v>2</v>
      </c>
      <c r="D2100">
        <v>5.4001179024417878</v>
      </c>
      <c r="E2100">
        <v>0.37055210863441274</v>
      </c>
      <c r="F2100">
        <v>0.99965250578226605</v>
      </c>
      <c r="G2100">
        <v>1.0118588910935851</v>
      </c>
      <c r="H2100">
        <v>0.26156045721163451</v>
      </c>
      <c r="I2100">
        <v>0</v>
      </c>
      <c r="J2100">
        <v>15.693627432698069</v>
      </c>
      <c r="K2100">
        <v>0.26156045721163451</v>
      </c>
      <c r="L2100">
        <v>-1</v>
      </c>
      <c r="M2100">
        <v>-1</v>
      </c>
      <c r="N2100">
        <v>5.2312091442326896</v>
      </c>
      <c r="O2100">
        <v>20.146444466008301</v>
      </c>
      <c r="P2100">
        <v>2.0444266447301502</v>
      </c>
      <c r="Q2100">
        <v>5.066614858556318</v>
      </c>
      <c r="R2100">
        <v>1.6656140075917929</v>
      </c>
      <c r="S2100">
        <v>0.36374781615127533</v>
      </c>
      <c r="T2100">
        <v>0.42482587125118942</v>
      </c>
      <c r="U2100">
        <v>0.25178137776460774</v>
      </c>
      <c r="V2100">
        <v>2.3661706708629233E-2</v>
      </c>
      <c r="W2100">
        <v>35.309794150552193</v>
      </c>
      <c r="X2100">
        <v>1.609698109492419</v>
      </c>
      <c r="Y2100">
        <v>-1</v>
      </c>
      <c r="Z2100">
        <v>-1</v>
      </c>
      <c r="AA2100">
        <v>65.045099650067726</v>
      </c>
      <c r="AB2100">
        <v>0.31278213389487658</v>
      </c>
      <c r="AC2100">
        <v>0.31306989914943206</v>
      </c>
      <c r="AD2100">
        <v>0.30680024739985551</v>
      </c>
      <c r="AE2100">
        <v>35.619115389273261</v>
      </c>
      <c r="AF2100">
        <v>-1</v>
      </c>
      <c r="AG2100">
        <v>-1</v>
      </c>
      <c r="AH2100">
        <v>-1</v>
      </c>
      <c r="AI2100">
        <v>1.2707686819581196E-2</v>
      </c>
      <c r="AJ2100">
        <v>2.3661706708629233E-2</v>
      </c>
      <c r="AK2100">
        <v>-0.14491381796220543</v>
      </c>
      <c r="AL2100">
        <v>0.31674177495145278</v>
      </c>
      <c r="AM2100">
        <v>-0.17713009937955254</v>
      </c>
      <c r="AN2100">
        <v>0.36057095959460633</v>
      </c>
      <c r="AO2100">
        <v>-4.1234068442279055</v>
      </c>
      <c r="AP2100">
        <v>9.5685681345504854</v>
      </c>
      <c r="AQ2100">
        <v>41.21236580446805</v>
      </c>
      <c r="AR2100">
        <v>0.95262863624987593</v>
      </c>
      <c r="AS2100">
        <v>1.7221306030435202</v>
      </c>
      <c r="AT2100">
        <v>-1</v>
      </c>
      <c r="AU2100">
        <v>-1</v>
      </c>
      <c r="AV2100">
        <v>2.2620532013569998</v>
      </c>
      <c r="AW2100">
        <v>80.403396974459497</v>
      </c>
      <c r="AX2100">
        <v>80.852477933408807</v>
      </c>
      <c r="AY2100">
        <v>0.36369430126291791</v>
      </c>
      <c r="AZ2100">
        <v>34.517767918341363</v>
      </c>
      <c r="BA2100">
        <v>1466.8647807214591</v>
      </c>
    </row>
    <row r="2101" spans="1:100" x14ac:dyDescent="0.25">
      <c r="A2101">
        <v>5019</v>
      </c>
      <c r="B2101" t="s">
        <v>2428</v>
      </c>
      <c r="C2101">
        <v>2</v>
      </c>
      <c r="D2101">
        <v>2.9317287961035614</v>
      </c>
      <c r="E2101">
        <v>-0.17774642377461461</v>
      </c>
      <c r="F2101">
        <v>-0.36567073370592362</v>
      </c>
      <c r="G2101">
        <v>-0.35966440926555154</v>
      </c>
      <c r="H2101">
        <v>-2.217968537867443E-2</v>
      </c>
      <c r="I2101">
        <v>0</v>
      </c>
      <c r="J2101">
        <v>-1.3307811227204658</v>
      </c>
      <c r="K2101">
        <v>-2.217968537867443E-2</v>
      </c>
      <c r="L2101">
        <v>-1</v>
      </c>
      <c r="M2101">
        <v>-1</v>
      </c>
      <c r="N2101">
        <v>-0.44359370757348859</v>
      </c>
      <c r="O2101">
        <v>2.4625351568040328</v>
      </c>
      <c r="P2101">
        <v>-0.73241234435886771</v>
      </c>
      <c r="Q2101">
        <v>-1.4235787760915291</v>
      </c>
      <c r="R2101">
        <v>-0.4660797271771398</v>
      </c>
      <c r="S2101">
        <v>0.31070867540266944</v>
      </c>
      <c r="T2101">
        <v>0.20089355412767304</v>
      </c>
      <c r="U2101">
        <v>-2.5509779851205977E-2</v>
      </c>
      <c r="V2101">
        <v>-1.3004098564646542E-2</v>
      </c>
      <c r="W2101">
        <v>17.808791197024163</v>
      </c>
      <c r="X2101">
        <v>0.32511947684576964</v>
      </c>
      <c r="Y2101">
        <v>-1</v>
      </c>
      <c r="Z2101">
        <v>-1</v>
      </c>
      <c r="AA2101">
        <v>29.013353359641961</v>
      </c>
      <c r="AB2101">
        <v>1.7484038949629604E-3</v>
      </c>
      <c r="AC2101">
        <v>1.9181325920429038E-3</v>
      </c>
      <c r="AD2101">
        <v>-1.6794837051627015E-3</v>
      </c>
      <c r="AE2101">
        <v>6.9646712943845817</v>
      </c>
      <c r="AF2101">
        <v>-1</v>
      </c>
      <c r="AG2101">
        <v>-1</v>
      </c>
      <c r="AH2101">
        <v>-1</v>
      </c>
      <c r="AI2101">
        <v>-7.3977363313854818E-3</v>
      </c>
      <c r="AJ2101">
        <v>-1.3004098564646542E-2</v>
      </c>
      <c r="AK2101">
        <v>0.22980162310159519</v>
      </c>
      <c r="AL2101">
        <v>-5.7973666112347846E-2</v>
      </c>
      <c r="AM2101">
        <v>0.25930973275231467</v>
      </c>
      <c r="AN2101">
        <v>-7.586887253726092E-2</v>
      </c>
      <c r="AO2101">
        <v>6.9900606886283985</v>
      </c>
      <c r="AP2101">
        <v>-1.5448993983058177</v>
      </c>
      <c r="AQ2101">
        <v>22.581312951381303</v>
      </c>
      <c r="AR2101">
        <v>0.54252269445779489</v>
      </c>
      <c r="AS2101">
        <v>0.39589944262488519</v>
      </c>
      <c r="AT2101">
        <v>-1</v>
      </c>
      <c r="AU2101">
        <v>-1</v>
      </c>
      <c r="AV2101">
        <v>-0.56679022062562201</v>
      </c>
      <c r="AW2101">
        <v>38.879445574303418</v>
      </c>
      <c r="AX2101">
        <v>38.784536296163424</v>
      </c>
      <c r="AY2101">
        <v>4.3848519547024511E-2</v>
      </c>
      <c r="AZ2101">
        <v>-21.516820760315689</v>
      </c>
      <c r="BA2101">
        <v>1427.6751101448094</v>
      </c>
    </row>
    <row r="2102" spans="1:100" x14ac:dyDescent="0.25">
      <c r="A2102">
        <v>5020</v>
      </c>
      <c r="B2102" t="s">
        <v>2429</v>
      </c>
      <c r="C2102">
        <v>3</v>
      </c>
      <c r="D2102">
        <v>-1.3226989683378345</v>
      </c>
      <c r="E2102">
        <v>0</v>
      </c>
      <c r="F2102">
        <v>0.77458825956935118</v>
      </c>
      <c r="G2102">
        <v>0.77458825956935118</v>
      </c>
      <c r="H2102">
        <v>0.12318541282650583</v>
      </c>
      <c r="I2102">
        <v>0</v>
      </c>
      <c r="J2102">
        <v>7.3911247695903457</v>
      </c>
      <c r="K2102">
        <v>0.12318541282650583</v>
      </c>
      <c r="L2102">
        <v>-1.0000000000000013</v>
      </c>
      <c r="M2102">
        <v>-1.0000000000000013</v>
      </c>
      <c r="N2102">
        <v>2.4637082565301158</v>
      </c>
      <c r="O2102">
        <v>6.8430140608218641</v>
      </c>
      <c r="P2102">
        <v>1.3679116283094297</v>
      </c>
      <c r="Q2102">
        <v>1.7072116052938255</v>
      </c>
      <c r="R2102">
        <v>0.7364643707094507</v>
      </c>
      <c r="S2102">
        <v>0.33333333333333387</v>
      </c>
      <c r="T2102">
        <v>0.23562876845977354</v>
      </c>
      <c r="U2102">
        <v>-1.3054715139981247E-2</v>
      </c>
      <c r="V2102">
        <v>0</v>
      </c>
      <c r="W2102">
        <v>17.308878953064799</v>
      </c>
      <c r="X2102">
        <v>0.29377985664544393</v>
      </c>
      <c r="Y2102">
        <v>-1.0000000000000013</v>
      </c>
      <c r="Z2102">
        <v>-1.0000000000000013</v>
      </c>
      <c r="AA2102">
        <v>12.390587377176503</v>
      </c>
      <c r="AB2102">
        <v>-0.19338433559141543</v>
      </c>
      <c r="AC2102">
        <v>-6.3373845889445071E-2</v>
      </c>
      <c r="AD2102">
        <v>0.14366306254890557</v>
      </c>
      <c r="AE2102">
        <v>-5.6547559465977439</v>
      </c>
      <c r="AF2102">
        <v>-1.0000000000000013</v>
      </c>
      <c r="AG2102">
        <v>-1.0000000000000013</v>
      </c>
      <c r="AH2102">
        <v>-1.0000000000000013</v>
      </c>
      <c r="AI2102">
        <v>0</v>
      </c>
      <c r="AJ2102">
        <v>0</v>
      </c>
      <c r="AK2102">
        <v>0.25802285575547779</v>
      </c>
      <c r="AL2102">
        <v>4.6934975739694115E-2</v>
      </c>
      <c r="AM2102">
        <v>0.25820392615171683</v>
      </c>
      <c r="AN2102">
        <v>-0.14188365843362363</v>
      </c>
      <c r="AO2102">
        <v>7.7452124325703107</v>
      </c>
      <c r="AP2102">
        <v>-3.312416582142121</v>
      </c>
      <c r="AQ2102">
        <v>24.700003722655158</v>
      </c>
      <c r="AR2102">
        <v>0.55590738665312645</v>
      </c>
      <c r="AS2102">
        <v>0.41696526947195078</v>
      </c>
      <c r="AT2102">
        <v>-1.0000000000000013</v>
      </c>
      <c r="AU2102">
        <v>-1.0000000000000013</v>
      </c>
      <c r="AV2102">
        <v>1.5110526302788017</v>
      </c>
      <c r="AW2102">
        <v>15.921184855856245</v>
      </c>
      <c r="AX2102">
        <v>15.921184855856245</v>
      </c>
      <c r="AY2102">
        <v>-0.40057795782877947</v>
      </c>
      <c r="AZ2102">
        <v>-89.29085749125025</v>
      </c>
      <c r="BA2102">
        <v>1295.9267600466726</v>
      </c>
      <c r="CU2102" t="e">
        <v>#N/A</v>
      </c>
      <c r="CV2102" t="e">
        <v>#N/A</v>
      </c>
    </row>
    <row r="2103" spans="1:100" x14ac:dyDescent="0.25">
      <c r="A2103">
        <v>5022</v>
      </c>
      <c r="B2103" t="s">
        <v>2430</v>
      </c>
      <c r="C2103">
        <v>3</v>
      </c>
      <c r="D2103">
        <v>4.9930726686646469</v>
      </c>
      <c r="E2103">
        <v>0</v>
      </c>
      <c r="F2103">
        <v>0.55365483118783776</v>
      </c>
      <c r="G2103">
        <v>0.55365483118783776</v>
      </c>
      <c r="H2103">
        <v>5.2388758466620139E-2</v>
      </c>
      <c r="I2103">
        <v>0</v>
      </c>
      <c r="J2103">
        <v>3.1433255079972087</v>
      </c>
      <c r="K2103">
        <v>5.2388758466620139E-2</v>
      </c>
      <c r="L2103">
        <v>-1</v>
      </c>
      <c r="M2103">
        <v>-1</v>
      </c>
      <c r="N2103">
        <v>1.0477751693324029</v>
      </c>
      <c r="O2103">
        <v>8.6900530078496878</v>
      </c>
      <c r="P2103">
        <v>-0.37335953265100597</v>
      </c>
      <c r="Q2103">
        <v>2.2499180144245914</v>
      </c>
      <c r="R2103">
        <v>0.72702496247030368</v>
      </c>
      <c r="S2103">
        <v>0.33333333333333315</v>
      </c>
      <c r="T2103">
        <v>-5.7710654291075789E-2</v>
      </c>
      <c r="U2103">
        <v>-6.5322025138705747E-2</v>
      </c>
      <c r="V2103">
        <v>0</v>
      </c>
      <c r="W2103">
        <v>6.3164758174772597</v>
      </c>
      <c r="X2103">
        <v>-0.42270351530658978</v>
      </c>
      <c r="Y2103">
        <v>-1</v>
      </c>
      <c r="Z2103">
        <v>-1</v>
      </c>
      <c r="AA2103">
        <v>10.465810258324831</v>
      </c>
      <c r="AB2103">
        <v>0.15423960579338591</v>
      </c>
      <c r="AC2103">
        <v>-7.5975646982119699E-2</v>
      </c>
      <c r="AD2103">
        <v>-9.8177692437210803E-3</v>
      </c>
      <c r="AE2103">
        <v>3.4223094783772599</v>
      </c>
      <c r="AF2103">
        <v>-1</v>
      </c>
      <c r="AG2103">
        <v>-1</v>
      </c>
      <c r="AH2103">
        <v>-1</v>
      </c>
      <c r="AI2103">
        <v>0</v>
      </c>
      <c r="AJ2103">
        <v>0</v>
      </c>
      <c r="AK2103">
        <v>0.2085025075028131</v>
      </c>
      <c r="AL2103">
        <v>0.11505139813376861</v>
      </c>
      <c r="AM2103">
        <v>1.9258246743596684E-2</v>
      </c>
      <c r="AN2103">
        <v>0.13288017222836659</v>
      </c>
      <c r="AO2103">
        <v>1.5239687061039813</v>
      </c>
      <c r="AP2103">
        <v>3.8972612963780051</v>
      </c>
      <c r="AQ2103">
        <v>9.4598013254744657</v>
      </c>
      <c r="AR2103">
        <v>0.21030065390355152</v>
      </c>
      <c r="AS2103">
        <v>-0.37031475683996928</v>
      </c>
      <c r="AT2103">
        <v>-1</v>
      </c>
      <c r="AU2103">
        <v>-1</v>
      </c>
      <c r="AV2103">
        <v>1.2806797936581407</v>
      </c>
      <c r="AW2103">
        <v>23.053124562552515</v>
      </c>
      <c r="AX2103">
        <v>23.053124562552515</v>
      </c>
      <c r="AY2103">
        <v>0.16861643871351564</v>
      </c>
      <c r="AZ2103">
        <v>12.375654031102268</v>
      </c>
      <c r="BA2103">
        <v>1511.6011009401116</v>
      </c>
      <c r="CU2103" t="e">
        <v>#N/A</v>
      </c>
      <c r="CV2103" t="e">
        <v>#N/A</v>
      </c>
    </row>
    <row r="2104" spans="1:100" x14ac:dyDescent="0.25">
      <c r="A2104">
        <v>5024</v>
      </c>
      <c r="B2104" t="s">
        <v>943</v>
      </c>
      <c r="C2104">
        <v>3</v>
      </c>
      <c r="D2104">
        <v>4.8103576987480183</v>
      </c>
      <c r="E2104">
        <v>5.8113252697346782E-2</v>
      </c>
      <c r="F2104">
        <v>-1.1466020437872482E-3</v>
      </c>
      <c r="G2104">
        <v>1.9104785241939017E-2</v>
      </c>
      <c r="H2104">
        <v>0.23452320238904478</v>
      </c>
      <c r="I2104">
        <v>0</v>
      </c>
      <c r="J2104">
        <v>14.071392143342683</v>
      </c>
      <c r="K2104">
        <v>0.23452320238904478</v>
      </c>
      <c r="L2104">
        <v>-1</v>
      </c>
      <c r="M2104">
        <v>-1</v>
      </c>
      <c r="N2104">
        <v>4.6904640477808952</v>
      </c>
      <c r="O2104">
        <v>18.900854627332638</v>
      </c>
      <c r="P2104">
        <v>-8.0025774509661293E-2</v>
      </c>
      <c r="Q2104">
        <v>0.77726120650032193</v>
      </c>
      <c r="R2104">
        <v>0.21064601097787955</v>
      </c>
      <c r="S2104">
        <v>0.33238797926406233</v>
      </c>
      <c r="T2104">
        <v>0.29085495048699378</v>
      </c>
      <c r="U2104">
        <v>0.54512499137979376</v>
      </c>
      <c r="V2104">
        <v>0</v>
      </c>
      <c r="W2104">
        <v>37.353788749672226</v>
      </c>
      <c r="X2104">
        <v>2.5267413100348475</v>
      </c>
      <c r="Y2104">
        <v>-1</v>
      </c>
      <c r="Z2104">
        <v>-1</v>
      </c>
      <c r="AA2104">
        <v>81.141611139442006</v>
      </c>
      <c r="AB2104">
        <v>0.46786633151082968</v>
      </c>
      <c r="AC2104">
        <v>0.25577399451424626</v>
      </c>
      <c r="AD2104">
        <v>0.14790320155076286</v>
      </c>
      <c r="AE2104">
        <v>43.577176378791911</v>
      </c>
      <c r="AF2104">
        <v>-1</v>
      </c>
      <c r="AG2104">
        <v>-1</v>
      </c>
      <c r="AH2104">
        <v>-1</v>
      </c>
      <c r="AI2104">
        <v>9.8690299454110512E-3</v>
      </c>
      <c r="AJ2104">
        <v>0</v>
      </c>
      <c r="AK2104">
        <v>-2.0366035179682836E-2</v>
      </c>
      <c r="AL2104">
        <v>1.1432071176737217</v>
      </c>
      <c r="AM2104">
        <v>8.0746533878886417E-2</v>
      </c>
      <c r="AN2104">
        <v>0.45604833250909205</v>
      </c>
      <c r="AO2104">
        <v>1.9168331710737467</v>
      </c>
      <c r="AP2104">
        <v>17.117243901095911</v>
      </c>
      <c r="AQ2104">
        <v>51.425180893014918</v>
      </c>
      <c r="AR2104">
        <v>1.16836792113085</v>
      </c>
      <c r="AS2104">
        <v>2.7612645124238928</v>
      </c>
      <c r="AT2104">
        <v>-1</v>
      </c>
      <c r="AU2104">
        <v>-1</v>
      </c>
      <c r="AV2104">
        <v>0.22975079621981845</v>
      </c>
      <c r="AW2104">
        <v>117.15970966787067</v>
      </c>
      <c r="AX2104">
        <v>117.35709026677888</v>
      </c>
      <c r="AY2104">
        <v>0.36384514799944812</v>
      </c>
      <c r="AZ2104">
        <v>67.24325722727994</v>
      </c>
      <c r="BA2104">
        <v>1553.0704862614339</v>
      </c>
    </row>
    <row r="2105" spans="1:100" x14ac:dyDescent="0.25">
      <c r="A2105">
        <v>5025</v>
      </c>
      <c r="B2105" t="s">
        <v>2431</v>
      </c>
      <c r="C2105">
        <v>3</v>
      </c>
      <c r="D2105">
        <v>4.5710314270842449</v>
      </c>
      <c r="E2105">
        <v>1.0824508469948948E-4</v>
      </c>
      <c r="F2105">
        <v>2.7770325541808996</v>
      </c>
      <c r="G2105">
        <v>2.7756533177969565</v>
      </c>
      <c r="H2105">
        <v>-0.22335744954564629</v>
      </c>
      <c r="I2105">
        <v>0</v>
      </c>
      <c r="J2105">
        <v>-13.401446972738777</v>
      </c>
      <c r="K2105">
        <v>-0.22335744954564629</v>
      </c>
      <c r="L2105">
        <v>-1.0000000000000018</v>
      </c>
      <c r="M2105">
        <v>-1.0000000000000018</v>
      </c>
      <c r="N2105">
        <v>-4.4671489909129267</v>
      </c>
      <c r="O2105">
        <v>-6.0547622278575748</v>
      </c>
      <c r="P2105">
        <v>-0.8309361310670843</v>
      </c>
      <c r="Q2105">
        <v>1.2961158721838035</v>
      </c>
      <c r="R2105">
        <v>0.21021307656731567</v>
      </c>
      <c r="S2105">
        <v>0.33333333333333404</v>
      </c>
      <c r="T2105">
        <v>7.8086760161445959E-2</v>
      </c>
      <c r="U2105">
        <v>6.8233576412064595E-2</v>
      </c>
      <c r="V2105">
        <v>0</v>
      </c>
      <c r="W2105">
        <v>28.120444778099639</v>
      </c>
      <c r="X2105">
        <v>0.62912861453016156</v>
      </c>
      <c r="Y2105">
        <v>-1.0000000000000018</v>
      </c>
      <c r="Z2105">
        <v>-1.0000000000000018</v>
      </c>
      <c r="AA2105">
        <v>66.673883735402057</v>
      </c>
      <c r="AB2105">
        <v>0.35222843939111348</v>
      </c>
      <c r="AC2105">
        <v>0.37371117974140211</v>
      </c>
      <c r="AD2105">
        <v>4.0924898482187305E-2</v>
      </c>
      <c r="AE2105">
        <v>38.343225880735133</v>
      </c>
      <c r="AF2105">
        <v>-1.0000000000000018</v>
      </c>
      <c r="AG2105">
        <v>-1.0000000000000018</v>
      </c>
      <c r="AH2105">
        <v>-1.0000000000000018</v>
      </c>
      <c r="AI2105">
        <v>0</v>
      </c>
      <c r="AJ2105">
        <v>0</v>
      </c>
      <c r="AK2105">
        <v>0.13430474628014757</v>
      </c>
      <c r="AL2105">
        <v>0.12458462960969249</v>
      </c>
      <c r="AM2105">
        <v>-0.16633147316726046</v>
      </c>
      <c r="AN2105">
        <v>0.16249485590720891</v>
      </c>
      <c r="AO2105">
        <v>-3.4867630977807726</v>
      </c>
      <c r="AP2105">
        <v>4.6852945457286852</v>
      </c>
      <c r="AQ2105">
        <v>14.718997805360853</v>
      </c>
      <c r="AR2105">
        <v>0.47965366990684466</v>
      </c>
      <c r="AS2105">
        <v>0.40577116498451621</v>
      </c>
      <c r="AT2105">
        <v>-1.0000000000000018</v>
      </c>
      <c r="AU2105">
        <v>-1.0000000000000018</v>
      </c>
      <c r="AV2105">
        <v>2.985866394364272</v>
      </c>
      <c r="AW2105">
        <v>65.304416053273215</v>
      </c>
      <c r="AX2105">
        <v>65.304416053273215</v>
      </c>
      <c r="AY2105">
        <v>0.11288144292873367</v>
      </c>
      <c r="AZ2105">
        <v>-14.226292819439166</v>
      </c>
      <c r="BA2105">
        <v>1448.5500236386583</v>
      </c>
    </row>
    <row r="2106" spans="1:100" x14ac:dyDescent="0.25">
      <c r="A2106">
        <v>5026</v>
      </c>
      <c r="B2106" t="s">
        <v>2432</v>
      </c>
      <c r="C2106">
        <v>3</v>
      </c>
      <c r="D2106">
        <v>4.8997646849486935</v>
      </c>
      <c r="E2106">
        <v>4.4957030619491942E-3</v>
      </c>
      <c r="F2106">
        <v>0.45701352050340832</v>
      </c>
      <c r="G2106">
        <v>0.45701352050340832</v>
      </c>
      <c r="H2106">
        <v>0.37574621869132241</v>
      </c>
      <c r="I2106">
        <v>0</v>
      </c>
      <c r="J2106">
        <v>22.544773121479345</v>
      </c>
      <c r="K2106">
        <v>0.37574621869132241</v>
      </c>
      <c r="L2106">
        <v>-0.99999999999999789</v>
      </c>
      <c r="M2106">
        <v>-0.99999999999999789</v>
      </c>
      <c r="N2106">
        <v>7.5149243738264486</v>
      </c>
      <c r="O2106">
        <v>27.901551326931472</v>
      </c>
      <c r="P2106">
        <v>0.92016362607779956</v>
      </c>
      <c r="Q2106">
        <v>-4.3486266744988846</v>
      </c>
      <c r="R2106">
        <v>-1.3766002657735519</v>
      </c>
      <c r="S2106">
        <v>0.36219327013357294</v>
      </c>
      <c r="T2106">
        <v>0.47332909487542235</v>
      </c>
      <c r="U2106">
        <v>0.62474082460263802</v>
      </c>
      <c r="V2106">
        <v>0</v>
      </c>
      <c r="W2106">
        <v>43.38067883681245</v>
      </c>
      <c r="X2106">
        <v>3.0987352062703146</v>
      </c>
      <c r="Y2106">
        <v>-0.99999999999999789</v>
      </c>
      <c r="Z2106">
        <v>-0.99999999999999789</v>
      </c>
      <c r="AA2106">
        <v>53.025150183479454</v>
      </c>
      <c r="AB2106">
        <v>-6.2624588208234494E-2</v>
      </c>
      <c r="AC2106">
        <v>0.14408547692756998</v>
      </c>
      <c r="AD2106">
        <v>0.13896054352947559</v>
      </c>
      <c r="AE2106">
        <v>11.021071612440558</v>
      </c>
      <c r="AF2106">
        <v>-0.99999999999999789</v>
      </c>
      <c r="AG2106">
        <v>-0.99999999999999789</v>
      </c>
      <c r="AH2106">
        <v>-0.99999999999999789</v>
      </c>
      <c r="AI2106">
        <v>-4.6602277002524957E-2</v>
      </c>
      <c r="AJ2106">
        <v>0</v>
      </c>
      <c r="AK2106">
        <v>-2.1643056371511652E-2</v>
      </c>
      <c r="AL2106">
        <v>0.34251636635141369</v>
      </c>
      <c r="AM2106">
        <v>-2.7290104923178318E-2</v>
      </c>
      <c r="AN2106">
        <v>-0.16694864205071758</v>
      </c>
      <c r="AO2106">
        <v>-0.79046790493701569</v>
      </c>
      <c r="AP2106">
        <v>-2.4611342195108707</v>
      </c>
      <c r="AQ2106">
        <v>65.925451958291802</v>
      </c>
      <c r="AR2106">
        <v>1.4602631896116343</v>
      </c>
      <c r="AS2106">
        <v>3.4744814249616374</v>
      </c>
      <c r="AT2106">
        <v>-0.99999999999999789</v>
      </c>
      <c r="AU2106">
        <v>-0.99999999999999789</v>
      </c>
      <c r="AV2106">
        <v>-0.91958674527014306</v>
      </c>
      <c r="AW2106">
        <v>78.465567290900012</v>
      </c>
      <c r="AX2106">
        <v>77.53352175084953</v>
      </c>
      <c r="AY2106">
        <v>0.37685317501317595</v>
      </c>
      <c r="AZ2106">
        <v>32.945872380556558</v>
      </c>
      <c r="BA2106">
        <v>1471.9065792452016</v>
      </c>
    </row>
    <row r="2107" spans="1:100" x14ac:dyDescent="0.25">
      <c r="A2107">
        <v>5027</v>
      </c>
      <c r="B2107" t="s">
        <v>2433</v>
      </c>
      <c r="C2107">
        <v>2</v>
      </c>
      <c r="D2107">
        <v>3.6740895586427849</v>
      </c>
      <c r="E2107">
        <v>-1.2847253067235311E-2</v>
      </c>
      <c r="F2107">
        <v>4.4946214236518747E-2</v>
      </c>
      <c r="G2107">
        <v>5.2817188745280463E-2</v>
      </c>
      <c r="H2107">
        <v>6.315432783482719E-2</v>
      </c>
      <c r="I2107">
        <v>0</v>
      </c>
      <c r="J2107">
        <v>3.7892596700896313</v>
      </c>
      <c r="K2107">
        <v>6.315432783482719E-2</v>
      </c>
      <c r="L2107">
        <v>-1</v>
      </c>
      <c r="M2107">
        <v>-1</v>
      </c>
      <c r="N2107">
        <v>1.2630865566965439</v>
      </c>
      <c r="O2107">
        <v>7.7809188612800542</v>
      </c>
      <c r="P2107">
        <v>0.10271381305916277</v>
      </c>
      <c r="Q2107">
        <v>0.52832786750561045</v>
      </c>
      <c r="R2107">
        <v>0.17502089281008543</v>
      </c>
      <c r="S2107">
        <v>0.3266600409590385</v>
      </c>
      <c r="T2107">
        <v>0.26824053976706369</v>
      </c>
      <c r="U2107">
        <v>5.7884720102017034E-2</v>
      </c>
      <c r="V2107">
        <v>-1.9769654874946412E-3</v>
      </c>
      <c r="W2107">
        <v>23.072166353081126</v>
      </c>
      <c r="X2107">
        <v>0.71145272180479657</v>
      </c>
      <c r="Y2107">
        <v>-1</v>
      </c>
      <c r="Z2107">
        <v>-1</v>
      </c>
      <c r="AA2107">
        <v>39.84979506289551</v>
      </c>
      <c r="AB2107">
        <v>9.5290883233111606E-2</v>
      </c>
      <c r="AC2107">
        <v>9.5496111077627482E-2</v>
      </c>
      <c r="AD2107">
        <v>9.1094887978374117E-2</v>
      </c>
      <c r="AE2107">
        <v>15.582411063936277</v>
      </c>
      <c r="AF2107">
        <v>-1</v>
      </c>
      <c r="AG2107">
        <v>-1</v>
      </c>
      <c r="AH2107">
        <v>-1</v>
      </c>
      <c r="AI2107">
        <v>-1.3510894622997432E-3</v>
      </c>
      <c r="AJ2107">
        <v>-1.9769654874946412E-3</v>
      </c>
      <c r="AK2107">
        <v>0.11710705649171153</v>
      </c>
      <c r="AL2107">
        <v>5.4720900497535793E-2</v>
      </c>
      <c r="AM2107">
        <v>0.12805173710164489</v>
      </c>
      <c r="AN2107">
        <v>5.5389123113408878E-2</v>
      </c>
      <c r="AO2107">
        <v>3.6477180203020869</v>
      </c>
      <c r="AP2107">
        <v>1.7974432700204939</v>
      </c>
      <c r="AQ2107">
        <v>28.184547290493999</v>
      </c>
      <c r="AR2107">
        <v>0.66586085005445117</v>
      </c>
      <c r="AS2107">
        <v>0.79475956278324733</v>
      </c>
      <c r="AT2107">
        <v>-1</v>
      </c>
      <c r="AU2107">
        <v>-1</v>
      </c>
      <c r="AV2107">
        <v>0.28397611700515735</v>
      </c>
      <c r="AW2107">
        <v>51.367651808040407</v>
      </c>
      <c r="AX2107">
        <v>51.436345993463981</v>
      </c>
      <c r="AY2107">
        <v>0.14004119751658517</v>
      </c>
      <c r="AZ2107">
        <v>-4.6645830506100845</v>
      </c>
      <c r="BA2107">
        <v>1416.9378752495659</v>
      </c>
    </row>
    <row r="2108" spans="1:100" x14ac:dyDescent="0.25">
      <c r="A2108">
        <v>5030</v>
      </c>
      <c r="B2108" t="s">
        <v>2434</v>
      </c>
      <c r="C2108">
        <v>3</v>
      </c>
      <c r="D2108">
        <v>-0.448112514926436</v>
      </c>
      <c r="E2108">
        <v>-1.3219445068656167E-2</v>
      </c>
      <c r="F2108">
        <v>2.7427575434302716</v>
      </c>
      <c r="G2108">
        <v>2.7427575434302716</v>
      </c>
      <c r="H2108">
        <v>0.26736057774030775</v>
      </c>
      <c r="I2108">
        <v>0</v>
      </c>
      <c r="J2108">
        <v>16.041634664418471</v>
      </c>
      <c r="K2108">
        <v>0.26736057774030775</v>
      </c>
      <c r="L2108">
        <v>-1.0000000000000009</v>
      </c>
      <c r="M2108">
        <v>-1.0000000000000009</v>
      </c>
      <c r="N2108">
        <v>5.3472115548061554</v>
      </c>
      <c r="O2108">
        <v>18.336279692922311</v>
      </c>
      <c r="P2108">
        <v>-0.41812708807039356</v>
      </c>
      <c r="Q2108">
        <v>3.6368048617003996</v>
      </c>
      <c r="R2108">
        <v>1.1069074589244956</v>
      </c>
      <c r="S2108">
        <v>0.3333333333333337</v>
      </c>
      <c r="T2108">
        <v>0.37241455649097743</v>
      </c>
      <c r="U2108">
        <v>6.2716772858508157E-2</v>
      </c>
      <c r="V2108">
        <v>-1.1397683746981037E-2</v>
      </c>
      <c r="W2108">
        <v>19.588256047821218</v>
      </c>
      <c r="X2108">
        <v>0.65592541034642249</v>
      </c>
      <c r="Y2108">
        <v>-1.0000000000000009</v>
      </c>
      <c r="Z2108">
        <v>-1.0000000000000009</v>
      </c>
      <c r="AA2108">
        <v>55.613879316370628</v>
      </c>
      <c r="AB2108">
        <v>0.24848544923272209</v>
      </c>
      <c r="AC2108">
        <v>-2.5912771819241075E-2</v>
      </c>
      <c r="AD2108">
        <v>0.47580163877901727</v>
      </c>
      <c r="AE2108">
        <v>34.918715809624935</v>
      </c>
      <c r="AF2108">
        <v>-1.0000000000000009</v>
      </c>
      <c r="AG2108">
        <v>-1.0000000000000009</v>
      </c>
      <c r="AH2108">
        <v>-1.0000000000000009</v>
      </c>
      <c r="AI2108">
        <v>-5.2234831597634318E-3</v>
      </c>
      <c r="AJ2108">
        <v>-1.1397683746981037E-2</v>
      </c>
      <c r="AK2108">
        <v>-0.17691578589633475</v>
      </c>
      <c r="AL2108">
        <v>4.2643547968688952E-2</v>
      </c>
      <c r="AM2108">
        <v>-7.6859612532101509E-2</v>
      </c>
      <c r="AN2108">
        <v>0.15215656564600907</v>
      </c>
      <c r="AO2108">
        <v>-2.8060692427842122</v>
      </c>
      <c r="AP2108">
        <v>4.0171318809936727</v>
      </c>
      <c r="AQ2108">
        <v>35.629890712239686</v>
      </c>
      <c r="AR2108">
        <v>0.7570669789358383</v>
      </c>
      <c r="AS2108">
        <v>0.92328598808673057</v>
      </c>
      <c r="AT2108">
        <v>-1.0000000000000009</v>
      </c>
      <c r="AU2108">
        <v>-1.0000000000000009</v>
      </c>
      <c r="AV2108">
        <v>3.8496650023547683</v>
      </c>
      <c r="AW2108">
        <v>77.967290890286606</v>
      </c>
      <c r="AX2108">
        <v>76.723052852393224</v>
      </c>
      <c r="AY2108">
        <v>0.44117988324415003</v>
      </c>
      <c r="AZ2108">
        <v>10.097737529334266</v>
      </c>
      <c r="BA2108">
        <v>1526.2925375622044</v>
      </c>
    </row>
    <row r="2109" spans="1:100" x14ac:dyDescent="0.25">
      <c r="A2109">
        <v>5031</v>
      </c>
      <c r="B2109" t="s">
        <v>2435</v>
      </c>
      <c r="C2109">
        <v>3</v>
      </c>
      <c r="D2109">
        <v>4.7859414531296185</v>
      </c>
      <c r="E2109">
        <v>0</v>
      </c>
      <c r="F2109">
        <v>-9.0961529606333157E-3</v>
      </c>
      <c r="G2109">
        <v>-9.0961529606333157E-3</v>
      </c>
      <c r="H2109">
        <v>-9.1587169872577132E-2</v>
      </c>
      <c r="I2109">
        <v>0</v>
      </c>
      <c r="J2109">
        <v>-5.4952301923546276</v>
      </c>
      <c r="K2109">
        <v>-9.1587169872577132E-2</v>
      </c>
      <c r="L2109">
        <v>-1.0000000000000004</v>
      </c>
      <c r="M2109">
        <v>-1.0000000000000004</v>
      </c>
      <c r="N2109">
        <v>-1.8317433974515427</v>
      </c>
      <c r="O2109">
        <v>-0.71838489218564039</v>
      </c>
      <c r="P2109">
        <v>0.11046296805342731</v>
      </c>
      <c r="Q2109">
        <v>0.20613867948740078</v>
      </c>
      <c r="R2109">
        <v>2.2051692001701304E-3</v>
      </c>
      <c r="S2109">
        <v>0.33333333333333326</v>
      </c>
      <c r="T2109">
        <v>0.38269017512265441</v>
      </c>
      <c r="U2109">
        <v>2.2527979827655746E-3</v>
      </c>
      <c r="V2109">
        <v>0</v>
      </c>
      <c r="W2109">
        <v>32.394539052453219</v>
      </c>
      <c r="X2109">
        <v>0.86597871204894816</v>
      </c>
      <c r="Y2109">
        <v>-1.0000000000000004</v>
      </c>
      <c r="Z2109">
        <v>-1.0000000000000004</v>
      </c>
      <c r="AA2109">
        <v>55.651324935590154</v>
      </c>
      <c r="AB2109">
        <v>7.8590486783391644E-2</v>
      </c>
      <c r="AC2109">
        <v>0.11012847009097361</v>
      </c>
      <c r="AD2109">
        <v>0.2763726574043705</v>
      </c>
      <c r="AE2109">
        <v>23.254580713936782</v>
      </c>
      <c r="AF2109">
        <v>-1.0000000000000004</v>
      </c>
      <c r="AG2109">
        <v>-1.0000000000000004</v>
      </c>
      <c r="AH2109">
        <v>-1.0000000000000004</v>
      </c>
      <c r="AI2109">
        <v>0</v>
      </c>
      <c r="AJ2109">
        <v>0</v>
      </c>
      <c r="AK2109">
        <v>-0.23763561263007996</v>
      </c>
      <c r="AL2109">
        <v>-5.6906824081830454E-2</v>
      </c>
      <c r="AM2109">
        <v>5.3203719389048332E-2</v>
      </c>
      <c r="AN2109">
        <v>-4.0931469840190152E-2</v>
      </c>
      <c r="AO2109">
        <v>0.14191492157580843</v>
      </c>
      <c r="AP2109">
        <v>-1.3078208664139044</v>
      </c>
      <c r="AQ2109">
        <v>26.899308860098579</v>
      </c>
      <c r="AR2109">
        <v>0.71827630643875284</v>
      </c>
      <c r="AS2109">
        <v>0.77439154217637041</v>
      </c>
      <c r="AT2109">
        <v>-1.0000000000000004</v>
      </c>
      <c r="AU2109">
        <v>-1.0000000000000004</v>
      </c>
      <c r="AV2109">
        <v>-6.8909837604631194E-3</v>
      </c>
      <c r="AW2109">
        <v>53.625119176990651</v>
      </c>
      <c r="AX2109">
        <v>53.625119176990651</v>
      </c>
      <c r="AY2109">
        <v>-1.0693272304090265E-2</v>
      </c>
      <c r="AZ2109">
        <v>-6.4318652651478425</v>
      </c>
      <c r="BA2109">
        <v>1436.7456846096734</v>
      </c>
      <c r="CU2109" t="e">
        <v>#N/A</v>
      </c>
      <c r="CV2109" t="e">
        <v>#N/A</v>
      </c>
    </row>
    <row r="2110" spans="1:100" x14ac:dyDescent="0.25">
      <c r="A2110">
        <v>5032</v>
      </c>
      <c r="B2110" t="s">
        <v>2107</v>
      </c>
      <c r="C2110">
        <v>2</v>
      </c>
      <c r="D2110">
        <v>3.2932153795282093</v>
      </c>
      <c r="E2110">
        <v>-9.7450103122270287E-2</v>
      </c>
      <c r="F2110">
        <v>-0.16572412405449102</v>
      </c>
      <c r="G2110">
        <v>-0.15880982330863752</v>
      </c>
      <c r="H2110">
        <v>1.9373023820220783E-2</v>
      </c>
      <c r="I2110">
        <v>0</v>
      </c>
      <c r="J2110">
        <v>1.1623814292132462</v>
      </c>
      <c r="K2110">
        <v>1.9373023820220783E-2</v>
      </c>
      <c r="L2110">
        <v>-1</v>
      </c>
      <c r="M2110">
        <v>-1</v>
      </c>
      <c r="N2110">
        <v>0.38746047640441561</v>
      </c>
      <c r="O2110">
        <v>5.0522791892020003</v>
      </c>
      <c r="P2110">
        <v>-0.32575440039506892</v>
      </c>
      <c r="Q2110">
        <v>-0.47311358536086834</v>
      </c>
      <c r="R2110">
        <v>-0.15390095312944657</v>
      </c>
      <c r="S2110">
        <v>0.31847606415339802</v>
      </c>
      <c r="T2110">
        <v>0.23368762538146703</v>
      </c>
      <c r="U2110">
        <v>1.5098499014966904E-2</v>
      </c>
      <c r="V2110">
        <v>-7.6345250874681192E-3</v>
      </c>
      <c r="W2110">
        <v>20.371749260617506</v>
      </c>
      <c r="X2110">
        <v>0.51324133326758914</v>
      </c>
      <c r="Y2110">
        <v>-1</v>
      </c>
      <c r="Z2110">
        <v>-1</v>
      </c>
      <c r="AA2110">
        <v>34.290071210934009</v>
      </c>
      <c r="AB2110">
        <v>4.7298159441521007E-2</v>
      </c>
      <c r="AC2110">
        <v>4.7485174162012561E-2</v>
      </c>
      <c r="AD2110">
        <v>4.3496248016620165E-2</v>
      </c>
      <c r="AE2110">
        <v>11.161010141123345</v>
      </c>
      <c r="AF2110">
        <v>-1</v>
      </c>
      <c r="AG2110">
        <v>-1</v>
      </c>
      <c r="AH2110">
        <v>-1</v>
      </c>
      <c r="AI2110">
        <v>-4.4533704271252066E-3</v>
      </c>
      <c r="AJ2110">
        <v>-7.6345250874681192E-3</v>
      </c>
      <c r="AK2110">
        <v>0.17492591319070691</v>
      </c>
      <c r="AL2110">
        <v>-3.0979562014595841E-3</v>
      </c>
      <c r="AM2110">
        <v>0.19539471085294408</v>
      </c>
      <c r="AN2110">
        <v>-1.1953850637890326E-2</v>
      </c>
      <c r="AO2110">
        <v>5.3625338946811469</v>
      </c>
      <c r="AP2110">
        <v>8.2627395641433843E-2</v>
      </c>
      <c r="AQ2110">
        <v>25.309762701938389</v>
      </c>
      <c r="AR2110">
        <v>0.60258121414575749</v>
      </c>
      <c r="AS2110">
        <v>0.5901211598492957</v>
      </c>
      <c r="AT2110">
        <v>-1</v>
      </c>
      <c r="AU2110">
        <v>-1</v>
      </c>
      <c r="AV2110">
        <v>-0.1525164171033061</v>
      </c>
      <c r="AW2110">
        <v>44.96047683610513</v>
      </c>
      <c r="AX2110">
        <v>44.945232944478484</v>
      </c>
      <c r="AY2110">
        <v>9.0688767933464032E-2</v>
      </c>
      <c r="AZ2110">
        <v>-13.31075958339617</v>
      </c>
      <c r="BA2110">
        <v>1373.4730608628086</v>
      </c>
    </row>
    <row r="2111" spans="1:100" x14ac:dyDescent="0.25">
      <c r="A2111">
        <v>5033</v>
      </c>
      <c r="B2111" t="s">
        <v>2436</v>
      </c>
      <c r="C2111">
        <v>2</v>
      </c>
      <c r="D2111">
        <v>4.1318967737539403</v>
      </c>
      <c r="E2111">
        <v>8.8844584547492694E-2</v>
      </c>
      <c r="F2111">
        <v>0.29816999827917223</v>
      </c>
      <c r="G2111">
        <v>0.30719088573867553</v>
      </c>
      <c r="H2111">
        <v>0.11577904739827208</v>
      </c>
      <c r="I2111">
        <v>0</v>
      </c>
      <c r="J2111">
        <v>6.9467428438963239</v>
      </c>
      <c r="K2111">
        <v>0.11577904739827208</v>
      </c>
      <c r="L2111">
        <v>-1</v>
      </c>
      <c r="M2111">
        <v>-1</v>
      </c>
      <c r="N2111">
        <v>2.3155809479654414</v>
      </c>
      <c r="O2111">
        <v>11.060718327392157</v>
      </c>
      <c r="P2111">
        <v>0.61772861406547075</v>
      </c>
      <c r="Q2111">
        <v>1.7320511645258447</v>
      </c>
      <c r="R2111">
        <v>0.57038188742741536</v>
      </c>
      <c r="S2111">
        <v>0.33649710483833467</v>
      </c>
      <c r="T2111">
        <v>0.30977282096716463</v>
      </c>
      <c r="U2111">
        <v>0.10931335925662916</v>
      </c>
      <c r="V2111">
        <v>4.8233684464318409E-3</v>
      </c>
      <c r="W2111">
        <v>26.318042541415323</v>
      </c>
      <c r="X2111">
        <v>0.94970096430967044</v>
      </c>
      <c r="Y2111">
        <v>-1</v>
      </c>
      <c r="Z2111">
        <v>-1</v>
      </c>
      <c r="AA2111">
        <v>46.532531339139325</v>
      </c>
      <c r="AB2111">
        <v>0.15297769013533927</v>
      </c>
      <c r="AC2111">
        <v>0.15320480998526076</v>
      </c>
      <c r="AD2111">
        <v>0.14830800978838243</v>
      </c>
      <c r="AE2111">
        <v>20.896893783842508</v>
      </c>
      <c r="AF2111">
        <v>-1</v>
      </c>
      <c r="AG2111">
        <v>-1</v>
      </c>
      <c r="AH2111">
        <v>-1</v>
      </c>
      <c r="AI2111">
        <v>2.3778233568910057E-3</v>
      </c>
      <c r="AJ2111">
        <v>4.8233684464318409E-3</v>
      </c>
      <c r="AK2111">
        <v>4.7609329374023894E-2</v>
      </c>
      <c r="AL2111">
        <v>0.12421862761522343</v>
      </c>
      <c r="AM2111">
        <v>4.7106110012780061E-2</v>
      </c>
      <c r="AN2111">
        <v>0.1363347502022737</v>
      </c>
      <c r="AO2111">
        <v>1.5865253143462541</v>
      </c>
      <c r="AP2111">
        <v>3.8586359759763269</v>
      </c>
      <c r="AQ2111">
        <v>31.640011584741156</v>
      </c>
      <c r="AR2111">
        <v>0.74192238291014045</v>
      </c>
      <c r="AS2111">
        <v>1.0407330167196045</v>
      </c>
      <c r="AT2111">
        <v>-1</v>
      </c>
      <c r="AU2111">
        <v>-1</v>
      </c>
      <c r="AV2111">
        <v>0.80863607668410831</v>
      </c>
      <c r="AW2111">
        <v>59.069016435725501</v>
      </c>
      <c r="AX2111">
        <v>59.238603407804959</v>
      </c>
      <c r="AY2111">
        <v>0.19936235811335362</v>
      </c>
      <c r="AZ2111">
        <v>5.7280405949100928</v>
      </c>
      <c r="BA2111">
        <v>1401.3856225905181</v>
      </c>
    </row>
    <row r="2112" spans="1:100" x14ac:dyDescent="0.25">
      <c r="A2112">
        <v>5036</v>
      </c>
      <c r="B2112" t="s">
        <v>2437</v>
      </c>
      <c r="C2112">
        <v>3</v>
      </c>
      <c r="D2112">
        <v>5.0780730436591535</v>
      </c>
      <c r="E2112">
        <v>9.5219426192251946E-2</v>
      </c>
      <c r="F2112">
        <v>0.34698188169921251</v>
      </c>
      <c r="G2112">
        <v>0.37636388006156912</v>
      </c>
      <c r="H2112">
        <v>0.53547235055534759</v>
      </c>
      <c r="I2112">
        <v>0</v>
      </c>
      <c r="J2112">
        <v>32.128341033320865</v>
      </c>
      <c r="K2112">
        <v>0.53547235055534759</v>
      </c>
      <c r="L2112">
        <v>-1.0000000000000002</v>
      </c>
      <c r="M2112">
        <v>-1.0000000000000002</v>
      </c>
      <c r="N2112">
        <v>10.709447011106958</v>
      </c>
      <c r="O2112">
        <v>37.582777957041607</v>
      </c>
      <c r="P2112">
        <v>-0.62021145069302419</v>
      </c>
      <c r="Q2112">
        <v>-0.48762730196499976</v>
      </c>
      <c r="R2112">
        <v>-0.25131939836688227</v>
      </c>
      <c r="S2112">
        <v>0.33679180044005663</v>
      </c>
      <c r="T2112">
        <v>0.3649717622006472</v>
      </c>
      <c r="U2112">
        <v>0.46295500431630138</v>
      </c>
      <c r="V2112">
        <v>0</v>
      </c>
      <c r="W2112">
        <v>25.169848656066335</v>
      </c>
      <c r="X2112">
        <v>2.0497496582178774</v>
      </c>
      <c r="Y2112">
        <v>-1.0000000000000002</v>
      </c>
      <c r="Z2112">
        <v>-1.0000000000000002</v>
      </c>
      <c r="AA2112">
        <v>68.597229827405798</v>
      </c>
      <c r="AB2112">
        <v>0.22346718623513243</v>
      </c>
      <c r="AC2112">
        <v>0.24441524800913039</v>
      </c>
      <c r="AD2112">
        <v>0.40569157714986398</v>
      </c>
      <c r="AE2112">
        <v>43.678700569706365</v>
      </c>
      <c r="AF2112">
        <v>-1.0000000000000002</v>
      </c>
      <c r="AG2112">
        <v>-1.0000000000000002</v>
      </c>
      <c r="AH2112">
        <v>-1.0000000000000002</v>
      </c>
      <c r="AI2112">
        <v>-9.3746792223195832E-4</v>
      </c>
      <c r="AJ2112">
        <v>0</v>
      </c>
      <c r="AK2112">
        <v>0.22546159293969403</v>
      </c>
      <c r="AL2112">
        <v>1.396856156320303</v>
      </c>
      <c r="AM2112">
        <v>-0.19295842915418585</v>
      </c>
      <c r="AN2112">
        <v>0.16304416513187475</v>
      </c>
      <c r="AO2112">
        <v>-3.6966527641561764</v>
      </c>
      <c r="AP2112">
        <v>11.060384909898382</v>
      </c>
      <c r="AQ2112">
        <v>57.298189689387215</v>
      </c>
      <c r="AR2112">
        <v>1.164718566957005</v>
      </c>
      <c r="AS2112">
        <v>2.5852220087732234</v>
      </c>
      <c r="AT2112">
        <v>-1.0000000000000002</v>
      </c>
      <c r="AU2112">
        <v>-1.0000000000000002</v>
      </c>
      <c r="AV2112">
        <v>0.12504448169468696</v>
      </c>
      <c r="AW2112">
        <v>117.24039269434574</v>
      </c>
      <c r="AX2112">
        <v>117.22164333590111</v>
      </c>
      <c r="AY2112">
        <v>0.49057617428240041</v>
      </c>
      <c r="AZ2112">
        <v>49.611600040810977</v>
      </c>
      <c r="BA2112">
        <v>1530.2917372863863</v>
      </c>
      <c r="CU2112" t="e">
        <v>#N/A</v>
      </c>
      <c r="CV2112" t="e">
        <v>#N/A</v>
      </c>
    </row>
    <row r="2113" spans="1:100" x14ac:dyDescent="0.25">
      <c r="A2113">
        <v>5038</v>
      </c>
      <c r="B2113" t="s">
        <v>2438</v>
      </c>
      <c r="C2113">
        <v>3</v>
      </c>
      <c r="D2113">
        <v>4.1942534978930528</v>
      </c>
      <c r="E2113">
        <v>0</v>
      </c>
      <c r="F2113">
        <v>0.12795955794439984</v>
      </c>
      <c r="G2113">
        <v>0.12795955794439984</v>
      </c>
      <c r="H2113">
        <v>0.42630336629622761</v>
      </c>
      <c r="I2113">
        <v>0</v>
      </c>
      <c r="J2113">
        <v>25.578201977773659</v>
      </c>
      <c r="K2113">
        <v>0.42630336629622761</v>
      </c>
      <c r="L2113">
        <v>-0.99999999999999933</v>
      </c>
      <c r="M2113">
        <v>-0.99999999999999933</v>
      </c>
      <c r="N2113">
        <v>8.5260673259245543</v>
      </c>
      <c r="O2113">
        <v>29.900415033611115</v>
      </c>
      <c r="P2113">
        <v>3.2127029023012912E-2</v>
      </c>
      <c r="Q2113">
        <v>-0.5676923928062394</v>
      </c>
      <c r="R2113">
        <v>-0.2296195294358338</v>
      </c>
      <c r="S2113">
        <v>0.33333333333333326</v>
      </c>
      <c r="T2113">
        <v>0.42974712523162145</v>
      </c>
      <c r="U2113">
        <v>0.27156024275683943</v>
      </c>
      <c r="V2113">
        <v>0</v>
      </c>
      <c r="W2113">
        <v>24.333493401022647</v>
      </c>
      <c r="X2113">
        <v>1.4753993309863902</v>
      </c>
      <c r="Y2113">
        <v>-0.99999999999999933</v>
      </c>
      <c r="Z2113">
        <v>-0.99999999999999933</v>
      </c>
      <c r="AA2113">
        <v>57.682264603416591</v>
      </c>
      <c r="AB2113">
        <v>0.45513765667782691</v>
      </c>
      <c r="AC2113">
        <v>0.13764896303758897</v>
      </c>
      <c r="AD2113">
        <v>7.8781194921179673E-2</v>
      </c>
      <c r="AE2113">
        <v>33.578390731829771</v>
      </c>
      <c r="AF2113">
        <v>-0.99999999999999933</v>
      </c>
      <c r="AG2113">
        <v>-0.99999999999999933</v>
      </c>
      <c r="AH2113">
        <v>-0.99999999999999933</v>
      </c>
      <c r="AI2113">
        <v>0</v>
      </c>
      <c r="AJ2113">
        <v>0</v>
      </c>
      <c r="AK2113">
        <v>-0.18662881599063835</v>
      </c>
      <c r="AL2113">
        <v>0.30733729555526762</v>
      </c>
      <c r="AM2113">
        <v>1.159323977656692E-3</v>
      </c>
      <c r="AN2113">
        <v>0.49711233144425893</v>
      </c>
      <c r="AO2113">
        <v>-0.90416098051177296</v>
      </c>
      <c r="AP2113">
        <v>13.964494763882813</v>
      </c>
      <c r="AQ2113">
        <v>49.911695378796303</v>
      </c>
      <c r="AR2113">
        <v>1.034640701321794</v>
      </c>
      <c r="AS2113">
        <v>1.9017026972826174</v>
      </c>
      <c r="AT2113">
        <v>-0.99999999999999933</v>
      </c>
      <c r="AU2113">
        <v>-0.99999999999999933</v>
      </c>
      <c r="AV2113">
        <v>-0.10165997149143402</v>
      </c>
      <c r="AW2113">
        <v>101.54717440091055</v>
      </c>
      <c r="AX2113">
        <v>101.54717440091055</v>
      </c>
      <c r="AY2113">
        <v>0.4567104213235213</v>
      </c>
      <c r="AZ2113">
        <v>49.568729842591821</v>
      </c>
      <c r="BA2113">
        <v>1517.3055323392937</v>
      </c>
      <c r="CU2113" t="e">
        <v>#N/A</v>
      </c>
      <c r="CV2113" t="e">
        <v>#N/A</v>
      </c>
    </row>
    <row r="2114" spans="1:100" x14ac:dyDescent="0.25">
      <c r="A2114">
        <v>5039</v>
      </c>
      <c r="B2114" t="s">
        <v>2439</v>
      </c>
      <c r="C2114">
        <v>3</v>
      </c>
      <c r="D2114">
        <v>5.3693754782286183</v>
      </c>
      <c r="E2114">
        <v>2.6814073419625731E-2</v>
      </c>
      <c r="F2114">
        <v>-0.44970927673232775</v>
      </c>
      <c r="G2114">
        <v>-0.44188162061306152</v>
      </c>
      <c r="H2114">
        <v>0.22686594592955389</v>
      </c>
      <c r="I2114">
        <v>0</v>
      </c>
      <c r="J2114">
        <v>13.611956755773232</v>
      </c>
      <c r="K2114">
        <v>0.22686594592955389</v>
      </c>
      <c r="L2114">
        <v>-0.999999999999999</v>
      </c>
      <c r="M2114">
        <v>-0.999999999999999</v>
      </c>
      <c r="N2114">
        <v>4.5373189185910778</v>
      </c>
      <c r="O2114">
        <v>18.539450613388784</v>
      </c>
      <c r="P2114">
        <v>-0.13361754029117792</v>
      </c>
      <c r="Q2114">
        <v>-5.4338260070335084E-2</v>
      </c>
      <c r="R2114">
        <v>-7.8127128932315881E-2</v>
      </c>
      <c r="S2114">
        <v>0.34058813867878945</v>
      </c>
      <c r="T2114">
        <v>0.37621183588906998</v>
      </c>
      <c r="U2114">
        <v>0.30710826682057274</v>
      </c>
      <c r="V2114">
        <v>0</v>
      </c>
      <c r="W2114">
        <v>31.881691818355126</v>
      </c>
      <c r="X2114">
        <v>1.7612455984763329</v>
      </c>
      <c r="Y2114">
        <v>-0.999999999999999</v>
      </c>
      <c r="Z2114">
        <v>-0.999999999999999</v>
      </c>
      <c r="AA2114">
        <v>35.395825228272848</v>
      </c>
      <c r="AB2114">
        <v>-6.9830113828047005E-2</v>
      </c>
      <c r="AC2114">
        <v>7.9674224994142256E-2</v>
      </c>
      <c r="AD2114">
        <v>6.200109961090549E-2</v>
      </c>
      <c r="AE2114">
        <v>3.592260538850041</v>
      </c>
      <c r="AF2114">
        <v>-0.999999999999999</v>
      </c>
      <c r="AG2114">
        <v>-0.999999999999999</v>
      </c>
      <c r="AH2114">
        <v>-0.999999999999999</v>
      </c>
      <c r="AI2114">
        <v>2.4183871817148022E-3</v>
      </c>
      <c r="AJ2114">
        <v>0</v>
      </c>
      <c r="AK2114">
        <v>0.41226861292261813</v>
      </c>
      <c r="AL2114">
        <v>9.3474595402969832E-2</v>
      </c>
      <c r="AM2114">
        <v>4.5829848081443386E-2</v>
      </c>
      <c r="AN2114">
        <v>5.1588913376065797E-2</v>
      </c>
      <c r="AO2114">
        <v>3.2070892666491764</v>
      </c>
      <c r="AP2114">
        <v>1.757095811416495</v>
      </c>
      <c r="AQ2114">
        <v>45.493648574128358</v>
      </c>
      <c r="AR2114">
        <v>1.0239082413884313</v>
      </c>
      <c r="AS2114">
        <v>1.9881115444058863</v>
      </c>
      <c r="AT2114">
        <v>-0.999999999999999</v>
      </c>
      <c r="AU2114">
        <v>-0.999999999999999</v>
      </c>
      <c r="AV2114">
        <v>-0.52000874954537724</v>
      </c>
      <c r="AW2114">
        <v>55.692371653078155</v>
      </c>
      <c r="AX2114">
        <v>55.740739396712442</v>
      </c>
      <c r="AY2114">
        <v>0.19151281398986161</v>
      </c>
      <c r="AZ2114">
        <v>-1.0625624632057762</v>
      </c>
      <c r="BA2114">
        <v>1454.8046138000766</v>
      </c>
    </row>
    <row r="2115" spans="1:100" x14ac:dyDescent="0.25">
      <c r="A2115">
        <v>5041</v>
      </c>
      <c r="B2115" t="s">
        <v>2440</v>
      </c>
      <c r="C2115">
        <v>2</v>
      </c>
      <c r="D2115">
        <v>3.0478909419048219</v>
      </c>
      <c r="E2115">
        <v>-0.15194354938144453</v>
      </c>
      <c r="F2115">
        <v>-0.30141875787114425</v>
      </c>
      <c r="G2115">
        <v>-0.2951206591829364</v>
      </c>
      <c r="H2115">
        <v>-8.826902493426339E-3</v>
      </c>
      <c r="I2115">
        <v>0</v>
      </c>
      <c r="J2115">
        <v>-0.52961414960558084</v>
      </c>
      <c r="K2115">
        <v>-8.826902493426339E-3</v>
      </c>
      <c r="L2115">
        <v>-1</v>
      </c>
      <c r="M2115">
        <v>-1</v>
      </c>
      <c r="N2115">
        <v>-0.17653804986852717</v>
      </c>
      <c r="O2115">
        <v>3.2947381697882347</v>
      </c>
      <c r="P2115">
        <v>-0.60173457775840844</v>
      </c>
      <c r="Q2115">
        <v>-1.1181509092570396</v>
      </c>
      <c r="R2115">
        <v>-0.36576243206915687</v>
      </c>
      <c r="S2115">
        <v>0.31320469209023005</v>
      </c>
      <c r="T2115">
        <v>0.21143178669583754</v>
      </c>
      <c r="U2115">
        <v>-1.246048555734483E-2</v>
      </c>
      <c r="V2115">
        <v>-1.1278609415817315E-2</v>
      </c>
      <c r="W2115">
        <v>18.632386655104852</v>
      </c>
      <c r="X2115">
        <v>0.38557161951465624</v>
      </c>
      <c r="Y2115">
        <v>-1</v>
      </c>
      <c r="Z2115">
        <v>-1</v>
      </c>
      <c r="AA2115">
        <v>30.709003755811288</v>
      </c>
      <c r="AB2115">
        <v>1.6385620288677308E-2</v>
      </c>
      <c r="AC2115">
        <v>1.6560903774410385E-2</v>
      </c>
      <c r="AD2115">
        <v>1.2837541754616932E-2</v>
      </c>
      <c r="AE2115">
        <v>8.3131465830890985</v>
      </c>
      <c r="AF2115">
        <v>-1</v>
      </c>
      <c r="AG2115">
        <v>-1</v>
      </c>
      <c r="AH2115">
        <v>-1</v>
      </c>
      <c r="AI2115">
        <v>-6.4515771178880396E-3</v>
      </c>
      <c r="AJ2115">
        <v>-1.1278609415817315E-2</v>
      </c>
      <c r="AK2115">
        <v>0.21216755171995277</v>
      </c>
      <c r="AL2115">
        <v>-4.0339594730705433E-2</v>
      </c>
      <c r="AM2115">
        <v>0.23877091766704311</v>
      </c>
      <c r="AN2115">
        <v>-5.5330057451989337E-2</v>
      </c>
      <c r="AO2115">
        <v>6.4670620120444093</v>
      </c>
      <c r="AP2115">
        <v>-1.0219007217218286</v>
      </c>
      <c r="AQ2115">
        <v>23.458088445323504</v>
      </c>
      <c r="AR2115">
        <v>0.56182223928323993</v>
      </c>
      <c r="AS2115">
        <v>0.45831174910733602</v>
      </c>
      <c r="AT2115">
        <v>-1</v>
      </c>
      <c r="AU2115">
        <v>-1</v>
      </c>
      <c r="AV2115">
        <v>-0.43366513058633083</v>
      </c>
      <c r="AW2115">
        <v>40.833558596599531</v>
      </c>
      <c r="AX2115">
        <v>40.76424944490352</v>
      </c>
      <c r="AY2115">
        <v>5.890043021791401E-2</v>
      </c>
      <c r="AZ2115">
        <v>-18.879838591139031</v>
      </c>
      <c r="BA2115">
        <v>1407.6491522808369</v>
      </c>
    </row>
    <row r="2116" spans="1:100" x14ac:dyDescent="0.25">
      <c r="A2116">
        <v>5045</v>
      </c>
      <c r="B2116" t="s">
        <v>2441</v>
      </c>
      <c r="C2116">
        <v>3</v>
      </c>
      <c r="D2116">
        <v>2.7359714674422309</v>
      </c>
      <c r="E2116">
        <v>-3.064151480647914E-3</v>
      </c>
      <c r="F2116">
        <v>0.73657690148342414</v>
      </c>
      <c r="G2116">
        <v>0.73657690148342414</v>
      </c>
      <c r="H2116">
        <v>0.4224663344248612</v>
      </c>
      <c r="I2116">
        <v>0</v>
      </c>
      <c r="J2116">
        <v>25.347980065491672</v>
      </c>
      <c r="K2116">
        <v>0.4224663344248612</v>
      </c>
      <c r="L2116">
        <v>-0.99999999999999845</v>
      </c>
      <c r="M2116">
        <v>-0.99999999999999845</v>
      </c>
      <c r="N2116">
        <v>8.4493266884972265</v>
      </c>
      <c r="O2116">
        <v>28.820528434417319</v>
      </c>
      <c r="P2116">
        <v>-0.11179875258632432</v>
      </c>
      <c r="Q2116">
        <v>-0.82764919819178995</v>
      </c>
      <c r="R2116">
        <v>-0.24374184459587678</v>
      </c>
      <c r="S2116">
        <v>0.36803475940775815</v>
      </c>
      <c r="T2116">
        <v>0.15515034560698562</v>
      </c>
      <c r="U2116">
        <v>5.1942837291272463E-2</v>
      </c>
      <c r="V2116">
        <v>0</v>
      </c>
      <c r="W2116">
        <v>6.1064643152462006</v>
      </c>
      <c r="X2116">
        <v>0.10658271509263051</v>
      </c>
      <c r="Y2116">
        <v>-0.99999999999999845</v>
      </c>
      <c r="Z2116">
        <v>-0.99999999999999845</v>
      </c>
      <c r="AA2116">
        <v>33.491726740524648</v>
      </c>
      <c r="AB2116">
        <v>0.31158983064794876</v>
      </c>
      <c r="AC2116">
        <v>0.26762916704313328</v>
      </c>
      <c r="AD2116">
        <v>-2.6638912293595721E-2</v>
      </c>
      <c r="AE2116">
        <v>27.629004269874304</v>
      </c>
      <c r="AF2116">
        <v>-0.99999999999999845</v>
      </c>
      <c r="AG2116">
        <v>-0.99999999999999845</v>
      </c>
      <c r="AH2116">
        <v>-0.99999999999999845</v>
      </c>
      <c r="AI2116">
        <v>0</v>
      </c>
      <c r="AJ2116">
        <v>0</v>
      </c>
      <c r="AK2116">
        <v>0.14277460580009896</v>
      </c>
      <c r="AL2116">
        <v>0.3301036142264705</v>
      </c>
      <c r="AM2116">
        <v>0.36763698707396686</v>
      </c>
      <c r="AN2116">
        <v>-2.5575595205059868E-2</v>
      </c>
      <c r="AO2116">
        <v>9.9047977058496635</v>
      </c>
      <c r="AP2116">
        <v>1.0111281910058554</v>
      </c>
      <c r="AQ2116">
        <v>31.454444380737883</v>
      </c>
      <c r="AR2116">
        <v>0.57512794230601672</v>
      </c>
      <c r="AS2116">
        <v>0.52904904951749177</v>
      </c>
      <c r="AT2116">
        <v>-0.99999999999999845</v>
      </c>
      <c r="AU2116">
        <v>-0.99999999999999845</v>
      </c>
      <c r="AV2116">
        <v>0.49283505688754742</v>
      </c>
      <c r="AW2116">
        <v>63.323383365947784</v>
      </c>
      <c r="AX2116">
        <v>63.323383365947784</v>
      </c>
      <c r="AY2116">
        <v>9.8406972542620763E-2</v>
      </c>
      <c r="AZ2116">
        <v>-14.825819190147978</v>
      </c>
      <c r="BA2116">
        <v>1518.7158701779574</v>
      </c>
    </row>
    <row r="2117" spans="1:100" x14ac:dyDescent="0.25">
      <c r="A2117">
        <v>5046</v>
      </c>
      <c r="B2117" t="s">
        <v>2442</v>
      </c>
      <c r="C2117">
        <v>3</v>
      </c>
      <c r="D2117">
        <v>4.8635513858141843</v>
      </c>
      <c r="E2117">
        <v>0.28331806173194146</v>
      </c>
      <c r="F2117">
        <v>-0.50766724317102452</v>
      </c>
      <c r="G2117">
        <v>-0.49581651066699461</v>
      </c>
      <c r="H2117">
        <v>-0.1385125703845313</v>
      </c>
      <c r="I2117">
        <v>0</v>
      </c>
      <c r="J2117">
        <v>-8.3107542230718732</v>
      </c>
      <c r="K2117">
        <v>-0.1385125703845313</v>
      </c>
      <c r="L2117">
        <v>-0.99999999999999989</v>
      </c>
      <c r="M2117">
        <v>-0.99999999999999989</v>
      </c>
      <c r="N2117">
        <v>-2.7702514076906253</v>
      </c>
      <c r="O2117">
        <v>-3.9430193479246878</v>
      </c>
      <c r="P2117">
        <v>-2.671621998718833</v>
      </c>
      <c r="Q2117">
        <v>0.59232261011228882</v>
      </c>
      <c r="R2117">
        <v>-0.2027408178585437</v>
      </c>
      <c r="S2117">
        <v>0.33333333333333309</v>
      </c>
      <c r="T2117">
        <v>0.37620631579034031</v>
      </c>
      <c r="U2117">
        <v>8.0876705023443393E-2</v>
      </c>
      <c r="V2117">
        <v>0</v>
      </c>
      <c r="W2117">
        <v>37.157156981265949</v>
      </c>
      <c r="X2117">
        <v>1.1992059744963586</v>
      </c>
      <c r="Y2117">
        <v>-0.99999999999999989</v>
      </c>
      <c r="Z2117">
        <v>-0.99999999999999989</v>
      </c>
      <c r="AA2117">
        <v>75.788190279346125</v>
      </c>
      <c r="AB2117">
        <v>0.19809958053566554</v>
      </c>
      <c r="AC2117">
        <v>0.39476895728020173</v>
      </c>
      <c r="AD2117">
        <v>0.18380694450290805</v>
      </c>
      <c r="AE2117">
        <v>38.833774115938759</v>
      </c>
      <c r="AF2117">
        <v>-0.99999999999999989</v>
      </c>
      <c r="AG2117">
        <v>-0.99999999999999989</v>
      </c>
      <c r="AH2117">
        <v>-0.99999999999999989</v>
      </c>
      <c r="AI2117">
        <v>-2.012524685408152E-2</v>
      </c>
      <c r="AJ2117">
        <v>0</v>
      </c>
      <c r="AK2117">
        <v>8.8991164932078717E-2</v>
      </c>
      <c r="AL2117">
        <v>-0.14062971035354277</v>
      </c>
      <c r="AM2117">
        <v>0.43731231991202202</v>
      </c>
      <c r="AN2117">
        <v>-4.758926980284528E-2</v>
      </c>
      <c r="AO2117">
        <v>11.377763822460942</v>
      </c>
      <c r="AP2117">
        <v>-1.8928802968388461</v>
      </c>
      <c r="AQ2117">
        <v>28.84640275819406</v>
      </c>
      <c r="AR2117">
        <v>0.79041635414711731</v>
      </c>
      <c r="AS2117">
        <v>1.0606934041118272</v>
      </c>
      <c r="AT2117">
        <v>-0.99999999999999989</v>
      </c>
      <c r="AU2117">
        <v>-0.99999999999999989</v>
      </c>
      <c r="AV2117">
        <v>-0.69855732852553809</v>
      </c>
      <c r="AW2117">
        <v>69.952290634582624</v>
      </c>
      <c r="AX2117">
        <v>69.54978569750098</v>
      </c>
      <c r="AY2117">
        <v>0.21265385327262609</v>
      </c>
      <c r="AZ2117">
        <v>0.27803893658989992</v>
      </c>
      <c r="BA2117">
        <v>1466.4087111199397</v>
      </c>
    </row>
    <row r="2118" spans="1:100" x14ac:dyDescent="0.25">
      <c r="A2118">
        <v>5047</v>
      </c>
      <c r="B2118" t="s">
        <v>2443</v>
      </c>
      <c r="C2118">
        <v>2</v>
      </c>
      <c r="D2118">
        <v>2.2644666213971654</v>
      </c>
      <c r="E2118">
        <v>-0.32596408937042198</v>
      </c>
      <c r="F2118">
        <v>-0.73474891170418577</v>
      </c>
      <c r="G2118">
        <v>-0.73041860588236807</v>
      </c>
      <c r="H2118">
        <v>-9.8881151978960899E-2</v>
      </c>
      <c r="I2118">
        <v>0</v>
      </c>
      <c r="J2118">
        <v>-5.9328691187376537</v>
      </c>
      <c r="K2118">
        <v>-9.8881151978960899E-2</v>
      </c>
      <c r="L2118">
        <v>-1</v>
      </c>
      <c r="M2118">
        <v>-1</v>
      </c>
      <c r="N2118">
        <v>-1.9776230395792176</v>
      </c>
      <c r="O2118">
        <v>-2.3178310150735211</v>
      </c>
      <c r="P2118">
        <v>-1.4830555950162707</v>
      </c>
      <c r="Q2118">
        <v>-3.1780269333130304</v>
      </c>
      <c r="R2118">
        <v>-1.0423254226461167</v>
      </c>
      <c r="S2118">
        <v>0.29637097949014174</v>
      </c>
      <c r="T2118">
        <v>0.14035951412271538</v>
      </c>
      <c r="U2118">
        <v>-0.10046793794000977</v>
      </c>
      <c r="V2118">
        <v>-2.2915706463573507E-2</v>
      </c>
      <c r="W2118">
        <v>13.077868807062016</v>
      </c>
      <c r="X2118">
        <v>-2.2131582478797984E-2</v>
      </c>
      <c r="Y2118">
        <v>-1</v>
      </c>
      <c r="Z2118">
        <v>-1</v>
      </c>
      <c r="AA2118">
        <v>19.273146142520897</v>
      </c>
      <c r="AB2118">
        <v>-8.2331145214158116E-2</v>
      </c>
      <c r="AC2118">
        <v>-8.2193324505099086E-2</v>
      </c>
      <c r="AD2118">
        <v>-8.5068628350729106E-2</v>
      </c>
      <c r="AE2118">
        <v>-0.78128198043042119</v>
      </c>
      <c r="AF2118">
        <v>-1</v>
      </c>
      <c r="AG2118">
        <v>-1</v>
      </c>
      <c r="AH2118">
        <v>-1</v>
      </c>
      <c r="AI2118">
        <v>-1.2832693219121843E-2</v>
      </c>
      <c r="AJ2118">
        <v>-2.2915706463573507E-2</v>
      </c>
      <c r="AK2118">
        <v>0.33109579890972551</v>
      </c>
      <c r="AL2118">
        <v>-0.15926784192047816</v>
      </c>
      <c r="AM2118">
        <v>0.37728942678394933</v>
      </c>
      <c r="AN2118">
        <v>-0.19384856656889554</v>
      </c>
      <c r="AO2118">
        <v>9.9942857905222464</v>
      </c>
      <c r="AP2118">
        <v>-4.5491245001996656</v>
      </c>
      <c r="AQ2118">
        <v>17.544912161935823</v>
      </c>
      <c r="AR2118">
        <v>0.43166165481151858</v>
      </c>
      <c r="AS2118">
        <v>3.7388749966258739E-2</v>
      </c>
      <c r="AT2118">
        <v>-1</v>
      </c>
      <c r="AU2118">
        <v>-1</v>
      </c>
      <c r="AV2118">
        <v>-1.3314914619368716</v>
      </c>
      <c r="AW2118">
        <v>27.654569381759451</v>
      </c>
      <c r="AX2118">
        <v>27.412607069036206</v>
      </c>
      <c r="AY2118">
        <v>-4.2613129198062205E-2</v>
      </c>
      <c r="AZ2118">
        <v>-36.664254932866214</v>
      </c>
      <c r="BA2118">
        <v>1363.4391839042125</v>
      </c>
    </row>
    <row r="2119" spans="1:100" x14ac:dyDescent="0.25">
      <c r="A2119">
        <v>5048</v>
      </c>
      <c r="B2119" t="s">
        <v>2374</v>
      </c>
      <c r="C2119">
        <v>2</v>
      </c>
      <c r="D2119">
        <v>5.9637922538060426</v>
      </c>
      <c r="E2119">
        <v>0.49576000993977637</v>
      </c>
      <c r="F2119">
        <v>1.3114338572089552</v>
      </c>
      <c r="G2119">
        <v>1.3250560708760533</v>
      </c>
      <c r="H2119">
        <v>0.32635455325585783</v>
      </c>
      <c r="I2119">
        <v>0</v>
      </c>
      <c r="J2119">
        <v>19.581273195351468</v>
      </c>
      <c r="K2119">
        <v>0.32635455325585783</v>
      </c>
      <c r="L2119">
        <v>-1</v>
      </c>
      <c r="M2119">
        <v>-1</v>
      </c>
      <c r="N2119">
        <v>6.5270910651171556</v>
      </c>
      <c r="O2119">
        <v>24.184691954564585</v>
      </c>
      <c r="P2119">
        <v>2.6785377384789384</v>
      </c>
      <c r="Q2119">
        <v>6.5486971112468568</v>
      </c>
      <c r="R2119">
        <v>2.1524015566729955</v>
      </c>
      <c r="S2119">
        <v>0.37585968424436489</v>
      </c>
      <c r="T2119">
        <v>0.47596242151385987</v>
      </c>
      <c r="U2119">
        <v>0.31510280184916217</v>
      </c>
      <c r="V2119">
        <v>3.2034606245251097E-2</v>
      </c>
      <c r="W2119">
        <v>39.306273661308104</v>
      </c>
      <c r="X2119">
        <v>1.903040850988972</v>
      </c>
      <c r="Y2119">
        <v>-1</v>
      </c>
      <c r="Z2119">
        <v>-1</v>
      </c>
      <c r="AA2119">
        <v>73.273207271603383</v>
      </c>
      <c r="AB2119">
        <v>0.38380891632554048</v>
      </c>
      <c r="AC2119">
        <v>0.38412363607434552</v>
      </c>
      <c r="AD2119">
        <v>0.37724380587009576</v>
      </c>
      <c r="AE2119">
        <v>42.162563157461769</v>
      </c>
      <c r="AF2119">
        <v>-1</v>
      </c>
      <c r="AG2119">
        <v>-1</v>
      </c>
      <c r="AH2119">
        <v>-1</v>
      </c>
      <c r="AI2119">
        <v>1.729890435672915E-2</v>
      </c>
      <c r="AJ2119">
        <v>3.2034606245251097E-2</v>
      </c>
      <c r="AK2119">
        <v>-0.23048277572719195</v>
      </c>
      <c r="AL2119">
        <v>0.4023107327164393</v>
      </c>
      <c r="AM2119">
        <v>-0.27679426442337024</v>
      </c>
      <c r="AN2119">
        <v>0.46023512463842403</v>
      </c>
      <c r="AO2119">
        <v>-6.661246841538329</v>
      </c>
      <c r="AP2119">
        <v>12.10640813186091</v>
      </c>
      <c r="AQ2119">
        <v>45.466900312512436</v>
      </c>
      <c r="AR2119">
        <v>1.0462792686144005</v>
      </c>
      <c r="AS2119">
        <v>2.0249849979152517</v>
      </c>
      <c r="AT2119">
        <v>-1</v>
      </c>
      <c r="AU2119">
        <v>-1</v>
      </c>
      <c r="AV2119">
        <v>2.9080398802410885</v>
      </c>
      <c r="AW2119">
        <v>89.885689013207738</v>
      </c>
      <c r="AX2119">
        <v>90.458994043334656</v>
      </c>
      <c r="AY2119">
        <v>0.43673337888741448</v>
      </c>
      <c r="AZ2119">
        <v>47.313668024326084</v>
      </c>
      <c r="BA2119">
        <v>1529.7321187354366</v>
      </c>
    </row>
    <row r="2120" spans="1:100" x14ac:dyDescent="0.25">
      <c r="A2120">
        <v>5049</v>
      </c>
      <c r="B2120" t="s">
        <v>2444</v>
      </c>
      <c r="C2120">
        <v>2</v>
      </c>
      <c r="D2120">
        <v>3.8930894814490835</v>
      </c>
      <c r="E2120">
        <v>3.5798779263751065E-2</v>
      </c>
      <c r="F2120">
        <v>0.16608014862546297</v>
      </c>
      <c r="G2120">
        <v>0.17450120369026229</v>
      </c>
      <c r="H2120">
        <v>8.8328263809819049E-2</v>
      </c>
      <c r="I2120">
        <v>0</v>
      </c>
      <c r="J2120">
        <v>5.2996958285891429</v>
      </c>
      <c r="K2120">
        <v>8.8328263809819049E-2</v>
      </c>
      <c r="L2120">
        <v>-1</v>
      </c>
      <c r="M2120">
        <v>-1</v>
      </c>
      <c r="N2120">
        <v>1.7665652761963808</v>
      </c>
      <c r="O2120">
        <v>9.3498671132736213</v>
      </c>
      <c r="P2120">
        <v>0.34907996444692063</v>
      </c>
      <c r="Q2120">
        <v>1.1041495243651884</v>
      </c>
      <c r="R2120">
        <v>0.36414859644576136</v>
      </c>
      <c r="S2120">
        <v>0.33136576895785003</v>
      </c>
      <c r="T2120">
        <v>0.28810821785637297</v>
      </c>
      <c r="U2120">
        <v>8.2486490526623449E-2</v>
      </c>
      <c r="V2120">
        <v>1.2760907279373472E-3</v>
      </c>
      <c r="W2120">
        <v>24.624886824101658</v>
      </c>
      <c r="X2120">
        <v>0.82542284939362309</v>
      </c>
      <c r="Y2120">
        <v>-1</v>
      </c>
      <c r="Z2120">
        <v>-1</v>
      </c>
      <c r="AA2120">
        <v>43.046596424527408</v>
      </c>
      <c r="AB2120">
        <v>0.12288635539154479</v>
      </c>
      <c r="AC2120">
        <v>0.12310205565181921</v>
      </c>
      <c r="AD2120">
        <v>0.1184637647595253</v>
      </c>
      <c r="AE2120">
        <v>18.124684901041018</v>
      </c>
      <c r="AF2120">
        <v>-1</v>
      </c>
      <c r="AG2120">
        <v>-1</v>
      </c>
      <c r="AH2120">
        <v>-1</v>
      </c>
      <c r="AI2120">
        <v>4.3269985468582243E-4</v>
      </c>
      <c r="AJ2120">
        <v>1.2760907279373472E-3</v>
      </c>
      <c r="AK2120">
        <v>8.3861628347265627E-2</v>
      </c>
      <c r="AL2120">
        <v>8.79663286419817E-2</v>
      </c>
      <c r="AM2120">
        <v>8.9330009922957435E-2</v>
      </c>
      <c r="AN2120">
        <v>9.4110850292096329E-2</v>
      </c>
      <c r="AO2120">
        <v>2.6617111846875949</v>
      </c>
      <c r="AP2120">
        <v>2.7834501056349858</v>
      </c>
      <c r="AQ2120">
        <v>29.83752782186529</v>
      </c>
      <c r="AR2120">
        <v>0.70224618710048325</v>
      </c>
      <c r="AS2120">
        <v>0.91242517758003838</v>
      </c>
      <c r="AT2120">
        <v>-1</v>
      </c>
      <c r="AU2120">
        <v>-1</v>
      </c>
      <c r="AV2120">
        <v>0.53495619524911486</v>
      </c>
      <c r="AW2120">
        <v>55.051731488953017</v>
      </c>
      <c r="AX2120">
        <v>55.168689466995033</v>
      </c>
      <c r="AY2120">
        <v>0.16841849075849716</v>
      </c>
      <c r="AZ2120">
        <v>0.30690647816727645</v>
      </c>
      <c r="BA2120">
        <v>1401.4771477194595</v>
      </c>
    </row>
    <row r="2121" spans="1:100" x14ac:dyDescent="0.25">
      <c r="A2121">
        <v>5050</v>
      </c>
      <c r="B2121" t="s">
        <v>2445</v>
      </c>
      <c r="C2121">
        <v>2</v>
      </c>
      <c r="D2121">
        <v>5.3262715616361005</v>
      </c>
      <c r="E2121">
        <v>0.35414876275042412</v>
      </c>
      <c r="F2121">
        <v>0.95880638269969443</v>
      </c>
      <c r="G2121">
        <v>0.97082728193553358</v>
      </c>
      <c r="H2121">
        <v>0.25307185579292962</v>
      </c>
      <c r="I2121">
        <v>0</v>
      </c>
      <c r="J2121">
        <v>15.184311347575775</v>
      </c>
      <c r="K2121">
        <v>0.25307185579292962</v>
      </c>
      <c r="L2121">
        <v>-1</v>
      </c>
      <c r="M2121">
        <v>-1</v>
      </c>
      <c r="N2121">
        <v>5.0614371158585918</v>
      </c>
      <c r="O2121">
        <v>19.617398218692124</v>
      </c>
      <c r="P2121">
        <v>1.961352465775039</v>
      </c>
      <c r="Q2121">
        <v>4.8724489347931472</v>
      </c>
      <c r="R2121">
        <v>1.6018405200055428</v>
      </c>
      <c r="S2121">
        <v>0.36216105397763537</v>
      </c>
      <c r="T2121">
        <v>0.41812652949617657</v>
      </c>
      <c r="U2121">
        <v>0.24348570943779441</v>
      </c>
      <c r="V2121">
        <v>2.2564782587074509E-2</v>
      </c>
      <c r="W2121">
        <v>34.786219878882847</v>
      </c>
      <c r="X2121">
        <v>1.5712676078934016</v>
      </c>
      <c r="Y2121">
        <v>-1</v>
      </c>
      <c r="Z2121">
        <v>-1</v>
      </c>
      <c r="AA2121">
        <v>63.967144553946724</v>
      </c>
      <c r="AB2121">
        <v>0.3034769952647231</v>
      </c>
      <c r="AC2121">
        <v>0.30376122924139848</v>
      </c>
      <c r="AD2121">
        <v>0.29757151628273371</v>
      </c>
      <c r="AE2121">
        <v>34.761865679818932</v>
      </c>
      <c r="AF2121">
        <v>-1</v>
      </c>
      <c r="AG2121">
        <v>-1</v>
      </c>
      <c r="AH2121">
        <v>-1</v>
      </c>
      <c r="AI2121">
        <v>1.2106196590088422E-2</v>
      </c>
      <c r="AJ2121">
        <v>2.2564782587074509E-2</v>
      </c>
      <c r="AK2121">
        <v>-0.13370352534873631</v>
      </c>
      <c r="AL2121">
        <v>0.30553148233798366</v>
      </c>
      <c r="AM2121">
        <v>-0.1640732095634253</v>
      </c>
      <c r="AN2121">
        <v>0.3475140697784791</v>
      </c>
      <c r="AO2121">
        <v>-3.7909272895025499</v>
      </c>
      <c r="AP2121">
        <v>9.2360885798251307</v>
      </c>
      <c r="AQ2121">
        <v>40.654984038754932</v>
      </c>
      <c r="AR2121">
        <v>0.94035957256528446</v>
      </c>
      <c r="AS2121">
        <v>1.6824539904673594</v>
      </c>
      <c r="AT2121">
        <v>-1</v>
      </c>
      <c r="AU2121">
        <v>-1</v>
      </c>
      <c r="AV2121">
        <v>2.1774232153919622</v>
      </c>
      <c r="AW2121">
        <v>79.161132592875177</v>
      </c>
      <c r="AX2121">
        <v>79.593939096415525</v>
      </c>
      <c r="AY2121">
        <v>0.35412553410979586</v>
      </c>
      <c r="AZ2121">
        <v>32.841391482452309</v>
      </c>
      <c r="BA2121">
        <v>1633.0087031743285</v>
      </c>
    </row>
    <row r="2122" spans="1:100" x14ac:dyDescent="0.25">
      <c r="A2122">
        <v>5052</v>
      </c>
      <c r="B2122" t="s">
        <v>2446</v>
      </c>
      <c r="C2122">
        <v>3</v>
      </c>
      <c r="D2122">
        <v>5.6498352454946366</v>
      </c>
      <c r="E2122">
        <v>0</v>
      </c>
      <c r="F2122">
        <v>1.3524642900623642E-3</v>
      </c>
      <c r="G2122">
        <v>1.3524642900623642E-3</v>
      </c>
      <c r="H2122">
        <v>0.13223056051134821</v>
      </c>
      <c r="I2122">
        <v>0</v>
      </c>
      <c r="J2122">
        <v>7.9338336306808968</v>
      </c>
      <c r="K2122">
        <v>0.13223056051134821</v>
      </c>
      <c r="L2122">
        <v>-1.0000000000000022</v>
      </c>
      <c r="M2122">
        <v>-1.0000000000000022</v>
      </c>
      <c r="N2122">
        <v>2.6446112102269645</v>
      </c>
      <c r="O2122">
        <v>13.585021340465596</v>
      </c>
      <c r="P2122">
        <v>0.41529467078591958</v>
      </c>
      <c r="Q2122">
        <v>-3.2448082117069996E-2</v>
      </c>
      <c r="R2122">
        <v>1.6840406972128456E-2</v>
      </c>
      <c r="S2122">
        <v>0.33333333333333409</v>
      </c>
      <c r="T2122">
        <v>0.49334657108987989</v>
      </c>
      <c r="U2122">
        <v>-0.18513399440866662</v>
      </c>
      <c r="V2122">
        <v>0</v>
      </c>
      <c r="W2122">
        <v>20.372613980127966</v>
      </c>
      <c r="X2122">
        <v>0.11392660403374484</v>
      </c>
      <c r="Y2122">
        <v>-1.0000000000000022</v>
      </c>
      <c r="Z2122">
        <v>-1.0000000000000022</v>
      </c>
      <c r="AA2122">
        <v>48.150623739930275</v>
      </c>
      <c r="AB2122">
        <v>0.62142001752885723</v>
      </c>
      <c r="AC2122">
        <v>-0.11077096421046423</v>
      </c>
      <c r="AD2122">
        <v>4.4574333738210778E-2</v>
      </c>
      <c r="AE2122">
        <v>27.76116935283018</v>
      </c>
      <c r="AF2122">
        <v>-1.0000000000000022</v>
      </c>
      <c r="AG2122">
        <v>-1.0000000000000022</v>
      </c>
      <c r="AH2122">
        <v>-1.0000000000000022</v>
      </c>
      <c r="AI2122">
        <v>0</v>
      </c>
      <c r="AJ2122">
        <v>0</v>
      </c>
      <c r="AK2122">
        <v>0.62943967486226271</v>
      </c>
      <c r="AL2122">
        <v>0.19026683786159043</v>
      </c>
      <c r="AM2122">
        <v>7.4006407415427328E-2</v>
      </c>
      <c r="AN2122">
        <v>0.89052414078338782</v>
      </c>
      <c r="AO2122">
        <v>4.9973585596969956</v>
      </c>
      <c r="AP2122">
        <v>23.214437708892643</v>
      </c>
      <c r="AQ2122">
        <v>28.306447610808846</v>
      </c>
      <c r="AR2122">
        <v>0.64154591001454742</v>
      </c>
      <c r="AS2122">
        <v>0.24615716454509307</v>
      </c>
      <c r="AT2122">
        <v>-1.0000000000000022</v>
      </c>
      <c r="AU2122">
        <v>-1.0000000000000022</v>
      </c>
      <c r="AV2122">
        <v>1.8192871262190824E-2</v>
      </c>
      <c r="AW2122">
        <v>84.950082789288501</v>
      </c>
      <c r="AX2122">
        <v>84.950082789288501</v>
      </c>
      <c r="AY2122">
        <v>0.35059545949624304</v>
      </c>
      <c r="AZ2122">
        <v>23.258457392403443</v>
      </c>
      <c r="BA2122">
        <v>1459.100840031487</v>
      </c>
    </row>
    <row r="2123" spans="1:100" x14ac:dyDescent="0.25">
      <c r="A2123">
        <v>5053</v>
      </c>
      <c r="B2123" t="s">
        <v>2447</v>
      </c>
      <c r="C2123">
        <v>3</v>
      </c>
      <c r="D2123">
        <v>4.0375808386997711</v>
      </c>
      <c r="E2123">
        <v>0</v>
      </c>
      <c r="F2123">
        <v>0</v>
      </c>
      <c r="G2123">
        <v>0</v>
      </c>
      <c r="H2123">
        <v>0.61977779926185983</v>
      </c>
      <c r="I2123">
        <v>0</v>
      </c>
      <c r="J2123">
        <v>37.186667955711592</v>
      </c>
      <c r="K2123">
        <v>0.61977779926185983</v>
      </c>
      <c r="L2123">
        <v>-0.99999999999999989</v>
      </c>
      <c r="M2123">
        <v>-0.99999999999999989</v>
      </c>
      <c r="N2123">
        <v>12.3955559852372</v>
      </c>
      <c r="O2123">
        <v>41.224248794411345</v>
      </c>
      <c r="P2123">
        <v>1.1318211004191523</v>
      </c>
      <c r="Q2123">
        <v>2.2330747239438864</v>
      </c>
      <c r="R2123">
        <v>0.69470422038011526</v>
      </c>
      <c r="S2123">
        <v>0.34104457019363865</v>
      </c>
      <c r="T2123">
        <v>0.34219582260841674</v>
      </c>
      <c r="U2123">
        <v>0.34860914396485115</v>
      </c>
      <c r="V2123">
        <v>0</v>
      </c>
      <c r="W2123">
        <v>16.482869500201861</v>
      </c>
      <c r="X2123">
        <v>1.4761973834538777</v>
      </c>
      <c r="Y2123">
        <v>-0.99999999999999989</v>
      </c>
      <c r="Z2123">
        <v>-0.99999999999999989</v>
      </c>
      <c r="AA2123">
        <v>41.345722334664714</v>
      </c>
      <c r="AB2123">
        <v>6.2862833645189908E-2</v>
      </c>
      <c r="AC2123">
        <v>0.31128118965035861</v>
      </c>
      <c r="AD2123">
        <v>0.10921894898610632</v>
      </c>
      <c r="AE2123">
        <v>24.168148614082725</v>
      </c>
      <c r="AF2123">
        <v>-0.99999999999999989</v>
      </c>
      <c r="AG2123">
        <v>-0.99999999999999989</v>
      </c>
      <c r="AH2123">
        <v>-0.99999999999999989</v>
      </c>
      <c r="AI2123">
        <v>0</v>
      </c>
      <c r="AJ2123">
        <v>0</v>
      </c>
      <c r="AK2123">
        <v>-0.16496598165128976</v>
      </c>
      <c r="AL2123">
        <v>-7.4994021692044707E-2</v>
      </c>
      <c r="AM2123">
        <v>0.23890328765581667</v>
      </c>
      <c r="AN2123">
        <v>0.32985471366892677</v>
      </c>
      <c r="AO2123">
        <v>5.147752283138967</v>
      </c>
      <c r="AP2123">
        <v>7.8713977332629463</v>
      </c>
      <c r="AQ2123">
        <v>53.669537455913471</v>
      </c>
      <c r="AR2123">
        <v>1.0318495367669065</v>
      </c>
      <c r="AS2123">
        <v>2.0959751827157378</v>
      </c>
      <c r="AT2123">
        <v>-0.99999999999999989</v>
      </c>
      <c r="AU2123">
        <v>-0.99999999999999989</v>
      </c>
      <c r="AV2123">
        <v>0.69470422038011526</v>
      </c>
      <c r="AW2123">
        <v>90.441368862339033</v>
      </c>
      <c r="AX2123">
        <v>90.441368862339033</v>
      </c>
      <c r="AY2123">
        <v>0.330993599936862</v>
      </c>
      <c r="AZ2123">
        <v>27.022820556272087</v>
      </c>
      <c r="BA2123">
        <v>1510.2917822295897</v>
      </c>
    </row>
    <row r="2124" spans="1:100" x14ac:dyDescent="0.25">
      <c r="A2124">
        <v>5056</v>
      </c>
      <c r="B2124" t="s">
        <v>2448</v>
      </c>
      <c r="C2124">
        <v>3</v>
      </c>
      <c r="D2124">
        <v>4.7885958287198518</v>
      </c>
      <c r="E2124">
        <v>0</v>
      </c>
      <c r="F2124">
        <v>-0.61427858482514941</v>
      </c>
      <c r="G2124">
        <v>-0.61427858482514941</v>
      </c>
      <c r="H2124">
        <v>8.575172942658478E-2</v>
      </c>
      <c r="I2124">
        <v>0</v>
      </c>
      <c r="J2124">
        <v>5.1451037655950822</v>
      </c>
      <c r="K2124">
        <v>8.575172942658478E-2</v>
      </c>
      <c r="L2124">
        <v>-0.99999999999999944</v>
      </c>
      <c r="M2124">
        <v>-0.99999999999999944</v>
      </c>
      <c r="N2124">
        <v>1.7150345885316944</v>
      </c>
      <c r="O2124">
        <v>9.3194210094897905</v>
      </c>
      <c r="P2124">
        <v>1.858555598930582</v>
      </c>
      <c r="Q2124">
        <v>-1.1442626000573159</v>
      </c>
      <c r="R2124">
        <v>-0.1845877345559841</v>
      </c>
      <c r="S2124">
        <v>0.33333333333333304</v>
      </c>
      <c r="T2124">
        <v>0.37571385819639813</v>
      </c>
      <c r="U2124">
        <v>0.20269260033786568</v>
      </c>
      <c r="V2124">
        <v>0</v>
      </c>
      <c r="W2124">
        <v>33.039522497640498</v>
      </c>
      <c r="X2124">
        <v>1.4764463883176735</v>
      </c>
      <c r="Y2124">
        <v>-0.99999999999999944</v>
      </c>
      <c r="Z2124">
        <v>-0.99999999999999944</v>
      </c>
      <c r="AA2124">
        <v>43.642776078416816</v>
      </c>
      <c r="AB2124">
        <v>9.5118342325315589E-2</v>
      </c>
      <c r="AC2124">
        <v>0.13000114818291258</v>
      </c>
      <c r="AD2124">
        <v>-9.3626642015824414E-3</v>
      </c>
      <c r="AE2124">
        <v>10.787841315332285</v>
      </c>
      <c r="AF2124">
        <v>-0.99999999999999944</v>
      </c>
      <c r="AG2124">
        <v>-0.99999999999999944</v>
      </c>
      <c r="AH2124">
        <v>-0.99999999999999944</v>
      </c>
      <c r="AI2124">
        <v>0</v>
      </c>
      <c r="AJ2124">
        <v>0</v>
      </c>
      <c r="AK2124">
        <v>-8.4741633611801863E-3</v>
      </c>
      <c r="AL2124">
        <v>-6.8872944783259102E-2</v>
      </c>
      <c r="AM2124">
        <v>0.33850205726233079</v>
      </c>
      <c r="AN2124">
        <v>-4.0317089459990504E-2</v>
      </c>
      <c r="AO2124">
        <v>8.4201806147523701</v>
      </c>
      <c r="AP2124">
        <v>-1.3522919604160575</v>
      </c>
      <c r="AQ2124">
        <v>38.184626263235586</v>
      </c>
      <c r="AR2124">
        <v>0.9117397918675969</v>
      </c>
      <c r="AS2124">
        <v>1.5621981177442585</v>
      </c>
      <c r="AT2124">
        <v>-0.99999999999999944</v>
      </c>
      <c r="AU2124">
        <v>-0.99999999999999944</v>
      </c>
      <c r="AV2124">
        <v>-0.79886631938113351</v>
      </c>
      <c r="AW2124">
        <v>51.609905127490514</v>
      </c>
      <c r="AX2124">
        <v>51.609905127490514</v>
      </c>
      <c r="AY2124">
        <v>-0.197178965662788</v>
      </c>
      <c r="AZ2124">
        <v>-45.32137864838942</v>
      </c>
      <c r="BA2124">
        <v>1384.9708209113962</v>
      </c>
    </row>
    <row r="2125" spans="1:100" x14ac:dyDescent="0.25">
      <c r="A2125">
        <v>5057</v>
      </c>
      <c r="B2125" t="s">
        <v>2449</v>
      </c>
      <c r="C2125">
        <v>3</v>
      </c>
      <c r="D2125">
        <v>4.4216305078530933</v>
      </c>
      <c r="E2125">
        <v>0</v>
      </c>
      <c r="F2125">
        <v>1.9186643766036973E-2</v>
      </c>
      <c r="G2125">
        <v>1.9186643766036973E-2</v>
      </c>
      <c r="H2125">
        <v>0.4005196182903738</v>
      </c>
      <c r="I2125">
        <v>0</v>
      </c>
      <c r="J2125">
        <v>24.031177097422411</v>
      </c>
      <c r="K2125">
        <v>0.4005196182903738</v>
      </c>
      <c r="L2125">
        <v>-0.99999999999999722</v>
      </c>
      <c r="M2125">
        <v>-0.99999999999999722</v>
      </c>
      <c r="N2125">
        <v>8.0103923658074745</v>
      </c>
      <c r="O2125">
        <v>28.471994249041551</v>
      </c>
      <c r="P2125">
        <v>0.37658555507537794</v>
      </c>
      <c r="Q2125">
        <v>0.2187271481103103</v>
      </c>
      <c r="R2125">
        <v>3.5696820145028479E-2</v>
      </c>
      <c r="S2125">
        <v>0.33333333333333276</v>
      </c>
      <c r="T2125">
        <v>0.30309446639227006</v>
      </c>
      <c r="U2125">
        <v>-4.5035736344284434E-2</v>
      </c>
      <c r="V2125">
        <v>0</v>
      </c>
      <c r="W2125">
        <v>7.6348978036377781</v>
      </c>
      <c r="X2125">
        <v>2.5526369117028352E-2</v>
      </c>
      <c r="Y2125">
        <v>-0.99999999999999722</v>
      </c>
      <c r="Z2125">
        <v>-0.99999999999999722</v>
      </c>
      <c r="AA2125">
        <v>-15.943200113583075</v>
      </c>
      <c r="AB2125">
        <v>2.3391213878922616E-2</v>
      </c>
      <c r="AC2125">
        <v>-9.3661416612741771E-2</v>
      </c>
      <c r="AD2125">
        <v>-0.40200569201349839</v>
      </c>
      <c r="AE2125">
        <v>-23.613794737365879</v>
      </c>
      <c r="AF2125">
        <v>-0.99999999999999722</v>
      </c>
      <c r="AG2125">
        <v>-0.99999999999999722</v>
      </c>
      <c r="AH2125">
        <v>-0.99999999999999722</v>
      </c>
      <c r="AI2125">
        <v>0</v>
      </c>
      <c r="AJ2125">
        <v>0</v>
      </c>
      <c r="AK2125">
        <v>-1.7688093309551928E-2</v>
      </c>
      <c r="AL2125">
        <v>2.1316217325865552E-2</v>
      </c>
      <c r="AM2125">
        <v>0.3127587758479709</v>
      </c>
      <c r="AN2125">
        <v>-2.5767075629090835E-2</v>
      </c>
      <c r="AO2125">
        <v>7.7305289296515118</v>
      </c>
      <c r="AP2125">
        <v>-0.53759580409794316</v>
      </c>
      <c r="AQ2125">
        <v>31.666074901060188</v>
      </c>
      <c r="AR2125">
        <v>0.59139206338131811</v>
      </c>
      <c r="AS2125">
        <v>0.42604598740740207</v>
      </c>
      <c r="AT2125">
        <v>-0.99999999999999722</v>
      </c>
      <c r="AU2125">
        <v>-0.99999999999999722</v>
      </c>
      <c r="AV2125">
        <v>5.4883463911065453E-2</v>
      </c>
      <c r="AW2125">
        <v>11.991198331360522</v>
      </c>
      <c r="AX2125">
        <v>11.991198331360522</v>
      </c>
      <c r="AY2125">
        <v>-1.6844482970261226E-2</v>
      </c>
      <c r="AZ2125">
        <v>-42.520705994143682</v>
      </c>
      <c r="BA2125">
        <v>1389.8801147638069</v>
      </c>
    </row>
    <row r="2126" spans="1:100" x14ac:dyDescent="0.25">
      <c r="A2126">
        <v>5058</v>
      </c>
      <c r="B2126" t="s">
        <v>2450</v>
      </c>
      <c r="C2126">
        <v>1</v>
      </c>
      <c r="D2126">
        <v>3.6780808625294901</v>
      </c>
      <c r="E2126">
        <v>2.1757476414710399E-2</v>
      </c>
      <c r="F2126">
        <v>5.7515663270048999E-2</v>
      </c>
      <c r="G2126">
        <v>6.3638324821297304E-2</v>
      </c>
      <c r="H2126">
        <v>4.4731895715573101E-2</v>
      </c>
      <c r="I2126">
        <v>0</v>
      </c>
      <c r="J2126">
        <v>2.6839137429343798</v>
      </c>
      <c r="K2126">
        <v>4.4731895715573101E-2</v>
      </c>
      <c r="L2126">
        <v>-1</v>
      </c>
      <c r="M2126">
        <v>-1</v>
      </c>
      <c r="N2126">
        <v>0.894637914311463</v>
      </c>
      <c r="O2126">
        <v>6.42563293028517</v>
      </c>
      <c r="P2126">
        <v>8.4867148022695807E-2</v>
      </c>
      <c r="Q2126">
        <v>0.153507344323627</v>
      </c>
      <c r="R2126">
        <v>5.0277871893111802E-2</v>
      </c>
      <c r="S2126">
        <v>0.32916601326620298</v>
      </c>
      <c r="T2126">
        <v>0.23975694309620599</v>
      </c>
      <c r="U2126">
        <v>4.00147922229208E-2</v>
      </c>
      <c r="V2126">
        <v>-3.2092616958779002E-3</v>
      </c>
      <c r="W2126">
        <v>22.4398636469551</v>
      </c>
      <c r="X2126">
        <v>0.57887640222380699</v>
      </c>
      <c r="Y2126">
        <v>-1</v>
      </c>
      <c r="Z2126">
        <v>-1</v>
      </c>
      <c r="AA2126">
        <v>33.0321732872819</v>
      </c>
      <c r="AB2126">
        <v>0.100272451404467</v>
      </c>
      <c r="AC2126">
        <v>4.1627991656747201E-2</v>
      </c>
      <c r="AD2126">
        <v>6.8940192307458195E-2</v>
      </c>
      <c r="AE2126">
        <v>10.542031768433599</v>
      </c>
      <c r="AF2126">
        <v>-1</v>
      </c>
      <c r="AG2126">
        <v>-1</v>
      </c>
      <c r="AH2126">
        <v>-1</v>
      </c>
      <c r="AI2126">
        <v>-6.4806894010443399E-4</v>
      </c>
      <c r="AJ2126">
        <v>-3.2092616958779002E-3</v>
      </c>
      <c r="AK2126">
        <v>0.108545496552842</v>
      </c>
      <c r="AL2126">
        <v>6.3541779719447203E-2</v>
      </c>
      <c r="AM2126">
        <v>0.14516971361987499</v>
      </c>
      <c r="AN2126">
        <v>6.2411759814733403E-2</v>
      </c>
      <c r="AO2126">
        <v>4.1719703232610899</v>
      </c>
      <c r="AP2126">
        <v>1.87800289396557</v>
      </c>
      <c r="AQ2126">
        <v>25.123777389889501</v>
      </c>
      <c r="AR2126">
        <v>0.60572848688945202</v>
      </c>
      <c r="AS2126">
        <v>0.62360829793938</v>
      </c>
      <c r="AT2126">
        <v>-1</v>
      </c>
      <c r="AU2126">
        <v>-1</v>
      </c>
      <c r="AV2126">
        <v>0.113916196714409</v>
      </c>
      <c r="AW2126">
        <v>41.335809111532598</v>
      </c>
      <c r="AX2126">
        <v>41.001921563142801</v>
      </c>
      <c r="AY2126">
        <v>9.6368259759583505E-2</v>
      </c>
      <c r="AZ2126">
        <v>-14.145392237927799</v>
      </c>
      <c r="BA2126">
        <v>1350</v>
      </c>
    </row>
    <row r="2127" spans="1:100" x14ac:dyDescent="0.25">
      <c r="A2127">
        <v>5059</v>
      </c>
      <c r="B2127" t="s">
        <v>2451</v>
      </c>
      <c r="C2127">
        <v>3</v>
      </c>
      <c r="D2127">
        <v>-0.15217576634631058</v>
      </c>
      <c r="E2127">
        <v>-6.5657104838202137E-4</v>
      </c>
      <c r="F2127">
        <v>-0.7187573364172678</v>
      </c>
      <c r="G2127">
        <v>-0.7187573364172678</v>
      </c>
      <c r="H2127">
        <v>1.2536805953864701E-2</v>
      </c>
      <c r="I2127">
        <v>0</v>
      </c>
      <c r="J2127">
        <v>0.75220835723188073</v>
      </c>
      <c r="K2127">
        <v>1.2536805953864701E-2</v>
      </c>
      <c r="L2127">
        <v>-1.0000000000000022</v>
      </c>
      <c r="M2127">
        <v>-1.0000000000000022</v>
      </c>
      <c r="N2127">
        <v>0.25073611907729432</v>
      </c>
      <c r="O2127">
        <v>-0.11872474553169682</v>
      </c>
      <c r="P2127">
        <v>-0.89409436247591412</v>
      </c>
      <c r="Q2127">
        <v>-0.4948112920842887</v>
      </c>
      <c r="R2127">
        <v>-0.27728430025193479</v>
      </c>
      <c r="S2127">
        <v>0.33333333333333393</v>
      </c>
      <c r="T2127">
        <v>0.22225864457204644</v>
      </c>
      <c r="U2127">
        <v>-1.9819820756605669E-2</v>
      </c>
      <c r="V2127">
        <v>0</v>
      </c>
      <c r="W2127">
        <v>20.929414047796392</v>
      </c>
      <c r="X2127">
        <v>0.35270120016380535</v>
      </c>
      <c r="Y2127">
        <v>-1.0000000000000022</v>
      </c>
      <c r="Z2127">
        <v>-1.0000000000000022</v>
      </c>
      <c r="AA2127">
        <v>25.520332339988453</v>
      </c>
      <c r="AB2127">
        <v>-0.19021996687895321</v>
      </c>
      <c r="AC2127">
        <v>8.773561084607133E-2</v>
      </c>
      <c r="AD2127">
        <v>0.19984840788176178</v>
      </c>
      <c r="AE2127">
        <v>4.8682025924439971</v>
      </c>
      <c r="AF2127">
        <v>-1.0000000000000022</v>
      </c>
      <c r="AG2127">
        <v>-1.0000000000000022</v>
      </c>
      <c r="AH2127">
        <v>-1.0000000000000022</v>
      </c>
      <c r="AI2127">
        <v>0</v>
      </c>
      <c r="AJ2127">
        <v>0</v>
      </c>
      <c r="AK2127">
        <v>0.27864671638148397</v>
      </c>
      <c r="AL2127">
        <v>-0.23294787593747013</v>
      </c>
      <c r="AM2127">
        <v>0.20648630666419784</v>
      </c>
      <c r="AN2127">
        <v>0.23367771938651988</v>
      </c>
      <c r="AO2127">
        <v>6.5553912485123664</v>
      </c>
      <c r="AP2127">
        <v>4.677203604975646</v>
      </c>
      <c r="AQ2127">
        <v>21.681622405028275</v>
      </c>
      <c r="AR2127">
        <v>0.53577215714877457</v>
      </c>
      <c r="AS2127">
        <v>0.36523800611767021</v>
      </c>
      <c r="AT2127">
        <v>-1.0000000000000022</v>
      </c>
      <c r="AU2127">
        <v>-1.0000000000000022</v>
      </c>
      <c r="AV2127">
        <v>-0.99604163666920276</v>
      </c>
      <c r="AW2127">
        <v>30.078811199432412</v>
      </c>
      <c r="AX2127">
        <v>30.078811199432412</v>
      </c>
      <c r="AY2127">
        <v>5.9357738827578263E-2</v>
      </c>
      <c r="AZ2127">
        <v>-12.241001811425914</v>
      </c>
      <c r="BA2127">
        <v>1387.2544524146131</v>
      </c>
    </row>
    <row r="2128" spans="1:100" x14ac:dyDescent="0.25">
      <c r="A2128">
        <v>5063</v>
      </c>
      <c r="B2128" t="s">
        <v>2452</v>
      </c>
      <c r="C2128">
        <v>3</v>
      </c>
      <c r="D2128">
        <v>4.3438353065029043</v>
      </c>
      <c r="E2128">
        <v>0</v>
      </c>
      <c r="F2128">
        <v>9.6770507721897492E-3</v>
      </c>
      <c r="G2128">
        <v>9.6770507721897492E-3</v>
      </c>
      <c r="H2128">
        <v>-0.21658329007104779</v>
      </c>
      <c r="I2128">
        <v>0</v>
      </c>
      <c r="J2128">
        <v>-12.994997404262868</v>
      </c>
      <c r="K2128">
        <v>-0.21658329007104779</v>
      </c>
      <c r="L2128">
        <v>-1.0000000000000002</v>
      </c>
      <c r="M2128">
        <v>-1.0000000000000002</v>
      </c>
      <c r="N2128">
        <v>-4.3316658014209555</v>
      </c>
      <c r="O2128">
        <v>-8.6414850469877713</v>
      </c>
      <c r="P2128">
        <v>0.59226023097739433</v>
      </c>
      <c r="Q2128">
        <v>-2.7274657833946594</v>
      </c>
      <c r="R2128">
        <v>-0.80770641626325335</v>
      </c>
      <c r="S2128">
        <v>0.33333333333333304</v>
      </c>
      <c r="T2128">
        <v>0.14941952261007449</v>
      </c>
      <c r="U2128">
        <v>0.40863601696279001</v>
      </c>
      <c r="V2128">
        <v>0</v>
      </c>
      <c r="W2128">
        <v>44.318886519089837</v>
      </c>
      <c r="X2128">
        <v>2.1585772315906619</v>
      </c>
      <c r="Y2128">
        <v>-1.0000000000000002</v>
      </c>
      <c r="Z2128">
        <v>-1.0000000000000002</v>
      </c>
      <c r="AA2128">
        <v>80.876890319414088</v>
      </c>
      <c r="AB2128">
        <v>0.32478489562150276</v>
      </c>
      <c r="AC2128">
        <v>0.33906510298388648</v>
      </c>
      <c r="AD2128">
        <v>8.3464205726360957E-2</v>
      </c>
      <c r="AE2128">
        <v>37.365710216587551</v>
      </c>
      <c r="AF2128">
        <v>-1.0000000000000002</v>
      </c>
      <c r="AG2128">
        <v>-1.0000000000000002</v>
      </c>
      <c r="AH2128">
        <v>-1.0000000000000002</v>
      </c>
      <c r="AI2128">
        <v>0</v>
      </c>
      <c r="AJ2128">
        <v>0</v>
      </c>
      <c r="AK2128">
        <v>-3.7544040592578744E-2</v>
      </c>
      <c r="AL2128">
        <v>0.13481657676048228</v>
      </c>
      <c r="AM2128">
        <v>-4.3163178305902855E-2</v>
      </c>
      <c r="AN2128">
        <v>0.158788700543772</v>
      </c>
      <c r="AO2128">
        <v>-1.2667996606104652</v>
      </c>
      <c r="AP2128">
        <v>4.6438003973967108</v>
      </c>
      <c r="AQ2128">
        <v>31.323889114826958</v>
      </c>
      <c r="AR2128">
        <v>0.89138887290619873</v>
      </c>
      <c r="AS2128">
        <v>1.9419939415196139</v>
      </c>
      <c r="AT2128">
        <v>-1.0000000000000002</v>
      </c>
      <c r="AU2128">
        <v>-1.0000000000000002</v>
      </c>
      <c r="AV2128">
        <v>-0.79802936549106329</v>
      </c>
      <c r="AW2128">
        <v>76.879205669823023</v>
      </c>
      <c r="AX2128">
        <v>76.879205669823023</v>
      </c>
      <c r="AY2128">
        <v>0.22385153398128124</v>
      </c>
      <c r="AZ2128">
        <v>27.79468135374006</v>
      </c>
      <c r="BA2128">
        <v>1483.0477969030358</v>
      </c>
      <c r="CU2128" t="e">
        <v>#N/A</v>
      </c>
      <c r="CV2128" t="e">
        <v>#N/A</v>
      </c>
    </row>
    <row r="2129" spans="1:100" x14ac:dyDescent="0.25">
      <c r="A2129">
        <v>5065</v>
      </c>
      <c r="B2129" t="s">
        <v>693</v>
      </c>
      <c r="C2129">
        <v>3</v>
      </c>
      <c r="D2129">
        <v>1.7454387334132684</v>
      </c>
      <c r="E2129">
        <v>0</v>
      </c>
      <c r="F2129">
        <v>0.79746761124570287</v>
      </c>
      <c r="G2129">
        <v>0.79746761124570287</v>
      </c>
      <c r="H2129">
        <v>-0.13849634526835017</v>
      </c>
      <c r="I2129">
        <v>-4.1935219043490726E-3</v>
      </c>
      <c r="J2129">
        <v>-8.5613920303619526</v>
      </c>
      <c r="K2129">
        <v>-0.14268986717269924</v>
      </c>
      <c r="L2129">
        <v>-1</v>
      </c>
      <c r="M2129">
        <v>-1</v>
      </c>
      <c r="N2129">
        <v>-2.8537973434539849</v>
      </c>
      <c r="O2129">
        <v>-6.018485685702986</v>
      </c>
      <c r="P2129">
        <v>-1.7066166462777601</v>
      </c>
      <c r="Q2129">
        <v>5.3937760960649666</v>
      </c>
      <c r="R2129">
        <v>1.6146940211008791</v>
      </c>
      <c r="S2129">
        <v>0.33333333333333315</v>
      </c>
      <c r="T2129">
        <v>0.35131438405433379</v>
      </c>
      <c r="U2129">
        <v>-7.9943408973018604E-2</v>
      </c>
      <c r="V2129">
        <v>-4.6631373516971712E-2</v>
      </c>
      <c r="W2129">
        <v>28.030512082815058</v>
      </c>
      <c r="X2129">
        <v>0.24999193066233186</v>
      </c>
      <c r="Y2129">
        <v>-1</v>
      </c>
      <c r="Z2129">
        <v>-1</v>
      </c>
      <c r="AA2129">
        <v>42.881259110047736</v>
      </c>
      <c r="AB2129">
        <v>0.21956152734724446</v>
      </c>
      <c r="AC2129">
        <v>-9.5832708201101617E-3</v>
      </c>
      <c r="AD2129">
        <v>5.4742803595501759E-2</v>
      </c>
      <c r="AE2129">
        <v>13.236053006131808</v>
      </c>
      <c r="AF2129">
        <v>-1</v>
      </c>
      <c r="AG2129">
        <v>-1</v>
      </c>
      <c r="AH2129">
        <v>-1</v>
      </c>
      <c r="AI2129">
        <v>0</v>
      </c>
      <c r="AJ2129">
        <v>-4.6631373516971712E-2</v>
      </c>
      <c r="AK2129">
        <v>0.32445341463972843</v>
      </c>
      <c r="AL2129">
        <v>2.9302018996879255E-2</v>
      </c>
      <c r="AM2129">
        <v>8.410133385065395E-2</v>
      </c>
      <c r="AN2129">
        <v>1.7904923037069129E-2</v>
      </c>
      <c r="AO2129">
        <v>3.7248004194649913</v>
      </c>
      <c r="AP2129">
        <v>0.59413317091112505</v>
      </c>
      <c r="AQ2129">
        <v>19.4691200524531</v>
      </c>
      <c r="AR2129">
        <v>0.55807293489767695</v>
      </c>
      <c r="AS2129">
        <v>0.10730206348963284</v>
      </c>
      <c r="AT2129">
        <v>-1</v>
      </c>
      <c r="AU2129">
        <v>-1</v>
      </c>
      <c r="AV2129">
        <v>2.4121616323465802</v>
      </c>
      <c r="AW2129">
        <v>37.456906595255887</v>
      </c>
      <c r="AX2129">
        <v>32.793769243558714</v>
      </c>
      <c r="AY2129">
        <v>-0.18148115993175101</v>
      </c>
      <c r="AZ2129">
        <v>-54.874315720666203</v>
      </c>
      <c r="BA2129">
        <v>1292.5712534746076</v>
      </c>
    </row>
    <row r="2130" spans="1:100" x14ac:dyDescent="0.25">
      <c r="A2130">
        <v>5066</v>
      </c>
      <c r="B2130" t="s">
        <v>2453</v>
      </c>
      <c r="C2130">
        <v>3</v>
      </c>
      <c r="D2130">
        <v>6.0395287636408925</v>
      </c>
      <c r="E2130">
        <v>0</v>
      </c>
      <c r="F2130">
        <v>0</v>
      </c>
      <c r="G2130">
        <v>0</v>
      </c>
      <c r="H2130">
        <v>-1.9755721594634491E-2</v>
      </c>
      <c r="I2130">
        <v>0</v>
      </c>
      <c r="J2130">
        <v>-1.1853432956780694</v>
      </c>
      <c r="K2130">
        <v>-1.9755721594634491E-2</v>
      </c>
      <c r="L2130">
        <v>-1.0000000000000018</v>
      </c>
      <c r="M2130">
        <v>-1.0000000000000018</v>
      </c>
      <c r="N2130">
        <v>-0.39511443189269013</v>
      </c>
      <c r="O2130">
        <v>4.8541854679628216</v>
      </c>
      <c r="P2130">
        <v>0.16238035748876206</v>
      </c>
      <c r="Q2130">
        <v>-0.38621099598474512</v>
      </c>
      <c r="R2130">
        <v>-0.10351376784575916</v>
      </c>
      <c r="S2130">
        <v>0.32954003597787118</v>
      </c>
      <c r="T2130">
        <v>0.38560099984395935</v>
      </c>
      <c r="U2130">
        <v>-3.7269253244465145E-2</v>
      </c>
      <c r="V2130">
        <v>0</v>
      </c>
      <c r="W2130">
        <v>27.905100166879997</v>
      </c>
      <c r="X2130">
        <v>0.63482398988688682</v>
      </c>
      <c r="Y2130">
        <v>-1.0000000000000018</v>
      </c>
      <c r="Z2130">
        <v>-1.0000000000000018</v>
      </c>
      <c r="AA2130">
        <v>72.48817810838986</v>
      </c>
      <c r="AB2130">
        <v>0.33281564305658057</v>
      </c>
      <c r="AC2130">
        <v>0.36878116057849208</v>
      </c>
      <c r="AD2130">
        <v>0.1921350305520394</v>
      </c>
      <c r="AE2130">
        <v>44.686591709355596</v>
      </c>
      <c r="AF2130">
        <v>-1.0000000000000018</v>
      </c>
      <c r="AG2130">
        <v>-1.0000000000000018</v>
      </c>
      <c r="AH2130">
        <v>-1.0000000000000018</v>
      </c>
      <c r="AI2130">
        <v>0</v>
      </c>
      <c r="AJ2130">
        <v>0</v>
      </c>
      <c r="AK2130">
        <v>0.18716273957575519</v>
      </c>
      <c r="AL2130">
        <v>-0.12150135814032167</v>
      </c>
      <c r="AM2130">
        <v>-0.17049177420249284</v>
      </c>
      <c r="AN2130">
        <v>-9.9635262784027123E-2</v>
      </c>
      <c r="AO2130">
        <v>-3.3264806571835455</v>
      </c>
      <c r="AP2130">
        <v>-3.0983883603022866</v>
      </c>
      <c r="AQ2130">
        <v>26.719756871201934</v>
      </c>
      <c r="AR2130">
        <v>0.67787178257736636</v>
      </c>
      <c r="AS2130">
        <v>0.61506826829225247</v>
      </c>
      <c r="AT2130">
        <v>-1.0000000000000018</v>
      </c>
      <c r="AU2130">
        <v>-1.0000000000000018</v>
      </c>
      <c r="AV2130">
        <v>-0.10351376784575916</v>
      </c>
      <c r="AW2130">
        <v>74.243975216050387</v>
      </c>
      <c r="AX2130">
        <v>74.243975216050387</v>
      </c>
      <c r="AY2130">
        <v>0.13869204164813834</v>
      </c>
      <c r="AZ2130">
        <v>-12.611590143435384</v>
      </c>
      <c r="BA2130">
        <v>1429.2106025135154</v>
      </c>
    </row>
    <row r="2131" spans="1:100" x14ac:dyDescent="0.25">
      <c r="A2131">
        <v>5067</v>
      </c>
      <c r="B2131" t="s">
        <v>2454</v>
      </c>
      <c r="C2131">
        <v>3</v>
      </c>
      <c r="D2131">
        <v>4.964651510445762</v>
      </c>
      <c r="E2131">
        <v>0</v>
      </c>
      <c r="F2131">
        <v>0</v>
      </c>
      <c r="G2131">
        <v>0</v>
      </c>
      <c r="H2131">
        <v>0.37236523319178744</v>
      </c>
      <c r="I2131">
        <v>0</v>
      </c>
      <c r="J2131">
        <v>22.341913991507251</v>
      </c>
      <c r="K2131">
        <v>0.37236523319178744</v>
      </c>
      <c r="L2131">
        <v>-1.0000000000000002</v>
      </c>
      <c r="M2131">
        <v>-1.0000000000000002</v>
      </c>
      <c r="N2131">
        <v>7.4473046638357516</v>
      </c>
      <c r="O2131">
        <v>27.306565501953003</v>
      </c>
      <c r="P2131">
        <v>-0.16776253645309688</v>
      </c>
      <c r="Q2131">
        <v>0.78497419234092114</v>
      </c>
      <c r="R2131">
        <v>0.16472225137940893</v>
      </c>
      <c r="S2131">
        <v>0.33048687464871845</v>
      </c>
      <c r="T2131">
        <v>0.3676946962265214</v>
      </c>
      <c r="U2131">
        <v>0.30495734484217252</v>
      </c>
      <c r="V2131">
        <v>0</v>
      </c>
      <c r="W2131">
        <v>25.230947301025004</v>
      </c>
      <c r="X2131">
        <v>1.5736647659448242</v>
      </c>
      <c r="Y2131">
        <v>-1.0000000000000002</v>
      </c>
      <c r="Z2131">
        <v>-1.0000000000000002</v>
      </c>
      <c r="AA2131">
        <v>60.741970984141624</v>
      </c>
      <c r="AB2131">
        <v>0.12807988810480678</v>
      </c>
      <c r="AC2131">
        <v>0.34884309039431133</v>
      </c>
      <c r="AD2131">
        <v>0.2300030501356258</v>
      </c>
      <c r="AE2131">
        <v>35.346301431737224</v>
      </c>
      <c r="AF2131">
        <v>-1.0000000000000002</v>
      </c>
      <c r="AG2131">
        <v>-1.0000000000000002</v>
      </c>
      <c r="AH2131">
        <v>-1.0000000000000002</v>
      </c>
      <c r="AI2131">
        <v>0</v>
      </c>
      <c r="AJ2131">
        <v>0</v>
      </c>
      <c r="AK2131">
        <v>-0.11463971010262934</v>
      </c>
      <c r="AL2131">
        <v>0.2259686252515993</v>
      </c>
      <c r="AM2131">
        <v>-2.3677567633088294E-2</v>
      </c>
      <c r="AN2131">
        <v>0.1234346375362617</v>
      </c>
      <c r="AO2131">
        <v>-1.1651377413403541</v>
      </c>
      <c r="AP2131">
        <v>4.2157090646645408</v>
      </c>
      <c r="AQ2131">
        <v>47.572861292532259</v>
      </c>
      <c r="AR2131">
        <v>1.0031389157174131</v>
      </c>
      <c r="AS2131">
        <v>1.9460299991366119</v>
      </c>
      <c r="AT2131">
        <v>-1.0000000000000002</v>
      </c>
      <c r="AU2131">
        <v>-1.0000000000000002</v>
      </c>
      <c r="AV2131">
        <v>0.16472225137940893</v>
      </c>
      <c r="AW2131">
        <v>92.264245550759185</v>
      </c>
      <c r="AX2131">
        <v>92.264245550759185</v>
      </c>
      <c r="AY2131">
        <v>0.46491777015762192</v>
      </c>
      <c r="AZ2131">
        <v>32.649983591267151</v>
      </c>
      <c r="BA2131">
        <v>1513.8547589626417</v>
      </c>
      <c r="CU2131" t="e">
        <v>#N/A</v>
      </c>
      <c r="CV2131" t="e">
        <v>#N/A</v>
      </c>
    </row>
    <row r="2132" spans="1:100" x14ac:dyDescent="0.25">
      <c r="A2132">
        <v>5069</v>
      </c>
      <c r="B2132" t="s">
        <v>2455</v>
      </c>
      <c r="C2132">
        <v>3</v>
      </c>
      <c r="D2132">
        <v>2.0128767310482929</v>
      </c>
      <c r="E2132">
        <v>0</v>
      </c>
      <c r="F2132">
        <v>0.81897833927428076</v>
      </c>
      <c r="G2132">
        <v>0.81897833927428076</v>
      </c>
      <c r="H2132">
        <v>-6.2890449262018838E-2</v>
      </c>
      <c r="I2132">
        <v>0</v>
      </c>
      <c r="J2132">
        <v>-3.7734269557211295</v>
      </c>
      <c r="K2132">
        <v>-6.2890449262018838E-2</v>
      </c>
      <c r="L2132">
        <v>-1</v>
      </c>
      <c r="M2132">
        <v>-1</v>
      </c>
      <c r="N2132">
        <v>-1.2578089852403769</v>
      </c>
      <c r="O2132">
        <v>-0.94157188539855563</v>
      </c>
      <c r="P2132">
        <v>-0.3213962190316374</v>
      </c>
      <c r="Q2132">
        <v>-1.2684368019225634</v>
      </c>
      <c r="R2132">
        <v>-0.45785201608837428</v>
      </c>
      <c r="S2132">
        <v>0.33333333333333298</v>
      </c>
      <c r="T2132">
        <v>0.2975069546096662</v>
      </c>
      <c r="U2132">
        <v>-5.9943294127213871E-3</v>
      </c>
      <c r="V2132">
        <v>0</v>
      </c>
      <c r="W2132">
        <v>27.509456311691878</v>
      </c>
      <c r="X2132">
        <v>0.6339270408304658</v>
      </c>
      <c r="Y2132">
        <v>-1</v>
      </c>
      <c r="Z2132">
        <v>-1</v>
      </c>
      <c r="AA2132">
        <v>59.120506287495047</v>
      </c>
      <c r="AB2132">
        <v>0.34047173380233703</v>
      </c>
      <c r="AC2132">
        <v>0.26371765387115287</v>
      </c>
      <c r="AD2132">
        <v>3.7188652164339482E-2</v>
      </c>
      <c r="AE2132">
        <v>32.068901991891472</v>
      </c>
      <c r="AF2132">
        <v>-1</v>
      </c>
      <c r="AG2132">
        <v>-1</v>
      </c>
      <c r="AH2132">
        <v>-1</v>
      </c>
      <c r="AI2132">
        <v>0</v>
      </c>
      <c r="AJ2132">
        <v>0</v>
      </c>
      <c r="AK2132">
        <v>6.1744693535492667E-2</v>
      </c>
      <c r="AL2132">
        <v>0.13081442219377645</v>
      </c>
      <c r="AM2132">
        <v>2.8826192655199857E-2</v>
      </c>
      <c r="AN2132">
        <v>4.9497726177386646E-2</v>
      </c>
      <c r="AO2132">
        <v>1.0293782840574597</v>
      </c>
      <c r="AP2132">
        <v>1.891515265403547</v>
      </c>
      <c r="AQ2132">
        <v>23.736029355970739</v>
      </c>
      <c r="AR2132">
        <v>0.62484595853027813</v>
      </c>
      <c r="AS2132">
        <v>0.57103659156844722</v>
      </c>
      <c r="AT2132">
        <v>-1</v>
      </c>
      <c r="AU2132">
        <v>-1</v>
      </c>
      <c r="AV2132">
        <v>0.36112632318590637</v>
      </c>
      <c r="AW2132">
        <v>60.070449667499965</v>
      </c>
      <c r="AX2132">
        <v>60.070449667499965</v>
      </c>
      <c r="AY2132">
        <v>5.5973345894562231E-2</v>
      </c>
      <c r="AZ2132">
        <v>2.3644913741627498</v>
      </c>
      <c r="BA2132">
        <v>1426.9898313423564</v>
      </c>
    </row>
    <row r="2133" spans="1:100" x14ac:dyDescent="0.25">
      <c r="A2133">
        <v>5070</v>
      </c>
      <c r="B2133" t="s">
        <v>2456</v>
      </c>
      <c r="C2133">
        <v>3</v>
      </c>
      <c r="D2133">
        <v>-0.26797789255047078</v>
      </c>
      <c r="E2133">
        <v>0</v>
      </c>
      <c r="F2133">
        <v>-2.0320594798746003</v>
      </c>
      <c r="G2133">
        <v>-2.0320594798746003</v>
      </c>
      <c r="H2133">
        <v>-0.19267157703554399</v>
      </c>
      <c r="I2133">
        <v>0</v>
      </c>
      <c r="J2133">
        <v>-11.560294622132638</v>
      </c>
      <c r="K2133">
        <v>-0.19267157703554399</v>
      </c>
      <c r="L2133">
        <v>-1.0000000000000009</v>
      </c>
      <c r="M2133">
        <v>-1.0000000000000009</v>
      </c>
      <c r="N2133">
        <v>-3.8534315407108792</v>
      </c>
      <c r="O2133">
        <v>-13.860331994557709</v>
      </c>
      <c r="P2133">
        <v>2.5737769747211061</v>
      </c>
      <c r="Q2133">
        <v>-9.1576546564386963</v>
      </c>
      <c r="R2133">
        <v>-2.7743832436300946</v>
      </c>
      <c r="S2133">
        <v>0.3333333333333337</v>
      </c>
      <c r="T2133">
        <v>0.19971906887311458</v>
      </c>
      <c r="U2133">
        <v>-0.13480881498135702</v>
      </c>
      <c r="V2133">
        <v>1.7284557648077046E-2</v>
      </c>
      <c r="W2133">
        <v>24.327988876348467</v>
      </c>
      <c r="X2133">
        <v>0.15658180074480729</v>
      </c>
      <c r="Y2133">
        <v>-1.0000000000000009</v>
      </c>
      <c r="Z2133">
        <v>-1.0000000000000009</v>
      </c>
      <c r="AA2133">
        <v>22.177178761233758</v>
      </c>
      <c r="AB2133">
        <v>-4.7080268865110887E-2</v>
      </c>
      <c r="AC2133">
        <v>-5.1353639885682797E-2</v>
      </c>
      <c r="AD2133">
        <v>0.11090537132110122</v>
      </c>
      <c r="AE2133">
        <v>0.62357312851537605</v>
      </c>
      <c r="AF2133">
        <v>-1.0000000000000009</v>
      </c>
      <c r="AG2133">
        <v>-1.0000000000000009</v>
      </c>
      <c r="AH2133">
        <v>-1.0000000000000009</v>
      </c>
      <c r="AI2133">
        <v>-0.10098673076874209</v>
      </c>
      <c r="AJ2133">
        <v>1.7284557648077046E-2</v>
      </c>
      <c r="AK2133">
        <v>0.11762731436683216</v>
      </c>
      <c r="AL2133">
        <v>3.9027628535396361E-2</v>
      </c>
      <c r="AM2133">
        <v>0.20069011066653814</v>
      </c>
      <c r="AN2133">
        <v>-0.3075657035457488</v>
      </c>
      <c r="AO2133">
        <v>5.6053893384976172</v>
      </c>
      <c r="AP2133">
        <v>-7.4940044459667385</v>
      </c>
      <c r="AQ2133">
        <v>12.767694254215842</v>
      </c>
      <c r="AR2133">
        <v>0.41552814487316847</v>
      </c>
      <c r="AS2133">
        <v>-3.6089776290736703E-2</v>
      </c>
      <c r="AT2133">
        <v>-1.0000000000000009</v>
      </c>
      <c r="AU2133">
        <v>-1.0000000000000009</v>
      </c>
      <c r="AV2133">
        <v>-4.8064427235046949</v>
      </c>
      <c r="AW2133">
        <v>0.82284232070930319</v>
      </c>
      <c r="AX2133">
        <v>0.53156347014217165</v>
      </c>
      <c r="AY2133">
        <v>-0.16399860766536115</v>
      </c>
      <c r="AZ2133">
        <v>-102.64572230156384</v>
      </c>
      <c r="BA2133">
        <v>1243.9715023600738</v>
      </c>
    </row>
    <row r="2134" spans="1:100" x14ac:dyDescent="0.25">
      <c r="A2134">
        <v>5071</v>
      </c>
      <c r="B2134" t="s">
        <v>1851</v>
      </c>
      <c r="C2134">
        <v>3</v>
      </c>
      <c r="D2134">
        <v>1.216877025032302</v>
      </c>
      <c r="E2134">
        <v>0</v>
      </c>
      <c r="F2134">
        <v>0.37212125390928352</v>
      </c>
      <c r="G2134">
        <v>0.37212125390928352</v>
      </c>
      <c r="H2134">
        <v>0.10875702287445391</v>
      </c>
      <c r="I2134">
        <v>0</v>
      </c>
      <c r="J2134">
        <v>6.5254213724672336</v>
      </c>
      <c r="K2134">
        <v>0.10875702287445391</v>
      </c>
      <c r="L2134">
        <v>-1.0000000000000004</v>
      </c>
      <c r="M2134">
        <v>-1.0000000000000004</v>
      </c>
      <c r="N2134">
        <v>2.1751404574890794</v>
      </c>
      <c r="O2134">
        <v>8.1144196514088218</v>
      </c>
      <c r="P2134">
        <v>-1.5423589969494043</v>
      </c>
      <c r="Q2134">
        <v>-4.6111307124405867</v>
      </c>
      <c r="R2134">
        <v>-1.6891952288177268</v>
      </c>
      <c r="S2134">
        <v>0.33492812882825596</v>
      </c>
      <c r="T2134">
        <v>0.39417681989587178</v>
      </c>
      <c r="U2134">
        <v>9.7264776988444969E-3</v>
      </c>
      <c r="V2134">
        <v>0</v>
      </c>
      <c r="W2134">
        <v>25.202976141940709</v>
      </c>
      <c r="X2134">
        <v>0.6792462027992161</v>
      </c>
      <c r="Y2134">
        <v>-1.0000000000000004</v>
      </c>
      <c r="Z2134">
        <v>-1.0000000000000004</v>
      </c>
      <c r="AA2134">
        <v>23.401506772191663</v>
      </c>
      <c r="AB2134">
        <v>-0.18167156391231615</v>
      </c>
      <c r="AC2134">
        <v>6.6171262684578902E-2</v>
      </c>
      <c r="AD2134">
        <v>0.11325481840911034</v>
      </c>
      <c r="AE2134">
        <v>-0.11227414093134622</v>
      </c>
      <c r="AF2134">
        <v>-1.0000000000000004</v>
      </c>
      <c r="AG2134">
        <v>-1.0000000000000004</v>
      </c>
      <c r="AH2134">
        <v>-1.0000000000000004</v>
      </c>
      <c r="AI2134">
        <v>-2.1626188574024277E-2</v>
      </c>
      <c r="AJ2134">
        <v>0</v>
      </c>
      <c r="AK2134">
        <v>-0.10297484843164913</v>
      </c>
      <c r="AL2134">
        <v>1.999337829037378E-2</v>
      </c>
      <c r="AM2134">
        <v>0.86736618704690938</v>
      </c>
      <c r="AN2134">
        <v>-0.17295698168874171</v>
      </c>
      <c r="AO2134">
        <v>21.169280434014485</v>
      </c>
      <c r="AP2134">
        <v>-4.2239576507666738</v>
      </c>
      <c r="AQ2134">
        <v>31.728397514407959</v>
      </c>
      <c r="AR2134">
        <v>0.73883142642297273</v>
      </c>
      <c r="AS2134">
        <v>0.78800322567367098</v>
      </c>
      <c r="AT2134">
        <v>-1.0000000000000004</v>
      </c>
      <c r="AU2134">
        <v>-1.0000000000000004</v>
      </c>
      <c r="AV2134">
        <v>-1.3170739749084428</v>
      </c>
      <c r="AW2134">
        <v>27.291968772833798</v>
      </c>
      <c r="AX2134">
        <v>26.859445001353308</v>
      </c>
      <c r="AY2134">
        <v>-0.40293317503581189</v>
      </c>
      <c r="AZ2134">
        <v>-74.929375031616857</v>
      </c>
      <c r="BA2134">
        <v>1299.9737205670824</v>
      </c>
    </row>
    <row r="2135" spans="1:100" x14ac:dyDescent="0.25">
      <c r="A2135">
        <v>5072</v>
      </c>
      <c r="B2135" t="s">
        <v>943</v>
      </c>
      <c r="C2135">
        <v>3</v>
      </c>
      <c r="D2135">
        <v>4.3046199761400779</v>
      </c>
      <c r="E2135">
        <v>-7.6057955919278768E-3</v>
      </c>
      <c r="F2135">
        <v>4.0717990083764422E-2</v>
      </c>
      <c r="G2135">
        <v>4.0509813552621989E-2</v>
      </c>
      <c r="H2135">
        <v>0.31223355104470152</v>
      </c>
      <c r="I2135">
        <v>0</v>
      </c>
      <c r="J2135">
        <v>18.734013062682092</v>
      </c>
      <c r="K2135">
        <v>0.31223355104470152</v>
      </c>
      <c r="L2135">
        <v>-0.99999999999999822</v>
      </c>
      <c r="M2135">
        <v>-0.99999999999999822</v>
      </c>
      <c r="N2135">
        <v>6.2446710208940317</v>
      </c>
      <c r="O2135">
        <v>23.07914285237478</v>
      </c>
      <c r="P2135">
        <v>-1.2609836062827646</v>
      </c>
      <c r="Q2135">
        <v>0.28652854904220831</v>
      </c>
      <c r="R2135">
        <v>-8.0667430932673187E-2</v>
      </c>
      <c r="S2135">
        <v>0.33333333333333282</v>
      </c>
      <c r="T2135">
        <v>0.37474485448358485</v>
      </c>
      <c r="U2135">
        <v>0.52756507469804637</v>
      </c>
      <c r="V2135">
        <v>0</v>
      </c>
      <c r="W2135">
        <v>36.936388458810491</v>
      </c>
      <c r="X2135">
        <v>2.555932409413805</v>
      </c>
      <c r="Y2135">
        <v>-0.99999999999999822</v>
      </c>
      <c r="Z2135">
        <v>-0.99999999999999822</v>
      </c>
      <c r="AA2135">
        <v>56.481208762934429</v>
      </c>
      <c r="AB2135">
        <v>0.11822300343319084</v>
      </c>
      <c r="AC2135">
        <v>0.11653001087212539</v>
      </c>
      <c r="AD2135">
        <v>0.15775674039581494</v>
      </c>
      <c r="AE2135">
        <v>19.625487735056574</v>
      </c>
      <c r="AF2135">
        <v>-0.99999999999999822</v>
      </c>
      <c r="AG2135">
        <v>-0.99999999999999822</v>
      </c>
      <c r="AH2135">
        <v>-0.99999999999999822</v>
      </c>
      <c r="AI2135">
        <v>0</v>
      </c>
      <c r="AJ2135">
        <v>0</v>
      </c>
      <c r="AK2135">
        <v>2.0784574695292279E-2</v>
      </c>
      <c r="AL2135">
        <v>9.8142162432365024E-2</v>
      </c>
      <c r="AM2135">
        <v>0.10976958288306003</v>
      </c>
      <c r="AN2135">
        <v>0.10709753803799796</v>
      </c>
      <c r="AO2135">
        <v>2.8481624455529624</v>
      </c>
      <c r="AP2135">
        <v>3.1681492631117738</v>
      </c>
      <c r="AQ2135">
        <v>55.670401521492579</v>
      </c>
      <c r="AR2135">
        <v>1.2356432625149647</v>
      </c>
      <c r="AS2135">
        <v>2.8681659604585059</v>
      </c>
      <c r="AT2135">
        <v>-0.99999999999999822</v>
      </c>
      <c r="AU2135">
        <v>-0.99999999999999822</v>
      </c>
      <c r="AV2135">
        <v>-4.015761738005124E-2</v>
      </c>
      <c r="AW2135">
        <v>82.728500878421002</v>
      </c>
      <c r="AX2135">
        <v>82.728500878421002</v>
      </c>
      <c r="AY2135">
        <v>0.46197723011686337</v>
      </c>
      <c r="AZ2135">
        <v>46.595449619606207</v>
      </c>
      <c r="BA2135">
        <v>1494.832122406943</v>
      </c>
    </row>
    <row r="2136" spans="1:100" x14ac:dyDescent="0.25">
      <c r="A2136">
        <v>5074</v>
      </c>
      <c r="B2136" t="s">
        <v>2457</v>
      </c>
      <c r="C2136">
        <v>3</v>
      </c>
      <c r="D2136">
        <v>1.8638763615730751</v>
      </c>
      <c r="E2136">
        <v>-0.5328891418616073</v>
      </c>
      <c r="F2136">
        <v>7.6313953674519049E-3</v>
      </c>
      <c r="G2136">
        <v>-0.14560805857805609</v>
      </c>
      <c r="H2136">
        <v>8.8045570323205841E-2</v>
      </c>
      <c r="I2136">
        <v>0</v>
      </c>
      <c r="J2136">
        <v>5.2827342193923519</v>
      </c>
      <c r="K2136">
        <v>8.8045570323205841E-2</v>
      </c>
      <c r="L2136">
        <v>-1.000000000000002</v>
      </c>
      <c r="M2136">
        <v>-1.000000000000002</v>
      </c>
      <c r="N2136">
        <v>1.7609114064641167</v>
      </c>
      <c r="O2136">
        <v>7.0010025223873669</v>
      </c>
      <c r="P2136">
        <v>0.5197374072226455</v>
      </c>
      <c r="Q2136">
        <v>-0.14642343598920146</v>
      </c>
      <c r="R2136">
        <v>1.9644820259321422E-2</v>
      </c>
      <c r="S2136">
        <v>0.33333333333333387</v>
      </c>
      <c r="T2136">
        <v>0.27195165712202285</v>
      </c>
      <c r="U2136">
        <v>3.3071515648236627E-2</v>
      </c>
      <c r="V2136">
        <v>2.4402514282377804E-3</v>
      </c>
      <c r="W2136">
        <v>22.110047488345</v>
      </c>
      <c r="X2136">
        <v>0.56719979454754521</v>
      </c>
      <c r="Y2136">
        <v>-1.000000000000002</v>
      </c>
      <c r="Z2136">
        <v>-1.000000000000002</v>
      </c>
      <c r="AA2136">
        <v>14.035358901350396</v>
      </c>
      <c r="AB2136">
        <v>-6.2849471807088983E-2</v>
      </c>
      <c r="AC2136">
        <v>-0.11060477448915812</v>
      </c>
      <c r="AD2136">
        <v>1.1567578151168186E-2</v>
      </c>
      <c r="AE2136">
        <v>-8.0943334072539415</v>
      </c>
      <c r="AF2136">
        <v>-1.000000000000002</v>
      </c>
      <c r="AG2136">
        <v>-1.000000000000002</v>
      </c>
      <c r="AH2136">
        <v>-1.000000000000002</v>
      </c>
      <c r="AI2136">
        <v>0</v>
      </c>
      <c r="AJ2136">
        <v>2.4402514282377804E-3</v>
      </c>
      <c r="AK2136">
        <v>0.10529095395971949</v>
      </c>
      <c r="AL2136">
        <v>-6.1981266801372711E-2</v>
      </c>
      <c r="AM2136">
        <v>0.13271597015304659</v>
      </c>
      <c r="AN2136">
        <v>1.0831983868336698E-2</v>
      </c>
      <c r="AO2136">
        <v>3.8443540236247604</v>
      </c>
      <c r="AP2136">
        <v>-3.9106737298446215E-2</v>
      </c>
      <c r="AQ2136">
        <v>27.39278170773737</v>
      </c>
      <c r="AR2136">
        <v>0.64079675753183118</v>
      </c>
      <c r="AS2136">
        <v>0.65524536487075102</v>
      </c>
      <c r="AT2136">
        <v>-1.000000000000002</v>
      </c>
      <c r="AU2136">
        <v>-1.000000000000002</v>
      </c>
      <c r="AV2136">
        <v>-0.12596323831873468</v>
      </c>
      <c r="AW2136">
        <v>20.997254686439316</v>
      </c>
      <c r="AX2136">
        <v>21.241279829263092</v>
      </c>
      <c r="AY2136">
        <v>0.13541187639997371</v>
      </c>
      <c r="AZ2136">
        <v>-28.734776005725067</v>
      </c>
      <c r="BA2136">
        <v>1359.1841591947518</v>
      </c>
    </row>
    <row r="2137" spans="1:100" x14ac:dyDescent="0.25">
      <c r="A2137">
        <v>5076</v>
      </c>
      <c r="B2137" t="s">
        <v>2328</v>
      </c>
      <c r="C2137">
        <v>3</v>
      </c>
      <c r="D2137">
        <v>4.9805599093682256</v>
      </c>
      <c r="E2137">
        <v>0</v>
      </c>
      <c r="F2137">
        <v>-3.9614723305778587E-2</v>
      </c>
      <c r="G2137">
        <v>-3.9614723305778587E-2</v>
      </c>
      <c r="H2137">
        <v>0.68217269844198791</v>
      </c>
      <c r="I2137">
        <v>0</v>
      </c>
      <c r="J2137">
        <v>40.930361906519295</v>
      </c>
      <c r="K2137">
        <v>0.68217269844198791</v>
      </c>
      <c r="L2137">
        <v>-0.99999999999999978</v>
      </c>
      <c r="M2137">
        <v>-0.99999999999999978</v>
      </c>
      <c r="N2137">
        <v>13.643453968839765</v>
      </c>
      <c r="O2137">
        <v>45.871307092581738</v>
      </c>
      <c r="P2137">
        <v>0.42012207745823832</v>
      </c>
      <c r="Q2137">
        <v>2.697843828130593E-2</v>
      </c>
      <c r="R2137">
        <v>1.4662402306564452E-2</v>
      </c>
      <c r="S2137">
        <v>0.33333333333333343</v>
      </c>
      <c r="T2137">
        <v>0.35657520711955004</v>
      </c>
      <c r="U2137">
        <v>0.41332442022467902</v>
      </c>
      <c r="V2137">
        <v>0</v>
      </c>
      <c r="W2137">
        <v>16.842410489422971</v>
      </c>
      <c r="X2137">
        <v>1.6842753966958282</v>
      </c>
      <c r="Y2137">
        <v>-0.99999999999999978</v>
      </c>
      <c r="Z2137">
        <v>-0.99999999999999978</v>
      </c>
      <c r="AA2137">
        <v>60.361865241944969</v>
      </c>
      <c r="AB2137">
        <v>0.32091673072299587</v>
      </c>
      <c r="AC2137">
        <v>0.32256189848885169</v>
      </c>
      <c r="AD2137">
        <v>0.22661721779246047</v>
      </c>
      <c r="AE2137">
        <v>43.504792350215396</v>
      </c>
      <c r="AF2137">
        <v>-0.99999999999999978</v>
      </c>
      <c r="AG2137">
        <v>-0.99999999999999978</v>
      </c>
      <c r="AH2137">
        <v>-0.99999999999999978</v>
      </c>
      <c r="AI2137">
        <v>0</v>
      </c>
      <c r="AJ2137">
        <v>0</v>
      </c>
      <c r="AK2137">
        <v>0.15660868393874325</v>
      </c>
      <c r="AL2137">
        <v>9.0471277188065094E-3</v>
      </c>
      <c r="AM2137">
        <v>-0.17931155966984672</v>
      </c>
      <c r="AN2137">
        <v>4.2396254717512176E-2</v>
      </c>
      <c r="AO2137">
        <v>-3.6997455720524508</v>
      </c>
      <c r="AP2137">
        <v>1.1051420065318365</v>
      </c>
      <c r="AQ2137">
        <v>57.772772395942276</v>
      </c>
      <c r="AR2137">
        <v>1.1032329606775626</v>
      </c>
      <c r="AS2137">
        <v>2.3664480951378155</v>
      </c>
      <c r="AT2137">
        <v>-0.99999999999999978</v>
      </c>
      <c r="AU2137">
        <v>-0.99999999999999978</v>
      </c>
      <c r="AV2137">
        <v>-2.495232099921408E-2</v>
      </c>
      <c r="AW2137">
        <v>107.33831434105852</v>
      </c>
      <c r="AX2137">
        <v>107.33831434105852</v>
      </c>
      <c r="AY2137">
        <v>0.60557482917101224</v>
      </c>
      <c r="AZ2137">
        <v>92.249917351407831</v>
      </c>
      <c r="BA2137">
        <v>1576.9920683324046</v>
      </c>
    </row>
    <row r="2138" spans="1:100" x14ac:dyDescent="0.25">
      <c r="A2138">
        <v>5077</v>
      </c>
      <c r="B2138" t="s">
        <v>2458</v>
      </c>
      <c r="C2138">
        <v>2</v>
      </c>
      <c r="D2138">
        <v>1.8663817321377967</v>
      </c>
      <c r="E2138">
        <v>-0.41438992142204573</v>
      </c>
      <c r="F2138">
        <v>-0.95493889277292576</v>
      </c>
      <c r="G2138">
        <v>-0.95160849030462491</v>
      </c>
      <c r="H2138">
        <v>-0.14464081886108465</v>
      </c>
      <c r="I2138">
        <v>0</v>
      </c>
      <c r="J2138">
        <v>-8.6784491316650794</v>
      </c>
      <c r="K2138">
        <v>-0.14464081886108465</v>
      </c>
      <c r="L2138">
        <v>-1</v>
      </c>
      <c r="M2138">
        <v>-1</v>
      </c>
      <c r="N2138">
        <v>-2.8928163772216937</v>
      </c>
      <c r="O2138">
        <v>-5.1697707927005787</v>
      </c>
      <c r="P2138">
        <v>-1.9308851688156983</v>
      </c>
      <c r="Q2138">
        <v>-4.2247209118622235</v>
      </c>
      <c r="R2138">
        <v>-1.3861103883800006</v>
      </c>
      <c r="S2138">
        <v>0.28781719013128221</v>
      </c>
      <c r="T2138">
        <v>0.10424524371258906</v>
      </c>
      <c r="U2138">
        <v>-0.14518755669405875</v>
      </c>
      <c r="V2138">
        <v>-2.8828916416711887E-2</v>
      </c>
      <c r="W2138">
        <v>10.255426913766584</v>
      </c>
      <c r="X2138">
        <v>-0.2292996263698579</v>
      </c>
      <c r="Y2138">
        <v>-1</v>
      </c>
      <c r="Z2138">
        <v>-1</v>
      </c>
      <c r="AA2138">
        <v>13.462192879514404</v>
      </c>
      <c r="AB2138">
        <v>-0.13249253494198088</v>
      </c>
      <c r="AC2138">
        <v>-0.13237375036048799</v>
      </c>
      <c r="AD2138">
        <v>-0.134818126628929</v>
      </c>
      <c r="AE2138">
        <v>-5.402474471927146</v>
      </c>
      <c r="AF2138">
        <v>-1</v>
      </c>
      <c r="AG2138">
        <v>-1</v>
      </c>
      <c r="AH2138">
        <v>-1</v>
      </c>
      <c r="AI2138">
        <v>-1.6075158164382632E-2</v>
      </c>
      <c r="AJ2138">
        <v>-2.8828916416711887E-2</v>
      </c>
      <c r="AK2138">
        <v>0.39152733884669477</v>
      </c>
      <c r="AL2138">
        <v>-0.21969938185744742</v>
      </c>
      <c r="AM2138">
        <v>0.44767545376667628</v>
      </c>
      <c r="AN2138">
        <v>-0.26423459355162249</v>
      </c>
      <c r="AO2138">
        <v>11.786589718920187</v>
      </c>
      <c r="AP2138">
        <v>-6.3414284285976059</v>
      </c>
      <c r="AQ2138">
        <v>14.540223560466114</v>
      </c>
      <c r="AR2138">
        <v>0.36552257730396309</v>
      </c>
      <c r="AS2138">
        <v>-0.17649672832884533</v>
      </c>
      <c r="AT2138">
        <v>-1</v>
      </c>
      <c r="AU2138">
        <v>-1</v>
      </c>
      <c r="AV2138">
        <v>-1.7877079544989396</v>
      </c>
      <c r="AW2138">
        <v>20.957870894354308</v>
      </c>
      <c r="AX2138">
        <v>20.62817756194142</v>
      </c>
      <c r="AY2138">
        <v>-9.4195666273560436E-2</v>
      </c>
      <c r="AZ2138">
        <v>-45.701129618287439</v>
      </c>
      <c r="BA2138">
        <v>1400.9694060217325</v>
      </c>
    </row>
    <row r="2139" spans="1:100" x14ac:dyDescent="0.25">
      <c r="A2139">
        <v>5078</v>
      </c>
      <c r="B2139" t="s">
        <v>2459</v>
      </c>
      <c r="C2139">
        <v>2</v>
      </c>
      <c r="D2139">
        <v>4.2670890629032483</v>
      </c>
      <c r="E2139">
        <v>0.1188745881410288</v>
      </c>
      <c r="F2139">
        <v>0.37294798757640141</v>
      </c>
      <c r="G2139">
        <v>0.38230844889800614</v>
      </c>
      <c r="H2139">
        <v>0.13131933612416097</v>
      </c>
      <c r="I2139">
        <v>0</v>
      </c>
      <c r="J2139">
        <v>7.8791601674496574</v>
      </c>
      <c r="K2139">
        <v>0.13131933612416097</v>
      </c>
      <c r="L2139">
        <v>-1</v>
      </c>
      <c r="M2139">
        <v>-1</v>
      </c>
      <c r="N2139">
        <v>2.6263867224832191</v>
      </c>
      <c r="O2139">
        <v>12.029256137934777</v>
      </c>
      <c r="P2139">
        <v>0.76981453057273419</v>
      </c>
      <c r="Q2139">
        <v>2.0875154356317638</v>
      </c>
      <c r="R2139">
        <v>0.68713355961258704</v>
      </c>
      <c r="S2139">
        <v>0.33940202887721665</v>
      </c>
      <c r="T2139">
        <v>0.32203746858236471</v>
      </c>
      <c r="U2139">
        <v>0.12450044068665339</v>
      </c>
      <c r="V2139">
        <v>6.8315340697805687E-3</v>
      </c>
      <c r="W2139">
        <v>27.276562673278217</v>
      </c>
      <c r="X2139">
        <v>1.0200566167041241</v>
      </c>
      <c r="Y2139">
        <v>-1</v>
      </c>
      <c r="Z2139">
        <v>-1</v>
      </c>
      <c r="AA2139">
        <v>48.505969907046484</v>
      </c>
      <c r="AB2139">
        <v>0.17001283336027226</v>
      </c>
      <c r="AC2139">
        <v>0.17024641800635068</v>
      </c>
      <c r="AD2139">
        <v>0.1652032719239851</v>
      </c>
      <c r="AE2139">
        <v>22.466281641511191</v>
      </c>
      <c r="AF2139">
        <v>-1</v>
      </c>
      <c r="AG2139">
        <v>-1</v>
      </c>
      <c r="AH2139">
        <v>-1</v>
      </c>
      <c r="AI2139">
        <v>3.4789861245904967E-3</v>
      </c>
      <c r="AJ2139">
        <v>6.8315340697805687E-3</v>
      </c>
      <c r="AK2139">
        <v>2.7086374493479094E-2</v>
      </c>
      <c r="AL2139">
        <v>0.14474158249576824</v>
      </c>
      <c r="AM2139">
        <v>2.3202544796769128E-2</v>
      </c>
      <c r="AN2139">
        <v>0.16023831541828465</v>
      </c>
      <c r="AO2139">
        <v>0.97784692069453505</v>
      </c>
      <c r="AP2139">
        <v>4.4673143696280455</v>
      </c>
      <c r="AQ2139">
        <v>32.660423916817543</v>
      </c>
      <c r="AR2139">
        <v>0.76438365569822697</v>
      </c>
      <c r="AS2139">
        <v>1.1133699547362845</v>
      </c>
      <c r="AT2139">
        <v>-1</v>
      </c>
      <c r="AU2139">
        <v>-1</v>
      </c>
      <c r="AV2139">
        <v>0.96357024686043269</v>
      </c>
      <c r="AW2139">
        <v>61.343260002064788</v>
      </c>
      <c r="AX2139">
        <v>61.542641014815608</v>
      </c>
      <c r="AY2139">
        <v>0.2168801324763541</v>
      </c>
      <c r="AZ2139">
        <v>8.7970236395830828</v>
      </c>
      <c r="BA2139">
        <v>1415.3141187724536</v>
      </c>
    </row>
    <row r="2140" spans="1:100" x14ac:dyDescent="0.25">
      <c r="A2140">
        <v>5082</v>
      </c>
      <c r="B2140" t="s">
        <v>2460</v>
      </c>
      <c r="C2140">
        <v>3</v>
      </c>
      <c r="D2140">
        <v>4.8240799805628924</v>
      </c>
      <c r="E2140">
        <v>0</v>
      </c>
      <c r="F2140">
        <v>8.5624481370549871E-2</v>
      </c>
      <c r="G2140">
        <v>8.5624481370549871E-2</v>
      </c>
      <c r="H2140">
        <v>0.42102354033967193</v>
      </c>
      <c r="I2140">
        <v>0</v>
      </c>
      <c r="J2140">
        <v>25.261412420380335</v>
      </c>
      <c r="K2140">
        <v>0.42102354033967193</v>
      </c>
      <c r="L2140">
        <v>-1.0000000000000007</v>
      </c>
      <c r="M2140">
        <v>-1.0000000000000007</v>
      </c>
      <c r="N2140">
        <v>8.4204708067934426</v>
      </c>
      <c r="O2140">
        <v>30.171116882313786</v>
      </c>
      <c r="P2140">
        <v>-0.43742909760208959</v>
      </c>
      <c r="Q2140">
        <v>0.19191379933998579</v>
      </c>
      <c r="R2140">
        <v>0.12960665065763019</v>
      </c>
      <c r="S2140">
        <v>0.33333333333333343</v>
      </c>
      <c r="T2140">
        <v>0.28041687920194996</v>
      </c>
      <c r="U2140">
        <v>0.19174848339680958</v>
      </c>
      <c r="V2140">
        <v>2.6323470089239763E-2</v>
      </c>
      <c r="W2140">
        <v>16.431945027266458</v>
      </c>
      <c r="X2140">
        <v>1.0647449721869047</v>
      </c>
      <c r="Y2140">
        <v>-1.0000000000000007</v>
      </c>
      <c r="Z2140">
        <v>-1.0000000000000007</v>
      </c>
      <c r="AA2140">
        <v>32.284807357677856</v>
      </c>
      <c r="AB2140">
        <v>-4.1988808244703725E-2</v>
      </c>
      <c r="AC2140">
        <v>0.35064700396949433</v>
      </c>
      <c r="AD2140">
        <v>5.8069178702850957E-3</v>
      </c>
      <c r="AE2140">
        <v>15.723255679753784</v>
      </c>
      <c r="AF2140">
        <v>-1.0000000000000007</v>
      </c>
      <c r="AG2140">
        <v>-1.0000000000000007</v>
      </c>
      <c r="AH2140">
        <v>-1.0000000000000007</v>
      </c>
      <c r="AI2140">
        <v>4.8546686120945143E-3</v>
      </c>
      <c r="AJ2140">
        <v>2.6323470089239763E-2</v>
      </c>
      <c r="AK2140">
        <v>-2.1863675025190987E-2</v>
      </c>
      <c r="AL2140">
        <v>3.3575026014405866E-2</v>
      </c>
      <c r="AM2140">
        <v>0.31105861530166334</v>
      </c>
      <c r="AN2140">
        <v>5.3117473924789979E-2</v>
      </c>
      <c r="AO2140">
        <v>7.6671470074156263</v>
      </c>
      <c r="AP2140">
        <v>1.495811978191778</v>
      </c>
      <c r="AQ2140">
        <v>41.69335744764674</v>
      </c>
      <c r="AR2140">
        <v>0.83182216602133285</v>
      </c>
      <c r="AS2140">
        <v>1.4857685125265765</v>
      </c>
      <c r="AT2140">
        <v>-1.0000000000000007</v>
      </c>
      <c r="AU2140">
        <v>-1.0000000000000007</v>
      </c>
      <c r="AV2140">
        <v>0.21523113202817998</v>
      </c>
      <c r="AW2140">
        <v>63.951736218183349</v>
      </c>
      <c r="AX2140">
        <v>66.681176599349257</v>
      </c>
      <c r="AY2140">
        <v>-0.19962050278168186</v>
      </c>
      <c r="AZ2140">
        <v>-57.04280957019008</v>
      </c>
      <c r="BA2140">
        <v>1368.7040326204522</v>
      </c>
    </row>
    <row r="2141" spans="1:100" x14ac:dyDescent="0.25">
      <c r="A2141">
        <v>5084</v>
      </c>
      <c r="B2141" t="s">
        <v>2461</v>
      </c>
      <c r="C2141">
        <v>3</v>
      </c>
      <c r="D2141">
        <v>3.3346333348652561</v>
      </c>
      <c r="E2141">
        <v>-1.4409480837158029E-2</v>
      </c>
      <c r="F2141">
        <v>-0.21034150009809538</v>
      </c>
      <c r="G2141">
        <v>-0.21034150009809538</v>
      </c>
      <c r="H2141">
        <v>-1.4156281030422154E-2</v>
      </c>
      <c r="I2141">
        <v>0</v>
      </c>
      <c r="J2141">
        <v>-0.84937686182532945</v>
      </c>
      <c r="K2141">
        <v>-1.4156281030422154E-2</v>
      </c>
      <c r="L2141">
        <v>-1.0000000000000002</v>
      </c>
      <c r="M2141">
        <v>-1.0000000000000002</v>
      </c>
      <c r="N2141">
        <v>-0.28312562060844265</v>
      </c>
      <c r="O2141">
        <v>2.2749149729418301</v>
      </c>
      <c r="P2141">
        <v>5.2756461892211073</v>
      </c>
      <c r="Q2141">
        <v>-1.3429105068326104</v>
      </c>
      <c r="R2141">
        <v>-1.2237280417375705E-2</v>
      </c>
      <c r="S2141">
        <v>0.2511642350800124</v>
      </c>
      <c r="T2141">
        <v>0.16525943527457329</v>
      </c>
      <c r="U2141">
        <v>-0.10505367446822111</v>
      </c>
      <c r="V2141">
        <v>0</v>
      </c>
      <c r="W2141">
        <v>13.02105107667148</v>
      </c>
      <c r="X2141">
        <v>-0.17572913133952095</v>
      </c>
      <c r="Y2141">
        <v>-1.0000000000000002</v>
      </c>
      <c r="Z2141">
        <v>-1.0000000000000002</v>
      </c>
      <c r="AA2141">
        <v>28.801226563215241</v>
      </c>
      <c r="AB2141">
        <v>3.7542967956624665E-2</v>
      </c>
      <c r="AC2141">
        <v>0.18981552670225926</v>
      </c>
      <c r="AD2141">
        <v>8.8489760680338592E-2</v>
      </c>
      <c r="AE2141">
        <v>15.792412766961133</v>
      </c>
      <c r="AF2141">
        <v>-1.0000000000000002</v>
      </c>
      <c r="AG2141">
        <v>-1.0000000000000002</v>
      </c>
      <c r="AH2141">
        <v>-1.0000000000000002</v>
      </c>
      <c r="AI2141">
        <v>0</v>
      </c>
      <c r="AJ2141">
        <v>0</v>
      </c>
      <c r="AK2141">
        <v>4.7258559084533018E-2</v>
      </c>
      <c r="AL2141">
        <v>5.6681417097357176E-2</v>
      </c>
      <c r="AM2141">
        <v>2.4648768903424989E-4</v>
      </c>
      <c r="AN2141">
        <v>0.33362986028461872</v>
      </c>
      <c r="AO2141">
        <v>0.24245498764852128</v>
      </c>
      <c r="AP2141">
        <v>8.6241535926022568</v>
      </c>
      <c r="AQ2141">
        <v>12.171674214846144</v>
      </c>
      <c r="AR2141">
        <v>0.31136999588636449</v>
      </c>
      <c r="AS2141">
        <v>-0.18988541236994336</v>
      </c>
      <c r="AT2141">
        <v>-1.0000000000000002</v>
      </c>
      <c r="AU2141">
        <v>-1.0000000000000002</v>
      </c>
      <c r="AV2141">
        <v>-0.222578780515471</v>
      </c>
      <c r="AW2141">
        <v>39.700295128759315</v>
      </c>
      <c r="AX2141">
        <v>39.700295128759315</v>
      </c>
      <c r="AY2141">
        <v>0.14002222563096015</v>
      </c>
      <c r="AZ2141">
        <v>-15.258305320051027</v>
      </c>
      <c r="BA2141">
        <v>1420.3921213920564</v>
      </c>
      <c r="CU2141" t="e">
        <v>#N/A</v>
      </c>
      <c r="CV2141" t="e">
        <v>#N/A</v>
      </c>
    </row>
    <row r="2142" spans="1:100" x14ac:dyDescent="0.25">
      <c r="A2142">
        <v>5085</v>
      </c>
      <c r="B2142" t="s">
        <v>2462</v>
      </c>
      <c r="C2142">
        <v>3</v>
      </c>
      <c r="D2142">
        <v>4.6749407340325364</v>
      </c>
      <c r="E2142">
        <v>0</v>
      </c>
      <c r="F2142">
        <v>2.4266004625407366E-2</v>
      </c>
      <c r="G2142">
        <v>2.4266004625407366E-2</v>
      </c>
      <c r="H2142">
        <v>0.2273864990005032</v>
      </c>
      <c r="I2142">
        <v>0</v>
      </c>
      <c r="J2142">
        <v>13.643189940030197</v>
      </c>
      <c r="K2142">
        <v>0.2273864990005032</v>
      </c>
      <c r="L2142">
        <v>-1.0000000000000002</v>
      </c>
      <c r="M2142">
        <v>-1.0000000000000002</v>
      </c>
      <c r="N2142">
        <v>4.5477299800100672</v>
      </c>
      <c r="O2142">
        <v>18.342396678688136</v>
      </c>
      <c r="P2142">
        <v>0.9159465295734851</v>
      </c>
      <c r="Q2142">
        <v>0.83899285767522769</v>
      </c>
      <c r="R2142">
        <v>0.36930786283311318</v>
      </c>
      <c r="S2142">
        <v>0.33333333333333343</v>
      </c>
      <c r="T2142">
        <v>0.33535384679253361</v>
      </c>
      <c r="U2142">
        <v>5.8355250420999302E-2</v>
      </c>
      <c r="V2142">
        <v>-7.2152041702265813E-3</v>
      </c>
      <c r="W2142">
        <v>19.697629095045453</v>
      </c>
      <c r="X2142">
        <v>0.63345097124720162</v>
      </c>
      <c r="Y2142">
        <v>-1.0000000000000002</v>
      </c>
      <c r="Z2142">
        <v>-1.0000000000000002</v>
      </c>
      <c r="AA2142">
        <v>46.412335588333725</v>
      </c>
      <c r="AB2142">
        <v>0.26814230575230907</v>
      </c>
      <c r="AC2142">
        <v>7.9055019756380157E-2</v>
      </c>
      <c r="AD2142">
        <v>0.17971064710041385</v>
      </c>
      <c r="AE2142">
        <v>26.345398630455147</v>
      </c>
      <c r="AF2142">
        <v>-1.0000000000000002</v>
      </c>
      <c r="AG2142">
        <v>-1.0000000000000002</v>
      </c>
      <c r="AH2142">
        <v>-1.0000000000000002</v>
      </c>
      <c r="AI2142">
        <v>0</v>
      </c>
      <c r="AJ2142">
        <v>-7.2152041702265813E-3</v>
      </c>
      <c r="AK2142">
        <v>-4.3934725193827809E-2</v>
      </c>
      <c r="AL2142">
        <v>0.31226095687370697</v>
      </c>
      <c r="AM2142">
        <v>0.20503647656725274</v>
      </c>
      <c r="AN2142">
        <v>0.58754676463737532</v>
      </c>
      <c r="AO2142">
        <v>4.9062382882121778</v>
      </c>
      <c r="AP2142">
        <v>16.249973900302919</v>
      </c>
      <c r="AQ2142">
        <v>33.340819035075654</v>
      </c>
      <c r="AR2142">
        <v>0.71982722637663965</v>
      </c>
      <c r="AS2142">
        <v>0.86083747024770474</v>
      </c>
      <c r="AT2142">
        <v>-1.0000000000000002</v>
      </c>
      <c r="AU2142">
        <v>-1.0000000000000002</v>
      </c>
      <c r="AV2142">
        <v>0.39357386745852074</v>
      </c>
      <c r="AW2142">
        <v>81.004706167324741</v>
      </c>
      <c r="AX2142">
        <v>80.283185750302081</v>
      </c>
      <c r="AY2142">
        <v>0.31105747842732545</v>
      </c>
      <c r="AZ2142">
        <v>36.602454274874304</v>
      </c>
      <c r="BA2142">
        <v>1542.9474347105891</v>
      </c>
    </row>
    <row r="2143" spans="1:100" x14ac:dyDescent="0.25">
      <c r="A2143">
        <v>5086</v>
      </c>
      <c r="B2143" t="s">
        <v>2463</v>
      </c>
      <c r="C2143">
        <v>3</v>
      </c>
      <c r="D2143">
        <v>6.2136660674994042</v>
      </c>
      <c r="E2143">
        <v>-2.6659295564099975E-2</v>
      </c>
      <c r="F2143">
        <v>1.3931582260988908</v>
      </c>
      <c r="G2143">
        <v>1.3931582260988908</v>
      </c>
      <c r="H2143">
        <v>-5.7790629763387974E-2</v>
      </c>
      <c r="I2143">
        <v>0</v>
      </c>
      <c r="J2143">
        <v>-3.4674377858032797</v>
      </c>
      <c r="K2143">
        <v>-5.7790629763387974E-2</v>
      </c>
      <c r="L2143">
        <v>-1.0000000000000002</v>
      </c>
      <c r="M2143">
        <v>-1.0000000000000002</v>
      </c>
      <c r="N2143">
        <v>-1.1558125952677603</v>
      </c>
      <c r="O2143">
        <v>4.1393865077950167</v>
      </c>
      <c r="P2143">
        <v>-0.52876065294903496</v>
      </c>
      <c r="Q2143">
        <v>2.0460384952558361</v>
      </c>
      <c r="R2143">
        <v>0.41956750935946047</v>
      </c>
      <c r="S2143">
        <v>0.33884463592108816</v>
      </c>
      <c r="T2143">
        <v>0.28583484074426785</v>
      </c>
      <c r="U2143">
        <v>0.39457467760336351</v>
      </c>
      <c r="V2143">
        <v>0</v>
      </c>
      <c r="W2143">
        <v>43.081791361284289</v>
      </c>
      <c r="X2143">
        <v>2.2063792395932218</v>
      </c>
      <c r="Y2143">
        <v>-1.0000000000000002</v>
      </c>
      <c r="Z2143">
        <v>-1.0000000000000002</v>
      </c>
      <c r="AA2143">
        <v>90.41515811726704</v>
      </c>
      <c r="AB2143">
        <v>0.31322024106779417</v>
      </c>
      <c r="AC2143">
        <v>0.33418646726937001</v>
      </c>
      <c r="AD2143">
        <v>0.2908692765953006</v>
      </c>
      <c r="AE2143">
        <v>46.913799246623235</v>
      </c>
      <c r="AF2143">
        <v>-1.0000000000000002</v>
      </c>
      <c r="AG2143">
        <v>-1.0000000000000002</v>
      </c>
      <c r="AH2143">
        <v>-1.0000000000000002</v>
      </c>
      <c r="AI2143">
        <v>0</v>
      </c>
      <c r="AJ2143">
        <v>0</v>
      </c>
      <c r="AK2143">
        <v>0.34641172131855552</v>
      </c>
      <c r="AL2143">
        <v>-2.9446893803677779E-2</v>
      </c>
      <c r="AM2143">
        <v>-1.5369256996771616E-2</v>
      </c>
      <c r="AN2143">
        <v>0.14635329055774071</v>
      </c>
      <c r="AO2143">
        <v>1.3478271816734864</v>
      </c>
      <c r="AP2143">
        <v>3.5115977949251276</v>
      </c>
      <c r="AQ2143">
        <v>39.614353575481026</v>
      </c>
      <c r="AR2143">
        <v>1.0192541542687199</v>
      </c>
      <c r="AS2143">
        <v>2.1485886098298335</v>
      </c>
      <c r="AT2143">
        <v>-1.0000000000000002</v>
      </c>
      <c r="AU2143">
        <v>-1.0000000000000002</v>
      </c>
      <c r="AV2143">
        <v>1.8127257354583517</v>
      </c>
      <c r="AW2143">
        <v>98.066142419987116</v>
      </c>
      <c r="AX2143">
        <v>98.066142419987116</v>
      </c>
      <c r="AY2143">
        <v>0.35370221807238406</v>
      </c>
      <c r="AZ2143">
        <v>39.648353666530049</v>
      </c>
      <c r="BA2143">
        <v>1525.5129219202813</v>
      </c>
      <c r="CU2143" t="e">
        <v>#N/A</v>
      </c>
      <c r="CV2143" t="e">
        <v>#N/A</v>
      </c>
    </row>
    <row r="2144" spans="1:100" x14ac:dyDescent="0.25">
      <c r="A2144">
        <v>5087</v>
      </c>
      <c r="B2144" t="s">
        <v>2464</v>
      </c>
      <c r="C2144">
        <v>3</v>
      </c>
      <c r="D2144">
        <v>5.7071426963047909</v>
      </c>
      <c r="E2144">
        <v>1.6862403242527604E-4</v>
      </c>
      <c r="F2144">
        <v>-0.2902679922189102</v>
      </c>
      <c r="G2144">
        <v>-0.2902679922189102</v>
      </c>
      <c r="H2144">
        <v>-9.1444505800358081E-2</v>
      </c>
      <c r="I2144">
        <v>0</v>
      </c>
      <c r="J2144">
        <v>-5.4866703480214865</v>
      </c>
      <c r="K2144">
        <v>-9.1444505800358081E-2</v>
      </c>
      <c r="L2144">
        <v>-0.99999999999999956</v>
      </c>
      <c r="M2144">
        <v>-0.99999999999999956</v>
      </c>
      <c r="N2144">
        <v>-1.8288901160071622</v>
      </c>
      <c r="O2144">
        <v>-6.9795643935604168E-2</v>
      </c>
      <c r="P2144">
        <v>0.71626732102055479</v>
      </c>
      <c r="Q2144">
        <v>2.6331224203918063E-3</v>
      </c>
      <c r="R2144">
        <v>7.5965871701472121E-2</v>
      </c>
      <c r="S2144">
        <v>0.33333333333333293</v>
      </c>
      <c r="T2144">
        <v>0.39387714103416438</v>
      </c>
      <c r="U2144">
        <v>0.19562396450184236</v>
      </c>
      <c r="V2144">
        <v>-8.370056242531846E-3</v>
      </c>
      <c r="W2144">
        <v>40.236355537086652</v>
      </c>
      <c r="X2144">
        <v>1.6032892357579758</v>
      </c>
      <c r="Y2144">
        <v>-0.99999999999999956</v>
      </c>
      <c r="Z2144">
        <v>-0.99999999999999956</v>
      </c>
      <c r="AA2144">
        <v>85.733258493026824</v>
      </c>
      <c r="AB2144">
        <v>0.25905773565811646</v>
      </c>
      <c r="AC2144">
        <v>0.41463299065686593</v>
      </c>
      <c r="AD2144">
        <v>0.23472801536979271</v>
      </c>
      <c r="AE2144">
        <v>45.420937084238751</v>
      </c>
      <c r="AF2144">
        <v>-0.99999999999999956</v>
      </c>
      <c r="AG2144">
        <v>-0.99999999999999956</v>
      </c>
      <c r="AH2144">
        <v>-0.99999999999999956</v>
      </c>
      <c r="AI2144">
        <v>-8.9640918544055086E-3</v>
      </c>
      <c r="AJ2144">
        <v>-8.370056242531846E-3</v>
      </c>
      <c r="AK2144">
        <v>2.6072982724005284E-3</v>
      </c>
      <c r="AL2144">
        <v>0.240292784431756</v>
      </c>
      <c r="AM2144">
        <v>8.8899573501174584E-2</v>
      </c>
      <c r="AN2144">
        <v>0.1233265817777198</v>
      </c>
      <c r="AO2144">
        <v>2.2355258288913675</v>
      </c>
      <c r="AP2144">
        <v>4.2846284666017747</v>
      </c>
      <c r="AQ2144">
        <v>34.749685189065147</v>
      </c>
      <c r="AR2144">
        <v>0.91446438262680774</v>
      </c>
      <c r="AS2144">
        <v>1.511844729957617</v>
      </c>
      <c r="AT2144">
        <v>-0.99999999999999956</v>
      </c>
      <c r="AU2144">
        <v>-0.99999999999999956</v>
      </c>
      <c r="AV2144">
        <v>-0.21430212051743822</v>
      </c>
      <c r="AW2144">
        <v>89.948091315693006</v>
      </c>
      <c r="AX2144">
        <v>88.931803854351713</v>
      </c>
      <c r="AY2144">
        <v>0.23128831889851084</v>
      </c>
      <c r="AZ2144">
        <v>23.624072214671312</v>
      </c>
      <c r="BA2144">
        <v>1433.5547558452827</v>
      </c>
    </row>
    <row r="2145" spans="1:100" x14ac:dyDescent="0.25">
      <c r="A2145">
        <v>5089</v>
      </c>
      <c r="B2145" t="s">
        <v>2465</v>
      </c>
      <c r="C2145">
        <v>2</v>
      </c>
      <c r="D2145">
        <v>4.914654979968736</v>
      </c>
      <c r="E2145">
        <v>0.26271716184766447</v>
      </c>
      <c r="F2145">
        <v>0.7311317088542757</v>
      </c>
      <c r="G2145">
        <v>0.74211871604478208</v>
      </c>
      <c r="H2145">
        <v>0.20575672736567335</v>
      </c>
      <c r="I2145">
        <v>0</v>
      </c>
      <c r="J2145">
        <v>12.345403641940401</v>
      </c>
      <c r="K2145">
        <v>0.20575672736567335</v>
      </c>
      <c r="L2145">
        <v>-1</v>
      </c>
      <c r="M2145">
        <v>-1</v>
      </c>
      <c r="N2145">
        <v>4.1151345473134668</v>
      </c>
      <c r="O2145">
        <v>16.668515369679522</v>
      </c>
      <c r="P2145">
        <v>1.4983002793938276</v>
      </c>
      <c r="Q2145">
        <v>3.7901757585773961</v>
      </c>
      <c r="R2145">
        <v>1.2463696236163675</v>
      </c>
      <c r="S2145">
        <v>0.35331650440744949</v>
      </c>
      <c r="T2145">
        <v>0.3807846636361496</v>
      </c>
      <c r="U2145">
        <v>0.19724598243068289</v>
      </c>
      <c r="V2145">
        <v>1.6450570937090424E-2</v>
      </c>
      <c r="W2145">
        <v>31.867837605608234</v>
      </c>
      <c r="X2145">
        <v>1.3570575126149715</v>
      </c>
      <c r="Y2145">
        <v>-1</v>
      </c>
      <c r="Z2145">
        <v>-1</v>
      </c>
      <c r="AA2145">
        <v>57.958665501155707</v>
      </c>
      <c r="AB2145">
        <v>0.25161052072994539</v>
      </c>
      <c r="AC2145">
        <v>0.25187507150344379</v>
      </c>
      <c r="AD2145">
        <v>0.2461309342022695</v>
      </c>
      <c r="AE2145">
        <v>29.98358971934298</v>
      </c>
      <c r="AF2145">
        <v>-1</v>
      </c>
      <c r="AG2145">
        <v>-1</v>
      </c>
      <c r="AH2145">
        <v>-1</v>
      </c>
      <c r="AI2145">
        <v>8.7535138509178718E-3</v>
      </c>
      <c r="AJ2145">
        <v>1.6450570937090424E-2</v>
      </c>
      <c r="AK2145">
        <v>-7.1217797894903581E-2</v>
      </c>
      <c r="AL2145">
        <v>0.24304575488415092</v>
      </c>
      <c r="AM2145">
        <v>-9.1294622368922565E-2</v>
      </c>
      <c r="AN2145">
        <v>0.27473548258397634</v>
      </c>
      <c r="AO2145">
        <v>-1.93769940715638</v>
      </c>
      <c r="AP2145">
        <v>7.3828606974789608</v>
      </c>
      <c r="AQ2145">
        <v>37.548160131389679</v>
      </c>
      <c r="AR2145">
        <v>0.8719722970549213</v>
      </c>
      <c r="AS2145">
        <v>1.4612981219089851</v>
      </c>
      <c r="AT2145">
        <v>-1</v>
      </c>
      <c r="AU2145">
        <v>-1</v>
      </c>
      <c r="AV2145">
        <v>1.7056990222982553</v>
      </c>
      <c r="AW2145">
        <v>72.236800084371538</v>
      </c>
      <c r="AX2145">
        <v>72.57889341741695</v>
      </c>
      <c r="AY2145">
        <v>0.30078960461935744</v>
      </c>
      <c r="AZ2145">
        <v>23.497335560385221</v>
      </c>
      <c r="BA2145">
        <v>1472.2800808736038</v>
      </c>
    </row>
    <row r="2146" spans="1:100" x14ac:dyDescent="0.25">
      <c r="A2146">
        <v>5090</v>
      </c>
      <c r="B2146" t="s">
        <v>2466</v>
      </c>
      <c r="C2146">
        <v>3</v>
      </c>
      <c r="D2146">
        <v>3.7100358467883594</v>
      </c>
      <c r="E2146">
        <v>0</v>
      </c>
      <c r="F2146">
        <v>0.27649733585088487</v>
      </c>
      <c r="G2146">
        <v>0.27649733585088487</v>
      </c>
      <c r="H2146">
        <v>-1.1563296867481501E-2</v>
      </c>
      <c r="I2146">
        <v>8.3505499495330135E-2</v>
      </c>
      <c r="J2146">
        <v>4.3165321576709195</v>
      </c>
      <c r="K2146">
        <v>7.1942202627848603E-2</v>
      </c>
      <c r="L2146">
        <v>-0.99999999999999967</v>
      </c>
      <c r="M2146">
        <v>-0.99999999999999967</v>
      </c>
      <c r="N2146">
        <v>1.4388440525569728</v>
      </c>
      <c r="O2146">
        <v>8.3030653403101642</v>
      </c>
      <c r="P2146">
        <v>-3.0520551790267206E-2</v>
      </c>
      <c r="Q2146">
        <v>1.4108496625219091</v>
      </c>
      <c r="R2146">
        <v>0.37096876355196068</v>
      </c>
      <c r="S2146">
        <v>0.33333333333333331</v>
      </c>
      <c r="T2146">
        <v>0.350736668405143</v>
      </c>
      <c r="U2146">
        <v>-4.995671451754282E-2</v>
      </c>
      <c r="V2146">
        <v>-8.0575959940584248E-3</v>
      </c>
      <c r="W2146">
        <v>22.164539543961066</v>
      </c>
      <c r="X2146">
        <v>0.37390339802651806</v>
      </c>
      <c r="Y2146">
        <v>-0.99999999999999967</v>
      </c>
      <c r="Z2146">
        <v>-0.99999999999999967</v>
      </c>
      <c r="AA2146">
        <v>63.847067886552317</v>
      </c>
      <c r="AB2146">
        <v>0.24441783566464567</v>
      </c>
      <c r="AC2146">
        <v>0.2763106524655855</v>
      </c>
      <c r="AD2146">
        <v>0.30550270345055497</v>
      </c>
      <c r="AE2146">
        <v>41.31155957903929</v>
      </c>
      <c r="AF2146">
        <v>-0.99999999999999967</v>
      </c>
      <c r="AG2146">
        <v>-0.99999999999999967</v>
      </c>
      <c r="AH2146">
        <v>-0.99999999999999967</v>
      </c>
      <c r="AI2146">
        <v>0</v>
      </c>
      <c r="AJ2146">
        <v>-8.0575959940584248E-3</v>
      </c>
      <c r="AK2146">
        <v>0.32001510818058826</v>
      </c>
      <c r="AL2146">
        <v>7.7181389150737301E-2</v>
      </c>
      <c r="AM2146">
        <v>0.13969187411709152</v>
      </c>
      <c r="AN2146">
        <v>0.12588744615117217</v>
      </c>
      <c r="AO2146">
        <v>5.0923723938302299</v>
      </c>
      <c r="AP2146">
        <v>3.5330930995329917</v>
      </c>
      <c r="AQ2146">
        <v>26.481071701631961</v>
      </c>
      <c r="AR2146">
        <v>0.62605569122687532</v>
      </c>
      <c r="AS2146">
        <v>0.44584560065436668</v>
      </c>
      <c r="AT2146">
        <v>-0.99999999999999967</v>
      </c>
      <c r="AU2146">
        <v>-0.99999999999999967</v>
      </c>
      <c r="AV2146">
        <v>0.64746609940284527</v>
      </c>
      <c r="AW2146">
        <v>75.683226326395456</v>
      </c>
      <c r="AX2146">
        <v>74.877466726989667</v>
      </c>
      <c r="AY2146">
        <v>8.6476427080829532E-2</v>
      </c>
      <c r="AZ2146">
        <v>-25.978111045790069</v>
      </c>
      <c r="BA2146">
        <v>1366.6349344691807</v>
      </c>
    </row>
    <row r="2147" spans="1:100" x14ac:dyDescent="0.25">
      <c r="A2147">
        <v>5092</v>
      </c>
      <c r="B2147" t="s">
        <v>1463</v>
      </c>
      <c r="C2147">
        <v>3</v>
      </c>
      <c r="D2147">
        <v>5.4440018164265682</v>
      </c>
      <c r="E2147">
        <v>0</v>
      </c>
      <c r="F2147">
        <v>0.56840315590277968</v>
      </c>
      <c r="G2147">
        <v>0.56840315590277968</v>
      </c>
      <c r="H2147">
        <v>3.262008137931429E-2</v>
      </c>
      <c r="I2147">
        <v>0</v>
      </c>
      <c r="J2147">
        <v>1.9572048827588564</v>
      </c>
      <c r="K2147">
        <v>3.262008137931429E-2</v>
      </c>
      <c r="L2147">
        <v>-0.99999999999999944</v>
      </c>
      <c r="M2147">
        <v>-0.99999999999999944</v>
      </c>
      <c r="N2147">
        <v>0.65240162758628573</v>
      </c>
      <c r="O2147">
        <v>7.9696098550882013</v>
      </c>
      <c r="P2147">
        <v>-0.30448999305707497</v>
      </c>
      <c r="Q2147">
        <v>-1.361629957002547</v>
      </c>
      <c r="R2147">
        <v>-0.5540987581375183</v>
      </c>
      <c r="S2147">
        <v>0.33333333333333315</v>
      </c>
      <c r="T2147">
        <v>0.28128725359926426</v>
      </c>
      <c r="U2147">
        <v>4.5415751610970861E-2</v>
      </c>
      <c r="V2147">
        <v>0</v>
      </c>
      <c r="W2147">
        <v>25.096650286570174</v>
      </c>
      <c r="X2147">
        <v>0.71161743226309815</v>
      </c>
      <c r="Y2147">
        <v>-0.99999999999999944</v>
      </c>
      <c r="Z2147">
        <v>-0.99999999999999944</v>
      </c>
      <c r="AA2147">
        <v>32.259367507895782</v>
      </c>
      <c r="AB2147">
        <v>0.21818176768883657</v>
      </c>
      <c r="AC2147">
        <v>-6.356089435006812E-2</v>
      </c>
      <c r="AD2147">
        <v>-2.8455374950542246E-4</v>
      </c>
      <c r="AE2147">
        <v>7.7168159794631475</v>
      </c>
      <c r="AF2147">
        <v>-0.99999999999999944</v>
      </c>
      <c r="AG2147">
        <v>-0.99999999999999944</v>
      </c>
      <c r="AH2147">
        <v>-0.99999999999999944</v>
      </c>
      <c r="AI2147">
        <v>0</v>
      </c>
      <c r="AJ2147">
        <v>0</v>
      </c>
      <c r="AK2147">
        <v>-4.7679895607959516E-2</v>
      </c>
      <c r="AL2147">
        <v>0.29424044257758086</v>
      </c>
      <c r="AM2147">
        <v>0.16246084854036841</v>
      </c>
      <c r="AN2147">
        <v>0.11880935214281059</v>
      </c>
      <c r="AO2147">
        <v>3.823121735469412</v>
      </c>
      <c r="AP2147">
        <v>4.4414360164581694</v>
      </c>
      <c r="AQ2147">
        <v>27.053855169329012</v>
      </c>
      <c r="AR2147">
        <v>0.66003633854356825</v>
      </c>
      <c r="AS2147">
        <v>0.74423751364241186</v>
      </c>
      <c r="AT2147">
        <v>-0.99999999999999944</v>
      </c>
      <c r="AU2147">
        <v>-0.99999999999999944</v>
      </c>
      <c r="AV2147">
        <v>1.4304397765261191E-2</v>
      </c>
      <c r="AW2147">
        <v>44.670413379442167</v>
      </c>
      <c r="AX2147">
        <v>44.670413379442167</v>
      </c>
      <c r="AY2147">
        <v>2.1258536606299394E-2</v>
      </c>
      <c r="AZ2147">
        <v>-22.207319141107678</v>
      </c>
      <c r="BA2147">
        <v>1413.4418912948734</v>
      </c>
    </row>
    <row r="2148" spans="1:100" x14ac:dyDescent="0.25">
      <c r="A2148">
        <v>5093</v>
      </c>
      <c r="B2148" t="s">
        <v>2467</v>
      </c>
      <c r="C2148">
        <v>1</v>
      </c>
      <c r="D2148">
        <v>3.6780808625294901</v>
      </c>
      <c r="E2148">
        <v>2.1757476414710399E-2</v>
      </c>
      <c r="F2148">
        <v>5.7515663270048999E-2</v>
      </c>
      <c r="G2148">
        <v>6.3638324821297304E-2</v>
      </c>
      <c r="H2148">
        <v>4.4731895715573101E-2</v>
      </c>
      <c r="I2148">
        <v>0</v>
      </c>
      <c r="J2148">
        <v>2.6839137429343798</v>
      </c>
      <c r="K2148">
        <v>4.4731895715573101E-2</v>
      </c>
      <c r="L2148">
        <v>-1</v>
      </c>
      <c r="M2148">
        <v>-1</v>
      </c>
      <c r="N2148">
        <v>0.894637914311463</v>
      </c>
      <c r="O2148">
        <v>6.42563293028517</v>
      </c>
      <c r="P2148">
        <v>8.4867148022695807E-2</v>
      </c>
      <c r="Q2148">
        <v>0.153507344323627</v>
      </c>
      <c r="R2148">
        <v>5.0277871893111802E-2</v>
      </c>
      <c r="S2148">
        <v>0.32916601326620298</v>
      </c>
      <c r="T2148">
        <v>0.23975694309620599</v>
      </c>
      <c r="U2148">
        <v>4.00147922229208E-2</v>
      </c>
      <c r="V2148">
        <v>-3.2092616958779002E-3</v>
      </c>
      <c r="W2148">
        <v>22.4398636469551</v>
      </c>
      <c r="X2148">
        <v>0.57887640222380699</v>
      </c>
      <c r="Y2148">
        <v>-1</v>
      </c>
      <c r="Z2148">
        <v>-1</v>
      </c>
      <c r="AA2148">
        <v>33.0321732872819</v>
      </c>
      <c r="AB2148">
        <v>0.100272451404467</v>
      </c>
      <c r="AC2148">
        <v>4.1627991656747201E-2</v>
      </c>
      <c r="AD2148">
        <v>6.8940192307458195E-2</v>
      </c>
      <c r="AE2148">
        <v>10.542031768433599</v>
      </c>
      <c r="AF2148">
        <v>-1</v>
      </c>
      <c r="AG2148">
        <v>-1</v>
      </c>
      <c r="AH2148">
        <v>-1</v>
      </c>
      <c r="AI2148">
        <v>-6.4806894010443399E-4</v>
      </c>
      <c r="AJ2148">
        <v>-3.2092616958779002E-3</v>
      </c>
      <c r="AK2148">
        <v>0.108545496552842</v>
      </c>
      <c r="AL2148">
        <v>6.3541779719447203E-2</v>
      </c>
      <c r="AM2148">
        <v>0.14516971361987499</v>
      </c>
      <c r="AN2148">
        <v>6.2411759814733403E-2</v>
      </c>
      <c r="AO2148">
        <v>4.1719703232610899</v>
      </c>
      <c r="AP2148">
        <v>1.87800289396557</v>
      </c>
      <c r="AQ2148">
        <v>25.123777389889501</v>
      </c>
      <c r="AR2148">
        <v>0.60572848688945202</v>
      </c>
      <c r="AS2148">
        <v>0.62360829793938</v>
      </c>
      <c r="AT2148">
        <v>-1</v>
      </c>
      <c r="AU2148">
        <v>-1</v>
      </c>
      <c r="AV2148">
        <v>0.113916196714409</v>
      </c>
      <c r="AW2148">
        <v>41.335809111532598</v>
      </c>
      <c r="AX2148">
        <v>41.001921563142801</v>
      </c>
      <c r="AY2148">
        <v>9.6368259759583505E-2</v>
      </c>
      <c r="AZ2148">
        <v>-14.145392237927799</v>
      </c>
      <c r="BA2148">
        <v>1350</v>
      </c>
    </row>
    <row r="2149" spans="1:100" x14ac:dyDescent="0.25">
      <c r="A2149">
        <v>5095</v>
      </c>
      <c r="B2149" t="s">
        <v>2468</v>
      </c>
      <c r="C2149">
        <v>2</v>
      </c>
      <c r="D2149">
        <v>2.7152638378917091</v>
      </c>
      <c r="E2149">
        <v>-0.2258293692878561</v>
      </c>
      <c r="F2149">
        <v>-0.48540252040948439</v>
      </c>
      <c r="G2149">
        <v>-0.47993990924101659</v>
      </c>
      <c r="H2149">
        <v>-4.7062228390683761E-2</v>
      </c>
      <c r="I2149">
        <v>0</v>
      </c>
      <c r="J2149">
        <v>-2.8237337034410244</v>
      </c>
      <c r="K2149">
        <v>-4.7062228390683761E-2</v>
      </c>
      <c r="L2149">
        <v>-1</v>
      </c>
      <c r="M2149">
        <v>-1</v>
      </c>
      <c r="N2149">
        <v>-0.94124456781367494</v>
      </c>
      <c r="O2149">
        <v>0.91174777088913039</v>
      </c>
      <c r="P2149">
        <v>-0.9759267619969727</v>
      </c>
      <c r="Q2149">
        <v>-1.9927351908169999</v>
      </c>
      <c r="R2149">
        <v>-0.65301824267794362</v>
      </c>
      <c r="S2149">
        <v>0.30605741707542322</v>
      </c>
      <c r="T2149">
        <v>0.18125584808531653</v>
      </c>
      <c r="U2149">
        <v>-4.9826780234855594E-2</v>
      </c>
      <c r="V2149">
        <v>-1.6219500052970893E-2</v>
      </c>
      <c r="W2149">
        <v>16.274043752517393</v>
      </c>
      <c r="X2149">
        <v>0.21246857455419499</v>
      </c>
      <c r="Y2149">
        <v>-1</v>
      </c>
      <c r="Z2149">
        <v>-1</v>
      </c>
      <c r="AA2149">
        <v>25.853555564784759</v>
      </c>
      <c r="AB2149">
        <v>-2.5527645571478949E-2</v>
      </c>
      <c r="AC2149">
        <v>-2.5368268070009026E-2</v>
      </c>
      <c r="AD2149">
        <v>-2.8731560677706838E-2</v>
      </c>
      <c r="AE2149">
        <v>4.4518247469513028</v>
      </c>
      <c r="AF2149">
        <v>-1</v>
      </c>
      <c r="AG2149">
        <v>-1</v>
      </c>
      <c r="AH2149">
        <v>-1</v>
      </c>
      <c r="AI2149">
        <v>-9.1608779572460129E-3</v>
      </c>
      <c r="AJ2149">
        <v>-1.6219500052970893E-2</v>
      </c>
      <c r="AK2149">
        <v>0.26266222926896698</v>
      </c>
      <c r="AL2149">
        <v>-9.0834272279719644E-2</v>
      </c>
      <c r="AM2149">
        <v>0.29758324878016706</v>
      </c>
      <c r="AN2149">
        <v>-0.11414238856511329</v>
      </c>
      <c r="AO2149">
        <v>7.9646543128310485</v>
      </c>
      <c r="AP2149">
        <v>-2.5194930225084677</v>
      </c>
      <c r="AQ2149">
        <v>20.947465975258076</v>
      </c>
      <c r="AR2149">
        <v>0.50655852441486848</v>
      </c>
      <c r="AS2149">
        <v>0.2795958290729873</v>
      </c>
      <c r="AT2149">
        <v>-1</v>
      </c>
      <c r="AU2149">
        <v>-1</v>
      </c>
      <c r="AV2149">
        <v>-0.81486515806355897</v>
      </c>
      <c r="AW2149">
        <v>35.238009796797549</v>
      </c>
      <c r="AX2149">
        <v>35.09539538836151</v>
      </c>
      <c r="AY2149">
        <v>1.5799698720685512E-2</v>
      </c>
      <c r="AZ2149">
        <v>-26.430764378685307</v>
      </c>
      <c r="BA2149">
        <v>1397.8180174526608</v>
      </c>
    </row>
    <row r="2150" spans="1:100" x14ac:dyDescent="0.25">
      <c r="A2150">
        <v>5096</v>
      </c>
      <c r="B2150" t="s">
        <v>2469</v>
      </c>
      <c r="C2150">
        <v>2</v>
      </c>
      <c r="D2150">
        <v>3.7329061480583055</v>
      </c>
      <c r="E2150">
        <v>2.1756300046913563E-4</v>
      </c>
      <c r="F2150">
        <v>7.7479033389805788E-2</v>
      </c>
      <c r="G2150">
        <v>8.5497742481280309E-2</v>
      </c>
      <c r="H2150">
        <v>6.9915266547683735E-2</v>
      </c>
      <c r="I2150">
        <v>0</v>
      </c>
      <c r="J2150">
        <v>4.1949159928610236</v>
      </c>
      <c r="K2150">
        <v>6.9915266547683735E-2</v>
      </c>
      <c r="L2150">
        <v>-1</v>
      </c>
      <c r="M2150">
        <v>-1</v>
      </c>
      <c r="N2150">
        <v>1.3983053309536746</v>
      </c>
      <c r="O2150">
        <v>8.2022897182612429</v>
      </c>
      <c r="P2150">
        <v>0.16888012301203084</v>
      </c>
      <c r="Q2150">
        <v>0.68297571182485273</v>
      </c>
      <c r="R2150">
        <v>0.22581473031147414</v>
      </c>
      <c r="S2150">
        <v>0.32792385360363024</v>
      </c>
      <c r="T2150">
        <v>0.27357638212647944</v>
      </c>
      <c r="U2150">
        <v>6.4491992887399749E-2</v>
      </c>
      <c r="V2150">
        <v>-1.1032954454375877E-3</v>
      </c>
      <c r="W2150">
        <v>23.489178931217349</v>
      </c>
      <c r="X2150">
        <v>0.74206156455747407</v>
      </c>
      <c r="Y2150">
        <v>-1</v>
      </c>
      <c r="Z2150">
        <v>-1</v>
      </c>
      <c r="AA2150">
        <v>40.708356795341345</v>
      </c>
      <c r="AB2150">
        <v>0.1027021714877909</v>
      </c>
      <c r="AC2150">
        <v>0.10291021189849385</v>
      </c>
      <c r="AD2150">
        <v>9.8445319740054382E-2</v>
      </c>
      <c r="AE2150">
        <v>16.265186996195688</v>
      </c>
      <c r="AF2150">
        <v>-1</v>
      </c>
      <c r="AG2150">
        <v>-1</v>
      </c>
      <c r="AH2150">
        <v>-1</v>
      </c>
      <c r="AI2150">
        <v>-8.7201895617117046E-4</v>
      </c>
      <c r="AJ2150">
        <v>-1.1032954454375877E-3</v>
      </c>
      <c r="AK2150">
        <v>0.10817836522982206</v>
      </c>
      <c r="AL2150">
        <v>6.3649591759425264E-2</v>
      </c>
      <c r="AM2150">
        <v>0.11765228170574937</v>
      </c>
      <c r="AN2150">
        <v>6.5788578509304391E-2</v>
      </c>
      <c r="AO2150">
        <v>3.3829071543068121</v>
      </c>
      <c r="AP2150">
        <v>2.0622541360157687</v>
      </c>
      <c r="AQ2150">
        <v>28.628486612388215</v>
      </c>
      <c r="AR2150">
        <v>0.67563282349790599</v>
      </c>
      <c r="AS2150">
        <v>0.8263608988254928</v>
      </c>
      <c r="AT2150">
        <v>-1</v>
      </c>
      <c r="AU2150">
        <v>-1</v>
      </c>
      <c r="AV2150">
        <v>0.35138158466190444</v>
      </c>
      <c r="AW2150">
        <v>52.357081389519998</v>
      </c>
      <c r="AX2150">
        <v>52.438737733275403</v>
      </c>
      <c r="AY2150">
        <v>0.14766245867478939</v>
      </c>
      <c r="AZ2150">
        <v>-3.3293950987116467</v>
      </c>
      <c r="BA2150">
        <v>1446.7253378439286</v>
      </c>
    </row>
    <row r="2151" spans="1:100" x14ac:dyDescent="0.25">
      <c r="A2151">
        <v>5098</v>
      </c>
      <c r="B2151" t="s">
        <v>2470</v>
      </c>
      <c r="C2151">
        <v>3</v>
      </c>
      <c r="D2151">
        <v>3.0208088256415087</v>
      </c>
      <c r="E2151">
        <v>0</v>
      </c>
      <c r="F2151">
        <v>0.54633470554532082</v>
      </c>
      <c r="G2151">
        <v>0.54633470554532082</v>
      </c>
      <c r="H2151">
        <v>-6.0031909727796068E-2</v>
      </c>
      <c r="I2151">
        <v>0</v>
      </c>
      <c r="J2151">
        <v>-3.6019145836677664</v>
      </c>
      <c r="K2151">
        <v>-6.0031909727796068E-2</v>
      </c>
      <c r="L2151">
        <v>-1.0000000000000011</v>
      </c>
      <c r="M2151">
        <v>-1.0000000000000011</v>
      </c>
      <c r="N2151">
        <v>-1.200638194555921</v>
      </c>
      <c r="O2151">
        <v>-3.4771052480934872E-2</v>
      </c>
      <c r="P2151">
        <v>-0.14432660824474552</v>
      </c>
      <c r="Q2151">
        <v>4.3129761521242909</v>
      </c>
      <c r="R2151">
        <v>1.3422467729487852</v>
      </c>
      <c r="S2151">
        <v>0.3333333333333337</v>
      </c>
      <c r="T2151">
        <v>0.28486166886744058</v>
      </c>
      <c r="U2151">
        <v>9.1898828758618656E-2</v>
      </c>
      <c r="V2151">
        <v>-1.5279644287401823E-2</v>
      </c>
      <c r="W2151">
        <v>30.193843855991474</v>
      </c>
      <c r="X2151">
        <v>0.90567269677274065</v>
      </c>
      <c r="Y2151">
        <v>-1.0000000000000011</v>
      </c>
      <c r="Z2151">
        <v>-1.0000000000000011</v>
      </c>
      <c r="AA2151">
        <v>67.77808373015921</v>
      </c>
      <c r="AB2151">
        <v>0.13005650512275491</v>
      </c>
      <c r="AC2151">
        <v>0.17908335989105093</v>
      </c>
      <c r="AD2151">
        <v>0.41569999701057364</v>
      </c>
      <c r="AE2151">
        <v>36.241993101218959</v>
      </c>
      <c r="AF2151">
        <v>-1.0000000000000011</v>
      </c>
      <c r="AG2151">
        <v>-1.0000000000000011</v>
      </c>
      <c r="AH2151">
        <v>-1.0000000000000011</v>
      </c>
      <c r="AI2151">
        <v>-1.6501359680396604E-2</v>
      </c>
      <c r="AJ2151">
        <v>-1.5279644287401823E-2</v>
      </c>
      <c r="AK2151">
        <v>0.25013980182221401</v>
      </c>
      <c r="AL2151">
        <v>0.43967631784543681</v>
      </c>
      <c r="AM2151">
        <v>0.18909926746349259</v>
      </c>
      <c r="AN2151">
        <v>-0.11870018661951814</v>
      </c>
      <c r="AO2151">
        <v>5.9781806956983834</v>
      </c>
      <c r="AP2151">
        <v>-0.76912307626076881</v>
      </c>
      <c r="AQ2151">
        <v>26.591929272323704</v>
      </c>
      <c r="AR2151">
        <v>0.69481418667199069</v>
      </c>
      <c r="AS2151">
        <v>0.84564078704494472</v>
      </c>
      <c r="AT2151">
        <v>-1.0000000000000011</v>
      </c>
      <c r="AU2151">
        <v>-1.0000000000000011</v>
      </c>
      <c r="AV2151">
        <v>1.8885814784941071</v>
      </c>
      <c r="AW2151">
        <v>66.97418960141755</v>
      </c>
      <c r="AX2151">
        <v>65.11619797906944</v>
      </c>
      <c r="AY2151">
        <v>0.30854260797210015</v>
      </c>
      <c r="AZ2151">
        <v>-1.8344895112411443</v>
      </c>
      <c r="BA2151">
        <v>1472.5948381872463</v>
      </c>
    </row>
    <row r="2152" spans="1:100" x14ac:dyDescent="0.25">
      <c r="A2152">
        <v>5099</v>
      </c>
      <c r="B2152" t="s">
        <v>2471</v>
      </c>
      <c r="C2152">
        <v>2</v>
      </c>
      <c r="D2152">
        <v>4.5511275571072005</v>
      </c>
      <c r="E2152">
        <v>0.18196751345000858</v>
      </c>
      <c r="F2152">
        <v>0.53005626359743052</v>
      </c>
      <c r="G2152">
        <v>0.54013016833410898</v>
      </c>
      <c r="H2152">
        <v>0.16396942465340555</v>
      </c>
      <c r="I2152">
        <v>0</v>
      </c>
      <c r="J2152">
        <v>9.8381654792043332</v>
      </c>
      <c r="K2152">
        <v>0.16396942465340555</v>
      </c>
      <c r="L2152">
        <v>-1</v>
      </c>
      <c r="M2152">
        <v>-1</v>
      </c>
      <c r="N2152">
        <v>3.2793884930681108</v>
      </c>
      <c r="O2152">
        <v>14.064150457848932</v>
      </c>
      <c r="P2152">
        <v>1.0893464727136242</v>
      </c>
      <c r="Q2152">
        <v>2.8343445406314087</v>
      </c>
      <c r="R2152">
        <v>0.93242838649909077</v>
      </c>
      <c r="S2152">
        <v>0.3455052634253768</v>
      </c>
      <c r="T2152">
        <v>0.34780544738118629</v>
      </c>
      <c r="U2152">
        <v>0.1564084420074445</v>
      </c>
      <c r="V2152">
        <v>1.105068253865635E-2</v>
      </c>
      <c r="W2152">
        <v>29.290409887728647</v>
      </c>
      <c r="X2152">
        <v>1.1678735794214805</v>
      </c>
      <c r="Y2152">
        <v>-1</v>
      </c>
      <c r="Z2152">
        <v>-1</v>
      </c>
      <c r="AA2152">
        <v>52.652156962236404</v>
      </c>
      <c r="AB2152">
        <v>0.20580360560479566</v>
      </c>
      <c r="AC2152">
        <v>0.20605077276343675</v>
      </c>
      <c r="AD2152">
        <v>0.20070015452264922</v>
      </c>
      <c r="AE2152">
        <v>25.763559664682099</v>
      </c>
      <c r="AF2152">
        <v>-1</v>
      </c>
      <c r="AG2152">
        <v>-1</v>
      </c>
      <c r="AH2152">
        <v>-1</v>
      </c>
      <c r="AI2152">
        <v>5.7925249837882317E-3</v>
      </c>
      <c r="AJ2152">
        <v>1.105068253865635E-2</v>
      </c>
      <c r="AK2152">
        <v>-1.6032277003335552E-2</v>
      </c>
      <c r="AL2152">
        <v>0.18786023399258289</v>
      </c>
      <c r="AM2152">
        <v>-2.7018756379389566E-2</v>
      </c>
      <c r="AN2152">
        <v>0.21045961659444334</v>
      </c>
      <c r="AO2152">
        <v>-0.30098410935315734</v>
      </c>
      <c r="AP2152">
        <v>5.7461453996757381</v>
      </c>
      <c r="AQ2152">
        <v>34.804306412586378</v>
      </c>
      <c r="AR2152">
        <v>0.81157470587407199</v>
      </c>
      <c r="AS2152">
        <v>1.2659798900193373</v>
      </c>
      <c r="AT2152">
        <v>-1</v>
      </c>
      <c r="AU2152">
        <v>-1</v>
      </c>
      <c r="AV2152">
        <v>1.2890863593143016</v>
      </c>
      <c r="AW2152">
        <v>66.121437234662864</v>
      </c>
      <c r="AX2152">
        <v>66.383415415505112</v>
      </c>
      <c r="AY2152">
        <v>0.25368491093806067</v>
      </c>
      <c r="AZ2152">
        <v>15.24494554571822</v>
      </c>
      <c r="BA2152">
        <v>1494.0721267879906</v>
      </c>
    </row>
    <row r="2153" spans="1:100" x14ac:dyDescent="0.25">
      <c r="A2153">
        <v>5101</v>
      </c>
      <c r="B2153" t="s">
        <v>2472</v>
      </c>
      <c r="C2153">
        <v>2</v>
      </c>
      <c r="D2153">
        <v>3.1106569899992826</v>
      </c>
      <c r="E2153">
        <v>-0.13800144764110744</v>
      </c>
      <c r="F2153">
        <v>-0.26670140156206223</v>
      </c>
      <c r="G2153">
        <v>-0.26024564810305056</v>
      </c>
      <c r="H2153">
        <v>-1.6119754017361876E-3</v>
      </c>
      <c r="I2153">
        <v>0</v>
      </c>
      <c r="J2153">
        <v>-9.6718524104171699E-2</v>
      </c>
      <c r="K2153">
        <v>-1.6119754017361876E-3</v>
      </c>
      <c r="L2153">
        <v>-1</v>
      </c>
      <c r="M2153">
        <v>-1</v>
      </c>
      <c r="N2153">
        <v>-3.2239508034723974E-2</v>
      </c>
      <c r="O2153">
        <v>3.7444035403529963</v>
      </c>
      <c r="P2153">
        <v>-0.5311252848020438</v>
      </c>
      <c r="Q2153">
        <v>-0.95311866018064451</v>
      </c>
      <c r="R2153">
        <v>-0.31155785340868286</v>
      </c>
      <c r="S2153">
        <v>0.31455336813590201</v>
      </c>
      <c r="T2153">
        <v>0.21712592403844205</v>
      </c>
      <c r="U2153">
        <v>-5.4095428634265974E-3</v>
      </c>
      <c r="V2153">
        <v>-1.0346273548957747E-2</v>
      </c>
      <c r="W2153">
        <v>19.077401093979923</v>
      </c>
      <c r="X2153">
        <v>0.41823580687101081</v>
      </c>
      <c r="Y2153">
        <v>-1</v>
      </c>
      <c r="Z2153">
        <v>-1</v>
      </c>
      <c r="AA2153">
        <v>31.625216809411757</v>
      </c>
      <c r="AB2153">
        <v>2.4294567061309488E-2</v>
      </c>
      <c r="AC2153">
        <v>2.4472851973448298E-2</v>
      </c>
      <c r="AD2153">
        <v>2.0681545598657106E-2</v>
      </c>
      <c r="AE2153">
        <v>9.0417700450715071</v>
      </c>
      <c r="AF2153">
        <v>-1</v>
      </c>
      <c r="AG2153">
        <v>-1</v>
      </c>
      <c r="AH2153">
        <v>-1</v>
      </c>
      <c r="AI2153">
        <v>-5.9403376406059897E-3</v>
      </c>
      <c r="AJ2153">
        <v>-1.0346273548957747E-2</v>
      </c>
      <c r="AK2153">
        <v>0.20263931027084109</v>
      </c>
      <c r="AL2153">
        <v>-3.0811353281593762E-2</v>
      </c>
      <c r="AM2153">
        <v>0.227673152155282</v>
      </c>
      <c r="AN2153">
        <v>-4.4232291940228222E-2</v>
      </c>
      <c r="AO2153">
        <v>6.1844694354233436</v>
      </c>
      <c r="AP2153">
        <v>-0.73930814510076326</v>
      </c>
      <c r="AQ2153">
        <v>23.931837724326783</v>
      </c>
      <c r="AR2153">
        <v>0.57225038823279173</v>
      </c>
      <c r="AS2153">
        <v>0.49203507440700722</v>
      </c>
      <c r="AT2153">
        <v>-1</v>
      </c>
      <c r="AU2153">
        <v>-1</v>
      </c>
      <c r="AV2153">
        <v>-0.361733472072711</v>
      </c>
      <c r="AW2153">
        <v>41.88942710775197</v>
      </c>
      <c r="AX2153">
        <v>41.833950506724896</v>
      </c>
      <c r="AY2153">
        <v>6.7033449305723664E-2</v>
      </c>
      <c r="AZ2153">
        <v>-17.454994477653461</v>
      </c>
      <c r="BA2153">
        <v>1395.2383925192203</v>
      </c>
    </row>
    <row r="2154" spans="1:100" x14ac:dyDescent="0.25">
      <c r="A2154">
        <v>5102</v>
      </c>
      <c r="B2154" t="s">
        <v>2473</v>
      </c>
      <c r="C2154">
        <v>2</v>
      </c>
      <c r="D2154">
        <v>2.4554603627521887</v>
      </c>
      <c r="E2154">
        <v>-0.28353901634795198</v>
      </c>
      <c r="F2154">
        <v>-0.62910584554447024</v>
      </c>
      <c r="G2154">
        <v>-0.62429580465198231</v>
      </c>
      <c r="H2154">
        <v>-7.6926513114781228E-2</v>
      </c>
      <c r="I2154">
        <v>0</v>
      </c>
      <c r="J2154">
        <v>-4.615590786886874</v>
      </c>
      <c r="K2154">
        <v>-7.6926513114781228E-2</v>
      </c>
      <c r="L2154">
        <v>-1</v>
      </c>
      <c r="M2154">
        <v>-1</v>
      </c>
      <c r="N2154">
        <v>-1.5385302622956245</v>
      </c>
      <c r="O2154">
        <v>-0.94952324217207185</v>
      </c>
      <c r="P2154">
        <v>-1.2681952772872793</v>
      </c>
      <c r="Q2154">
        <v>-2.6758425891928139</v>
      </c>
      <c r="R2154">
        <v>-0.87738377678439061</v>
      </c>
      <c r="S2154">
        <v>0.30047492886498717</v>
      </c>
      <c r="T2154">
        <v>0.15768647077954787</v>
      </c>
      <c r="U2154">
        <v>-7.9012294864240606E-2</v>
      </c>
      <c r="V2154">
        <v>-2.0078658078067413E-2</v>
      </c>
      <c r="W2154">
        <v>14.432024042546038</v>
      </c>
      <c r="X2154">
        <v>7.726379991205512E-2</v>
      </c>
      <c r="Y2154">
        <v>-1</v>
      </c>
      <c r="Z2154">
        <v>-1</v>
      </c>
      <c r="AA2154">
        <v>22.061133666000284</v>
      </c>
      <c r="AB2154">
        <v>-5.8264641425208166E-2</v>
      </c>
      <c r="AC2154">
        <v>-5.811768753545607E-2</v>
      </c>
      <c r="AD2154">
        <v>-6.1199742434544888E-2</v>
      </c>
      <c r="AE2154">
        <v>1.435880407006092</v>
      </c>
      <c r="AF2154">
        <v>-1</v>
      </c>
      <c r="AG2154">
        <v>-1</v>
      </c>
      <c r="AH2154">
        <v>-1</v>
      </c>
      <c r="AI2154">
        <v>-1.1277018718991854E-2</v>
      </c>
      <c r="AJ2154">
        <v>-2.0078658078067413E-2</v>
      </c>
      <c r="AK2154">
        <v>0.30210186766586161</v>
      </c>
      <c r="AL2154">
        <v>-0.13027391067661431</v>
      </c>
      <c r="AM2154">
        <v>0.34351951741221282</v>
      </c>
      <c r="AN2154">
        <v>-0.16007865719715902</v>
      </c>
      <c r="AO2154">
        <v>9.1343716310902998</v>
      </c>
      <c r="AP2154">
        <v>-3.6892103407677199</v>
      </c>
      <c r="AQ2154">
        <v>18.986505985477287</v>
      </c>
      <c r="AR2154">
        <v>0.46339395664904837</v>
      </c>
      <c r="AS2154">
        <v>0.14000703270764325</v>
      </c>
      <c r="AT2154">
        <v>-1</v>
      </c>
      <c r="AU2154">
        <v>-1</v>
      </c>
      <c r="AV2154">
        <v>-1.1126072562479581</v>
      </c>
      <c r="AW2154">
        <v>30.86752102434917</v>
      </c>
      <c r="AX2154">
        <v>30.667650426572937</v>
      </c>
      <c r="AY2154">
        <v>-1.7864785288392526E-2</v>
      </c>
      <c r="AZ2154">
        <v>-32.328530184468264</v>
      </c>
      <c r="BA2154">
        <v>1417.3167946139299</v>
      </c>
    </row>
    <row r="2155" spans="1:100" x14ac:dyDescent="0.25">
      <c r="A2155">
        <v>5103</v>
      </c>
      <c r="B2155" t="s">
        <v>2474</v>
      </c>
      <c r="C2155">
        <v>2</v>
      </c>
      <c r="D2155">
        <v>4.5621054201560813</v>
      </c>
      <c r="E2155">
        <v>0.18440600508944785</v>
      </c>
      <c r="F2155">
        <v>0.53612837415004533</v>
      </c>
      <c r="G2155">
        <v>0.54622985291018766</v>
      </c>
      <c r="H2155">
        <v>0.1652313247399147</v>
      </c>
      <c r="I2155">
        <v>0</v>
      </c>
      <c r="J2155">
        <v>9.9138794843948794</v>
      </c>
      <c r="K2155">
        <v>0.1652313247399147</v>
      </c>
      <c r="L2155">
        <v>-1</v>
      </c>
      <c r="M2155">
        <v>-1</v>
      </c>
      <c r="N2155">
        <v>3.3046264947982933</v>
      </c>
      <c r="O2155">
        <v>14.142797513155889</v>
      </c>
      <c r="P2155">
        <v>1.101696129440247</v>
      </c>
      <c r="Q2155">
        <v>2.8632088945936482</v>
      </c>
      <c r="R2155">
        <v>0.94190883746298515</v>
      </c>
      <c r="S2155">
        <v>0.34574114861133609</v>
      </c>
      <c r="T2155">
        <v>0.34880135937224482</v>
      </c>
      <c r="U2155">
        <v>0.15764166101054072</v>
      </c>
      <c r="V2155">
        <v>1.1213749288478491E-2</v>
      </c>
      <c r="W2155">
        <v>29.368243489063445</v>
      </c>
      <c r="X2155">
        <v>1.1735865880668772</v>
      </c>
      <c r="Y2155">
        <v>-1</v>
      </c>
      <c r="Z2155">
        <v>-1</v>
      </c>
      <c r="AA2155">
        <v>52.812403811152016</v>
      </c>
      <c r="AB2155">
        <v>0.20718689063176085</v>
      </c>
      <c r="AC2155">
        <v>0.20743458274376503</v>
      </c>
      <c r="AD2155">
        <v>0.20207208094734902</v>
      </c>
      <c r="AE2155">
        <v>25.8909968512293</v>
      </c>
      <c r="AF2155">
        <v>-1</v>
      </c>
      <c r="AG2155">
        <v>-1</v>
      </c>
      <c r="AH2155">
        <v>-1</v>
      </c>
      <c r="AI2155">
        <v>5.8819414300544902E-3</v>
      </c>
      <c r="AJ2155">
        <v>1.1213749288478491E-2</v>
      </c>
      <c r="AK2155">
        <v>-1.7698778765045955E-2</v>
      </c>
      <c r="AL2155">
        <v>0.1895267357542933</v>
      </c>
      <c r="AM2155">
        <v>-2.895976993106894E-2</v>
      </c>
      <c r="AN2155">
        <v>0.2124006301461227</v>
      </c>
      <c r="AO2155">
        <v>-0.35040991675953803</v>
      </c>
      <c r="AP2155">
        <v>5.7955712070821193</v>
      </c>
      <c r="AQ2155">
        <v>34.887165774650676</v>
      </c>
      <c r="AR2155">
        <v>0.8133986026223462</v>
      </c>
      <c r="AS2155">
        <v>1.2718781432618467</v>
      </c>
      <c r="AT2155">
        <v>-1</v>
      </c>
      <c r="AU2155">
        <v>-1</v>
      </c>
      <c r="AV2155">
        <v>1.3016672994884062</v>
      </c>
      <c r="AW2155">
        <v>66.306110003858294</v>
      </c>
      <c r="AX2155">
        <v>66.570507515715803</v>
      </c>
      <c r="AY2155">
        <v>0.25510738650296388</v>
      </c>
      <c r="AZ2155">
        <v>15.494152625321323</v>
      </c>
      <c r="BA2155">
        <v>1415.5785271128602</v>
      </c>
    </row>
    <row r="2156" spans="1:100" x14ac:dyDescent="0.25">
      <c r="A2156">
        <v>5104</v>
      </c>
      <c r="B2156" t="s">
        <v>2475</v>
      </c>
      <c r="C2156">
        <v>3</v>
      </c>
      <c r="D2156">
        <v>4.5724894137465153</v>
      </c>
      <c r="E2156">
        <v>0</v>
      </c>
      <c r="F2156">
        <v>1.3802886997055182</v>
      </c>
      <c r="G2156">
        <v>1.3802886997055182</v>
      </c>
      <c r="H2156">
        <v>0.13428756443272902</v>
      </c>
      <c r="I2156">
        <v>0</v>
      </c>
      <c r="J2156">
        <v>8.0572538659637392</v>
      </c>
      <c r="K2156">
        <v>0.13428756443272902</v>
      </c>
      <c r="L2156">
        <v>-0.999999999999999</v>
      </c>
      <c r="M2156">
        <v>-0.999999999999999</v>
      </c>
      <c r="N2156">
        <v>2.6857512886545809</v>
      </c>
      <c r="O2156">
        <v>14.010031979415768</v>
      </c>
      <c r="P2156">
        <v>-2.3381798130792637</v>
      </c>
      <c r="Q2156">
        <v>3.6898203598890693</v>
      </c>
      <c r="R2156">
        <v>0.89282322836966233</v>
      </c>
      <c r="S2156">
        <v>0.34236265120722809</v>
      </c>
      <c r="T2156">
        <v>0.40192218117169454</v>
      </c>
      <c r="U2156">
        <v>0.24436889449529431</v>
      </c>
      <c r="V2156">
        <v>0</v>
      </c>
      <c r="W2156">
        <v>34.174646497659523</v>
      </c>
      <c r="X2156">
        <v>1.6560616937657326</v>
      </c>
      <c r="Y2156">
        <v>-0.999999999999999</v>
      </c>
      <c r="Z2156">
        <v>-0.999999999999999</v>
      </c>
      <c r="AA2156">
        <v>50.661834838064649</v>
      </c>
      <c r="AB2156">
        <v>-2.6875999624999217E-2</v>
      </c>
      <c r="AC2156">
        <v>3.9750645549699426E-2</v>
      </c>
      <c r="AD2156">
        <v>0.29901265631600898</v>
      </c>
      <c r="AE2156">
        <v>15.594365112035455</v>
      </c>
      <c r="AF2156">
        <v>-0.999999999999999</v>
      </c>
      <c r="AG2156">
        <v>-0.999999999999999</v>
      </c>
      <c r="AH2156">
        <v>-0.999999999999999</v>
      </c>
      <c r="AI2156">
        <v>-1.8339194889669824E-2</v>
      </c>
      <c r="AJ2156">
        <v>0</v>
      </c>
      <c r="AK2156">
        <v>0.33249209116289991</v>
      </c>
      <c r="AL2156">
        <v>0.13072325099272494</v>
      </c>
      <c r="AM2156">
        <v>0.18348696148458241</v>
      </c>
      <c r="AN2156">
        <v>0.1315112101064316</v>
      </c>
      <c r="AO2156">
        <v>6.2496344929290606</v>
      </c>
      <c r="AP2156">
        <v>3.9413965076244146</v>
      </c>
      <c r="AQ2156">
        <v>42.231900363623247</v>
      </c>
      <c r="AR2156">
        <v>0.98865372687421693</v>
      </c>
      <c r="AS2156">
        <v>1.7903492581984608</v>
      </c>
      <c r="AT2156">
        <v>-0.999999999999999</v>
      </c>
      <c r="AU2156">
        <v>-0.999999999999999</v>
      </c>
      <c r="AV2156">
        <v>2.2731119280751804</v>
      </c>
      <c r="AW2156">
        <v>68.613263325104811</v>
      </c>
      <c r="AX2156">
        <v>68.246479427311399</v>
      </c>
      <c r="AY2156">
        <v>0.41539660721210203</v>
      </c>
      <c r="AZ2156">
        <v>26.637545519722316</v>
      </c>
      <c r="BA2156">
        <v>1540.8117030298622</v>
      </c>
    </row>
    <row r="2157" spans="1:100" x14ac:dyDescent="0.25">
      <c r="A2157">
        <v>5107</v>
      </c>
      <c r="B2157" t="s">
        <v>2476</v>
      </c>
      <c r="C2157">
        <v>1</v>
      </c>
      <c r="D2157">
        <v>3.6780808625294901</v>
      </c>
      <c r="E2157">
        <v>2.1757476414710399E-2</v>
      </c>
      <c r="F2157">
        <v>5.7515663270048999E-2</v>
      </c>
      <c r="G2157">
        <v>6.3638324821297304E-2</v>
      </c>
      <c r="H2157">
        <v>4.4731895715573101E-2</v>
      </c>
      <c r="I2157">
        <v>0</v>
      </c>
      <c r="J2157">
        <v>2.6839137429343798</v>
      </c>
      <c r="K2157">
        <v>4.4731895715573101E-2</v>
      </c>
      <c r="L2157">
        <v>-1</v>
      </c>
      <c r="M2157">
        <v>-1</v>
      </c>
      <c r="N2157">
        <v>0.894637914311463</v>
      </c>
      <c r="O2157">
        <v>6.42563293028517</v>
      </c>
      <c r="P2157">
        <v>8.4867148022695807E-2</v>
      </c>
      <c r="Q2157">
        <v>0.153507344323627</v>
      </c>
      <c r="R2157">
        <v>5.0277871893111802E-2</v>
      </c>
      <c r="S2157">
        <v>0.32916601326620298</v>
      </c>
      <c r="T2157">
        <v>0.23975694309620599</v>
      </c>
      <c r="U2157">
        <v>4.00147922229208E-2</v>
      </c>
      <c r="V2157">
        <v>-3.2092616958779002E-3</v>
      </c>
      <c r="W2157">
        <v>22.4398636469551</v>
      </c>
      <c r="X2157">
        <v>0.57887640222380699</v>
      </c>
      <c r="Y2157">
        <v>-1</v>
      </c>
      <c r="Z2157">
        <v>-1</v>
      </c>
      <c r="AA2157">
        <v>33.0321732872819</v>
      </c>
      <c r="AB2157">
        <v>0.100272451404467</v>
      </c>
      <c r="AC2157">
        <v>4.1627991656747201E-2</v>
      </c>
      <c r="AD2157">
        <v>6.8940192307458195E-2</v>
      </c>
      <c r="AE2157">
        <v>10.542031768433599</v>
      </c>
      <c r="AF2157">
        <v>-1</v>
      </c>
      <c r="AG2157">
        <v>-1</v>
      </c>
      <c r="AH2157">
        <v>-1</v>
      </c>
      <c r="AI2157">
        <v>-6.4806894010443399E-4</v>
      </c>
      <c r="AJ2157">
        <v>-3.2092616958779002E-3</v>
      </c>
      <c r="AK2157">
        <v>0.108545496552842</v>
      </c>
      <c r="AL2157">
        <v>6.3541779719447203E-2</v>
      </c>
      <c r="AM2157">
        <v>0.14516971361987499</v>
      </c>
      <c r="AN2157">
        <v>6.2411759814733403E-2</v>
      </c>
      <c r="AO2157">
        <v>4.1719703232610899</v>
      </c>
      <c r="AP2157">
        <v>1.87800289396557</v>
      </c>
      <c r="AQ2157">
        <v>25.123777389889501</v>
      </c>
      <c r="AR2157">
        <v>0.60572848688945202</v>
      </c>
      <c r="AS2157">
        <v>0.62360829793938</v>
      </c>
      <c r="AT2157">
        <v>-1</v>
      </c>
      <c r="AU2157">
        <v>-1</v>
      </c>
      <c r="AV2157">
        <v>0.113916196714409</v>
      </c>
      <c r="AW2157">
        <v>41.335809111532598</v>
      </c>
      <c r="AX2157">
        <v>41.001921563142801</v>
      </c>
      <c r="AY2157">
        <v>9.6368259759583505E-2</v>
      </c>
      <c r="AZ2157">
        <v>-14.145392237927799</v>
      </c>
      <c r="BA2157">
        <v>1350</v>
      </c>
    </row>
    <row r="2158" spans="1:100" x14ac:dyDescent="0.25">
      <c r="A2158">
        <v>5109</v>
      </c>
      <c r="B2158" t="s">
        <v>2477</v>
      </c>
      <c r="C2158">
        <v>3</v>
      </c>
      <c r="D2158">
        <v>4.3365435757415751</v>
      </c>
      <c r="E2158">
        <v>-4.7116339219113136E-3</v>
      </c>
      <c r="F2158">
        <v>0.23838415179917288</v>
      </c>
      <c r="G2158">
        <v>0.23838415179917288</v>
      </c>
      <c r="H2158">
        <v>-4.440988395885296E-2</v>
      </c>
      <c r="I2158">
        <v>0</v>
      </c>
      <c r="J2158">
        <v>-2.6645930375311777</v>
      </c>
      <c r="K2158">
        <v>-4.440988395885296E-2</v>
      </c>
      <c r="L2158">
        <v>-1.0000000000000011</v>
      </c>
      <c r="M2158">
        <v>-1.0000000000000011</v>
      </c>
      <c r="N2158">
        <v>-0.88819767917705938</v>
      </c>
      <c r="O2158">
        <v>1.9103346900095683</v>
      </c>
      <c r="P2158">
        <v>-0.40682205693362228</v>
      </c>
      <c r="Q2158">
        <v>-1.7949992764233935</v>
      </c>
      <c r="R2158">
        <v>-0.61086640631667233</v>
      </c>
      <c r="S2158">
        <v>0.35300149615623072</v>
      </c>
      <c r="T2158">
        <v>0.37932908563559548</v>
      </c>
      <c r="U2158">
        <v>9.5118680470079958E-2</v>
      </c>
      <c r="V2158">
        <v>-5.51406527534197E-3</v>
      </c>
      <c r="W2158">
        <v>34.653803237816682</v>
      </c>
      <c r="X2158">
        <v>1.160548806424609</v>
      </c>
      <c r="Y2158">
        <v>-1.0000000000000011</v>
      </c>
      <c r="Z2158">
        <v>-1.0000000000000011</v>
      </c>
      <c r="AA2158">
        <v>30.439779820079373</v>
      </c>
      <c r="AB2158">
        <v>6.2032633550705381E-2</v>
      </c>
      <c r="AC2158">
        <v>-0.12245713583912327</v>
      </c>
      <c r="AD2158">
        <v>-1.1638637939994624E-2</v>
      </c>
      <c r="AE2158">
        <v>-3.6031570114206302</v>
      </c>
      <c r="AF2158">
        <v>-1.0000000000000011</v>
      </c>
      <c r="AG2158">
        <v>-1.0000000000000011</v>
      </c>
      <c r="AH2158">
        <v>-1.0000000000000011</v>
      </c>
      <c r="AI2158">
        <v>0</v>
      </c>
      <c r="AJ2158">
        <v>-5.51406527534197E-3</v>
      </c>
      <c r="AK2158">
        <v>9.443230860671871E-2</v>
      </c>
      <c r="AL2158">
        <v>9.7825502155791666E-2</v>
      </c>
      <c r="AM2158">
        <v>7.3979540572616881E-2</v>
      </c>
      <c r="AN2158">
        <v>-8.1876458468247815E-2</v>
      </c>
      <c r="AO2158">
        <v>2.3216500573490149</v>
      </c>
      <c r="AP2158">
        <v>-1.5577839509272369</v>
      </c>
      <c r="AQ2158">
        <v>31.989210200285495</v>
      </c>
      <c r="AR2158">
        <v>0.82193519698656403</v>
      </c>
      <c r="AS2158">
        <v>1.1161389224657561</v>
      </c>
      <c r="AT2158">
        <v>-1.0000000000000011</v>
      </c>
      <c r="AU2158">
        <v>-1.0000000000000011</v>
      </c>
      <c r="AV2158">
        <v>-0.3724822545174995</v>
      </c>
      <c r="AW2158">
        <v>30.792330559161709</v>
      </c>
      <c r="AX2158">
        <v>30.240924031627504</v>
      </c>
      <c r="AY2158">
        <v>0.10194213335807856</v>
      </c>
      <c r="AZ2158">
        <v>-22.833432258300402</v>
      </c>
      <c r="BA2158">
        <v>1355.9854187749636</v>
      </c>
    </row>
    <row r="2159" spans="1:100" x14ac:dyDescent="0.25">
      <c r="A2159">
        <v>5110</v>
      </c>
      <c r="B2159" t="s">
        <v>2478</v>
      </c>
      <c r="C2159">
        <v>3</v>
      </c>
      <c r="D2159">
        <v>4.9853952189029354</v>
      </c>
      <c r="E2159">
        <v>0</v>
      </c>
      <c r="F2159">
        <v>-0.19256191064873265</v>
      </c>
      <c r="G2159">
        <v>-0.19256191064873265</v>
      </c>
      <c r="H2159">
        <v>0.23055310234508539</v>
      </c>
      <c r="I2159">
        <v>0</v>
      </c>
      <c r="J2159">
        <v>13.83318614070512</v>
      </c>
      <c r="K2159">
        <v>0.23055310234508539</v>
      </c>
      <c r="L2159">
        <v>-0.99999999999999989</v>
      </c>
      <c r="M2159">
        <v>-0.99999999999999989</v>
      </c>
      <c r="N2159">
        <v>4.6110620469017114</v>
      </c>
      <c r="O2159">
        <v>18.626019448959319</v>
      </c>
      <c r="P2159">
        <v>1.5297969356092649</v>
      </c>
      <c r="Q2159">
        <v>-2.4881203339788045</v>
      </c>
      <c r="R2159">
        <v>-0.653287584021781</v>
      </c>
      <c r="S2159">
        <v>0.33333333333333337</v>
      </c>
      <c r="T2159">
        <v>0.35169286972920399</v>
      </c>
      <c r="U2159">
        <v>-2.3531652084417612E-3</v>
      </c>
      <c r="V2159">
        <v>0</v>
      </c>
      <c r="W2159">
        <v>18.08479742036041</v>
      </c>
      <c r="X2159">
        <v>0.4634199762795555</v>
      </c>
      <c r="Y2159">
        <v>-0.99999999999999989</v>
      </c>
      <c r="Z2159">
        <v>-0.99999999999999989</v>
      </c>
      <c r="AA2159">
        <v>46.773234859903965</v>
      </c>
      <c r="AB2159">
        <v>0.48777535711733022</v>
      </c>
      <c r="AC2159">
        <v>-1.0718599913717873E-2</v>
      </c>
      <c r="AD2159">
        <v>0.10977774326769442</v>
      </c>
      <c r="AE2159">
        <v>29.341725023565342</v>
      </c>
      <c r="AF2159">
        <v>-0.99999999999999989</v>
      </c>
      <c r="AG2159">
        <v>-0.99999999999999989</v>
      </c>
      <c r="AH2159">
        <v>-0.99999999999999989</v>
      </c>
      <c r="AI2159">
        <v>0</v>
      </c>
      <c r="AJ2159">
        <v>0</v>
      </c>
      <c r="AK2159">
        <v>3.8629537277839493E-2</v>
      </c>
      <c r="AL2159">
        <v>3.9574330265133087E-3</v>
      </c>
      <c r="AM2159">
        <v>-5.8345607224825902E-2</v>
      </c>
      <c r="AN2159">
        <v>-0.1172238894662546</v>
      </c>
      <c r="AO2159">
        <v>-1.2654924942314498</v>
      </c>
      <c r="AP2159">
        <v>-2.9108100715237981</v>
      </c>
      <c r="AQ2159">
        <v>31.917983561065522</v>
      </c>
      <c r="AR2159">
        <v>0.68267303785409517</v>
      </c>
      <c r="AS2159">
        <v>0.69397307862464097</v>
      </c>
      <c r="AT2159">
        <v>-0.99999999999999989</v>
      </c>
      <c r="AU2159">
        <v>-0.99999999999999989</v>
      </c>
      <c r="AV2159">
        <v>-0.84584949467051418</v>
      </c>
      <c r="AW2159">
        <v>62.488444237339486</v>
      </c>
      <c r="AX2159">
        <v>62.488444237339486</v>
      </c>
      <c r="AY2159">
        <v>0.15795529513676271</v>
      </c>
      <c r="AZ2159">
        <v>-10.566859668860399</v>
      </c>
      <c r="BA2159">
        <v>1425.4465341482485</v>
      </c>
    </row>
    <row r="2160" spans="1:100" x14ac:dyDescent="0.25">
      <c r="A2160">
        <v>5111</v>
      </c>
      <c r="B2160" t="s">
        <v>2479</v>
      </c>
      <c r="C2160">
        <v>3</v>
      </c>
      <c r="D2160">
        <v>3.2089354306715325</v>
      </c>
      <c r="E2160">
        <v>0</v>
      </c>
      <c r="F2160">
        <v>1.3528345206385572E-3</v>
      </c>
      <c r="G2160">
        <v>1.3528345206385572E-3</v>
      </c>
      <c r="H2160">
        <v>-2.256635127995945E-2</v>
      </c>
      <c r="I2160">
        <v>0</v>
      </c>
      <c r="J2160">
        <v>-1.3539810767975686</v>
      </c>
      <c r="K2160">
        <v>-2.256635127995945E-2</v>
      </c>
      <c r="L2160">
        <v>-0.99999999999999933</v>
      </c>
      <c r="M2160">
        <v>-0.99999999999999933</v>
      </c>
      <c r="N2160">
        <v>-0.45132702559918875</v>
      </c>
      <c r="O2160">
        <v>1.856307188394603</v>
      </c>
      <c r="P2160">
        <v>-0.15784682386940893</v>
      </c>
      <c r="Q2160">
        <v>5.2525416184245399</v>
      </c>
      <c r="R2160">
        <v>1.6402838317170718</v>
      </c>
      <c r="S2160">
        <v>0.3333333333333332</v>
      </c>
      <c r="T2160">
        <v>0.2611440721142762</v>
      </c>
      <c r="U2160">
        <v>-0.15644118955422373</v>
      </c>
      <c r="V2160">
        <v>0</v>
      </c>
      <c r="W2160">
        <v>18.424102686933811</v>
      </c>
      <c r="X2160">
        <v>-8.0910262708382891E-2</v>
      </c>
      <c r="Y2160">
        <v>-0.99999999999999933</v>
      </c>
      <c r="Z2160">
        <v>-0.99999999999999933</v>
      </c>
      <c r="AA2160">
        <v>20.642359796463705</v>
      </c>
      <c r="AB2160">
        <v>-0.11568781264699542</v>
      </c>
      <c r="AC2160">
        <v>-6.165520774169439E-2</v>
      </c>
      <c r="AD2160">
        <v>0.18890248594494621</v>
      </c>
      <c r="AE2160">
        <v>0.57797327781280938</v>
      </c>
      <c r="AF2160">
        <v>-0.99999999999999933</v>
      </c>
      <c r="AG2160">
        <v>-0.99999999999999933</v>
      </c>
      <c r="AH2160">
        <v>-0.99999999999999933</v>
      </c>
      <c r="AI2160">
        <v>0</v>
      </c>
      <c r="AJ2160">
        <v>0</v>
      </c>
      <c r="AK2160">
        <v>1.4381838074332725E-2</v>
      </c>
      <c r="AL2160">
        <v>5.2662515778128277E-2</v>
      </c>
      <c r="AM2160">
        <v>3.6675855349739911E-2</v>
      </c>
      <c r="AN2160">
        <v>-0.11743528857321517</v>
      </c>
      <c r="AO2160">
        <v>0.98880557411516157</v>
      </c>
      <c r="AP2160">
        <v>-2.6725696354397375</v>
      </c>
      <c r="AQ2160">
        <v>17.070121610136241</v>
      </c>
      <c r="AR2160">
        <v>0.43803621589338571</v>
      </c>
      <c r="AS2160">
        <v>-0.10347661398834213</v>
      </c>
      <c r="AT2160">
        <v>-0.99999999999999933</v>
      </c>
      <c r="AU2160">
        <v>-0.99999999999999933</v>
      </c>
      <c r="AV2160">
        <v>1.6416366662377104</v>
      </c>
      <c r="AW2160">
        <v>19.826097349418564</v>
      </c>
      <c r="AX2160">
        <v>19.826097349418564</v>
      </c>
      <c r="AY2160">
        <v>-0.10915097144760481</v>
      </c>
      <c r="AZ2160">
        <v>-62.553900076331828</v>
      </c>
      <c r="BA2160">
        <v>1326.342154288342</v>
      </c>
      <c r="CU2160" t="e">
        <v>#N/A</v>
      </c>
      <c r="CV2160" t="e">
        <v>#N/A</v>
      </c>
    </row>
    <row r="2161" spans="1:100" x14ac:dyDescent="0.25">
      <c r="A2161">
        <v>5112</v>
      </c>
      <c r="B2161" t="s">
        <v>2480</v>
      </c>
      <c r="C2161">
        <v>3</v>
      </c>
      <c r="D2161">
        <v>5.6822576730000058</v>
      </c>
      <c r="E2161">
        <v>0</v>
      </c>
      <c r="F2161">
        <v>0.23615224581745936</v>
      </c>
      <c r="G2161">
        <v>0.23615224581745936</v>
      </c>
      <c r="H2161">
        <v>0.10166066236085872</v>
      </c>
      <c r="I2161">
        <v>0</v>
      </c>
      <c r="J2161">
        <v>6.0996397416515222</v>
      </c>
      <c r="K2161">
        <v>0.10166066236085872</v>
      </c>
      <c r="L2161">
        <v>-0.99999999999999767</v>
      </c>
      <c r="M2161">
        <v>-0.99999999999999767</v>
      </c>
      <c r="N2161">
        <v>2.0332132472171742</v>
      </c>
      <c r="O2161">
        <v>12.018049660468993</v>
      </c>
      <c r="P2161">
        <v>0.27723670882817697</v>
      </c>
      <c r="Q2161">
        <v>-0.99580147318066436</v>
      </c>
      <c r="R2161">
        <v>-0.33455388476538617</v>
      </c>
      <c r="S2161">
        <v>0.32222875760107328</v>
      </c>
      <c r="T2161">
        <v>0.27031027535137758</v>
      </c>
      <c r="U2161">
        <v>0.20300143165783188</v>
      </c>
      <c r="V2161">
        <v>8.3552216859223483E-2</v>
      </c>
      <c r="W2161">
        <v>31.097280764345889</v>
      </c>
      <c r="X2161">
        <v>1.7419784641959564</v>
      </c>
      <c r="Y2161">
        <v>-0.99999999999999767</v>
      </c>
      <c r="Z2161">
        <v>-0.99999999999999767</v>
      </c>
      <c r="AA2161">
        <v>36.376291747228109</v>
      </c>
      <c r="AB2161">
        <v>-9.8191735560440307E-2</v>
      </c>
      <c r="AC2161">
        <v>0.24542839783840731</v>
      </c>
      <c r="AD2161">
        <v>-3.4965364925015299E-2</v>
      </c>
      <c r="AE2161">
        <v>5.6135648676475789</v>
      </c>
      <c r="AF2161">
        <v>-0.99999999999999767</v>
      </c>
      <c r="AG2161">
        <v>-0.99999999999999767</v>
      </c>
      <c r="AH2161">
        <v>-0.99999999999999767</v>
      </c>
      <c r="AI2161">
        <v>0</v>
      </c>
      <c r="AJ2161">
        <v>8.3552216859223483E-2</v>
      </c>
      <c r="AK2161">
        <v>0.26136603748381571</v>
      </c>
      <c r="AL2161">
        <v>-0.13071006797877216</v>
      </c>
      <c r="AM2161">
        <v>0.52380886853062469</v>
      </c>
      <c r="AN2161">
        <v>0.1715740340356337</v>
      </c>
      <c r="AO2161">
        <v>14.402051900684691</v>
      </c>
      <c r="AP2161">
        <v>3.6358005109969818</v>
      </c>
      <c r="AQ2161">
        <v>37.196920505997419</v>
      </c>
      <c r="AR2161">
        <v>0.87909268146950592</v>
      </c>
      <c r="AS2161">
        <v>1.8436391265568162</v>
      </c>
      <c r="AT2161">
        <v>-0.99999999999999767</v>
      </c>
      <c r="AU2161">
        <v>-0.99999999999999767</v>
      </c>
      <c r="AV2161">
        <v>-9.8401638947926695E-2</v>
      </c>
      <c r="AW2161">
        <v>52.030141918694078</v>
      </c>
      <c r="AX2161">
        <v>60.385363604616458</v>
      </c>
      <c r="AY2161">
        <v>0.2378032445751303</v>
      </c>
      <c r="AZ2161">
        <v>-7.0132439616422122</v>
      </c>
      <c r="BA2161">
        <v>1463.0254452655347</v>
      </c>
    </row>
    <row r="2162" spans="1:100" x14ac:dyDescent="0.25">
      <c r="A2162">
        <v>5113</v>
      </c>
      <c r="B2162" t="s">
        <v>2481</v>
      </c>
      <c r="C2162">
        <v>3</v>
      </c>
      <c r="D2162">
        <v>3.0114690572053617</v>
      </c>
      <c r="E2162">
        <v>0</v>
      </c>
      <c r="F2162">
        <v>-0.14428931579002396</v>
      </c>
      <c r="G2162">
        <v>-0.14428931579002396</v>
      </c>
      <c r="H2162">
        <v>0.28636859406983928</v>
      </c>
      <c r="I2162">
        <v>0</v>
      </c>
      <c r="J2162">
        <v>17.182115644190361</v>
      </c>
      <c r="K2162">
        <v>0.28636859406983928</v>
      </c>
      <c r="L2162">
        <v>-0.99999999999999922</v>
      </c>
      <c r="M2162">
        <v>-0.99999999999999922</v>
      </c>
      <c r="N2162">
        <v>5.7273718813967864</v>
      </c>
      <c r="O2162">
        <v>20.049295385605699</v>
      </c>
      <c r="P2162">
        <v>-0.40437082559817777</v>
      </c>
      <c r="Q2162">
        <v>-0.40167247546370399</v>
      </c>
      <c r="R2162">
        <v>-0.20943523714872403</v>
      </c>
      <c r="S2162">
        <v>0.33333333333333326</v>
      </c>
      <c r="T2162">
        <v>0.34347978464700385</v>
      </c>
      <c r="U2162">
        <v>3.0891256209994177E-2</v>
      </c>
      <c r="V2162">
        <v>0</v>
      </c>
      <c r="W2162">
        <v>16.853431204819675</v>
      </c>
      <c r="X2162">
        <v>0.54288443269820474</v>
      </c>
      <c r="Y2162">
        <v>-0.99999999999999922</v>
      </c>
      <c r="Z2162">
        <v>-0.99999999999999922</v>
      </c>
      <c r="AA2162">
        <v>43.153809061801191</v>
      </c>
      <c r="AB2162">
        <v>4.9847462354688371E-2</v>
      </c>
      <c r="AC2162">
        <v>0.4825325821471016</v>
      </c>
      <c r="AD2162">
        <v>-2.1837826191853961E-3</v>
      </c>
      <c r="AE2162">
        <v>26.50981309413023</v>
      </c>
      <c r="AF2162">
        <v>-0.99999999999999922</v>
      </c>
      <c r="AG2162">
        <v>-0.99999999999999922</v>
      </c>
      <c r="AH2162">
        <v>-0.99999999999999922</v>
      </c>
      <c r="AI2162">
        <v>0</v>
      </c>
      <c r="AJ2162">
        <v>0</v>
      </c>
      <c r="AK2162">
        <v>0.22646790958181692</v>
      </c>
      <c r="AL2162">
        <v>8.1252357175594564E-2</v>
      </c>
      <c r="AM2162">
        <v>-0.14264887919541538</v>
      </c>
      <c r="AN2162">
        <v>-9.4959907732733301E-2</v>
      </c>
      <c r="AO2162">
        <v>-2.4338824319762993</v>
      </c>
      <c r="AP2162">
        <v>-1.9677359074403604</v>
      </c>
      <c r="AQ2162">
        <v>34.035546849010032</v>
      </c>
      <c r="AR2162">
        <v>0.70770437419033139</v>
      </c>
      <c r="AS2162">
        <v>0.82925302676804413</v>
      </c>
      <c r="AT2162">
        <v>-0.99999999999999922</v>
      </c>
      <c r="AU2162">
        <v>-0.99999999999999922</v>
      </c>
      <c r="AV2162">
        <v>-0.35372455293874794</v>
      </c>
      <c r="AW2162">
        <v>61.235368539966522</v>
      </c>
      <c r="AX2162">
        <v>61.235368539966522</v>
      </c>
      <c r="AY2162">
        <v>0.17908302379512861</v>
      </c>
      <c r="AZ2162">
        <v>19.821075869632992</v>
      </c>
      <c r="BA2162">
        <v>1495.225815035815</v>
      </c>
      <c r="CU2162" t="e">
        <v>#N/A</v>
      </c>
      <c r="CV2162" t="e">
        <v>#N/A</v>
      </c>
    </row>
    <row r="2163" spans="1:100" x14ac:dyDescent="0.25">
      <c r="A2163">
        <v>5114</v>
      </c>
      <c r="B2163" t="s">
        <v>1463</v>
      </c>
      <c r="C2163">
        <v>3</v>
      </c>
      <c r="D2163">
        <v>6.5035205202789124</v>
      </c>
      <c r="E2163">
        <v>6.1881763973341535E-3</v>
      </c>
      <c r="F2163">
        <v>0.12863862162504053</v>
      </c>
      <c r="G2163">
        <v>0.12863862162504053</v>
      </c>
      <c r="H2163">
        <v>0.24344500188855261</v>
      </c>
      <c r="I2163">
        <v>0</v>
      </c>
      <c r="J2163">
        <v>14.606700113313154</v>
      </c>
      <c r="K2163">
        <v>0.24344500188855261</v>
      </c>
      <c r="L2163">
        <v>-0.99999999999999767</v>
      </c>
      <c r="M2163">
        <v>-0.99999999999999767</v>
      </c>
      <c r="N2163">
        <v>4.8689000377710512</v>
      </c>
      <c r="O2163">
        <v>21.238859255217129</v>
      </c>
      <c r="P2163">
        <v>-0.5389804849133133</v>
      </c>
      <c r="Q2163">
        <v>0.61536588402201775</v>
      </c>
      <c r="R2163">
        <v>6.8027920697308494E-2</v>
      </c>
      <c r="S2163">
        <v>0.25146108030717745</v>
      </c>
      <c r="T2163">
        <v>0.25990574209301492</v>
      </c>
      <c r="U2163">
        <v>0.17200021815752814</v>
      </c>
      <c r="V2163">
        <v>0</v>
      </c>
      <c r="W2163">
        <v>17.596881546766703</v>
      </c>
      <c r="X2163">
        <v>0.87397877098173171</v>
      </c>
      <c r="Y2163">
        <v>-0.99999999999999767</v>
      </c>
      <c r="Z2163">
        <v>-0.99999999999999767</v>
      </c>
      <c r="AA2163">
        <v>77.837941612231575</v>
      </c>
      <c r="AB2163">
        <v>0.40759662010306652</v>
      </c>
      <c r="AC2163">
        <v>0.17070697380515379</v>
      </c>
      <c r="AD2163">
        <v>0.62515704898713198</v>
      </c>
      <c r="AE2163">
        <v>60.17303214476761</v>
      </c>
      <c r="AF2163">
        <v>-0.99999999999999767</v>
      </c>
      <c r="AG2163">
        <v>-0.99999999999999767</v>
      </c>
      <c r="AH2163">
        <v>-0.99999999999999767</v>
      </c>
      <c r="AI2163">
        <v>0</v>
      </c>
      <c r="AJ2163">
        <v>0</v>
      </c>
      <c r="AK2163">
        <v>0.20277030076046407</v>
      </c>
      <c r="AL2163">
        <v>6.4076596199957842E-2</v>
      </c>
      <c r="AM2163">
        <v>0.23673226303441905</v>
      </c>
      <c r="AN2163">
        <v>-0.17188250965048163</v>
      </c>
      <c r="AO2163">
        <v>6.9321580796627966</v>
      </c>
      <c r="AP2163">
        <v>-3.976679760262253</v>
      </c>
      <c r="AQ2163">
        <v>32.203581660079841</v>
      </c>
      <c r="AR2163">
        <v>0.68336704055772013</v>
      </c>
      <c r="AS2163">
        <v>1.1174237728702849</v>
      </c>
      <c r="AT2163">
        <v>-0.99999999999999767</v>
      </c>
      <c r="AU2163">
        <v>-0.99999999999999767</v>
      </c>
      <c r="AV2163">
        <v>0.19666654232234904</v>
      </c>
      <c r="AW2163">
        <v>95.100121107186439</v>
      </c>
      <c r="AX2163">
        <v>95.100121107186439</v>
      </c>
      <c r="AY2163">
        <v>0.48489517765384277</v>
      </c>
      <c r="AZ2163">
        <v>27.354358190163282</v>
      </c>
      <c r="BA2163">
        <v>1526.7489340445136</v>
      </c>
      <c r="CU2163" t="e">
        <v>#N/A</v>
      </c>
      <c r="CV2163" t="e">
        <v>#N/A</v>
      </c>
    </row>
    <row r="2164" spans="1:100" x14ac:dyDescent="0.25">
      <c r="A2164">
        <v>5115</v>
      </c>
      <c r="B2164" t="s">
        <v>2482</v>
      </c>
      <c r="C2164">
        <v>3</v>
      </c>
      <c r="D2164">
        <v>5.0636195346301731</v>
      </c>
      <c r="E2164">
        <v>0</v>
      </c>
      <c r="F2164">
        <v>0</v>
      </c>
      <c r="G2164">
        <v>0</v>
      </c>
      <c r="H2164">
        <v>0.36033182773067207</v>
      </c>
      <c r="I2164">
        <v>0</v>
      </c>
      <c r="J2164">
        <v>21.619909663840321</v>
      </c>
      <c r="K2164">
        <v>0.36033182773067207</v>
      </c>
      <c r="L2164">
        <v>-1</v>
      </c>
      <c r="M2164">
        <v>-1</v>
      </c>
      <c r="N2164">
        <v>7.2066365546134419</v>
      </c>
      <c r="O2164">
        <v>26.683529198470488</v>
      </c>
      <c r="P2164">
        <v>6.5675881791126378E-2</v>
      </c>
      <c r="Q2164">
        <v>9.6721858503235433E-2</v>
      </c>
      <c r="R2164">
        <v>7.4920447901763471E-2</v>
      </c>
      <c r="S2164">
        <v>0.3333333333333332</v>
      </c>
      <c r="T2164">
        <v>0.48419931533743649</v>
      </c>
      <c r="U2164">
        <v>0.15788869413424653</v>
      </c>
      <c r="V2164">
        <v>0</v>
      </c>
      <c r="W2164">
        <v>24.603580602973807</v>
      </c>
      <c r="X2164">
        <v>1.2038616173007142</v>
      </c>
      <c r="Y2164">
        <v>-1</v>
      </c>
      <c r="Z2164">
        <v>-1</v>
      </c>
      <c r="AA2164">
        <v>58.733091943125139</v>
      </c>
      <c r="AB2164">
        <v>0.16809539235336704</v>
      </c>
      <c r="AC2164">
        <v>0.32140067370799058</v>
      </c>
      <c r="AD2164">
        <v>0.19159575178363422</v>
      </c>
      <c r="AE2164">
        <v>34.0545908922496</v>
      </c>
      <c r="AF2164">
        <v>-1</v>
      </c>
      <c r="AG2164">
        <v>-1</v>
      </c>
      <c r="AH2164">
        <v>-1</v>
      </c>
      <c r="AI2164">
        <v>0</v>
      </c>
      <c r="AJ2164">
        <v>0</v>
      </c>
      <c r="AK2164">
        <v>0.18977341619398955</v>
      </c>
      <c r="AL2164">
        <v>5.6778894469652744E-2</v>
      </c>
      <c r="AM2164">
        <v>0.14091067975605187</v>
      </c>
      <c r="AN2164">
        <v>4.3794685610945495E-2</v>
      </c>
      <c r="AO2164">
        <v>4.4716340748712469</v>
      </c>
      <c r="AP2164">
        <v>1.378761612621902</v>
      </c>
      <c r="AQ2164">
        <v>46.223490266814096</v>
      </c>
      <c r="AR2164">
        <v>0.97542134280501636</v>
      </c>
      <c r="AS2164">
        <v>1.5641934450313861</v>
      </c>
      <c r="AT2164">
        <v>-1</v>
      </c>
      <c r="AU2164">
        <v>-1</v>
      </c>
      <c r="AV2164">
        <v>7.4920447901763471E-2</v>
      </c>
      <c r="AW2164">
        <v>86.795382754217528</v>
      </c>
      <c r="AX2164">
        <v>86.795382754217528</v>
      </c>
      <c r="AY2164">
        <v>0.43163692214096305</v>
      </c>
      <c r="AZ2164">
        <v>56.587299117411</v>
      </c>
      <c r="BA2164">
        <v>1539.4997114037828</v>
      </c>
    </row>
    <row r="2165" spans="1:100" x14ac:dyDescent="0.25">
      <c r="A2165">
        <v>5118</v>
      </c>
      <c r="B2165" t="s">
        <v>2483</v>
      </c>
      <c r="C2165">
        <v>2</v>
      </c>
      <c r="D2165">
        <v>3.5585507239376581</v>
      </c>
      <c r="E2165">
        <v>-3.8511672563498377E-2</v>
      </c>
      <c r="F2165">
        <v>-1.896099378074062E-2</v>
      </c>
      <c r="G2165">
        <v>-1.1380227896822803E-2</v>
      </c>
      <c r="H2165">
        <v>4.9873194260800342E-2</v>
      </c>
      <c r="I2165">
        <v>0</v>
      </c>
      <c r="J2165">
        <v>2.9923916556480199</v>
      </c>
      <c r="K2165">
        <v>4.9873194260800342E-2</v>
      </c>
      <c r="L2165">
        <v>-1</v>
      </c>
      <c r="M2165">
        <v>-1</v>
      </c>
      <c r="N2165">
        <v>0.99746388521600671</v>
      </c>
      <c r="O2165">
        <v>6.9531813423572011</v>
      </c>
      <c r="P2165">
        <v>-2.7262753495634506E-2</v>
      </c>
      <c r="Q2165">
        <v>0.22453888722192694</v>
      </c>
      <c r="R2165">
        <v>7.5241887372490601E-2</v>
      </c>
      <c r="S2165">
        <v>0.3241774175751807</v>
      </c>
      <c r="T2165">
        <v>0.25775885399603404</v>
      </c>
      <c r="U2165">
        <v>4.4905446638728308E-2</v>
      </c>
      <c r="V2165">
        <v>-3.6931958840401105E-3</v>
      </c>
      <c r="W2165">
        <v>22.252990202032052</v>
      </c>
      <c r="X2165">
        <v>0.65132495753862174</v>
      </c>
      <c r="Y2165">
        <v>-1</v>
      </c>
      <c r="Z2165">
        <v>-1</v>
      </c>
      <c r="AA2165">
        <v>38.163243308110651</v>
      </c>
      <c r="AB2165">
        <v>8.0732208255206855E-2</v>
      </c>
      <c r="AC2165">
        <v>8.0931911117349264E-2</v>
      </c>
      <c r="AD2165">
        <v>7.6655759005350321E-2</v>
      </c>
      <c r="AE2165">
        <v>14.241171519755195</v>
      </c>
      <c r="AF2165">
        <v>-1</v>
      </c>
      <c r="AG2165">
        <v>-1</v>
      </c>
      <c r="AH2165">
        <v>-1</v>
      </c>
      <c r="AI2165">
        <v>-2.2921717074576775E-3</v>
      </c>
      <c r="AJ2165">
        <v>-3.6931958840401105E-3</v>
      </c>
      <c r="AK2165">
        <v>0.13464650572010106</v>
      </c>
      <c r="AL2165">
        <v>3.7181451269146279E-2</v>
      </c>
      <c r="AM2165">
        <v>0.14848034355349476</v>
      </c>
      <c r="AN2165">
        <v>3.4960516661559006E-2</v>
      </c>
      <c r="AO2165">
        <v>4.1679103534242756</v>
      </c>
      <c r="AP2165">
        <v>1.2772509368983052</v>
      </c>
      <c r="AQ2165">
        <v>27.312476460798678</v>
      </c>
      <c r="AR2165">
        <v>0.64666486409800816</v>
      </c>
      <c r="AS2165">
        <v>0.73268215268978332</v>
      </c>
      <c r="AT2165">
        <v>-1</v>
      </c>
      <c r="AU2165">
        <v>-1</v>
      </c>
      <c r="AV2165">
        <v>0.15156535903353707</v>
      </c>
      <c r="AW2165">
        <v>49.424024304253749</v>
      </c>
      <c r="AX2165">
        <v>49.46725573021088</v>
      </c>
      <c r="AY2165">
        <v>0.12507005345752489</v>
      </c>
      <c r="AZ2165">
        <v>-7.2874155134859775</v>
      </c>
      <c r="BA2165">
        <v>1417.5759540503764</v>
      </c>
    </row>
    <row r="2166" spans="1:100" x14ac:dyDescent="0.25">
      <c r="A2166">
        <v>5119</v>
      </c>
      <c r="B2166" t="s">
        <v>2484</v>
      </c>
      <c r="C2166">
        <v>3</v>
      </c>
      <c r="D2166">
        <v>4.0420465483805472</v>
      </c>
      <c r="E2166">
        <v>0</v>
      </c>
      <c r="F2166">
        <v>-0.43577000678638084</v>
      </c>
      <c r="G2166">
        <v>-0.43577000678638084</v>
      </c>
      <c r="H2166">
        <v>-2.0036797768431022E-2</v>
      </c>
      <c r="I2166">
        <v>0</v>
      </c>
      <c r="J2166">
        <v>-1.2022078661058588</v>
      </c>
      <c r="K2166">
        <v>-2.0036797768431022E-2</v>
      </c>
      <c r="L2166">
        <v>-0.99999999999999922</v>
      </c>
      <c r="M2166">
        <v>-0.99999999999999922</v>
      </c>
      <c r="N2166">
        <v>-0.40073595536861839</v>
      </c>
      <c r="O2166">
        <v>2.4040686754883072</v>
      </c>
      <c r="P2166">
        <v>-0.37323973869067423</v>
      </c>
      <c r="Q2166">
        <v>1.85114818641065</v>
      </c>
      <c r="R2166">
        <v>0.51972950843402055</v>
      </c>
      <c r="S2166">
        <v>0.33333333333333315</v>
      </c>
      <c r="T2166">
        <v>0.37941065358458648</v>
      </c>
      <c r="U2166">
        <v>0.19018388155350852</v>
      </c>
      <c r="V2166">
        <v>-1.176083117665425E-2</v>
      </c>
      <c r="W2166">
        <v>36.448153402528206</v>
      </c>
      <c r="X2166">
        <v>1.4690286440917129</v>
      </c>
      <c r="Y2166">
        <v>-0.99999999999999922</v>
      </c>
      <c r="Z2166">
        <v>-0.99999999999999922</v>
      </c>
      <c r="AA2166">
        <v>86.996254207379494</v>
      </c>
      <c r="AB2166">
        <v>0.54140495991370774</v>
      </c>
      <c r="AC2166">
        <v>0.14294964424207199</v>
      </c>
      <c r="AD2166">
        <v>0.31621282177256577</v>
      </c>
      <c r="AE2166">
        <v>50.028371296417298</v>
      </c>
      <c r="AF2166">
        <v>-0.99999999999999922</v>
      </c>
      <c r="AG2166">
        <v>-0.99999999999999922</v>
      </c>
      <c r="AH2166">
        <v>-0.99999999999999922</v>
      </c>
      <c r="AI2166">
        <v>-8.5819248081991095E-2</v>
      </c>
      <c r="AJ2166">
        <v>-1.176083117665425E-2</v>
      </c>
      <c r="AK2166">
        <v>-6.7672947511610085E-2</v>
      </c>
      <c r="AL2166">
        <v>-3.0482677361704708E-2</v>
      </c>
      <c r="AM2166">
        <v>0.43577198715179621</v>
      </c>
      <c r="AN2166">
        <v>0.15770085082148022</v>
      </c>
      <c r="AO2166">
        <v>10.555934941236849</v>
      </c>
      <c r="AP2166">
        <v>3.7901078837284832</v>
      </c>
      <c r="AQ2166">
        <v>35.245945536422347</v>
      </c>
      <c r="AR2166">
        <v>0.89116703729477431</v>
      </c>
      <c r="AS2166">
        <v>1.4489918463232816</v>
      </c>
      <c r="AT2166">
        <v>-0.99999999999999922</v>
      </c>
      <c r="AU2166">
        <v>-0.99999999999999922</v>
      </c>
      <c r="AV2166">
        <v>8.3959501647639045E-2</v>
      </c>
      <c r="AW2166">
        <v>93.190430766596293</v>
      </c>
      <c r="AX2166">
        <v>90.297962687291033</v>
      </c>
      <c r="AY2166">
        <v>0.27754334397978353</v>
      </c>
      <c r="AZ2166">
        <v>-12.456509309490906</v>
      </c>
      <c r="BA2166">
        <v>1433.2106348681723</v>
      </c>
    </row>
    <row r="2167" spans="1:100" x14ac:dyDescent="0.25">
      <c r="A2167">
        <v>5122</v>
      </c>
      <c r="B2167" t="s">
        <v>2485</v>
      </c>
      <c r="C2167">
        <v>3</v>
      </c>
      <c r="D2167">
        <v>5.5447780147514347</v>
      </c>
      <c r="E2167">
        <v>-7.5300907751874147E-2</v>
      </c>
      <c r="F2167">
        <v>2.2998931158355586E-2</v>
      </c>
      <c r="G2167">
        <v>2.7702398540827532E-3</v>
      </c>
      <c r="H2167">
        <v>6.5734652338820587E-2</v>
      </c>
      <c r="I2167">
        <v>0</v>
      </c>
      <c r="J2167">
        <v>3.9440791403292357</v>
      </c>
      <c r="K2167">
        <v>6.5734652338820587E-2</v>
      </c>
      <c r="L2167">
        <v>-0.99999999999999978</v>
      </c>
      <c r="M2167">
        <v>-0.99999999999999978</v>
      </c>
      <c r="N2167">
        <v>1.3146930467764122</v>
      </c>
      <c r="O2167">
        <v>9.4916273949347616</v>
      </c>
      <c r="P2167">
        <v>-1.5336298714568897</v>
      </c>
      <c r="Q2167">
        <v>1.6379940712762862</v>
      </c>
      <c r="R2167">
        <v>0.45327997353625521</v>
      </c>
      <c r="S2167">
        <v>0.33333333333333348</v>
      </c>
      <c r="T2167">
        <v>0.30544363271712494</v>
      </c>
      <c r="U2167">
        <v>-0.10678859153174827</v>
      </c>
      <c r="V2167">
        <v>-1.3894881528809033E-2</v>
      </c>
      <c r="W2167">
        <v>18.094353626043208</v>
      </c>
      <c r="X2167">
        <v>3.1692999874898348E-2</v>
      </c>
      <c r="Y2167">
        <v>-0.99999999999999978</v>
      </c>
      <c r="Z2167">
        <v>-0.99999999999999978</v>
      </c>
      <c r="AA2167">
        <v>22.806500609806108</v>
      </c>
      <c r="AB2167">
        <v>-6.3582879629217673E-2</v>
      </c>
      <c r="AC2167">
        <v>-0.10554666075133057</v>
      </c>
      <c r="AD2167">
        <v>0.25430688058508077</v>
      </c>
      <c r="AE2167">
        <v>4.2588670102266182</v>
      </c>
      <c r="AF2167">
        <v>-0.99999999999999978</v>
      </c>
      <c r="AG2167">
        <v>-0.99999999999999978</v>
      </c>
      <c r="AH2167">
        <v>-0.99999999999999978</v>
      </c>
      <c r="AI2167">
        <v>1.0124207664626928E-3</v>
      </c>
      <c r="AJ2167">
        <v>-1.3894881528809033E-2</v>
      </c>
      <c r="AK2167">
        <v>6.0851052195703373E-2</v>
      </c>
      <c r="AL2167">
        <v>-0.15334650075017525</v>
      </c>
      <c r="AM2167">
        <v>-5.1673978829105689E-2</v>
      </c>
      <c r="AN2167">
        <v>0.39070752433497036</v>
      </c>
      <c r="AO2167">
        <v>-0.98759420974912504</v>
      </c>
      <c r="AP2167">
        <v>9.0009556046233818</v>
      </c>
      <c r="AQ2167">
        <v>22.038432766372424</v>
      </c>
      <c r="AR2167">
        <v>0.51809349298990037</v>
      </c>
      <c r="AS2167">
        <v>9.7427652213718782E-2</v>
      </c>
      <c r="AT2167">
        <v>-0.99999999999999978</v>
      </c>
      <c r="AU2167">
        <v>-0.99999999999999978</v>
      </c>
      <c r="AV2167">
        <v>0.4560502133903378</v>
      </c>
      <c r="AW2167">
        <v>41.299083609364189</v>
      </c>
      <c r="AX2167">
        <v>39.929843871812551</v>
      </c>
      <c r="AY2167">
        <v>5.7267998353846043E-2</v>
      </c>
      <c r="AZ2167">
        <v>-37.620504624688955</v>
      </c>
      <c r="BA2167">
        <v>1426.8030316854563</v>
      </c>
    </row>
    <row r="2168" spans="1:100" x14ac:dyDescent="0.25">
      <c r="A2168">
        <v>5123</v>
      </c>
      <c r="B2168" t="s">
        <v>2486</v>
      </c>
      <c r="C2168">
        <v>3</v>
      </c>
      <c r="D2168">
        <v>4.0407288722764765</v>
      </c>
      <c r="E2168">
        <v>-5.9820230949458571E-3</v>
      </c>
      <c r="F2168">
        <v>0.22730819884801387</v>
      </c>
      <c r="G2168">
        <v>0.22730819884801387</v>
      </c>
      <c r="H2168">
        <v>1.8913739379369333E-2</v>
      </c>
      <c r="I2168">
        <v>0</v>
      </c>
      <c r="J2168">
        <v>1.1348243627621601</v>
      </c>
      <c r="K2168">
        <v>1.8913739379369333E-2</v>
      </c>
      <c r="L2168">
        <v>-0.99999999999999967</v>
      </c>
      <c r="M2168">
        <v>-0.99999999999999967</v>
      </c>
      <c r="N2168">
        <v>0.37827478758738714</v>
      </c>
      <c r="O2168">
        <v>5.4028614338866552</v>
      </c>
      <c r="P2168">
        <v>-0.58602842641089581</v>
      </c>
      <c r="Q2168">
        <v>-8.7531097754136505E-2</v>
      </c>
      <c r="R2168">
        <v>-6.2999251505363604E-2</v>
      </c>
      <c r="S2168">
        <v>0.33333333333333331</v>
      </c>
      <c r="T2168">
        <v>0.28861356945969058</v>
      </c>
      <c r="U2168">
        <v>3.1304244226430106E-3</v>
      </c>
      <c r="V2168">
        <v>-2.6628020569782196E-2</v>
      </c>
      <c r="W2168">
        <v>23.181422690660597</v>
      </c>
      <c r="X2168">
        <v>0.41106697381189011</v>
      </c>
      <c r="Y2168">
        <v>-0.99999999999999967</v>
      </c>
      <c r="Z2168">
        <v>-0.99999999999999967</v>
      </c>
      <c r="AA2168">
        <v>26.534696124847358</v>
      </c>
      <c r="AB2168">
        <v>-0.12236419293868442</v>
      </c>
      <c r="AC2168">
        <v>3.7784518924131545E-2</v>
      </c>
      <c r="AD2168">
        <v>0.1529051277283949</v>
      </c>
      <c r="AE2168">
        <v>3.4162726856921029</v>
      </c>
      <c r="AF2168">
        <v>-0.99999999999999967</v>
      </c>
      <c r="AG2168">
        <v>-0.99999999999999967</v>
      </c>
      <c r="AH2168">
        <v>-0.99999999999999967</v>
      </c>
      <c r="AI2168">
        <v>8.6878181159244679E-3</v>
      </c>
      <c r="AJ2168">
        <v>-2.6628020569782196E-2</v>
      </c>
      <c r="AK2168">
        <v>-5.3337192630370921E-2</v>
      </c>
      <c r="AL2168">
        <v>0.12772120376275295</v>
      </c>
      <c r="AM2168">
        <v>9.6727629856256228E-2</v>
      </c>
      <c r="AN2168">
        <v>-0.17230553461932424</v>
      </c>
      <c r="AO2168">
        <v>2.1515047832545506</v>
      </c>
      <c r="AP2168">
        <v>-3.6690323466693413</v>
      </c>
      <c r="AQ2168">
        <v>24.316247053422771</v>
      </c>
      <c r="AR2168">
        <v>0.59844930664588458</v>
      </c>
      <c r="AS2168">
        <v>0.42998071319125991</v>
      </c>
      <c r="AT2168">
        <v>-0.99999999999999967</v>
      </c>
      <c r="AU2168">
        <v>-0.99999999999999967</v>
      </c>
      <c r="AV2168">
        <v>0.16430894734265036</v>
      </c>
      <c r="AW2168">
        <v>28.268525212064652</v>
      </c>
      <c r="AX2168">
        <v>25.77947951740493</v>
      </c>
      <c r="AY2168">
        <v>-0.16132284601890773</v>
      </c>
      <c r="AZ2168">
        <v>-73.815428253251582</v>
      </c>
      <c r="BA2168">
        <v>1278.8737280400867</v>
      </c>
    </row>
    <row r="2169" spans="1:100" x14ac:dyDescent="0.25">
      <c r="A2169">
        <v>5124</v>
      </c>
      <c r="B2169" t="s">
        <v>2487</v>
      </c>
      <c r="C2169">
        <v>3</v>
      </c>
      <c r="D2169">
        <v>4.1210536135350724</v>
      </c>
      <c r="E2169">
        <v>5.9667879039854155E-2</v>
      </c>
      <c r="F2169">
        <v>-0.18564402455865769</v>
      </c>
      <c r="G2169">
        <v>-0.16319062951062568</v>
      </c>
      <c r="H2169">
        <v>0.28902948060483324</v>
      </c>
      <c r="I2169">
        <v>0</v>
      </c>
      <c r="J2169">
        <v>17.341768836289994</v>
      </c>
      <c r="K2169">
        <v>0.28902948060483324</v>
      </c>
      <c r="L2169">
        <v>-0.99999999999999967</v>
      </c>
      <c r="M2169">
        <v>-0.99999999999999967</v>
      </c>
      <c r="N2169">
        <v>5.7805896120966649</v>
      </c>
      <c r="O2169">
        <v>21.299631820314421</v>
      </c>
      <c r="P2169">
        <v>0.18085345175619905</v>
      </c>
      <c r="Q2169">
        <v>0.22388826799553174</v>
      </c>
      <c r="R2169">
        <v>2.346178139931418E-3</v>
      </c>
      <c r="S2169">
        <v>0.33333333333333348</v>
      </c>
      <c r="T2169">
        <v>0.38893883454184364</v>
      </c>
      <c r="U2169">
        <v>-4.9638273393828557E-2</v>
      </c>
      <c r="V2169">
        <v>0</v>
      </c>
      <c r="W2169">
        <v>15.344176555060606</v>
      </c>
      <c r="X2169">
        <v>0.26771329277590661</v>
      </c>
      <c r="Y2169">
        <v>-0.99999999999999967</v>
      </c>
      <c r="Z2169">
        <v>-0.99999999999999967</v>
      </c>
      <c r="AA2169">
        <v>45.017367226347417</v>
      </c>
      <c r="AB2169">
        <v>0.16688412396269531</v>
      </c>
      <c r="AC2169">
        <v>8.5372229772500099E-2</v>
      </c>
      <c r="AD2169">
        <v>0.34116053612774239</v>
      </c>
      <c r="AE2169">
        <v>29.670844493146898</v>
      </c>
      <c r="AF2169">
        <v>-0.99999999999999967</v>
      </c>
      <c r="AG2169">
        <v>-0.99999999999999967</v>
      </c>
      <c r="AH2169">
        <v>-0.99999999999999967</v>
      </c>
      <c r="AI2169">
        <v>0</v>
      </c>
      <c r="AJ2169">
        <v>0</v>
      </c>
      <c r="AK2169">
        <v>-0.14871412630748201</v>
      </c>
      <c r="AL2169">
        <v>-0.13299735478570737</v>
      </c>
      <c r="AM2169">
        <v>-8.4481588847513722E-2</v>
      </c>
      <c r="AN2169">
        <v>-0.28379305644882524</v>
      </c>
      <c r="AO2169">
        <v>-2.8556103527252588</v>
      </c>
      <c r="AP2169">
        <v>-7.759813185149171</v>
      </c>
      <c r="AQ2169">
        <v>32.685945391350607</v>
      </c>
      <c r="AR2169">
        <v>0.67263389448134825</v>
      </c>
      <c r="AS2169">
        <v>0.55674277338073974</v>
      </c>
      <c r="AT2169">
        <v>-0.99999999999999967</v>
      </c>
      <c r="AU2169">
        <v>-0.99999999999999967</v>
      </c>
      <c r="AV2169">
        <v>-0.16084445137069431</v>
      </c>
      <c r="AW2169">
        <v>58.557185861512693</v>
      </c>
      <c r="AX2169">
        <v>58.557185861512693</v>
      </c>
      <c r="AY2169">
        <v>0.25032153198445112</v>
      </c>
      <c r="AZ2169">
        <v>3.1515879923230123</v>
      </c>
      <c r="BA2169">
        <v>1482.6740515989056</v>
      </c>
    </row>
    <row r="2170" spans="1:100" x14ac:dyDescent="0.25">
      <c r="A2170">
        <v>5125</v>
      </c>
      <c r="B2170" t="s">
        <v>2488</v>
      </c>
      <c r="C2170">
        <v>2</v>
      </c>
      <c r="D2170">
        <v>2.480378358299558</v>
      </c>
      <c r="E2170">
        <v>-0.27800402984435924</v>
      </c>
      <c r="F2170">
        <v>-0.61532312453224058</v>
      </c>
      <c r="G2170">
        <v>-0.61045049501108828</v>
      </c>
      <c r="H2170">
        <v>-7.4062201490847787E-2</v>
      </c>
      <c r="I2170">
        <v>0</v>
      </c>
      <c r="J2170">
        <v>-4.4437320894508678</v>
      </c>
      <c r="K2170">
        <v>-7.4062201490847787E-2</v>
      </c>
      <c r="L2170">
        <v>-1</v>
      </c>
      <c r="M2170">
        <v>-1</v>
      </c>
      <c r="N2170">
        <v>-1.4812440298169558</v>
      </c>
      <c r="O2170">
        <v>-0.77100698948915536</v>
      </c>
      <c r="P2170">
        <v>-1.2401635292179778</v>
      </c>
      <c r="Q2170">
        <v>-2.6103251164108867</v>
      </c>
      <c r="R2170">
        <v>-0.85586466747746082</v>
      </c>
      <c r="S2170">
        <v>0.30101035055746522</v>
      </c>
      <c r="T2170">
        <v>0.15994703191501389</v>
      </c>
      <c r="U2170">
        <v>-7.6213084718217139E-2</v>
      </c>
      <c r="V2170">
        <v>-1.9708522603804388E-2</v>
      </c>
      <c r="W2170">
        <v>14.60869388465105</v>
      </c>
      <c r="X2170">
        <v>9.0231416956848887E-2</v>
      </c>
      <c r="Y2170">
        <v>-1</v>
      </c>
      <c r="Z2170">
        <v>-1</v>
      </c>
      <c r="AA2170">
        <v>22.424868415648682</v>
      </c>
      <c r="AB2170">
        <v>-5.5124805376135302E-2</v>
      </c>
      <c r="AC2170">
        <v>-5.4976659926103649E-2</v>
      </c>
      <c r="AD2170">
        <v>-5.8085688598222676E-2</v>
      </c>
      <c r="AE2170">
        <v>1.7251424640032518</v>
      </c>
      <c r="AF2170">
        <v>-1</v>
      </c>
      <c r="AG2170">
        <v>-1</v>
      </c>
      <c r="AH2170">
        <v>-1</v>
      </c>
      <c r="AI2170">
        <v>-1.1074057669104154E-2</v>
      </c>
      <c r="AJ2170">
        <v>-1.9708522603804388E-2</v>
      </c>
      <c r="AK2170">
        <v>0.29831917486917786</v>
      </c>
      <c r="AL2170">
        <v>-0.12649121787993051</v>
      </c>
      <c r="AM2170">
        <v>0.33911372670205631</v>
      </c>
      <c r="AN2170">
        <v>-0.15567286648700251</v>
      </c>
      <c r="AO2170">
        <v>9.0221829434200842</v>
      </c>
      <c r="AP2170">
        <v>-3.5770216530975025</v>
      </c>
      <c r="AQ2170">
        <v>19.174583501637095</v>
      </c>
      <c r="AR2170">
        <v>0.46753391092339058</v>
      </c>
      <c r="AS2170">
        <v>0.15339512539742095</v>
      </c>
      <c r="AT2170">
        <v>-1</v>
      </c>
      <c r="AU2170">
        <v>-1</v>
      </c>
      <c r="AV2170">
        <v>-1.0840505316974536</v>
      </c>
      <c r="AW2170">
        <v>31.286698711303558</v>
      </c>
      <c r="AX2170">
        <v>31.0923196084747</v>
      </c>
      <c r="AY2170">
        <v>-1.4635992978388912E-2</v>
      </c>
      <c r="AZ2170">
        <v>-31.762869921421334</v>
      </c>
      <c r="BA2170">
        <v>1381.3000253844771</v>
      </c>
    </row>
    <row r="2171" spans="1:100" x14ac:dyDescent="0.25">
      <c r="A2171">
        <v>5126</v>
      </c>
      <c r="B2171" t="s">
        <v>2489</v>
      </c>
      <c r="C2171">
        <v>3</v>
      </c>
      <c r="D2171">
        <v>2.6508616239543041</v>
      </c>
      <c r="E2171">
        <v>0</v>
      </c>
      <c r="F2171">
        <v>-0.58569570173636032</v>
      </c>
      <c r="G2171">
        <v>-0.58569570173636032</v>
      </c>
      <c r="H2171">
        <v>0.150531884646534</v>
      </c>
      <c r="I2171">
        <v>0</v>
      </c>
      <c r="J2171">
        <v>9.0319130787920443</v>
      </c>
      <c r="K2171">
        <v>0.150531884646534</v>
      </c>
      <c r="L2171">
        <v>-1.0000000000000027</v>
      </c>
      <c r="M2171">
        <v>-1.0000000000000027</v>
      </c>
      <c r="N2171">
        <v>3.0106376929306817</v>
      </c>
      <c r="O2171">
        <v>11.09707900100998</v>
      </c>
      <c r="P2171">
        <v>0.20902705387392864</v>
      </c>
      <c r="Q2171">
        <v>-1.0228639678843254</v>
      </c>
      <c r="R2171">
        <v>-0.35701661763240983</v>
      </c>
      <c r="S2171">
        <v>0.33333333333333443</v>
      </c>
      <c r="T2171">
        <v>0.26973431241172374</v>
      </c>
      <c r="U2171">
        <v>-5.9093815555619066E-2</v>
      </c>
      <c r="V2171">
        <v>-2.2575206412604798E-2</v>
      </c>
      <c r="W2171">
        <v>14.834669565211996</v>
      </c>
      <c r="X2171">
        <v>1.7110239478807687E-2</v>
      </c>
      <c r="Y2171">
        <v>-1.0000000000000027</v>
      </c>
      <c r="Z2171">
        <v>-1.0000000000000027</v>
      </c>
      <c r="AA2171">
        <v>51.758229525049856</v>
      </c>
      <c r="AB2171">
        <v>0.33475102404078816</v>
      </c>
      <c r="AC2171">
        <v>-7.5065708711867102E-2</v>
      </c>
      <c r="AD2171">
        <v>0.48592621622048471</v>
      </c>
      <c r="AE2171">
        <v>37.280576577470271</v>
      </c>
      <c r="AF2171">
        <v>-1.0000000000000027</v>
      </c>
      <c r="AG2171">
        <v>-1.0000000000000027</v>
      </c>
      <c r="AH2171">
        <v>-1.0000000000000027</v>
      </c>
      <c r="AI2171">
        <v>-3.4641544341962378E-2</v>
      </c>
      <c r="AJ2171">
        <v>-2.2575206412604798E-2</v>
      </c>
      <c r="AK2171">
        <v>0.15177616173744735</v>
      </c>
      <c r="AL2171">
        <v>0.39510620165805216</v>
      </c>
      <c r="AM2171">
        <v>0.24286315050050236</v>
      </c>
      <c r="AN2171">
        <v>0.26772781171598758</v>
      </c>
      <c r="AO2171">
        <v>6.830459571199798</v>
      </c>
      <c r="AP2171">
        <v>8.6687263011899507</v>
      </c>
      <c r="AQ2171">
        <v>23.866582644004026</v>
      </c>
      <c r="AR2171">
        <v>0.52139862377683399</v>
      </c>
      <c r="AS2171">
        <v>0.16764212412534218</v>
      </c>
      <c r="AT2171">
        <v>-1.0000000000000027</v>
      </c>
      <c r="AU2171">
        <v>-1.0000000000000027</v>
      </c>
      <c r="AV2171">
        <v>-0.94271231936876976</v>
      </c>
      <c r="AW2171">
        <v>71.524034827249764</v>
      </c>
      <c r="AX2171">
        <v>68.573683299150048</v>
      </c>
      <c r="AY2171">
        <v>0.19588010239244039</v>
      </c>
      <c r="AZ2171">
        <v>-19.233472323407945</v>
      </c>
      <c r="BA2171">
        <v>1417.1572101036591</v>
      </c>
    </row>
    <row r="2172" spans="1:100" x14ac:dyDescent="0.25">
      <c r="A2172">
        <v>5129</v>
      </c>
      <c r="B2172" t="s">
        <v>2490</v>
      </c>
      <c r="C2172">
        <v>3</v>
      </c>
      <c r="D2172">
        <v>4.3598790403028058</v>
      </c>
      <c r="E2172">
        <v>0.2994999782153861</v>
      </c>
      <c r="F2172">
        <v>0.28092105613962021</v>
      </c>
      <c r="G2172">
        <v>0.37427556165349118</v>
      </c>
      <c r="H2172">
        <v>2.8898506854244495E-2</v>
      </c>
      <c r="I2172">
        <v>0</v>
      </c>
      <c r="J2172">
        <v>1.7339104112546693</v>
      </c>
      <c r="K2172">
        <v>2.8898506854244495E-2</v>
      </c>
      <c r="L2172">
        <v>-1.0000000000000002</v>
      </c>
      <c r="M2172">
        <v>-1.0000000000000002</v>
      </c>
      <c r="N2172">
        <v>0.57797013708488998</v>
      </c>
      <c r="O2172">
        <v>6.4680650132109667</v>
      </c>
      <c r="P2172">
        <v>3.8414497579665363E-2</v>
      </c>
      <c r="Q2172">
        <v>4.8815538596067709</v>
      </c>
      <c r="R2172">
        <v>1.6616167976857295</v>
      </c>
      <c r="S2172">
        <v>0.33333333333333331</v>
      </c>
      <c r="T2172">
        <v>0.37080138048805722</v>
      </c>
      <c r="U2172">
        <v>-0.25169419220263328</v>
      </c>
      <c r="V2172">
        <v>0</v>
      </c>
      <c r="W2172">
        <v>16.941680590580521</v>
      </c>
      <c r="X2172">
        <v>-0.33458320312733209</v>
      </c>
      <c r="Y2172">
        <v>-1.0000000000000002</v>
      </c>
      <c r="Z2172">
        <v>-1.0000000000000002</v>
      </c>
      <c r="AA2172">
        <v>33.582545342885908</v>
      </c>
      <c r="AB2172">
        <v>1.3685642695350079E-2</v>
      </c>
      <c r="AC2172">
        <v>3.2059571797618786E-2</v>
      </c>
      <c r="AD2172">
        <v>0.25383974459942388</v>
      </c>
      <c r="AE2172">
        <v>14.97924795461965</v>
      </c>
      <c r="AF2172">
        <v>-1.0000000000000002</v>
      </c>
      <c r="AG2172">
        <v>-1.0000000000000002</v>
      </c>
      <c r="AH2172">
        <v>-1.0000000000000002</v>
      </c>
      <c r="AI2172">
        <v>0</v>
      </c>
      <c r="AJ2172">
        <v>0</v>
      </c>
      <c r="AK2172">
        <v>0.670925374098299</v>
      </c>
      <c r="AL2172">
        <v>0.33508306356685807</v>
      </c>
      <c r="AM2172">
        <v>-0.23703038194421813</v>
      </c>
      <c r="AN2172">
        <v>-0.18990345910651049</v>
      </c>
      <c r="AO2172">
        <v>-2.5711326781139574</v>
      </c>
      <c r="AP2172">
        <v>-3.0721711598284704</v>
      </c>
      <c r="AQ2172">
        <v>18.67559100183519</v>
      </c>
      <c r="AR2172">
        <v>0.45244052161875731</v>
      </c>
      <c r="AS2172">
        <v>-0.30568469627308748</v>
      </c>
      <c r="AT2172">
        <v>-1.0000000000000002</v>
      </c>
      <c r="AU2172">
        <v>-1.0000000000000002</v>
      </c>
      <c r="AV2172">
        <v>2.0358923593392215</v>
      </c>
      <c r="AW2172">
        <v>36.978439196268383</v>
      </c>
      <c r="AX2172">
        <v>36.978439196268383</v>
      </c>
      <c r="AY2172">
        <v>0.3350910560949657</v>
      </c>
      <c r="AZ2172">
        <v>-6.116073894844142</v>
      </c>
      <c r="BA2172">
        <v>1433.8592662087549</v>
      </c>
      <c r="CU2172" t="e">
        <v>#N/A</v>
      </c>
      <c r="CV2172" t="e">
        <v>#N/A</v>
      </c>
    </row>
    <row r="2173" spans="1:100" x14ac:dyDescent="0.25">
      <c r="A2173">
        <v>5132</v>
      </c>
      <c r="B2173" t="s">
        <v>2491</v>
      </c>
      <c r="C2173">
        <v>3</v>
      </c>
      <c r="D2173">
        <v>3.626469628523219</v>
      </c>
      <c r="E2173">
        <v>4.2242265153014354E-3</v>
      </c>
      <c r="F2173">
        <v>-0.12619422718636833</v>
      </c>
      <c r="G2173">
        <v>-0.12619422718636833</v>
      </c>
      <c r="H2173">
        <v>9.9201013789845E-2</v>
      </c>
      <c r="I2173">
        <v>0</v>
      </c>
      <c r="J2173">
        <v>5.9520608273906994</v>
      </c>
      <c r="K2173">
        <v>9.9201013789845E-2</v>
      </c>
      <c r="L2173">
        <v>-1</v>
      </c>
      <c r="M2173">
        <v>-1</v>
      </c>
      <c r="N2173">
        <v>1.9840202757968999</v>
      </c>
      <c r="O2173">
        <v>9.4523362287275425</v>
      </c>
      <c r="P2173">
        <v>6.8400100666547586E-2</v>
      </c>
      <c r="Q2173">
        <v>-1.2350579282071048</v>
      </c>
      <c r="R2173">
        <v>-0.37162870471791964</v>
      </c>
      <c r="S2173">
        <v>0.33940936868725202</v>
      </c>
      <c r="T2173">
        <v>0.42507090565092154</v>
      </c>
      <c r="U2173">
        <v>0.25158458119137478</v>
      </c>
      <c r="V2173">
        <v>-6.1645902179960641E-3</v>
      </c>
      <c r="W2173">
        <v>36.427970060868304</v>
      </c>
      <c r="X2173">
        <v>1.7057076577649526</v>
      </c>
      <c r="Y2173">
        <v>-1</v>
      </c>
      <c r="Z2173">
        <v>-1</v>
      </c>
      <c r="AA2173">
        <v>52.445140952179862</v>
      </c>
      <c r="AB2173">
        <v>5.8628284469454416E-2</v>
      </c>
      <c r="AC2173">
        <v>7.8147847432866263E-2</v>
      </c>
      <c r="AD2173">
        <v>0.1909998600182693</v>
      </c>
      <c r="AE2173">
        <v>16.3887995960295</v>
      </c>
      <c r="AF2173">
        <v>-1</v>
      </c>
      <c r="AG2173">
        <v>-1</v>
      </c>
      <c r="AH2173">
        <v>-1</v>
      </c>
      <c r="AI2173">
        <v>0</v>
      </c>
      <c r="AJ2173">
        <v>-6.1645902179960641E-3</v>
      </c>
      <c r="AK2173">
        <v>0.10164827731111477</v>
      </c>
      <c r="AL2173">
        <v>2.7190177367733392E-3</v>
      </c>
      <c r="AM2173">
        <v>-7.7406984665019898E-2</v>
      </c>
      <c r="AN2173">
        <v>3.493134977583387E-2</v>
      </c>
      <c r="AO2173">
        <v>-1.426933230069924</v>
      </c>
      <c r="AP2173">
        <v>0.88687883307971305</v>
      </c>
      <c r="AQ2173">
        <v>42.380030888258993</v>
      </c>
      <c r="AR2173">
        <v>1.0099002653115519</v>
      </c>
      <c r="AS2173">
        <v>1.8049086715547975</v>
      </c>
      <c r="AT2173">
        <v>-1</v>
      </c>
      <c r="AU2173">
        <v>-1</v>
      </c>
      <c r="AV2173">
        <v>-0.49782293190428789</v>
      </c>
      <c r="AW2173">
        <v>62.784356013987129</v>
      </c>
      <c r="AX2173">
        <v>62.167896992187515</v>
      </c>
      <c r="AY2173">
        <v>0.12697941883244845</v>
      </c>
      <c r="AZ2173">
        <v>8.721696056370293</v>
      </c>
      <c r="BA2173">
        <v>1472.5574095253526</v>
      </c>
      <c r="CU2173" t="e">
        <v>#N/A</v>
      </c>
      <c r="CV2173" t="e">
        <v>#N/A</v>
      </c>
    </row>
    <row r="2174" spans="1:100" x14ac:dyDescent="0.25">
      <c r="A2174">
        <v>5133</v>
      </c>
      <c r="B2174" t="s">
        <v>2492</v>
      </c>
      <c r="C2174">
        <v>3</v>
      </c>
      <c r="D2174">
        <v>5.1116246567451231</v>
      </c>
      <c r="E2174">
        <v>-4.41274438959883E-2</v>
      </c>
      <c r="F2174">
        <v>0.13143804136288062</v>
      </c>
      <c r="G2174">
        <v>0.11637106200589875</v>
      </c>
      <c r="H2174">
        <v>-5.7729106980289983E-2</v>
      </c>
      <c r="I2174">
        <v>0</v>
      </c>
      <c r="J2174">
        <v>-3.463746418817399</v>
      </c>
      <c r="K2174">
        <v>-5.7729106980289983E-2</v>
      </c>
      <c r="L2174">
        <v>-1.0000000000000029</v>
      </c>
      <c r="M2174">
        <v>-1.0000000000000029</v>
      </c>
      <c r="N2174">
        <v>-1.1545821396057996</v>
      </c>
      <c r="O2174">
        <v>1.7642492999336241</v>
      </c>
      <c r="P2174">
        <v>-0.3030271973633184</v>
      </c>
      <c r="Q2174">
        <v>-2.8498665948888831</v>
      </c>
      <c r="R2174">
        <v>-0.94129414146388601</v>
      </c>
      <c r="S2174">
        <v>0.24280005660919399</v>
      </c>
      <c r="T2174">
        <v>6.9782889453541969E-3</v>
      </c>
      <c r="U2174">
        <v>-2.9936188743477653E-2</v>
      </c>
      <c r="V2174">
        <v>0</v>
      </c>
      <c r="W2174">
        <v>11.102850551654425</v>
      </c>
      <c r="X2174">
        <v>-0.16489480905247281</v>
      </c>
      <c r="Y2174">
        <v>-1.0000000000000029</v>
      </c>
      <c r="Z2174">
        <v>-1.0000000000000029</v>
      </c>
      <c r="AA2174">
        <v>15.826113765310891</v>
      </c>
      <c r="AB2174">
        <v>9.1522485367548881E-2</v>
      </c>
      <c r="AC2174">
        <v>-1.4868545033839786E-2</v>
      </c>
      <c r="AD2174">
        <v>3.663720676869793E-2</v>
      </c>
      <c r="AE2174">
        <v>5.6645573551203512</v>
      </c>
      <c r="AF2174">
        <v>-1.0000000000000029</v>
      </c>
      <c r="AG2174">
        <v>-1.0000000000000029</v>
      </c>
      <c r="AH2174">
        <v>-1.0000000000000029</v>
      </c>
      <c r="AI2174">
        <v>0</v>
      </c>
      <c r="AJ2174">
        <v>0</v>
      </c>
      <c r="AK2174">
        <v>0.30564284857009649</v>
      </c>
      <c r="AL2174">
        <v>0.12907162352293611</v>
      </c>
      <c r="AM2174">
        <v>3.7873439873059009E-2</v>
      </c>
      <c r="AN2174">
        <v>0.19526757930297328</v>
      </c>
      <c r="AO2174">
        <v>2.4750502396769578</v>
      </c>
      <c r="AP2174">
        <v>5.5270476001890101</v>
      </c>
      <c r="AQ2174">
        <v>7.6391041328370175</v>
      </c>
      <c r="AR2174">
        <v>0.21984215681107053</v>
      </c>
      <c r="AS2174">
        <v>-0.22262391603276258</v>
      </c>
      <c r="AT2174">
        <v>-1.0000000000000029</v>
      </c>
      <c r="AU2174">
        <v>-1.0000000000000029</v>
      </c>
      <c r="AV2174">
        <v>-0.82492307945798771</v>
      </c>
      <c r="AW2174">
        <v>23.117410665433535</v>
      </c>
      <c r="AX2174">
        <v>23.117410665433535</v>
      </c>
      <c r="AY2174">
        <v>0.15434745278447543</v>
      </c>
      <c r="AZ2174">
        <v>-25.223132421612885</v>
      </c>
      <c r="BA2174">
        <v>1357.5229922058454</v>
      </c>
      <c r="CU2174" t="e">
        <v>#N/A</v>
      </c>
      <c r="CV2174" t="e">
        <v>#N/A</v>
      </c>
    </row>
    <row r="2175" spans="1:100" x14ac:dyDescent="0.25">
      <c r="A2175">
        <v>5134</v>
      </c>
      <c r="B2175" t="s">
        <v>1803</v>
      </c>
      <c r="C2175">
        <v>3</v>
      </c>
      <c r="D2175">
        <v>2.0735765261547332</v>
      </c>
      <c r="E2175">
        <v>0</v>
      </c>
      <c r="F2175">
        <v>0.57345021957813413</v>
      </c>
      <c r="G2175">
        <v>0.57345021957813413</v>
      </c>
      <c r="H2175">
        <v>-5.9505462370310694E-3</v>
      </c>
      <c r="I2175">
        <v>0</v>
      </c>
      <c r="J2175">
        <v>-0.35703277422186308</v>
      </c>
      <c r="K2175">
        <v>-5.9505462370310694E-3</v>
      </c>
      <c r="L2175">
        <v>-1.0000000000000009</v>
      </c>
      <c r="M2175">
        <v>-1.0000000000000009</v>
      </c>
      <c r="N2175">
        <v>-0.11901092474062069</v>
      </c>
      <c r="O2175">
        <v>2.2899939715109974</v>
      </c>
      <c r="P2175">
        <v>2.3337465355126001</v>
      </c>
      <c r="Q2175">
        <v>-0.84353571202702826</v>
      </c>
      <c r="R2175">
        <v>-0.15084783826966849</v>
      </c>
      <c r="S2175">
        <v>0.33533664714190697</v>
      </c>
      <c r="T2175">
        <v>0.14595443769275296</v>
      </c>
      <c r="U2175">
        <v>2.956661052363245E-3</v>
      </c>
      <c r="V2175">
        <v>0</v>
      </c>
      <c r="W2175">
        <v>19.607931684962161</v>
      </c>
      <c r="X2175">
        <v>0.31168937964056259</v>
      </c>
      <c r="Y2175">
        <v>-1.0000000000000009</v>
      </c>
      <c r="Z2175">
        <v>-1.0000000000000009</v>
      </c>
      <c r="AA2175">
        <v>34.445982290106869</v>
      </c>
      <c r="AB2175">
        <v>0.14017640181263777</v>
      </c>
      <c r="AC2175">
        <v>0.23302900106973093</v>
      </c>
      <c r="AD2175">
        <v>-7.3427434014081056E-2</v>
      </c>
      <c r="AE2175">
        <v>14.988898443414383</v>
      </c>
      <c r="AF2175">
        <v>-1.0000000000000009</v>
      </c>
      <c r="AG2175">
        <v>-1.0000000000000009</v>
      </c>
      <c r="AH2175">
        <v>-1.0000000000000009</v>
      </c>
      <c r="AI2175">
        <v>-2.0386299511551673E-2</v>
      </c>
      <c r="AJ2175">
        <v>0</v>
      </c>
      <c r="AK2175">
        <v>0.11452618562555653</v>
      </c>
      <c r="AL2175">
        <v>8.3169896923447645E-2</v>
      </c>
      <c r="AM2175">
        <v>-9.6963590656768336E-2</v>
      </c>
      <c r="AN2175">
        <v>1.2498976700608296E-2</v>
      </c>
      <c r="AO2175">
        <v>-1.8514588382914245</v>
      </c>
      <c r="AP2175">
        <v>0.7283239021324448</v>
      </c>
      <c r="AQ2175">
        <v>19.250898910740315</v>
      </c>
      <c r="AR2175">
        <v>0.48424774588702302</v>
      </c>
      <c r="AS2175">
        <v>0.30573883340353164</v>
      </c>
      <c r="AT2175">
        <v>-1.0000000000000009</v>
      </c>
      <c r="AU2175">
        <v>-1.0000000000000009</v>
      </c>
      <c r="AV2175">
        <v>0.42260238130846595</v>
      </c>
      <c r="AW2175">
        <v>37.464300163750309</v>
      </c>
      <c r="AX2175">
        <v>37.05657417351928</v>
      </c>
      <c r="AY2175">
        <v>0.2167907308998244</v>
      </c>
      <c r="AZ2175">
        <v>-3.22994496327125</v>
      </c>
      <c r="BA2175">
        <v>1451.9843458053026</v>
      </c>
    </row>
    <row r="2176" spans="1:100" x14ac:dyDescent="0.25">
      <c r="A2176">
        <v>5135</v>
      </c>
      <c r="B2176" t="s">
        <v>2493</v>
      </c>
      <c r="C2176">
        <v>3</v>
      </c>
      <c r="D2176">
        <v>5.3930264150009855</v>
      </c>
      <c r="E2176">
        <v>0</v>
      </c>
      <c r="F2176">
        <v>0.11006142555339603</v>
      </c>
      <c r="G2176">
        <v>0.11006142555339603</v>
      </c>
      <c r="H2176">
        <v>-4.9007700088269344E-3</v>
      </c>
      <c r="I2176">
        <v>0</v>
      </c>
      <c r="J2176">
        <v>-0.29404620052961944</v>
      </c>
      <c r="K2176">
        <v>-4.9007700088269344E-3</v>
      </c>
      <c r="L2176">
        <v>-0.99999999999999967</v>
      </c>
      <c r="M2176">
        <v>-0.99999999999999967</v>
      </c>
      <c r="N2176">
        <v>-9.801540017653948E-2</v>
      </c>
      <c r="O2176">
        <v>5.2090416400247639</v>
      </c>
      <c r="P2176">
        <v>-2.3042373551895631E-2</v>
      </c>
      <c r="Q2176">
        <v>-0.63086482786498776</v>
      </c>
      <c r="R2176">
        <v>-0.18160614230898617</v>
      </c>
      <c r="S2176">
        <v>0.33333333333333331</v>
      </c>
      <c r="T2176">
        <v>0.1496909698370523</v>
      </c>
      <c r="U2176">
        <v>-2.9239160019012174E-2</v>
      </c>
      <c r="V2176">
        <v>0</v>
      </c>
      <c r="W2176">
        <v>18.347436526408011</v>
      </c>
      <c r="X2176">
        <v>0.27938492397912984</v>
      </c>
      <c r="Y2176">
        <v>-0.99999999999999967</v>
      </c>
      <c r="Z2176">
        <v>-0.99999999999999967</v>
      </c>
      <c r="AA2176">
        <v>29.371617032547711</v>
      </c>
      <c r="AB2176">
        <v>0.21894548960336854</v>
      </c>
      <c r="AC2176">
        <v>-2.9659376089873318E-2</v>
      </c>
      <c r="AD2176">
        <v>3.4829619455478314E-2</v>
      </c>
      <c r="AE2176">
        <v>11.205786648448681</v>
      </c>
      <c r="AF2176">
        <v>-0.99999999999999967</v>
      </c>
      <c r="AG2176">
        <v>-0.99999999999999967</v>
      </c>
      <c r="AH2176">
        <v>-0.99999999999999967</v>
      </c>
      <c r="AI2176">
        <v>0</v>
      </c>
      <c r="AJ2176">
        <v>0</v>
      </c>
      <c r="AK2176">
        <v>-5.6371048400979305E-2</v>
      </c>
      <c r="AL2176">
        <v>6.372897313854832E-2</v>
      </c>
      <c r="AM2176">
        <v>0.1639467858729643</v>
      </c>
      <c r="AN2176">
        <v>5.1878118593360556E-2</v>
      </c>
      <c r="AO2176">
        <v>3.8168144048192119</v>
      </c>
      <c r="AP2176">
        <v>1.6155978305267558</v>
      </c>
      <c r="AQ2176">
        <v>18.053390325878404</v>
      </c>
      <c r="AR2176">
        <v>0.45378514315137347</v>
      </c>
      <c r="AS2176">
        <v>0.27448415397030301</v>
      </c>
      <c r="AT2176">
        <v>-0.99999999999999967</v>
      </c>
      <c r="AU2176">
        <v>-0.99999999999999967</v>
      </c>
      <c r="AV2176">
        <v>-7.1544716755590154E-2</v>
      </c>
      <c r="AW2176">
        <v>36.196256503099221</v>
      </c>
      <c r="AX2176">
        <v>36.196256503099221</v>
      </c>
      <c r="AY2176">
        <v>0.23900905072746184</v>
      </c>
      <c r="AZ2176">
        <v>-40.51617331666526</v>
      </c>
      <c r="BA2176">
        <v>1339.5504034737648</v>
      </c>
    </row>
    <row r="2177" spans="1:100" x14ac:dyDescent="0.25">
      <c r="A2177">
        <v>5136</v>
      </c>
      <c r="B2177" t="s">
        <v>2494</v>
      </c>
      <c r="C2177">
        <v>3</v>
      </c>
      <c r="D2177">
        <v>3.901274526497081</v>
      </c>
      <c r="E2177">
        <v>-1.9054678917739789E-2</v>
      </c>
      <c r="F2177">
        <v>-0.22145815997165458</v>
      </c>
      <c r="G2177">
        <v>-0.22145815997165458</v>
      </c>
      <c r="H2177">
        <v>9.0832943092012033E-3</v>
      </c>
      <c r="I2177">
        <v>0</v>
      </c>
      <c r="J2177">
        <v>0.54499765855206883</v>
      </c>
      <c r="K2177">
        <v>9.0832943092012033E-3</v>
      </c>
      <c r="L2177">
        <v>-1.0000000000000007</v>
      </c>
      <c r="M2177">
        <v>-1.0000000000000007</v>
      </c>
      <c r="N2177">
        <v>0.18166588618402252</v>
      </c>
      <c r="O2177">
        <v>4.2248140250774924</v>
      </c>
      <c r="P2177">
        <v>0.37116127997725473</v>
      </c>
      <c r="Q2177">
        <v>-1.7045565835865202</v>
      </c>
      <c r="R2177">
        <v>-0.53655313695282592</v>
      </c>
      <c r="S2177">
        <v>0.33333333333333343</v>
      </c>
      <c r="T2177">
        <v>0.30151672640233956</v>
      </c>
      <c r="U2177">
        <v>0.13826181562005449</v>
      </c>
      <c r="V2177">
        <v>7.0261364714147186E-3</v>
      </c>
      <c r="W2177">
        <v>30.842188700717646</v>
      </c>
      <c r="X2177">
        <v>1.1891542398041843</v>
      </c>
      <c r="Y2177">
        <v>-1.0000000000000007</v>
      </c>
      <c r="Z2177">
        <v>-1.0000000000000007</v>
      </c>
      <c r="AA2177">
        <v>52.930516994906306</v>
      </c>
      <c r="AB2177">
        <v>0.28032379591536871</v>
      </c>
      <c r="AC2177">
        <v>0.30088881513047006</v>
      </c>
      <c r="AD2177">
        <v>-0.12871498242300897</v>
      </c>
      <c r="AE2177">
        <v>22.624881431141489</v>
      </c>
      <c r="AF2177">
        <v>-1.0000000000000007</v>
      </c>
      <c r="AG2177">
        <v>-1.0000000000000007</v>
      </c>
      <c r="AH2177">
        <v>-1.0000000000000007</v>
      </c>
      <c r="AI2177">
        <v>0</v>
      </c>
      <c r="AJ2177">
        <v>7.0261364714147186E-3</v>
      </c>
      <c r="AK2177">
        <v>-2.972285733613373E-2</v>
      </c>
      <c r="AL2177">
        <v>-0.20181351950134088</v>
      </c>
      <c r="AM2177">
        <v>-0.14968793717294235</v>
      </c>
      <c r="AN2177">
        <v>-4.7831304067947077E-2</v>
      </c>
      <c r="AO2177">
        <v>-3.8908127160042265</v>
      </c>
      <c r="AP2177">
        <v>-2.2048501992053833</v>
      </c>
      <c r="AQ2177">
        <v>31.387186359269716</v>
      </c>
      <c r="AR2177">
        <v>0.78013801182714226</v>
      </c>
      <c r="AS2177">
        <v>1.1982375341133855</v>
      </c>
      <c r="AT2177">
        <v>-1.0000000000000007</v>
      </c>
      <c r="AU2177">
        <v>-1.0000000000000007</v>
      </c>
      <c r="AV2177">
        <v>-0.75801129692448033</v>
      </c>
      <c r="AW2177">
        <v>54.950480820778417</v>
      </c>
      <c r="AX2177">
        <v>55.653094467919878</v>
      </c>
      <c r="AY2177">
        <v>0.14129375243512135</v>
      </c>
      <c r="AZ2177">
        <v>-15.358453993106687</v>
      </c>
      <c r="BA2177">
        <v>1465.2602517211601</v>
      </c>
    </row>
    <row r="2178" spans="1:100" x14ac:dyDescent="0.25">
      <c r="A2178">
        <v>5137</v>
      </c>
      <c r="B2178" t="s">
        <v>2495</v>
      </c>
      <c r="C2178">
        <v>3</v>
      </c>
      <c r="D2178">
        <v>4.4760308612404822</v>
      </c>
      <c r="E2178">
        <v>-1.7875858841836243E-3</v>
      </c>
      <c r="F2178">
        <v>-0.10349221035493242</v>
      </c>
      <c r="G2178">
        <v>-0.10349221035493242</v>
      </c>
      <c r="H2178">
        <v>0.51745109124164501</v>
      </c>
      <c r="I2178">
        <v>0</v>
      </c>
      <c r="J2178">
        <v>31.047065474498673</v>
      </c>
      <c r="K2178">
        <v>0.51745109124164501</v>
      </c>
      <c r="L2178">
        <v>-0.99999999999999933</v>
      </c>
      <c r="M2178">
        <v>-0.99999999999999933</v>
      </c>
      <c r="N2178">
        <v>10.349021824832889</v>
      </c>
      <c r="O2178">
        <v>35.41960412538424</v>
      </c>
      <c r="P2178">
        <v>3.7479888950066972E-2</v>
      </c>
      <c r="Q2178">
        <v>1.0718646085623109</v>
      </c>
      <c r="R2178">
        <v>0.36957510997948351</v>
      </c>
      <c r="S2178">
        <v>0.33333333333333298</v>
      </c>
      <c r="T2178">
        <v>0.40430174456154894</v>
      </c>
      <c r="U2178">
        <v>0.23794467770988126</v>
      </c>
      <c r="V2178">
        <v>3.8996722618468132E-3</v>
      </c>
      <c r="W2178">
        <v>18.481133464998628</v>
      </c>
      <c r="X2178">
        <v>1.26632914229206</v>
      </c>
      <c r="Y2178">
        <v>-0.99999999999999933</v>
      </c>
      <c r="Z2178">
        <v>-0.99999999999999933</v>
      </c>
      <c r="AA2178">
        <v>54.773644529195955</v>
      </c>
      <c r="AB2178">
        <v>0.16676401949363598</v>
      </c>
      <c r="AC2178">
        <v>0.28294626713694798</v>
      </c>
      <c r="AD2178">
        <v>0.26874843245377317</v>
      </c>
      <c r="AE2178">
        <v>35.922935954217863</v>
      </c>
      <c r="AF2178">
        <v>-0.99999999999999933</v>
      </c>
      <c r="AG2178">
        <v>-0.99999999999999933</v>
      </c>
      <c r="AH2178">
        <v>-0.99999999999999933</v>
      </c>
      <c r="AI2178">
        <v>0</v>
      </c>
      <c r="AJ2178">
        <v>3.8996722618468132E-3</v>
      </c>
      <c r="AK2178">
        <v>0.29633200307744634</v>
      </c>
      <c r="AL2178">
        <v>0.59770261616569398</v>
      </c>
      <c r="AM2178">
        <v>0.31096264309201416</v>
      </c>
      <c r="AN2178">
        <v>0.2880019228090866</v>
      </c>
      <c r="AO2178">
        <v>9.2557260926875848</v>
      </c>
      <c r="AP2178">
        <v>10.188561151055637</v>
      </c>
      <c r="AQ2178">
        <v>49.528198939497315</v>
      </c>
      <c r="AR2178">
        <v>0.97947942786661013</v>
      </c>
      <c r="AS2178">
        <v>1.7837802335337041</v>
      </c>
      <c r="AT2178">
        <v>-0.99999999999999933</v>
      </c>
      <c r="AU2178">
        <v>-0.99999999999999933</v>
      </c>
      <c r="AV2178">
        <v>0.26608289962455112</v>
      </c>
      <c r="AW2178">
        <v>100.38180980563583</v>
      </c>
      <c r="AX2178">
        <v>100.77177703182052</v>
      </c>
      <c r="AY2178">
        <v>0.4186358289532508</v>
      </c>
      <c r="AZ2178">
        <v>42.69854801092459</v>
      </c>
      <c r="BA2178">
        <v>1512.2486624158873</v>
      </c>
    </row>
    <row r="2179" spans="1:100" x14ac:dyDescent="0.25">
      <c r="A2179">
        <v>5141</v>
      </c>
      <c r="B2179" t="s">
        <v>2496</v>
      </c>
      <c r="C2179">
        <v>3</v>
      </c>
      <c r="D2179">
        <v>4.7217598732427657</v>
      </c>
      <c r="E2179">
        <v>0</v>
      </c>
      <c r="F2179">
        <v>1.4672262656749813E-2</v>
      </c>
      <c r="G2179">
        <v>1.4672262656749813E-2</v>
      </c>
      <c r="H2179">
        <v>-3.5819386036532036E-3</v>
      </c>
      <c r="I2179">
        <v>0</v>
      </c>
      <c r="J2179">
        <v>-0.21491631621919072</v>
      </c>
      <c r="K2179">
        <v>-3.5819386036532036E-3</v>
      </c>
      <c r="L2179">
        <v>-1.000000000000002</v>
      </c>
      <c r="M2179">
        <v>-1.000000000000002</v>
      </c>
      <c r="N2179">
        <v>-7.1638772073064405E-2</v>
      </c>
      <c r="O2179">
        <v>4.52151581968032</v>
      </c>
      <c r="P2179">
        <v>-6.57991581969644E-2</v>
      </c>
      <c r="Q2179">
        <v>-3.7879108814348834</v>
      </c>
      <c r="R2179">
        <v>-1.2451630416422601</v>
      </c>
      <c r="S2179">
        <v>0.33333333333333404</v>
      </c>
      <c r="T2179">
        <v>0.36344304472472211</v>
      </c>
      <c r="U2179">
        <v>0.24413099568763624</v>
      </c>
      <c r="V2179">
        <v>-2.8342517839776395E-2</v>
      </c>
      <c r="W2179">
        <v>36.64587178038277</v>
      </c>
      <c r="X2179">
        <v>1.5369369037649825</v>
      </c>
      <c r="Y2179">
        <v>-1.000000000000002</v>
      </c>
      <c r="Z2179">
        <v>-1.000000000000002</v>
      </c>
      <c r="AA2179">
        <v>62.237491512204855</v>
      </c>
      <c r="AB2179">
        <v>-5.1301957110567288E-3</v>
      </c>
      <c r="AC2179">
        <v>0.39874609815455675</v>
      </c>
      <c r="AD2179">
        <v>0.14311975302578625</v>
      </c>
      <c r="AE2179">
        <v>26.836782773464332</v>
      </c>
      <c r="AF2179">
        <v>-1.000000000000002</v>
      </c>
      <c r="AG2179">
        <v>-1.000000000000002</v>
      </c>
      <c r="AH2179">
        <v>-1.000000000000002</v>
      </c>
      <c r="AI2179">
        <v>5.1557551912079927E-3</v>
      </c>
      <c r="AJ2179">
        <v>-2.8342517839776395E-2</v>
      </c>
      <c r="AK2179">
        <v>0.1713555001475667</v>
      </c>
      <c r="AL2179">
        <v>-0.13858677703253017</v>
      </c>
      <c r="AM2179">
        <v>0.22576242748442052</v>
      </c>
      <c r="AN2179">
        <v>-0.13369471081394368</v>
      </c>
      <c r="AO2179">
        <v>6.5008381878483448</v>
      </c>
      <c r="AP2179">
        <v>-4.0353016555112413</v>
      </c>
      <c r="AQ2179">
        <v>36.430955464163574</v>
      </c>
      <c r="AR2179">
        <v>0.91256485590591629</v>
      </c>
      <c r="AS2179">
        <v>1.5333549651613303</v>
      </c>
      <c r="AT2179">
        <v>-1.000000000000002</v>
      </c>
      <c r="AU2179">
        <v>-1.000000000000002</v>
      </c>
      <c r="AV2179">
        <v>-1.2304907789855097</v>
      </c>
      <c r="AW2179">
        <v>62.723705676373903</v>
      </c>
      <c r="AX2179">
        <v>59.992568996220413</v>
      </c>
      <c r="AY2179">
        <v>-2.7942376787991323E-2</v>
      </c>
      <c r="AZ2179">
        <v>-9.7737685141313939</v>
      </c>
      <c r="BA2179">
        <v>1415.6876014982954</v>
      </c>
    </row>
    <row r="2180" spans="1:100" x14ac:dyDescent="0.25">
      <c r="A2180">
        <v>5142</v>
      </c>
      <c r="B2180" t="s">
        <v>2497</v>
      </c>
      <c r="C2180">
        <v>3</v>
      </c>
      <c r="D2180">
        <v>5.462226945980742</v>
      </c>
      <c r="E2180">
        <v>-0.17324944637300402</v>
      </c>
      <c r="F2180">
        <v>-0.4785692266573438</v>
      </c>
      <c r="G2180">
        <v>-0.50907539836247373</v>
      </c>
      <c r="H2180">
        <v>1.4180547655780067E-2</v>
      </c>
      <c r="I2180">
        <v>0</v>
      </c>
      <c r="J2180">
        <v>0.85083285934680375</v>
      </c>
      <c r="K2180">
        <v>1.4180547655780067E-2</v>
      </c>
      <c r="L2180">
        <v>-0.99999999999999867</v>
      </c>
      <c r="M2180">
        <v>-0.99999999999999867</v>
      </c>
      <c r="N2180">
        <v>0.28361095311560147</v>
      </c>
      <c r="O2180">
        <v>5.803984406965073</v>
      </c>
      <c r="P2180">
        <v>0.33211398201110998</v>
      </c>
      <c r="Q2180">
        <v>-1.4967118463519271</v>
      </c>
      <c r="R2180">
        <v>-0.67132008039003188</v>
      </c>
      <c r="S2180">
        <v>0.33333333333333287</v>
      </c>
      <c r="T2180">
        <v>0.20622120621198112</v>
      </c>
      <c r="U2180">
        <v>0.23391857736526961</v>
      </c>
      <c r="V2180">
        <v>0</v>
      </c>
      <c r="W2180">
        <v>30.371702770192144</v>
      </c>
      <c r="X2180">
        <v>1.4254228944499894</v>
      </c>
      <c r="Y2180">
        <v>-0.99999999999999867</v>
      </c>
      <c r="Z2180">
        <v>-0.99999999999999867</v>
      </c>
      <c r="AA2180">
        <v>33.458396115138832</v>
      </c>
      <c r="AB2180">
        <v>0.24790245146433224</v>
      </c>
      <c r="AC2180">
        <v>-9.4293064006961469E-2</v>
      </c>
      <c r="AD2180">
        <v>-7.8449118950636484E-2</v>
      </c>
      <c r="AE2180">
        <v>3.7580134253367157</v>
      </c>
      <c r="AF2180">
        <v>-0.99999999999999867</v>
      </c>
      <c r="AG2180">
        <v>-0.99999999999999867</v>
      </c>
      <c r="AH2180">
        <v>-0.99999999999999867</v>
      </c>
      <c r="AI2180">
        <v>0</v>
      </c>
      <c r="AJ2180">
        <v>0</v>
      </c>
      <c r="AK2180">
        <v>2.9901066112011383E-2</v>
      </c>
      <c r="AL2180">
        <v>0.14481421306062031</v>
      </c>
      <c r="AM2180">
        <v>-9.0224083931306945E-2</v>
      </c>
      <c r="AN2180">
        <v>5.2100159136469204E-2</v>
      </c>
      <c r="AO2180">
        <v>-2.1060967677226152</v>
      </c>
      <c r="AP2180">
        <v>2.026575043714832</v>
      </c>
      <c r="AQ2180">
        <v>31.222535629538946</v>
      </c>
      <c r="AR2180">
        <v>0.77347311691058385</v>
      </c>
      <c r="AS2180">
        <v>1.4396034421057691</v>
      </c>
      <c r="AT2180">
        <v>-0.99999999999999867</v>
      </c>
      <c r="AU2180">
        <v>-0.99999999999999867</v>
      </c>
      <c r="AV2180">
        <v>-1.1803954787525057</v>
      </c>
      <c r="AW2180">
        <v>41.288955565818732</v>
      </c>
      <c r="AX2180">
        <v>41.288955565818732</v>
      </c>
      <c r="AY2180">
        <v>0.1415578225315802</v>
      </c>
      <c r="AZ2180">
        <v>-3.6885650333340831</v>
      </c>
      <c r="BA2180">
        <v>1400.4011404274843</v>
      </c>
      <c r="CU2180" t="e">
        <v>#N/A</v>
      </c>
      <c r="CV2180" t="e">
        <v>#N/A</v>
      </c>
    </row>
    <row r="2181" spans="1:100" x14ac:dyDescent="0.25">
      <c r="A2181">
        <v>5143</v>
      </c>
      <c r="B2181" t="s">
        <v>2498</v>
      </c>
      <c r="C2181">
        <v>3</v>
      </c>
      <c r="D2181">
        <v>2.9811845857388137</v>
      </c>
      <c r="E2181">
        <v>0</v>
      </c>
      <c r="F2181">
        <v>-7.6082535038695193E-2</v>
      </c>
      <c r="G2181">
        <v>-7.6082535038695193E-2</v>
      </c>
      <c r="H2181">
        <v>2.5751238913855536E-2</v>
      </c>
      <c r="I2181">
        <v>0</v>
      </c>
      <c r="J2181">
        <v>1.5450743348313327</v>
      </c>
      <c r="K2181">
        <v>2.5751238913855536E-2</v>
      </c>
      <c r="L2181">
        <v>-1.0000000000000009</v>
      </c>
      <c r="M2181">
        <v>-1.0000000000000009</v>
      </c>
      <c r="N2181">
        <v>0.51502477827711257</v>
      </c>
      <c r="O2181">
        <v>4.4501763855314493</v>
      </c>
      <c r="P2181">
        <v>1.4609186551188094</v>
      </c>
      <c r="Q2181">
        <v>-2.3147847425267658</v>
      </c>
      <c r="R2181">
        <v>-0.50853998721118565</v>
      </c>
      <c r="S2181">
        <v>0.33333333333333354</v>
      </c>
      <c r="T2181">
        <v>0.1087783156151681</v>
      </c>
      <c r="U2181">
        <v>-0.10775553252716212</v>
      </c>
      <c r="V2181">
        <v>-1.1176318549447494E-2</v>
      </c>
      <c r="W2181">
        <v>11.897142358321469</v>
      </c>
      <c r="X2181">
        <v>-0.32147354721713722</v>
      </c>
      <c r="Y2181">
        <v>-1.0000000000000009</v>
      </c>
      <c r="Z2181">
        <v>-1.0000000000000009</v>
      </c>
      <c r="AA2181">
        <v>14.065959131740829</v>
      </c>
      <c r="AB2181">
        <v>2.5100807345913911E-2</v>
      </c>
      <c r="AC2181">
        <v>-0.11399093981409444</v>
      </c>
      <c r="AD2181">
        <v>0.14243726768079168</v>
      </c>
      <c r="AE2181">
        <v>2.6773567606305537</v>
      </c>
      <c r="AF2181">
        <v>-1.0000000000000009</v>
      </c>
      <c r="AG2181">
        <v>-1.0000000000000009</v>
      </c>
      <c r="AH2181">
        <v>-1.0000000000000009</v>
      </c>
      <c r="AI2181">
        <v>0</v>
      </c>
      <c r="AJ2181">
        <v>-1.1176318549447494E-2</v>
      </c>
      <c r="AK2181">
        <v>7.0023641278281423E-2</v>
      </c>
      <c r="AL2181">
        <v>-0.1457029480308486</v>
      </c>
      <c r="AM2181">
        <v>0.28434840903414171</v>
      </c>
      <c r="AN2181">
        <v>7.8097422133407854E-2</v>
      </c>
      <c r="AO2181">
        <v>7.4588284322449532</v>
      </c>
      <c r="AP2181">
        <v>1.2239208131809529</v>
      </c>
      <c r="AQ2181">
        <v>13.442216693152794</v>
      </c>
      <c r="AR2181">
        <v>0.32317979787189233</v>
      </c>
      <c r="AS2181">
        <v>-0.29572230830328156</v>
      </c>
      <c r="AT2181">
        <v>-1.0000000000000009</v>
      </c>
      <c r="AU2181">
        <v>-1.0000000000000009</v>
      </c>
      <c r="AV2181">
        <v>-0.58462252224988076</v>
      </c>
      <c r="AW2181">
        <v>19.74005633045325</v>
      </c>
      <c r="AX2181">
        <v>18.622424475508502</v>
      </c>
      <c r="AY2181">
        <v>4.5644649318754185E-2</v>
      </c>
      <c r="AZ2181">
        <v>-45.884237539772975</v>
      </c>
      <c r="BA2181">
        <v>1388.1513899179447</v>
      </c>
      <c r="CU2181" t="e">
        <v>#N/A</v>
      </c>
      <c r="CV2181" t="e">
        <v>#N/A</v>
      </c>
    </row>
    <row r="2182" spans="1:100" x14ac:dyDescent="0.25">
      <c r="A2182">
        <v>5144</v>
      </c>
      <c r="B2182" t="s">
        <v>2499</v>
      </c>
      <c r="C2182">
        <v>3</v>
      </c>
      <c r="D2182">
        <v>2.9172491898567432</v>
      </c>
      <c r="E2182">
        <v>0</v>
      </c>
      <c r="F2182">
        <v>0</v>
      </c>
      <c r="G2182">
        <v>0</v>
      </c>
      <c r="H2182">
        <v>1.7648539546023443E-2</v>
      </c>
      <c r="I2182">
        <v>0</v>
      </c>
      <c r="J2182">
        <v>1.0589123727614072</v>
      </c>
      <c r="K2182">
        <v>1.7648539546023443E-2</v>
      </c>
      <c r="L2182">
        <v>-1.0000000000000007</v>
      </c>
      <c r="M2182">
        <v>-1.0000000000000007</v>
      </c>
      <c r="N2182">
        <v>0.35297079092046868</v>
      </c>
      <c r="O2182">
        <v>3.9761615626181497</v>
      </c>
      <c r="P2182">
        <v>-0.19873641143120416</v>
      </c>
      <c r="Q2182">
        <v>1.3387634938333985</v>
      </c>
      <c r="R2182">
        <v>0.45857820996967069</v>
      </c>
      <c r="S2182">
        <v>0.3474611252210752</v>
      </c>
      <c r="T2182">
        <v>0.38615384594473445</v>
      </c>
      <c r="U2182">
        <v>0.25564017928944993</v>
      </c>
      <c r="V2182">
        <v>0</v>
      </c>
      <c r="W2182">
        <v>38.864264436369467</v>
      </c>
      <c r="X2182">
        <v>1.7759674082413597</v>
      </c>
      <c r="Y2182">
        <v>-1.0000000000000007</v>
      </c>
      <c r="Z2182">
        <v>-1.0000000000000007</v>
      </c>
      <c r="AA2182">
        <v>79.454636571537748</v>
      </c>
      <c r="AB2182">
        <v>0.34546972028959494</v>
      </c>
      <c r="AC2182">
        <v>0.22788649191149765</v>
      </c>
      <c r="AD2182">
        <v>0.22927966630287869</v>
      </c>
      <c r="AE2182">
        <v>40.131793925198565</v>
      </c>
      <c r="AF2182">
        <v>-1.0000000000000007</v>
      </c>
      <c r="AG2182">
        <v>-1.0000000000000007</v>
      </c>
      <c r="AH2182">
        <v>-1.0000000000000007</v>
      </c>
      <c r="AI2182">
        <v>0</v>
      </c>
      <c r="AJ2182">
        <v>0</v>
      </c>
      <c r="AK2182">
        <v>-2.3574715681542492E-3</v>
      </c>
      <c r="AL2182">
        <v>4.8719295571751651E-3</v>
      </c>
      <c r="AM2182">
        <v>0.31969695191977898</v>
      </c>
      <c r="AN2182">
        <v>3.1568864556523052E-2</v>
      </c>
      <c r="AO2182">
        <v>7.9806364401537051</v>
      </c>
      <c r="AP2182">
        <v>0.81358126169895184</v>
      </c>
      <c r="AQ2182">
        <v>39.923176809130872</v>
      </c>
      <c r="AR2182">
        <v>0.98925515045526025</v>
      </c>
      <c r="AS2182">
        <v>1.7936159477873819</v>
      </c>
      <c r="AT2182">
        <v>-1.0000000000000007</v>
      </c>
      <c r="AU2182">
        <v>-1.0000000000000007</v>
      </c>
      <c r="AV2182">
        <v>0.45857820996967069</v>
      </c>
      <c r="AW2182">
        <v>84.244379395854807</v>
      </c>
      <c r="AX2182">
        <v>84.244379395854807</v>
      </c>
      <c r="AY2182">
        <v>6.7786283550202775E-2</v>
      </c>
      <c r="AZ2182">
        <v>-4.5979582469542608</v>
      </c>
      <c r="BA2182">
        <v>1394.1152752926828</v>
      </c>
    </row>
    <row r="2183" spans="1:100" x14ac:dyDescent="0.25">
      <c r="A2183">
        <v>5145</v>
      </c>
      <c r="B2183" t="s">
        <v>2500</v>
      </c>
      <c r="C2183">
        <v>3</v>
      </c>
      <c r="D2183">
        <v>4.225709700046294</v>
      </c>
      <c r="E2183">
        <v>-3.7531020439246221E-2</v>
      </c>
      <c r="F2183">
        <v>0.85788617407387302</v>
      </c>
      <c r="G2183">
        <v>0.84207605592044699</v>
      </c>
      <c r="H2183">
        <v>-5.2226138623554852E-2</v>
      </c>
      <c r="I2183">
        <v>0</v>
      </c>
      <c r="J2183">
        <v>-3.1335683174132907</v>
      </c>
      <c r="K2183">
        <v>-5.2226138623554852E-2</v>
      </c>
      <c r="L2183">
        <v>-1.0000000000000011</v>
      </c>
      <c r="M2183">
        <v>-1.0000000000000011</v>
      </c>
      <c r="N2183">
        <v>-1.044522772471097</v>
      </c>
      <c r="O2183">
        <v>1.9342174385534481</v>
      </c>
      <c r="P2183">
        <v>1.3933013832519614</v>
      </c>
      <c r="Q2183">
        <v>0.39667343615041051</v>
      </c>
      <c r="R2183">
        <v>-2.8798505412807068E-2</v>
      </c>
      <c r="S2183">
        <v>0.33333333333333326</v>
      </c>
      <c r="T2183">
        <v>0.13881391204696863</v>
      </c>
      <c r="U2183">
        <v>-7.6344699855324799E-2</v>
      </c>
      <c r="V2183">
        <v>-3.942163228461356E-3</v>
      </c>
      <c r="W2183">
        <v>17.763460836802835</v>
      </c>
      <c r="X2183">
        <v>-1.4153503872262399E-2</v>
      </c>
      <c r="Y2183">
        <v>-1.0000000000000011</v>
      </c>
      <c r="Z2183">
        <v>-1.0000000000000011</v>
      </c>
      <c r="AA2183">
        <v>64.917617701422429</v>
      </c>
      <c r="AB2183">
        <v>0.21827108377556609</v>
      </c>
      <c r="AC2183">
        <v>0.40212196162150016</v>
      </c>
      <c r="AD2183">
        <v>0.3232660620035816</v>
      </c>
      <c r="AE2183">
        <v>47.182955370032367</v>
      </c>
      <c r="AF2183">
        <v>-1.0000000000000011</v>
      </c>
      <c r="AG2183">
        <v>-1.0000000000000011</v>
      </c>
      <c r="AH2183">
        <v>-1.0000000000000011</v>
      </c>
      <c r="AI2183">
        <v>0</v>
      </c>
      <c r="AJ2183">
        <v>-3.942163228461356E-3</v>
      </c>
      <c r="AK2183">
        <v>5.0537115831142648E-2</v>
      </c>
      <c r="AL2183">
        <v>0.11701492188691938</v>
      </c>
      <c r="AM2183">
        <v>-0.1891612611491264</v>
      </c>
      <c r="AN2183">
        <v>0.14151796779434411</v>
      </c>
      <c r="AO2183">
        <v>-4.4763459495724467</v>
      </c>
      <c r="AP2183">
        <v>4.1230238042932035</v>
      </c>
      <c r="AQ2183">
        <v>14.629892519389555</v>
      </c>
      <c r="AR2183">
        <v>0.39186038229651576</v>
      </c>
      <c r="AS2183">
        <v>-6.6379642495817515E-2</v>
      </c>
      <c r="AT2183">
        <v>-1.0000000000000011</v>
      </c>
      <c r="AU2183">
        <v>-1.0000000000000011</v>
      </c>
      <c r="AV2183">
        <v>0.81327755050763972</v>
      </c>
      <c r="AW2183">
        <v>70.974858944269087</v>
      </c>
      <c r="AX2183">
        <v>70.580642621422939</v>
      </c>
      <c r="AY2183">
        <v>0.32332856192840453</v>
      </c>
      <c r="AZ2183">
        <v>24.040705767225727</v>
      </c>
      <c r="BA2183">
        <v>1469.4395245577009</v>
      </c>
    </row>
    <row r="2184" spans="1:100" x14ac:dyDescent="0.25">
      <c r="A2184">
        <v>5146</v>
      </c>
      <c r="B2184" t="s">
        <v>2501</v>
      </c>
      <c r="C2184">
        <v>3</v>
      </c>
      <c r="D2184">
        <v>4.1639172053183939</v>
      </c>
      <c r="E2184">
        <v>0</v>
      </c>
      <c r="F2184">
        <v>-0.1680736283694412</v>
      </c>
      <c r="G2184">
        <v>-0.1680736283694412</v>
      </c>
      <c r="H2184">
        <v>0.25934612727793732</v>
      </c>
      <c r="I2184">
        <v>0</v>
      </c>
      <c r="J2184">
        <v>15.560767636676243</v>
      </c>
      <c r="K2184">
        <v>0.25934612727793732</v>
      </c>
      <c r="L2184">
        <v>-1</v>
      </c>
      <c r="M2184">
        <v>-1</v>
      </c>
      <c r="N2184">
        <v>5.1869225455587493</v>
      </c>
      <c r="O2184">
        <v>19.556611213625189</v>
      </c>
      <c r="P2184">
        <v>-2.1247999407759736E-2</v>
      </c>
      <c r="Q2184">
        <v>-0.1502690103328006</v>
      </c>
      <c r="R2184">
        <v>-1.8518002053535272E-2</v>
      </c>
      <c r="S2184">
        <v>0.33333333333333354</v>
      </c>
      <c r="T2184">
        <v>0.15586600783369395</v>
      </c>
      <c r="U2184">
        <v>0.13245570447651436</v>
      </c>
      <c r="V2184">
        <v>-2.1186727292761647E-2</v>
      </c>
      <c r="W2184">
        <v>13.644887642913707</v>
      </c>
      <c r="X2184">
        <v>0.54380578429884519</v>
      </c>
      <c r="Y2184">
        <v>-1</v>
      </c>
      <c r="Z2184">
        <v>-1</v>
      </c>
      <c r="AA2184">
        <v>40.975104029217448</v>
      </c>
      <c r="AB2184">
        <v>0.20165885883099888</v>
      </c>
      <c r="AC2184">
        <v>0.23667700734199618</v>
      </c>
      <c r="AD2184">
        <v>0.10863882159415046</v>
      </c>
      <c r="AE2184">
        <v>27.348734388357279</v>
      </c>
      <c r="AF2184">
        <v>-1</v>
      </c>
      <c r="AG2184">
        <v>-1</v>
      </c>
      <c r="AH2184">
        <v>-1</v>
      </c>
      <c r="AI2184">
        <v>0</v>
      </c>
      <c r="AJ2184">
        <v>-2.1186727292761647E-2</v>
      </c>
      <c r="AK2184">
        <v>0.36050263332155214</v>
      </c>
      <c r="AL2184">
        <v>0.13232858101656955</v>
      </c>
      <c r="AM2184">
        <v>0.14683545214216315</v>
      </c>
      <c r="AN2184">
        <v>-4.4077424487869964E-2</v>
      </c>
      <c r="AO2184">
        <v>5.4733994701618425</v>
      </c>
      <c r="AP2184">
        <v>-0.44029270711390184</v>
      </c>
      <c r="AQ2184">
        <v>29.205655279589941</v>
      </c>
      <c r="AR2184">
        <v>0.60046831835078018</v>
      </c>
      <c r="AS2184">
        <v>0.80315191157678234</v>
      </c>
      <c r="AT2184">
        <v>-1</v>
      </c>
      <c r="AU2184">
        <v>-1</v>
      </c>
      <c r="AV2184">
        <v>-0.18659163042297652</v>
      </c>
      <c r="AW2184">
        <v>60.091422535728753</v>
      </c>
      <c r="AX2184">
        <v>57.972749806452597</v>
      </c>
      <c r="AY2184">
        <v>0.24795615630753193</v>
      </c>
      <c r="AZ2184">
        <v>-3.8649082631743132</v>
      </c>
      <c r="BA2184">
        <v>1469.2079402591266</v>
      </c>
    </row>
    <row r="2185" spans="1:100" x14ac:dyDescent="0.25">
      <c r="A2185">
        <v>5147</v>
      </c>
      <c r="B2185" t="s">
        <v>2502</v>
      </c>
      <c r="C2185">
        <v>3</v>
      </c>
      <c r="D2185">
        <v>2.9918057187758658</v>
      </c>
      <c r="E2185">
        <v>-4.5626033221740714E-3</v>
      </c>
      <c r="F2185">
        <v>-0.38400519389026111</v>
      </c>
      <c r="G2185">
        <v>-0.38400519389026111</v>
      </c>
      <c r="H2185">
        <v>0.19981200784676717</v>
      </c>
      <c r="I2185">
        <v>0</v>
      </c>
      <c r="J2185">
        <v>11.988720470806031</v>
      </c>
      <c r="K2185">
        <v>0.19981200784676717</v>
      </c>
      <c r="L2185">
        <v>-1.0000000000000013</v>
      </c>
      <c r="M2185">
        <v>-1.0000000000000013</v>
      </c>
      <c r="N2185">
        <v>3.996240156935345</v>
      </c>
      <c r="O2185">
        <v>14.596520995691636</v>
      </c>
      <c r="P2185">
        <v>-0.76096108707945187</v>
      </c>
      <c r="Q2185">
        <v>-1.330186322483824</v>
      </c>
      <c r="R2185">
        <v>-0.54959635045157529</v>
      </c>
      <c r="S2185">
        <v>0.33051387340274685</v>
      </c>
      <c r="T2185">
        <v>0.35832301402856781</v>
      </c>
      <c r="U2185">
        <v>0.3784026951557688</v>
      </c>
      <c r="V2185">
        <v>-3.4274313891260472E-3</v>
      </c>
      <c r="W2185">
        <v>34.560005734047614</v>
      </c>
      <c r="X2185">
        <v>2.0100813299550744</v>
      </c>
      <c r="Y2185">
        <v>-1.0000000000000013</v>
      </c>
      <c r="Z2185">
        <v>-1.0000000000000013</v>
      </c>
      <c r="AA2185">
        <v>60.928481316994535</v>
      </c>
      <c r="AB2185">
        <v>8.8465978214892105E-2</v>
      </c>
      <c r="AC2185">
        <v>0.20320244629260406</v>
      </c>
      <c r="AD2185">
        <v>0.2466930141604734</v>
      </c>
      <c r="AE2185">
        <v>26.918071933398476</v>
      </c>
      <c r="AF2185">
        <v>-1.0000000000000013</v>
      </c>
      <c r="AG2185">
        <v>-1.0000000000000013</v>
      </c>
      <c r="AH2185">
        <v>-1.0000000000000013</v>
      </c>
      <c r="AI2185">
        <v>-8.4516551225793483E-3</v>
      </c>
      <c r="AJ2185">
        <v>-3.4274313891260472E-3</v>
      </c>
      <c r="AK2185">
        <v>3.2031648710034201E-2</v>
      </c>
      <c r="AL2185">
        <v>6.7038160646346476E-2</v>
      </c>
      <c r="AM2185">
        <v>0.10302360634670692</v>
      </c>
      <c r="AN2185">
        <v>0.23459647031760902</v>
      </c>
      <c r="AO2185">
        <v>2.735748402217844</v>
      </c>
      <c r="AP2185">
        <v>6.2001025611719562</v>
      </c>
      <c r="AQ2185">
        <v>46.548726204853637</v>
      </c>
      <c r="AR2185">
        <v>1.0638121511979575</v>
      </c>
      <c r="AS2185">
        <v>2.2098933378018426</v>
      </c>
      <c r="AT2185">
        <v>-1.0000000000000013</v>
      </c>
      <c r="AU2185">
        <v>-1.0000000000000013</v>
      </c>
      <c r="AV2185">
        <v>-0.93360154434183662</v>
      </c>
      <c r="AW2185">
        <v>81.725104873858129</v>
      </c>
      <c r="AX2185">
        <v>81.213328632493926</v>
      </c>
      <c r="AY2185">
        <v>0.15986713098886091</v>
      </c>
      <c r="AZ2185">
        <v>-3.1876853864001076</v>
      </c>
      <c r="BA2185">
        <v>1405.6526186708795</v>
      </c>
    </row>
    <row r="2186" spans="1:100" x14ac:dyDescent="0.25">
      <c r="A2186">
        <v>5148</v>
      </c>
      <c r="B2186" t="s">
        <v>2503</v>
      </c>
      <c r="C2186">
        <v>2</v>
      </c>
      <c r="D2186">
        <v>4.3238440986073199</v>
      </c>
      <c r="E2186">
        <v>0.13148147524138881</v>
      </c>
      <c r="F2186">
        <v>0.40434051357879636</v>
      </c>
      <c r="G2186">
        <v>0.4138435313049787</v>
      </c>
      <c r="H2186">
        <v>0.13784330022773</v>
      </c>
      <c r="I2186">
        <v>0</v>
      </c>
      <c r="J2186">
        <v>8.2705980136637987</v>
      </c>
      <c r="K2186">
        <v>0.13784330022773</v>
      </c>
      <c r="L2186">
        <v>-1</v>
      </c>
      <c r="M2186">
        <v>-1</v>
      </c>
      <c r="N2186">
        <v>2.7568660045545998</v>
      </c>
      <c r="O2186">
        <v>12.435857715317502</v>
      </c>
      <c r="P2186">
        <v>0.83366167507905531</v>
      </c>
      <c r="Q2186">
        <v>2.2367427882055302</v>
      </c>
      <c r="R2186">
        <v>0.73614704525644215</v>
      </c>
      <c r="S2186">
        <v>0.34062154419559609</v>
      </c>
      <c r="T2186">
        <v>0.32718628674114136</v>
      </c>
      <c r="U2186">
        <v>0.13087612493777021</v>
      </c>
      <c r="V2186">
        <v>7.6745814977812379E-3</v>
      </c>
      <c r="W2186">
        <v>27.67895873187938</v>
      </c>
      <c r="X2186">
        <v>1.049592602733775</v>
      </c>
      <c r="Y2186">
        <v>-1</v>
      </c>
      <c r="Z2186">
        <v>-1</v>
      </c>
      <c r="AA2186">
        <v>49.334438579972542</v>
      </c>
      <c r="AB2186">
        <v>0.17716435189760002</v>
      </c>
      <c r="AC2186">
        <v>0.1774006505278784</v>
      </c>
      <c r="AD2186">
        <v>0.17229606702176448</v>
      </c>
      <c r="AE2186">
        <v>23.125125902940571</v>
      </c>
      <c r="AF2186">
        <v>-1</v>
      </c>
      <c r="AG2186">
        <v>-1</v>
      </c>
      <c r="AH2186">
        <v>-1</v>
      </c>
      <c r="AI2186">
        <v>3.9412649467780352E-3</v>
      </c>
      <c r="AJ2186">
        <v>7.6745814977812379E-3</v>
      </c>
      <c r="AK2186">
        <v>1.8470638756421048E-2</v>
      </c>
      <c r="AL2186">
        <v>0.15335731823282628</v>
      </c>
      <c r="AM2186">
        <v>1.3167596015104407E-2</v>
      </c>
      <c r="AN2186">
        <v>0.17027326419994937</v>
      </c>
      <c r="AO2186">
        <v>0.72231782076304496</v>
      </c>
      <c r="AP2186">
        <v>4.7228434695595354</v>
      </c>
      <c r="AQ2186">
        <v>33.088802922042539</v>
      </c>
      <c r="AR2186">
        <v>0.77381311611396764</v>
      </c>
      <c r="AS2186">
        <v>1.1438636466214644</v>
      </c>
      <c r="AT2186">
        <v>-1</v>
      </c>
      <c r="AU2186">
        <v>-1</v>
      </c>
      <c r="AV2186">
        <v>1.0286131159136125</v>
      </c>
      <c r="AW2186">
        <v>62.298009534153792</v>
      </c>
      <c r="AX2186">
        <v>62.509898374479036</v>
      </c>
      <c r="AY2186">
        <v>0.22423426425179832</v>
      </c>
      <c r="AZ2186">
        <v>10.085412521609042</v>
      </c>
      <c r="BA2186">
        <v>1447.1187438988816</v>
      </c>
    </row>
    <row r="2187" spans="1:100" x14ac:dyDescent="0.25">
      <c r="A2187">
        <v>5149</v>
      </c>
      <c r="B2187" t="s">
        <v>2504</v>
      </c>
      <c r="C2187">
        <v>3</v>
      </c>
      <c r="D2187">
        <v>5.5814770924641213</v>
      </c>
      <c r="E2187">
        <v>2.5443600194022509E-3</v>
      </c>
      <c r="F2187">
        <v>0.98483077380278916</v>
      </c>
      <c r="G2187">
        <v>0.98483077380278916</v>
      </c>
      <c r="H2187">
        <v>1.7833039808482574E-2</v>
      </c>
      <c r="I2187">
        <v>0</v>
      </c>
      <c r="J2187">
        <v>1.0699823885089546</v>
      </c>
      <c r="K2187">
        <v>1.7833039808482574E-2</v>
      </c>
      <c r="L2187">
        <v>-1.0000000000000007</v>
      </c>
      <c r="M2187">
        <v>-1.0000000000000007</v>
      </c>
      <c r="N2187">
        <v>0.35666079616965107</v>
      </c>
      <c r="O2187">
        <v>7.6362902547758766</v>
      </c>
      <c r="P2187">
        <v>1.927076623600521E-2</v>
      </c>
      <c r="Q2187">
        <v>-1.3516355409266212</v>
      </c>
      <c r="R2187">
        <v>-0.44479249088942946</v>
      </c>
      <c r="S2187">
        <v>0.33333333333333359</v>
      </c>
      <c r="T2187">
        <v>0.37278421714659637</v>
      </c>
      <c r="U2187">
        <v>-8.1818164763350909E-3</v>
      </c>
      <c r="V2187">
        <v>-6.3369199792968692E-3</v>
      </c>
      <c r="W2187">
        <v>26.950630968632638</v>
      </c>
      <c r="X2187">
        <v>0.65698660870358883</v>
      </c>
      <c r="Y2187">
        <v>-1.0000000000000007</v>
      </c>
      <c r="Z2187">
        <v>-1.0000000000000007</v>
      </c>
      <c r="AA2187">
        <v>63.398294651078899</v>
      </c>
      <c r="AB2187">
        <v>0.17458318159480551</v>
      </c>
      <c r="AC2187">
        <v>0.33495678596530903</v>
      </c>
      <c r="AD2187">
        <v>0.22830915590659967</v>
      </c>
      <c r="AE2187">
        <v>36.892456173335702</v>
      </c>
      <c r="AF2187">
        <v>-1.0000000000000007</v>
      </c>
      <c r="AG2187">
        <v>-1.0000000000000007</v>
      </c>
      <c r="AH2187">
        <v>-1.0000000000000007</v>
      </c>
      <c r="AI2187">
        <v>3.2409257434636546E-2</v>
      </c>
      <c r="AJ2187">
        <v>-6.3369199792968692E-3</v>
      </c>
      <c r="AK2187">
        <v>-0.15340066996151719</v>
      </c>
      <c r="AL2187">
        <v>6.562321446586801E-2</v>
      </c>
      <c r="AM2187">
        <v>0.26700904400584735</v>
      </c>
      <c r="AN2187">
        <v>5.5676675765852238E-2</v>
      </c>
      <c r="AO2187">
        <v>5.9082227503385987</v>
      </c>
      <c r="AP2187">
        <v>1.7200329664756455</v>
      </c>
      <c r="AQ2187">
        <v>28.020613357141595</v>
      </c>
      <c r="AR2187">
        <v>0.69159881402429813</v>
      </c>
      <c r="AS2187">
        <v>0.67481964851207121</v>
      </c>
      <c r="AT2187">
        <v>-1.0000000000000007</v>
      </c>
      <c r="AU2187">
        <v>-1.0000000000000007</v>
      </c>
      <c r="AV2187">
        <v>0.54003828291336009</v>
      </c>
      <c r="AW2187">
        <v>72.7546178723304</v>
      </c>
      <c r="AX2187">
        <v>72.769111023093444</v>
      </c>
      <c r="AY2187">
        <v>0.35919051367369448</v>
      </c>
      <c r="AZ2187">
        <v>30.000333692338593</v>
      </c>
      <c r="BA2187">
        <v>1448.7760450698704</v>
      </c>
    </row>
    <row r="2188" spans="1:100" x14ac:dyDescent="0.25">
      <c r="A2188">
        <v>5150</v>
      </c>
      <c r="B2188" t="s">
        <v>2505</v>
      </c>
      <c r="C2188">
        <v>3</v>
      </c>
      <c r="D2188">
        <v>4.3583635575593966</v>
      </c>
      <c r="E2188">
        <v>-1.6621900247568658E-2</v>
      </c>
      <c r="F2188">
        <v>0.15440698519697599</v>
      </c>
      <c r="G2188">
        <v>0.15440698519697599</v>
      </c>
      <c r="H2188">
        <v>0.12068275627232727</v>
      </c>
      <c r="I2188">
        <v>0</v>
      </c>
      <c r="J2188">
        <v>7.2409653763396369</v>
      </c>
      <c r="K2188">
        <v>0.12068275627232727</v>
      </c>
      <c r="L2188">
        <v>-1.0000000000000013</v>
      </c>
      <c r="M2188">
        <v>-1.0000000000000013</v>
      </c>
      <c r="N2188">
        <v>2.4136551254465459</v>
      </c>
      <c r="O2188">
        <v>11.753735919096012</v>
      </c>
      <c r="P2188">
        <v>0.49645623561804264</v>
      </c>
      <c r="Q2188">
        <v>-0.51495169284970332</v>
      </c>
      <c r="R2188">
        <v>-5.8449955645141369E-2</v>
      </c>
      <c r="S2188">
        <v>0.33723298043363498</v>
      </c>
      <c r="T2188">
        <v>0.34705120074216517</v>
      </c>
      <c r="U2188">
        <v>0.48293567839261198</v>
      </c>
      <c r="V2188">
        <v>0</v>
      </c>
      <c r="W2188">
        <v>41.861484131843405</v>
      </c>
      <c r="X2188">
        <v>2.503670922686426</v>
      </c>
      <c r="Y2188">
        <v>-1.0000000000000013</v>
      </c>
      <c r="Z2188">
        <v>-1.0000000000000013</v>
      </c>
      <c r="AA2188">
        <v>91.703809829513176</v>
      </c>
      <c r="AB2188">
        <v>0.43790357936548024</v>
      </c>
      <c r="AC2188">
        <v>0.12610576132895654</v>
      </c>
      <c r="AD2188">
        <v>0.43400617237186029</v>
      </c>
      <c r="AE2188">
        <v>49.900775653314852</v>
      </c>
      <c r="AF2188">
        <v>-1.0000000000000013</v>
      </c>
      <c r="AG2188">
        <v>-1.0000000000000013</v>
      </c>
      <c r="AH2188">
        <v>-1.0000000000000013</v>
      </c>
      <c r="AI2188">
        <v>0</v>
      </c>
      <c r="AJ2188">
        <v>0</v>
      </c>
      <c r="AK2188">
        <v>0.13381576703473913</v>
      </c>
      <c r="AL2188">
        <v>0.17715193897354328</v>
      </c>
      <c r="AM2188">
        <v>9.7917325408174334E-3</v>
      </c>
      <c r="AN2188">
        <v>3.0723198022670057E-2</v>
      </c>
      <c r="AO2188">
        <v>0.91387214869413058</v>
      </c>
      <c r="AP2188">
        <v>1.6538396454344688</v>
      </c>
      <c r="AQ2188">
        <v>49.102449508183057</v>
      </c>
      <c r="AR2188">
        <v>1.1672198595684127</v>
      </c>
      <c r="AS2188">
        <v>2.6243536789587534</v>
      </c>
      <c r="AT2188">
        <v>-1.0000000000000013</v>
      </c>
      <c r="AU2188">
        <v>-1.0000000000000013</v>
      </c>
      <c r="AV2188">
        <v>9.5957029551834702E-2</v>
      </c>
      <c r="AW2188">
        <v>105.11138539404359</v>
      </c>
      <c r="AX2188">
        <v>105.11138539404359</v>
      </c>
      <c r="AY2188">
        <v>0.28872947284698208</v>
      </c>
      <c r="AZ2188">
        <v>50.667504133162097</v>
      </c>
      <c r="BA2188">
        <v>1610.6549400397246</v>
      </c>
      <c r="CU2188" t="e">
        <v>#N/A</v>
      </c>
      <c r="CV2188" t="e">
        <v>#N/A</v>
      </c>
    </row>
    <row r="2189" spans="1:100" x14ac:dyDescent="0.25">
      <c r="A2189">
        <v>5152</v>
      </c>
      <c r="B2189" t="s">
        <v>2506</v>
      </c>
      <c r="C2189">
        <v>3</v>
      </c>
      <c r="D2189">
        <v>3.7587294646930527</v>
      </c>
      <c r="E2189">
        <v>0</v>
      </c>
      <c r="F2189">
        <v>5.9866084894285743E-2</v>
      </c>
      <c r="G2189">
        <v>5.9866084894285743E-2</v>
      </c>
      <c r="H2189">
        <v>2.7768335614913917E-2</v>
      </c>
      <c r="I2189">
        <v>0</v>
      </c>
      <c r="J2189">
        <v>1.6661001368948338</v>
      </c>
      <c r="K2189">
        <v>2.7768335614913917E-2</v>
      </c>
      <c r="L2189">
        <v>-0.99999999999999922</v>
      </c>
      <c r="M2189">
        <v>-0.99999999999999922</v>
      </c>
      <c r="N2189">
        <v>0.55536671229827661</v>
      </c>
      <c r="O2189">
        <v>5.4846956864821754</v>
      </c>
      <c r="P2189">
        <v>-1.7526868769638151</v>
      </c>
      <c r="Q2189">
        <v>-0.63505710607376276</v>
      </c>
      <c r="R2189">
        <v>-0.32567509952527385</v>
      </c>
      <c r="S2189">
        <v>0.33333333333333298</v>
      </c>
      <c r="T2189">
        <v>0.35623600136517802</v>
      </c>
      <c r="U2189">
        <v>0.17233462874074179</v>
      </c>
      <c r="V2189">
        <v>0</v>
      </c>
      <c r="W2189">
        <v>33.365425112973561</v>
      </c>
      <c r="X2189">
        <v>1.3740421820784092</v>
      </c>
      <c r="Y2189">
        <v>-0.99999999999999922</v>
      </c>
      <c r="Z2189">
        <v>-0.99999999999999922</v>
      </c>
      <c r="AA2189">
        <v>72.535045397160161</v>
      </c>
      <c r="AB2189">
        <v>0.19452114184491739</v>
      </c>
      <c r="AC2189">
        <v>0.26639705817695841</v>
      </c>
      <c r="AD2189">
        <v>0.32898770765236079</v>
      </c>
      <c r="AE2189">
        <v>39.495295383711813</v>
      </c>
      <c r="AF2189">
        <v>-0.99999999999999922</v>
      </c>
      <c r="AG2189">
        <v>-0.99999999999999922</v>
      </c>
      <c r="AH2189">
        <v>-0.99999999999999922</v>
      </c>
      <c r="AI2189">
        <v>0</v>
      </c>
      <c r="AJ2189">
        <v>0</v>
      </c>
      <c r="AK2189">
        <v>-0.17216517663418104</v>
      </c>
      <c r="AL2189">
        <v>0.1670717907218289</v>
      </c>
      <c r="AM2189">
        <v>-0.15595667234502841</v>
      </c>
      <c r="AN2189">
        <v>0.1007493275475935</v>
      </c>
      <c r="AO2189">
        <v>-4.7597426917966166</v>
      </c>
      <c r="AP2189">
        <v>3.3540921422989829</v>
      </c>
      <c r="AQ2189">
        <v>35.03152524986838</v>
      </c>
      <c r="AR2189">
        <v>0.8619039634392528</v>
      </c>
      <c r="AS2189">
        <v>1.4018105176933233</v>
      </c>
      <c r="AT2189">
        <v>-0.99999999999999922</v>
      </c>
      <c r="AU2189">
        <v>-0.99999999999999922</v>
      </c>
      <c r="AV2189">
        <v>-0.26580901463098805</v>
      </c>
      <c r="AW2189">
        <v>81.373833225941297</v>
      </c>
      <c r="AX2189">
        <v>81.373833225941297</v>
      </c>
      <c r="AY2189">
        <v>0.17684948118351945</v>
      </c>
      <c r="AZ2189">
        <v>11.85634863566669</v>
      </c>
      <c r="BA2189">
        <v>1479.0137783325649</v>
      </c>
    </row>
    <row r="2190" spans="1:100" x14ac:dyDescent="0.25">
      <c r="A2190">
        <v>5153</v>
      </c>
      <c r="B2190" t="s">
        <v>2507</v>
      </c>
      <c r="C2190">
        <v>3</v>
      </c>
      <c r="D2190">
        <v>4.1680959358229623</v>
      </c>
      <c r="E2190">
        <v>5.0598906142212538E-3</v>
      </c>
      <c r="F2190">
        <v>0.31231052941174936</v>
      </c>
      <c r="G2190">
        <v>0.31231052941174936</v>
      </c>
      <c r="H2190">
        <v>0.1983967806197689</v>
      </c>
      <c r="I2190">
        <v>0</v>
      </c>
      <c r="J2190">
        <v>11.903806837186135</v>
      </c>
      <c r="K2190">
        <v>0.1983967806197689</v>
      </c>
      <c r="L2190">
        <v>-1.0000000000000002</v>
      </c>
      <c r="M2190">
        <v>-1.0000000000000002</v>
      </c>
      <c r="N2190">
        <v>3.9679356123953777</v>
      </c>
      <c r="O2190">
        <v>16.384213302420839</v>
      </c>
      <c r="P2190">
        <v>9.6825784705815723E-2</v>
      </c>
      <c r="Q2190">
        <v>-0.26290827899908475</v>
      </c>
      <c r="R2190">
        <v>-0.11421417143642901</v>
      </c>
      <c r="S2190">
        <v>0.33806466836419141</v>
      </c>
      <c r="T2190">
        <v>0.24089102653404604</v>
      </c>
      <c r="U2190">
        <v>-4.7693882650978348E-2</v>
      </c>
      <c r="V2190">
        <v>0</v>
      </c>
      <c r="W2190">
        <v>13.314601265099613</v>
      </c>
      <c r="X2190">
        <v>0.1954296938658959</v>
      </c>
      <c r="Y2190">
        <v>-1.0000000000000002</v>
      </c>
      <c r="Z2190">
        <v>-1.0000000000000002</v>
      </c>
      <c r="AA2190">
        <v>47.824648459932178</v>
      </c>
      <c r="AB2190">
        <v>0.37050301285291448</v>
      </c>
      <c r="AC2190">
        <v>0.28855658333772849</v>
      </c>
      <c r="AD2190">
        <v>3.3425631134736858E-2</v>
      </c>
      <c r="AE2190">
        <v>34.624261366268996</v>
      </c>
      <c r="AF2190">
        <v>-1.0000000000000002</v>
      </c>
      <c r="AG2190">
        <v>-1.0000000000000002</v>
      </c>
      <c r="AH2190">
        <v>-1.0000000000000002</v>
      </c>
      <c r="AI2190">
        <v>0</v>
      </c>
      <c r="AJ2190">
        <v>0</v>
      </c>
      <c r="AK2190">
        <v>0.14067001710022381</v>
      </c>
      <c r="AL2190">
        <v>-0.12543490500949611</v>
      </c>
      <c r="AM2190">
        <v>-0.27178578609940024</v>
      </c>
      <c r="AN2190">
        <v>-0.30714902365352198</v>
      </c>
      <c r="AO2190">
        <v>-6.0912945669838905</v>
      </c>
      <c r="AP2190">
        <v>-8.3059001163855299</v>
      </c>
      <c r="AQ2190">
        <v>25.218408102285743</v>
      </c>
      <c r="AR2190">
        <v>0.5312618122472591</v>
      </c>
      <c r="AS2190">
        <v>0.3938264744856651</v>
      </c>
      <c r="AT2190">
        <v>-1.0000000000000002</v>
      </c>
      <c r="AU2190">
        <v>-1.0000000000000002</v>
      </c>
      <c r="AV2190">
        <v>0.19809635797532041</v>
      </c>
      <c r="AW2190">
        <v>55.902961645967522</v>
      </c>
      <c r="AX2190">
        <v>55.902961645967522</v>
      </c>
      <c r="AY2190">
        <v>9.2901172936370985E-2</v>
      </c>
      <c r="AZ2190">
        <v>-11.395910900629099</v>
      </c>
      <c r="BA2190">
        <v>1436.6930357520134</v>
      </c>
    </row>
    <row r="2191" spans="1:100" x14ac:dyDescent="0.25">
      <c r="A2191">
        <v>5155</v>
      </c>
      <c r="B2191" t="s">
        <v>2508</v>
      </c>
      <c r="C2191">
        <v>3</v>
      </c>
      <c r="D2191">
        <v>4.199681141428921</v>
      </c>
      <c r="E2191">
        <v>0</v>
      </c>
      <c r="F2191">
        <v>0.67780947697447302</v>
      </c>
      <c r="G2191">
        <v>0.67780947697447302</v>
      </c>
      <c r="H2191">
        <v>0.29620035353540941</v>
      </c>
      <c r="I2191">
        <v>4.9603216438776163E-4</v>
      </c>
      <c r="J2191">
        <v>17.801783141987833</v>
      </c>
      <c r="K2191">
        <v>0.29669638569979717</v>
      </c>
      <c r="L2191">
        <v>-1.0000000000000002</v>
      </c>
      <c r="M2191">
        <v>-1.0000000000000002</v>
      </c>
      <c r="N2191">
        <v>5.9339277139959457</v>
      </c>
      <c r="O2191">
        <v>22.679273760391233</v>
      </c>
      <c r="P2191">
        <v>1.8752332840568811</v>
      </c>
      <c r="Q2191">
        <v>-1.4081656736689807</v>
      </c>
      <c r="R2191">
        <v>-0.37899435860171737</v>
      </c>
      <c r="S2191">
        <v>0.33333333333333359</v>
      </c>
      <c r="T2191">
        <v>0.37894165983787503</v>
      </c>
      <c r="U2191">
        <v>0.41158606494576483</v>
      </c>
      <c r="V2191">
        <v>0.13828328690361091</v>
      </c>
      <c r="W2191">
        <v>38.617918372831475</v>
      </c>
      <c r="X2191">
        <v>2.9322823356178627</v>
      </c>
      <c r="Y2191">
        <v>-1.0000000000000002</v>
      </c>
      <c r="Z2191">
        <v>-1.0000000000000002</v>
      </c>
      <c r="AA2191">
        <v>80.276540812154536</v>
      </c>
      <c r="AB2191">
        <v>0.35821319248000777</v>
      </c>
      <c r="AC2191">
        <v>0.15469282752868899</v>
      </c>
      <c r="AD2191">
        <v>0.32784631594979929</v>
      </c>
      <c r="AE2191">
        <v>42.037616797924777</v>
      </c>
      <c r="AF2191">
        <v>-1.0000000000000002</v>
      </c>
      <c r="AG2191">
        <v>-1.0000000000000002</v>
      </c>
      <c r="AH2191">
        <v>-1.0000000000000002</v>
      </c>
      <c r="AI2191">
        <v>0</v>
      </c>
      <c r="AJ2191">
        <v>0.13828328690361091</v>
      </c>
      <c r="AK2191">
        <v>2.3544843456877518E-2</v>
      </c>
      <c r="AL2191">
        <v>0.18299829771593487</v>
      </c>
      <c r="AM2191">
        <v>0.16924618795513269</v>
      </c>
      <c r="AN2191">
        <v>6.6514966156019928E-2</v>
      </c>
      <c r="AO2191">
        <v>4.3488789161627048</v>
      </c>
      <c r="AP2191">
        <v>2.5778656424801718</v>
      </c>
      <c r="AQ2191">
        <v>56.419701514819295</v>
      </c>
      <c r="AR2191">
        <v>1.262144345020584</v>
      </c>
      <c r="AS2191">
        <v>3.2289787213176591</v>
      </c>
      <c r="AT2191">
        <v>-1.0000000000000002</v>
      </c>
      <c r="AU2191">
        <v>-1.0000000000000002</v>
      </c>
      <c r="AV2191">
        <v>0.29881511837275548</v>
      </c>
      <c r="AW2191">
        <v>105.53368021502592</v>
      </c>
      <c r="AX2191">
        <v>119.36200890538703</v>
      </c>
      <c r="AY2191">
        <v>0.27082820155059917</v>
      </c>
      <c r="AZ2191">
        <v>20.368637329792811</v>
      </c>
      <c r="BA2191">
        <v>1501.3577180299189</v>
      </c>
    </row>
    <row r="2192" spans="1:100" x14ac:dyDescent="0.25">
      <c r="A2192">
        <v>5156</v>
      </c>
      <c r="B2192" t="s">
        <v>2509</v>
      </c>
      <c r="C2192">
        <v>2</v>
      </c>
      <c r="D2192">
        <v>3.2602960279372848</v>
      </c>
      <c r="E2192">
        <v>-0.10476241547967524</v>
      </c>
      <c r="F2192">
        <v>-0.18393258059019787</v>
      </c>
      <c r="G2192">
        <v>-0.17710096615306764</v>
      </c>
      <c r="H2192">
        <v>1.5588960160887164E-2</v>
      </c>
      <c r="I2192">
        <v>0</v>
      </c>
      <c r="J2192">
        <v>0.93533760965322976</v>
      </c>
      <c r="K2192">
        <v>1.5588960160887164E-2</v>
      </c>
      <c r="L2192">
        <v>-1</v>
      </c>
      <c r="M2192">
        <v>-1</v>
      </c>
      <c r="N2192">
        <v>0.31177920321774333</v>
      </c>
      <c r="O2192">
        <v>4.8164400232630014</v>
      </c>
      <c r="P2192">
        <v>-0.36278735389437172</v>
      </c>
      <c r="Q2192">
        <v>-0.55966921210688825</v>
      </c>
      <c r="R2192">
        <v>-0.18233001050894954</v>
      </c>
      <c r="S2192">
        <v>0.31776871452286348</v>
      </c>
      <c r="T2192">
        <v>0.23070118103967718</v>
      </c>
      <c r="U2192">
        <v>1.1400441408420864E-2</v>
      </c>
      <c r="V2192">
        <v>-8.1235138502430068E-3</v>
      </c>
      <c r="W2192">
        <v>20.138349401599466</v>
      </c>
      <c r="X2192">
        <v>0.49610971672232879</v>
      </c>
      <c r="Y2192">
        <v>-1</v>
      </c>
      <c r="Z2192">
        <v>-1</v>
      </c>
      <c r="AA2192">
        <v>33.809538493655438</v>
      </c>
      <c r="AB2192">
        <v>4.3150098388985772E-2</v>
      </c>
      <c r="AC2192">
        <v>4.3335538930217604E-2</v>
      </c>
      <c r="AD2192">
        <v>3.9382248039532067E-2</v>
      </c>
      <c r="AE2192">
        <v>10.778863859007611</v>
      </c>
      <c r="AF2192">
        <v>-1</v>
      </c>
      <c r="AG2192">
        <v>-1</v>
      </c>
      <c r="AH2192">
        <v>-1</v>
      </c>
      <c r="AI2192">
        <v>-4.7215037987607799E-3</v>
      </c>
      <c r="AJ2192">
        <v>-8.1235138502430068E-3</v>
      </c>
      <c r="AK2192">
        <v>0.17992325713427454</v>
      </c>
      <c r="AL2192">
        <v>-8.0953001450272122E-3</v>
      </c>
      <c r="AM2192">
        <v>0.20121523414294779</v>
      </c>
      <c r="AN2192">
        <v>-1.7774373927894035E-2</v>
      </c>
      <c r="AO2192">
        <v>5.5107472149267327</v>
      </c>
      <c r="AP2192">
        <v>-6.5585924604151913E-2</v>
      </c>
      <c r="AQ2192">
        <v>25.061292078808105</v>
      </c>
      <c r="AR2192">
        <v>0.59711188937329152</v>
      </c>
      <c r="AS2192">
        <v>0.57243404976257717</v>
      </c>
      <c r="AT2192">
        <v>-1</v>
      </c>
      <c r="AU2192">
        <v>-1</v>
      </c>
      <c r="AV2192">
        <v>-0.19024292098585893</v>
      </c>
      <c r="AW2192">
        <v>44.406698036775545</v>
      </c>
      <c r="AX2192">
        <v>44.384199289813978</v>
      </c>
      <c r="AY2192">
        <v>8.6423186094626944E-2</v>
      </c>
      <c r="AZ2192">
        <v>-14.05805761725518</v>
      </c>
      <c r="BA2192">
        <v>1374.3782352254607</v>
      </c>
    </row>
    <row r="2193" spans="1:100" x14ac:dyDescent="0.25">
      <c r="A2193">
        <v>5159</v>
      </c>
      <c r="B2193" t="s">
        <v>2510</v>
      </c>
      <c r="C2193">
        <v>3</v>
      </c>
      <c r="D2193">
        <v>3.5195406803211786</v>
      </c>
      <c r="E2193">
        <v>0</v>
      </c>
      <c r="F2193">
        <v>0.89427154768573647</v>
      </c>
      <c r="G2193">
        <v>0.89427154768573647</v>
      </c>
      <c r="H2193">
        <v>7.8222484626043164E-3</v>
      </c>
      <c r="I2193">
        <v>0</v>
      </c>
      <c r="J2193">
        <v>0.46933490775625641</v>
      </c>
      <c r="K2193">
        <v>7.8222484626043164E-3</v>
      </c>
      <c r="L2193">
        <v>-1.0000000000000002</v>
      </c>
      <c r="M2193">
        <v>-1.0000000000000002</v>
      </c>
      <c r="N2193">
        <v>0.15644496925208623</v>
      </c>
      <c r="O2193">
        <v>4.8831471357631715</v>
      </c>
      <c r="P2193">
        <v>5.7572771292818068</v>
      </c>
      <c r="Q2193">
        <v>7.5351708337543899</v>
      </c>
      <c r="R2193">
        <v>3.0666425599892526</v>
      </c>
      <c r="S2193">
        <v>0.33921135374561062</v>
      </c>
      <c r="T2193">
        <v>0.30125293920609675</v>
      </c>
      <c r="U2193">
        <v>0.15429628435736573</v>
      </c>
      <c r="V2193">
        <v>0</v>
      </c>
      <c r="W2193">
        <v>31.477533153858776</v>
      </c>
      <c r="X2193">
        <v>1.2091761346369347</v>
      </c>
      <c r="Y2193">
        <v>-1.0000000000000002</v>
      </c>
      <c r="Z2193">
        <v>-1.0000000000000002</v>
      </c>
      <c r="AA2193">
        <v>41.642234121037475</v>
      </c>
      <c r="AB2193">
        <v>5.5717008653521E-2</v>
      </c>
      <c r="AC2193">
        <v>0.16254725344756851</v>
      </c>
      <c r="AD2193">
        <v>-7.6303093957299853E-2</v>
      </c>
      <c r="AE2193">
        <v>7.0980584071894821</v>
      </c>
      <c r="AF2193">
        <v>-1.0000000000000002</v>
      </c>
      <c r="AG2193">
        <v>-1.0000000000000002</v>
      </c>
      <c r="AH2193">
        <v>-1.0000000000000002</v>
      </c>
      <c r="AI2193">
        <v>9.3222405789119847E-2</v>
      </c>
      <c r="AJ2193">
        <v>0</v>
      </c>
      <c r="AK2193">
        <v>2.3734804861391207E-2</v>
      </c>
      <c r="AL2193">
        <v>1.696620462161921E-2</v>
      </c>
      <c r="AM2193">
        <v>7.8498081835606345E-2</v>
      </c>
      <c r="AN2193">
        <v>0.3777278382158501</v>
      </c>
      <c r="AO2193">
        <v>2.081126070197115</v>
      </c>
      <c r="AP2193">
        <v>9.5280269785043483</v>
      </c>
      <c r="AQ2193">
        <v>31.946868061615024</v>
      </c>
      <c r="AR2193">
        <v>0.79476057730907301</v>
      </c>
      <c r="AS2193">
        <v>1.2169983830995394</v>
      </c>
      <c r="AT2193">
        <v>-1.0000000000000002</v>
      </c>
      <c r="AU2193">
        <v>-1.0000000000000002</v>
      </c>
      <c r="AV2193">
        <v>3.9609141076749883</v>
      </c>
      <c r="AW2193">
        <v>56.053408235305042</v>
      </c>
      <c r="AX2193">
        <v>57.91785635108743</v>
      </c>
      <c r="AY2193">
        <v>5.6060375304101878E-2</v>
      </c>
      <c r="AZ2193">
        <v>10.000304609760578</v>
      </c>
      <c r="BA2193">
        <v>1435.4065501448622</v>
      </c>
    </row>
    <row r="2194" spans="1:100" x14ac:dyDescent="0.25">
      <c r="A2194">
        <v>5160</v>
      </c>
      <c r="B2194" t="s">
        <v>1851</v>
      </c>
      <c r="C2194">
        <v>3</v>
      </c>
      <c r="D2194">
        <v>1.6400615803835303</v>
      </c>
      <c r="E2194">
        <v>0</v>
      </c>
      <c r="F2194">
        <v>-4.5450352564065308E-2</v>
      </c>
      <c r="G2194">
        <v>-4.5450352564065308E-2</v>
      </c>
      <c r="H2194">
        <v>-3.6207971891073207E-2</v>
      </c>
      <c r="I2194">
        <v>0</v>
      </c>
      <c r="J2194">
        <v>-2.1724783134643935</v>
      </c>
      <c r="K2194">
        <v>-3.6207971891073207E-2</v>
      </c>
      <c r="L2194">
        <v>-1.0000000000000013</v>
      </c>
      <c r="M2194">
        <v>-1.0000000000000013</v>
      </c>
      <c r="N2194">
        <v>-0.72415943782146464</v>
      </c>
      <c r="O2194">
        <v>-0.57786708564493061</v>
      </c>
      <c r="P2194">
        <v>0.11614592506998901</v>
      </c>
      <c r="Q2194">
        <v>-0.16588357915634971</v>
      </c>
      <c r="R2194">
        <v>-7.9391405891937342E-2</v>
      </c>
      <c r="S2194">
        <v>0.33333333333333376</v>
      </c>
      <c r="T2194">
        <v>0.28843037544426581</v>
      </c>
      <c r="U2194">
        <v>-9.7396847000025891E-3</v>
      </c>
      <c r="V2194">
        <v>0</v>
      </c>
      <c r="W2194">
        <v>25.929279838746822</v>
      </c>
      <c r="X2194">
        <v>0.55934288172507263</v>
      </c>
      <c r="Y2194">
        <v>-1.0000000000000013</v>
      </c>
      <c r="Z2194">
        <v>-1.0000000000000013</v>
      </c>
      <c r="AA2194">
        <v>48.605583317611845</v>
      </c>
      <c r="AB2194">
        <v>0.23071372280884386</v>
      </c>
      <c r="AC2194">
        <v>3.3898873423254934E-2</v>
      </c>
      <c r="AD2194">
        <v>0.19050130146304056</v>
      </c>
      <c r="AE2194">
        <v>22.755694884756959</v>
      </c>
      <c r="AF2194">
        <v>-1.0000000000000013</v>
      </c>
      <c r="AG2194">
        <v>-1.0000000000000013</v>
      </c>
      <c r="AH2194">
        <v>-1.0000000000000013</v>
      </c>
      <c r="AI2194">
        <v>0</v>
      </c>
      <c r="AJ2194">
        <v>0</v>
      </c>
      <c r="AK2194">
        <v>1.8503262530333485E-2</v>
      </c>
      <c r="AL2194">
        <v>6.7757853744399819E-3</v>
      </c>
      <c r="AM2194">
        <v>-6.2082548948418054E-2</v>
      </c>
      <c r="AN2194">
        <v>0.26296867068146734</v>
      </c>
      <c r="AO2194">
        <v>-1.4595474110587814</v>
      </c>
      <c r="AP2194">
        <v>6.6080956939088891</v>
      </c>
      <c r="AQ2194">
        <v>23.756801525282427</v>
      </c>
      <c r="AR2194">
        <v>0.61202402407759693</v>
      </c>
      <c r="AS2194">
        <v>0.52313490983399924</v>
      </c>
      <c r="AT2194">
        <v>-1.0000000000000013</v>
      </c>
      <c r="AU2194">
        <v>-1.0000000000000013</v>
      </c>
      <c r="AV2194">
        <v>-0.12484175845600266</v>
      </c>
      <c r="AW2194">
        <v>54.635811925875799</v>
      </c>
      <c r="AX2194">
        <v>54.635811925875799</v>
      </c>
      <c r="AY2194">
        <v>0.23126884524703695</v>
      </c>
      <c r="AZ2194">
        <v>-9.263084571366619</v>
      </c>
      <c r="BA2194">
        <v>1502.4024753116898</v>
      </c>
      <c r="CU2194" t="e">
        <v>#N/A</v>
      </c>
      <c r="CV2194" t="e">
        <v>#N/A</v>
      </c>
    </row>
    <row r="2195" spans="1:100" x14ac:dyDescent="0.25">
      <c r="A2195">
        <v>5161</v>
      </c>
      <c r="B2195" t="s">
        <v>2511</v>
      </c>
      <c r="C2195">
        <v>3</v>
      </c>
      <c r="D2195">
        <v>3.3500100339742764</v>
      </c>
      <c r="E2195">
        <v>0</v>
      </c>
      <c r="F2195">
        <v>3.0777121521151506E-3</v>
      </c>
      <c r="G2195">
        <v>3.0777121521151506E-3</v>
      </c>
      <c r="H2195">
        <v>0.1847492888461536</v>
      </c>
      <c r="I2195">
        <v>0</v>
      </c>
      <c r="J2195">
        <v>11.084957330769214</v>
      </c>
      <c r="K2195">
        <v>0.1847492888461536</v>
      </c>
      <c r="L2195">
        <v>-1.0000000000000007</v>
      </c>
      <c r="M2195">
        <v>-1.0000000000000007</v>
      </c>
      <c r="N2195">
        <v>3.6949857769230716</v>
      </c>
      <c r="O2195">
        <v>14.438045076895609</v>
      </c>
      <c r="P2195">
        <v>-0.4774730758240473</v>
      </c>
      <c r="Q2195">
        <v>-0.79014367350476766</v>
      </c>
      <c r="R2195">
        <v>-0.31799454260622212</v>
      </c>
      <c r="S2195">
        <v>0.3333333333333332</v>
      </c>
      <c r="T2195">
        <v>0.34077101084489719</v>
      </c>
      <c r="U2195">
        <v>5.000397323111324E-2</v>
      </c>
      <c r="V2195">
        <v>8.3926077645409117E-2</v>
      </c>
      <c r="W2195">
        <v>24.931404248343977</v>
      </c>
      <c r="X2195">
        <v>1.2003650916405482</v>
      </c>
      <c r="Y2195">
        <v>-1.0000000000000007</v>
      </c>
      <c r="Z2195">
        <v>-1.0000000000000007</v>
      </c>
      <c r="AA2195">
        <v>17.422273320743361</v>
      </c>
      <c r="AB2195">
        <v>-6.5908911993995747E-3</v>
      </c>
      <c r="AC2195">
        <v>4.4195121552501299E-2</v>
      </c>
      <c r="AD2195">
        <v>-0.18142695805298958</v>
      </c>
      <c r="AE2195">
        <v>-7.1911363849943921</v>
      </c>
      <c r="AF2195">
        <v>-1.0000000000000007</v>
      </c>
      <c r="AG2195">
        <v>-1.0000000000000007</v>
      </c>
      <c r="AH2195">
        <v>-1.0000000000000007</v>
      </c>
      <c r="AI2195">
        <v>0</v>
      </c>
      <c r="AJ2195">
        <v>8.3926077645409117E-2</v>
      </c>
      <c r="AK2195">
        <v>0.27272845337830526</v>
      </c>
      <c r="AL2195">
        <v>0.10364287579532611</v>
      </c>
      <c r="AM2195">
        <v>2.7257534672234435E-2</v>
      </c>
      <c r="AN2195">
        <v>-2.7285370678855336E-2</v>
      </c>
      <c r="AO2195">
        <v>2.0450806336973875</v>
      </c>
      <c r="AP2195">
        <v>-0.1639198879947526</v>
      </c>
      <c r="AQ2195">
        <v>36.016361579113195</v>
      </c>
      <c r="AR2195">
        <v>0.80803439505475327</v>
      </c>
      <c r="AS2195">
        <v>1.3851143804867014</v>
      </c>
      <c r="AT2195">
        <v>-1.0000000000000007</v>
      </c>
      <c r="AU2195">
        <v>-1.0000000000000007</v>
      </c>
      <c r="AV2195">
        <v>-0.31491683045410696</v>
      </c>
      <c r="AW2195">
        <v>31.69639850964419</v>
      </c>
      <c r="AX2195">
        <v>40.08900627418511</v>
      </c>
      <c r="AY2195">
        <v>4.6405811617802523E-2</v>
      </c>
      <c r="AZ2195">
        <v>-34.344202307122892</v>
      </c>
      <c r="BA2195">
        <v>1316.0313103471021</v>
      </c>
      <c r="CU2195" t="e">
        <v>#N/A</v>
      </c>
      <c r="CV2195" t="e">
        <v>#N/A</v>
      </c>
    </row>
    <row r="2196" spans="1:100" x14ac:dyDescent="0.25">
      <c r="A2196">
        <v>5162</v>
      </c>
      <c r="B2196" t="s">
        <v>2512</v>
      </c>
      <c r="C2196">
        <v>2</v>
      </c>
      <c r="D2196">
        <v>5.703835789297111</v>
      </c>
      <c r="E2196">
        <v>0.43801637964482232</v>
      </c>
      <c r="F2196">
        <v>1.1676459101069887</v>
      </c>
      <c r="G2196">
        <v>1.180615169221819</v>
      </c>
      <c r="H2196">
        <v>0.29647268247720349</v>
      </c>
      <c r="I2196">
        <v>0</v>
      </c>
      <c r="J2196">
        <v>17.78836094863221</v>
      </c>
      <c r="K2196">
        <v>0.29647268247720349</v>
      </c>
      <c r="L2196">
        <v>-1</v>
      </c>
      <c r="M2196">
        <v>-1</v>
      </c>
      <c r="N2196">
        <v>5.9294536495440697</v>
      </c>
      <c r="O2196">
        <v>22.322324902743937</v>
      </c>
      <c r="P2196">
        <v>2.3860971162688571</v>
      </c>
      <c r="Q2196">
        <v>5.8651874543174891</v>
      </c>
      <c r="R2196">
        <v>1.9279039013870214</v>
      </c>
      <c r="S2196">
        <v>0.37027390869779675</v>
      </c>
      <c r="T2196">
        <v>0.45237916500894082</v>
      </c>
      <c r="U2196">
        <v>0.28590010086968431</v>
      </c>
      <c r="V2196">
        <v>2.8173175694152369E-2</v>
      </c>
      <c r="W2196">
        <v>37.463169249010427</v>
      </c>
      <c r="X2196">
        <v>1.7677564588851999</v>
      </c>
      <c r="Y2196">
        <v>-1</v>
      </c>
      <c r="Z2196">
        <v>-1</v>
      </c>
      <c r="AA2196">
        <v>69.478552145436069</v>
      </c>
      <c r="AB2196">
        <v>0.35105264277604764</v>
      </c>
      <c r="AC2196">
        <v>0.35135493159729536</v>
      </c>
      <c r="AD2196">
        <v>0.34475650471291003</v>
      </c>
      <c r="AE2196">
        <v>39.144842831177272</v>
      </c>
      <c r="AF2196">
        <v>-1</v>
      </c>
      <c r="AG2196">
        <v>-1</v>
      </c>
      <c r="AH2196">
        <v>-1</v>
      </c>
      <c r="AI2196">
        <v>1.5181517472157001E-2</v>
      </c>
      <c r="AJ2196">
        <v>2.8173175694152369E-2</v>
      </c>
      <c r="AK2196">
        <v>-0.19101991267787527</v>
      </c>
      <c r="AL2196">
        <v>0.36284786966712262</v>
      </c>
      <c r="AM2196">
        <v>-0.23083094549583733</v>
      </c>
      <c r="AN2196">
        <v>0.41427180571089112</v>
      </c>
      <c r="AO2196">
        <v>-5.4908407168079023</v>
      </c>
      <c r="AP2196">
        <v>10.936002007130483</v>
      </c>
      <c r="AQ2196">
        <v>43.504785580547704</v>
      </c>
      <c r="AR2196">
        <v>1.0030892827128151</v>
      </c>
      <c r="AS2196">
        <v>1.8853140024880153</v>
      </c>
      <c r="AT2196">
        <v>-1</v>
      </c>
      <c r="AU2196">
        <v>-1</v>
      </c>
      <c r="AV2196">
        <v>2.6101224519313937</v>
      </c>
      <c r="AW2196">
        <v>85.512626609590797</v>
      </c>
      <c r="AX2196">
        <v>86.028641734168403</v>
      </c>
      <c r="AY2196">
        <v>0.40304907101656035</v>
      </c>
      <c r="AZ2196">
        <v>41.412429226232007</v>
      </c>
      <c r="BA2196">
        <v>1481.337037314172</v>
      </c>
    </row>
    <row r="2197" spans="1:100" x14ac:dyDescent="0.25">
      <c r="A2197">
        <v>5166</v>
      </c>
      <c r="B2197" t="s">
        <v>2513</v>
      </c>
      <c r="C2197">
        <v>3</v>
      </c>
      <c r="D2197">
        <v>4.9647137671312898</v>
      </c>
      <c r="E2197">
        <v>-8.291084005775487E-2</v>
      </c>
      <c r="F2197">
        <v>1.1101467386256376</v>
      </c>
      <c r="G2197">
        <v>1.0949327837248819</v>
      </c>
      <c r="H2197">
        <v>-4.9450946519598596E-2</v>
      </c>
      <c r="I2197">
        <v>0</v>
      </c>
      <c r="J2197">
        <v>-2.9670567911759145</v>
      </c>
      <c r="K2197">
        <v>-4.9450946519598596E-2</v>
      </c>
      <c r="L2197">
        <v>-0.99999999999999856</v>
      </c>
      <c r="M2197">
        <v>-0.99999999999999856</v>
      </c>
      <c r="N2197">
        <v>-0.98901893039197142</v>
      </c>
      <c r="O2197">
        <v>3.0925897596802603</v>
      </c>
      <c r="P2197">
        <v>0.25813106324752838</v>
      </c>
      <c r="Q2197">
        <v>7.4630971744793397</v>
      </c>
      <c r="R2197">
        <v>2.4160696743064443</v>
      </c>
      <c r="S2197">
        <v>0.3333333333333327</v>
      </c>
      <c r="T2197">
        <v>0.31951882101821771</v>
      </c>
      <c r="U2197">
        <v>1.0786980283444396E-2</v>
      </c>
      <c r="V2197">
        <v>0</v>
      </c>
      <c r="W2197">
        <v>28.523603246183736</v>
      </c>
      <c r="X2197">
        <v>0.72491051619108915</v>
      </c>
      <c r="Y2197">
        <v>-0.99999999999999856</v>
      </c>
      <c r="Z2197">
        <v>-0.99999999999999856</v>
      </c>
      <c r="AA2197">
        <v>74.878098563719931</v>
      </c>
      <c r="AB2197">
        <v>0.22149588332852482</v>
      </c>
      <c r="AC2197">
        <v>0.42278452640077102</v>
      </c>
      <c r="AD2197">
        <v>0.23448810313529903</v>
      </c>
      <c r="AE2197">
        <v>43.938425643229756</v>
      </c>
      <c r="AF2197">
        <v>-0.99999999999999856</v>
      </c>
      <c r="AG2197">
        <v>-0.99999999999999856</v>
      </c>
      <c r="AH2197">
        <v>-0.99999999999999856</v>
      </c>
      <c r="AI2197">
        <v>8.5780639306287737E-2</v>
      </c>
      <c r="AJ2197">
        <v>0</v>
      </c>
      <c r="AK2197">
        <v>-1.2515170581446886E-2</v>
      </c>
      <c r="AL2197">
        <v>7.4293136937556944E-2</v>
      </c>
      <c r="AM2197">
        <v>-0.1234649189394935</v>
      </c>
      <c r="AN2197">
        <v>2.3066256456704792E-2</v>
      </c>
      <c r="AO2197">
        <v>-3.1491988263945729</v>
      </c>
      <c r="AP2197">
        <v>0.94812209610540421</v>
      </c>
      <c r="AQ2197">
        <v>25.55654645500783</v>
      </c>
      <c r="AR2197">
        <v>0.66363913463499513</v>
      </c>
      <c r="AS2197">
        <v>0.67545956967149057</v>
      </c>
      <c r="AT2197">
        <v>-0.99999999999999856</v>
      </c>
      <c r="AU2197">
        <v>-0.99999999999999856</v>
      </c>
      <c r="AV2197">
        <v>3.5110024580313262</v>
      </c>
      <c r="AW2197">
        <v>78.918810419505618</v>
      </c>
      <c r="AX2197">
        <v>80.634423205631364</v>
      </c>
      <c r="AY2197">
        <v>0.36036825679310341</v>
      </c>
      <c r="AZ2197">
        <v>32.41699663118488</v>
      </c>
      <c r="BA2197">
        <v>1545.5036481096924</v>
      </c>
    </row>
    <row r="2198" spans="1:100" x14ac:dyDescent="0.25">
      <c r="A2198">
        <v>5167</v>
      </c>
      <c r="B2198" t="s">
        <v>2514</v>
      </c>
      <c r="C2198">
        <v>3</v>
      </c>
      <c r="D2198">
        <v>3.1183838854253825</v>
      </c>
      <c r="E2198">
        <v>0</v>
      </c>
      <c r="F2198">
        <v>-0.30658598064074172</v>
      </c>
      <c r="G2198">
        <v>-0.30658598064074172</v>
      </c>
      <c r="H2198">
        <v>-7.073902455624375E-3</v>
      </c>
      <c r="I2198">
        <v>0</v>
      </c>
      <c r="J2198">
        <v>-0.42443414733746376</v>
      </c>
      <c r="K2198">
        <v>-7.073902455624375E-3</v>
      </c>
      <c r="L2198">
        <v>-1.0000000000000016</v>
      </c>
      <c r="M2198">
        <v>-1.0000000000000016</v>
      </c>
      <c r="N2198">
        <v>-0.14147804911248774</v>
      </c>
      <c r="O2198">
        <v>2.3873637574471789</v>
      </c>
      <c r="P2198">
        <v>8.1371437171941619E-2</v>
      </c>
      <c r="Q2198">
        <v>-0.5318109667417259</v>
      </c>
      <c r="R2198">
        <v>-0.31801621265430247</v>
      </c>
      <c r="S2198">
        <v>0.33808441766646824</v>
      </c>
      <c r="T2198">
        <v>0.22080789066685078</v>
      </c>
      <c r="U2198">
        <v>0.16887848718564133</v>
      </c>
      <c r="V2198">
        <v>0</v>
      </c>
      <c r="W2198">
        <v>29.39378791898341</v>
      </c>
      <c r="X2198">
        <v>1.1997044712657758</v>
      </c>
      <c r="Y2198">
        <v>-1.0000000000000016</v>
      </c>
      <c r="Z2198">
        <v>-1.0000000000000016</v>
      </c>
      <c r="AA2198">
        <v>30.688801221440023</v>
      </c>
      <c r="AB2198">
        <v>-3.1577520403364479E-2</v>
      </c>
      <c r="AC2198">
        <v>7.0721456365964649E-3</v>
      </c>
      <c r="AD2198">
        <v>5.6765965068986346E-2</v>
      </c>
      <c r="AE2198">
        <v>1.6130295151109131</v>
      </c>
      <c r="AF2198">
        <v>-1.0000000000000016</v>
      </c>
      <c r="AG2198">
        <v>-1.0000000000000016</v>
      </c>
      <c r="AH2198">
        <v>-1.0000000000000016</v>
      </c>
      <c r="AI2198">
        <v>0</v>
      </c>
      <c r="AJ2198">
        <v>0</v>
      </c>
      <c r="AK2198">
        <v>-0.14463941533439537</v>
      </c>
      <c r="AL2198">
        <v>0.30445096263351712</v>
      </c>
      <c r="AM2198">
        <v>0.37982763650258039</v>
      </c>
      <c r="AN2198">
        <v>6.8426719139418807E-2</v>
      </c>
      <c r="AO2198">
        <v>8.7724938358925364</v>
      </c>
      <c r="AP2198">
        <v>3.2329227916530563</v>
      </c>
      <c r="AQ2198">
        <v>28.969353771645928</v>
      </c>
      <c r="AR2198">
        <v>0.72777079551896096</v>
      </c>
      <c r="AS2198">
        <v>1.1926305688101517</v>
      </c>
      <c r="AT2198">
        <v>-1.0000000000000016</v>
      </c>
      <c r="AU2198">
        <v>-1.0000000000000016</v>
      </c>
      <c r="AV2198">
        <v>-0.62460219329504429</v>
      </c>
      <c r="AW2198">
        <v>36.309087770540252</v>
      </c>
      <c r="AX2198">
        <v>36.309087770540252</v>
      </c>
      <c r="AY2198">
        <v>-2.9487788490422873E-2</v>
      </c>
      <c r="AZ2198">
        <v>-27.409464594736868</v>
      </c>
      <c r="BA2198">
        <v>1405.533064135509</v>
      </c>
      <c r="CU2198" t="e">
        <v>#N/A</v>
      </c>
      <c r="CV2198" t="e">
        <v>#N/A</v>
      </c>
    </row>
    <row r="2199" spans="1:100" x14ac:dyDescent="0.25">
      <c r="A2199">
        <v>5168</v>
      </c>
      <c r="B2199" t="s">
        <v>2515</v>
      </c>
      <c r="C2199">
        <v>2</v>
      </c>
      <c r="D2199">
        <v>3.8470159685112129</v>
      </c>
      <c r="E2199">
        <v>2.5564558304868978E-2</v>
      </c>
      <c r="F2199">
        <v>0.14059582049526284</v>
      </c>
      <c r="G2199">
        <v>0.14890114883609484</v>
      </c>
      <c r="H2199">
        <v>8.3032135619551223E-2</v>
      </c>
      <c r="I2199">
        <v>0</v>
      </c>
      <c r="J2199">
        <v>4.9819281371730728</v>
      </c>
      <c r="K2199">
        <v>8.3032135619551223E-2</v>
      </c>
      <c r="L2199">
        <v>-1</v>
      </c>
      <c r="M2199">
        <v>-1</v>
      </c>
      <c r="N2199">
        <v>1.6606427123910241</v>
      </c>
      <c r="O2199">
        <v>9.0197895650225579</v>
      </c>
      <c r="P2199">
        <v>0.2972491057052169</v>
      </c>
      <c r="Q2199">
        <v>0.98300735126638161</v>
      </c>
      <c r="R2199">
        <v>0.32435964314975829</v>
      </c>
      <c r="S2199">
        <v>0.33037577125804668</v>
      </c>
      <c r="T2199">
        <v>0.28392842769131948</v>
      </c>
      <c r="U2199">
        <v>7.7310735332612804E-2</v>
      </c>
      <c r="V2199">
        <v>5.9170816876223512E-4</v>
      </c>
      <c r="W2199">
        <v>24.298223299321624</v>
      </c>
      <c r="X2199">
        <v>0.80144565305169102</v>
      </c>
      <c r="Y2199">
        <v>-1</v>
      </c>
      <c r="Z2199">
        <v>-1</v>
      </c>
      <c r="AA2199">
        <v>42.374048840913765</v>
      </c>
      <c r="AB2199">
        <v>0.11708078100034844</v>
      </c>
      <c r="AC2199">
        <v>0.11729427805901092</v>
      </c>
      <c r="AD2199">
        <v>0.11270586182370247</v>
      </c>
      <c r="AE2199">
        <v>17.589837742080803</v>
      </c>
      <c r="AF2199">
        <v>-1</v>
      </c>
      <c r="AG2199">
        <v>-1</v>
      </c>
      <c r="AH2199">
        <v>-1</v>
      </c>
      <c r="AI2199">
        <v>5.7423739875217539E-5</v>
      </c>
      <c r="AJ2199">
        <v>5.9170816876223512E-4</v>
      </c>
      <c r="AK2199">
        <v>9.0855848455246996E-2</v>
      </c>
      <c r="AL2199">
        <v>8.0972108534000331E-2</v>
      </c>
      <c r="AM2199">
        <v>9.7476341553046242E-2</v>
      </c>
      <c r="AN2199">
        <v>8.5964518662007522E-2</v>
      </c>
      <c r="AO2199">
        <v>2.8691486947806659</v>
      </c>
      <c r="AP2199">
        <v>2.5760125955419149</v>
      </c>
      <c r="AQ2199">
        <v>29.489771444044351</v>
      </c>
      <c r="AR2199">
        <v>0.69459138852495184</v>
      </c>
      <c r="AS2199">
        <v>0.88767051942211073</v>
      </c>
      <c r="AT2199">
        <v>-1</v>
      </c>
      <c r="AU2199">
        <v>-1</v>
      </c>
      <c r="AV2199">
        <v>0.48215465206159269</v>
      </c>
      <c r="AW2199">
        <v>54.276669604603384</v>
      </c>
      <c r="AX2199">
        <v>54.383473777816874</v>
      </c>
      <c r="AY2199">
        <v>0.16244843574400569</v>
      </c>
      <c r="AZ2199">
        <v>-0.73900250750486363</v>
      </c>
      <c r="BA2199">
        <v>1472.3489868925785</v>
      </c>
    </row>
    <row r="2200" spans="1:100" x14ac:dyDescent="0.25">
      <c r="A2200">
        <v>5171</v>
      </c>
      <c r="B2200" t="s">
        <v>2516</v>
      </c>
      <c r="C2200">
        <v>2</v>
      </c>
      <c r="D2200">
        <v>2.8020276524898078</v>
      </c>
      <c r="E2200">
        <v>-0.20655668975439376</v>
      </c>
      <c r="F2200">
        <v>-0.43741144310597091</v>
      </c>
      <c r="G2200">
        <v>-0.43173089995485003</v>
      </c>
      <c r="H2200">
        <v>-3.7088769561794299E-2</v>
      </c>
      <c r="I2200">
        <v>0</v>
      </c>
      <c r="J2200">
        <v>-2.225326173707658</v>
      </c>
      <c r="K2200">
        <v>-3.7088769561794299E-2</v>
      </c>
      <c r="L2200">
        <v>-1</v>
      </c>
      <c r="M2200">
        <v>-1</v>
      </c>
      <c r="N2200">
        <v>-0.74177539123588598</v>
      </c>
      <c r="O2200">
        <v>1.5333367354221563</v>
      </c>
      <c r="P2200">
        <v>-0.87832094182889531</v>
      </c>
      <c r="Q2200">
        <v>-1.7646050488647431</v>
      </c>
      <c r="R2200">
        <v>-0.5780892618667326</v>
      </c>
      <c r="S2200">
        <v>0.30792174152999885</v>
      </c>
      <c r="T2200">
        <v>0.18912706336314195</v>
      </c>
      <c r="U2200">
        <v>-4.0080003064557279E-2</v>
      </c>
      <c r="V2200">
        <v>-1.4930697925846059E-2</v>
      </c>
      <c r="W2200">
        <v>16.889203563278855</v>
      </c>
      <c r="X2200">
        <v>0.25762148097135718</v>
      </c>
      <c r="Y2200">
        <v>-1</v>
      </c>
      <c r="Z2200">
        <v>-1</v>
      </c>
      <c r="AA2200">
        <v>27.120070534714241</v>
      </c>
      <c r="AB2200">
        <v>-1.459481783610582E-2</v>
      </c>
      <c r="AC2200">
        <v>-1.4431291352628856E-2</v>
      </c>
      <c r="AD2200">
        <v>-1.7888505938832303E-2</v>
      </c>
      <c r="AE2200">
        <v>5.4590277314712932</v>
      </c>
      <c r="AF2200">
        <v>-1</v>
      </c>
      <c r="AG2200">
        <v>-1</v>
      </c>
      <c r="AH2200">
        <v>-1</v>
      </c>
      <c r="AI2200">
        <v>-8.4541728424780329E-3</v>
      </c>
      <c r="AJ2200">
        <v>-1.4930697925846059E-2</v>
      </c>
      <c r="AK2200">
        <v>0.24949099100186317</v>
      </c>
      <c r="AL2200">
        <v>-7.7663034012615831E-2</v>
      </c>
      <c r="AM2200">
        <v>0.28224239972963422</v>
      </c>
      <c r="AN2200">
        <v>-9.8801539514580441E-2</v>
      </c>
      <c r="AO2200">
        <v>7.5740162103994768</v>
      </c>
      <c r="AP2200">
        <v>-2.128854920076896</v>
      </c>
      <c r="AQ2200">
        <v>21.602347011380701</v>
      </c>
      <c r="AR2200">
        <v>0.52097373788662615</v>
      </c>
      <c r="AS2200">
        <v>0.32621282078686009</v>
      </c>
      <c r="AT2200">
        <v>-1</v>
      </c>
      <c r="AU2200">
        <v>-1</v>
      </c>
      <c r="AV2200">
        <v>-0.71543138339581469</v>
      </c>
      <c r="AW2200">
        <v>36.697575637293497</v>
      </c>
      <c r="AX2200">
        <v>36.574082471919496</v>
      </c>
      <c r="AY2200">
        <v>2.7042269850789585E-2</v>
      </c>
      <c r="AZ2200">
        <v>-24.461150005201063</v>
      </c>
      <c r="BA2200">
        <v>1410.7817048789304</v>
      </c>
    </row>
    <row r="2201" spans="1:100" x14ac:dyDescent="0.25">
      <c r="A2201">
        <v>5172</v>
      </c>
      <c r="B2201" t="s">
        <v>1169</v>
      </c>
      <c r="C2201">
        <v>3</v>
      </c>
      <c r="D2201">
        <v>3.9710963492918818</v>
      </c>
      <c r="E2201">
        <v>0</v>
      </c>
      <c r="F2201">
        <v>-0.44205190416172441</v>
      </c>
      <c r="G2201">
        <v>-0.44205190416172441</v>
      </c>
      <c r="H2201">
        <v>0.32191568642043539</v>
      </c>
      <c r="I2201">
        <v>0</v>
      </c>
      <c r="J2201">
        <v>19.314941185226118</v>
      </c>
      <c r="K2201">
        <v>0.32191568642043539</v>
      </c>
      <c r="L2201">
        <v>-1</v>
      </c>
      <c r="M2201">
        <v>-1</v>
      </c>
      <c r="N2201">
        <v>6.4383137284087084</v>
      </c>
      <c r="O2201">
        <v>22.843985630356283</v>
      </c>
      <c r="P2201">
        <v>0.79040771066552962</v>
      </c>
      <c r="Q2201">
        <v>6.4755872910346968</v>
      </c>
      <c r="R2201">
        <v>2.275004004222017</v>
      </c>
      <c r="S2201">
        <v>0.33333333333333354</v>
      </c>
      <c r="T2201">
        <v>0.26329499409414897</v>
      </c>
      <c r="U2201">
        <v>0.17303167523412899</v>
      </c>
      <c r="V2201">
        <v>0.1350989910247547</v>
      </c>
      <c r="W2201">
        <v>23.313732290637237</v>
      </c>
      <c r="X2201">
        <v>1.6759949393011702</v>
      </c>
      <c r="Y2201">
        <v>-1</v>
      </c>
      <c r="Z2201">
        <v>-1</v>
      </c>
      <c r="AA2201">
        <v>73.184040652558551</v>
      </c>
      <c r="AB2201">
        <v>0.24811534254294604</v>
      </c>
      <c r="AC2201">
        <v>0.10887235678737574</v>
      </c>
      <c r="AD2201">
        <v>0.59491838782366357</v>
      </c>
      <c r="AE2201">
        <v>47.59530435769927</v>
      </c>
      <c r="AF2201">
        <v>-1</v>
      </c>
      <c r="AG2201">
        <v>-1</v>
      </c>
      <c r="AH2201">
        <v>-1</v>
      </c>
      <c r="AI2201">
        <v>0</v>
      </c>
      <c r="AJ2201">
        <v>0.1350989910247547</v>
      </c>
      <c r="AK2201">
        <v>-0.30214542739170513</v>
      </c>
      <c r="AL2201">
        <v>-0.12539461826429421</v>
      </c>
      <c r="AM2201">
        <v>0.19095155743178929</v>
      </c>
      <c r="AN2201">
        <v>0.26746028899850099</v>
      </c>
      <c r="AO2201">
        <v>3.263061798836207</v>
      </c>
      <c r="AP2201">
        <v>6.0595341336410549</v>
      </c>
      <c r="AQ2201">
        <v>42.628673475863344</v>
      </c>
      <c r="AR2201">
        <v>0.90475899368636625</v>
      </c>
      <c r="AS2201">
        <v>1.9979106257216053</v>
      </c>
      <c r="AT2201">
        <v>-1</v>
      </c>
      <c r="AU2201">
        <v>-1</v>
      </c>
      <c r="AV2201">
        <v>1.8329521000602929</v>
      </c>
      <c r="AW2201">
        <v>102.08756041655589</v>
      </c>
      <c r="AX2201">
        <v>115.59745951903135</v>
      </c>
      <c r="AY2201">
        <v>0.29976373734281403</v>
      </c>
      <c r="AZ2201">
        <v>63.125291339130534</v>
      </c>
      <c r="BA2201">
        <v>1709.5333171605068</v>
      </c>
      <c r="CU2201" t="e">
        <v>#N/A</v>
      </c>
      <c r="CV2201" t="e">
        <v>#N/A</v>
      </c>
    </row>
    <row r="2202" spans="1:100" x14ac:dyDescent="0.25">
      <c r="A2202">
        <v>5173</v>
      </c>
      <c r="B2202" t="s">
        <v>1117</v>
      </c>
      <c r="C2202">
        <v>3</v>
      </c>
      <c r="D2202">
        <v>5.293465545320192</v>
      </c>
      <c r="E2202">
        <v>0</v>
      </c>
      <c r="F2202">
        <v>-0.23410465969438513</v>
      </c>
      <c r="G2202">
        <v>-0.23410465969438513</v>
      </c>
      <c r="H2202">
        <v>0.15433881965930113</v>
      </c>
      <c r="I2202">
        <v>0</v>
      </c>
      <c r="J2202">
        <v>9.260329179558072</v>
      </c>
      <c r="K2202">
        <v>0.15433881965930113</v>
      </c>
      <c r="L2202">
        <v>-1.0000000000000009</v>
      </c>
      <c r="M2202">
        <v>-1.0000000000000009</v>
      </c>
      <c r="N2202">
        <v>3.0867763931860219</v>
      </c>
      <c r="O2202">
        <v>14.319690065183879</v>
      </c>
      <c r="P2202">
        <v>1.658015923431488</v>
      </c>
      <c r="Q2202">
        <v>0.93086393402962275</v>
      </c>
      <c r="R2202">
        <v>0.48820250431940271</v>
      </c>
      <c r="S2202">
        <v>0.33333333333333365</v>
      </c>
      <c r="T2202">
        <v>0.2510757834234667</v>
      </c>
      <c r="U2202">
        <v>3.7298688240201945E-2</v>
      </c>
      <c r="V2202">
        <v>0</v>
      </c>
      <c r="W2202">
        <v>18.694759413508045</v>
      </c>
      <c r="X2202">
        <v>0.49700750014843992</v>
      </c>
      <c r="Y2202">
        <v>-1.0000000000000009</v>
      </c>
      <c r="Z2202">
        <v>-1.0000000000000009</v>
      </c>
      <c r="AA2202">
        <v>45.895985510833242</v>
      </c>
      <c r="AB2202">
        <v>0.14983063568941266</v>
      </c>
      <c r="AC2202">
        <v>7.6128848989336029E-2</v>
      </c>
      <c r="AD2202">
        <v>0.30830098718136756</v>
      </c>
      <c r="AE2202">
        <v>26.713023593005801</v>
      </c>
      <c r="AF2202">
        <v>-1.0000000000000009</v>
      </c>
      <c r="AG2202">
        <v>-1.0000000000000009</v>
      </c>
      <c r="AH2202">
        <v>-1.0000000000000009</v>
      </c>
      <c r="AI2202">
        <v>0</v>
      </c>
      <c r="AJ2202">
        <v>0</v>
      </c>
      <c r="AK2202">
        <v>-4.5759805818086086E-3</v>
      </c>
      <c r="AL2202">
        <v>1.0832130088711434</v>
      </c>
      <c r="AM2202">
        <v>-7.8158986866666308E-2</v>
      </c>
      <c r="AN2202">
        <v>0.20186936852701443</v>
      </c>
      <c r="AO2202">
        <v>-1.9768545745756998</v>
      </c>
      <c r="AP2202">
        <v>10.462799257531076</v>
      </c>
      <c r="AQ2202">
        <v>27.955088593066115</v>
      </c>
      <c r="AR2202">
        <v>0.62170780499700218</v>
      </c>
      <c r="AS2202">
        <v>0.65134631980774138</v>
      </c>
      <c r="AT2202">
        <v>-1.0000000000000009</v>
      </c>
      <c r="AU2202">
        <v>-1.0000000000000009</v>
      </c>
      <c r="AV2202">
        <v>0.2540978446250175</v>
      </c>
      <c r="AW2202">
        <v>70.678474833548208</v>
      </c>
      <c r="AX2202">
        <v>70.678474833548208</v>
      </c>
      <c r="AY2202">
        <v>0.29290458155523985</v>
      </c>
      <c r="AZ2202">
        <v>26.254912386794743</v>
      </c>
      <c r="BA2202">
        <v>1465.70396799427</v>
      </c>
    </row>
    <row r="2203" spans="1:100" x14ac:dyDescent="0.25">
      <c r="A2203">
        <v>5175</v>
      </c>
      <c r="B2203" t="s">
        <v>2395</v>
      </c>
      <c r="C2203">
        <v>3</v>
      </c>
      <c r="D2203">
        <v>4.5000290883652454</v>
      </c>
      <c r="E2203">
        <v>3.2860440921206588E-2</v>
      </c>
      <c r="F2203">
        <v>-2.6195359233524146E-2</v>
      </c>
      <c r="G2203">
        <v>-2.1889486151254998E-2</v>
      </c>
      <c r="H2203">
        <v>1.1086307309148766E-3</v>
      </c>
      <c r="I2203">
        <v>0</v>
      </c>
      <c r="J2203">
        <v>6.65178438548924E-2</v>
      </c>
      <c r="K2203">
        <v>1.1086307309148766E-3</v>
      </c>
      <c r="L2203">
        <v>-0.99999999999999933</v>
      </c>
      <c r="M2203">
        <v>-0.99999999999999933</v>
      </c>
      <c r="N2203">
        <v>2.2172614618297795E-2</v>
      </c>
      <c r="O2203">
        <v>4.5446574460688822</v>
      </c>
      <c r="P2203">
        <v>3.1810304428388769</v>
      </c>
      <c r="Q2203">
        <v>0.75130170902186599</v>
      </c>
      <c r="R2203">
        <v>0.64591715402858496</v>
      </c>
      <c r="S2203">
        <v>0.3333333333333332</v>
      </c>
      <c r="T2203">
        <v>0.39595386230072321</v>
      </c>
      <c r="U2203">
        <v>-6.7540171705756623E-3</v>
      </c>
      <c r="V2203">
        <v>0</v>
      </c>
      <c r="W2203">
        <v>28.856981909302625</v>
      </c>
      <c r="X2203">
        <v>0.74272384770699196</v>
      </c>
      <c r="Y2203">
        <v>-0.99999999999999933</v>
      </c>
      <c r="Z2203">
        <v>-0.99999999999999933</v>
      </c>
      <c r="AA2203">
        <v>40.677705405799578</v>
      </c>
      <c r="AB2203">
        <v>1.8972680603154823E-3</v>
      </c>
      <c r="AC2203">
        <v>0.16701254438922436</v>
      </c>
      <c r="AD2203">
        <v>5.4586314399827036E-2</v>
      </c>
      <c r="AE2203">
        <v>11.174806342468347</v>
      </c>
      <c r="AF2203">
        <v>-0.99999999999999933</v>
      </c>
      <c r="AG2203">
        <v>-0.99999999999999933</v>
      </c>
      <c r="AH2203">
        <v>-0.99999999999999933</v>
      </c>
      <c r="AI2203">
        <v>0</v>
      </c>
      <c r="AJ2203">
        <v>0</v>
      </c>
      <c r="AK2203">
        <v>0.30099591390211133</v>
      </c>
      <c r="AL2203">
        <v>-7.2624975690788462E-2</v>
      </c>
      <c r="AM2203">
        <v>0.24777162319216925</v>
      </c>
      <c r="AN2203">
        <v>-6.471370678410561E-2</v>
      </c>
      <c r="AO2203">
        <v>7.6992701493147901</v>
      </c>
      <c r="AP2203">
        <v>-1.980967548056584</v>
      </c>
      <c r="AQ2203">
        <v>28.923499753157511</v>
      </c>
      <c r="AR2203">
        <v>0.72253317846348086</v>
      </c>
      <c r="AS2203">
        <v>0.7438324784379069</v>
      </c>
      <c r="AT2203">
        <v>-0.99999999999999933</v>
      </c>
      <c r="AU2203">
        <v>-0.99999999999999933</v>
      </c>
      <c r="AV2203">
        <v>0.62402766787732999</v>
      </c>
      <c r="AW2203">
        <v>43.241395303811871</v>
      </c>
      <c r="AX2203">
        <v>43.241395303811871</v>
      </c>
      <c r="AY2203">
        <v>9.9950417305372088E-2</v>
      </c>
      <c r="AZ2203">
        <v>-36.536119554632045</v>
      </c>
      <c r="BA2203">
        <v>1361.4128854273088</v>
      </c>
    </row>
    <row r="2204" spans="1:100" x14ac:dyDescent="0.25">
      <c r="A2204">
        <v>5176</v>
      </c>
      <c r="B2204" t="s">
        <v>2517</v>
      </c>
      <c r="C2204">
        <v>3</v>
      </c>
      <c r="D2204">
        <v>4.588155402419404</v>
      </c>
      <c r="E2204">
        <v>-1.7328996298074412E-2</v>
      </c>
      <c r="F2204">
        <v>-0.64045906844746225</v>
      </c>
      <c r="G2204">
        <v>-0.64045906844746225</v>
      </c>
      <c r="H2204">
        <v>0.2602270445013003</v>
      </c>
      <c r="I2204">
        <v>0</v>
      </c>
      <c r="J2204">
        <v>15.613622670078019</v>
      </c>
      <c r="K2204">
        <v>0.2602270445013003</v>
      </c>
      <c r="L2204">
        <v>-0.99999999999999922</v>
      </c>
      <c r="M2204">
        <v>-0.99999999999999922</v>
      </c>
      <c r="N2204">
        <v>5.2045408900260055</v>
      </c>
      <c r="O2204">
        <v>19.561319004049952</v>
      </c>
      <c r="P2204">
        <v>-6.8414662942446087</v>
      </c>
      <c r="Q2204">
        <v>-4.5388226445500255</v>
      </c>
      <c r="R2204">
        <v>-2.3180913820215387</v>
      </c>
      <c r="S2204">
        <v>0.32441763262768464</v>
      </c>
      <c r="T2204">
        <v>0.22377388804410431</v>
      </c>
      <c r="U2204">
        <v>0.17156277293943173</v>
      </c>
      <c r="V2204">
        <v>1.1162348810692634E-3</v>
      </c>
      <c r="W2204">
        <v>18.425739359639593</v>
      </c>
      <c r="X2204">
        <v>0.87729576795243513</v>
      </c>
      <c r="Y2204">
        <v>-0.99999999999999922</v>
      </c>
      <c r="Z2204">
        <v>-0.99999999999999922</v>
      </c>
      <c r="AA2204">
        <v>26.841500039036095</v>
      </c>
      <c r="AB2204">
        <v>0.30189996550871034</v>
      </c>
      <c r="AC2204">
        <v>0.169786263642389</v>
      </c>
      <c r="AD2204">
        <v>-0.25700918792273858</v>
      </c>
      <c r="AE2204">
        <v>10.733852061418041</v>
      </c>
      <c r="AF2204">
        <v>-0.99999999999999922</v>
      </c>
      <c r="AG2204">
        <v>-0.99999999999999922</v>
      </c>
      <c r="AH2204">
        <v>-0.99999999999999922</v>
      </c>
      <c r="AI2204">
        <v>-5.3180600064236264E-2</v>
      </c>
      <c r="AJ2204">
        <v>1.1162348810692634E-3</v>
      </c>
      <c r="AK2204">
        <v>4.1596162291297686E-2</v>
      </c>
      <c r="AL2204">
        <v>-9.1177258736474392E-2</v>
      </c>
      <c r="AM2204">
        <v>0.6176830110898095</v>
      </c>
      <c r="AN2204">
        <v>0.20359273982198406</v>
      </c>
      <c r="AO2204">
        <v>15.650056088701721</v>
      </c>
      <c r="AP2204">
        <v>4.6339322018672293</v>
      </c>
      <c r="AQ2204">
        <v>34.039362029717594</v>
      </c>
      <c r="AR2204">
        <v>0.72087052849228983</v>
      </c>
      <c r="AS2204">
        <v>1.1375228124537344</v>
      </c>
      <c r="AT2204">
        <v>-0.99999999999999922</v>
      </c>
      <c r="AU2204">
        <v>-0.99999999999999922</v>
      </c>
      <c r="AV2204">
        <v>-2.9585504504690006</v>
      </c>
      <c r="AW2204">
        <v>51.036751244953258</v>
      </c>
      <c r="AX2204">
        <v>50.084762731775463</v>
      </c>
      <c r="AY2204">
        <v>0.17575219125233751</v>
      </c>
      <c r="AZ2204">
        <v>-22.700582056321199</v>
      </c>
      <c r="BA2204">
        <v>1422.2950214166706</v>
      </c>
    </row>
    <row r="2205" spans="1:100" x14ac:dyDescent="0.25">
      <c r="A2205">
        <v>5178</v>
      </c>
      <c r="B2205" t="s">
        <v>2518</v>
      </c>
      <c r="C2205">
        <v>2</v>
      </c>
      <c r="D2205">
        <v>2.4519938580775658</v>
      </c>
      <c r="E2205">
        <v>-0.28430902437497019</v>
      </c>
      <c r="F2205">
        <v>-0.63102324964413359</v>
      </c>
      <c r="G2205">
        <v>-0.62622191586347697</v>
      </c>
      <c r="H2205">
        <v>-7.7324986162706236E-2</v>
      </c>
      <c r="I2205">
        <v>0</v>
      </c>
      <c r="J2205">
        <v>-4.6394991697623746</v>
      </c>
      <c r="K2205">
        <v>-7.7324986162706236E-2</v>
      </c>
      <c r="L2205">
        <v>-1</v>
      </c>
      <c r="M2205">
        <v>-1</v>
      </c>
      <c r="N2205">
        <v>-1.5464997232541244</v>
      </c>
      <c r="O2205">
        <v>-0.97435780092480684</v>
      </c>
      <c r="P2205">
        <v>-1.2720949563579877</v>
      </c>
      <c r="Q2205">
        <v>-2.6849571516076063</v>
      </c>
      <c r="R2205">
        <v>-0.88037744025400588</v>
      </c>
      <c r="S2205">
        <v>0.30040044286564815</v>
      </c>
      <c r="T2205">
        <v>0.15737198939486077</v>
      </c>
      <c r="U2205">
        <v>-7.9401711221507215E-2</v>
      </c>
      <c r="V2205">
        <v>-2.013015003492797E-2</v>
      </c>
      <c r="W2205">
        <v>14.407446349996182</v>
      </c>
      <c r="X2205">
        <v>7.5459790234830293E-2</v>
      </c>
      <c r="Y2205">
        <v>-1</v>
      </c>
      <c r="Z2205">
        <v>-1</v>
      </c>
      <c r="AA2205">
        <v>22.010532155634731</v>
      </c>
      <c r="AB2205">
        <v>-5.8701444470660599E-2</v>
      </c>
      <c r="AC2205">
        <v>-5.8554656346620715E-2</v>
      </c>
      <c r="AD2205">
        <v>-6.1632958748438063E-2</v>
      </c>
      <c r="AE2205">
        <v>1.395639278025012</v>
      </c>
      <c r="AF2205">
        <v>-1</v>
      </c>
      <c r="AG2205">
        <v>-1</v>
      </c>
      <c r="AH2205">
        <v>-1</v>
      </c>
      <c r="AI2205">
        <v>-1.1305253952715392E-2</v>
      </c>
      <c r="AJ2205">
        <v>-2.013015003492797E-2</v>
      </c>
      <c r="AK2205">
        <v>0.30262810270099677</v>
      </c>
      <c r="AL2205">
        <v>-0.13080014571174942</v>
      </c>
      <c r="AM2205">
        <v>0.3441324356569061</v>
      </c>
      <c r="AN2205">
        <v>-0.16069157544185231</v>
      </c>
      <c r="AO2205">
        <v>9.1499789302211365</v>
      </c>
      <c r="AP2205">
        <v>-3.7048176398985557</v>
      </c>
      <c r="AQ2205">
        <v>18.960341297080902</v>
      </c>
      <c r="AR2205">
        <v>0.4628180206425806</v>
      </c>
      <c r="AS2205">
        <v>0.13814452792449661</v>
      </c>
      <c r="AT2205">
        <v>-1</v>
      </c>
      <c r="AU2205">
        <v>-1</v>
      </c>
      <c r="AV2205">
        <v>-1.1165799682166262</v>
      </c>
      <c r="AW2205">
        <v>30.80920648582368</v>
      </c>
      <c r="AX2205">
        <v>30.608571930414115</v>
      </c>
      <c r="AY2205">
        <v>-1.8313963618757673E-2</v>
      </c>
      <c r="AZ2205">
        <v>-32.407222868330933</v>
      </c>
      <c r="BA2205">
        <v>1365.6696547280383</v>
      </c>
    </row>
    <row r="2206" spans="1:100" x14ac:dyDescent="0.25">
      <c r="A2206">
        <v>5179</v>
      </c>
      <c r="B2206" t="s">
        <v>2519</v>
      </c>
      <c r="C2206">
        <v>2</v>
      </c>
      <c r="D2206">
        <v>3.8174057184913117</v>
      </c>
      <c r="E2206">
        <v>1.8987290325323918E-2</v>
      </c>
      <c r="F2206">
        <v>0.1242177047535353</v>
      </c>
      <c r="G2206">
        <v>0.13244865853483942</v>
      </c>
      <c r="H2206">
        <v>7.9628451596960054E-2</v>
      </c>
      <c r="I2206">
        <v>0</v>
      </c>
      <c r="J2206">
        <v>4.7777070958176031</v>
      </c>
      <c r="K2206">
        <v>7.9628451596960054E-2</v>
      </c>
      <c r="L2206">
        <v>-1</v>
      </c>
      <c r="M2206">
        <v>-1</v>
      </c>
      <c r="N2206">
        <v>1.592569031939201</v>
      </c>
      <c r="O2206">
        <v>8.8076572984239654</v>
      </c>
      <c r="P2206">
        <v>0.26393875908247116</v>
      </c>
      <c r="Q2206">
        <v>0.90515242324630862</v>
      </c>
      <c r="R2206">
        <v>0.29878831637218967</v>
      </c>
      <c r="S2206">
        <v>0.32973952545126756</v>
      </c>
      <c r="T2206">
        <v>0.28124218512099813</v>
      </c>
      <c r="U2206">
        <v>7.3984411908064748E-2</v>
      </c>
      <c r="V2206">
        <v>1.5187327460598635E-4</v>
      </c>
      <c r="W2206">
        <v>24.088285136929656</v>
      </c>
      <c r="X2206">
        <v>0.78603613176300069</v>
      </c>
      <c r="Y2206">
        <v>-1</v>
      </c>
      <c r="Z2206">
        <v>-1</v>
      </c>
      <c r="AA2206">
        <v>41.941819978141041</v>
      </c>
      <c r="AB2206">
        <v>0.11334968913712826</v>
      </c>
      <c r="AC2206">
        <v>0.11356177025534221</v>
      </c>
      <c r="AD2206">
        <v>0.10900540716659951</v>
      </c>
      <c r="AE2206">
        <v>17.246105365506832</v>
      </c>
      <c r="AF2206">
        <v>-1</v>
      </c>
      <c r="AG2206">
        <v>-1</v>
      </c>
      <c r="AH2206">
        <v>-1</v>
      </c>
      <c r="AI2206">
        <v>-1.837564714323841E-4</v>
      </c>
      <c r="AJ2206">
        <v>1.5187327460598635E-4</v>
      </c>
      <c r="AK2206">
        <v>9.5350852045939558E-2</v>
      </c>
      <c r="AL2206">
        <v>7.6477104943307769E-2</v>
      </c>
      <c r="AM2206">
        <v>0.10271177729325631</v>
      </c>
      <c r="AN2206">
        <v>8.0729082921797451E-2</v>
      </c>
      <c r="AO2206">
        <v>3.002463394392227</v>
      </c>
      <c r="AP2206">
        <v>2.4426978959303538</v>
      </c>
      <c r="AQ2206">
        <v>29.26627745288334</v>
      </c>
      <c r="AR2206">
        <v>0.68967184831148654</v>
      </c>
      <c r="AS2206">
        <v>0.87176134361861046</v>
      </c>
      <c r="AT2206">
        <v>-1</v>
      </c>
      <c r="AU2206">
        <v>-1</v>
      </c>
      <c r="AV2206">
        <v>0.44822047175874818</v>
      </c>
      <c r="AW2206">
        <v>53.778557463524933</v>
      </c>
      <c r="AX2206">
        <v>53.87883605011708</v>
      </c>
      <c r="AY2206">
        <v>0.15861163645652712</v>
      </c>
      <c r="AZ2206">
        <v>-1.4111810454334854</v>
      </c>
      <c r="BA2206">
        <v>1441.7849112166737</v>
      </c>
    </row>
    <row r="2207" spans="1:100" x14ac:dyDescent="0.25">
      <c r="A2207">
        <v>5180</v>
      </c>
      <c r="B2207" t="s">
        <v>2520</v>
      </c>
      <c r="C2207">
        <v>3</v>
      </c>
      <c r="D2207">
        <v>3.7030651378506638</v>
      </c>
      <c r="E2207">
        <v>0</v>
      </c>
      <c r="F2207">
        <v>-0.21802094093552557</v>
      </c>
      <c r="G2207">
        <v>-0.21802094093552557</v>
      </c>
      <c r="H2207">
        <v>5.2376198606236136E-2</v>
      </c>
      <c r="I2207">
        <v>0</v>
      </c>
      <c r="J2207">
        <v>3.1425719163741643</v>
      </c>
      <c r="K2207">
        <v>5.2376198606236136E-2</v>
      </c>
      <c r="L2207">
        <v>-0.99999999999999956</v>
      </c>
      <c r="M2207">
        <v>-0.99999999999999956</v>
      </c>
      <c r="N2207">
        <v>1.0475239721247216</v>
      </c>
      <c r="O2207">
        <v>6.6276161132892994</v>
      </c>
      <c r="P2207">
        <v>-3.011478536051343E-2</v>
      </c>
      <c r="Q2207">
        <v>1.7946352143470756</v>
      </c>
      <c r="R2207">
        <v>0.45728974444522835</v>
      </c>
      <c r="S2207">
        <v>0.3333333333333332</v>
      </c>
      <c r="T2207">
        <v>0.34786990662458955</v>
      </c>
      <c r="U2207">
        <v>-5.9925001631591701E-2</v>
      </c>
      <c r="V2207">
        <v>0</v>
      </c>
      <c r="W2207">
        <v>22.756081588803781</v>
      </c>
      <c r="X2207">
        <v>0.40726934846847296</v>
      </c>
      <c r="Y2207">
        <v>-0.99999999999999956</v>
      </c>
      <c r="Z2207">
        <v>-0.99999999999999956</v>
      </c>
      <c r="AA2207">
        <v>27.553480530636911</v>
      </c>
      <c r="AB2207">
        <v>-3.7091923610939777E-2</v>
      </c>
      <c r="AC2207">
        <v>2.3752330404819139E-2</v>
      </c>
      <c r="AD2207">
        <v>0.10014177715387816</v>
      </c>
      <c r="AE2207">
        <v>4.340109197387874</v>
      </c>
      <c r="AF2207">
        <v>-0.99999999999999956</v>
      </c>
      <c r="AG2207">
        <v>-0.99999999999999956</v>
      </c>
      <c r="AH2207">
        <v>-0.99999999999999956</v>
      </c>
      <c r="AI2207">
        <v>0</v>
      </c>
      <c r="AJ2207">
        <v>0</v>
      </c>
      <c r="AK2207">
        <v>-6.1076861194145043E-2</v>
      </c>
      <c r="AL2207">
        <v>9.2365872243391656E-2</v>
      </c>
      <c r="AM2207">
        <v>-0.10356344574234672</v>
      </c>
      <c r="AN2207">
        <v>-0.20746946279415043</v>
      </c>
      <c r="AO2207">
        <v>-2.8944704495293947</v>
      </c>
      <c r="AP2207">
        <v>-4.724907208636802</v>
      </c>
      <c r="AQ2207">
        <v>25.898653505177993</v>
      </c>
      <c r="AR2207">
        <v>0.62127823832633111</v>
      </c>
      <c r="AS2207">
        <v>0.45964554707470906</v>
      </c>
      <c r="AT2207">
        <v>-0.99999999999999956</v>
      </c>
      <c r="AU2207">
        <v>-0.99999999999999956</v>
      </c>
      <c r="AV2207">
        <v>0.23926880350970259</v>
      </c>
      <c r="AW2207">
        <v>29.45618943528941</v>
      </c>
      <c r="AX2207">
        <v>29.45618943528941</v>
      </c>
      <c r="AY2207">
        <v>-0.12229975077595596</v>
      </c>
      <c r="AZ2207">
        <v>-47.005211420127161</v>
      </c>
      <c r="BA2207">
        <v>1401.1914347711709</v>
      </c>
      <c r="CU2207" t="e">
        <v>#N/A</v>
      </c>
      <c r="CV2207" t="e">
        <v>#N/A</v>
      </c>
    </row>
    <row r="2208" spans="1:100" x14ac:dyDescent="0.25">
      <c r="A2208">
        <v>5181</v>
      </c>
      <c r="B2208" t="s">
        <v>2521</v>
      </c>
      <c r="C2208">
        <v>3</v>
      </c>
      <c r="D2208">
        <v>4.8401595485473079</v>
      </c>
      <c r="E2208">
        <v>0</v>
      </c>
      <c r="F2208">
        <v>-0.47290601039892316</v>
      </c>
      <c r="G2208">
        <v>-0.47290601039892316</v>
      </c>
      <c r="H2208">
        <v>0.3911252468485748</v>
      </c>
      <c r="I2208">
        <v>0</v>
      </c>
      <c r="J2208">
        <v>23.467514810914498</v>
      </c>
      <c r="K2208">
        <v>0.3911252468485748</v>
      </c>
      <c r="L2208">
        <v>-1</v>
      </c>
      <c r="M2208">
        <v>-1</v>
      </c>
      <c r="N2208">
        <v>7.8225049369715016</v>
      </c>
      <c r="O2208">
        <v>27.83476834906287</v>
      </c>
      <c r="P2208">
        <v>2.5528799022390178E-2</v>
      </c>
      <c r="Q2208">
        <v>-3.0584330852408383</v>
      </c>
      <c r="R2208">
        <v>-0.93042571906565841</v>
      </c>
      <c r="S2208">
        <v>0.33333333333333348</v>
      </c>
      <c r="T2208">
        <v>0.35329950606069516</v>
      </c>
      <c r="U2208">
        <v>0.42991627070921945</v>
      </c>
      <c r="V2208">
        <v>-1.2360446720214439E-2</v>
      </c>
      <c r="W2208">
        <v>28.522536661378354</v>
      </c>
      <c r="X2208">
        <v>1.9562293181535657</v>
      </c>
      <c r="Y2208">
        <v>-1</v>
      </c>
      <c r="Z2208">
        <v>-1</v>
      </c>
      <c r="AA2208">
        <v>58.737431885626663</v>
      </c>
      <c r="AB2208">
        <v>0.32255549074583428</v>
      </c>
      <c r="AC2208">
        <v>5.3731954329632917E-2</v>
      </c>
      <c r="AD2208">
        <v>0.24661897379081255</v>
      </c>
      <c r="AE2208">
        <v>31.145320943313934</v>
      </c>
      <c r="AF2208">
        <v>-1</v>
      </c>
      <c r="AG2208">
        <v>-1</v>
      </c>
      <c r="AH2208">
        <v>-1</v>
      </c>
      <c r="AI2208">
        <v>-2.6570307237706026E-2</v>
      </c>
      <c r="AJ2208">
        <v>-1.2360446720214439E-2</v>
      </c>
      <c r="AK2208">
        <v>0.58094775507901919</v>
      </c>
      <c r="AL2208">
        <v>-0.10929738426686243</v>
      </c>
      <c r="AM2208">
        <v>0.16509069593657855</v>
      </c>
      <c r="AN2208">
        <v>4.4592998121384425E-2</v>
      </c>
      <c r="AO2208">
        <v>7.0320061738095605</v>
      </c>
      <c r="AP2208">
        <v>0.56833803170029873</v>
      </c>
      <c r="AQ2208">
        <v>51.990051472292869</v>
      </c>
      <c r="AR2208">
        <v>1.1041886633830331</v>
      </c>
      <c r="AS2208">
        <v>2.3473545650021417</v>
      </c>
      <c r="AT2208">
        <v>-1</v>
      </c>
      <c r="AU2208">
        <v>-1</v>
      </c>
      <c r="AV2208">
        <v>-1.4033317294645817</v>
      </c>
      <c r="AW2208">
        <v>87.140538266389868</v>
      </c>
      <c r="AX2208">
        <v>85.373087449614303</v>
      </c>
      <c r="AY2208">
        <v>0.1845712139852313</v>
      </c>
      <c r="AZ2208">
        <v>-11.466841147322327</v>
      </c>
      <c r="BA2208">
        <v>1454.8135152966054</v>
      </c>
      <c r="CU2208" t="e">
        <v>#N/A</v>
      </c>
      <c r="CV2208" t="e">
        <v>#N/A</v>
      </c>
    </row>
    <row r="2209" spans="1:100" x14ac:dyDescent="0.25">
      <c r="A2209">
        <v>5182</v>
      </c>
      <c r="B2209" t="s">
        <v>2522</v>
      </c>
      <c r="C2209">
        <v>3</v>
      </c>
      <c r="D2209">
        <v>5.6444050215630206</v>
      </c>
      <c r="E2209">
        <v>0</v>
      </c>
      <c r="F2209">
        <v>1.8795937471557372E-3</v>
      </c>
      <c r="G2209">
        <v>1.8795937471557372E-3</v>
      </c>
      <c r="H2209">
        <v>9.7724289784680285E-2</v>
      </c>
      <c r="I2209">
        <v>0</v>
      </c>
      <c r="J2209">
        <v>5.863457387080814</v>
      </c>
      <c r="K2209">
        <v>9.7724289784680285E-2</v>
      </c>
      <c r="L2209">
        <v>-1.0000000000000004</v>
      </c>
      <c r="M2209">
        <v>-1.0000000000000004</v>
      </c>
      <c r="N2209">
        <v>1.9544857956936053</v>
      </c>
      <c r="O2209">
        <v>11.509742002390988</v>
      </c>
      <c r="P2209">
        <v>-0.38936513267526318</v>
      </c>
      <c r="Q2209">
        <v>-5.2332035660617018E-2</v>
      </c>
      <c r="R2209">
        <v>-1.1938412964198569E-2</v>
      </c>
      <c r="S2209">
        <v>0.33333333333333359</v>
      </c>
      <c r="T2209">
        <v>0.33843788253278928</v>
      </c>
      <c r="U2209">
        <v>1.0450132141989497E-2</v>
      </c>
      <c r="V2209">
        <v>-1.7763387451383957E-2</v>
      </c>
      <c r="W2209">
        <v>22.669346830881928</v>
      </c>
      <c r="X2209">
        <v>0.51437167914055271</v>
      </c>
      <c r="Y2209">
        <v>-1.0000000000000004</v>
      </c>
      <c r="Z2209">
        <v>-1.0000000000000004</v>
      </c>
      <c r="AA2209">
        <v>55.520732551784548</v>
      </c>
      <c r="AB2209">
        <v>0.39231801849933767</v>
      </c>
      <c r="AC2209">
        <v>0.27557571228997524</v>
      </c>
      <c r="AD2209">
        <v>-1.0627248111976673E-2</v>
      </c>
      <c r="AE2209">
        <v>32.863324133866811</v>
      </c>
      <c r="AF2209">
        <v>-1.0000000000000004</v>
      </c>
      <c r="AG2209">
        <v>-1.0000000000000004</v>
      </c>
      <c r="AH2209">
        <v>-1.0000000000000004</v>
      </c>
      <c r="AI2209">
        <v>0</v>
      </c>
      <c r="AJ2209">
        <v>-1.7763387451383957E-2</v>
      </c>
      <c r="AK2209">
        <v>0.24489722914040155</v>
      </c>
      <c r="AL2209">
        <v>-0.11471070470559866</v>
      </c>
      <c r="AM2209">
        <v>6.6444251759030983E-3</v>
      </c>
      <c r="AN2209">
        <v>0.2747274707620781</v>
      </c>
      <c r="AO2209">
        <v>1.3905967750995867</v>
      </c>
      <c r="AP2209">
        <v>6.2946332455239586</v>
      </c>
      <c r="AQ2209">
        <v>28.532804217962742</v>
      </c>
      <c r="AR2209">
        <v>0.66445796055672846</v>
      </c>
      <c r="AS2209">
        <v>0.61209596892523299</v>
      </c>
      <c r="AT2209">
        <v>-1.0000000000000004</v>
      </c>
      <c r="AU2209">
        <v>-1.0000000000000004</v>
      </c>
      <c r="AV2209">
        <v>-1.0058819217042832E-2</v>
      </c>
      <c r="AW2209">
        <v>73.325107799699538</v>
      </c>
      <c r="AX2209">
        <v>71.548769054561163</v>
      </c>
      <c r="AY2209">
        <v>-2.5558771955525098E-2</v>
      </c>
      <c r="AZ2209">
        <v>-16.944061610875508</v>
      </c>
      <c r="BA2209">
        <v>1409.0141161738595</v>
      </c>
    </row>
    <row r="2210" spans="1:100" x14ac:dyDescent="0.25">
      <c r="A2210">
        <v>5183</v>
      </c>
      <c r="B2210" t="s">
        <v>2523</v>
      </c>
      <c r="C2210">
        <v>3</v>
      </c>
      <c r="D2210">
        <v>5.295048408435866</v>
      </c>
      <c r="E2210">
        <v>0</v>
      </c>
      <c r="F2210">
        <v>-1.3100232453642831E-3</v>
      </c>
      <c r="G2210">
        <v>-1.3100232453642831E-3</v>
      </c>
      <c r="H2210">
        <v>0.10097822205481044</v>
      </c>
      <c r="I2210">
        <v>0</v>
      </c>
      <c r="J2210">
        <v>6.0586933232886304</v>
      </c>
      <c r="K2210">
        <v>0.10097822205481044</v>
      </c>
      <c r="L2210">
        <v>-1</v>
      </c>
      <c r="M2210">
        <v>-1</v>
      </c>
      <c r="N2210">
        <v>2.0195644410962101</v>
      </c>
      <c r="O2210">
        <v>11.352431708479132</v>
      </c>
      <c r="P2210">
        <v>-4.5151078421508707E-2</v>
      </c>
      <c r="Q2210">
        <v>-4.9396502581491544E-2</v>
      </c>
      <c r="R2210">
        <v>-4.3312011639833961E-3</v>
      </c>
      <c r="S2210">
        <v>0.33333333333333326</v>
      </c>
      <c r="T2210">
        <v>0.36920214929114753</v>
      </c>
      <c r="U2210">
        <v>0.29070579825453791</v>
      </c>
      <c r="V2210">
        <v>7.357911614898105E-2</v>
      </c>
      <c r="W2210">
        <v>38.633686998927566</v>
      </c>
      <c r="X2210">
        <v>2.2276073186960708</v>
      </c>
      <c r="Y2210">
        <v>-1</v>
      </c>
      <c r="Z2210">
        <v>-1</v>
      </c>
      <c r="AA2210">
        <v>68.948868561302177</v>
      </c>
      <c r="AB2210">
        <v>6.9752261733412049E-2</v>
      </c>
      <c r="AC2210">
        <v>0.23068181153725381</v>
      </c>
      <c r="AD2210">
        <v>0.30595618200010588</v>
      </c>
      <c r="AE2210">
        <v>30.31951276353859</v>
      </c>
      <c r="AF2210">
        <v>-1</v>
      </c>
      <c r="AG2210">
        <v>-1</v>
      </c>
      <c r="AH2210">
        <v>-1</v>
      </c>
      <c r="AI2210">
        <v>0</v>
      </c>
      <c r="AJ2210">
        <v>7.357911614898105E-2</v>
      </c>
      <c r="AK2210">
        <v>9.5952571940638318E-2</v>
      </c>
      <c r="AL2210">
        <v>0.17566690213289693</v>
      </c>
      <c r="AM2210">
        <v>-9.8857011142218856E-3</v>
      </c>
      <c r="AN2210">
        <v>-3.5884597643858901E-2</v>
      </c>
      <c r="AO2210">
        <v>0.23262033184764441</v>
      </c>
      <c r="AP2210">
        <v>-1.878043043198796E-2</v>
      </c>
      <c r="AQ2210">
        <v>44.692380322216216</v>
      </c>
      <c r="AR2210">
        <v>1.0668203970279999</v>
      </c>
      <c r="AS2210">
        <v>2.3285855407508822</v>
      </c>
      <c r="AT2210">
        <v>-1</v>
      </c>
      <c r="AU2210">
        <v>-1</v>
      </c>
      <c r="AV2210">
        <v>-5.6412244093476966E-3</v>
      </c>
      <c r="AW2210">
        <v>80.282519839349305</v>
      </c>
      <c r="AX2210">
        <v>87.640431454247405</v>
      </c>
      <c r="AY2210">
        <v>0.30330876635401977</v>
      </c>
      <c r="AZ2210">
        <v>19.384328137756913</v>
      </c>
      <c r="BA2210">
        <v>1467.8052000854946</v>
      </c>
      <c r="CU2210" t="e">
        <v>#N/A</v>
      </c>
      <c r="CV2210" t="e">
        <v>#N/A</v>
      </c>
    </row>
    <row r="2211" spans="1:100" x14ac:dyDescent="0.25">
      <c r="A2211">
        <v>5186</v>
      </c>
      <c r="B2211" t="s">
        <v>2524</v>
      </c>
      <c r="C2211">
        <v>2</v>
      </c>
      <c r="D2211">
        <v>4.0164546158642427</v>
      </c>
      <c r="E2211">
        <v>6.3201639686602681E-2</v>
      </c>
      <c r="F2211">
        <v>0.23431626444978917</v>
      </c>
      <c r="G2211">
        <v>0.24304718611575057</v>
      </c>
      <c r="H2211">
        <v>0.1025090267777599</v>
      </c>
      <c r="I2211">
        <v>0</v>
      </c>
      <c r="J2211">
        <v>6.1505416066655929</v>
      </c>
      <c r="K2211">
        <v>0.1025090267777599</v>
      </c>
      <c r="L2211">
        <v>-1</v>
      </c>
      <c r="M2211">
        <v>-1</v>
      </c>
      <c r="N2211">
        <v>2.0501805355551976</v>
      </c>
      <c r="O2211">
        <v>10.2336734156567</v>
      </c>
      <c r="P2211">
        <v>0.48786080506017537</v>
      </c>
      <c r="Q2211">
        <v>1.4285163788707556</v>
      </c>
      <c r="R2211">
        <v>0.47068637180964557</v>
      </c>
      <c r="S2211">
        <v>0.3340165587830502</v>
      </c>
      <c r="T2211">
        <v>0.29929990571907866</v>
      </c>
      <c r="U2211">
        <v>9.6344946166203024E-2</v>
      </c>
      <c r="V2211">
        <v>3.1085741011474305E-3</v>
      </c>
      <c r="W2211">
        <v>25.49955183385164</v>
      </c>
      <c r="X2211">
        <v>0.88962351179177424</v>
      </c>
      <c r="Y2211">
        <v>-1</v>
      </c>
      <c r="Z2211">
        <v>-1</v>
      </c>
      <c r="AA2211">
        <v>44.847390802090253</v>
      </c>
      <c r="AB2211">
        <v>0.13843119709035182</v>
      </c>
      <c r="AC2211">
        <v>0.13865279658091431</v>
      </c>
      <c r="AD2211">
        <v>0.13388096271847141</v>
      </c>
      <c r="AE2211">
        <v>19.556776518315083</v>
      </c>
      <c r="AF2211">
        <v>-1</v>
      </c>
      <c r="AG2211">
        <v>-1</v>
      </c>
      <c r="AH2211">
        <v>-1</v>
      </c>
      <c r="AI2211">
        <v>1.4375285598214162E-3</v>
      </c>
      <c r="AJ2211">
        <v>3.1085741011474305E-3</v>
      </c>
      <c r="AK2211">
        <v>6.5134102514498055E-2</v>
      </c>
      <c r="AL2211">
        <v>0.10669385447474927</v>
      </c>
      <c r="AM2211">
        <v>6.7517622882022427E-2</v>
      </c>
      <c r="AN2211">
        <v>0.11592323733303134</v>
      </c>
      <c r="AO2211">
        <v>2.1062823779047077</v>
      </c>
      <c r="AP2211">
        <v>3.338878912417873</v>
      </c>
      <c r="AQ2211">
        <v>30.768670458014178</v>
      </c>
      <c r="AR2211">
        <v>0.72274245914435398</v>
      </c>
      <c r="AS2211">
        <v>0.97870754973542673</v>
      </c>
      <c r="AT2211">
        <v>-1</v>
      </c>
      <c r="AU2211">
        <v>-1</v>
      </c>
      <c r="AV2211">
        <v>0.67633611306524255</v>
      </c>
      <c r="AW2211">
        <v>57.127015257130061</v>
      </c>
      <c r="AX2211">
        <v>57.271160775639963</v>
      </c>
      <c r="AY2211">
        <v>0.18440374111962723</v>
      </c>
      <c r="AZ2211">
        <v>3.1074027801848429</v>
      </c>
      <c r="BA2211">
        <v>1433.6808850398493</v>
      </c>
    </row>
    <row r="2212" spans="1:100" x14ac:dyDescent="0.25">
      <c r="A2212">
        <v>5188</v>
      </c>
      <c r="B2212" t="s">
        <v>2525</v>
      </c>
      <c r="C2212">
        <v>3</v>
      </c>
      <c r="D2212">
        <v>4.6438378526205515</v>
      </c>
      <c r="E2212">
        <v>-1.3689016711691022E-2</v>
      </c>
      <c r="F2212">
        <v>-0.22805682583351511</v>
      </c>
      <c r="G2212">
        <v>-0.22805682583351511</v>
      </c>
      <c r="H2212">
        <v>0.21850886282393706</v>
      </c>
      <c r="I2212">
        <v>0</v>
      </c>
      <c r="J2212">
        <v>13.110531769436228</v>
      </c>
      <c r="K2212">
        <v>0.21850886282393706</v>
      </c>
      <c r="L2212">
        <v>-0.999999999999999</v>
      </c>
      <c r="M2212">
        <v>-0.999999999999999</v>
      </c>
      <c r="N2212">
        <v>4.3701772564787404</v>
      </c>
      <c r="O2212">
        <v>17.526312796223255</v>
      </c>
      <c r="P2212">
        <v>-0.21794192734989842</v>
      </c>
      <c r="Q2212">
        <v>1.6656188786006754</v>
      </c>
      <c r="R2212">
        <v>0.53315684972494137</v>
      </c>
      <c r="S2212">
        <v>0.3333333333333332</v>
      </c>
      <c r="T2212">
        <v>0.41403405019833722</v>
      </c>
      <c r="U2212">
        <v>0.16107967860673333</v>
      </c>
      <c r="V2212">
        <v>-9.24291961711988E-3</v>
      </c>
      <c r="W2212">
        <v>27.227811187893895</v>
      </c>
      <c r="X2212">
        <v>1.2035191414971089</v>
      </c>
      <c r="Y2212">
        <v>-0.999999999999999</v>
      </c>
      <c r="Z2212">
        <v>-0.999999999999999</v>
      </c>
      <c r="AA2212">
        <v>49.126305092106314</v>
      </c>
      <c r="AB2212">
        <v>0.1192593776428188</v>
      </c>
      <c r="AC2212">
        <v>0.19335984044903881</v>
      </c>
      <c r="AD2212">
        <v>0.11468752299789312</v>
      </c>
      <c r="AE2212">
        <v>21.365337054487547</v>
      </c>
      <c r="AF2212">
        <v>-0.999999999999999</v>
      </c>
      <c r="AG2212">
        <v>-0.999999999999999</v>
      </c>
      <c r="AH2212">
        <v>-0.999999999999999</v>
      </c>
      <c r="AI2212">
        <v>0</v>
      </c>
      <c r="AJ2212">
        <v>-9.24291961711988E-3</v>
      </c>
      <c r="AK2212">
        <v>-0.12781894229106555</v>
      </c>
      <c r="AL2212">
        <v>0.12574437206965119</v>
      </c>
      <c r="AM2212">
        <v>-4.1746962105251757E-3</v>
      </c>
      <c r="AN2212">
        <v>7.4378192596977352E-2</v>
      </c>
      <c r="AO2212">
        <v>-0.74346211671845608</v>
      </c>
      <c r="AP2212">
        <v>2.4881766752726913</v>
      </c>
      <c r="AQ2212">
        <v>40.338342957330113</v>
      </c>
      <c r="AR2212">
        <v>0.89920414252128389</v>
      </c>
      <c r="AS2212">
        <v>1.4220280043210467</v>
      </c>
      <c r="AT2212">
        <v>-0.999999999999999</v>
      </c>
      <c r="AU2212">
        <v>-0.999999999999999</v>
      </c>
      <c r="AV2212">
        <v>0.30510002389142621</v>
      </c>
      <c r="AW2212">
        <v>69.140794563602284</v>
      </c>
      <c r="AX2212">
        <v>68.216502601890284</v>
      </c>
      <c r="AY2212">
        <v>0.19765223129148388</v>
      </c>
      <c r="AZ2212">
        <v>20.633000533345264</v>
      </c>
      <c r="BA2212">
        <v>1485.929795605869</v>
      </c>
      <c r="CU2212" t="e">
        <v>#N/A</v>
      </c>
      <c r="CV2212" t="e">
        <v>#N/A</v>
      </c>
    </row>
    <row r="2213" spans="1:100" x14ac:dyDescent="0.25">
      <c r="A2213">
        <v>5189</v>
      </c>
      <c r="B2213" t="s">
        <v>2526</v>
      </c>
      <c r="C2213">
        <v>3</v>
      </c>
      <c r="D2213">
        <v>5.9365293272633313</v>
      </c>
      <c r="E2213">
        <v>0</v>
      </c>
      <c r="F2213">
        <v>-0.49794167909603992</v>
      </c>
      <c r="G2213">
        <v>-0.49794167909603992</v>
      </c>
      <c r="H2213">
        <v>1.2500619934760766E-2</v>
      </c>
      <c r="I2213">
        <v>0</v>
      </c>
      <c r="J2213">
        <v>0.75003719608564912</v>
      </c>
      <c r="K2213">
        <v>1.2500619934760766E-2</v>
      </c>
      <c r="L2213">
        <v>-0.99999999999999911</v>
      </c>
      <c r="M2213">
        <v>-0.99999999999999911</v>
      </c>
      <c r="N2213">
        <v>0.25001239869521641</v>
      </c>
      <c r="O2213">
        <v>6.1886248442529412</v>
      </c>
      <c r="P2213">
        <v>-0.16071722881023054</v>
      </c>
      <c r="Q2213">
        <v>9.1540561024134259</v>
      </c>
      <c r="R2213">
        <v>3.0069825404619106</v>
      </c>
      <c r="S2213">
        <v>0.33333333333333326</v>
      </c>
      <c r="T2213">
        <v>0.26709467124600111</v>
      </c>
      <c r="U2213">
        <v>-3.5462525624700543E-2</v>
      </c>
      <c r="V2213">
        <v>-4.878859340088585E-3</v>
      </c>
      <c r="W2213">
        <v>21.903439987191373</v>
      </c>
      <c r="X2213">
        <v>0.35056546401790756</v>
      </c>
      <c r="Y2213">
        <v>-0.99999999999999911</v>
      </c>
      <c r="Z2213">
        <v>-0.99999999999999911</v>
      </c>
      <c r="AA2213">
        <v>8.5469889955033196</v>
      </c>
      <c r="AB2213">
        <v>1.2255853254198982E-2</v>
      </c>
      <c r="AC2213">
        <v>-0.3101957537689442</v>
      </c>
      <c r="AD2213">
        <v>-2.9328770128253995E-2</v>
      </c>
      <c r="AE2213">
        <v>-16.363433532149969</v>
      </c>
      <c r="AF2213">
        <v>-0.99999999999999911</v>
      </c>
      <c r="AG2213">
        <v>-0.99999999999999911</v>
      </c>
      <c r="AH2213">
        <v>-0.99999999999999911</v>
      </c>
      <c r="AI2213">
        <v>-9.6644403573719565E-3</v>
      </c>
      <c r="AJ2213">
        <v>-4.878859340088585E-3</v>
      </c>
      <c r="AK2213">
        <v>0.27484468531939416</v>
      </c>
      <c r="AL2213">
        <v>0.67390832678021528</v>
      </c>
      <c r="AM2213">
        <v>-6.6325886718572938E-2</v>
      </c>
      <c r="AN2213">
        <v>-0.3820949919223387</v>
      </c>
      <c r="AO2213">
        <v>-0.28392374136735277</v>
      </c>
      <c r="AP2213">
        <v>-6.1828331641573921</v>
      </c>
      <c r="AQ2213">
        <v>22.653477183277015</v>
      </c>
      <c r="AR2213">
        <v>0.56008661961454509</v>
      </c>
      <c r="AS2213">
        <v>0.36306608395266859</v>
      </c>
      <c r="AT2213">
        <v>-0.99999999999999911</v>
      </c>
      <c r="AU2213">
        <v>-0.99999999999999911</v>
      </c>
      <c r="AV2213">
        <v>2.5090408613658712</v>
      </c>
      <c r="AW2213">
        <v>8.5527806755988625</v>
      </c>
      <c r="AX2213">
        <v>7.871605934442564</v>
      </c>
      <c r="AY2213">
        <v>0.10498088889494694</v>
      </c>
      <c r="AZ2213">
        <v>-45.477337149777284</v>
      </c>
      <c r="BA2213">
        <v>1358.6660760614084</v>
      </c>
    </row>
    <row r="2214" spans="1:100" x14ac:dyDescent="0.25">
      <c r="A2214">
        <v>5190</v>
      </c>
      <c r="B2214" t="s">
        <v>2527</v>
      </c>
      <c r="C2214">
        <v>3</v>
      </c>
      <c r="D2214">
        <v>5.4747022090129249</v>
      </c>
      <c r="E2214">
        <v>0</v>
      </c>
      <c r="F2214">
        <v>-7.7806126004628912E-2</v>
      </c>
      <c r="G2214">
        <v>-7.7806126004628912E-2</v>
      </c>
      <c r="H2214">
        <v>6.4021061693999112E-2</v>
      </c>
      <c r="I2214">
        <v>0</v>
      </c>
      <c r="J2214">
        <v>3.8412637016399409</v>
      </c>
      <c r="K2214">
        <v>6.4021061693999112E-2</v>
      </c>
      <c r="L2214">
        <v>-1.0000000000000002</v>
      </c>
      <c r="M2214">
        <v>-1.0000000000000002</v>
      </c>
      <c r="N2214">
        <v>1.280421233879981</v>
      </c>
      <c r="O2214">
        <v>9.2381597846482411</v>
      </c>
      <c r="P2214">
        <v>-0.73661595192742979</v>
      </c>
      <c r="Q2214">
        <v>-0.44745269717636976</v>
      </c>
      <c r="R2214">
        <v>-0.16219516811973148</v>
      </c>
      <c r="S2214">
        <v>0.33333333333333309</v>
      </c>
      <c r="T2214">
        <v>0.38600657782931719</v>
      </c>
      <c r="U2214">
        <v>0.20122531894151341</v>
      </c>
      <c r="V2214">
        <v>0</v>
      </c>
      <c r="W2214">
        <v>34.261766736406592</v>
      </c>
      <c r="X2214">
        <v>1.5121420504845531</v>
      </c>
      <c r="Y2214">
        <v>-1.0000000000000002</v>
      </c>
      <c r="Z2214">
        <v>-1.0000000000000002</v>
      </c>
      <c r="AA2214">
        <v>41.918987928057796</v>
      </c>
      <c r="AB2214">
        <v>-7.0372176901723031E-3</v>
      </c>
      <c r="AC2214">
        <v>2.0875432113723821E-2</v>
      </c>
      <c r="AD2214">
        <v>0.14255011277186747</v>
      </c>
      <c r="AE2214">
        <v>7.8194163597709512</v>
      </c>
      <c r="AF2214">
        <v>-1.0000000000000002</v>
      </c>
      <c r="AG2214">
        <v>-1.0000000000000002</v>
      </c>
      <c r="AH2214">
        <v>-1.0000000000000002</v>
      </c>
      <c r="AI2214">
        <v>0</v>
      </c>
      <c r="AJ2214">
        <v>0</v>
      </c>
      <c r="AK2214">
        <v>0.29230165518506318</v>
      </c>
      <c r="AL2214">
        <v>-5.8143252391706229E-4</v>
      </c>
      <c r="AM2214">
        <v>-0.12052371023912485</v>
      </c>
      <c r="AN2214">
        <v>0.26715904147747865</v>
      </c>
      <c r="AO2214">
        <v>-1.5515844800528042</v>
      </c>
      <c r="AP2214">
        <v>6.6760688743173828</v>
      </c>
      <c r="AQ2214">
        <v>38.103030438046524</v>
      </c>
      <c r="AR2214">
        <v>0.92056523010416391</v>
      </c>
      <c r="AS2214">
        <v>1.5761631121785524</v>
      </c>
      <c r="AT2214">
        <v>-1.0000000000000002</v>
      </c>
      <c r="AU2214">
        <v>-1.0000000000000002</v>
      </c>
      <c r="AV2214">
        <v>-0.24000129412436039</v>
      </c>
      <c r="AW2214">
        <v>57.833216587023387</v>
      </c>
      <c r="AX2214">
        <v>57.833216587023387</v>
      </c>
      <c r="AY2214">
        <v>0.32111437290218015</v>
      </c>
      <c r="AZ2214">
        <v>29.137037582554711</v>
      </c>
      <c r="BA2214">
        <v>1425.822599797697</v>
      </c>
      <c r="CU2214" t="e">
        <v>#N/A</v>
      </c>
      <c r="CV2214" t="e">
        <v>#N/A</v>
      </c>
    </row>
    <row r="2215" spans="1:100" x14ac:dyDescent="0.25">
      <c r="A2215">
        <v>5193</v>
      </c>
      <c r="B2215" t="s">
        <v>2528</v>
      </c>
      <c r="C2215">
        <v>2</v>
      </c>
      <c r="D2215">
        <v>4.044376544381036</v>
      </c>
      <c r="E2215">
        <v>6.940388405256441E-2</v>
      </c>
      <c r="F2215">
        <v>0.24976053042771656</v>
      </c>
      <c r="G2215">
        <v>0.2585615859538517</v>
      </c>
      <c r="H2215">
        <v>0.10571863905420696</v>
      </c>
      <c r="I2215">
        <v>0</v>
      </c>
      <c r="J2215">
        <v>6.3431183432524172</v>
      </c>
      <c r="K2215">
        <v>0.10571863905420696</v>
      </c>
      <c r="L2215">
        <v>-1</v>
      </c>
      <c r="M2215">
        <v>-1</v>
      </c>
      <c r="N2215">
        <v>2.1143727810841391</v>
      </c>
      <c r="O2215">
        <v>10.433710294105556</v>
      </c>
      <c r="P2215">
        <v>0.51927185753844873</v>
      </c>
      <c r="Q2215">
        <v>1.501932163384412</v>
      </c>
      <c r="R2215">
        <v>0.49479966899163319</v>
      </c>
      <c r="S2215">
        <v>0.33461652703472167</v>
      </c>
      <c r="T2215">
        <v>0.30183298372338013</v>
      </c>
      <c r="U2215">
        <v>9.948160880233553E-2</v>
      </c>
      <c r="V2215">
        <v>3.5233304259190204E-3</v>
      </c>
      <c r="W2215">
        <v>25.697519711843743</v>
      </c>
      <c r="X2215">
        <v>0.90415441077478298</v>
      </c>
      <c r="Y2215">
        <v>-1</v>
      </c>
      <c r="Z2215">
        <v>-1</v>
      </c>
      <c r="AA2215">
        <v>45.25497477727194</v>
      </c>
      <c r="AB2215">
        <v>0.14194954901998444</v>
      </c>
      <c r="AC2215">
        <v>0.14217248371669888</v>
      </c>
      <c r="AD2215">
        <v>0.13737042431862068</v>
      </c>
      <c r="AE2215">
        <v>19.880909912702336</v>
      </c>
      <c r="AF2215">
        <v>-1</v>
      </c>
      <c r="AG2215">
        <v>-1</v>
      </c>
      <c r="AH2215">
        <v>-1</v>
      </c>
      <c r="AI2215">
        <v>1.6649571230814308E-3</v>
      </c>
      <c r="AJ2215">
        <v>3.5233304259190204E-3</v>
      </c>
      <c r="AK2215">
        <v>6.0895395686366191E-2</v>
      </c>
      <c r="AL2215">
        <v>0.11093256130288114</v>
      </c>
      <c r="AM2215">
        <v>6.2580701971386432E-2</v>
      </c>
      <c r="AN2215">
        <v>0.12086015824366733</v>
      </c>
      <c r="AO2215">
        <v>1.9805690350491107</v>
      </c>
      <c r="AP2215">
        <v>3.46459225527347</v>
      </c>
      <c r="AQ2215">
        <v>30.979421236576883</v>
      </c>
      <c r="AR2215">
        <v>0.72738149630491655</v>
      </c>
      <c r="AS2215">
        <v>0.99370961386010892</v>
      </c>
      <c r="AT2215">
        <v>-1</v>
      </c>
      <c r="AU2215">
        <v>-1</v>
      </c>
      <c r="AV2215">
        <v>0.70833542938493499</v>
      </c>
      <c r="AW2215">
        <v>57.596725968359841</v>
      </c>
      <c r="AX2215">
        <v>57.747024996652634</v>
      </c>
      <c r="AY2215">
        <v>0.18802177323236713</v>
      </c>
      <c r="AZ2215">
        <v>3.7412549453624826</v>
      </c>
      <c r="BA2215">
        <v>1406.1399197097694</v>
      </c>
    </row>
    <row r="2216" spans="1:100" x14ac:dyDescent="0.25">
      <c r="A2216">
        <v>5194</v>
      </c>
      <c r="B2216" t="s">
        <v>2529</v>
      </c>
      <c r="C2216">
        <v>3</v>
      </c>
      <c r="D2216">
        <v>5.2891762119014221</v>
      </c>
      <c r="E2216">
        <v>0</v>
      </c>
      <c r="F2216">
        <v>-4.9830694081509693E-3</v>
      </c>
      <c r="G2216">
        <v>-4.9830694081509693E-3</v>
      </c>
      <c r="H2216">
        <v>0.36172400367303326</v>
      </c>
      <c r="I2216">
        <v>0</v>
      </c>
      <c r="J2216">
        <v>21.703440220381971</v>
      </c>
      <c r="K2216">
        <v>0.36172400367303326</v>
      </c>
      <c r="L2216">
        <v>-0.99999999999999922</v>
      </c>
      <c r="M2216">
        <v>-0.99999999999999922</v>
      </c>
      <c r="N2216">
        <v>7.2344800734606602</v>
      </c>
      <c r="O2216">
        <v>26.987633362875243</v>
      </c>
      <c r="P2216">
        <v>0.54012042180498099</v>
      </c>
      <c r="Q2216">
        <v>4.6771011373175991E-2</v>
      </c>
      <c r="R2216">
        <v>6.3724870654368743E-3</v>
      </c>
      <c r="S2216">
        <v>0.33333333333333304</v>
      </c>
      <c r="T2216">
        <v>0.3432258233794494</v>
      </c>
      <c r="U2216">
        <v>0.42580715778747963</v>
      </c>
      <c r="V2216">
        <v>1.3964991979548834E-2</v>
      </c>
      <c r="W2216">
        <v>30.184292112271095</v>
      </c>
      <c r="X2216">
        <v>2.1117462261130764</v>
      </c>
      <c r="Y2216">
        <v>-0.99999999999999922</v>
      </c>
      <c r="Z2216">
        <v>-0.99999999999999922</v>
      </c>
      <c r="AA2216">
        <v>72.836907176354757</v>
      </c>
      <c r="AB2216">
        <v>6.5336343276729353E-2</v>
      </c>
      <c r="AC2216">
        <v>0.51564121224114712</v>
      </c>
      <c r="AD2216">
        <v>0.27194729602248702</v>
      </c>
      <c r="AE2216">
        <v>42.646242577018185</v>
      </c>
      <c r="AF2216">
        <v>-0.99999999999999922</v>
      </c>
      <c r="AG2216">
        <v>-0.99999999999999922</v>
      </c>
      <c r="AH2216">
        <v>-0.99999999999999922</v>
      </c>
      <c r="AI2216">
        <v>0</v>
      </c>
      <c r="AJ2216">
        <v>1.3964991979548834E-2</v>
      </c>
      <c r="AK2216">
        <v>-0.22388298819816879</v>
      </c>
      <c r="AL2216">
        <v>0.4839170866436116</v>
      </c>
      <c r="AM2216">
        <v>9.332256703896491E-2</v>
      </c>
      <c r="AN2216">
        <v>-0.1038686374658136</v>
      </c>
      <c r="AO2216">
        <v>1.2136492349832793</v>
      </c>
      <c r="AP2216">
        <v>-0.17713050342728243</v>
      </c>
      <c r="AQ2216">
        <v>51.88773233265308</v>
      </c>
      <c r="AR2216">
        <v>1.1163313064798113</v>
      </c>
      <c r="AS2216">
        <v>2.47347022978611</v>
      </c>
      <c r="AT2216">
        <v>-0.99999999999999922</v>
      </c>
      <c r="AU2216">
        <v>-0.99999999999999922</v>
      </c>
      <c r="AV2216">
        <v>1.3894176572859032E-3</v>
      </c>
      <c r="AW2216">
        <v>99.647410035802679</v>
      </c>
      <c r="AX2216">
        <v>101.04390923375753</v>
      </c>
      <c r="AY2216">
        <v>0.46934418192928573</v>
      </c>
      <c r="AZ2216">
        <v>51.215707041849939</v>
      </c>
      <c r="BA2216">
        <v>1521.5439080011195</v>
      </c>
    </row>
    <row r="2217" spans="1:100" x14ac:dyDescent="0.25">
      <c r="A2217">
        <v>5196</v>
      </c>
      <c r="B2217" t="s">
        <v>2530</v>
      </c>
      <c r="C2217">
        <v>3</v>
      </c>
      <c r="D2217">
        <v>1.8277237505258288</v>
      </c>
      <c r="E2217">
        <v>0</v>
      </c>
      <c r="F2217">
        <v>-0.14005819458252844</v>
      </c>
      <c r="G2217">
        <v>-0.14005819458252844</v>
      </c>
      <c r="H2217">
        <v>8.6588020310784677E-2</v>
      </c>
      <c r="I2217">
        <v>0</v>
      </c>
      <c r="J2217">
        <v>5.1952812186470787</v>
      </c>
      <c r="K2217">
        <v>8.6588020310784677E-2</v>
      </c>
      <c r="L2217">
        <v>-1.0000000000000007</v>
      </c>
      <c r="M2217">
        <v>-1.0000000000000007</v>
      </c>
      <c r="N2217">
        <v>1.7317604062156937</v>
      </c>
      <c r="O2217">
        <v>6.8829467745903816</v>
      </c>
      <c r="P2217">
        <v>0.48005643308052542</v>
      </c>
      <c r="Q2217">
        <v>0.61136134480319804</v>
      </c>
      <c r="R2217">
        <v>0.23053080711147181</v>
      </c>
      <c r="S2217">
        <v>0.33566964351778489</v>
      </c>
      <c r="T2217">
        <v>0.15925912974451001</v>
      </c>
      <c r="U2217">
        <v>-8.7555318145331976E-2</v>
      </c>
      <c r="V2217">
        <v>0</v>
      </c>
      <c r="W2217">
        <v>12.831417392247127</v>
      </c>
      <c r="X2217">
        <v>-0.11595472321864128</v>
      </c>
      <c r="Y2217">
        <v>-1.0000000000000007</v>
      </c>
      <c r="Z2217">
        <v>-1.0000000000000007</v>
      </c>
      <c r="AA2217">
        <v>17.774639118531706</v>
      </c>
      <c r="AB2217">
        <v>-9.0484681312245782E-2</v>
      </c>
      <c r="AC2217">
        <v>-1.2103942666735375E-2</v>
      </c>
      <c r="AD2217">
        <v>0.1968424423624433</v>
      </c>
      <c r="AE2217">
        <v>4.7126909191731112</v>
      </c>
      <c r="AF2217">
        <v>-1.0000000000000007</v>
      </c>
      <c r="AG2217">
        <v>-1.0000000000000007</v>
      </c>
      <c r="AH2217">
        <v>-1.0000000000000007</v>
      </c>
      <c r="AI2217">
        <v>0</v>
      </c>
      <c r="AJ2217">
        <v>0</v>
      </c>
      <c r="AK2217">
        <v>-0.1120698459095234</v>
      </c>
      <c r="AL2217">
        <v>0.294510053009162</v>
      </c>
      <c r="AM2217">
        <v>-1.9991057110309941E-2</v>
      </c>
      <c r="AN2217">
        <v>-0.13700574792055847</v>
      </c>
      <c r="AO2217">
        <v>-1.0601256573053668</v>
      </c>
      <c r="AP2217">
        <v>-1.9525934329681522</v>
      </c>
      <c r="AQ2217">
        <v>18.026698610894208</v>
      </c>
      <c r="AR2217">
        <v>0.40737345511696277</v>
      </c>
      <c r="AS2217">
        <v>-2.9366702907856534E-2</v>
      </c>
      <c r="AT2217">
        <v>-1.0000000000000007</v>
      </c>
      <c r="AU2217">
        <v>-1.0000000000000007</v>
      </c>
      <c r="AV2217">
        <v>9.0472612528943258E-2</v>
      </c>
      <c r="AW2217">
        <v>22.704992460153949</v>
      </c>
      <c r="AX2217">
        <v>22.704992460153949</v>
      </c>
      <c r="AY2217">
        <v>3.3464612601062385E-2</v>
      </c>
      <c r="AZ2217">
        <v>-11.833042529179121</v>
      </c>
      <c r="BA2217">
        <v>1423.9562078028184</v>
      </c>
      <c r="CU2217" t="e">
        <v>#N/A</v>
      </c>
      <c r="CV2217" t="e">
        <v>#N/A</v>
      </c>
    </row>
    <row r="2218" spans="1:100" x14ac:dyDescent="0.25">
      <c r="A2218">
        <v>5197</v>
      </c>
      <c r="B2218" t="s">
        <v>2531</v>
      </c>
      <c r="C2218">
        <v>3</v>
      </c>
      <c r="D2218">
        <v>2.6004674194974773</v>
      </c>
      <c r="E2218">
        <v>0</v>
      </c>
      <c r="F2218">
        <v>0</v>
      </c>
      <c r="G2218">
        <v>0</v>
      </c>
      <c r="H2218">
        <v>7.4603566191375195E-3</v>
      </c>
      <c r="I2218">
        <v>0</v>
      </c>
      <c r="J2218">
        <v>0.44762139714825144</v>
      </c>
      <c r="K2218">
        <v>7.4603566191375195E-3</v>
      </c>
      <c r="L2218">
        <v>-1.0000000000000016</v>
      </c>
      <c r="M2218">
        <v>-1.0000000000000016</v>
      </c>
      <c r="N2218">
        <v>0.14920713238275046</v>
      </c>
      <c r="O2218">
        <v>3.0480888166457278</v>
      </c>
      <c r="P2218">
        <v>-0.37948426181874184</v>
      </c>
      <c r="Q2218">
        <v>-3.6619445346919376E-2</v>
      </c>
      <c r="R2218">
        <v>-3.2287180709178846E-2</v>
      </c>
      <c r="S2218">
        <v>0.34715864912339761</v>
      </c>
      <c r="T2218">
        <v>0.25448083346681144</v>
      </c>
      <c r="U2218">
        <v>6.6013539866870502E-2</v>
      </c>
      <c r="V2218">
        <v>0</v>
      </c>
      <c r="W2218">
        <v>26.407706633517687</v>
      </c>
      <c r="X2218">
        <v>0.77272790386754175</v>
      </c>
      <c r="Y2218">
        <v>-1.0000000000000016</v>
      </c>
      <c r="Z2218">
        <v>-1.0000000000000016</v>
      </c>
      <c r="AA2218">
        <v>15.339033680896272</v>
      </c>
      <c r="AB2218">
        <v>-0.20396346421300393</v>
      </c>
      <c r="AC2218">
        <v>-3.6947957981849661E-2</v>
      </c>
      <c r="AD2218">
        <v>2.018370675660898E-2</v>
      </c>
      <c r="AE2218">
        <v>-11.036385771912229</v>
      </c>
      <c r="AF2218">
        <v>-1.0000000000000016</v>
      </c>
      <c r="AG2218">
        <v>-1.0000000000000016</v>
      </c>
      <c r="AH2218">
        <v>-1.0000000000000016</v>
      </c>
      <c r="AI2218">
        <v>0</v>
      </c>
      <c r="AJ2218">
        <v>0</v>
      </c>
      <c r="AK2218">
        <v>0.10255644107198944</v>
      </c>
      <c r="AL2218">
        <v>-2.6489674046988879E-2</v>
      </c>
      <c r="AM2218">
        <v>0.21018319989779327</v>
      </c>
      <c r="AN2218">
        <v>0.14049013311521277</v>
      </c>
      <c r="AO2218">
        <v>5.7673622028047813</v>
      </c>
      <c r="AP2218">
        <v>3.3798049576453759</v>
      </c>
      <c r="AQ2218">
        <v>26.855328030665934</v>
      </c>
      <c r="AR2218">
        <v>0.66765302245707936</v>
      </c>
      <c r="AS2218">
        <v>0.78018826048667933</v>
      </c>
      <c r="AT2218">
        <v>-1.0000000000000016</v>
      </c>
      <c r="AU2218">
        <v>-1.0000000000000016</v>
      </c>
      <c r="AV2218">
        <v>-3.2287180709178846E-2</v>
      </c>
      <c r="AW2218">
        <v>21.766927455187375</v>
      </c>
      <c r="AX2218">
        <v>21.766927455187375</v>
      </c>
      <c r="AY2218">
        <v>5.8163545040699788E-2</v>
      </c>
      <c r="AZ2218">
        <v>-8.3721276957420372</v>
      </c>
      <c r="BA2218">
        <v>1363.5918780774834</v>
      </c>
    </row>
    <row r="2219" spans="1:100" x14ac:dyDescent="0.25">
      <c r="A2219">
        <v>5198</v>
      </c>
      <c r="B2219" t="s">
        <v>2532</v>
      </c>
      <c r="C2219">
        <v>3</v>
      </c>
      <c r="D2219">
        <v>2.5717907479956037</v>
      </c>
      <c r="E2219">
        <v>0</v>
      </c>
      <c r="F2219">
        <v>6.8055656902390682E-2</v>
      </c>
      <c r="G2219">
        <v>6.8055656902390682E-2</v>
      </c>
      <c r="H2219">
        <v>0.14857661499250696</v>
      </c>
      <c r="I2219">
        <v>0</v>
      </c>
      <c r="J2219">
        <v>8.9145968995504177</v>
      </c>
      <c r="K2219">
        <v>0.14857661499250696</v>
      </c>
      <c r="L2219">
        <v>-1.0000000000000004</v>
      </c>
      <c r="M2219">
        <v>-1.0000000000000004</v>
      </c>
      <c r="N2219">
        <v>2.9715322998501392</v>
      </c>
      <c r="O2219">
        <v>11.554443304448414</v>
      </c>
      <c r="P2219">
        <v>0.22104717286947409</v>
      </c>
      <c r="Q2219">
        <v>-1.9440472267651721</v>
      </c>
      <c r="R2219">
        <v>-0.64598357393894945</v>
      </c>
      <c r="S2219">
        <v>0.33333333333333348</v>
      </c>
      <c r="T2219">
        <v>0.14501895860971112</v>
      </c>
      <c r="U2219">
        <v>4.1627493487583864E-2</v>
      </c>
      <c r="V2219">
        <v>-9.5433471883636396E-3</v>
      </c>
      <c r="W2219">
        <v>14.474392929990309</v>
      </c>
      <c r="X2219">
        <v>0.25071119304706879</v>
      </c>
      <c r="Y2219">
        <v>-1.0000000000000004</v>
      </c>
      <c r="Z2219">
        <v>-1.0000000000000004</v>
      </c>
      <c r="AA2219">
        <v>13.807762337886523</v>
      </c>
      <c r="AB2219">
        <v>-0.23369070717401133</v>
      </c>
      <c r="AC2219">
        <v>0.1865185940859819</v>
      </c>
      <c r="AD2219">
        <v>4.675917272473272E-2</v>
      </c>
      <c r="AE2219">
        <v>-2.0647018164836162E-2</v>
      </c>
      <c r="AF2219">
        <v>-1.0000000000000004</v>
      </c>
      <c r="AG2219">
        <v>-1.0000000000000004</v>
      </c>
      <c r="AH2219">
        <v>-1.0000000000000004</v>
      </c>
      <c r="AI2219">
        <v>0</v>
      </c>
      <c r="AJ2219">
        <v>-9.5433471883636396E-3</v>
      </c>
      <c r="AK2219">
        <v>1.9797779759097855E-2</v>
      </c>
      <c r="AL2219">
        <v>-5.5510915968096574E-3</v>
      </c>
      <c r="AM2219">
        <v>2.4663388264331808E-2</v>
      </c>
      <c r="AN2219">
        <v>0.27487083095350606</v>
      </c>
      <c r="AO2219">
        <v>0.71557360540378456</v>
      </c>
      <c r="AP2219">
        <v>6.8440153158536026</v>
      </c>
      <c r="AQ2219">
        <v>23.38898982954073</v>
      </c>
      <c r="AR2219">
        <v>0.51043643824226459</v>
      </c>
      <c r="AS2219">
        <v>0.3992878080395757</v>
      </c>
      <c r="AT2219">
        <v>-1.0000000000000004</v>
      </c>
      <c r="AU2219">
        <v>-1.0000000000000004</v>
      </c>
      <c r="AV2219">
        <v>-0.57792791703655866</v>
      </c>
      <c r="AW2219">
        <v>32.206220958188531</v>
      </c>
      <c r="AX2219">
        <v>31.251886239352164</v>
      </c>
      <c r="AY2219">
        <v>-6.5417068737736492E-2</v>
      </c>
      <c r="AZ2219">
        <v>-42.52640327561695</v>
      </c>
      <c r="BA2219">
        <v>1333.6702323897582</v>
      </c>
    </row>
    <row r="2220" spans="1:100" x14ac:dyDescent="0.25">
      <c r="A2220">
        <v>5199</v>
      </c>
      <c r="B2220" t="s">
        <v>2533</v>
      </c>
      <c r="C2220">
        <v>3</v>
      </c>
      <c r="D2220">
        <v>5.0478191301086834</v>
      </c>
      <c r="E2220">
        <v>-0.43422376372763766</v>
      </c>
      <c r="F2220">
        <v>0.76093698162599699</v>
      </c>
      <c r="G2220">
        <v>0.62350427160998978</v>
      </c>
      <c r="H2220">
        <v>0.3043765988193769</v>
      </c>
      <c r="I2220">
        <v>0</v>
      </c>
      <c r="J2220">
        <v>18.262595929162615</v>
      </c>
      <c r="K2220">
        <v>0.3043765988193769</v>
      </c>
      <c r="L2220">
        <v>-1.0000000000000004</v>
      </c>
      <c r="M2220">
        <v>-1.0000000000000004</v>
      </c>
      <c r="N2220">
        <v>6.0875319763875391</v>
      </c>
      <c r="O2220">
        <v>23.933919330881292</v>
      </c>
      <c r="P2220">
        <v>-5.7210675904993824</v>
      </c>
      <c r="Q2220">
        <v>1.8635644127741671</v>
      </c>
      <c r="R2220">
        <v>6.9537328068295517E-2</v>
      </c>
      <c r="S2220">
        <v>0.33333333333333337</v>
      </c>
      <c r="T2220">
        <v>0.36383550260643538</v>
      </c>
      <c r="U2220">
        <v>0.65550615806385304</v>
      </c>
      <c r="V2220">
        <v>0</v>
      </c>
      <c r="W2220">
        <v>41.931935807369818</v>
      </c>
      <c r="X2220">
        <v>3.0617712371468846</v>
      </c>
      <c r="Y2220">
        <v>-1.0000000000000004</v>
      </c>
      <c r="Z2220">
        <v>-1.0000000000000004</v>
      </c>
      <c r="AA2220">
        <v>55.770398554105974</v>
      </c>
      <c r="AB2220">
        <v>0.4698425519417786</v>
      </c>
      <c r="AC2220">
        <v>-0.35507902406667141</v>
      </c>
      <c r="AD2220">
        <v>0.16061498049825057</v>
      </c>
      <c r="AE2220">
        <v>13.768925418667894</v>
      </c>
      <c r="AF2220">
        <v>-1.0000000000000004</v>
      </c>
      <c r="AG2220">
        <v>-1.0000000000000004</v>
      </c>
      <c r="AH2220">
        <v>-1.0000000000000004</v>
      </c>
      <c r="AI2220">
        <v>0</v>
      </c>
      <c r="AJ2220">
        <v>0</v>
      </c>
      <c r="AK2220">
        <v>0.11300703049934643</v>
      </c>
      <c r="AL2220">
        <v>0.26777099362970397</v>
      </c>
      <c r="AM2220">
        <v>0.42335345047255341</v>
      </c>
      <c r="AN2220">
        <v>0.20968908346031981</v>
      </c>
      <c r="AO2220">
        <v>11.148871414310564</v>
      </c>
      <c r="AP2220">
        <v>6.5810820546565143</v>
      </c>
      <c r="AQ2220">
        <v>60.19453173653239</v>
      </c>
      <c r="AR2220">
        <v>1.3526749940036225</v>
      </c>
      <c r="AS2220">
        <v>3.3661478359662622</v>
      </c>
      <c r="AT2220">
        <v>-1.0000000000000004</v>
      </c>
      <c r="AU2220">
        <v>-1.0000000000000004</v>
      </c>
      <c r="AV2220">
        <v>0.69304159967828494</v>
      </c>
      <c r="AW2220">
        <v>86.285399939643781</v>
      </c>
      <c r="AX2220">
        <v>86.285399939643781</v>
      </c>
      <c r="AY2220">
        <v>0.2111681554129807</v>
      </c>
      <c r="AZ2220">
        <v>8.1414422826022506</v>
      </c>
      <c r="BA2220">
        <v>1549.4619153635713</v>
      </c>
    </row>
    <row r="2221" spans="1:100" x14ac:dyDescent="0.25">
      <c r="A2221">
        <v>5200</v>
      </c>
      <c r="B2221" t="s">
        <v>2534</v>
      </c>
      <c r="C2221">
        <v>2</v>
      </c>
      <c r="D2221">
        <v>2.878834458474723</v>
      </c>
      <c r="E2221">
        <v>-0.18949574142480591</v>
      </c>
      <c r="F2221">
        <v>-0.39492781810017474</v>
      </c>
      <c r="G2221">
        <v>-0.38905435282377521</v>
      </c>
      <c r="H2221">
        <v>-2.8259864092188031E-2</v>
      </c>
      <c r="I2221">
        <v>0</v>
      </c>
      <c r="J2221">
        <v>-1.6955918455312817</v>
      </c>
      <c r="K2221">
        <v>-2.8259864092188031E-2</v>
      </c>
      <c r="L2221">
        <v>-1</v>
      </c>
      <c r="M2221">
        <v>-1</v>
      </c>
      <c r="N2221">
        <v>-0.56519728184376072</v>
      </c>
      <c r="O2221">
        <v>2.0835921987440651</v>
      </c>
      <c r="P2221">
        <v>-0.79191635798971993</v>
      </c>
      <c r="Q2221">
        <v>-1.5626551042547441</v>
      </c>
      <c r="R2221">
        <v>-0.51175912506405363</v>
      </c>
      <c r="S2221">
        <v>0.30957211625520903</v>
      </c>
      <c r="T2221">
        <v>0.19609497858805292</v>
      </c>
      <c r="U2221">
        <v>-3.1451765284037717E-2</v>
      </c>
      <c r="V2221">
        <v>-1.3789798630563194E-2</v>
      </c>
      <c r="W2221">
        <v>17.433767682015844</v>
      </c>
      <c r="X2221">
        <v>0.29759264336091418</v>
      </c>
      <c r="Y2221">
        <v>-1</v>
      </c>
      <c r="Z2221">
        <v>-1</v>
      </c>
      <c r="AA2221">
        <v>28.241240345227581</v>
      </c>
      <c r="AB2221">
        <v>-4.9166405610864966E-3</v>
      </c>
      <c r="AC2221">
        <v>-4.7494412324547985E-3</v>
      </c>
      <c r="AD2221">
        <v>-8.2897993182175639E-3</v>
      </c>
      <c r="AE2221">
        <v>6.350644179846654</v>
      </c>
      <c r="AF2221">
        <v>-1</v>
      </c>
      <c r="AG2221">
        <v>-1</v>
      </c>
      <c r="AH2221">
        <v>-1</v>
      </c>
      <c r="AI2221">
        <v>-7.8285691517002275E-3</v>
      </c>
      <c r="AJ2221">
        <v>-1.3789798630563194E-2</v>
      </c>
      <c r="AK2221">
        <v>0.23783128301358958</v>
      </c>
      <c r="AL2221">
        <v>-6.6003326024342265E-2</v>
      </c>
      <c r="AM2221">
        <v>0.26866206532264542</v>
      </c>
      <c r="AN2221">
        <v>-8.5221205107591638E-2</v>
      </c>
      <c r="AO2221">
        <v>7.2282077062118928</v>
      </c>
      <c r="AP2221">
        <v>-1.783046415889312</v>
      </c>
      <c r="AQ2221">
        <v>22.182073950746663</v>
      </c>
      <c r="AR2221">
        <v>0.53373466258184687</v>
      </c>
      <c r="AS2221">
        <v>0.36748005015838114</v>
      </c>
      <c r="AT2221">
        <v>-1</v>
      </c>
      <c r="AU2221">
        <v>-1</v>
      </c>
      <c r="AV2221">
        <v>-0.62740862097314165</v>
      </c>
      <c r="AW2221">
        <v>37.989641815486152</v>
      </c>
      <c r="AX2221">
        <v>37.883075540808008</v>
      </c>
      <c r="AY2221">
        <v>3.6994644392658121E-2</v>
      </c>
      <c r="AZ2221">
        <v>-22.717568423984826</v>
      </c>
      <c r="BA2221">
        <v>1397.236203133554</v>
      </c>
    </row>
    <row r="2222" spans="1:100" x14ac:dyDescent="0.25">
      <c r="A2222">
        <v>5201</v>
      </c>
      <c r="B2222" t="s">
        <v>2535</v>
      </c>
      <c r="C2222">
        <v>3</v>
      </c>
      <c r="D2222">
        <v>4.9578380945942282</v>
      </c>
      <c r="E2222">
        <v>-0.11804152607557719</v>
      </c>
      <c r="F2222">
        <v>8.6152060103264934E-3</v>
      </c>
      <c r="G2222">
        <v>-1.8719581911526246E-2</v>
      </c>
      <c r="H2222">
        <v>1.4061901532021998E-2</v>
      </c>
      <c r="I2222">
        <v>0</v>
      </c>
      <c r="J2222">
        <v>0.84371409192132041</v>
      </c>
      <c r="K2222">
        <v>1.4061901532021998E-2</v>
      </c>
      <c r="L2222">
        <v>-0.99999999999999833</v>
      </c>
      <c r="M2222">
        <v>-0.99999999999999833</v>
      </c>
      <c r="N2222">
        <v>0.28123803064044067</v>
      </c>
      <c r="O2222">
        <v>5.782832604604021</v>
      </c>
      <c r="P2222">
        <v>22.533808186359749</v>
      </c>
      <c r="Q2222">
        <v>1.7965879211359808</v>
      </c>
      <c r="R2222">
        <v>2.7750508988741354</v>
      </c>
      <c r="S2222">
        <v>0.3333333333333327</v>
      </c>
      <c r="T2222">
        <v>0.18742137092273448</v>
      </c>
      <c r="U2222">
        <v>-0.17376253900234415</v>
      </c>
      <c r="V2222">
        <v>0</v>
      </c>
      <c r="W2222">
        <v>13.317210548868045</v>
      </c>
      <c r="X2222">
        <v>-0.34670844822684649</v>
      </c>
      <c r="Y2222">
        <v>-0.99999999999999833</v>
      </c>
      <c r="Z2222">
        <v>-0.99999999999999833</v>
      </c>
      <c r="AA2222">
        <v>48.099665542052712</v>
      </c>
      <c r="AB2222">
        <v>0.18571901623251377</v>
      </c>
      <c r="AC2222">
        <v>0.21677685653765777</v>
      </c>
      <c r="AD2222">
        <v>0.23765220911603896</v>
      </c>
      <c r="AE2222">
        <v>32.007404094310552</v>
      </c>
      <c r="AF2222">
        <v>-0.99999999999999833</v>
      </c>
      <c r="AG2222">
        <v>-0.99999999999999833</v>
      </c>
      <c r="AH2222">
        <v>-0.99999999999999833</v>
      </c>
      <c r="AI2222">
        <v>1.3723763930343339E-2</v>
      </c>
      <c r="AJ2222">
        <v>0</v>
      </c>
      <c r="AK2222">
        <v>-4.6791125898651059E-2</v>
      </c>
      <c r="AL2222">
        <v>-3.2723001129185046E-2</v>
      </c>
      <c r="AM2222">
        <v>2.8816876140452852E-2</v>
      </c>
      <c r="AN2222">
        <v>7.332410262695982E-2</v>
      </c>
      <c r="AO2222">
        <v>0.48646627401806575</v>
      </c>
      <c r="AP2222">
        <v>1.6694875600280705</v>
      </c>
      <c r="AQ2222">
        <v>14.160924640789368</v>
      </c>
      <c r="AR2222">
        <v>0.34699216525372301</v>
      </c>
      <c r="AS2222">
        <v>-0.3326465466948248</v>
      </c>
      <c r="AT2222">
        <v>-0.99999999999999833</v>
      </c>
      <c r="AU2222">
        <v>-0.99999999999999833</v>
      </c>
      <c r="AV2222">
        <v>2.7563313169626094</v>
      </c>
      <c r="AW2222">
        <v>55.551985706684789</v>
      </c>
      <c r="AX2222">
        <v>55.826460985291675</v>
      </c>
      <c r="AY2222">
        <v>-5.3194257951784951E-2</v>
      </c>
      <c r="AZ2222">
        <v>-21.762628680504662</v>
      </c>
      <c r="BA2222">
        <v>1403.1052353625621</v>
      </c>
    </row>
    <row r="2223" spans="1:100" x14ac:dyDescent="0.25">
      <c r="A2223">
        <v>5202</v>
      </c>
      <c r="B2223" t="s">
        <v>2536</v>
      </c>
      <c r="C2223">
        <v>2</v>
      </c>
      <c r="D2223">
        <v>3.6369686446166751</v>
      </c>
      <c r="E2223">
        <v>-2.1092850420559826E-2</v>
      </c>
      <c r="F2223">
        <v>2.4413776112905572E-2</v>
      </c>
      <c r="G2223">
        <v>3.2191510894609615E-2</v>
      </c>
      <c r="H2223">
        <v>5.8887296590925856E-2</v>
      </c>
      <c r="I2223">
        <v>0</v>
      </c>
      <c r="J2223">
        <v>3.5332377954555509</v>
      </c>
      <c r="K2223">
        <v>5.8887296590925856E-2</v>
      </c>
      <c r="L2223">
        <v>-1</v>
      </c>
      <c r="M2223">
        <v>-1</v>
      </c>
      <c r="N2223">
        <v>1.1777459318185171</v>
      </c>
      <c r="O2223">
        <v>7.5149790726839596</v>
      </c>
      <c r="P2223">
        <v>6.0954269916778547E-2</v>
      </c>
      <c r="Q2223">
        <v>0.43072497365636397</v>
      </c>
      <c r="R2223">
        <v>0.1429633781924888</v>
      </c>
      <c r="S2223">
        <v>0.32586241088576839</v>
      </c>
      <c r="T2223">
        <v>0.26487292958345654</v>
      </c>
      <c r="U2223">
        <v>5.3714672034787157E-2</v>
      </c>
      <c r="V2223">
        <v>-2.5283648603700321E-3</v>
      </c>
      <c r="W2223">
        <v>22.808977205008624</v>
      </c>
      <c r="X2223">
        <v>0.69213456290520869</v>
      </c>
      <c r="Y2223">
        <v>-1</v>
      </c>
      <c r="Z2223">
        <v>-1</v>
      </c>
      <c r="AA2223">
        <v>39.307930997451763</v>
      </c>
      <c r="AB2223">
        <v>9.0613396883451422E-2</v>
      </c>
      <c r="AC2223">
        <v>9.08168496330721E-2</v>
      </c>
      <c r="AD2223">
        <v>8.6455809987086907E-2</v>
      </c>
      <c r="AE2223">
        <v>15.151490690409652</v>
      </c>
      <c r="AF2223">
        <v>-1</v>
      </c>
      <c r="AG2223">
        <v>-1</v>
      </c>
      <c r="AH2223">
        <v>-1</v>
      </c>
      <c r="AI2223">
        <v>-1.6534452304114999E-3</v>
      </c>
      <c r="AJ2223">
        <v>-2.5283648603700321E-3</v>
      </c>
      <c r="AK2223">
        <v>0.12274222139997827</v>
      </c>
      <c r="AL2223">
        <v>4.9085735589269056E-2</v>
      </c>
      <c r="AM2223">
        <v>0.13461514537651387</v>
      </c>
      <c r="AN2223">
        <v>4.882571483853991E-2</v>
      </c>
      <c r="AO2223">
        <v>3.8148481019248792</v>
      </c>
      <c r="AP2223">
        <v>1.6303131883977016</v>
      </c>
      <c r="AQ2223">
        <v>27.904363866657185</v>
      </c>
      <c r="AR2223">
        <v>0.65969346446367449</v>
      </c>
      <c r="AS2223">
        <v>0.7748150115946868</v>
      </c>
      <c r="AT2223">
        <v>-1</v>
      </c>
      <c r="AU2223">
        <v>-1</v>
      </c>
      <c r="AV2223">
        <v>0.24143450426221336</v>
      </c>
      <c r="AW2223">
        <v>50.743193117151044</v>
      </c>
      <c r="AX2223">
        <v>50.803706495598036</v>
      </c>
      <c r="AY2223">
        <v>0.13523119096850789</v>
      </c>
      <c r="AZ2223">
        <v>-5.5072602215179289</v>
      </c>
      <c r="BA2223">
        <v>1497.0459425893373</v>
      </c>
    </row>
    <row r="2224" spans="1:100" x14ac:dyDescent="0.25">
      <c r="A2224">
        <v>5203</v>
      </c>
      <c r="B2224" t="s">
        <v>2537</v>
      </c>
      <c r="C2224">
        <v>2</v>
      </c>
      <c r="D2224">
        <v>5.6089469654512047</v>
      </c>
      <c r="E2224">
        <v>0.4169389074087248</v>
      </c>
      <c r="F2224">
        <v>1.1151607018260676</v>
      </c>
      <c r="G2224">
        <v>1.1278916206880154</v>
      </c>
      <c r="H2224">
        <v>0.2855652577364563</v>
      </c>
      <c r="I2224">
        <v>0</v>
      </c>
      <c r="J2224">
        <v>17.133915464187378</v>
      </c>
      <c r="K2224">
        <v>0.2855652577364563</v>
      </c>
      <c r="L2224">
        <v>-1</v>
      </c>
      <c r="M2224">
        <v>-1</v>
      </c>
      <c r="N2224">
        <v>5.7113051547291267</v>
      </c>
      <c r="O2224">
        <v>21.642527154876969</v>
      </c>
      <c r="P2224">
        <v>2.2793509857631222</v>
      </c>
      <c r="Q2224">
        <v>5.615694034117821</v>
      </c>
      <c r="R2224">
        <v>1.8459581859515892</v>
      </c>
      <c r="S2224">
        <v>0.36823499932548198</v>
      </c>
      <c r="T2224">
        <v>0.44377084870322642</v>
      </c>
      <c r="U2224">
        <v>0.2752405854223538</v>
      </c>
      <c r="V2224">
        <v>2.6763683516111837E-2</v>
      </c>
      <c r="W2224">
        <v>36.79040271389654</v>
      </c>
      <c r="X2224">
        <v>1.7183752023902514</v>
      </c>
      <c r="Y2224">
        <v>-1</v>
      </c>
      <c r="Z2224">
        <v>-1</v>
      </c>
      <c r="AA2224">
        <v>68.093434208465183</v>
      </c>
      <c r="AB2224">
        <v>0.33909600889676444</v>
      </c>
      <c r="AC2224">
        <v>0.33939376020401935</v>
      </c>
      <c r="AD2224">
        <v>0.33289805063462263</v>
      </c>
      <c r="AE2224">
        <v>38.043320185845303</v>
      </c>
      <c r="AF2224">
        <v>-1</v>
      </c>
      <c r="AG2224">
        <v>-1</v>
      </c>
      <c r="AH2224">
        <v>-1</v>
      </c>
      <c r="AI2224">
        <v>1.440863286056121E-2</v>
      </c>
      <c r="AJ2224">
        <v>2.6763683516111837E-2</v>
      </c>
      <c r="AK2224">
        <v>-0.17661525200742251</v>
      </c>
      <c r="AL2224">
        <v>0.34844320899666986</v>
      </c>
      <c r="AM2224">
        <v>-0.2140535005443267</v>
      </c>
      <c r="AN2224">
        <v>0.39749436075938049</v>
      </c>
      <c r="AO2224">
        <v>-5.0636212560127651</v>
      </c>
      <c r="AP2224">
        <v>10.508782546335347</v>
      </c>
      <c r="AQ2224">
        <v>42.788578120507943</v>
      </c>
      <c r="AR2224">
        <v>0.98732415461005929</v>
      </c>
      <c r="AS2224">
        <v>1.834331556229126</v>
      </c>
      <c r="AT2224">
        <v>-1</v>
      </c>
      <c r="AU2224">
        <v>-1</v>
      </c>
      <c r="AV2224">
        <v>2.501377187877639</v>
      </c>
      <c r="AW2224">
        <v>83.916379526957826</v>
      </c>
      <c r="AX2224">
        <v>84.411482797059762</v>
      </c>
      <c r="AY2224">
        <v>0.39075368778011482</v>
      </c>
      <c r="AZ2224">
        <v>39.258370046196724</v>
      </c>
      <c r="BA2224">
        <v>1441.0272796494053</v>
      </c>
    </row>
    <row r="2225" spans="1:100" x14ac:dyDescent="0.25">
      <c r="A2225">
        <v>5204</v>
      </c>
      <c r="B2225" t="s">
        <v>1011</v>
      </c>
      <c r="C2225">
        <v>3</v>
      </c>
      <c r="D2225">
        <v>5.007916522319463</v>
      </c>
      <c r="E2225">
        <v>0</v>
      </c>
      <c r="F2225">
        <v>5.2169522036587916E-5</v>
      </c>
      <c r="G2225">
        <v>5.2169522036587916E-5</v>
      </c>
      <c r="H2225">
        <v>0.15036087088964373</v>
      </c>
      <c r="I2225">
        <v>0</v>
      </c>
      <c r="J2225">
        <v>9.0216522533786225</v>
      </c>
      <c r="K2225">
        <v>0.15036087088964373</v>
      </c>
      <c r="L2225">
        <v>-1.0000000000000004</v>
      </c>
      <c r="M2225">
        <v>-1.0000000000000004</v>
      </c>
      <c r="N2225">
        <v>3.0072174177928743</v>
      </c>
      <c r="O2225">
        <v>14.029620945220129</v>
      </c>
      <c r="P2225">
        <v>1.9675742586522382E-2</v>
      </c>
      <c r="Q2225">
        <v>3.4223810549883243E-2</v>
      </c>
      <c r="R2225">
        <v>6.2506043560375864E-3</v>
      </c>
      <c r="S2225">
        <v>0.33333333333333376</v>
      </c>
      <c r="T2225">
        <v>0.33789448936899213</v>
      </c>
      <c r="U2225">
        <v>0.34298482152603782</v>
      </c>
      <c r="V2225">
        <v>-7.5404474231927287E-3</v>
      </c>
      <c r="W2225">
        <v>34.252453036621098</v>
      </c>
      <c r="X2225">
        <v>1.8521247094133355</v>
      </c>
      <c r="Y2225">
        <v>-1.0000000000000004</v>
      </c>
      <c r="Z2225">
        <v>-1.0000000000000004</v>
      </c>
      <c r="AA2225">
        <v>58.42680905509738</v>
      </c>
      <c r="AB2225">
        <v>-6.3634714732829903E-2</v>
      </c>
      <c r="AC2225">
        <v>0.19451407767378792</v>
      </c>
      <c r="AD2225">
        <v>0.35248274534144763</v>
      </c>
      <c r="AE2225">
        <v>24.168105414120284</v>
      </c>
      <c r="AF2225">
        <v>-1.0000000000000004</v>
      </c>
      <c r="AG2225">
        <v>-1.0000000000000004</v>
      </c>
      <c r="AH2225">
        <v>-1.0000000000000004</v>
      </c>
      <c r="AI2225">
        <v>0</v>
      </c>
      <c r="AJ2225">
        <v>-7.5404474231927287E-3</v>
      </c>
      <c r="AK2225">
        <v>0.3596422997508486</v>
      </c>
      <c r="AL2225">
        <v>0.16018258583813116</v>
      </c>
      <c r="AM2225">
        <v>-9.0232937262329421E-2</v>
      </c>
      <c r="AN2225">
        <v>0.14945089003701689</v>
      </c>
      <c r="AO2225">
        <v>-0.45761193280399248</v>
      </c>
      <c r="AP2225">
        <v>4.5371851801160776</v>
      </c>
      <c r="AQ2225">
        <v>43.274105289999682</v>
      </c>
      <c r="AR2225">
        <v>1.0066721968051711</v>
      </c>
      <c r="AS2225">
        <v>2.0024855803029786</v>
      </c>
      <c r="AT2225">
        <v>-1.0000000000000004</v>
      </c>
      <c r="AU2225">
        <v>-1.0000000000000004</v>
      </c>
      <c r="AV2225">
        <v>6.3027738780741744E-3</v>
      </c>
      <c r="AW2225">
        <v>76.993615180433594</v>
      </c>
      <c r="AX2225">
        <v>76.239570438114328</v>
      </c>
      <c r="AY2225">
        <v>0.10690064785418696</v>
      </c>
      <c r="AZ2225">
        <v>10.894032685070171</v>
      </c>
      <c r="BA2225">
        <v>1465.9639885906977</v>
      </c>
      <c r="CU2225" t="e">
        <v>#N/A</v>
      </c>
      <c r="CV2225" t="e">
        <v>#N/A</v>
      </c>
    </row>
    <row r="2226" spans="1:100" x14ac:dyDescent="0.25">
      <c r="A2226">
        <v>5205</v>
      </c>
      <c r="B2226" t="s">
        <v>2538</v>
      </c>
      <c r="C2226">
        <v>3</v>
      </c>
      <c r="D2226">
        <v>5.1065672900057191</v>
      </c>
      <c r="E2226">
        <v>-7.6727221278308638E-2</v>
      </c>
      <c r="F2226">
        <v>-3.0862605261350155E-2</v>
      </c>
      <c r="G2226">
        <v>-9.7669357092878717E-2</v>
      </c>
      <c r="H2226">
        <v>0.50021791001862237</v>
      </c>
      <c r="I2226">
        <v>0</v>
      </c>
      <c r="J2226">
        <v>30.013074601117346</v>
      </c>
      <c r="K2226">
        <v>0.50021791001862237</v>
      </c>
      <c r="L2226">
        <v>-1.0000000000000007</v>
      </c>
      <c r="M2226">
        <v>-1.0000000000000007</v>
      </c>
      <c r="N2226">
        <v>10.004358200372449</v>
      </c>
      <c r="O2226">
        <v>35.021972534030205</v>
      </c>
      <c r="P2226">
        <v>0.34412365044395765</v>
      </c>
      <c r="Q2226">
        <v>-0.40966999477159222</v>
      </c>
      <c r="R2226">
        <v>-2.9118928547847783E-2</v>
      </c>
      <c r="S2226">
        <v>0.33223008409795973</v>
      </c>
      <c r="T2226">
        <v>0.46180037899734339</v>
      </c>
      <c r="U2226">
        <v>0.42386344085960853</v>
      </c>
      <c r="V2226">
        <v>0</v>
      </c>
      <c r="W2226">
        <v>28.70703975745155</v>
      </c>
      <c r="X2226">
        <v>2.1177333621791248</v>
      </c>
      <c r="Y2226">
        <v>-1.0000000000000007</v>
      </c>
      <c r="Z2226">
        <v>-1.0000000000000007</v>
      </c>
      <c r="AA2226">
        <v>87.701395265680475</v>
      </c>
      <c r="AB2226">
        <v>0.44137902429274606</v>
      </c>
      <c r="AC2226">
        <v>0.48708467232014652</v>
      </c>
      <c r="AD2226">
        <v>0.25200579212264274</v>
      </c>
      <c r="AE2226">
        <v>59.023474436776773</v>
      </c>
      <c r="AF2226">
        <v>-1.0000000000000007</v>
      </c>
      <c r="AG2226">
        <v>-1.0000000000000007</v>
      </c>
      <c r="AH2226">
        <v>-1.0000000000000007</v>
      </c>
      <c r="AI2226">
        <v>0</v>
      </c>
      <c r="AJ2226">
        <v>0</v>
      </c>
      <c r="AK2226">
        <v>5.0929818519731405E-2</v>
      </c>
      <c r="AL2226">
        <v>5.859383316988994E-2</v>
      </c>
      <c r="AM2226">
        <v>-0.17823389107978602</v>
      </c>
      <c r="AN2226">
        <v>4.4115003281547674E-2</v>
      </c>
      <c r="AO2226">
        <v>-4.2011981843959916</v>
      </c>
      <c r="AP2226">
        <v>1.395844247888141</v>
      </c>
      <c r="AQ2226">
        <v>58.7201143585689</v>
      </c>
      <c r="AR2226">
        <v>1.2178939039549113</v>
      </c>
      <c r="AS2226">
        <v>2.6179512721977494</v>
      </c>
      <c r="AT2226">
        <v>-1.0000000000000007</v>
      </c>
      <c r="AU2226">
        <v>-1.0000000000000007</v>
      </c>
      <c r="AV2226">
        <v>-0.12678828564072656</v>
      </c>
      <c r="AW2226">
        <v>124.11921204759872</v>
      </c>
      <c r="AX2226">
        <v>124.11921204759872</v>
      </c>
      <c r="AY2226">
        <v>0.35085959418905915</v>
      </c>
      <c r="AZ2226">
        <v>70.349658503138627</v>
      </c>
      <c r="BA2226">
        <v>1562.2409087954356</v>
      </c>
      <c r="CU2226" t="e">
        <v>#N/A</v>
      </c>
      <c r="CV2226" t="e">
        <v>#N/A</v>
      </c>
    </row>
    <row r="2227" spans="1:100" x14ac:dyDescent="0.25">
      <c r="A2227">
        <v>5207</v>
      </c>
      <c r="B2227" t="s">
        <v>2539</v>
      </c>
      <c r="C2227">
        <v>3</v>
      </c>
      <c r="D2227">
        <v>3.4835687148185368</v>
      </c>
      <c r="E2227">
        <v>-7.8912978410425952E-3</v>
      </c>
      <c r="F2227">
        <v>-0.34648153818289629</v>
      </c>
      <c r="G2227">
        <v>-0.34648153818289629</v>
      </c>
      <c r="H2227">
        <v>0.26257927737918885</v>
      </c>
      <c r="I2227">
        <v>0</v>
      </c>
      <c r="J2227">
        <v>15.754756642751328</v>
      </c>
      <c r="K2227">
        <v>0.26257927737918885</v>
      </c>
      <c r="L2227">
        <v>-1.0000000000000013</v>
      </c>
      <c r="M2227">
        <v>-1.0000000000000013</v>
      </c>
      <c r="N2227">
        <v>5.2515855475837796</v>
      </c>
      <c r="O2227">
        <v>18.891843819386978</v>
      </c>
      <c r="P2227">
        <v>-0.19692302485621568</v>
      </c>
      <c r="Q2227">
        <v>-0.68088577672247197</v>
      </c>
      <c r="R2227">
        <v>-0.212733664970988</v>
      </c>
      <c r="S2227">
        <v>0.3333333333333337</v>
      </c>
      <c r="T2227">
        <v>0.39644649954113131</v>
      </c>
      <c r="U2227">
        <v>-0.21784110652889233</v>
      </c>
      <c r="V2227">
        <v>0</v>
      </c>
      <c r="W2227">
        <v>9.9743779586553742</v>
      </c>
      <c r="X2227">
        <v>-0.34105070441249485</v>
      </c>
      <c r="Y2227">
        <v>-1.0000000000000013</v>
      </c>
      <c r="Z2227">
        <v>-1.0000000000000013</v>
      </c>
      <c r="AA2227">
        <v>21.779551930811881</v>
      </c>
      <c r="AB2227">
        <v>-6.6218234910843929E-2</v>
      </c>
      <c r="AC2227">
        <v>0.16887068481360723</v>
      </c>
      <c r="AD2227">
        <v>0.13770570283978675</v>
      </c>
      <c r="AE2227">
        <v>12.017907637127511</v>
      </c>
      <c r="AF2227">
        <v>-1.0000000000000013</v>
      </c>
      <c r="AG2227">
        <v>-1.0000000000000013</v>
      </c>
      <c r="AH2227">
        <v>-1.0000000000000013</v>
      </c>
      <c r="AI2227">
        <v>0</v>
      </c>
      <c r="AJ2227">
        <v>0</v>
      </c>
      <c r="AK2227">
        <v>0.20274911296180737</v>
      </c>
      <c r="AL2227">
        <v>-2.3655266680969379E-2</v>
      </c>
      <c r="AM2227">
        <v>-0.12525492589397186</v>
      </c>
      <c r="AN2227">
        <v>-9.9088627754488637E-2</v>
      </c>
      <c r="AO2227">
        <v>-2.1176275825402593</v>
      </c>
      <c r="AP2227">
        <v>-2.5954920272670625</v>
      </c>
      <c r="AQ2227">
        <v>25.729134601406702</v>
      </c>
      <c r="AR2227">
        <v>0.51193872634557325</v>
      </c>
      <c r="AS2227">
        <v>-7.8471427033306229E-2</v>
      </c>
      <c r="AT2227">
        <v>-1.0000000000000013</v>
      </c>
      <c r="AU2227">
        <v>-1.0000000000000013</v>
      </c>
      <c r="AV2227">
        <v>-0.55921520315388429</v>
      </c>
      <c r="AW2227">
        <v>38.075903722931791</v>
      </c>
      <c r="AX2227">
        <v>38.075903722931791</v>
      </c>
      <c r="AY2227">
        <v>0.10912747407870881</v>
      </c>
      <c r="AZ2227">
        <v>-26.32428919930312</v>
      </c>
      <c r="BA2227">
        <v>1380.150122698099</v>
      </c>
    </row>
    <row r="2228" spans="1:100" x14ac:dyDescent="0.25">
      <c r="A2228">
        <v>5209</v>
      </c>
      <c r="B2228" t="s">
        <v>2540</v>
      </c>
      <c r="C2228">
        <v>3</v>
      </c>
      <c r="D2228">
        <v>2.2345685401260669</v>
      </c>
      <c r="E2228">
        <v>-6.9906840552597813E-2</v>
      </c>
      <c r="F2228">
        <v>-0.41190950719054592</v>
      </c>
      <c r="G2228">
        <v>-0.41429750163621321</v>
      </c>
      <c r="H2228">
        <v>0.14443574350634392</v>
      </c>
      <c r="I2228">
        <v>0</v>
      </c>
      <c r="J2228">
        <v>8.6661446103806359</v>
      </c>
      <c r="K2228">
        <v>0.14443574350634392</v>
      </c>
      <c r="L2228">
        <v>-1.0000000000000016</v>
      </c>
      <c r="M2228">
        <v>-1.0000000000000016</v>
      </c>
      <c r="N2228">
        <v>2.8887148701268788</v>
      </c>
      <c r="O2228">
        <v>10.486415648870487</v>
      </c>
      <c r="P2228">
        <v>3.5944742845515516</v>
      </c>
      <c r="Q2228">
        <v>0.21949587780205965</v>
      </c>
      <c r="R2228">
        <v>0.48380945476856207</v>
      </c>
      <c r="S2228">
        <v>0.33333333333333393</v>
      </c>
      <c r="T2228">
        <v>0.38591221840307405</v>
      </c>
      <c r="U2228">
        <v>0.13352829889585255</v>
      </c>
      <c r="V2228">
        <v>0</v>
      </c>
      <c r="W2228">
        <v>28.333524285036674</v>
      </c>
      <c r="X2228">
        <v>1.1633377849818245</v>
      </c>
      <c r="Y2228">
        <v>-1.0000000000000016</v>
      </c>
      <c r="Z2228">
        <v>-1.0000000000000016</v>
      </c>
      <c r="AA2228">
        <v>50.977216806753617</v>
      </c>
      <c r="AB2228">
        <v>0.17361500142149983</v>
      </c>
      <c r="AC2228">
        <v>1.8224817620388668E-2</v>
      </c>
      <c r="AD2228">
        <v>0.25135784229707892</v>
      </c>
      <c r="AE2228">
        <v>22.159883066948378</v>
      </c>
      <c r="AF2228">
        <v>-1.0000000000000016</v>
      </c>
      <c r="AG2228">
        <v>-1.0000000000000016</v>
      </c>
      <c r="AH2228">
        <v>-1.0000000000000016</v>
      </c>
      <c r="AI2228">
        <v>0</v>
      </c>
      <c r="AJ2228">
        <v>0</v>
      </c>
      <c r="AK2228">
        <v>-0.1616936577606084</v>
      </c>
      <c r="AL2228">
        <v>-6.6136269547666993E-2</v>
      </c>
      <c r="AM2228">
        <v>0.49710217795687806</v>
      </c>
      <c r="AN2228">
        <v>-0.2942705005782415</v>
      </c>
      <c r="AO2228">
        <v>11.619086160118908</v>
      </c>
      <c r="AP2228">
        <v>-7.6874438621943764</v>
      </c>
      <c r="AQ2228">
        <v>36.999668895417294</v>
      </c>
      <c r="AR2228">
        <v>0.85277385063226085</v>
      </c>
      <c r="AS2228">
        <v>1.3077735284881682</v>
      </c>
      <c r="AT2228">
        <v>-1.0000000000000016</v>
      </c>
      <c r="AU2228">
        <v>-1.0000000000000016</v>
      </c>
      <c r="AV2228">
        <v>6.9511953132348869E-2</v>
      </c>
      <c r="AW2228">
        <v>53.776188593429744</v>
      </c>
      <c r="AX2228">
        <v>53.776188593429744</v>
      </c>
      <c r="AY2228">
        <v>0.21063730056231161</v>
      </c>
      <c r="AZ2228">
        <v>9.4031698344827053</v>
      </c>
      <c r="BA2228">
        <v>1503.0362957072984</v>
      </c>
    </row>
    <row r="2229" spans="1:100" x14ac:dyDescent="0.25">
      <c r="A2229">
        <v>5212</v>
      </c>
      <c r="B2229" t="s">
        <v>2541</v>
      </c>
      <c r="C2229">
        <v>2</v>
      </c>
      <c r="D2229">
        <v>2.0186014535533063</v>
      </c>
      <c r="E2229">
        <v>-0.38057764699516344</v>
      </c>
      <c r="F2229">
        <v>-0.8707426359415541</v>
      </c>
      <c r="G2229">
        <v>-0.86702989037503131</v>
      </c>
      <c r="H2229">
        <v>-0.12714323497182262</v>
      </c>
      <c r="I2229">
        <v>0</v>
      </c>
      <c r="J2229">
        <v>-7.6285940983093541</v>
      </c>
      <c r="K2229">
        <v>-0.12714323497182262</v>
      </c>
      <c r="L2229">
        <v>-1</v>
      </c>
      <c r="M2229">
        <v>-1</v>
      </c>
      <c r="N2229">
        <v>-2.5428646994364525</v>
      </c>
      <c r="O2229">
        <v>-4.0792459067852178</v>
      </c>
      <c r="P2229">
        <v>-1.7596440722440554</v>
      </c>
      <c r="Q2229">
        <v>-3.8244860119179531</v>
      </c>
      <c r="R2229">
        <v>-1.2546538746494413</v>
      </c>
      <c r="S2229">
        <v>0.29108798856745244</v>
      </c>
      <c r="T2229">
        <v>0.11805462037891132</v>
      </c>
      <c r="U2229">
        <v>-0.12808766646407826</v>
      </c>
      <c r="V2229">
        <v>-2.6567822876053311E-2</v>
      </c>
      <c r="W2229">
        <v>11.334672397081004</v>
      </c>
      <c r="X2229">
        <v>-0.1500826985784921</v>
      </c>
      <c r="Y2229">
        <v>-1</v>
      </c>
      <c r="Z2229">
        <v>-1</v>
      </c>
      <c r="AA2229">
        <v>15.684185501487754</v>
      </c>
      <c r="AB2229">
        <v>-0.11331182003368624</v>
      </c>
      <c r="AC2229">
        <v>-0.11318575641670842</v>
      </c>
      <c r="AD2229">
        <v>-0.11579491079534594</v>
      </c>
      <c r="AE2229">
        <v>-3.6354226379029733</v>
      </c>
      <c r="AF2229">
        <v>-1</v>
      </c>
      <c r="AG2229">
        <v>-1</v>
      </c>
      <c r="AH2229">
        <v>-1</v>
      </c>
      <c r="AI2229">
        <v>-1.4835304243814514E-2</v>
      </c>
      <c r="AJ2229">
        <v>-2.6567822876053311E-2</v>
      </c>
      <c r="AK2229">
        <v>0.36841952334776917</v>
      </c>
      <c r="AL2229">
        <v>-0.19659156635852182</v>
      </c>
      <c r="AM2229">
        <v>0.42076124097455359</v>
      </c>
      <c r="AN2229">
        <v>-0.23732038075949979</v>
      </c>
      <c r="AO2229">
        <v>11.101248446157376</v>
      </c>
      <c r="AP2229">
        <v>-5.6560871558347952</v>
      </c>
      <c r="AQ2229">
        <v>15.689156549877023</v>
      </c>
      <c r="AR2229">
        <v>0.39081284132681932</v>
      </c>
      <c r="AS2229">
        <v>-9.4711187607928404E-2</v>
      </c>
      <c r="AT2229">
        <v>-1</v>
      </c>
      <c r="AU2229">
        <v>-1</v>
      </c>
      <c r="AV2229">
        <v>-1.6132598674787046</v>
      </c>
      <c r="AW2229">
        <v>23.518554822983198</v>
      </c>
      <c r="AX2229">
        <v>23.222408082608759</v>
      </c>
      <c r="AY2229">
        <v>-7.4471532965848464E-2</v>
      </c>
      <c r="AZ2229">
        <v>-42.245608988903697</v>
      </c>
      <c r="BA2229">
        <v>1389.8738263157154</v>
      </c>
    </row>
    <row r="2230" spans="1:100" x14ac:dyDescent="0.25">
      <c r="A2230">
        <v>5213</v>
      </c>
      <c r="B2230" t="s">
        <v>2542</v>
      </c>
      <c r="C2230">
        <v>3</v>
      </c>
      <c r="D2230">
        <v>6.1169528674810341</v>
      </c>
      <c r="E2230">
        <v>-8.8072110582852636E-2</v>
      </c>
      <c r="F2230">
        <v>0.10773650036452037</v>
      </c>
      <c r="G2230">
        <v>3.3251101146084927E-2</v>
      </c>
      <c r="H2230">
        <v>1.2982333713120161E-3</v>
      </c>
      <c r="I2230">
        <v>0</v>
      </c>
      <c r="J2230">
        <v>7.7894002278720786E-2</v>
      </c>
      <c r="K2230">
        <v>1.2982333713120161E-3</v>
      </c>
      <c r="L2230">
        <v>-0.99999999999999922</v>
      </c>
      <c r="M2230">
        <v>-0.99999999999999922</v>
      </c>
      <c r="N2230">
        <v>2.5964667426239568E-2</v>
      </c>
      <c r="O2230">
        <v>6.2280979709058384</v>
      </c>
      <c r="P2230">
        <v>-1.2620144318963591</v>
      </c>
      <c r="Q2230">
        <v>0.30241301089698347</v>
      </c>
      <c r="R2230">
        <v>1.5224219191105236E-2</v>
      </c>
      <c r="S2230">
        <v>0.33333333333333326</v>
      </c>
      <c r="T2230">
        <v>0.25872744804194187</v>
      </c>
      <c r="U2230">
        <v>2.2439123231202774E-2</v>
      </c>
      <c r="V2230">
        <v>0</v>
      </c>
      <c r="W2230">
        <v>24.528066849406624</v>
      </c>
      <c r="X2230">
        <v>0.60060292186860664</v>
      </c>
      <c r="Y2230">
        <v>-0.99999999999999922</v>
      </c>
      <c r="Z2230">
        <v>-0.99999999999999922</v>
      </c>
      <c r="AA2230">
        <v>32.129407103008141</v>
      </c>
      <c r="AB2230">
        <v>9.7884940964972647E-2</v>
      </c>
      <c r="AC2230">
        <v>3.7609598838172817E-2</v>
      </c>
      <c r="AD2230">
        <v>1.6227780885063024E-2</v>
      </c>
      <c r="AE2230">
        <v>7.586116034410427</v>
      </c>
      <c r="AF2230">
        <v>-0.99999999999999922</v>
      </c>
      <c r="AG2230">
        <v>-0.99999999999999922</v>
      </c>
      <c r="AH2230">
        <v>-0.99999999999999922</v>
      </c>
      <c r="AI2230">
        <v>0</v>
      </c>
      <c r="AJ2230">
        <v>0</v>
      </c>
      <c r="AK2230">
        <v>-5.4057292369120769E-2</v>
      </c>
      <c r="AL2230">
        <v>0.11365058191810862</v>
      </c>
      <c r="AM2230">
        <v>0.15113729755162869</v>
      </c>
      <c r="AN2230">
        <v>-0.17052759249857583</v>
      </c>
      <c r="AO2230">
        <v>3.5081459769451135</v>
      </c>
      <c r="AP2230">
        <v>-3.6949369028738532</v>
      </c>
      <c r="AQ2230">
        <v>24.605960851685346</v>
      </c>
      <c r="AR2230">
        <v>0.61449990460647774</v>
      </c>
      <c r="AS2230">
        <v>0.60190115523991905</v>
      </c>
      <c r="AT2230">
        <v>-0.99999999999999922</v>
      </c>
      <c r="AU2230">
        <v>-0.99999999999999922</v>
      </c>
      <c r="AV2230">
        <v>4.847532033719025E-2</v>
      </c>
      <c r="AW2230">
        <v>34.662568171040135</v>
      </c>
      <c r="AX2230">
        <v>34.662568171040135</v>
      </c>
      <c r="AY2230">
        <v>0.1056556563832699</v>
      </c>
      <c r="AZ2230">
        <v>-18.103788252025254</v>
      </c>
      <c r="BA2230">
        <v>1374.394624134243</v>
      </c>
    </row>
    <row r="2231" spans="1:100" x14ac:dyDescent="0.25">
      <c r="A2231">
        <v>5214</v>
      </c>
      <c r="B2231" t="s">
        <v>2543</v>
      </c>
      <c r="C2231">
        <v>3</v>
      </c>
      <c r="D2231">
        <v>4.7528338068367031</v>
      </c>
      <c r="E2231">
        <v>0</v>
      </c>
      <c r="F2231">
        <v>0</v>
      </c>
      <c r="G2231">
        <v>0</v>
      </c>
      <c r="H2231">
        <v>0.13871705614521018</v>
      </c>
      <c r="I2231">
        <v>0</v>
      </c>
      <c r="J2231">
        <v>8.3230233687126098</v>
      </c>
      <c r="K2231">
        <v>0.13871705614521018</v>
      </c>
      <c r="L2231">
        <v>-1.0000000000000016</v>
      </c>
      <c r="M2231">
        <v>-1.0000000000000016</v>
      </c>
      <c r="N2231">
        <v>2.7743411229042039</v>
      </c>
      <c r="O2231">
        <v>13.075857175549311</v>
      </c>
      <c r="P2231">
        <v>1.9996068204847308</v>
      </c>
      <c r="Q2231">
        <v>-4.7171099726746726E-2</v>
      </c>
      <c r="R2231">
        <v>-4.2039727806728475E-2</v>
      </c>
      <c r="S2231">
        <v>0.33855504385848917</v>
      </c>
      <c r="T2231">
        <v>0.10585331564082626</v>
      </c>
      <c r="U2231">
        <v>-8.2917831135593173E-2</v>
      </c>
      <c r="V2231">
        <v>0</v>
      </c>
      <c r="W2231">
        <v>8.9109388887404926</v>
      </c>
      <c r="X2231">
        <v>-0.26849915341764147</v>
      </c>
      <c r="Y2231">
        <v>-1.0000000000000016</v>
      </c>
      <c r="Z2231">
        <v>-1.0000000000000016</v>
      </c>
      <c r="AA2231">
        <v>30.229704180731556</v>
      </c>
      <c r="AB2231">
        <v>5.2156488898456518E-2</v>
      </c>
      <c r="AC2231">
        <v>1.3285162808637315E-2</v>
      </c>
      <c r="AD2231">
        <v>0.36177444868886255</v>
      </c>
      <c r="AE2231">
        <v>21.360805019797827</v>
      </c>
      <c r="AF2231">
        <v>-1.0000000000000016</v>
      </c>
      <c r="AG2231">
        <v>-1.0000000000000016</v>
      </c>
      <c r="AH2231">
        <v>-1.0000000000000016</v>
      </c>
      <c r="AI2231">
        <v>0</v>
      </c>
      <c r="AJ2231">
        <v>0</v>
      </c>
      <c r="AK2231">
        <v>0.34379740566279199</v>
      </c>
      <c r="AL2231">
        <v>0.18341542436326089</v>
      </c>
      <c r="AM2231">
        <v>0.19502523333847721</v>
      </c>
      <c r="AN2231">
        <v>-5.4360550367166208E-2</v>
      </c>
      <c r="AO2231">
        <v>6.594617861775891</v>
      </c>
      <c r="AP2231">
        <v>-0.44193663736285083</v>
      </c>
      <c r="AQ2231">
        <v>17.233962257453097</v>
      </c>
      <c r="AR2231">
        <v>0.3614905283637222</v>
      </c>
      <c r="AS2231">
        <v>-0.12978209727243123</v>
      </c>
      <c r="AT2231">
        <v>-1.0000000000000016</v>
      </c>
      <c r="AU2231">
        <v>-1.0000000000000016</v>
      </c>
      <c r="AV2231">
        <v>-4.2039727806728475E-2</v>
      </c>
      <c r="AW2231">
        <v>42.863624718918025</v>
      </c>
      <c r="AX2231">
        <v>42.863624718918025</v>
      </c>
      <c r="AY2231">
        <v>0.15140755717151866</v>
      </c>
      <c r="AZ2231">
        <v>5.1110383783217523</v>
      </c>
      <c r="BA2231">
        <v>1392.4426111497608</v>
      </c>
      <c r="CU2231" t="e">
        <v>#N/A</v>
      </c>
      <c r="CV2231" t="e">
        <v>#N/A</v>
      </c>
    </row>
    <row r="2232" spans="1:100" x14ac:dyDescent="0.25">
      <c r="A2232">
        <v>5215</v>
      </c>
      <c r="B2232" t="s">
        <v>2544</v>
      </c>
      <c r="C2232">
        <v>3</v>
      </c>
      <c r="D2232">
        <v>4.3628227737957772</v>
      </c>
      <c r="E2232">
        <v>-1.5128748929535285E-2</v>
      </c>
      <c r="F2232">
        <v>-0.33721534040906748</v>
      </c>
      <c r="G2232">
        <v>-0.33721534040906748</v>
      </c>
      <c r="H2232">
        <v>-1.1575879720284184E-2</v>
      </c>
      <c r="I2232">
        <v>0</v>
      </c>
      <c r="J2232">
        <v>-0.69455278321705016</v>
      </c>
      <c r="K2232">
        <v>-1.1575879720284184E-2</v>
      </c>
      <c r="L2232">
        <v>-1.0000000000000013</v>
      </c>
      <c r="M2232">
        <v>-1.0000000000000013</v>
      </c>
      <c r="N2232">
        <v>-0.23151759440568315</v>
      </c>
      <c r="O2232">
        <v>3.3310546501696621</v>
      </c>
      <c r="P2232">
        <v>2.9456027919259302</v>
      </c>
      <c r="Q2232">
        <v>0.10350746172225085</v>
      </c>
      <c r="R2232">
        <v>0.36035788819932041</v>
      </c>
      <c r="S2232">
        <v>0.3474074925528356</v>
      </c>
      <c r="T2232">
        <v>0.29693805568777237</v>
      </c>
      <c r="U2232">
        <v>-7.826830674517582E-2</v>
      </c>
      <c r="V2232">
        <v>0</v>
      </c>
      <c r="W2232">
        <v>23.106124848628646</v>
      </c>
      <c r="X2232">
        <v>0.30337667020873005</v>
      </c>
      <c r="Y2232">
        <v>-1.0000000000000013</v>
      </c>
      <c r="Z2232">
        <v>-1.0000000000000013</v>
      </c>
      <c r="AA2232">
        <v>68.345137078167525</v>
      </c>
      <c r="AB2232">
        <v>0.33261836728626254</v>
      </c>
      <c r="AC2232">
        <v>0.49736364981369946</v>
      </c>
      <c r="AD2232">
        <v>6.7591069726829781E-2</v>
      </c>
      <c r="AE2232">
        <v>44.878654341339583</v>
      </c>
      <c r="AF2232">
        <v>-1.0000000000000013</v>
      </c>
      <c r="AG2232">
        <v>-1.0000000000000013</v>
      </c>
      <c r="AH2232">
        <v>-1.0000000000000013</v>
      </c>
      <c r="AI2232">
        <v>0</v>
      </c>
      <c r="AJ2232">
        <v>0</v>
      </c>
      <c r="AK2232">
        <v>0.17395727417056941</v>
      </c>
      <c r="AL2232">
        <v>6.0663929379645126E-2</v>
      </c>
      <c r="AM2232">
        <v>-0.21671095377776856</v>
      </c>
      <c r="AN2232">
        <v>-0.21519762380018606</v>
      </c>
      <c r="AO2232">
        <v>-4.5479874735913652</v>
      </c>
      <c r="AP2232">
        <v>-5.0766209481064255</v>
      </c>
      <c r="AQ2232">
        <v>22.411572065411594</v>
      </c>
      <c r="AR2232">
        <v>0.56607724149543204</v>
      </c>
      <c r="AS2232">
        <v>0.29180079048844604</v>
      </c>
      <c r="AT2232">
        <v>-1.0000000000000013</v>
      </c>
      <c r="AU2232">
        <v>-1.0000000000000013</v>
      </c>
      <c r="AV2232">
        <v>2.3142547790252925E-2</v>
      </c>
      <c r="AW2232">
        <v>66.599570780230792</v>
      </c>
      <c r="AX2232">
        <v>66.599570780230792</v>
      </c>
      <c r="AY2232">
        <v>8.9180036221486084E-2</v>
      </c>
      <c r="AZ2232">
        <v>3.517738067728764</v>
      </c>
      <c r="BA2232">
        <v>1442.1570595158366</v>
      </c>
      <c r="CU2232" t="e">
        <v>#N/A</v>
      </c>
      <c r="CV2232" t="e">
        <v>#N/A</v>
      </c>
    </row>
    <row r="2233" spans="1:100" x14ac:dyDescent="0.25">
      <c r="A2233">
        <v>5216</v>
      </c>
      <c r="B2233" t="s">
        <v>2545</v>
      </c>
      <c r="C2233">
        <v>2</v>
      </c>
      <c r="D2233">
        <v>4.4215688360556351</v>
      </c>
      <c r="E2233">
        <v>0.15318888352048959</v>
      </c>
      <c r="F2233">
        <v>0.45839433141831798</v>
      </c>
      <c r="G2233">
        <v>0.46814281260049312</v>
      </c>
      <c r="H2233">
        <v>0.14907671187542582</v>
      </c>
      <c r="I2233">
        <v>0</v>
      </c>
      <c r="J2233">
        <v>8.9446027125255494</v>
      </c>
      <c r="K2233">
        <v>0.14907671187542582</v>
      </c>
      <c r="L2233">
        <v>-1</v>
      </c>
      <c r="M2233">
        <v>-1</v>
      </c>
      <c r="N2233">
        <v>2.9815342375085168</v>
      </c>
      <c r="O2233">
        <v>13.135972373036704</v>
      </c>
      <c r="P2233">
        <v>0.94359809492800317</v>
      </c>
      <c r="Q2233">
        <v>2.4936927428565525</v>
      </c>
      <c r="R2233">
        <v>0.82054184752469006</v>
      </c>
      <c r="S2233">
        <v>0.34272138983615269</v>
      </c>
      <c r="T2233">
        <v>0.33605187719480861</v>
      </c>
      <c r="U2233">
        <v>0.14185421810191642</v>
      </c>
      <c r="V2233">
        <v>9.1261987425913186E-3</v>
      </c>
      <c r="W2233">
        <v>28.371832037114817</v>
      </c>
      <c r="X2233">
        <v>1.1004497019183264</v>
      </c>
      <c r="Y2233">
        <v>-1</v>
      </c>
      <c r="Z2233">
        <v>-1</v>
      </c>
      <c r="AA2233">
        <v>50.76095311813615</v>
      </c>
      <c r="AB2233">
        <v>0.18947833008027912</v>
      </c>
      <c r="AC2233">
        <v>0.18971930183585972</v>
      </c>
      <c r="AD2233">
        <v>0.18450893113340586</v>
      </c>
      <c r="AE2233">
        <v>24.259569422687946</v>
      </c>
      <c r="AF2233">
        <v>-1</v>
      </c>
      <c r="AG2233">
        <v>-1</v>
      </c>
      <c r="AH2233">
        <v>-1</v>
      </c>
      <c r="AI2233">
        <v>4.7372485271910125E-3</v>
      </c>
      <c r="AJ2233">
        <v>9.1261987425913186E-3</v>
      </c>
      <c r="AK2233">
        <v>3.6354703456705773E-3</v>
      </c>
      <c r="AL2233">
        <v>0.16819248664357675</v>
      </c>
      <c r="AM2233">
        <v>-4.1112713634446213E-3</v>
      </c>
      <c r="AN2233">
        <v>0.18755213157849837</v>
      </c>
      <c r="AO2233">
        <v>0.28233018105097019</v>
      </c>
      <c r="AP2233">
        <v>5.162831109271611</v>
      </c>
      <c r="AQ2233">
        <v>33.826415457999055</v>
      </c>
      <c r="AR2233">
        <v>0.79004941183603006</v>
      </c>
      <c r="AS2233">
        <v>1.1963697898445442</v>
      </c>
      <c r="AT2233">
        <v>-1</v>
      </c>
      <c r="AU2233">
        <v>-1</v>
      </c>
      <c r="AV2233">
        <v>1.1406084168107815</v>
      </c>
      <c r="AW2233">
        <v>63.941963170951603</v>
      </c>
      <c r="AX2233">
        <v>64.175388852027567</v>
      </c>
      <c r="AY2233">
        <v>0.23689711589130552</v>
      </c>
      <c r="AZ2233">
        <v>12.303849417390635</v>
      </c>
      <c r="BA2233">
        <v>1461.2159405909608</v>
      </c>
    </row>
    <row r="2234" spans="1:100" x14ac:dyDescent="0.25">
      <c r="A2234">
        <v>5217</v>
      </c>
      <c r="B2234" t="s">
        <v>1011</v>
      </c>
      <c r="C2234">
        <v>2</v>
      </c>
      <c r="D2234">
        <v>4.7045982646365339</v>
      </c>
      <c r="E2234">
        <v>0.21605766702022061</v>
      </c>
      <c r="F2234">
        <v>0.61494446985002393</v>
      </c>
      <c r="G2234">
        <v>0.62540385989213731</v>
      </c>
      <c r="H2234">
        <v>0.18161080879579769</v>
      </c>
      <c r="I2234">
        <v>0</v>
      </c>
      <c r="J2234">
        <v>10.89664852774786</v>
      </c>
      <c r="K2234">
        <v>0.18161080879579769</v>
      </c>
      <c r="L2234">
        <v>-1</v>
      </c>
      <c r="M2234">
        <v>-1</v>
      </c>
      <c r="N2234">
        <v>3.6322161759159535</v>
      </c>
      <c r="O2234">
        <v>15.163637595674709</v>
      </c>
      <c r="P2234">
        <v>1.2619948786137498</v>
      </c>
      <c r="Q2234">
        <v>3.2378686878390566</v>
      </c>
      <c r="R2234">
        <v>1.0649652482405345</v>
      </c>
      <c r="S2234">
        <v>0.34880294223806274</v>
      </c>
      <c r="T2234">
        <v>0.36172831353684337</v>
      </c>
      <c r="U2234">
        <v>0.17364886412794939</v>
      </c>
      <c r="V2234">
        <v>1.333035840619818E-2</v>
      </c>
      <c r="W2234">
        <v>30.378524925529689</v>
      </c>
      <c r="X2234">
        <v>1.2477415350542143</v>
      </c>
      <c r="Y2234">
        <v>-1</v>
      </c>
      <c r="Z2234">
        <v>-1</v>
      </c>
      <c r="AA2234">
        <v>54.892410568327051</v>
      </c>
      <c r="AB2234">
        <v>0.22514195322835451</v>
      </c>
      <c r="AC2234">
        <v>0.22539645924371945</v>
      </c>
      <c r="AD2234">
        <v>0.21987970869811585</v>
      </c>
      <c r="AE2234">
        <v>27.545133646600217</v>
      </c>
      <c r="AF2234">
        <v>-1</v>
      </c>
      <c r="AG2234">
        <v>-1</v>
      </c>
      <c r="AH2234">
        <v>-1</v>
      </c>
      <c r="AI2234">
        <v>7.0425683858727885E-3</v>
      </c>
      <c r="AJ2234">
        <v>1.333035840619818E-2</v>
      </c>
      <c r="AK2234">
        <v>-3.9329999276765407E-2</v>
      </c>
      <c r="AL2234">
        <v>0.21115795626601275</v>
      </c>
      <c r="AM2234">
        <v>-5.4154158030316826E-2</v>
      </c>
      <c r="AN2234">
        <v>0.2375950182453706</v>
      </c>
      <c r="AO2234">
        <v>-0.99195771679299938</v>
      </c>
      <c r="AP2234">
        <v>6.4371190071155802</v>
      </c>
      <c r="AQ2234">
        <v>35.962681668755508</v>
      </c>
      <c r="AR2234">
        <v>0.8370728126706064</v>
      </c>
      <c r="AS2234">
        <v>1.3484375681926291</v>
      </c>
      <c r="AT2234">
        <v>-1</v>
      </c>
      <c r="AU2234">
        <v>-1</v>
      </c>
      <c r="AV2234">
        <v>1.4649681116468636</v>
      </c>
      <c r="AW2234">
        <v>68.70316561145404</v>
      </c>
      <c r="AX2234">
        <v>68.998966080022626</v>
      </c>
      <c r="AY2234">
        <v>0.27357114293210388</v>
      </c>
      <c r="AZ2234">
        <v>18.728864652534401</v>
      </c>
      <c r="BA2234">
        <v>1457.5632206071778</v>
      </c>
    </row>
    <row r="2235" spans="1:100" x14ac:dyDescent="0.25">
      <c r="A2235">
        <v>5219</v>
      </c>
      <c r="B2235" t="s">
        <v>2546</v>
      </c>
      <c r="C2235">
        <v>3</v>
      </c>
      <c r="D2235">
        <v>4.6547686772115116</v>
      </c>
      <c r="E2235">
        <v>8.8364856252976354E-2</v>
      </c>
      <c r="F2235">
        <v>-4.7887657692343918E-3</v>
      </c>
      <c r="G2235">
        <v>-4.7887657692343918E-3</v>
      </c>
      <c r="H2235">
        <v>-3.6333675977236843E-2</v>
      </c>
      <c r="I2235">
        <v>0</v>
      </c>
      <c r="J2235">
        <v>-2.1800205586342103</v>
      </c>
      <c r="K2235">
        <v>-3.6333675977236843E-2</v>
      </c>
      <c r="L2235">
        <v>-0.99999999999999745</v>
      </c>
      <c r="M2235">
        <v>-0.99999999999999745</v>
      </c>
      <c r="N2235">
        <v>-0.72667351954473636</v>
      </c>
      <c r="O2235">
        <v>2.4699593528080661</v>
      </c>
      <c r="P2235">
        <v>1.5928944528457023</v>
      </c>
      <c r="Q2235">
        <v>0.69747401416550647</v>
      </c>
      <c r="R2235">
        <v>0.31730781716287171</v>
      </c>
      <c r="S2235">
        <v>0.33093979422837788</v>
      </c>
      <c r="T2235">
        <v>0.47651527381961528</v>
      </c>
      <c r="U2235">
        <v>-8.9347841212888968E-4</v>
      </c>
      <c r="V2235">
        <v>-5.6414610889896407E-3</v>
      </c>
      <c r="W2235">
        <v>33.490152180964479</v>
      </c>
      <c r="X2235">
        <v>0.9394213579203009</v>
      </c>
      <c r="Y2235">
        <v>-0.99999999999999745</v>
      </c>
      <c r="Z2235">
        <v>-0.99999999999999745</v>
      </c>
      <c r="AA2235">
        <v>41.817354929968999</v>
      </c>
      <c r="AB2235">
        <v>2.454612877048978E-2</v>
      </c>
      <c r="AC2235">
        <v>5.9834734971689077E-2</v>
      </c>
      <c r="AD2235">
        <v>7.5817034894653898E-2</v>
      </c>
      <c r="AE2235">
        <v>8.0098949318416359</v>
      </c>
      <c r="AF2235">
        <v>-0.99999999999999745</v>
      </c>
      <c r="AG2235">
        <v>-0.99999999999999745</v>
      </c>
      <c r="AH2235">
        <v>-0.99999999999999745</v>
      </c>
      <c r="AI2235">
        <v>0</v>
      </c>
      <c r="AJ2235">
        <v>-5.6414610889896407E-3</v>
      </c>
      <c r="AK2235">
        <v>-0.10389963521492021</v>
      </c>
      <c r="AL2235">
        <v>4.6855459833863924E-2</v>
      </c>
      <c r="AM2235">
        <v>5.566628030308568E-2</v>
      </c>
      <c r="AN2235">
        <v>-2.8997565521231589E-2</v>
      </c>
      <c r="AO2235">
        <v>0.8721588315025407</v>
      </c>
      <c r="AP2235">
        <v>-0.49066183886147041</v>
      </c>
      <c r="AQ2235">
        <v>31.310131622330278</v>
      </c>
      <c r="AR2235">
        <v>0.80092012854687489</v>
      </c>
      <c r="AS2235">
        <v>0.90308768194306388</v>
      </c>
      <c r="AT2235">
        <v>-0.99999999999999745</v>
      </c>
      <c r="AU2235">
        <v>-0.99999999999999745</v>
      </c>
      <c r="AV2235">
        <v>0.31251905139363734</v>
      </c>
      <c r="AW2235">
        <v>43.796652443915583</v>
      </c>
      <c r="AX2235">
        <v>43.232506335016623</v>
      </c>
      <c r="AY2235">
        <v>-4.131256782684143E-2</v>
      </c>
      <c r="AZ2235">
        <v>-25.550849336129851</v>
      </c>
      <c r="BA2235">
        <v>1324.8909053609013</v>
      </c>
    </row>
    <row r="2236" spans="1:100" x14ac:dyDescent="0.25">
      <c r="A2236">
        <v>5222</v>
      </c>
      <c r="B2236" t="s">
        <v>2547</v>
      </c>
      <c r="C2236">
        <v>3</v>
      </c>
      <c r="D2236">
        <v>3.8181374136914603</v>
      </c>
      <c r="E2236">
        <v>0</v>
      </c>
      <c r="F2236">
        <v>0</v>
      </c>
      <c r="G2236">
        <v>0</v>
      </c>
      <c r="H2236">
        <v>-9.1733144874902153E-2</v>
      </c>
      <c r="I2236">
        <v>0</v>
      </c>
      <c r="J2236">
        <v>-5.5039886924941337</v>
      </c>
      <c r="K2236">
        <v>-9.1733144874902153E-2</v>
      </c>
      <c r="L2236">
        <v>-1.0000000000000007</v>
      </c>
      <c r="M2236">
        <v>-1.0000000000000007</v>
      </c>
      <c r="N2236">
        <v>-1.8346628974980437</v>
      </c>
      <c r="O2236">
        <v>-1.6858512788026752</v>
      </c>
      <c r="P2236">
        <v>-0.16412358004446514</v>
      </c>
      <c r="Q2236">
        <v>-0.34531886801864131</v>
      </c>
      <c r="R2236">
        <v>-8.9468726933781217E-2</v>
      </c>
      <c r="S2236">
        <v>0.33128385351985884</v>
      </c>
      <c r="T2236">
        <v>0.27064068278265391</v>
      </c>
      <c r="U2236">
        <v>0.21425173314173629</v>
      </c>
      <c r="V2236">
        <v>0</v>
      </c>
      <c r="W2236">
        <v>36.316376572766046</v>
      </c>
      <c r="X2236">
        <v>1.479118427963457</v>
      </c>
      <c r="Y2236">
        <v>-1.0000000000000007</v>
      </c>
      <c r="Z2236">
        <v>-1.0000000000000007</v>
      </c>
      <c r="AA2236">
        <v>59.276219986045184</v>
      </c>
      <c r="AB2236">
        <v>0.28842243819090596</v>
      </c>
      <c r="AC2236">
        <v>0.16442448838123325</v>
      </c>
      <c r="AD2236">
        <v>8.139316232119484E-3</v>
      </c>
      <c r="AE2236">
        <v>23.049312140212933</v>
      </c>
      <c r="AF2236">
        <v>-1.0000000000000007</v>
      </c>
      <c r="AG2236">
        <v>-1.0000000000000007</v>
      </c>
      <c r="AH2236">
        <v>-1.0000000000000007</v>
      </c>
      <c r="AI2236">
        <v>0</v>
      </c>
      <c r="AJ2236">
        <v>0</v>
      </c>
      <c r="AK2236">
        <v>6.0100337905915624E-2</v>
      </c>
      <c r="AL2236">
        <v>0.16424973034118004</v>
      </c>
      <c r="AM2236">
        <v>0.29269122294916106</v>
      </c>
      <c r="AN2236">
        <v>-0.10874331351140726</v>
      </c>
      <c r="AO2236">
        <v>7.6177822632586043</v>
      </c>
      <c r="AP2236">
        <v>-1.8973341860792818</v>
      </c>
      <c r="AQ2236">
        <v>30.812387880271913</v>
      </c>
      <c r="AR2236">
        <v>0.81617626944424915</v>
      </c>
      <c r="AS2236">
        <v>1.3873852830885542</v>
      </c>
      <c r="AT2236">
        <v>-1.0000000000000007</v>
      </c>
      <c r="AU2236">
        <v>-1.0000000000000007</v>
      </c>
      <c r="AV2236">
        <v>-8.9468726933781217E-2</v>
      </c>
      <c r="AW2236">
        <v>55.693034521163248</v>
      </c>
      <c r="AX2236">
        <v>55.693034521163248</v>
      </c>
      <c r="AY2236">
        <v>1.3864927323646289E-2</v>
      </c>
      <c r="AZ2236">
        <v>-7.4256243644946682</v>
      </c>
      <c r="BA2236">
        <v>1421.1043155117366</v>
      </c>
    </row>
    <row r="2237" spans="1:100" x14ac:dyDescent="0.25">
      <c r="A2237">
        <v>5225</v>
      </c>
      <c r="B2237" t="s">
        <v>2548</v>
      </c>
      <c r="C2237">
        <v>3</v>
      </c>
      <c r="D2237">
        <v>0.36851768716046002</v>
      </c>
      <c r="E2237">
        <v>0</v>
      </c>
      <c r="F2237">
        <v>-0.15014363241129094</v>
      </c>
      <c r="G2237">
        <v>-0.15014363241129094</v>
      </c>
      <c r="H2237">
        <v>2.1639025829926564E-2</v>
      </c>
      <c r="I2237">
        <v>9.9163400385813873E-3</v>
      </c>
      <c r="J2237">
        <v>1.8933219521104749</v>
      </c>
      <c r="K2237">
        <v>3.1555365868507955E-2</v>
      </c>
      <c r="L2237">
        <v>-1.0000000000000007</v>
      </c>
      <c r="M2237">
        <v>-1.0000000000000007</v>
      </c>
      <c r="N2237">
        <v>0.63110731737015868</v>
      </c>
      <c r="O2237">
        <v>2.1116960068596442</v>
      </c>
      <c r="P2237">
        <v>-0.85602769516183674</v>
      </c>
      <c r="Q2237">
        <v>0.83215585158246574</v>
      </c>
      <c r="R2237">
        <v>0.17694685976718397</v>
      </c>
      <c r="S2237">
        <v>0.33333333333333326</v>
      </c>
      <c r="T2237">
        <v>0.3655599945413015</v>
      </c>
      <c r="U2237">
        <v>-4.678560493168972E-2</v>
      </c>
      <c r="V2237">
        <v>-2.6675413980788373E-2</v>
      </c>
      <c r="W2237">
        <v>23.755077723745959</v>
      </c>
      <c r="X2237">
        <v>0.34120709301318297</v>
      </c>
      <c r="Y2237">
        <v>-1.0000000000000007</v>
      </c>
      <c r="Z2237">
        <v>-1.0000000000000007</v>
      </c>
      <c r="AA2237">
        <v>25.640384396671237</v>
      </c>
      <c r="AB2237">
        <v>-2.9284077297840543E-2</v>
      </c>
      <c r="AC2237">
        <v>-3.3472589668652923E-3</v>
      </c>
      <c r="AD2237">
        <v>6.679853252786766E-2</v>
      </c>
      <c r="AE2237">
        <v>1.7083598131580977</v>
      </c>
      <c r="AF2237">
        <v>-1.0000000000000007</v>
      </c>
      <c r="AG2237">
        <v>-1.0000000000000007</v>
      </c>
      <c r="AH2237">
        <v>-1.0000000000000007</v>
      </c>
      <c r="AI2237">
        <v>0</v>
      </c>
      <c r="AJ2237">
        <v>-2.6675413980788373E-2</v>
      </c>
      <c r="AK2237">
        <v>5.5783411992948305E-2</v>
      </c>
      <c r="AL2237">
        <v>-0.10975753267221966</v>
      </c>
      <c r="AM2237">
        <v>-0.12166590641303371</v>
      </c>
      <c r="AN2237">
        <v>0.38443017407477631</v>
      </c>
      <c r="AO2237">
        <v>-2.7627306003611012</v>
      </c>
      <c r="AP2237">
        <v>9.0619666885083081</v>
      </c>
      <c r="AQ2237">
        <v>25.648399675856449</v>
      </c>
      <c r="AR2237">
        <v>0.62543230896215651</v>
      </c>
      <c r="AS2237">
        <v>0.37276245888169152</v>
      </c>
      <c r="AT2237">
        <v>-1.0000000000000007</v>
      </c>
      <c r="AU2237">
        <v>-1.0000000000000007</v>
      </c>
      <c r="AV2237">
        <v>2.6803227355892995E-2</v>
      </c>
      <c r="AW2237">
        <v>36.814047092039161</v>
      </c>
      <c r="AX2237">
        <v>34.146505693960329</v>
      </c>
      <c r="AY2237">
        <v>0.16805388220904335</v>
      </c>
      <c r="AZ2237">
        <v>-29.914317737825641</v>
      </c>
      <c r="BA2237">
        <v>1352.7960674880653</v>
      </c>
    </row>
    <row r="2238" spans="1:100" x14ac:dyDescent="0.25">
      <c r="A2238">
        <v>5227</v>
      </c>
      <c r="B2238" t="s">
        <v>2549</v>
      </c>
      <c r="C2238">
        <v>3</v>
      </c>
      <c r="D2238">
        <v>4.4129300722153877</v>
      </c>
      <c r="E2238">
        <v>0</v>
      </c>
      <c r="F2238">
        <v>-1.7835709696110022E-2</v>
      </c>
      <c r="G2238">
        <v>-1.7835709696110022E-2</v>
      </c>
      <c r="H2238">
        <v>-4.928515519716415E-2</v>
      </c>
      <c r="I2238">
        <v>0</v>
      </c>
      <c r="J2238">
        <v>-2.957109311829849</v>
      </c>
      <c r="K2238">
        <v>-4.928515519716415E-2</v>
      </c>
      <c r="L2238">
        <v>-1.0000000000000002</v>
      </c>
      <c r="M2238">
        <v>-1.0000000000000002</v>
      </c>
      <c r="N2238">
        <v>-0.98570310394328409</v>
      </c>
      <c r="O2238">
        <v>1.4379850506894267</v>
      </c>
      <c r="P2238">
        <v>9.1167896702518084E-2</v>
      </c>
      <c r="Q2238">
        <v>6.6178791664252419</v>
      </c>
      <c r="R2238">
        <v>2.0249302191926901</v>
      </c>
      <c r="S2238">
        <v>0.33333333333333337</v>
      </c>
      <c r="T2238">
        <v>0.24730484685975931</v>
      </c>
      <c r="U2238">
        <v>7.3015735198899284E-2</v>
      </c>
      <c r="V2238">
        <v>-2.8470873606397544E-2</v>
      </c>
      <c r="W2238">
        <v>26.978727879310323</v>
      </c>
      <c r="X2238">
        <v>0.6651325480738941</v>
      </c>
      <c r="Y2238">
        <v>-1.0000000000000002</v>
      </c>
      <c r="Z2238">
        <v>-1.0000000000000002</v>
      </c>
      <c r="AA2238">
        <v>79.238765377447265</v>
      </c>
      <c r="AB2238">
        <v>0.21487499032032165</v>
      </c>
      <c r="AC2238">
        <v>0.27442449208125114</v>
      </c>
      <c r="AD2238">
        <v>0.51540266317731254</v>
      </c>
      <c r="AE2238">
        <v>50.235107278944241</v>
      </c>
      <c r="AF2238">
        <v>-1.0000000000000002</v>
      </c>
      <c r="AG2238">
        <v>-1.0000000000000002</v>
      </c>
      <c r="AH2238">
        <v>-1.0000000000000002</v>
      </c>
      <c r="AI2238">
        <v>0</v>
      </c>
      <c r="AJ2238">
        <v>-2.8470873606397544E-2</v>
      </c>
      <c r="AK2238">
        <v>-2.875358712230159E-2</v>
      </c>
      <c r="AL2238">
        <v>-0.20411999026182287</v>
      </c>
      <c r="AM2238">
        <v>-4.1805830841525858E-2</v>
      </c>
      <c r="AN2238">
        <v>-1.4836509164193145E-2</v>
      </c>
      <c r="AO2238">
        <v>-1.1889137066496549</v>
      </c>
      <c r="AP2238">
        <v>-1.3915126804139435</v>
      </c>
      <c r="AQ2238">
        <v>24.021618567480484</v>
      </c>
      <c r="AR2238">
        <v>0.62518304178559414</v>
      </c>
      <c r="AS2238">
        <v>0.61584739287673007</v>
      </c>
      <c r="AT2238">
        <v>-1.0000000000000002</v>
      </c>
      <c r="AU2238">
        <v>-1.0000000000000002</v>
      </c>
      <c r="AV2238">
        <v>2.00709450949658</v>
      </c>
      <c r="AW2238">
        <v>79.285237747722732</v>
      </c>
      <c r="AX2238">
        <v>76.43815038708297</v>
      </c>
      <c r="AY2238">
        <v>0.1864969617589228</v>
      </c>
      <c r="AZ2238">
        <v>9.554337318929047</v>
      </c>
      <c r="BA2238">
        <v>1439.5003864908433</v>
      </c>
      <c r="CU2238" t="e">
        <v>#N/A</v>
      </c>
      <c r="CV2238" t="e">
        <v>#N/A</v>
      </c>
    </row>
    <row r="2239" spans="1:100" x14ac:dyDescent="0.25">
      <c r="A2239">
        <v>5229</v>
      </c>
      <c r="B2239" t="s">
        <v>2550</v>
      </c>
      <c r="C2239">
        <v>2</v>
      </c>
      <c r="D2239">
        <v>3.493963489536148</v>
      </c>
      <c r="E2239">
        <v>-5.2858310921192329E-2</v>
      </c>
      <c r="F2239">
        <v>-5.4685690456893449E-2</v>
      </c>
      <c r="G2239">
        <v>-4.7267153770854997E-2</v>
      </c>
      <c r="H2239">
        <v>4.2448922677547317E-2</v>
      </c>
      <c r="I2239">
        <v>0</v>
      </c>
      <c r="J2239">
        <v>2.5469353606528387</v>
      </c>
      <c r="K2239">
        <v>4.2448922677547317E-2</v>
      </c>
      <c r="L2239">
        <v>-1</v>
      </c>
      <c r="M2239">
        <v>-1</v>
      </c>
      <c r="N2239">
        <v>0.84897845355094625</v>
      </c>
      <c r="O2239">
        <v>6.4904687202848343</v>
      </c>
      <c r="P2239">
        <v>-9.9920808185238297E-2</v>
      </c>
      <c r="Q2239">
        <v>5.4718150079704042E-2</v>
      </c>
      <c r="R2239">
        <v>1.9464537453783515E-2</v>
      </c>
      <c r="S2239">
        <v>0.32278960906185167</v>
      </c>
      <c r="T2239">
        <v>0.25189949858930666</v>
      </c>
      <c r="U2239">
        <v>3.7649917537416241E-2</v>
      </c>
      <c r="V2239">
        <v>-4.6525839131090988E-3</v>
      </c>
      <c r="W2239">
        <v>21.795063460612479</v>
      </c>
      <c r="X2239">
        <v>0.61771300347478286</v>
      </c>
      <c r="Y2239">
        <v>-1</v>
      </c>
      <c r="Z2239">
        <v>-1</v>
      </c>
      <c r="AA2239">
        <v>37.220445903285047</v>
      </c>
      <c r="AB2239">
        <v>7.2593779684647503E-2</v>
      </c>
      <c r="AC2239">
        <v>7.2790394032590106E-2</v>
      </c>
      <c r="AD2239">
        <v>6.8584157712898081E-2</v>
      </c>
      <c r="AE2239">
        <v>13.491406706481076</v>
      </c>
      <c r="AF2239">
        <v>-1</v>
      </c>
      <c r="AG2239">
        <v>-1</v>
      </c>
      <c r="AH2239">
        <v>-1</v>
      </c>
      <c r="AI2239">
        <v>-2.8182450378166002E-3</v>
      </c>
      <c r="AJ2239">
        <v>-4.6525839131090988E-3</v>
      </c>
      <c r="AK2239">
        <v>0.14445121356122242</v>
      </c>
      <c r="AL2239">
        <v>2.7376743428024909E-2</v>
      </c>
      <c r="AM2239">
        <v>0.15990011593365783</v>
      </c>
      <c r="AN2239">
        <v>2.3540744281395937E-2</v>
      </c>
      <c r="AO2239">
        <v>4.4587024861212878</v>
      </c>
      <c r="AP2239">
        <v>0.98645880420129339</v>
      </c>
      <c r="AQ2239">
        <v>26.824981124395116</v>
      </c>
      <c r="AR2239">
        <v>0.63593413751848982</v>
      </c>
      <c r="AS2239">
        <v>0.69798032929873155</v>
      </c>
      <c r="AT2239">
        <v>-1</v>
      </c>
      <c r="AU2239">
        <v>-1</v>
      </c>
      <c r="AV2239">
        <v>7.7546569730175596E-2</v>
      </c>
      <c r="AW2239">
        <v>48.337519273311798</v>
      </c>
      <c r="AX2239">
        <v>48.366516790658331</v>
      </c>
      <c r="AY2239">
        <v>0.11670105100852929</v>
      </c>
      <c r="AZ2239">
        <v>-8.7536021468200875</v>
      </c>
      <c r="BA2239">
        <v>1401.9606172479951</v>
      </c>
    </row>
    <row r="2240" spans="1:100" x14ac:dyDescent="0.25">
      <c r="A2240">
        <v>5230</v>
      </c>
      <c r="B2240" t="s">
        <v>2551</v>
      </c>
      <c r="C2240">
        <v>3</v>
      </c>
      <c r="D2240">
        <v>4.1649479616890934</v>
      </c>
      <c r="E2240">
        <v>0</v>
      </c>
      <c r="F2240">
        <v>0.24064299206037371</v>
      </c>
      <c r="G2240">
        <v>0.24064299206037371</v>
      </c>
      <c r="H2240">
        <v>4.2092960712324323E-2</v>
      </c>
      <c r="I2240">
        <v>0</v>
      </c>
      <c r="J2240">
        <v>2.5255776427394583</v>
      </c>
      <c r="K2240">
        <v>4.2092960712324323E-2</v>
      </c>
      <c r="L2240">
        <v>-1.0000000000000009</v>
      </c>
      <c r="M2240">
        <v>-1.0000000000000009</v>
      </c>
      <c r="N2240">
        <v>0.84185921424648646</v>
      </c>
      <c r="O2240">
        <v>6.9311685964889236</v>
      </c>
      <c r="P2240">
        <v>-0.15457533645076676</v>
      </c>
      <c r="Q2240">
        <v>0.52558239233794823</v>
      </c>
      <c r="R2240">
        <v>0.12547663102109405</v>
      </c>
      <c r="S2240">
        <v>0.33333333333333354</v>
      </c>
      <c r="T2240">
        <v>0.36930290921168313</v>
      </c>
      <c r="U2240">
        <v>0.20205995538775456</v>
      </c>
      <c r="V2240">
        <v>-2.3381701309496818E-2</v>
      </c>
      <c r="W2240">
        <v>33.568861436438034</v>
      </c>
      <c r="X2240">
        <v>1.3602810506241068</v>
      </c>
      <c r="Y2240">
        <v>-1.0000000000000009</v>
      </c>
      <c r="Z2240">
        <v>-1.0000000000000009</v>
      </c>
      <c r="AA2240">
        <v>60.606130793348775</v>
      </c>
      <c r="AB2240">
        <v>0.11533755053489522</v>
      </c>
      <c r="AC2240">
        <v>0.25935539620533532</v>
      </c>
      <c r="AD2240">
        <v>0.16354290777756256</v>
      </c>
      <c r="AE2240">
        <v>26.911792725889651</v>
      </c>
      <c r="AF2240">
        <v>-1.0000000000000009</v>
      </c>
      <c r="AG2240">
        <v>-1.0000000000000009</v>
      </c>
      <c r="AH2240">
        <v>-1.0000000000000009</v>
      </c>
      <c r="AI2240">
        <v>0</v>
      </c>
      <c r="AJ2240">
        <v>-2.3381701309496818E-2</v>
      </c>
      <c r="AK2240">
        <v>0.37600345293138865</v>
      </c>
      <c r="AL2240">
        <v>-1.4985042467383679E-2</v>
      </c>
      <c r="AM2240">
        <v>-0.16690087395124298</v>
      </c>
      <c r="AN2240">
        <v>0.12937708352780189</v>
      </c>
      <c r="AO2240">
        <v>-2.2925045841241309</v>
      </c>
      <c r="AP2240">
        <v>3.159501875858131</v>
      </c>
      <c r="AQ2240">
        <v>36.094439079177519</v>
      </c>
      <c r="AR2240">
        <v>0.88131449662327443</v>
      </c>
      <c r="AS2240">
        <v>1.4023740113364314</v>
      </c>
      <c r="AT2240">
        <v>-1.0000000000000009</v>
      </c>
      <c r="AU2240">
        <v>-1.0000000000000009</v>
      </c>
      <c r="AV2240">
        <v>0.36611962308146773</v>
      </c>
      <c r="AW2240">
        <v>70.696801265695882</v>
      </c>
      <c r="AX2240">
        <v>68.358631134746219</v>
      </c>
      <c r="AY2240">
        <v>0.19594973047256423</v>
      </c>
      <c r="AZ2240">
        <v>7.3163115036513595</v>
      </c>
      <c r="BA2240">
        <v>1462.071281702624</v>
      </c>
    </row>
    <row r="2241" spans="1:100" x14ac:dyDescent="0.25">
      <c r="A2241">
        <v>5231</v>
      </c>
      <c r="B2241" t="s">
        <v>2552</v>
      </c>
      <c r="C2241">
        <v>2</v>
      </c>
      <c r="D2241">
        <v>3.6034398509857359</v>
      </c>
      <c r="E2241">
        <v>-2.8540536968067257E-2</v>
      </c>
      <c r="F2241">
        <v>5.8682230561451776E-3</v>
      </c>
      <c r="G2241">
        <v>1.3561740742210865E-2</v>
      </c>
      <c r="H2241">
        <v>5.5033177861712759E-2</v>
      </c>
      <c r="I2241">
        <v>0</v>
      </c>
      <c r="J2241">
        <v>3.3019906717027654</v>
      </c>
      <c r="K2241">
        <v>5.5033177861712759E-2</v>
      </c>
      <c r="L2241">
        <v>-1</v>
      </c>
      <c r="M2241">
        <v>-1</v>
      </c>
      <c r="N2241">
        <v>1.1006635572342551</v>
      </c>
      <c r="O2241">
        <v>7.2747737726791595</v>
      </c>
      <c r="P2241">
        <v>2.3235718505073333E-2</v>
      </c>
      <c r="Q2241">
        <v>0.34256692659555932</v>
      </c>
      <c r="R2241">
        <v>0.11400800841958394</v>
      </c>
      <c r="S2241">
        <v>0.32514196596079448</v>
      </c>
      <c r="T2241">
        <v>0.26183119664562543</v>
      </c>
      <c r="U2241">
        <v>4.9948151604312159E-2</v>
      </c>
      <c r="V2241">
        <v>-3.0264063624829553E-3</v>
      </c>
      <c r="W2241">
        <v>22.571256371264635</v>
      </c>
      <c r="X2241">
        <v>0.67468578557665493</v>
      </c>
      <c r="Y2241">
        <v>-1</v>
      </c>
      <c r="Z2241">
        <v>-1</v>
      </c>
      <c r="AA2241">
        <v>38.818502089168241</v>
      </c>
      <c r="AB2241">
        <v>8.6388542010023939E-2</v>
      </c>
      <c r="AC2241">
        <v>8.6590391437313327E-2</v>
      </c>
      <c r="AD2241">
        <v>8.2265646768091338E-2</v>
      </c>
      <c r="AE2241">
        <v>14.762269663546489</v>
      </c>
      <c r="AF2241">
        <v>-1</v>
      </c>
      <c r="AG2241">
        <v>-1</v>
      </c>
      <c r="AH2241">
        <v>-1</v>
      </c>
      <c r="AI2241">
        <v>-1.926542604711409E-3</v>
      </c>
      <c r="AJ2241">
        <v>-3.0264063624829553E-3</v>
      </c>
      <c r="AK2241">
        <v>0.1278320820955606</v>
      </c>
      <c r="AL2241">
        <v>4.3995874893686726E-2</v>
      </c>
      <c r="AM2241">
        <v>0.14054342508990925</v>
      </c>
      <c r="AN2241">
        <v>4.2897435125144504E-2</v>
      </c>
      <c r="AO2241">
        <v>3.9658053227603145</v>
      </c>
      <c r="AP2241">
        <v>1.4793559675622663</v>
      </c>
      <c r="AQ2241">
        <v>27.651293260959626</v>
      </c>
      <c r="AR2241">
        <v>0.65412288507087901</v>
      </c>
      <c r="AS2241">
        <v>0.7568004567700779</v>
      </c>
      <c r="AT2241">
        <v>-1</v>
      </c>
      <c r="AU2241">
        <v>-1</v>
      </c>
      <c r="AV2241">
        <v>0.20300956264083397</v>
      </c>
      <c r="AW2241">
        <v>50.179162108562473</v>
      </c>
      <c r="AX2241">
        <v>50.232286321196923</v>
      </c>
      <c r="AY2241">
        <v>0.13088663962474206</v>
      </c>
      <c r="AZ2241">
        <v>-6.2683931219901527</v>
      </c>
      <c r="BA2241">
        <v>1417.8239087436814</v>
      </c>
    </row>
    <row r="2242" spans="1:100" x14ac:dyDescent="0.25">
      <c r="A2242">
        <v>5232</v>
      </c>
      <c r="B2242" t="s">
        <v>2553</v>
      </c>
      <c r="C2242">
        <v>3</v>
      </c>
      <c r="D2242">
        <v>-0.7533621760060083</v>
      </c>
      <c r="E2242">
        <v>0</v>
      </c>
      <c r="F2242">
        <v>3.8520991471687138E-2</v>
      </c>
      <c r="G2242">
        <v>3.8520991471687138E-2</v>
      </c>
      <c r="H2242">
        <v>0.25465728432333024</v>
      </c>
      <c r="I2242">
        <v>0</v>
      </c>
      <c r="J2242">
        <v>15.279437059399815</v>
      </c>
      <c r="K2242">
        <v>0.25465728432333024</v>
      </c>
      <c r="L2242">
        <v>-1.0000000000000002</v>
      </c>
      <c r="M2242">
        <v>-1.0000000000000002</v>
      </c>
      <c r="N2242">
        <v>5.0931456864666034</v>
      </c>
      <c r="O2242">
        <v>14.564595874865493</v>
      </c>
      <c r="P2242">
        <v>-0.30098783095526249</v>
      </c>
      <c r="Q2242">
        <v>2.919244476027544</v>
      </c>
      <c r="R2242">
        <v>0.69266599161257003</v>
      </c>
      <c r="S2242">
        <v>0.33333333333333359</v>
      </c>
      <c r="T2242">
        <v>0.1989004016047744</v>
      </c>
      <c r="U2242">
        <v>-3.9211609889849897E-2</v>
      </c>
      <c r="V2242">
        <v>-1.8227215605100345E-3</v>
      </c>
      <c r="W2242">
        <v>9.4616847665767203</v>
      </c>
      <c r="X2242">
        <v>-2.1526641421467221E-2</v>
      </c>
      <c r="Y2242">
        <v>-1.0000000000000002</v>
      </c>
      <c r="Z2242">
        <v>-1.0000000000000002</v>
      </c>
      <c r="AA2242">
        <v>-5.0125128604618734</v>
      </c>
      <c r="AB2242">
        <v>3.2124088647287032E-2</v>
      </c>
      <c r="AC2242">
        <v>-4.6888710386693025E-2</v>
      </c>
      <c r="AD2242">
        <v>-0.28857265063361714</v>
      </c>
      <c r="AE2242">
        <v>-15.16686361865116</v>
      </c>
      <c r="AF2242">
        <v>-1.0000000000000002</v>
      </c>
      <c r="AG2242">
        <v>-1.0000000000000002</v>
      </c>
      <c r="AH2242">
        <v>-1.0000000000000002</v>
      </c>
      <c r="AI2242">
        <v>0</v>
      </c>
      <c r="AJ2242">
        <v>-1.8227215605100345E-3</v>
      </c>
      <c r="AK2242">
        <v>-0.10302523265099671</v>
      </c>
      <c r="AL2242">
        <v>-7.9465827860726937E-4</v>
      </c>
      <c r="AM2242">
        <v>0.23014923998063469</v>
      </c>
      <c r="AN2242">
        <v>-0.11437812119985191</v>
      </c>
      <c r="AO2242">
        <v>5.2386048362608824</v>
      </c>
      <c r="AP2242">
        <v>-2.8634263213893343</v>
      </c>
      <c r="AQ2242">
        <v>24.741121825976528</v>
      </c>
      <c r="AR2242">
        <v>0.49119940348774771</v>
      </c>
      <c r="AS2242">
        <v>0.23313064290186306</v>
      </c>
      <c r="AT2242">
        <v>-1.0000000000000002</v>
      </c>
      <c r="AU2242">
        <v>-1.0000000000000002</v>
      </c>
      <c r="AV2242">
        <v>0.73118698308425734</v>
      </c>
      <c r="AW2242">
        <v>6.6886566930142788</v>
      </c>
      <c r="AX2242">
        <v>6.5063845369632762</v>
      </c>
      <c r="AY2242">
        <v>-6.3212587058417077E-2</v>
      </c>
      <c r="AZ2242">
        <v>-38.727747986275467</v>
      </c>
      <c r="BA2242">
        <v>1468.36149930635</v>
      </c>
      <c r="CU2242" t="e">
        <v>#N/A</v>
      </c>
      <c r="CV2242" t="e">
        <v>#N/A</v>
      </c>
    </row>
    <row r="2243" spans="1:100" x14ac:dyDescent="0.25">
      <c r="A2243">
        <v>5234</v>
      </c>
      <c r="B2243" t="s">
        <v>2554</v>
      </c>
      <c r="C2243">
        <v>3</v>
      </c>
      <c r="D2243">
        <v>5.5080746563202911</v>
      </c>
      <c r="E2243">
        <v>-0.1148002914761462</v>
      </c>
      <c r="F2243">
        <v>-0.38359985248496897</v>
      </c>
      <c r="G2243">
        <v>-0.41403746152554916</v>
      </c>
      <c r="H2243">
        <v>0.21711774256066269</v>
      </c>
      <c r="I2243">
        <v>0</v>
      </c>
      <c r="J2243">
        <v>13.027064553639761</v>
      </c>
      <c r="K2243">
        <v>0.21711774256066269</v>
      </c>
      <c r="L2243">
        <v>-1.0000000000000018</v>
      </c>
      <c r="M2243">
        <v>-1.0000000000000018</v>
      </c>
      <c r="N2243">
        <v>4.342354851213253</v>
      </c>
      <c r="O2243">
        <v>18.121101748434516</v>
      </c>
      <c r="P2243">
        <v>0.42233752403364877</v>
      </c>
      <c r="Q2243">
        <v>1.2648781393953066</v>
      </c>
      <c r="R2243">
        <v>0.43364680056817106</v>
      </c>
      <c r="S2243">
        <v>0.33333333333333387</v>
      </c>
      <c r="T2243">
        <v>0.31870015673899621</v>
      </c>
      <c r="U2243">
        <v>0.26022562702094421</v>
      </c>
      <c r="V2243">
        <v>0</v>
      </c>
      <c r="W2243">
        <v>27.805654981304446</v>
      </c>
      <c r="X2243">
        <v>1.4485333504033604</v>
      </c>
      <c r="Y2243">
        <v>-1.0000000000000018</v>
      </c>
      <c r="Z2243">
        <v>-1.0000000000000018</v>
      </c>
      <c r="AA2243">
        <v>63.51827732298073</v>
      </c>
      <c r="AB2243">
        <v>0.10386519071861511</v>
      </c>
      <c r="AC2243">
        <v>0.48739617079489628</v>
      </c>
      <c r="AD2243">
        <v>0.11431814930865064</v>
      </c>
      <c r="AE2243">
        <v>35.278975541108089</v>
      </c>
      <c r="AF2243">
        <v>-1.0000000000000018</v>
      </c>
      <c r="AG2243">
        <v>-1.0000000000000018</v>
      </c>
      <c r="AH2243">
        <v>-1.0000000000000018</v>
      </c>
      <c r="AI2243">
        <v>1.5175895924494826E-2</v>
      </c>
      <c r="AJ2243">
        <v>0</v>
      </c>
      <c r="AK2243">
        <v>0.11636863018920482</v>
      </c>
      <c r="AL2243">
        <v>-0.25017794226862028</v>
      </c>
      <c r="AM2243">
        <v>0.16003503886902271</v>
      </c>
      <c r="AN2243">
        <v>9.2218900789048569E-2</v>
      </c>
      <c r="AO2243">
        <v>4.5827191226715911</v>
      </c>
      <c r="AP2243">
        <v>1.0545828083831124</v>
      </c>
      <c r="AQ2243">
        <v>40.832719534944196</v>
      </c>
      <c r="AR2243">
        <v>0.91225911709327412</v>
      </c>
      <c r="AS2243">
        <v>1.6656510929640234</v>
      </c>
      <c r="AT2243">
        <v>-1.0000000000000018</v>
      </c>
      <c r="AU2243">
        <v>-1.0000000000000018</v>
      </c>
      <c r="AV2243">
        <v>1.9609339042621798E-2</v>
      </c>
      <c r="AW2243">
        <v>82.693961879798337</v>
      </c>
      <c r="AX2243">
        <v>82.997479798288225</v>
      </c>
      <c r="AY2243">
        <v>0.25234802733370332</v>
      </c>
      <c r="AZ2243">
        <v>12.443583042562603</v>
      </c>
      <c r="BA2243">
        <v>1451.6650270271448</v>
      </c>
    </row>
    <row r="2244" spans="1:100" x14ac:dyDescent="0.25">
      <c r="A2244">
        <v>5235</v>
      </c>
      <c r="B2244" t="s">
        <v>2555</v>
      </c>
      <c r="C2244">
        <v>3</v>
      </c>
      <c r="D2244">
        <v>4.3193577630195392</v>
      </c>
      <c r="E2244">
        <v>8.5706865530496709E-2</v>
      </c>
      <c r="F2244">
        <v>-0.72088531668112199</v>
      </c>
      <c r="G2244">
        <v>-0.71537138441427217</v>
      </c>
      <c r="H2244">
        <v>0.19976325135976314</v>
      </c>
      <c r="I2244">
        <v>0</v>
      </c>
      <c r="J2244">
        <v>11.985795081585792</v>
      </c>
      <c r="K2244">
        <v>0.19976325135976314</v>
      </c>
      <c r="L2244">
        <v>-1.0000000000000004</v>
      </c>
      <c r="M2244">
        <v>-1.0000000000000004</v>
      </c>
      <c r="N2244">
        <v>3.9952650271952637</v>
      </c>
      <c r="O2244">
        <v>15.589781460191059</v>
      </c>
      <c r="P2244">
        <v>0.89404231082033958</v>
      </c>
      <c r="Q2244">
        <v>-0.83464571734746862</v>
      </c>
      <c r="R2244">
        <v>-0.39238234773313685</v>
      </c>
      <c r="S2244">
        <v>0.33333333333333359</v>
      </c>
      <c r="T2244">
        <v>0.34595157487876949</v>
      </c>
      <c r="U2244">
        <v>-2.7560052226836627E-2</v>
      </c>
      <c r="V2244">
        <v>0</v>
      </c>
      <c r="W2244">
        <v>18.078464185020117</v>
      </c>
      <c r="X2244">
        <v>0.37945182105018982</v>
      </c>
      <c r="Y2244">
        <v>-1.0000000000000004</v>
      </c>
      <c r="Z2244">
        <v>-1.0000000000000004</v>
      </c>
      <c r="AA2244">
        <v>38.60582832176533</v>
      </c>
      <c r="AB2244">
        <v>0.33293129590128023</v>
      </c>
      <c r="AC2244">
        <v>4.4941142021125667E-2</v>
      </c>
      <c r="AD2244">
        <v>4.0522491767160732E-2</v>
      </c>
      <c r="AE2244">
        <v>20.919746484478345</v>
      </c>
      <c r="AF2244">
        <v>-1.0000000000000004</v>
      </c>
      <c r="AG2244">
        <v>-1.0000000000000004</v>
      </c>
      <c r="AH2244">
        <v>-1.0000000000000004</v>
      </c>
      <c r="AI2244">
        <v>-1.2810347547425126E-2</v>
      </c>
      <c r="AJ2244">
        <v>0</v>
      </c>
      <c r="AK2244">
        <v>0.24322640870882584</v>
      </c>
      <c r="AL2244">
        <v>-1.3538794013505913E-2</v>
      </c>
      <c r="AM2244">
        <v>-0.17119623417648577</v>
      </c>
      <c r="AN2244">
        <v>-4.3919745097416411E-2</v>
      </c>
      <c r="AO2244">
        <v>-3.0637738108680139</v>
      </c>
      <c r="AP2244">
        <v>-1.1656875975029399</v>
      </c>
      <c r="AQ2244">
        <v>30.064259266605923</v>
      </c>
      <c r="AR2244">
        <v>0.65172485598526664</v>
      </c>
      <c r="AS2244">
        <v>0.57921507240995274</v>
      </c>
      <c r="AT2244">
        <v>-1.0000000000000004</v>
      </c>
      <c r="AU2244">
        <v>-1.0000000000000004</v>
      </c>
      <c r="AV2244">
        <v>-1.1077537321474091</v>
      </c>
      <c r="AW2244">
        <v>53.029922184453447</v>
      </c>
      <c r="AX2244">
        <v>52.773715233504937</v>
      </c>
      <c r="AY2244">
        <v>9.6467500543182677E-2</v>
      </c>
      <c r="AZ2244">
        <v>1.776729531713058</v>
      </c>
      <c r="BA2244">
        <v>1368.6624685706759</v>
      </c>
    </row>
    <row r="2245" spans="1:100" x14ac:dyDescent="0.25">
      <c r="A2245">
        <v>5236</v>
      </c>
      <c r="B2245" t="s">
        <v>2556</v>
      </c>
      <c r="C2245">
        <v>3</v>
      </c>
      <c r="D2245">
        <v>4.7866315482867687</v>
      </c>
      <c r="E2245">
        <v>-5.7182649289103642E-3</v>
      </c>
      <c r="F2245">
        <v>1.7034310967326303</v>
      </c>
      <c r="G2245">
        <v>1.7034310967326303</v>
      </c>
      <c r="H2245">
        <v>-7.9597545215638471E-2</v>
      </c>
      <c r="I2245">
        <v>0</v>
      </c>
      <c r="J2245">
        <v>-4.7758527129383079</v>
      </c>
      <c r="K2245">
        <v>-7.9597545215638471E-2</v>
      </c>
      <c r="L2245">
        <v>-0.99999999999999822</v>
      </c>
      <c r="M2245">
        <v>-0.99999999999999822</v>
      </c>
      <c r="N2245">
        <v>-1.5919509043127693</v>
      </c>
      <c r="O2245">
        <v>1.7142099320810933</v>
      </c>
      <c r="P2245">
        <v>1.1338223559843068</v>
      </c>
      <c r="Q2245">
        <v>-3.787911349597187</v>
      </c>
      <c r="R2245">
        <v>-1.1509862950403813</v>
      </c>
      <c r="S2245">
        <v>0.33333333333333304</v>
      </c>
      <c r="T2245">
        <v>0.3758031708334898</v>
      </c>
      <c r="U2245">
        <v>0.2562652274142479</v>
      </c>
      <c r="V2245">
        <v>0.16204877843791679</v>
      </c>
      <c r="W2245">
        <v>48.281922209385037</v>
      </c>
      <c r="X2245">
        <v>2.8285574671671103</v>
      </c>
      <c r="Y2245">
        <v>-0.99999999999999822</v>
      </c>
      <c r="Z2245">
        <v>-0.99999999999999822</v>
      </c>
      <c r="AA2245">
        <v>53.469834906375823</v>
      </c>
      <c r="AB2245">
        <v>0.2407836792045519</v>
      </c>
      <c r="AC2245">
        <v>3.3740057182648206E-2</v>
      </c>
      <c r="AD2245">
        <v>-0.14774575654657671</v>
      </c>
      <c r="AE2245">
        <v>6.3388989920311829</v>
      </c>
      <c r="AF2245">
        <v>-0.99999999999999822</v>
      </c>
      <c r="AG2245">
        <v>-0.99999999999999822</v>
      </c>
      <c r="AH2245">
        <v>-0.99999999999999822</v>
      </c>
      <c r="AI2245">
        <v>2.9702799487858356E-2</v>
      </c>
      <c r="AJ2245">
        <v>0.16204877843791679</v>
      </c>
      <c r="AK2245">
        <v>-3.5946435970436792E-2</v>
      </c>
      <c r="AL2245">
        <v>0.51632563914740071</v>
      </c>
      <c r="AM2245">
        <v>-3.3913349801884242E-2</v>
      </c>
      <c r="AN2245">
        <v>-9.3229432349042712E-2</v>
      </c>
      <c r="AO2245">
        <v>-1.0275659248992906</v>
      </c>
      <c r="AP2245">
        <v>0.25089238701093686</v>
      </c>
      <c r="AQ2245">
        <v>43.50606949644672</v>
      </c>
      <c r="AR2245">
        <v>1.127450510018988</v>
      </c>
      <c r="AS2245">
        <v>2.748959921951474</v>
      </c>
      <c r="AT2245">
        <v>-0.99999999999999822</v>
      </c>
      <c r="AU2245">
        <v>-0.99999999999999822</v>
      </c>
      <c r="AV2245">
        <v>0.55244480169224863</v>
      </c>
      <c r="AW2245">
        <v>55.434937225467912</v>
      </c>
      <c r="AX2245">
        <v>72.233871059016707</v>
      </c>
      <c r="AY2245">
        <v>0.31626459831876408</v>
      </c>
      <c r="AZ2245">
        <v>12.223281362290709</v>
      </c>
      <c r="BA2245">
        <v>1459.3727306907842</v>
      </c>
    </row>
    <row r="2246" spans="1:100" x14ac:dyDescent="0.25">
      <c r="A2246">
        <v>5238</v>
      </c>
      <c r="B2246" t="s">
        <v>2557</v>
      </c>
      <c r="C2246">
        <v>3</v>
      </c>
      <c r="D2246">
        <v>5.754999412220478</v>
      </c>
      <c r="E2246">
        <v>-5.0856699299188901E-2</v>
      </c>
      <c r="F2246">
        <v>-0.82926926325551298</v>
      </c>
      <c r="G2246">
        <v>-0.84189325486154098</v>
      </c>
      <c r="H2246">
        <v>-6.6743978725408243E-2</v>
      </c>
      <c r="I2246">
        <v>0</v>
      </c>
      <c r="J2246">
        <v>-4.0046387235244927</v>
      </c>
      <c r="K2246">
        <v>-6.6743978725408243E-2</v>
      </c>
      <c r="L2246">
        <v>-0.99999999999999911</v>
      </c>
      <c r="M2246">
        <v>-0.99999999999999911</v>
      </c>
      <c r="N2246">
        <v>-1.3348795745081654</v>
      </c>
      <c r="O2246">
        <v>0.90846743383444151</v>
      </c>
      <c r="P2246">
        <v>-2.3363292028438818</v>
      </c>
      <c r="Q2246">
        <v>0.53109899320274845</v>
      </c>
      <c r="R2246">
        <v>-0.13703919320727523</v>
      </c>
      <c r="S2246">
        <v>0.33333333333333326</v>
      </c>
      <c r="T2246">
        <v>0.38079688029118441</v>
      </c>
      <c r="U2246">
        <v>-3.747085463188176E-2</v>
      </c>
      <c r="V2246">
        <v>0</v>
      </c>
      <c r="W2246">
        <v>29.73613350872176</v>
      </c>
      <c r="X2246">
        <v>0.67997358798972796</v>
      </c>
      <c r="Y2246">
        <v>-0.99999999999999911</v>
      </c>
      <c r="Z2246">
        <v>-0.99999999999999911</v>
      </c>
      <c r="AA2246">
        <v>61.761445565422541</v>
      </c>
      <c r="AB2246">
        <v>0.36279596864839336</v>
      </c>
      <c r="AC2246">
        <v>3.4240377430475151E-2</v>
      </c>
      <c r="AD2246">
        <v>0.24621067891929291</v>
      </c>
      <c r="AE2246">
        <v>32.162351249908063</v>
      </c>
      <c r="AF2246">
        <v>-0.99999999999999911</v>
      </c>
      <c r="AG2246">
        <v>-0.99999999999999911</v>
      </c>
      <c r="AH2246">
        <v>-0.99999999999999911</v>
      </c>
      <c r="AI2246">
        <v>-5.2417150544438627E-3</v>
      </c>
      <c r="AJ2246">
        <v>0</v>
      </c>
      <c r="AK2246">
        <v>0.46268920310419692</v>
      </c>
      <c r="AL2246">
        <v>-2.3234087100389586E-2</v>
      </c>
      <c r="AM2246">
        <v>0.17604071459770854</v>
      </c>
      <c r="AN2246">
        <v>0.42179395063217967</v>
      </c>
      <c r="AO2246">
        <v>6.714463880463704</v>
      </c>
      <c r="AP2246">
        <v>10.428678330302544</v>
      </c>
      <c r="AQ2246">
        <v>25.731494785197278</v>
      </c>
      <c r="AR2246">
        <v>0.67665935899263552</v>
      </c>
      <c r="AS2246">
        <v>0.61322960926432069</v>
      </c>
      <c r="AT2246">
        <v>-0.99999999999999911</v>
      </c>
      <c r="AU2246">
        <v>-0.99999999999999911</v>
      </c>
      <c r="AV2246">
        <v>-0.9789324480688163</v>
      </c>
      <c r="AW2246">
        <v>73.098591329559525</v>
      </c>
      <c r="AX2246">
        <v>72.993757028470654</v>
      </c>
      <c r="AY2246">
        <v>-0.10175569758148743</v>
      </c>
      <c r="AZ2246">
        <v>-24.183012944862508</v>
      </c>
      <c r="BA2246">
        <v>1437.534217206291</v>
      </c>
    </row>
    <row r="2247" spans="1:100" x14ac:dyDescent="0.25">
      <c r="A2247">
        <v>5239</v>
      </c>
      <c r="B2247" t="s">
        <v>2558</v>
      </c>
      <c r="C2247">
        <v>3</v>
      </c>
      <c r="D2247">
        <v>4.6172566396222372</v>
      </c>
      <c r="E2247">
        <v>0</v>
      </c>
      <c r="F2247">
        <v>0</v>
      </c>
      <c r="G2247">
        <v>0</v>
      </c>
      <c r="H2247">
        <v>0.12769193716684543</v>
      </c>
      <c r="I2247">
        <v>0</v>
      </c>
      <c r="J2247">
        <v>7.661516230010724</v>
      </c>
      <c r="K2247">
        <v>0.12769193716684543</v>
      </c>
      <c r="L2247">
        <v>-1.0000000000000018</v>
      </c>
      <c r="M2247">
        <v>-1.0000000000000018</v>
      </c>
      <c r="N2247">
        <v>2.5538387433369087</v>
      </c>
      <c r="O2247">
        <v>12.278772869632961</v>
      </c>
      <c r="P2247">
        <v>-2.4056806600835701E-2</v>
      </c>
      <c r="Q2247">
        <v>-4.3155231150451952E-2</v>
      </c>
      <c r="R2247">
        <v>-1.544113462480219E-2</v>
      </c>
      <c r="S2247">
        <v>0.35760800967876338</v>
      </c>
      <c r="T2247">
        <v>0.22718007639164597</v>
      </c>
      <c r="U2247">
        <v>0.17325796612834207</v>
      </c>
      <c r="V2247">
        <v>0</v>
      </c>
      <c r="W2247">
        <v>25.214164601276245</v>
      </c>
      <c r="X2247">
        <v>1.0469803160011846</v>
      </c>
      <c r="Y2247">
        <v>-1.0000000000000018</v>
      </c>
      <c r="Z2247">
        <v>-1.0000000000000018</v>
      </c>
      <c r="AA2247">
        <v>36.930064644948786</v>
      </c>
      <c r="AB2247">
        <v>0.24688212488821745</v>
      </c>
      <c r="AC2247">
        <v>0.19460459260469304</v>
      </c>
      <c r="AD2247">
        <v>-0.20685989392696366</v>
      </c>
      <c r="AE2247">
        <v>11.731341178297344</v>
      </c>
      <c r="AF2247">
        <v>-1.0000000000000018</v>
      </c>
      <c r="AG2247">
        <v>-1.0000000000000018</v>
      </c>
      <c r="AH2247">
        <v>-1.0000000000000018</v>
      </c>
      <c r="AI2247">
        <v>0</v>
      </c>
      <c r="AJ2247">
        <v>0</v>
      </c>
      <c r="AK2247">
        <v>0.4889244757330008</v>
      </c>
      <c r="AL2247">
        <v>-0.14682822518386007</v>
      </c>
      <c r="AM2247">
        <v>-3.2590216421712455E-2</v>
      </c>
      <c r="AN2247">
        <v>6.036553475683655E-2</v>
      </c>
      <c r="AO2247">
        <v>1.6298669681221933</v>
      </c>
      <c r="AP2247">
        <v>0.77499724300161343</v>
      </c>
      <c r="AQ2247">
        <v>32.875680831286964</v>
      </c>
      <c r="AR2247">
        <v>0.75804605219875154</v>
      </c>
      <c r="AS2247">
        <v>1.1746722531680303</v>
      </c>
      <c r="AT2247">
        <v>-1.0000000000000018</v>
      </c>
      <c r="AU2247">
        <v>-1.0000000000000018</v>
      </c>
      <c r="AV2247">
        <v>-1.544113462480219E-2</v>
      </c>
      <c r="AW2247">
        <v>49.983834757583352</v>
      </c>
      <c r="AX2247">
        <v>49.983834757583352</v>
      </c>
      <c r="AY2247">
        <v>0.19135539651493957</v>
      </c>
      <c r="AZ2247">
        <v>-0.41255430053348535</v>
      </c>
      <c r="BA2247">
        <v>1379.8461853472706</v>
      </c>
    </row>
    <row r="2248" spans="1:100" x14ac:dyDescent="0.25">
      <c r="A2248">
        <v>5240</v>
      </c>
      <c r="B2248" t="s">
        <v>2559</v>
      </c>
      <c r="C2248">
        <v>3</v>
      </c>
      <c r="D2248">
        <v>3.2989922340780815</v>
      </c>
      <c r="E2248">
        <v>1.7328849093494123E-3</v>
      </c>
      <c r="F2248">
        <v>0.25524982573468774</v>
      </c>
      <c r="G2248">
        <v>0.25524982573468774</v>
      </c>
      <c r="H2248">
        <v>0.18657509304341061</v>
      </c>
      <c r="I2248">
        <v>0</v>
      </c>
      <c r="J2248">
        <v>11.194505582604634</v>
      </c>
      <c r="K2248">
        <v>0.18657509304341061</v>
      </c>
      <c r="L2248">
        <v>-0.99999999999999889</v>
      </c>
      <c r="M2248">
        <v>-0.99999999999999889</v>
      </c>
      <c r="N2248">
        <v>3.7315018608682125</v>
      </c>
      <c r="O2248">
        <v>14.748747642417403</v>
      </c>
      <c r="P2248">
        <v>-0.40662218810823703</v>
      </c>
      <c r="Q2248">
        <v>0.53986027276688309</v>
      </c>
      <c r="R2248">
        <v>0.12211975887401053</v>
      </c>
      <c r="S2248">
        <v>0.33333333333333304</v>
      </c>
      <c r="T2248">
        <v>0.20943723854974269</v>
      </c>
      <c r="U2248">
        <v>-0.11849788363086287</v>
      </c>
      <c r="V2248">
        <v>-1.0355811658573072E-2</v>
      </c>
      <c r="W2248">
        <v>9.0936713420091682</v>
      </c>
      <c r="X2248">
        <v>-0.30382702041881482</v>
      </c>
      <c r="Y2248">
        <v>-0.99999999999999889</v>
      </c>
      <c r="Z2248">
        <v>-0.99999999999999889</v>
      </c>
      <c r="AA2248">
        <v>13.359572479374807</v>
      </c>
      <c r="AB2248">
        <v>0.10411698334731706</v>
      </c>
      <c r="AC2248">
        <v>-6.7526123387159812E-2</v>
      </c>
      <c r="AD2248">
        <v>4.6284767609675384E-2</v>
      </c>
      <c r="AE2248">
        <v>4.1437813784916306</v>
      </c>
      <c r="AF2248">
        <v>-0.99999999999999889</v>
      </c>
      <c r="AG2248">
        <v>-0.99999999999999889</v>
      </c>
      <c r="AH2248">
        <v>-0.99999999999999889</v>
      </c>
      <c r="AI2248">
        <v>-7.3703792495661722E-4</v>
      </c>
      <c r="AJ2248">
        <v>-1.0355811658573072E-2</v>
      </c>
      <c r="AK2248">
        <v>-0.11155950303080937</v>
      </c>
      <c r="AL2248">
        <v>-6.9008494841071785E-2</v>
      </c>
      <c r="AM2248">
        <v>-0.12621932162978161</v>
      </c>
      <c r="AN2248">
        <v>-6.8745110363116049E-2</v>
      </c>
      <c r="AO2248">
        <v>-3.713280555898586</v>
      </c>
      <c r="AP2248">
        <v>-2.0636702332832608</v>
      </c>
      <c r="AQ2248">
        <v>20.288176924613801</v>
      </c>
      <c r="AR2248">
        <v>0.41391687659363985</v>
      </c>
      <c r="AS2248">
        <v>-0.11725192737540463</v>
      </c>
      <c r="AT2248">
        <v>-0.99999999999999889</v>
      </c>
      <c r="AU2248">
        <v>-0.99999999999999889</v>
      </c>
      <c r="AV2248">
        <v>0.37736958460869813</v>
      </c>
      <c r="AW2248">
        <v>26.044649888508957</v>
      </c>
      <c r="AX2248">
        <v>24.994327964152525</v>
      </c>
      <c r="AY2248">
        <v>-1.8919784632888563E-2</v>
      </c>
      <c r="AZ2248">
        <v>-60.314497643386659</v>
      </c>
      <c r="BA2248">
        <v>1386.2329202196374</v>
      </c>
    </row>
    <row r="2249" spans="1:100" x14ac:dyDescent="0.25">
      <c r="A2249">
        <v>5241</v>
      </c>
      <c r="B2249" t="s">
        <v>2560</v>
      </c>
      <c r="C2249">
        <v>2</v>
      </c>
      <c r="D2249">
        <v>2.0986680715359212</v>
      </c>
      <c r="E2249">
        <v>-0.36279260288599274</v>
      </c>
      <c r="F2249">
        <v>-0.82645593334746636</v>
      </c>
      <c r="G2249">
        <v>-0.82254207771124332</v>
      </c>
      <c r="H2249">
        <v>-0.11793961567826135</v>
      </c>
      <c r="I2249">
        <v>0</v>
      </c>
      <c r="J2249">
        <v>-7.076376940695682</v>
      </c>
      <c r="K2249">
        <v>-0.11793961567826135</v>
      </c>
      <c r="L2249">
        <v>-1</v>
      </c>
      <c r="M2249">
        <v>-1</v>
      </c>
      <c r="N2249">
        <v>-2.3587923135652273</v>
      </c>
      <c r="O2249">
        <v>-3.5056366620095076</v>
      </c>
      <c r="P2249">
        <v>-1.6695723303263308</v>
      </c>
      <c r="Q2249">
        <v>-3.6139649668184521</v>
      </c>
      <c r="R2249">
        <v>-1.1855085735786262</v>
      </c>
      <c r="S2249">
        <v>0.29280840801410302</v>
      </c>
      <c r="T2249">
        <v>0.12531826582405273</v>
      </c>
      <c r="U2249">
        <v>-0.11909323153897933</v>
      </c>
      <c r="V2249">
        <v>-2.5378501866532514E-2</v>
      </c>
      <c r="W2249">
        <v>11.902348746889336</v>
      </c>
      <c r="X2249">
        <v>-0.10841509180424014</v>
      </c>
      <c r="Y2249">
        <v>-1</v>
      </c>
      <c r="Z2249">
        <v>-1</v>
      </c>
      <c r="AA2249">
        <v>16.852939673216266</v>
      </c>
      <c r="AB2249">
        <v>-0.10322288438911349</v>
      </c>
      <c r="AC2249">
        <v>-0.10309299204516101</v>
      </c>
      <c r="AD2249">
        <v>-0.10578881867545113</v>
      </c>
      <c r="AE2249">
        <v>-2.7059644649761374</v>
      </c>
      <c r="AF2249">
        <v>-1</v>
      </c>
      <c r="AG2249">
        <v>-1</v>
      </c>
      <c r="AH2249">
        <v>-1</v>
      </c>
      <c r="AI2249">
        <v>-1.4183148864148579E-2</v>
      </c>
      <c r="AJ2249">
        <v>-2.5378501866532514E-2</v>
      </c>
      <c r="AK2249">
        <v>0.35626495744290276</v>
      </c>
      <c r="AL2249">
        <v>-0.18443700045365541</v>
      </c>
      <c r="AM2249">
        <v>0.40660453398619012</v>
      </c>
      <c r="AN2249">
        <v>-0.22316367377113633</v>
      </c>
      <c r="AO2249">
        <v>10.740763238565689</v>
      </c>
      <c r="AP2249">
        <v>-5.2956019482431085</v>
      </c>
      <c r="AQ2249">
        <v>16.293488090464201</v>
      </c>
      <c r="AR2249">
        <v>0.40411536145606169</v>
      </c>
      <c r="AS2249">
        <v>-5.1692506555894746E-2</v>
      </c>
      <c r="AT2249">
        <v>-1</v>
      </c>
      <c r="AU2249">
        <v>-1</v>
      </c>
      <c r="AV2249">
        <v>-1.5215012687152729</v>
      </c>
      <c r="AW2249">
        <v>24.865458496049968</v>
      </c>
      <c r="AX2249">
        <v>24.586957052516066</v>
      </c>
      <c r="AY2249">
        <v>-6.4096762654215017E-2</v>
      </c>
      <c r="AZ2249">
        <v>-40.428026828122512</v>
      </c>
      <c r="BA2249">
        <v>1332.0214648701303</v>
      </c>
    </row>
    <row r="2250" spans="1:100" x14ac:dyDescent="0.25">
      <c r="A2250">
        <v>5242</v>
      </c>
      <c r="B2250" t="s">
        <v>624</v>
      </c>
      <c r="C2250">
        <v>3</v>
      </c>
      <c r="D2250">
        <v>5.072653365142834</v>
      </c>
      <c r="E2250">
        <v>0</v>
      </c>
      <c r="F2250">
        <v>1.3537776480118146E-3</v>
      </c>
      <c r="G2250">
        <v>1.3537776480118146E-3</v>
      </c>
      <c r="H2250">
        <v>0.10492360755065372</v>
      </c>
      <c r="I2250">
        <v>0</v>
      </c>
      <c r="J2250">
        <v>6.2954164530392207</v>
      </c>
      <c r="K2250">
        <v>0.10492360755065372</v>
      </c>
      <c r="L2250">
        <v>-0.99999999999999967</v>
      </c>
      <c r="M2250">
        <v>-0.99999999999999967</v>
      </c>
      <c r="N2250">
        <v>2.0984721510130746</v>
      </c>
      <c r="O2250">
        <v>11.369423595830066</v>
      </c>
      <c r="P2250">
        <v>0.25824087779822508</v>
      </c>
      <c r="Q2250">
        <v>0.37974156951220706</v>
      </c>
      <c r="R2250">
        <v>4.7255099203443042E-2</v>
      </c>
      <c r="S2250">
        <v>0.33333333333333337</v>
      </c>
      <c r="T2250">
        <v>0.37634705655202172</v>
      </c>
      <c r="U2250">
        <v>0.31357883408506126</v>
      </c>
      <c r="V2250">
        <v>0</v>
      </c>
      <c r="W2250">
        <v>36.73342465679049</v>
      </c>
      <c r="X2250">
        <v>1.9020858418936353</v>
      </c>
      <c r="Y2250">
        <v>-0.99999999999999967</v>
      </c>
      <c r="Z2250">
        <v>-0.99999999999999967</v>
      </c>
      <c r="AA2250">
        <v>67.299946725061133</v>
      </c>
      <c r="AB2250">
        <v>0.44654045135229842</v>
      </c>
      <c r="AC2250">
        <v>6.9658030971609858E-2</v>
      </c>
      <c r="AD2250">
        <v>9.4186857057436138E-2</v>
      </c>
      <c r="AE2250">
        <v>30.519266969067235</v>
      </c>
      <c r="AF2250">
        <v>-0.99999999999999967</v>
      </c>
      <c r="AG2250">
        <v>-0.99999999999999967</v>
      </c>
      <c r="AH2250">
        <v>-0.99999999999999967</v>
      </c>
      <c r="AI2250">
        <v>0</v>
      </c>
      <c r="AJ2250">
        <v>0</v>
      </c>
      <c r="AK2250">
        <v>0.32923317152931769</v>
      </c>
      <c r="AL2250">
        <v>-0.21470588075636077</v>
      </c>
      <c r="AM2250">
        <v>0.17214761939877993</v>
      </c>
      <c r="AN2250">
        <v>4.5467151664126904E-2</v>
      </c>
      <c r="AO2250">
        <v>5.9498563426160853</v>
      </c>
      <c r="AP2250">
        <v>6.314938782136939E-2</v>
      </c>
      <c r="AQ2250">
        <v>43.028841109829727</v>
      </c>
      <c r="AR2250">
        <v>1.0232592239704168</v>
      </c>
      <c r="AS2250">
        <v>2.0070094494442894</v>
      </c>
      <c r="AT2250">
        <v>-0.99999999999999967</v>
      </c>
      <c r="AU2250">
        <v>-0.99999999999999967</v>
      </c>
      <c r="AV2250">
        <v>4.8608876851454853E-2</v>
      </c>
      <c r="AW2250">
        <v>78.732519708712616</v>
      </c>
      <c r="AX2250">
        <v>78.732519708712616</v>
      </c>
      <c r="AY2250">
        <v>6.5466269927527923E-2</v>
      </c>
      <c r="AZ2250">
        <v>-21.87460220261918</v>
      </c>
      <c r="BA2250">
        <v>1450.3410906791537</v>
      </c>
    </row>
    <row r="2251" spans="1:100" x14ac:dyDescent="0.25">
      <c r="A2251">
        <v>5243</v>
      </c>
      <c r="B2251" t="s">
        <v>2561</v>
      </c>
      <c r="C2251">
        <v>3</v>
      </c>
      <c r="D2251">
        <v>4.4997951884427323</v>
      </c>
      <c r="E2251">
        <v>0</v>
      </c>
      <c r="F2251">
        <v>0</v>
      </c>
      <c r="G2251">
        <v>0</v>
      </c>
      <c r="H2251">
        <v>4.7836295305541739E-2</v>
      </c>
      <c r="I2251">
        <v>0</v>
      </c>
      <c r="J2251">
        <v>2.8701777183325019</v>
      </c>
      <c r="K2251">
        <v>4.7836295305541739E-2</v>
      </c>
      <c r="L2251">
        <v>-1.0000000000000002</v>
      </c>
      <c r="M2251">
        <v>-1.0000000000000002</v>
      </c>
      <c r="N2251">
        <v>0.95672590611083463</v>
      </c>
      <c r="O2251">
        <v>7.369972906775236</v>
      </c>
      <c r="P2251">
        <v>3.5768175958503595E-2</v>
      </c>
      <c r="Q2251">
        <v>-9.8767551361627903E-3</v>
      </c>
      <c r="R2251">
        <v>-5.3878798381189804E-4</v>
      </c>
      <c r="S2251">
        <v>0.33333333333333359</v>
      </c>
      <c r="T2251">
        <v>0.39254328583090514</v>
      </c>
      <c r="U2251">
        <v>3.7898811555327025E-2</v>
      </c>
      <c r="V2251">
        <v>0</v>
      </c>
      <c r="W2251">
        <v>28.637565416560943</v>
      </c>
      <c r="X2251">
        <v>0.86959471230406615</v>
      </c>
      <c r="Y2251">
        <v>-1.0000000000000002</v>
      </c>
      <c r="Z2251">
        <v>-1.0000000000000002</v>
      </c>
      <c r="AA2251">
        <v>30.660539837992356</v>
      </c>
      <c r="AB2251">
        <v>3.8366697750237003E-2</v>
      </c>
      <c r="AC2251">
        <v>9.1325379841489362E-2</v>
      </c>
      <c r="AD2251">
        <v>-8.9221813403421932E-2</v>
      </c>
      <c r="AE2251">
        <v>2.0235132094152228</v>
      </c>
      <c r="AF2251">
        <v>-1.0000000000000002</v>
      </c>
      <c r="AG2251">
        <v>-1.0000000000000002</v>
      </c>
      <c r="AH2251">
        <v>-1.0000000000000002</v>
      </c>
      <c r="AI2251">
        <v>0</v>
      </c>
      <c r="AJ2251">
        <v>0</v>
      </c>
      <c r="AK2251">
        <v>6.0687531097865288E-2</v>
      </c>
      <c r="AL2251">
        <v>0.14287192384665981</v>
      </c>
      <c r="AM2251">
        <v>-2.1209491921143193E-2</v>
      </c>
      <c r="AN2251">
        <v>0.28134019276463984</v>
      </c>
      <c r="AO2251">
        <v>-0.22679964253925283</v>
      </c>
      <c r="AP2251">
        <v>7.7478644383493016</v>
      </c>
      <c r="AQ2251">
        <v>31.50774313489346</v>
      </c>
      <c r="AR2251">
        <v>0.76377543071956544</v>
      </c>
      <c r="AS2251">
        <v>0.91743100760960816</v>
      </c>
      <c r="AT2251">
        <v>-1.0000000000000002</v>
      </c>
      <c r="AU2251">
        <v>-1.0000000000000002</v>
      </c>
      <c r="AV2251">
        <v>-5.3878798381189804E-4</v>
      </c>
      <c r="AW2251">
        <v>45.778377183116916</v>
      </c>
      <c r="AX2251">
        <v>45.778377183116916</v>
      </c>
      <c r="AY2251">
        <v>0.10691120164276359</v>
      </c>
      <c r="AZ2251">
        <v>-16.793481282968234</v>
      </c>
      <c r="BA2251">
        <v>1371.4073506788479</v>
      </c>
      <c r="CU2251" t="e">
        <v>#N/A</v>
      </c>
      <c r="CV2251" t="e">
        <v>#N/A</v>
      </c>
    </row>
    <row r="2252" spans="1:100" x14ac:dyDescent="0.25">
      <c r="A2252">
        <v>5247</v>
      </c>
      <c r="B2252" t="s">
        <v>2562</v>
      </c>
      <c r="C2252">
        <v>3</v>
      </c>
      <c r="D2252">
        <v>4.4617851532337633</v>
      </c>
      <c r="E2252">
        <v>0</v>
      </c>
      <c r="F2252">
        <v>5.214137705815125E-2</v>
      </c>
      <c r="G2252">
        <v>5.214137705815125E-2</v>
      </c>
      <c r="H2252">
        <v>0.30038739956290983</v>
      </c>
      <c r="I2252">
        <v>0</v>
      </c>
      <c r="J2252">
        <v>18.023243973774591</v>
      </c>
      <c r="K2252">
        <v>0.30038739956290983</v>
      </c>
      <c r="L2252">
        <v>-0.99999999999999967</v>
      </c>
      <c r="M2252">
        <v>-0.99999999999999967</v>
      </c>
      <c r="N2252">
        <v>6.0077479912581966</v>
      </c>
      <c r="O2252">
        <v>22.537170504066509</v>
      </c>
      <c r="P2252">
        <v>0.10726271704434928</v>
      </c>
      <c r="Q2252">
        <v>-0.13619510987480002</v>
      </c>
      <c r="R2252">
        <v>-3.7633829568432288E-4</v>
      </c>
      <c r="S2252">
        <v>0.33333333333333293</v>
      </c>
      <c r="T2252">
        <v>0.35680508474863482</v>
      </c>
      <c r="U2252">
        <v>9.4362284447184835E-2</v>
      </c>
      <c r="V2252">
        <v>-2.1303955027707187E-2</v>
      </c>
      <c r="W2252">
        <v>18.51237391754146</v>
      </c>
      <c r="X2252">
        <v>0.66462600669690863</v>
      </c>
      <c r="Y2252">
        <v>-0.99999999999999967</v>
      </c>
      <c r="Z2252">
        <v>-0.99999999999999967</v>
      </c>
      <c r="AA2252">
        <v>8.7862330656270125</v>
      </c>
      <c r="AB2252">
        <v>-2.1976535841757981E-2</v>
      </c>
      <c r="AC2252">
        <v>-0.1303870877748857</v>
      </c>
      <c r="AD2252">
        <v>-4.2151666655731335E-2</v>
      </c>
      <c r="AE2252">
        <v>-9.7257645136187421</v>
      </c>
      <c r="AF2252">
        <v>-0.99999999999999967</v>
      </c>
      <c r="AG2252">
        <v>-0.99999999999999967</v>
      </c>
      <c r="AH2252">
        <v>-0.99999999999999967</v>
      </c>
      <c r="AI2252">
        <v>0</v>
      </c>
      <c r="AJ2252">
        <v>-2.1303955027707187E-2</v>
      </c>
      <c r="AK2252">
        <v>7.8904689879296566E-2</v>
      </c>
      <c r="AL2252">
        <v>7.9668233775760072E-2</v>
      </c>
      <c r="AM2252">
        <v>3.6745474485793614E-2</v>
      </c>
      <c r="AN2252">
        <v>0.15087124224860049</v>
      </c>
      <c r="AO2252">
        <v>1.313160311541324</v>
      </c>
      <c r="AP2252">
        <v>4.1701222250938139</v>
      </c>
      <c r="AQ2252">
        <v>36.535617891316015</v>
      </c>
      <c r="AR2252">
        <v>0.76319674750144562</v>
      </c>
      <c r="AS2252">
        <v>0.96501340625981857</v>
      </c>
      <c r="AT2252">
        <v>-0.99999999999999967</v>
      </c>
      <c r="AU2252">
        <v>-0.99999999999999967</v>
      </c>
      <c r="AV2252">
        <v>5.1765038762466936E-2</v>
      </c>
      <c r="AW2252">
        <v>35.493525794787331</v>
      </c>
      <c r="AX2252">
        <v>33.363130292016606</v>
      </c>
      <c r="AY2252">
        <v>-8.0688149479025209E-3</v>
      </c>
      <c r="AZ2252">
        <v>-26.851627842793757</v>
      </c>
      <c r="BA2252">
        <v>1345.7130435825482</v>
      </c>
    </row>
    <row r="2253" spans="1:100" x14ac:dyDescent="0.25">
      <c r="A2253">
        <v>5248</v>
      </c>
      <c r="B2253" t="s">
        <v>2563</v>
      </c>
      <c r="C2253">
        <v>3</v>
      </c>
      <c r="D2253">
        <v>4.5976547907225385</v>
      </c>
      <c r="E2253">
        <v>0</v>
      </c>
      <c r="F2253">
        <v>-1.2028883325144075E-2</v>
      </c>
      <c r="G2253">
        <v>-1.2028883325144075E-2</v>
      </c>
      <c r="H2253">
        <v>0.33134160908261434</v>
      </c>
      <c r="I2253">
        <v>0</v>
      </c>
      <c r="J2253">
        <v>19.880496544956863</v>
      </c>
      <c r="K2253">
        <v>0.33134160908261434</v>
      </c>
      <c r="L2253">
        <v>-1.000000000000002</v>
      </c>
      <c r="M2253">
        <v>-1.000000000000002</v>
      </c>
      <c r="N2253">
        <v>6.626832181652289</v>
      </c>
      <c r="O2253">
        <v>24.466122452354245</v>
      </c>
      <c r="P2253">
        <v>0.78272302319846876</v>
      </c>
      <c r="Q2253">
        <v>-0.25532101667005191</v>
      </c>
      <c r="R2253">
        <v>2.6074430163743584E-2</v>
      </c>
      <c r="S2253">
        <v>0.33333333333333393</v>
      </c>
      <c r="T2253">
        <v>0.33099657969683222</v>
      </c>
      <c r="U2253">
        <v>0.41002916113918808</v>
      </c>
      <c r="V2253">
        <v>-2.7123092982204514E-2</v>
      </c>
      <c r="W2253">
        <v>28.63577488418143</v>
      </c>
      <c r="X2253">
        <v>1.8080296369745761</v>
      </c>
      <c r="Y2253">
        <v>-1.000000000000002</v>
      </c>
      <c r="Z2253">
        <v>-1.000000000000002</v>
      </c>
      <c r="AA2253">
        <v>72.343180873255861</v>
      </c>
      <c r="AB2253">
        <v>0.43331367036344431</v>
      </c>
      <c r="AC2253">
        <v>9.4494408985362766E-2</v>
      </c>
      <c r="AD2253">
        <v>0.34581855182940863</v>
      </c>
      <c r="AE2253">
        <v>43.681331558910792</v>
      </c>
      <c r="AF2253">
        <v>-1.000000000000002</v>
      </c>
      <c r="AG2253">
        <v>-1.000000000000002</v>
      </c>
      <c r="AH2253">
        <v>-1.000000000000002</v>
      </c>
      <c r="AI2253">
        <v>0</v>
      </c>
      <c r="AJ2253">
        <v>-2.7123092982204514E-2</v>
      </c>
      <c r="AK2253">
        <v>-0.12525296298347383</v>
      </c>
      <c r="AL2253">
        <v>0.27850987179831566</v>
      </c>
      <c r="AM2253">
        <v>-6.1650802982542482E-2</v>
      </c>
      <c r="AN2253">
        <v>-7.0766180134167717E-2</v>
      </c>
      <c r="AO2253">
        <v>-2.1675348894809314</v>
      </c>
      <c r="AP2253">
        <v>-0.37660514436261477</v>
      </c>
      <c r="AQ2253">
        <v>48.516271429138321</v>
      </c>
      <c r="AR2253">
        <v>1.0472359811871503</v>
      </c>
      <c r="AS2253">
        <v>2.1393712460571903</v>
      </c>
      <c r="AT2253">
        <v>-1.000000000000002</v>
      </c>
      <c r="AU2253">
        <v>-1.000000000000002</v>
      </c>
      <c r="AV2253">
        <v>1.4045546838599515E-2</v>
      </c>
      <c r="AW2253">
        <v>96.432698181247588</v>
      </c>
      <c r="AX2253">
        <v>93.720388883027127</v>
      </c>
      <c r="AY2253">
        <v>0.20663840676332002</v>
      </c>
      <c r="AZ2253">
        <v>14.556631153539437</v>
      </c>
      <c r="BA2253">
        <v>1430.9489195408521</v>
      </c>
      <c r="CU2253" t="e">
        <v>#N/A</v>
      </c>
      <c r="CV2253" t="e">
        <v>#N/A</v>
      </c>
    </row>
    <row r="2254" spans="1:100" x14ac:dyDescent="0.25">
      <c r="A2254">
        <v>5251</v>
      </c>
      <c r="B2254" t="s">
        <v>2564</v>
      </c>
      <c r="C2254">
        <v>3</v>
      </c>
      <c r="D2254">
        <v>3.8834721600196649</v>
      </c>
      <c r="E2254">
        <v>-9.9271379543136654E-2</v>
      </c>
      <c r="F2254">
        <v>1.1239295742460005</v>
      </c>
      <c r="G2254">
        <v>1.0940884390130954</v>
      </c>
      <c r="H2254">
        <v>-3.7311717121064132E-2</v>
      </c>
      <c r="I2254">
        <v>0</v>
      </c>
      <c r="J2254">
        <v>-2.2387030272638468</v>
      </c>
      <c r="K2254">
        <v>-3.7311717121064132E-2</v>
      </c>
      <c r="L2254">
        <v>-0.99999999999999878</v>
      </c>
      <c r="M2254">
        <v>-0.99999999999999878</v>
      </c>
      <c r="N2254">
        <v>-0.74623434242128228</v>
      </c>
      <c r="O2254">
        <v>2.7388575717689121</v>
      </c>
      <c r="P2254">
        <v>2.0082884663104323</v>
      </c>
      <c r="Q2254">
        <v>3.3269910070414923</v>
      </c>
      <c r="R2254">
        <v>1.3149718563458177</v>
      </c>
      <c r="S2254">
        <v>0.33333333333333309</v>
      </c>
      <c r="T2254">
        <v>-0.13138349439873184</v>
      </c>
      <c r="U2254">
        <v>-0.14000333675918597</v>
      </c>
      <c r="V2254">
        <v>0</v>
      </c>
      <c r="W2254">
        <v>3.9703287718591715</v>
      </c>
      <c r="X2254">
        <v>-0.79126810558984917</v>
      </c>
      <c r="Y2254">
        <v>-0.99999999999999878</v>
      </c>
      <c r="Z2254">
        <v>-0.99999999999999878</v>
      </c>
      <c r="AA2254">
        <v>-8.7251533084875543</v>
      </c>
      <c r="AB2254">
        <v>-4.2561335230195875E-2</v>
      </c>
      <c r="AC2254">
        <v>-0.10849261951338753</v>
      </c>
      <c r="AD2254">
        <v>-0.12915512399026749</v>
      </c>
      <c r="AE2254">
        <v>-14.010453936692551</v>
      </c>
      <c r="AF2254">
        <v>-0.99999999999999878</v>
      </c>
      <c r="AG2254">
        <v>-0.99999999999999878</v>
      </c>
      <c r="AH2254">
        <v>-0.99999999999999878</v>
      </c>
      <c r="AI2254">
        <v>7.9180736019688738E-2</v>
      </c>
      <c r="AJ2254">
        <v>0</v>
      </c>
      <c r="AK2254">
        <v>-2.0032486629939603E-2</v>
      </c>
      <c r="AL2254">
        <v>-8.3770804992052916E-2</v>
      </c>
      <c r="AM2254">
        <v>-3.0352266216271323E-2</v>
      </c>
      <c r="AN2254">
        <v>2.0776753843179986E-2</v>
      </c>
      <c r="AO2254">
        <v>-0.85896908855648202</v>
      </c>
      <c r="AP2254">
        <v>0.10056482111923487</v>
      </c>
      <c r="AQ2254">
        <v>1.7316257445953289</v>
      </c>
      <c r="AR2254">
        <v>6.1946502175415127E-2</v>
      </c>
      <c r="AS2254">
        <v>-0.82857982271091346</v>
      </c>
      <c r="AT2254">
        <v>-0.99999999999999878</v>
      </c>
      <c r="AU2254">
        <v>-0.99999999999999878</v>
      </c>
      <c r="AV2254">
        <v>2.409060295358914</v>
      </c>
      <c r="AW2254">
        <v>-5.8857309155993978</v>
      </c>
      <c r="AX2254">
        <v>-4.3021161952056275</v>
      </c>
      <c r="AY2254">
        <v>-0.20758108778111184</v>
      </c>
      <c r="AZ2254">
        <v>-101.87530506811427</v>
      </c>
      <c r="BA2254">
        <v>1215.9762464706475</v>
      </c>
    </row>
    <row r="2255" spans="1:100" x14ac:dyDescent="0.25">
      <c r="A2255">
        <v>5253</v>
      </c>
      <c r="B2255" t="s">
        <v>2565</v>
      </c>
      <c r="C2255">
        <v>3</v>
      </c>
      <c r="D2255">
        <v>4.0283957153371981</v>
      </c>
      <c r="E2255">
        <v>7.0746041981169738E-2</v>
      </c>
      <c r="F2255">
        <v>0.20877000614357749</v>
      </c>
      <c r="G2255">
        <v>0.24240959087916031</v>
      </c>
      <c r="H2255">
        <v>-2.7640983689435093E-2</v>
      </c>
      <c r="I2255">
        <v>0</v>
      </c>
      <c r="J2255">
        <v>-1.6584590213661057</v>
      </c>
      <c r="K2255">
        <v>-2.7640983689435093E-2</v>
      </c>
      <c r="L2255">
        <v>-0.99999999999999922</v>
      </c>
      <c r="M2255">
        <v>-0.99999999999999922</v>
      </c>
      <c r="N2255">
        <v>-0.55281967378870267</v>
      </c>
      <c r="O2255">
        <v>2.612346284850255</v>
      </c>
      <c r="P2255">
        <v>0.92995875106869841</v>
      </c>
      <c r="Q2255">
        <v>-2.3300688336483737</v>
      </c>
      <c r="R2255">
        <v>-0.68684075242817511</v>
      </c>
      <c r="S2255">
        <v>0.33333333333333276</v>
      </c>
      <c r="T2255">
        <v>0.39501231330994463</v>
      </c>
      <c r="U2255">
        <v>0.22592296847004151</v>
      </c>
      <c r="V2255">
        <v>-2.5284528326956449E-2</v>
      </c>
      <c r="W2255">
        <v>38.265002819031913</v>
      </c>
      <c r="X2255">
        <v>1.5638418372019522</v>
      </c>
      <c r="Y2255">
        <v>-0.99999999999999922</v>
      </c>
      <c r="Z2255">
        <v>-0.99999999999999922</v>
      </c>
      <c r="AA2255">
        <v>51.250246214581885</v>
      </c>
      <c r="AB2255">
        <v>0.39964785741685616</v>
      </c>
      <c r="AC2255">
        <v>8.1420414472986591E-2</v>
      </c>
      <c r="AD2255">
        <v>-0.20762658893028008</v>
      </c>
      <c r="AE2255">
        <v>13.67208414797814</v>
      </c>
      <c r="AF2255">
        <v>-0.99999999999999922</v>
      </c>
      <c r="AG2255">
        <v>-0.99999999999999922</v>
      </c>
      <c r="AH2255">
        <v>-0.99999999999999922</v>
      </c>
      <c r="AI2255">
        <v>0</v>
      </c>
      <c r="AJ2255">
        <v>-2.5284528326956449E-2</v>
      </c>
      <c r="AK2255">
        <v>-0.11698782978537446</v>
      </c>
      <c r="AL2255">
        <v>-5.52638123865523E-2</v>
      </c>
      <c r="AM2255">
        <v>-8.4963718066290633E-2</v>
      </c>
      <c r="AN2255">
        <v>3.4319798399782692E-2</v>
      </c>
      <c r="AO2255">
        <v>-2.709032100584138</v>
      </c>
      <c r="AP2255">
        <v>0.58167589806180586</v>
      </c>
      <c r="AQ2255">
        <v>36.606543797665786</v>
      </c>
      <c r="AR2255">
        <v>0.92898408678636268</v>
      </c>
      <c r="AS2255">
        <v>1.5362008535125171</v>
      </c>
      <c r="AT2255">
        <v>-0.99999999999999922</v>
      </c>
      <c r="AU2255">
        <v>-0.99999999999999922</v>
      </c>
      <c r="AV2255">
        <v>-0.44443116154901435</v>
      </c>
      <c r="AW2255">
        <v>54.44426839749395</v>
      </c>
      <c r="AX2255">
        <v>51.915815564798308</v>
      </c>
      <c r="AY2255">
        <v>0.30622190651568298</v>
      </c>
      <c r="AZ2255">
        <v>29.699481775374021</v>
      </c>
      <c r="BA2255">
        <v>1436.1918350791166</v>
      </c>
      <c r="CU2255" t="e">
        <v>#N/A</v>
      </c>
      <c r="CV2255" t="e">
        <v>#N/A</v>
      </c>
    </row>
    <row r="2256" spans="1:100" x14ac:dyDescent="0.25">
      <c r="A2256">
        <v>5254</v>
      </c>
      <c r="B2256" t="s">
        <v>2566</v>
      </c>
      <c r="C2256">
        <v>3</v>
      </c>
      <c r="D2256">
        <v>4.9545410485684602</v>
      </c>
      <c r="E2256">
        <v>-1.1953887104587248E-2</v>
      </c>
      <c r="F2256">
        <v>0.15928516764372985</v>
      </c>
      <c r="G2256">
        <v>0.15928516764372985</v>
      </c>
      <c r="H2256">
        <v>0.14103047883849879</v>
      </c>
      <c r="I2256">
        <v>0</v>
      </c>
      <c r="J2256">
        <v>8.4618287303099251</v>
      </c>
      <c r="K2256">
        <v>0.14103047883849879</v>
      </c>
      <c r="L2256">
        <v>-0.99999999999999989</v>
      </c>
      <c r="M2256">
        <v>-0.99999999999999989</v>
      </c>
      <c r="N2256">
        <v>2.820609576769975</v>
      </c>
      <c r="O2256">
        <v>13.575654946522118</v>
      </c>
      <c r="P2256">
        <v>-0.38773146307863354</v>
      </c>
      <c r="Q2256">
        <v>-0.75022824083680706</v>
      </c>
      <c r="R2256">
        <v>-0.35381876372191046</v>
      </c>
      <c r="S2256">
        <v>0.33333333333333315</v>
      </c>
      <c r="T2256">
        <v>0.34091865651400732</v>
      </c>
      <c r="U2256">
        <v>3.3712030817483224E-2</v>
      </c>
      <c r="V2256">
        <v>2.4948453197014735E-3</v>
      </c>
      <c r="W2256">
        <v>22.777135485841061</v>
      </c>
      <c r="X2256">
        <v>0.70659083233681153</v>
      </c>
      <c r="Y2256">
        <v>-0.99999999999999989</v>
      </c>
      <c r="Z2256">
        <v>-0.99999999999999989</v>
      </c>
      <c r="AA2256">
        <v>56.927260140754079</v>
      </c>
      <c r="AB2256">
        <v>3.4737689645507212E-2</v>
      </c>
      <c r="AC2256">
        <v>0.19568549762670573</v>
      </c>
      <c r="AD2256">
        <v>0.45965568110048638</v>
      </c>
      <c r="AE2256">
        <v>34.503943418634954</v>
      </c>
      <c r="AF2256">
        <v>-0.99999999999999989</v>
      </c>
      <c r="AG2256">
        <v>-0.99999999999999989</v>
      </c>
      <c r="AH2256">
        <v>-0.99999999999999989</v>
      </c>
      <c r="AI2256">
        <v>-1.637487303229692E-2</v>
      </c>
      <c r="AJ2256">
        <v>2.4948453197014735E-3</v>
      </c>
      <c r="AK2256">
        <v>0.30099365008894086</v>
      </c>
      <c r="AL2256">
        <v>0.10623393734711993</v>
      </c>
      <c r="AM2256">
        <v>-0.22744739839269229</v>
      </c>
      <c r="AN2256">
        <v>-3.9115119480977456E-2</v>
      </c>
      <c r="AO2256">
        <v>-4.1812167093726025</v>
      </c>
      <c r="AP2256">
        <v>-0.44670830028883413</v>
      </c>
      <c r="AQ2256">
        <v>31.23896421615099</v>
      </c>
      <c r="AR2256">
        <v>0.71045886598452546</v>
      </c>
      <c r="AS2256">
        <v>0.84762131117531114</v>
      </c>
      <c r="AT2256">
        <v>-0.99999999999999989</v>
      </c>
      <c r="AU2256">
        <v>-0.99999999999999989</v>
      </c>
      <c r="AV2256">
        <v>-0.19453359607818077</v>
      </c>
      <c r="AW2256">
        <v>70.056206786987389</v>
      </c>
      <c r="AX2256">
        <v>69.978193858311613</v>
      </c>
      <c r="AY2256">
        <v>7.2773149833078032E-2</v>
      </c>
      <c r="AZ2256">
        <v>-5.3330699785158284</v>
      </c>
      <c r="BA2256">
        <v>1549.4202439342398</v>
      </c>
    </row>
    <row r="2257" spans="1:100" x14ac:dyDescent="0.25">
      <c r="A2257">
        <v>5255</v>
      </c>
      <c r="B2257" t="s">
        <v>2567</v>
      </c>
      <c r="C2257">
        <v>2</v>
      </c>
      <c r="D2257">
        <v>3.2066163399254881</v>
      </c>
      <c r="E2257">
        <v>-0.11668618150240917</v>
      </c>
      <c r="F2257">
        <v>-0.21362406048807522</v>
      </c>
      <c r="G2257">
        <v>-0.20692727784563736</v>
      </c>
      <c r="H2257">
        <v>9.4185057979341708E-3</v>
      </c>
      <c r="I2257">
        <v>0</v>
      </c>
      <c r="J2257">
        <v>0.56511034787605041</v>
      </c>
      <c r="K2257">
        <v>9.4185057979341708E-3</v>
      </c>
      <c r="L2257">
        <v>-1</v>
      </c>
      <c r="M2257">
        <v>-1</v>
      </c>
      <c r="N2257">
        <v>0.18837011595868325</v>
      </c>
      <c r="O2257">
        <v>4.4318706974182636</v>
      </c>
      <c r="P2257">
        <v>-0.42317485528568016</v>
      </c>
      <c r="Q2257">
        <v>-0.70081048053553952</v>
      </c>
      <c r="R2257">
        <v>-0.22868763472843417</v>
      </c>
      <c r="S2257">
        <v>0.31661528027682495</v>
      </c>
      <c r="T2257">
        <v>0.2258313584950537</v>
      </c>
      <c r="U2257">
        <v>5.3702321553392302E-3</v>
      </c>
      <c r="V2257">
        <v>-8.9208796232148752E-3</v>
      </c>
      <c r="W2257">
        <v>19.757757712863427</v>
      </c>
      <c r="X2257">
        <v>0.46817417768999786</v>
      </c>
      <c r="Y2257">
        <v>-1</v>
      </c>
      <c r="Z2257">
        <v>-1</v>
      </c>
      <c r="AA2257">
        <v>33.025961506370997</v>
      </c>
      <c r="AB2257">
        <v>3.6386094470531899E-2</v>
      </c>
      <c r="AC2257">
        <v>3.6568968088435863E-2</v>
      </c>
      <c r="AD2257">
        <v>3.2673785552333259E-2</v>
      </c>
      <c r="AE2257">
        <v>10.155719957093826</v>
      </c>
      <c r="AF2257">
        <v>-1</v>
      </c>
      <c r="AG2257">
        <v>-1</v>
      </c>
      <c r="AH2257">
        <v>-1</v>
      </c>
      <c r="AI2257">
        <v>-5.1587334232627577E-3</v>
      </c>
      <c r="AJ2257">
        <v>-8.9208796232148752E-3</v>
      </c>
      <c r="AK2257">
        <v>0.18807213768064301</v>
      </c>
      <c r="AL2257">
        <v>-1.6244180691395688E-2</v>
      </c>
      <c r="AM2257">
        <v>0.2107064257725827</v>
      </c>
      <c r="AN2257">
        <v>-2.7265565557528945E-2</v>
      </c>
      <c r="AO2257">
        <v>5.7524301280303085</v>
      </c>
      <c r="AP2257">
        <v>-0.30726883770772728</v>
      </c>
      <c r="AQ2257">
        <v>24.656125364242342</v>
      </c>
      <c r="AR2257">
        <v>0.5881933769107891</v>
      </c>
      <c r="AS2257">
        <v>0.54359269945034649</v>
      </c>
      <c r="AT2257">
        <v>-1</v>
      </c>
      <c r="AU2257">
        <v>-1</v>
      </c>
      <c r="AV2257">
        <v>-0.25176135498653229</v>
      </c>
      <c r="AW2257">
        <v>43.503682887967017</v>
      </c>
      <c r="AX2257">
        <v>43.469354066835443</v>
      </c>
      <c r="AY2257">
        <v>7.9467547807976019E-2</v>
      </c>
      <c r="AZ2257">
        <v>-15.276633420565943</v>
      </c>
      <c r="BA2257">
        <v>1358.8920637080328</v>
      </c>
    </row>
    <row r="2258" spans="1:100" x14ac:dyDescent="0.25">
      <c r="A2258">
        <v>5256</v>
      </c>
      <c r="B2258" t="s">
        <v>2568</v>
      </c>
      <c r="C2258">
        <v>3</v>
      </c>
      <c r="D2258">
        <v>4.7265240916391349</v>
      </c>
      <c r="E2258">
        <v>-3.7607756588554982E-2</v>
      </c>
      <c r="F2258">
        <v>0.10344851291111215</v>
      </c>
      <c r="G2258">
        <v>5.7758780712764288E-2</v>
      </c>
      <c r="H2258">
        <v>0.28122752701927101</v>
      </c>
      <c r="I2258">
        <v>0</v>
      </c>
      <c r="J2258">
        <v>16.873651621156267</v>
      </c>
      <c r="K2258">
        <v>0.28122752701927101</v>
      </c>
      <c r="L2258">
        <v>-0.99999999999999989</v>
      </c>
      <c r="M2258">
        <v>-0.99999999999999989</v>
      </c>
      <c r="N2258">
        <v>5.6245505403854228</v>
      </c>
      <c r="O2258">
        <v>21.657934493508158</v>
      </c>
      <c r="P2258">
        <v>-1.6898051042558979</v>
      </c>
      <c r="Q2258">
        <v>0.69832449928646534</v>
      </c>
      <c r="R2258">
        <v>7.0644754966230044E-2</v>
      </c>
      <c r="S2258">
        <v>0.34674259456755363</v>
      </c>
      <c r="T2258">
        <v>0.29899081652806736</v>
      </c>
      <c r="U2258">
        <v>8.1957849022001553E-2</v>
      </c>
      <c r="V2258">
        <v>0</v>
      </c>
      <c r="W2258">
        <v>17.858549323934056</v>
      </c>
      <c r="X2258">
        <v>0.6579947633590908</v>
      </c>
      <c r="Y2258">
        <v>-0.99999999999999989</v>
      </c>
      <c r="Z2258">
        <v>-0.99999999999999989</v>
      </c>
      <c r="AA2258">
        <v>49.829890630035997</v>
      </c>
      <c r="AB2258">
        <v>0.10887703391257553</v>
      </c>
      <c r="AC2258">
        <v>0.23529952027606463</v>
      </c>
      <c r="AD2258">
        <v>0.29383737683407335</v>
      </c>
      <c r="AE2258">
        <v>31.900696551135677</v>
      </c>
      <c r="AF2258">
        <v>-0.99999999999999989</v>
      </c>
      <c r="AG2258">
        <v>-0.99999999999999989</v>
      </c>
      <c r="AH2258">
        <v>-0.99999999999999989</v>
      </c>
      <c r="AI2258">
        <v>0</v>
      </c>
      <c r="AJ2258">
        <v>0</v>
      </c>
      <c r="AK2258">
        <v>0.2319438624178197</v>
      </c>
      <c r="AL2258">
        <v>-5.6910192544558326E-3</v>
      </c>
      <c r="AM2258">
        <v>0.16271217298920668</v>
      </c>
      <c r="AN2258">
        <v>-0.13203520210684003</v>
      </c>
      <c r="AO2258">
        <v>5.2275236368192664</v>
      </c>
      <c r="AP2258">
        <v>-3.3293351489432808</v>
      </c>
      <c r="AQ2258">
        <v>34.732200945090305</v>
      </c>
      <c r="AR2258">
        <v>0.72769126011762275</v>
      </c>
      <c r="AS2258">
        <v>0.93922229037836191</v>
      </c>
      <c r="AT2258">
        <v>-0.99999999999999989</v>
      </c>
      <c r="AU2258">
        <v>-0.99999999999999989</v>
      </c>
      <c r="AV2258">
        <v>0.12840353567899446</v>
      </c>
      <c r="AW2258">
        <v>68.15848997460084</v>
      </c>
      <c r="AX2258">
        <v>68.15848997460084</v>
      </c>
      <c r="AY2258">
        <v>0.24009233729688745</v>
      </c>
      <c r="AZ2258">
        <v>18.899733892298848</v>
      </c>
      <c r="BA2258">
        <v>1462.1948582685716</v>
      </c>
      <c r="CU2258" t="e">
        <v>#N/A</v>
      </c>
      <c r="CV2258" t="e">
        <v>#N/A</v>
      </c>
    </row>
    <row r="2259" spans="1:100" x14ac:dyDescent="0.25">
      <c r="A2259">
        <v>5257</v>
      </c>
      <c r="B2259" t="s">
        <v>2569</v>
      </c>
      <c r="C2259">
        <v>2</v>
      </c>
      <c r="D2259">
        <v>3.8024617818976512</v>
      </c>
      <c r="E2259">
        <v>1.5667822385006899E-2</v>
      </c>
      <c r="F2259">
        <v>0.1159518669776467</v>
      </c>
      <c r="G2259">
        <v>0.12414528481443771</v>
      </c>
      <c r="H2259">
        <v>7.7910653260766655E-2</v>
      </c>
      <c r="I2259">
        <v>0</v>
      </c>
      <c r="J2259">
        <v>4.6746391956459989</v>
      </c>
      <c r="K2259">
        <v>7.7910653260766655E-2</v>
      </c>
      <c r="L2259">
        <v>-1</v>
      </c>
      <c r="M2259">
        <v>-1</v>
      </c>
      <c r="N2259">
        <v>1.558213065215333</v>
      </c>
      <c r="O2259">
        <v>8.7005966981457465</v>
      </c>
      <c r="P2259">
        <v>0.24712742829301171</v>
      </c>
      <c r="Q2259">
        <v>0.86585997866870501</v>
      </c>
      <c r="R2259">
        <v>0.28588277569884457</v>
      </c>
      <c r="S2259">
        <v>0.32941841985479003</v>
      </c>
      <c r="T2259">
        <v>0.27988647084573559</v>
      </c>
      <c r="U2259">
        <v>7.2305656534062707E-2</v>
      </c>
      <c r="V2259">
        <v>-7.010609961519078E-5</v>
      </c>
      <c r="W2259">
        <v>23.982331874621284</v>
      </c>
      <c r="X2259">
        <v>0.77825913194293583</v>
      </c>
      <c r="Y2259">
        <v>-1</v>
      </c>
      <c r="Z2259">
        <v>-1</v>
      </c>
      <c r="AA2259">
        <v>41.723679276360933</v>
      </c>
      <c r="AB2259">
        <v>0.1114666520066883</v>
      </c>
      <c r="AC2259">
        <v>0.11167801851680983</v>
      </c>
      <c r="AD2259">
        <v>0.10713783226512807</v>
      </c>
      <c r="AE2259">
        <v>17.072627774562577</v>
      </c>
      <c r="AF2259">
        <v>-1</v>
      </c>
      <c r="AG2259">
        <v>-1</v>
      </c>
      <c r="AH2259">
        <v>-1</v>
      </c>
      <c r="AI2259">
        <v>-3.0547721958560791E-4</v>
      </c>
      <c r="AJ2259">
        <v>-7.010609961519078E-5</v>
      </c>
      <c r="AK2259">
        <v>9.7619426225571196E-2</v>
      </c>
      <c r="AL2259">
        <v>7.4208530763676131E-2</v>
      </c>
      <c r="AM2259">
        <v>0.10535403866184651</v>
      </c>
      <c r="AN2259">
        <v>7.8086821553207258E-2</v>
      </c>
      <c r="AO2259">
        <v>3.069745717799123</v>
      </c>
      <c r="AP2259">
        <v>2.3754155725234578</v>
      </c>
      <c r="AQ2259">
        <v>29.153482727045851</v>
      </c>
      <c r="AR2259">
        <v>0.68718901561096635</v>
      </c>
      <c r="AS2259">
        <v>0.86373217418217851</v>
      </c>
      <c r="AT2259">
        <v>-1</v>
      </c>
      <c r="AU2259">
        <v>-1</v>
      </c>
      <c r="AV2259">
        <v>0.43109429962366952</v>
      </c>
      <c r="AW2259">
        <v>53.527166264605448</v>
      </c>
      <c r="AX2259">
        <v>53.624151466216368</v>
      </c>
      <c r="AY2259">
        <v>0.15667525006208113</v>
      </c>
      <c r="AZ2259">
        <v>-1.7504214585901898</v>
      </c>
      <c r="BA2259">
        <v>1411.580287249561</v>
      </c>
    </row>
    <row r="2260" spans="1:100" x14ac:dyDescent="0.25">
      <c r="A2260">
        <v>5260</v>
      </c>
      <c r="B2260" t="s">
        <v>2570</v>
      </c>
      <c r="C2260">
        <v>3</v>
      </c>
      <c r="D2260">
        <v>4.9737038702430079</v>
      </c>
      <c r="E2260">
        <v>-2.3523890197506905E-2</v>
      </c>
      <c r="F2260">
        <v>1.2152669264574441</v>
      </c>
      <c r="G2260">
        <v>1.2152669264574441</v>
      </c>
      <c r="H2260">
        <v>0.42754961317127005</v>
      </c>
      <c r="I2260">
        <v>0</v>
      </c>
      <c r="J2260">
        <v>25.652976790276192</v>
      </c>
      <c r="K2260">
        <v>0.42754961317127005</v>
      </c>
      <c r="L2260">
        <v>-0.99999999999999989</v>
      </c>
      <c r="M2260">
        <v>-0.99999999999999989</v>
      </c>
      <c r="N2260">
        <v>8.5509922634253996</v>
      </c>
      <c r="O2260">
        <v>31.841947586976659</v>
      </c>
      <c r="P2260">
        <v>-0.65019424319062402</v>
      </c>
      <c r="Q2260">
        <v>0.83851112785608628</v>
      </c>
      <c r="R2260">
        <v>0.28406426824660547</v>
      </c>
      <c r="S2260">
        <v>0.33670144201814967</v>
      </c>
      <c r="T2260">
        <v>0.35414967635500938</v>
      </c>
      <c r="U2260">
        <v>0.17475380838339674</v>
      </c>
      <c r="V2260">
        <v>0</v>
      </c>
      <c r="W2260">
        <v>17.522212543411431</v>
      </c>
      <c r="X2260">
        <v>0.96669764692595905</v>
      </c>
      <c r="Y2260">
        <v>-0.99999999999999989</v>
      </c>
      <c r="Z2260">
        <v>-0.99999999999999989</v>
      </c>
      <c r="AA2260">
        <v>26.844360078128236</v>
      </c>
      <c r="AB2260">
        <v>-0.13080644964934338</v>
      </c>
      <c r="AC2260">
        <v>0.22321734341427191</v>
      </c>
      <c r="AD2260">
        <v>8.8350771564475364E-2</v>
      </c>
      <c r="AE2260">
        <v>9.0380832664701973</v>
      </c>
      <c r="AF2260">
        <v>-0.99999999999999989</v>
      </c>
      <c r="AG2260">
        <v>-0.99999999999999989</v>
      </c>
      <c r="AH2260">
        <v>-0.99999999999999989</v>
      </c>
      <c r="AI2260">
        <v>0</v>
      </c>
      <c r="AJ2260">
        <v>0</v>
      </c>
      <c r="AK2260">
        <v>-7.604508529501007E-2</v>
      </c>
      <c r="AL2260">
        <v>-0.12440819479800956</v>
      </c>
      <c r="AM2260">
        <v>-3.4030678811440902E-2</v>
      </c>
      <c r="AN2260">
        <v>0.2660150683863719</v>
      </c>
      <c r="AO2260">
        <v>-1.2309923967610739</v>
      </c>
      <c r="AP2260">
        <v>6.028335735669252</v>
      </c>
      <c r="AQ2260">
        <v>43.175189333687648</v>
      </c>
      <c r="AR2260">
        <v>0.86560492675655587</v>
      </c>
      <c r="AS2260">
        <v>1.3942472600972287</v>
      </c>
      <c r="AT2260">
        <v>-0.99999999999999989</v>
      </c>
      <c r="AU2260">
        <v>-0.99999999999999989</v>
      </c>
      <c r="AV2260">
        <v>1.4993311947040493</v>
      </c>
      <c r="AW2260">
        <v>64.714643400774094</v>
      </c>
      <c r="AX2260">
        <v>64.714643400774094</v>
      </c>
      <c r="AY2260">
        <v>0.27039282745929477</v>
      </c>
      <c r="AZ2260">
        <v>2.8399870266508818</v>
      </c>
      <c r="BA2260">
        <v>1435.3404811868065</v>
      </c>
      <c r="CU2260" t="e">
        <v>#N/A</v>
      </c>
      <c r="CV2260" t="e">
        <v>#N/A</v>
      </c>
    </row>
    <row r="2261" spans="1:100" x14ac:dyDescent="0.25">
      <c r="A2261">
        <v>5261</v>
      </c>
      <c r="B2261" t="s">
        <v>2571</v>
      </c>
      <c r="C2261">
        <v>2</v>
      </c>
      <c r="D2261">
        <v>3.6433881736150036</v>
      </c>
      <c r="E2261">
        <v>-1.9666892770891606E-2</v>
      </c>
      <c r="F2261">
        <v>2.7964566426102289E-2</v>
      </c>
      <c r="G2261">
        <v>3.5758425679612793E-2</v>
      </c>
      <c r="H2261">
        <v>5.9625218366982646E-2</v>
      </c>
      <c r="I2261">
        <v>0</v>
      </c>
      <c r="J2261">
        <v>3.5775131020189583</v>
      </c>
      <c r="K2261">
        <v>5.9625218366982646E-2</v>
      </c>
      <c r="L2261">
        <v>-1</v>
      </c>
      <c r="M2261">
        <v>-1</v>
      </c>
      <c r="N2261">
        <v>1.1925043673396527</v>
      </c>
      <c r="O2261">
        <v>7.5609695400388635</v>
      </c>
      <c r="P2261">
        <v>6.8175983206783419E-2</v>
      </c>
      <c r="Q2261">
        <v>0.44760399250124772</v>
      </c>
      <c r="R2261">
        <v>0.14850726497709901</v>
      </c>
      <c r="S2261">
        <v>0.32600034955241047</v>
      </c>
      <c r="T2261">
        <v>0.26545530940345574</v>
      </c>
      <c r="U2261">
        <v>5.4435821963185388E-2</v>
      </c>
      <c r="V2261">
        <v>-2.4330082573148387E-3</v>
      </c>
      <c r="W2261">
        <v>22.854491988586108</v>
      </c>
      <c r="X2261">
        <v>0.69547536106451568</v>
      </c>
      <c r="Y2261">
        <v>-1</v>
      </c>
      <c r="Z2261">
        <v>-1</v>
      </c>
      <c r="AA2261">
        <v>39.401638606020384</v>
      </c>
      <c r="AB2261">
        <v>9.1422300975624607E-2</v>
      </c>
      <c r="AC2261">
        <v>9.1626060702415801E-2</v>
      </c>
      <c r="AD2261">
        <v>8.7258071905250575E-2</v>
      </c>
      <c r="AE2261">
        <v>15.226012180690816</v>
      </c>
      <c r="AF2261">
        <v>-1</v>
      </c>
      <c r="AG2261">
        <v>-1</v>
      </c>
      <c r="AH2261">
        <v>-1</v>
      </c>
      <c r="AI2261">
        <v>-1.6011571423584937E-3</v>
      </c>
      <c r="AJ2261">
        <v>-2.4330082573148387E-3</v>
      </c>
      <c r="AK2261">
        <v>0.12176770055403313</v>
      </c>
      <c r="AL2261">
        <v>5.0060256435214202E-2</v>
      </c>
      <c r="AM2261">
        <v>0.13348009817054379</v>
      </c>
      <c r="AN2261">
        <v>4.9960762044509964E-2</v>
      </c>
      <c r="AO2261">
        <v>3.7859453544139781</v>
      </c>
      <c r="AP2261">
        <v>1.6592159359086027</v>
      </c>
      <c r="AQ2261">
        <v>27.952817566178329</v>
      </c>
      <c r="AR2261">
        <v>0.66076002523359567</v>
      </c>
      <c r="AS2261">
        <v>0.77826413530493699</v>
      </c>
      <c r="AT2261">
        <v>-1</v>
      </c>
      <c r="AU2261">
        <v>-1</v>
      </c>
      <c r="AV2261">
        <v>0.24879146525856438</v>
      </c>
      <c r="AW2261">
        <v>50.851184280073454</v>
      </c>
      <c r="AX2261">
        <v>50.913112411604892</v>
      </c>
      <c r="AY2261">
        <v>0.13606301252591385</v>
      </c>
      <c r="AZ2261">
        <v>-5.3615313062474872</v>
      </c>
      <c r="BA2261">
        <v>1427.0190115912233</v>
      </c>
    </row>
    <row r="2262" spans="1:100" x14ac:dyDescent="0.25">
      <c r="A2262">
        <v>5263</v>
      </c>
      <c r="B2262" t="s">
        <v>2572</v>
      </c>
      <c r="C2262">
        <v>3</v>
      </c>
      <c r="D2262">
        <v>5.0551543419486178</v>
      </c>
      <c r="E2262">
        <v>0</v>
      </c>
      <c r="F2262">
        <v>0</v>
      </c>
      <c r="G2262">
        <v>0</v>
      </c>
      <c r="H2262">
        <v>-8.4333430343011259E-2</v>
      </c>
      <c r="I2262">
        <v>0</v>
      </c>
      <c r="J2262">
        <v>-5.0600058205806739</v>
      </c>
      <c r="K2262">
        <v>-8.4333430343011259E-2</v>
      </c>
      <c r="L2262">
        <v>-0.99999999999999889</v>
      </c>
      <c r="M2262">
        <v>-0.99999999999999889</v>
      </c>
      <c r="N2262">
        <v>-1.6866686068602244</v>
      </c>
      <c r="O2262">
        <v>-4.8514786320581343E-3</v>
      </c>
      <c r="P2262">
        <v>-0.21324844875772259</v>
      </c>
      <c r="Q2262">
        <v>0.44865243189196069</v>
      </c>
      <c r="R2262">
        <v>1.6088046474094415E-2</v>
      </c>
      <c r="S2262">
        <v>0.34137707096022829</v>
      </c>
      <c r="T2262">
        <v>0.27275411728830229</v>
      </c>
      <c r="U2262">
        <v>5.322822064627282E-2</v>
      </c>
      <c r="V2262">
        <v>0</v>
      </c>
      <c r="W2262">
        <v>30.067713569512595</v>
      </c>
      <c r="X2262">
        <v>0.84209433955378887</v>
      </c>
      <c r="Y2262">
        <v>-0.99999999999999889</v>
      </c>
      <c r="Z2262">
        <v>-0.99999999999999889</v>
      </c>
      <c r="AA2262">
        <v>48.534629239210552</v>
      </c>
      <c r="AB2262">
        <v>0.19076971965608347</v>
      </c>
      <c r="AC2262">
        <v>0.16818776131807286</v>
      </c>
      <c r="AD2262">
        <v>1.0059071490320377E-2</v>
      </c>
      <c r="AE2262">
        <v>18.450827623223841</v>
      </c>
      <c r="AF2262">
        <v>-0.99999999999999889</v>
      </c>
      <c r="AG2262">
        <v>-0.99999999999999889</v>
      </c>
      <c r="AH2262">
        <v>-0.99999999999999889</v>
      </c>
      <c r="AI2262">
        <v>0</v>
      </c>
      <c r="AJ2262">
        <v>0</v>
      </c>
      <c r="AK2262">
        <v>5.4070033086252502E-2</v>
      </c>
      <c r="AL2262">
        <v>-0.10072221469899167</v>
      </c>
      <c r="AM2262">
        <v>-9.0097978418233762E-2</v>
      </c>
      <c r="AN2262">
        <v>-3.5527048328451119E-2</v>
      </c>
      <c r="AO2262">
        <v>-1.9820992950245817</v>
      </c>
      <c r="AP2262">
        <v>-1.391787281706236</v>
      </c>
      <c r="AQ2262">
        <v>25.007707748931931</v>
      </c>
      <c r="AR2262">
        <v>0.66735940889480383</v>
      </c>
      <c r="AS2262">
        <v>0.75776090921077777</v>
      </c>
      <c r="AT2262">
        <v>-0.99999999999999889</v>
      </c>
      <c r="AU2262">
        <v>-0.99999999999999889</v>
      </c>
      <c r="AV2262">
        <v>1.6088046474094415E-2</v>
      </c>
      <c r="AW2262">
        <v>47.137990478872268</v>
      </c>
      <c r="AX2262">
        <v>47.137990478872268</v>
      </c>
      <c r="AY2262">
        <v>0.1174481938597295</v>
      </c>
      <c r="AZ2262">
        <v>-21.055063751052643</v>
      </c>
      <c r="BA2262">
        <v>1356.5914305081558</v>
      </c>
    </row>
    <row r="2263" spans="1:100" x14ac:dyDescent="0.25">
      <c r="A2263">
        <v>5265</v>
      </c>
      <c r="B2263" t="s">
        <v>2573</v>
      </c>
      <c r="C2263">
        <v>3</v>
      </c>
      <c r="D2263">
        <v>3.087373929629571</v>
      </c>
      <c r="E2263">
        <v>0</v>
      </c>
      <c r="F2263">
        <v>0.13190013618155677</v>
      </c>
      <c r="G2263">
        <v>0.13190013618155677</v>
      </c>
      <c r="H2263">
        <v>3.2534413195755438E-2</v>
      </c>
      <c r="I2263">
        <v>0</v>
      </c>
      <c r="J2263">
        <v>1.9520647917453264</v>
      </c>
      <c r="K2263">
        <v>3.2534413195755438E-2</v>
      </c>
      <c r="L2263">
        <v>-0.99999999999999989</v>
      </c>
      <c r="M2263">
        <v>-0.99999999999999989</v>
      </c>
      <c r="N2263">
        <v>0.65068826391510948</v>
      </c>
      <c r="O2263">
        <v>5.1713388575564574</v>
      </c>
      <c r="P2263">
        <v>-0.44180521645834592</v>
      </c>
      <c r="Q2263">
        <v>-1.1641271678007303</v>
      </c>
      <c r="R2263">
        <v>-0.43105439501617115</v>
      </c>
      <c r="S2263">
        <v>0.33202962253126223</v>
      </c>
      <c r="T2263">
        <v>0.18401013491205703</v>
      </c>
      <c r="U2263">
        <v>3.983611309574292E-2</v>
      </c>
      <c r="V2263">
        <v>3.2186899218741207E-3</v>
      </c>
      <c r="W2263">
        <v>21.062405890607216</v>
      </c>
      <c r="X2263">
        <v>0.49126467954888198</v>
      </c>
      <c r="Y2263">
        <v>-0.99999999999999989</v>
      </c>
      <c r="Z2263">
        <v>-0.99999999999999989</v>
      </c>
      <c r="AA2263">
        <v>27.401214050637549</v>
      </c>
      <c r="AB2263">
        <v>8.7863097131694864E-2</v>
      </c>
      <c r="AC2263">
        <v>-5.0808619279058709E-3</v>
      </c>
      <c r="AD2263">
        <v>5.2615015897140495E-2</v>
      </c>
      <c r="AE2263">
        <v>6.7698625550464762</v>
      </c>
      <c r="AF2263">
        <v>-0.99999999999999989</v>
      </c>
      <c r="AG2263">
        <v>-0.99999999999999989</v>
      </c>
      <c r="AH2263">
        <v>-0.99999999999999989</v>
      </c>
      <c r="AI2263">
        <v>0</v>
      </c>
      <c r="AJ2263">
        <v>3.2186899218741207E-3</v>
      </c>
      <c r="AK2263">
        <v>5.5705986938381621E-2</v>
      </c>
      <c r="AL2263">
        <v>5.9034259571760436E-2</v>
      </c>
      <c r="AM2263">
        <v>0.14784220645617088</v>
      </c>
      <c r="AN2263">
        <v>-0.17037376084583306</v>
      </c>
      <c r="AO2263">
        <v>3.9745850960961824</v>
      </c>
      <c r="AP2263">
        <v>-3.9641727232870241</v>
      </c>
      <c r="AQ2263">
        <v>23.014470682352549</v>
      </c>
      <c r="AR2263">
        <v>0.55909456046093575</v>
      </c>
      <c r="AS2263">
        <v>0.5237990927446371</v>
      </c>
      <c r="AT2263">
        <v>-0.99999999999999989</v>
      </c>
      <c r="AU2263">
        <v>-0.99999999999999989</v>
      </c>
      <c r="AV2263">
        <v>-0.29915425883461411</v>
      </c>
      <c r="AW2263">
        <v>28.608380184906959</v>
      </c>
      <c r="AX2263">
        <v>28.930249177094364</v>
      </c>
      <c r="AY2263">
        <v>-3.657386421221441E-2</v>
      </c>
      <c r="AZ2263">
        <v>-54.103299983505757</v>
      </c>
      <c r="BA2263">
        <v>1290.9106377679871</v>
      </c>
    </row>
    <row r="2264" spans="1:100" x14ac:dyDescent="0.25">
      <c r="A2264">
        <v>5268</v>
      </c>
      <c r="B2264" t="s">
        <v>2574</v>
      </c>
      <c r="C2264">
        <v>3</v>
      </c>
      <c r="D2264">
        <v>5.0075251796106439</v>
      </c>
      <c r="E2264">
        <v>0</v>
      </c>
      <c r="F2264">
        <v>-0.12935686229768939</v>
      </c>
      <c r="G2264">
        <v>-0.12935686229768939</v>
      </c>
      <c r="H2264">
        <v>0.31127612239047597</v>
      </c>
      <c r="I2264">
        <v>0</v>
      </c>
      <c r="J2264">
        <v>18.676567343428562</v>
      </c>
      <c r="K2264">
        <v>0.31127612239047597</v>
      </c>
      <c r="L2264">
        <v>-0.99999999999999911</v>
      </c>
      <c r="M2264">
        <v>-0.99999999999999911</v>
      </c>
      <c r="N2264">
        <v>6.2255224478095208</v>
      </c>
      <c r="O2264">
        <v>23.554735660741514</v>
      </c>
      <c r="P2264">
        <v>0.4055652184289042</v>
      </c>
      <c r="Q2264">
        <v>-2.7393167450447424</v>
      </c>
      <c r="R2264">
        <v>-0.90695612614193144</v>
      </c>
      <c r="S2264">
        <v>0.33333333333333315</v>
      </c>
      <c r="T2264">
        <v>0.36574333030500406</v>
      </c>
      <c r="U2264">
        <v>-1.8903068232805999E-2</v>
      </c>
      <c r="V2264">
        <v>-2.555709153014522E-2</v>
      </c>
      <c r="W2264">
        <v>13.733615259396394</v>
      </c>
      <c r="X2264">
        <v>0.19125571610743675</v>
      </c>
      <c r="Y2264">
        <v>-0.99999999999999911</v>
      </c>
      <c r="Z2264">
        <v>-0.99999999999999911</v>
      </c>
      <c r="AA2264">
        <v>31.762350843784077</v>
      </c>
      <c r="AB2264">
        <v>5.785119973935738E-2</v>
      </c>
      <c r="AC2264">
        <v>0.11334670778475305</v>
      </c>
      <c r="AD2264">
        <v>0.20751592668648175</v>
      </c>
      <c r="AE2264">
        <v>18.935691710529611</v>
      </c>
      <c r="AF2264">
        <v>-0.99999999999999911</v>
      </c>
      <c r="AG2264">
        <v>-0.99999999999999911</v>
      </c>
      <c r="AH2264">
        <v>-0.99999999999999911</v>
      </c>
      <c r="AI2264">
        <v>-2.069738989995999E-3</v>
      </c>
      <c r="AJ2264">
        <v>-2.555709153014522E-2</v>
      </c>
      <c r="AK2264">
        <v>0.12410522831451802</v>
      </c>
      <c r="AL2264">
        <v>3.7332748303064218E-2</v>
      </c>
      <c r="AM2264">
        <v>0.28534778312891917</v>
      </c>
      <c r="AN2264">
        <v>-0.14500132188218109</v>
      </c>
      <c r="AO2264">
        <v>7.7542207197955708</v>
      </c>
      <c r="AP2264">
        <v>-3.4383693055392071</v>
      </c>
      <c r="AQ2264">
        <v>32.41018260282496</v>
      </c>
      <c r="AR2264">
        <v>0.65461650387538572</v>
      </c>
      <c r="AS2264">
        <v>0.5025318384979125</v>
      </c>
      <c r="AT2264">
        <v>-0.99999999999999911</v>
      </c>
      <c r="AU2264">
        <v>-0.99999999999999911</v>
      </c>
      <c r="AV2264">
        <v>-1.0363129884396209</v>
      </c>
      <c r="AW2264">
        <v>51.878717198986394</v>
      </c>
      <c r="AX2264">
        <v>49.281613266171959</v>
      </c>
      <c r="AY2264">
        <v>-4.1006495744362187E-2</v>
      </c>
      <c r="AZ2264">
        <v>-43.157532027596083</v>
      </c>
      <c r="BA2264">
        <v>1400.7238264793823</v>
      </c>
    </row>
    <row r="2265" spans="1:100" x14ac:dyDescent="0.25">
      <c r="A2265">
        <v>5271</v>
      </c>
      <c r="B2265" t="s">
        <v>2575</v>
      </c>
      <c r="C2265">
        <v>2</v>
      </c>
      <c r="D2265">
        <v>4.7367912952385334</v>
      </c>
      <c r="E2265">
        <v>0.22320864309103161</v>
      </c>
      <c r="F2265">
        <v>0.63275118140842512</v>
      </c>
      <c r="G2265">
        <v>0.64329143339764405</v>
      </c>
      <c r="H2265">
        <v>0.18531138220619334</v>
      </c>
      <c r="I2265">
        <v>0</v>
      </c>
      <c r="J2265">
        <v>11.118682932371598</v>
      </c>
      <c r="K2265">
        <v>0.18531138220619334</v>
      </c>
      <c r="L2265">
        <v>-1</v>
      </c>
      <c r="M2265">
        <v>-1</v>
      </c>
      <c r="N2265">
        <v>3.7062276441238664</v>
      </c>
      <c r="O2265">
        <v>15.394273289250076</v>
      </c>
      <c r="P2265">
        <v>1.2982107500592297</v>
      </c>
      <c r="Q2265">
        <v>3.3225145816961534</v>
      </c>
      <c r="R2265">
        <v>1.0927670569024235</v>
      </c>
      <c r="S2265">
        <v>0.34949468515527105</v>
      </c>
      <c r="T2265">
        <v>0.36464886602162905</v>
      </c>
      <c r="U2265">
        <v>0.17726532909283996</v>
      </c>
      <c r="V2265">
        <v>1.3808558292990167E-2</v>
      </c>
      <c r="W2265">
        <v>30.606775132193587</v>
      </c>
      <c r="X2265">
        <v>1.2644951656407697</v>
      </c>
      <c r="Y2265">
        <v>-1</v>
      </c>
      <c r="Z2265">
        <v>-1</v>
      </c>
      <c r="AA2265">
        <v>55.362340980834801</v>
      </c>
      <c r="AB2265">
        <v>0.22919849292156172</v>
      </c>
      <c r="AC2265">
        <v>0.22945453838404914</v>
      </c>
      <c r="AD2265">
        <v>0.22390293882745821</v>
      </c>
      <c r="AE2265">
        <v>27.918848387627612</v>
      </c>
      <c r="AF2265">
        <v>-1</v>
      </c>
      <c r="AG2265">
        <v>-1</v>
      </c>
      <c r="AH2265">
        <v>-1</v>
      </c>
      <c r="AI2265">
        <v>7.3047857571548218E-3</v>
      </c>
      <c r="AJ2265">
        <v>1.3808558292990167E-2</v>
      </c>
      <c r="AK2265">
        <v>-4.4217083582166541E-2</v>
      </c>
      <c r="AL2265">
        <v>0.21604504057141388</v>
      </c>
      <c r="AM2265">
        <v>-5.9846259342737476E-2</v>
      </c>
      <c r="AN2265">
        <v>0.24328711955779125</v>
      </c>
      <c r="AO2265">
        <v>-1.1369009104981114</v>
      </c>
      <c r="AP2265">
        <v>6.5820622008206922</v>
      </c>
      <c r="AQ2265">
        <v>36.2056701234958</v>
      </c>
      <c r="AR2265">
        <v>0.84242146418599084</v>
      </c>
      <c r="AS2265">
        <v>1.3657344361066266</v>
      </c>
      <c r="AT2265">
        <v>-1</v>
      </c>
      <c r="AU2265">
        <v>-1</v>
      </c>
      <c r="AV2265">
        <v>1.5018622312240033</v>
      </c>
      <c r="AW2265">
        <v>69.244726030234304</v>
      </c>
      <c r="AX2265">
        <v>69.547621285562741</v>
      </c>
      <c r="AY2265">
        <v>0.27774261047434046</v>
      </c>
      <c r="AZ2265">
        <v>19.459674565554362</v>
      </c>
      <c r="BA2265">
        <v>1498.5184834843617</v>
      </c>
    </row>
    <row r="2266" spans="1:100" x14ac:dyDescent="0.25">
      <c r="A2266">
        <v>5273</v>
      </c>
      <c r="B2266" t="s">
        <v>2576</v>
      </c>
      <c r="C2266">
        <v>3</v>
      </c>
      <c r="D2266">
        <v>3.9787962697927268</v>
      </c>
      <c r="E2266">
        <v>-1.8747507473967646E-2</v>
      </c>
      <c r="F2266">
        <v>-0.14836256877482501</v>
      </c>
      <c r="G2266">
        <v>-0.14836256877482501</v>
      </c>
      <c r="H2266">
        <v>-8.8777319763965468E-2</v>
      </c>
      <c r="I2266">
        <v>0</v>
      </c>
      <c r="J2266">
        <v>-5.3266391858379265</v>
      </c>
      <c r="K2266">
        <v>-8.8777319763965468E-2</v>
      </c>
      <c r="L2266">
        <v>-0.99999999999999944</v>
      </c>
      <c r="M2266">
        <v>-0.99999999999999944</v>
      </c>
      <c r="N2266">
        <v>-1.7755463952793087</v>
      </c>
      <c r="O2266">
        <v>-1.4962054848200208</v>
      </c>
      <c r="P2266">
        <v>-1.6566532235622052E-2</v>
      </c>
      <c r="Q2266">
        <v>-1.4156992164741069</v>
      </c>
      <c r="R2266">
        <v>-0.42394773959848575</v>
      </c>
      <c r="S2266">
        <v>0.33333333333333315</v>
      </c>
      <c r="T2266">
        <v>0.35274423842029201</v>
      </c>
      <c r="U2266">
        <v>-3.3710294418594453E-2</v>
      </c>
      <c r="V2266">
        <v>0</v>
      </c>
      <c r="W2266">
        <v>29.645783883959844</v>
      </c>
      <c r="X2266">
        <v>0.65894306433763994</v>
      </c>
      <c r="Y2266">
        <v>-0.99999999999999944</v>
      </c>
      <c r="Z2266">
        <v>-0.99999999999999944</v>
      </c>
      <c r="AA2266">
        <v>51.385847327569927</v>
      </c>
      <c r="AB2266">
        <v>0.33958670461817669</v>
      </c>
      <c r="AC2266">
        <v>0.25864001627282407</v>
      </c>
      <c r="AD2266">
        <v>-0.15494649722682918</v>
      </c>
      <c r="AE2266">
        <v>22.164011183208586</v>
      </c>
      <c r="AF2266">
        <v>-0.99999999999999944</v>
      </c>
      <c r="AG2266">
        <v>-0.99999999999999944</v>
      </c>
      <c r="AH2266">
        <v>-0.99999999999999944</v>
      </c>
      <c r="AI2266">
        <v>2.6671356833720392E-2</v>
      </c>
      <c r="AJ2266">
        <v>0</v>
      </c>
      <c r="AK2266">
        <v>-0.12522991718972326</v>
      </c>
      <c r="AL2266">
        <v>-0.17603483097878855</v>
      </c>
      <c r="AM2266">
        <v>0.29755289245276539</v>
      </c>
      <c r="AN2266">
        <v>1.4299514166126605E-2</v>
      </c>
      <c r="AO2266">
        <v>6.8126727253705166</v>
      </c>
      <c r="AP2266">
        <v>-0.52268630074077593</v>
      </c>
      <c r="AQ2266">
        <v>24.319144698121928</v>
      </c>
      <c r="AR2266">
        <v>0.65236727733503086</v>
      </c>
      <c r="AS2266">
        <v>0.57016574457367442</v>
      </c>
      <c r="AT2266">
        <v>-0.99999999999999944</v>
      </c>
      <c r="AU2266">
        <v>-0.99999999999999944</v>
      </c>
      <c r="AV2266">
        <v>-0.57231030837331076</v>
      </c>
      <c r="AW2266">
        <v>49.366955542009102</v>
      </c>
      <c r="AX2266">
        <v>49.900382678683521</v>
      </c>
      <c r="AY2266">
        <v>2.4671245939416421E-2</v>
      </c>
      <c r="AZ2266">
        <v>-9.5247224028694859</v>
      </c>
      <c r="BA2266">
        <v>1326.5636135723148</v>
      </c>
    </row>
    <row r="2267" spans="1:100" x14ac:dyDescent="0.25">
      <c r="A2267">
        <v>5274</v>
      </c>
      <c r="B2267" t="s">
        <v>1047</v>
      </c>
      <c r="C2267">
        <v>2</v>
      </c>
      <c r="D2267">
        <v>4.4246326367642768</v>
      </c>
      <c r="E2267">
        <v>0.15386943968881356</v>
      </c>
      <c r="F2267">
        <v>0.46008899061849362</v>
      </c>
      <c r="G2267">
        <v>0.46984516740702248</v>
      </c>
      <c r="H2267">
        <v>0.1494288942958174</v>
      </c>
      <c r="I2267">
        <v>0</v>
      </c>
      <c r="J2267">
        <v>8.9657336577490447</v>
      </c>
      <c r="K2267">
        <v>0.1494288942958174</v>
      </c>
      <c r="L2267">
        <v>-1</v>
      </c>
      <c r="M2267">
        <v>-1</v>
      </c>
      <c r="N2267">
        <v>2.9885778859163477</v>
      </c>
      <c r="O2267">
        <v>13.157921900254266</v>
      </c>
      <c r="P2267">
        <v>0.94704474814840123</v>
      </c>
      <c r="Q2267">
        <v>2.5017484662455431</v>
      </c>
      <c r="R2267">
        <v>0.82318773700719616</v>
      </c>
      <c r="S2267">
        <v>0.34278722279441448</v>
      </c>
      <c r="T2267">
        <v>0.33632982526633803</v>
      </c>
      <c r="U2267">
        <v>0.1421983959477115</v>
      </c>
      <c r="V2267">
        <v>9.171708877071633E-3</v>
      </c>
      <c r="W2267">
        <v>28.393554538285027</v>
      </c>
      <c r="X2267">
        <v>1.1020441397299758</v>
      </c>
      <c r="Y2267">
        <v>-1</v>
      </c>
      <c r="Z2267">
        <v>-1</v>
      </c>
      <c r="AA2267">
        <v>50.805676249321081</v>
      </c>
      <c r="AB2267">
        <v>0.18986438970108135</v>
      </c>
      <c r="AC2267">
        <v>0.19010550796536574</v>
      </c>
      <c r="AD2267">
        <v>0.18489182069337612</v>
      </c>
      <c r="AE2267">
        <v>24.295135738346296</v>
      </c>
      <c r="AF2267">
        <v>-1</v>
      </c>
      <c r="AG2267">
        <v>-1</v>
      </c>
      <c r="AH2267">
        <v>-1</v>
      </c>
      <c r="AI2267">
        <v>4.7622036728523299E-3</v>
      </c>
      <c r="AJ2267">
        <v>9.171708877071633E-3</v>
      </c>
      <c r="AK2267">
        <v>3.1703680524695355E-3</v>
      </c>
      <c r="AL2267">
        <v>0.16865758893677779</v>
      </c>
      <c r="AM2267">
        <v>-4.652986874800466E-3</v>
      </c>
      <c r="AN2267">
        <v>0.18809384708985422</v>
      </c>
      <c r="AO2267">
        <v>0.26853598239112131</v>
      </c>
      <c r="AP2267">
        <v>5.1766253079314595</v>
      </c>
      <c r="AQ2267">
        <v>33.849540593654318</v>
      </c>
      <c r="AR2267">
        <v>0.79055844133703324</v>
      </c>
      <c r="AS2267">
        <v>1.1980159273836706</v>
      </c>
      <c r="AT2267">
        <v>-1</v>
      </c>
      <c r="AU2267">
        <v>-1</v>
      </c>
      <c r="AV2267">
        <v>1.1441196186948983</v>
      </c>
      <c r="AW2267">
        <v>63.993503307552736</v>
      </c>
      <c r="AX2267">
        <v>64.22760419727777</v>
      </c>
      <c r="AY2267">
        <v>0.23729411315975119</v>
      </c>
      <c r="AZ2267">
        <v>12.373400369491868</v>
      </c>
      <c r="BA2267">
        <v>1497.8168123358407</v>
      </c>
    </row>
    <row r="2268" spans="1:100" x14ac:dyDescent="0.25">
      <c r="A2268">
        <v>5275</v>
      </c>
      <c r="B2268" t="s">
        <v>2577</v>
      </c>
      <c r="C2268">
        <v>2</v>
      </c>
      <c r="D2268">
        <v>3.359128505954609</v>
      </c>
      <c r="E2268">
        <v>-8.2808946915055304E-2</v>
      </c>
      <c r="F2268">
        <v>-0.12926604576115894</v>
      </c>
      <c r="G2268">
        <v>-0.12218618546272564</v>
      </c>
      <c r="H2268">
        <v>2.6949706055115229E-2</v>
      </c>
      <c r="I2268">
        <v>0</v>
      </c>
      <c r="J2268">
        <v>1.6169823633069131</v>
      </c>
      <c r="K2268">
        <v>2.6949706055115229E-2</v>
      </c>
      <c r="L2268">
        <v>-1</v>
      </c>
      <c r="M2268">
        <v>-1</v>
      </c>
      <c r="N2268">
        <v>0.53899412110230438</v>
      </c>
      <c r="O2268">
        <v>5.5244907003521631</v>
      </c>
      <c r="P2268">
        <v>-0.2516047702238759</v>
      </c>
      <c r="Q2268">
        <v>-0.29980664907845567</v>
      </c>
      <c r="R2268">
        <v>-9.6978566670438693E-2</v>
      </c>
      <c r="S2268">
        <v>0.31989236257277348</v>
      </c>
      <c r="T2268">
        <v>0.2396672657435229</v>
      </c>
      <c r="U2268">
        <v>2.2502974703958865E-2</v>
      </c>
      <c r="V2268">
        <v>-6.6554420683859403E-3</v>
      </c>
      <c r="W2268">
        <v>20.839076643201825</v>
      </c>
      <c r="X2268">
        <v>0.54754329708718186</v>
      </c>
      <c r="Y2268">
        <v>-1</v>
      </c>
      <c r="Z2268">
        <v>-1</v>
      </c>
      <c r="AA2268">
        <v>35.252223021807936</v>
      </c>
      <c r="AB2268">
        <v>5.5603659378997222E-2</v>
      </c>
      <c r="AC2268">
        <v>5.5793826016873202E-2</v>
      </c>
      <c r="AD2268">
        <v>5.1733548798776868E-2</v>
      </c>
      <c r="AE2268">
        <v>11.926166652086255</v>
      </c>
      <c r="AF2268">
        <v>-1</v>
      </c>
      <c r="AG2268">
        <v>-1</v>
      </c>
      <c r="AH2268">
        <v>-1</v>
      </c>
      <c r="AI2268">
        <v>-3.9164974946515078E-3</v>
      </c>
      <c r="AJ2268">
        <v>-6.6554420683859403E-3</v>
      </c>
      <c r="AK2268">
        <v>0.16491992743370354</v>
      </c>
      <c r="AL2268">
        <v>6.9080295555437737E-3</v>
      </c>
      <c r="AM2268">
        <v>0.18374050537984524</v>
      </c>
      <c r="AN2268">
        <v>-2.996451647914733E-4</v>
      </c>
      <c r="AO2268">
        <v>5.0657721772323434</v>
      </c>
      <c r="AP2268">
        <v>0.37938911309023737</v>
      </c>
      <c r="AQ2268">
        <v>25.807265684352775</v>
      </c>
      <c r="AR2268">
        <v>0.61353222860297951</v>
      </c>
      <c r="AS2268">
        <v>0.62553536659767328</v>
      </c>
      <c r="AT2268">
        <v>-1</v>
      </c>
      <c r="AU2268">
        <v>-1</v>
      </c>
      <c r="AV2268">
        <v>-7.6978118204298784E-2</v>
      </c>
      <c r="AW2268">
        <v>46.069286403986581</v>
      </c>
      <c r="AX2268">
        <v>46.068568624624781</v>
      </c>
      <c r="AY2268">
        <v>9.9229575131590475E-2</v>
      </c>
      <c r="AZ2268">
        <v>-11.814474043023361</v>
      </c>
      <c r="BA2268">
        <v>1400.4763384453274</v>
      </c>
    </row>
    <row r="2269" spans="1:100" x14ac:dyDescent="0.25">
      <c r="A2269">
        <v>5276</v>
      </c>
      <c r="B2269" t="s">
        <v>2578</v>
      </c>
      <c r="C2269">
        <v>3</v>
      </c>
      <c r="D2269">
        <v>3.8592793971001496</v>
      </c>
      <c r="E2269">
        <v>-0.2248976365070611</v>
      </c>
      <c r="F2269">
        <v>-0.24378996933935143</v>
      </c>
      <c r="G2269">
        <v>-0.30462425601747251</v>
      </c>
      <c r="H2269">
        <v>0.14496270111758416</v>
      </c>
      <c r="I2269">
        <v>0</v>
      </c>
      <c r="J2269">
        <v>8.6977620670550486</v>
      </c>
      <c r="K2269">
        <v>0.14496270111758416</v>
      </c>
      <c r="L2269">
        <v>-1.0000000000000031</v>
      </c>
      <c r="M2269">
        <v>-1.0000000000000031</v>
      </c>
      <c r="N2269">
        <v>2.8992540223516827</v>
      </c>
      <c r="O2269">
        <v>12.25241720813773</v>
      </c>
      <c r="P2269">
        <v>-3.6283852475629805E-2</v>
      </c>
      <c r="Q2269">
        <v>-0.1967931998993753</v>
      </c>
      <c r="R2269">
        <v>-6.1944504273338252E-2</v>
      </c>
      <c r="S2269">
        <v>0.33333333333333404</v>
      </c>
      <c r="T2269">
        <v>0.34509112676928527</v>
      </c>
      <c r="U2269">
        <v>-4.2640679338274701E-2</v>
      </c>
      <c r="V2269">
        <v>-5.5173369894780805E-4</v>
      </c>
      <c r="W2269">
        <v>19.610773837912504</v>
      </c>
      <c r="X2269">
        <v>0.41512992080489791</v>
      </c>
      <c r="Y2269">
        <v>-1.0000000000000031</v>
      </c>
      <c r="Z2269">
        <v>-1.0000000000000031</v>
      </c>
      <c r="AA2269">
        <v>47.57637993372429</v>
      </c>
      <c r="AB2269">
        <v>0.49828971672736894</v>
      </c>
      <c r="AC2269">
        <v>1.4682659346016341E-2</v>
      </c>
      <c r="AD2269">
        <v>4.7578635928316876E-2</v>
      </c>
      <c r="AE2269">
        <v>28.02755060008511</v>
      </c>
      <c r="AF2269">
        <v>-1.0000000000000031</v>
      </c>
      <c r="AG2269">
        <v>-1.0000000000000031</v>
      </c>
      <c r="AH2269">
        <v>-1.0000000000000031</v>
      </c>
      <c r="AI2269">
        <v>0</v>
      </c>
      <c r="AJ2269">
        <v>-5.5173369894780805E-4</v>
      </c>
      <c r="AK2269">
        <v>2.0720028333558359E-2</v>
      </c>
      <c r="AL2269">
        <v>-8.0541217852318409E-2</v>
      </c>
      <c r="AM2269">
        <v>0.2471326528485101</v>
      </c>
      <c r="AN2269">
        <v>-0.27775980694007668</v>
      </c>
      <c r="AO2269">
        <v>6.2819164628805453</v>
      </c>
      <c r="AP2269">
        <v>-7.3467012627635073</v>
      </c>
      <c r="AQ2269">
        <v>28.308535904967549</v>
      </c>
      <c r="AR2269">
        <v>0.63523204706539704</v>
      </c>
      <c r="AS2269">
        <v>0.56009262192248144</v>
      </c>
      <c r="AT2269">
        <v>-1.0000000000000031</v>
      </c>
      <c r="AU2269">
        <v>-1.0000000000000031</v>
      </c>
      <c r="AV2269">
        <v>-0.3665687602908107</v>
      </c>
      <c r="AW2269">
        <v>52.482095879098523</v>
      </c>
      <c r="AX2269">
        <v>52.426922509203749</v>
      </c>
      <c r="AY2269">
        <v>0.2240482577369666</v>
      </c>
      <c r="AZ2269">
        <v>14.797980005483408</v>
      </c>
      <c r="BA2269">
        <v>1455.9269272804545</v>
      </c>
    </row>
    <row r="2270" spans="1:100" x14ac:dyDescent="0.25">
      <c r="A2270">
        <v>5278</v>
      </c>
      <c r="B2270" t="s">
        <v>2579</v>
      </c>
      <c r="C2270">
        <v>2</v>
      </c>
      <c r="D2270">
        <v>2.2425802346373045</v>
      </c>
      <c r="E2270">
        <v>-0.33082567043531741</v>
      </c>
      <c r="F2270">
        <v>-0.74685477961412539</v>
      </c>
      <c r="G2270">
        <v>-0.74257944767377881</v>
      </c>
      <c r="H2270">
        <v>-0.1013969816283803</v>
      </c>
      <c r="I2270">
        <v>0</v>
      </c>
      <c r="J2270">
        <v>-6.0838188977028187</v>
      </c>
      <c r="K2270">
        <v>-0.1013969816283803</v>
      </c>
      <c r="L2270">
        <v>-1</v>
      </c>
      <c r="M2270">
        <v>-1</v>
      </c>
      <c r="N2270">
        <v>-2.0279396325676058</v>
      </c>
      <c r="O2270">
        <v>-2.4746283682840549</v>
      </c>
      <c r="P2270">
        <v>-1.5076769044885123</v>
      </c>
      <c r="Q2270">
        <v>-3.2355733256826724</v>
      </c>
      <c r="R2270">
        <v>-1.0612264433210685</v>
      </c>
      <c r="S2270">
        <v>0.29590069903684779</v>
      </c>
      <c r="T2270">
        <v>0.13837398060694497</v>
      </c>
      <c r="U2270">
        <v>-0.1029265865805688</v>
      </c>
      <c r="V2270">
        <v>-2.3240809986762812E-2</v>
      </c>
      <c r="W2270">
        <v>12.922693223786736</v>
      </c>
      <c r="X2270">
        <v>-3.3521514765148419E-2</v>
      </c>
      <c r="Y2270">
        <v>-1</v>
      </c>
      <c r="Z2270">
        <v>-1</v>
      </c>
      <c r="AA2270">
        <v>18.953664609840132</v>
      </c>
      <c r="AB2270">
        <v>-8.5088978042321448E-2</v>
      </c>
      <c r="AC2270">
        <v>-8.4952203924232195E-2</v>
      </c>
      <c r="AD2270">
        <v>-8.780381571855779E-2</v>
      </c>
      <c r="AE2270">
        <v>-1.035351423630928</v>
      </c>
      <c r="AF2270">
        <v>-1</v>
      </c>
      <c r="AG2270">
        <v>-1</v>
      </c>
      <c r="AH2270">
        <v>-1</v>
      </c>
      <c r="AI2270">
        <v>-1.3010961331682707E-2</v>
      </c>
      <c r="AJ2270">
        <v>-2.3240809986762812E-2</v>
      </c>
      <c r="AK2270">
        <v>0.33441827632908999</v>
      </c>
      <c r="AL2270">
        <v>-0.16259031933984269</v>
      </c>
      <c r="AM2270">
        <v>0.38115919388789554</v>
      </c>
      <c r="AN2270">
        <v>-0.19771833367284175</v>
      </c>
      <c r="AO2270">
        <v>10.092825217731143</v>
      </c>
      <c r="AP2270">
        <v>-4.6476639274085629</v>
      </c>
      <c r="AQ2270">
        <v>17.379716801350646</v>
      </c>
      <c r="AR2270">
        <v>0.42802538157099462</v>
      </c>
      <c r="AS2270">
        <v>2.5629498543795148E-2</v>
      </c>
      <c r="AT2270">
        <v>-1</v>
      </c>
      <c r="AU2270">
        <v>-1</v>
      </c>
      <c r="AV2270">
        <v>-1.3565738774513547</v>
      </c>
      <c r="AW2270">
        <v>27.286390289651209</v>
      </c>
      <c r="AX2270">
        <v>27.039604596087418</v>
      </c>
      <c r="AY2270">
        <v>-4.5449095563401071E-2</v>
      </c>
      <c r="AZ2270">
        <v>-37.161095028539023</v>
      </c>
      <c r="BA2270">
        <v>1377.3660718172273</v>
      </c>
    </row>
    <row r="2271" spans="1:100" x14ac:dyDescent="0.25">
      <c r="A2271">
        <v>5279</v>
      </c>
      <c r="B2271" t="s">
        <v>2580</v>
      </c>
      <c r="C2271">
        <v>3</v>
      </c>
      <c r="D2271">
        <v>5.2939194999164165</v>
      </c>
      <c r="E2271">
        <v>-3.4028910061096235E-2</v>
      </c>
      <c r="F2271">
        <v>-8.524711133366901E-2</v>
      </c>
      <c r="G2271">
        <v>-8.524711133366901E-2</v>
      </c>
      <c r="H2271">
        <v>0.16438287598200646</v>
      </c>
      <c r="I2271">
        <v>0</v>
      </c>
      <c r="J2271">
        <v>9.8629725589203865</v>
      </c>
      <c r="K2271">
        <v>0.16438287598200646</v>
      </c>
      <c r="L2271">
        <v>-1.0000000000000007</v>
      </c>
      <c r="M2271">
        <v>-1.0000000000000007</v>
      </c>
      <c r="N2271">
        <v>3.2876575196401276</v>
      </c>
      <c r="O2271">
        <v>15.071644947503149</v>
      </c>
      <c r="P2271">
        <v>0.19800276037249803</v>
      </c>
      <c r="Q2271">
        <v>0.79996388831864618</v>
      </c>
      <c r="R2271">
        <v>0.26837976864064339</v>
      </c>
      <c r="S2271">
        <v>0.24265074249276741</v>
      </c>
      <c r="T2271">
        <v>0.16909034330266037</v>
      </c>
      <c r="U2271">
        <v>-4.9928229145829651E-2</v>
      </c>
      <c r="V2271">
        <v>0</v>
      </c>
      <c r="W2271">
        <v>7.8971992267036661</v>
      </c>
      <c r="X2271">
        <v>-3.4422687563295293E-2</v>
      </c>
      <c r="Y2271">
        <v>-1.0000000000000007</v>
      </c>
      <c r="Z2271">
        <v>-1.0000000000000007</v>
      </c>
      <c r="AA2271">
        <v>33.029366178757641</v>
      </c>
      <c r="AB2271">
        <v>0.22645052854286304</v>
      </c>
      <c r="AC2271">
        <v>0.1119407805175827</v>
      </c>
      <c r="AD2271">
        <v>0.15888443460782076</v>
      </c>
      <c r="AE2271">
        <v>24.863787183413336</v>
      </c>
      <c r="AF2271">
        <v>-1.0000000000000007</v>
      </c>
      <c r="AG2271">
        <v>-1.0000000000000007</v>
      </c>
      <c r="AH2271">
        <v>-1.0000000000000007</v>
      </c>
      <c r="AI2271">
        <v>0</v>
      </c>
      <c r="AJ2271">
        <v>0</v>
      </c>
      <c r="AK2271">
        <v>2.7056587332231624E-2</v>
      </c>
      <c r="AL2271">
        <v>0.3200265953064988</v>
      </c>
      <c r="AM2271">
        <v>0.1085934648790939</v>
      </c>
      <c r="AN2271">
        <v>-0.34258533453252427</v>
      </c>
      <c r="AO2271">
        <v>2.8501195586385046</v>
      </c>
      <c r="AP2271">
        <v>-6.9645003867806157</v>
      </c>
      <c r="AQ2271">
        <v>17.760171785624049</v>
      </c>
      <c r="AR2271">
        <v>0.36181285664959817</v>
      </c>
      <c r="AS2271">
        <v>0.12996018841871115</v>
      </c>
      <c r="AT2271">
        <v>-1.0000000000000007</v>
      </c>
      <c r="AU2271">
        <v>-1.0000000000000007</v>
      </c>
      <c r="AV2271">
        <v>0.18313265730697437</v>
      </c>
      <c r="AW2271">
        <v>41.13651073948018</v>
      </c>
      <c r="AX2271">
        <v>41.13651073948018</v>
      </c>
      <c r="AY2271">
        <v>0.22986835559050869</v>
      </c>
      <c r="AZ2271">
        <v>-2.2697851533364171</v>
      </c>
      <c r="BA2271">
        <v>1504.0464367952493</v>
      </c>
      <c r="CU2271" t="e">
        <v>#N/A</v>
      </c>
      <c r="CV2271" t="e">
        <v>#N/A</v>
      </c>
    </row>
    <row r="2272" spans="1:100" x14ac:dyDescent="0.25">
      <c r="A2272">
        <v>5282</v>
      </c>
      <c r="B2272" t="s">
        <v>2581</v>
      </c>
      <c r="C2272">
        <v>3</v>
      </c>
      <c r="D2272">
        <v>4.7876384938972087</v>
      </c>
      <c r="E2272">
        <v>0</v>
      </c>
      <c r="F2272">
        <v>0.43178024350853428</v>
      </c>
      <c r="G2272">
        <v>0.43178024350853428</v>
      </c>
      <c r="H2272">
        <v>-8.2220796521688719E-2</v>
      </c>
      <c r="I2272">
        <v>-8.0194276259771494E-3</v>
      </c>
      <c r="J2272">
        <v>-5.4144134488599507</v>
      </c>
      <c r="K2272">
        <v>-9.024022414766586E-2</v>
      </c>
      <c r="L2272">
        <v>-0.99999999999999967</v>
      </c>
      <c r="M2272">
        <v>-0.99999999999999967</v>
      </c>
      <c r="N2272">
        <v>-1.8048044829533167</v>
      </c>
      <c r="O2272">
        <v>-0.19499471145420946</v>
      </c>
      <c r="P2272">
        <v>0.99651468531029086</v>
      </c>
      <c r="Q2272">
        <v>-0.80998219560015117</v>
      </c>
      <c r="R2272">
        <v>-0.24257253189536171</v>
      </c>
      <c r="S2272">
        <v>0.33333333333333304</v>
      </c>
      <c r="T2272">
        <v>0.37817288598451249</v>
      </c>
      <c r="U2272">
        <v>6.6860772288091966E-2</v>
      </c>
      <c r="V2272">
        <v>-2.2912195984560159E-2</v>
      </c>
      <c r="W2272">
        <v>33.827800790761735</v>
      </c>
      <c r="X2272">
        <v>0.9701434417736593</v>
      </c>
      <c r="Y2272">
        <v>-0.99999999999999967</v>
      </c>
      <c r="Z2272">
        <v>-0.99999999999999967</v>
      </c>
      <c r="AA2272">
        <v>39.168180869151399</v>
      </c>
      <c r="AB2272">
        <v>-3.9260667443477955E-2</v>
      </c>
      <c r="AC2272">
        <v>0.15280379091998261</v>
      </c>
      <c r="AD2272">
        <v>-1.8840712708040191E-3</v>
      </c>
      <c r="AE2272">
        <v>5.5829526102850302</v>
      </c>
      <c r="AF2272">
        <v>-0.99999999999999967</v>
      </c>
      <c r="AG2272">
        <v>-0.99999999999999967</v>
      </c>
      <c r="AH2272">
        <v>-0.99999999999999967</v>
      </c>
      <c r="AI2272">
        <v>0</v>
      </c>
      <c r="AJ2272">
        <v>-2.2912195984560159E-2</v>
      </c>
      <c r="AK2272">
        <v>1.9547871035688696E-3</v>
      </c>
      <c r="AL2272">
        <v>0.19580350805974844</v>
      </c>
      <c r="AM2272">
        <v>-3.7625847312261998E-2</v>
      </c>
      <c r="AN2272">
        <v>0.33301715405664817</v>
      </c>
      <c r="AO2272">
        <v>-0.93087224728870432</v>
      </c>
      <c r="AP2272">
        <v>9.3044463917149454</v>
      </c>
      <c r="AQ2272">
        <v>28.413387341901775</v>
      </c>
      <c r="AR2272">
        <v>0.75545479562137785</v>
      </c>
      <c r="AS2272">
        <v>0.87990321762599322</v>
      </c>
      <c r="AT2272">
        <v>-0.99999999999999967</v>
      </c>
      <c r="AU2272">
        <v>-0.99999999999999967</v>
      </c>
      <c r="AV2272">
        <v>0.18920771161317262</v>
      </c>
      <c r="AW2272">
        <v>48.277632549412132</v>
      </c>
      <c r="AX2272">
        <v>45.986412950956129</v>
      </c>
      <c r="AY2272">
        <v>0.16924207323123708</v>
      </c>
      <c r="AZ2272">
        <v>-15.164054344903422</v>
      </c>
      <c r="BA2272">
        <v>1380.3963164623833</v>
      </c>
      <c r="CU2272" t="e">
        <v>#N/A</v>
      </c>
      <c r="CV2272" t="e">
        <v>#N/A</v>
      </c>
    </row>
    <row r="2273" spans="1:100" x14ac:dyDescent="0.25">
      <c r="A2273">
        <v>5283</v>
      </c>
      <c r="B2273" t="s">
        <v>2582</v>
      </c>
      <c r="C2273">
        <v>3</v>
      </c>
      <c r="D2273">
        <v>3.1457321900532929</v>
      </c>
      <c r="E2273">
        <v>1.2201184896321617</v>
      </c>
      <c r="F2273">
        <v>2.7499215771014732E-2</v>
      </c>
      <c r="G2273">
        <v>0.39670658868009623</v>
      </c>
      <c r="H2273">
        <v>0.13721996400909936</v>
      </c>
      <c r="I2273">
        <v>0</v>
      </c>
      <c r="J2273">
        <v>8.2331978405459711</v>
      </c>
      <c r="K2273">
        <v>0.13721996400909936</v>
      </c>
      <c r="L2273">
        <v>-1.0000000000000018</v>
      </c>
      <c r="M2273">
        <v>-1.0000000000000018</v>
      </c>
      <c r="N2273">
        <v>2.7443992801819892</v>
      </c>
      <c r="O2273">
        <v>11.775636619279364</v>
      </c>
      <c r="P2273">
        <v>1.1773625868563917</v>
      </c>
      <c r="Q2273">
        <v>0.64095679488139479</v>
      </c>
      <c r="R2273">
        <v>0.21123264117069329</v>
      </c>
      <c r="S2273">
        <v>0.33333333333333398</v>
      </c>
      <c r="T2273">
        <v>0.22895847668079464</v>
      </c>
      <c r="U2273">
        <v>0.20086350960028204</v>
      </c>
      <c r="V2273">
        <v>8.78710017128311E-3</v>
      </c>
      <c r="W2273">
        <v>25.388898231063759</v>
      </c>
      <c r="X2273">
        <v>1.1560978631602037</v>
      </c>
      <c r="Y2273">
        <v>-1.0000000000000018</v>
      </c>
      <c r="Z2273">
        <v>-1.0000000000000018</v>
      </c>
      <c r="AA2273">
        <v>7.3670123774643024</v>
      </c>
      <c r="AB2273">
        <v>-0.12294322665383217</v>
      </c>
      <c r="AC2273">
        <v>-0.260220180106775</v>
      </c>
      <c r="AD2273">
        <v>1.8501036865204032E-2</v>
      </c>
      <c r="AE2273">
        <v>-18.233118494770157</v>
      </c>
      <c r="AF2273">
        <v>-1.0000000000000018</v>
      </c>
      <c r="AG2273">
        <v>-1.0000000000000018</v>
      </c>
      <c r="AH2273">
        <v>-1.0000000000000018</v>
      </c>
      <c r="AI2273">
        <v>0</v>
      </c>
      <c r="AJ2273">
        <v>8.78710017128311E-3</v>
      </c>
      <c r="AK2273">
        <v>0.27394304381083739</v>
      </c>
      <c r="AL2273">
        <v>0.21157467009685027</v>
      </c>
      <c r="AM2273">
        <v>-0.44751053400936991</v>
      </c>
      <c r="AN2273">
        <v>-0.38313664840146811</v>
      </c>
      <c r="AO2273">
        <v>-9.8180481311800563</v>
      </c>
      <c r="AP2273">
        <v>-8.5205428595524531</v>
      </c>
      <c r="AQ2273">
        <v>33.622096071609739</v>
      </c>
      <c r="AR2273">
        <v>0.77194241978569411</v>
      </c>
      <c r="AS2273">
        <v>1.2933178271693035</v>
      </c>
      <c r="AT2273">
        <v>-1.0000000000000018</v>
      </c>
      <c r="AU2273">
        <v>-1.0000000000000018</v>
      </c>
      <c r="AV2273">
        <v>0.60793922985078952</v>
      </c>
      <c r="AW2273">
        <v>10.622106137191214</v>
      </c>
      <c r="AX2273">
        <v>11.500816154319526</v>
      </c>
      <c r="AY2273">
        <v>-0.1741414574495318</v>
      </c>
      <c r="AZ2273">
        <v>-36.110668495889982</v>
      </c>
      <c r="BA2273">
        <v>1410.6820162228325</v>
      </c>
    </row>
    <row r="2274" spans="1:100" x14ac:dyDescent="0.25">
      <c r="A2274">
        <v>5285</v>
      </c>
      <c r="B2274" t="s">
        <v>2583</v>
      </c>
      <c r="C2274">
        <v>2</v>
      </c>
      <c r="D2274">
        <v>3.7613489352531033</v>
      </c>
      <c r="E2274">
        <v>6.5355047044271253E-3</v>
      </c>
      <c r="F2274">
        <v>9.3211398377626847E-2</v>
      </c>
      <c r="G2274">
        <v>0.10130154961389708</v>
      </c>
      <c r="H2274">
        <v>7.3184751279080001E-2</v>
      </c>
      <c r="I2274">
        <v>0</v>
      </c>
      <c r="J2274">
        <v>4.3910850767448002</v>
      </c>
      <c r="K2274">
        <v>7.3184751279080001E-2</v>
      </c>
      <c r="L2274">
        <v>-1</v>
      </c>
      <c r="M2274">
        <v>-1</v>
      </c>
      <c r="N2274">
        <v>1.4636950255815999</v>
      </c>
      <c r="O2274">
        <v>8.4060581063011472</v>
      </c>
      <c r="P2274">
        <v>0.20087712066449656</v>
      </c>
      <c r="Q2274">
        <v>0.75776100233246091</v>
      </c>
      <c r="R2274">
        <v>0.25037783955013909</v>
      </c>
      <c r="S2274">
        <v>0.3285350137280344</v>
      </c>
      <c r="T2274">
        <v>0.27615671244216083</v>
      </c>
      <c r="U2274">
        <v>6.7687167167991891E-2</v>
      </c>
      <c r="V2274">
        <v>-6.808022112729181E-4</v>
      </c>
      <c r="W2274">
        <v>23.690839723441943</v>
      </c>
      <c r="X2274">
        <v>0.75686352450355177</v>
      </c>
      <c r="Y2274">
        <v>-1</v>
      </c>
      <c r="Z2274">
        <v>-1</v>
      </c>
      <c r="AA2274">
        <v>41.123543886130221</v>
      </c>
      <c r="AB2274">
        <v>0.1062861551352943</v>
      </c>
      <c r="AC2274">
        <v>0.10649555565922934</v>
      </c>
      <c r="AD2274">
        <v>0.10199987413473992</v>
      </c>
      <c r="AE2274">
        <v>16.595366810019769</v>
      </c>
      <c r="AF2274">
        <v>-1</v>
      </c>
      <c r="AG2274">
        <v>-1</v>
      </c>
      <c r="AH2274">
        <v>-1</v>
      </c>
      <c r="AI2274">
        <v>-6.4034791586560383E-4</v>
      </c>
      <c r="AJ2274">
        <v>-6.808022112729181E-4</v>
      </c>
      <c r="AK2274">
        <v>0.10386058910554109</v>
      </c>
      <c r="AL2274">
        <v>6.7967367883706234E-2</v>
      </c>
      <c r="AM2274">
        <v>0.11262326693786497</v>
      </c>
      <c r="AN2274">
        <v>7.0817593277188798E-2</v>
      </c>
      <c r="AO2274">
        <v>3.2548487411410507</v>
      </c>
      <c r="AP2274">
        <v>2.1903125491815301</v>
      </c>
      <c r="AQ2274">
        <v>28.843168758794821</v>
      </c>
      <c r="AR2274">
        <v>0.68035839775998752</v>
      </c>
      <c r="AS2274">
        <v>0.84164281307881561</v>
      </c>
      <c r="AT2274">
        <v>-1</v>
      </c>
      <c r="AU2274">
        <v>-1</v>
      </c>
      <c r="AV2274">
        <v>0.38397781969318567</v>
      </c>
      <c r="AW2274">
        <v>52.835554135218437</v>
      </c>
      <c r="AX2274">
        <v>52.923478776994543</v>
      </c>
      <c r="AY2274">
        <v>0.15134798195032936</v>
      </c>
      <c r="AZ2274">
        <v>-2.6837189866097813</v>
      </c>
      <c r="BA2274">
        <v>1454.4678870306348</v>
      </c>
    </row>
    <row r="2275" spans="1:100" x14ac:dyDescent="0.25">
      <c r="A2275">
        <v>5288</v>
      </c>
      <c r="B2275" t="s">
        <v>2584</v>
      </c>
      <c r="C2275">
        <v>2</v>
      </c>
      <c r="D2275">
        <v>3.191410267503187</v>
      </c>
      <c r="E2275">
        <v>-0.12006387717099101</v>
      </c>
      <c r="F2275">
        <v>-0.22203489166789162</v>
      </c>
      <c r="G2275">
        <v>-0.21537630339861158</v>
      </c>
      <c r="H2275">
        <v>7.6705750741015433E-3</v>
      </c>
      <c r="I2275">
        <v>0</v>
      </c>
      <c r="J2275">
        <v>0.46023450444609182</v>
      </c>
      <c r="K2275">
        <v>7.6705750741015433E-3</v>
      </c>
      <c r="L2275">
        <v>-1</v>
      </c>
      <c r="M2275">
        <v>-1</v>
      </c>
      <c r="N2275">
        <v>0.15341150148203075</v>
      </c>
      <c r="O2275">
        <v>4.3229321167971237</v>
      </c>
      <c r="P2275">
        <v>-0.44028107839480618</v>
      </c>
      <c r="Q2275">
        <v>-0.74079216502353273</v>
      </c>
      <c r="R2275">
        <v>-0.2418195551496633</v>
      </c>
      <c r="S2275">
        <v>0.3162885420760409</v>
      </c>
      <c r="T2275">
        <v>0.22445186325132149</v>
      </c>
      <c r="U2275">
        <v>3.6620292573670693E-3</v>
      </c>
      <c r="V2275">
        <v>-9.1467528005740682E-3</v>
      </c>
      <c r="W2275">
        <v>19.649945894341414</v>
      </c>
      <c r="X2275">
        <v>0.46026075931118199</v>
      </c>
      <c r="Y2275">
        <v>-1</v>
      </c>
      <c r="Z2275">
        <v>-1</v>
      </c>
      <c r="AA2275">
        <v>32.803994336694494</v>
      </c>
      <c r="AB2275">
        <v>3.4470026451914923E-2</v>
      </c>
      <c r="AC2275">
        <v>3.4652172926583305E-2</v>
      </c>
      <c r="AD2275">
        <v>3.0773450990026929E-2</v>
      </c>
      <c r="AE2275">
        <v>9.9791993465430693</v>
      </c>
      <c r="AF2275">
        <v>-1</v>
      </c>
      <c r="AG2275">
        <v>-1</v>
      </c>
      <c r="AH2275">
        <v>-1</v>
      </c>
      <c r="AI2275">
        <v>-5.2825893095691705E-3</v>
      </c>
      <c r="AJ2275">
        <v>-9.1467528005740682E-3</v>
      </c>
      <c r="AK2275">
        <v>0.19038050556313763</v>
      </c>
      <c r="AL2275">
        <v>-1.8552548573890312E-2</v>
      </c>
      <c r="AM2275">
        <v>0.21339503579696387</v>
      </c>
      <c r="AN2275">
        <v>-2.9954175581910103E-2</v>
      </c>
      <c r="AO2275">
        <v>5.820892669747729</v>
      </c>
      <c r="AP2275">
        <v>-0.37573137942514823</v>
      </c>
      <c r="AQ2275">
        <v>24.54135207413978</v>
      </c>
      <c r="AR2275">
        <v>0.58566699213794526</v>
      </c>
      <c r="AS2275">
        <v>0.53542268807642857</v>
      </c>
      <c r="AT2275">
        <v>-1</v>
      </c>
      <c r="AU2275">
        <v>-1</v>
      </c>
      <c r="AV2275">
        <v>-0.26918794216258368</v>
      </c>
      <c r="AW2275">
        <v>43.247881964753745</v>
      </c>
      <c r="AX2275">
        <v>43.210201988441263</v>
      </c>
      <c r="AY2275">
        <v>7.7497194710787684E-2</v>
      </c>
      <c r="AZ2275">
        <v>-15.621824545990064</v>
      </c>
      <c r="BA2275">
        <v>1401.0780842923855</v>
      </c>
    </row>
    <row r="2276" spans="1:100" x14ac:dyDescent="0.25">
      <c r="A2276">
        <v>5290</v>
      </c>
      <c r="B2276" t="s">
        <v>2585</v>
      </c>
      <c r="C2276">
        <v>2</v>
      </c>
      <c r="D2276">
        <v>2.3191057300559854</v>
      </c>
      <c r="E2276">
        <v>-0.3138272090816368</v>
      </c>
      <c r="F2276">
        <v>-0.70452675400414866</v>
      </c>
      <c r="G2276">
        <v>-0.700059206529972</v>
      </c>
      <c r="H2276">
        <v>-9.2600412673292956E-2</v>
      </c>
      <c r="I2276">
        <v>0</v>
      </c>
      <c r="J2276">
        <v>-5.5560247603975776</v>
      </c>
      <c r="K2276">
        <v>-9.2600412673292956E-2</v>
      </c>
      <c r="L2276">
        <v>-1</v>
      </c>
      <c r="M2276">
        <v>-1</v>
      </c>
      <c r="N2276">
        <v>-1.8520082534658591</v>
      </c>
      <c r="O2276">
        <v>-1.9263882559974572</v>
      </c>
      <c r="P2276">
        <v>-1.4215887837816512</v>
      </c>
      <c r="Q2276">
        <v>-3.0343630375723905</v>
      </c>
      <c r="R2276">
        <v>-0.99513924551452537</v>
      </c>
      <c r="S2276">
        <v>0.29754502914345293</v>
      </c>
      <c r="T2276">
        <v>0.14531637533074593</v>
      </c>
      <c r="U2276">
        <v>-9.4329950354423459E-2</v>
      </c>
      <c r="V2276">
        <v>-2.2104089318916109E-2</v>
      </c>
      <c r="W2276">
        <v>13.465262836455825</v>
      </c>
      <c r="X2276">
        <v>6.3032503073914281E-3</v>
      </c>
      <c r="Y2276">
        <v>-1</v>
      </c>
      <c r="Z2276">
        <v>-1</v>
      </c>
      <c r="AA2276">
        <v>20.070728053603862</v>
      </c>
      <c r="AB2276">
        <v>-7.5446247802163649E-2</v>
      </c>
      <c r="AC2276">
        <v>-7.5305814290984763E-2</v>
      </c>
      <c r="AD2276">
        <v>-7.8240265065697992E-2</v>
      </c>
      <c r="AE2276">
        <v>-0.14700058596206489</v>
      </c>
      <c r="AF2276">
        <v>-1</v>
      </c>
      <c r="AG2276">
        <v>-1</v>
      </c>
      <c r="AH2276">
        <v>-1</v>
      </c>
      <c r="AI2276">
        <v>-1.2387648960355494E-2</v>
      </c>
      <c r="AJ2276">
        <v>-2.2104089318916109E-2</v>
      </c>
      <c r="AK2276">
        <v>0.32280127287740334</v>
      </c>
      <c r="AL2276">
        <v>-0.15097331588815605</v>
      </c>
      <c r="AM2276">
        <v>0.36762859845276863</v>
      </c>
      <c r="AN2276">
        <v>-0.18418773823771484</v>
      </c>
      <c r="AO2276">
        <v>9.7482832625801219</v>
      </c>
      <c r="AP2276">
        <v>-4.3031219722575411</v>
      </c>
      <c r="AQ2276">
        <v>17.957320448236427</v>
      </c>
      <c r="AR2276">
        <v>0.44073956844258561</v>
      </c>
      <c r="AS2276">
        <v>6.6745583657817575E-2</v>
      </c>
      <c r="AT2276">
        <v>-1</v>
      </c>
      <c r="AU2276">
        <v>-1</v>
      </c>
      <c r="AV2276">
        <v>-1.2688735048588686</v>
      </c>
      <c r="AW2276">
        <v>28.573724180600074</v>
      </c>
      <c r="AX2276">
        <v>28.343803381752146</v>
      </c>
      <c r="AY2276">
        <v>-3.5533172324016066E-2</v>
      </c>
      <c r="AZ2276">
        <v>-35.423899442881357</v>
      </c>
      <c r="BA2276">
        <v>1392.3921242499807</v>
      </c>
    </row>
    <row r="2277" spans="1:100" x14ac:dyDescent="0.25">
      <c r="A2277">
        <v>5291</v>
      </c>
      <c r="B2277" t="s">
        <v>2586</v>
      </c>
      <c r="C2277">
        <v>3</v>
      </c>
      <c r="D2277">
        <v>3.2455851835760425</v>
      </c>
      <c r="E2277">
        <v>0</v>
      </c>
      <c r="F2277">
        <v>-0.51123816527569566</v>
      </c>
      <c r="G2277">
        <v>-0.51123816527569566</v>
      </c>
      <c r="H2277">
        <v>0.16045233447884941</v>
      </c>
      <c r="I2277">
        <v>0</v>
      </c>
      <c r="J2277">
        <v>9.6271400687309647</v>
      </c>
      <c r="K2277">
        <v>0.16045233447884941</v>
      </c>
      <c r="L2277">
        <v>-0.99999999999999944</v>
      </c>
      <c r="M2277">
        <v>-0.99999999999999944</v>
      </c>
      <c r="N2277">
        <v>3.2090466895769869</v>
      </c>
      <c r="O2277">
        <v>12.361487087031314</v>
      </c>
      <c r="P2277">
        <v>-0.11288808285775599</v>
      </c>
      <c r="Q2277">
        <v>-0.17972548461718571</v>
      </c>
      <c r="R2277">
        <v>-3.6515719306079344E-2</v>
      </c>
      <c r="S2277">
        <v>0.33333333333333315</v>
      </c>
      <c r="T2277">
        <v>0.26866627424336553</v>
      </c>
      <c r="U2277">
        <v>0.4645616518811474</v>
      </c>
      <c r="V2277">
        <v>0</v>
      </c>
      <c r="W2277">
        <v>36.244356999159876</v>
      </c>
      <c r="X2277">
        <v>2.2245838031707148</v>
      </c>
      <c r="Y2277">
        <v>-0.99999999999999944</v>
      </c>
      <c r="Z2277">
        <v>-0.99999999999999944</v>
      </c>
      <c r="AA2277">
        <v>105.24267417300476</v>
      </c>
      <c r="AB2277">
        <v>0.52476534701842525</v>
      </c>
      <c r="AC2277">
        <v>0.29805826563974724</v>
      </c>
      <c r="AD2277">
        <v>0.55787304520484648</v>
      </c>
      <c r="AE2277">
        <v>69.034832893150977</v>
      </c>
      <c r="AF2277">
        <v>-0.99999999999999944</v>
      </c>
      <c r="AG2277">
        <v>-0.99999999999999944</v>
      </c>
      <c r="AH2277">
        <v>-0.99999999999999944</v>
      </c>
      <c r="AI2277">
        <v>0</v>
      </c>
      <c r="AJ2277">
        <v>0</v>
      </c>
      <c r="AK2277">
        <v>0.63189017016908411</v>
      </c>
      <c r="AL2277">
        <v>0.16437303662048164</v>
      </c>
      <c r="AM2277">
        <v>-2.8137908267865275E-2</v>
      </c>
      <c r="AN2277">
        <v>0.26790486202416547</v>
      </c>
      <c r="AO2277">
        <v>2.4560031441487906</v>
      </c>
      <c r="AP2277">
        <v>7.5194867337065441</v>
      </c>
      <c r="AQ2277">
        <v>45.871497067890814</v>
      </c>
      <c r="AR2277">
        <v>1.0665612594578457</v>
      </c>
      <c r="AS2277">
        <v>2.3850361376495637</v>
      </c>
      <c r="AT2277">
        <v>-0.99999999999999944</v>
      </c>
      <c r="AU2277">
        <v>-0.99999999999999944</v>
      </c>
      <c r="AV2277">
        <v>-0.54775388458177487</v>
      </c>
      <c r="AW2277">
        <v>125.12364799374257</v>
      </c>
      <c r="AX2277">
        <v>125.12364799374257</v>
      </c>
      <c r="AY2277">
        <v>0.57731423314632879</v>
      </c>
      <c r="AZ2277">
        <v>102.47965499311606</v>
      </c>
      <c r="BA2277">
        <v>1592.8806742296076</v>
      </c>
      <c r="CU2277" t="e">
        <v>#N/A</v>
      </c>
      <c r="CV2277" t="e">
        <v>#N/A</v>
      </c>
    </row>
    <row r="2278" spans="1:100" x14ac:dyDescent="0.25">
      <c r="A2278">
        <v>5293</v>
      </c>
      <c r="B2278" t="s">
        <v>2587</v>
      </c>
      <c r="C2278">
        <v>3</v>
      </c>
      <c r="D2278">
        <v>4.5406094267431065</v>
      </c>
      <c r="E2278">
        <v>-5.7097763693941955E-3</v>
      </c>
      <c r="F2278">
        <v>1.3044769054745724</v>
      </c>
      <c r="G2278">
        <v>1.3044769054745724</v>
      </c>
      <c r="H2278">
        <v>0.15307732839891325</v>
      </c>
      <c r="I2278">
        <v>0</v>
      </c>
      <c r="J2278">
        <v>9.1846397039347973</v>
      </c>
      <c r="K2278">
        <v>0.15307732839891325</v>
      </c>
      <c r="L2278">
        <v>-1.0000000000000011</v>
      </c>
      <c r="M2278">
        <v>-1.0000000000000011</v>
      </c>
      <c r="N2278">
        <v>3.0615465679782661</v>
      </c>
      <c r="O2278">
        <v>15.029726036152482</v>
      </c>
      <c r="P2278">
        <v>-0.53358076203146976</v>
      </c>
      <c r="Q2278">
        <v>-0.3966495347062029</v>
      </c>
      <c r="R2278">
        <v>-0.17231080591126369</v>
      </c>
      <c r="S2278">
        <v>0.35178531229533744</v>
      </c>
      <c r="T2278">
        <v>0.40084674106872392</v>
      </c>
      <c r="U2278">
        <v>0.56395656081736145</v>
      </c>
      <c r="V2278">
        <v>-1.7219985303344773E-2</v>
      </c>
      <c r="W2278">
        <v>45.851652019166579</v>
      </c>
      <c r="X2278">
        <v>2.8284615033683229</v>
      </c>
      <c r="Y2278">
        <v>-1.0000000000000011</v>
      </c>
      <c r="Z2278">
        <v>-1.0000000000000011</v>
      </c>
      <c r="AA2278">
        <v>89.001694157872151</v>
      </c>
      <c r="AB2278">
        <v>0.36473714549127756</v>
      </c>
      <c r="AC2278">
        <v>0.29250004826855724</v>
      </c>
      <c r="AD2278">
        <v>0.20920986513250311</v>
      </c>
      <c r="AE2278">
        <v>43.322352944616888</v>
      </c>
      <c r="AF2278">
        <v>-1.0000000000000011</v>
      </c>
      <c r="AG2278">
        <v>-1.0000000000000011</v>
      </c>
      <c r="AH2278">
        <v>-1.0000000000000011</v>
      </c>
      <c r="AI2278">
        <v>0</v>
      </c>
      <c r="AJ2278">
        <v>-1.7219985303344773E-2</v>
      </c>
      <c r="AK2278">
        <v>-3.7992395024397663E-2</v>
      </c>
      <c r="AL2278">
        <v>0.18468006024738876</v>
      </c>
      <c r="AM2278">
        <v>-0.13131303328352156</v>
      </c>
      <c r="AN2278">
        <v>0.1909081204351975</v>
      </c>
      <c r="AO2278">
        <v>-3.4727878072100276</v>
      </c>
      <c r="AP2278">
        <v>5.6961033121168816</v>
      </c>
      <c r="AQ2278">
        <v>55.036291723101371</v>
      </c>
      <c r="AR2278">
        <v>1.2993686288780777</v>
      </c>
      <c r="AS2278">
        <v>2.9815388317672351</v>
      </c>
      <c r="AT2278">
        <v>-1.0000000000000011</v>
      </c>
      <c r="AU2278">
        <v>-1.0000000000000011</v>
      </c>
      <c r="AV2278">
        <v>1.1321660995633087</v>
      </c>
      <c r="AW2278">
        <v>109.72752350614158</v>
      </c>
      <c r="AX2278">
        <v>108.00552497580708</v>
      </c>
      <c r="AY2278">
        <v>0.63447734869969641</v>
      </c>
      <c r="AZ2278">
        <v>76.620832527649071</v>
      </c>
      <c r="BA2278">
        <v>1585.1177471011883</v>
      </c>
      <c r="CU2278" t="e">
        <v>#N/A</v>
      </c>
      <c r="CV2278" t="e">
        <v>#N/A</v>
      </c>
    </row>
    <row r="2279" spans="1:100" x14ac:dyDescent="0.25">
      <c r="A2279">
        <v>5295</v>
      </c>
      <c r="B2279" t="s">
        <v>2588</v>
      </c>
      <c r="C2279">
        <v>3</v>
      </c>
      <c r="D2279">
        <v>4.7727530574909869</v>
      </c>
      <c r="E2279">
        <v>0</v>
      </c>
      <c r="F2279">
        <v>-0.15207975127205736</v>
      </c>
      <c r="G2279">
        <v>-0.15207975127205736</v>
      </c>
      <c r="H2279">
        <v>0.31184164599101571</v>
      </c>
      <c r="I2279">
        <v>0</v>
      </c>
      <c r="J2279">
        <v>18.710498759460947</v>
      </c>
      <c r="K2279">
        <v>0.31184164599101571</v>
      </c>
      <c r="L2279">
        <v>-0.99999999999999933</v>
      </c>
      <c r="M2279">
        <v>-0.99999999999999933</v>
      </c>
      <c r="N2279">
        <v>6.2368329198203156</v>
      </c>
      <c r="O2279">
        <v>23.331172065679883</v>
      </c>
      <c r="P2279">
        <v>-3.8550697499293282E-2</v>
      </c>
      <c r="Q2279">
        <v>-0.865526100556825</v>
      </c>
      <c r="R2279">
        <v>-0.25650511749317795</v>
      </c>
      <c r="S2279">
        <v>0.35226868898474245</v>
      </c>
      <c r="T2279">
        <v>0.3932358281939255</v>
      </c>
      <c r="U2279">
        <v>5.1053228627393997E-2</v>
      </c>
      <c r="V2279">
        <v>-5.9073060535848364E-3</v>
      </c>
      <c r="W2279">
        <v>19.152351750458454</v>
      </c>
      <c r="X2279">
        <v>0.66233444423631216</v>
      </c>
      <c r="Y2279">
        <v>-0.99999999999999933</v>
      </c>
      <c r="Z2279">
        <v>-0.99999999999999933</v>
      </c>
      <c r="AA2279">
        <v>43.755286808777171</v>
      </c>
      <c r="AB2279">
        <v>7.6527451119885515E-2</v>
      </c>
      <c r="AC2279">
        <v>0.33224334975476627</v>
      </c>
      <c r="AD2279">
        <v>8.8418002641585738E-2</v>
      </c>
      <c r="AE2279">
        <v>24.859440175811866</v>
      </c>
      <c r="AF2279">
        <v>-0.99999999999999933</v>
      </c>
      <c r="AG2279">
        <v>-0.99999999999999933</v>
      </c>
      <c r="AH2279">
        <v>-0.99999999999999933</v>
      </c>
      <c r="AI2279">
        <v>0</v>
      </c>
      <c r="AJ2279">
        <v>-5.9073060535848364E-3</v>
      </c>
      <c r="AK2279">
        <v>0.1116368956418963</v>
      </c>
      <c r="AL2279">
        <v>0.14579153750728821</v>
      </c>
      <c r="AM2279">
        <v>-2.132716584727266E-2</v>
      </c>
      <c r="AN2279">
        <v>0.22983032935017375</v>
      </c>
      <c r="AO2279">
        <v>2.500533202766575E-2</v>
      </c>
      <c r="AP2279">
        <v>6.4747159212907848</v>
      </c>
      <c r="AQ2279">
        <v>37.862850509919426</v>
      </c>
      <c r="AR2279">
        <v>0.7906504397524774</v>
      </c>
      <c r="AS2279">
        <v>0.97417609022732832</v>
      </c>
      <c r="AT2279">
        <v>-0.99999999999999933</v>
      </c>
      <c r="AU2279">
        <v>-0.99999999999999933</v>
      </c>
      <c r="AV2279">
        <v>-0.40858486876523514</v>
      </c>
      <c r="AW2279">
        <v>73.56117479574786</v>
      </c>
      <c r="AX2279">
        <v>72.970444190389358</v>
      </c>
      <c r="AY2279">
        <v>0.40024573541794084</v>
      </c>
      <c r="AZ2279">
        <v>29.388253614961574</v>
      </c>
      <c r="BA2279">
        <v>1440.1271132364845</v>
      </c>
    </row>
    <row r="2280" spans="1:100" x14ac:dyDescent="0.25">
      <c r="A2280">
        <v>5298</v>
      </c>
      <c r="B2280" t="s">
        <v>2589</v>
      </c>
      <c r="C2280">
        <v>2</v>
      </c>
      <c r="D2280">
        <v>2.5645112062875519</v>
      </c>
      <c r="E2280">
        <v>-0.25931576187203742</v>
      </c>
      <c r="F2280">
        <v>-0.56878729585458987</v>
      </c>
      <c r="G2280">
        <v>-0.56370334277126821</v>
      </c>
      <c r="H2280">
        <v>-6.4391171010545881E-2</v>
      </c>
      <c r="I2280">
        <v>0</v>
      </c>
      <c r="J2280">
        <v>-3.8634702606327531</v>
      </c>
      <c r="K2280">
        <v>-6.4391171010545881E-2</v>
      </c>
      <c r="L2280">
        <v>-1</v>
      </c>
      <c r="M2280">
        <v>-1</v>
      </c>
      <c r="N2280">
        <v>-1.2878234202109176</v>
      </c>
      <c r="O2280">
        <v>-0.16826666385554923</v>
      </c>
      <c r="P2280">
        <v>-1.1455174412263105</v>
      </c>
      <c r="Q2280">
        <v>-2.3891126369543949</v>
      </c>
      <c r="R2280">
        <v>-0.7832077818658052</v>
      </c>
      <c r="S2280">
        <v>0.30281814251156114</v>
      </c>
      <c r="T2280">
        <v>0.16757956584079378</v>
      </c>
      <c r="U2280">
        <v>-6.6761862156829999E-2</v>
      </c>
      <c r="V2280">
        <v>-1.8458801231475818E-2</v>
      </c>
      <c r="W2280">
        <v>15.205200009777682</v>
      </c>
      <c r="X2280">
        <v>0.1340151375021934</v>
      </c>
      <c r="Y2280">
        <v>-1</v>
      </c>
      <c r="Z2280">
        <v>-1</v>
      </c>
      <c r="AA2280">
        <v>23.652978451303238</v>
      </c>
      <c r="AB2280">
        <v>-4.4523497236333517E-2</v>
      </c>
      <c r="AC2280">
        <v>-4.4371328615189332E-2</v>
      </c>
      <c r="AD2280">
        <v>-4.7571431239934223E-2</v>
      </c>
      <c r="AE2280">
        <v>2.7018037136520352</v>
      </c>
      <c r="AF2280">
        <v>-1</v>
      </c>
      <c r="AG2280">
        <v>-1</v>
      </c>
      <c r="AH2280">
        <v>-1</v>
      </c>
      <c r="AI2280">
        <v>-1.0388782197197745E-2</v>
      </c>
      <c r="AJ2280">
        <v>-1.8458801231475818E-2</v>
      </c>
      <c r="AK2280">
        <v>0.28554733222863793</v>
      </c>
      <c r="AL2280">
        <v>-0.11371937523939062</v>
      </c>
      <c r="AM2280">
        <v>0.3242380630725375</v>
      </c>
      <c r="AN2280">
        <v>-0.14079720285748371</v>
      </c>
      <c r="AO2280">
        <v>8.6433902838023471</v>
      </c>
      <c r="AP2280">
        <v>-3.1982289934797654</v>
      </c>
      <c r="AQ2280">
        <v>19.809606372836818</v>
      </c>
      <c r="AR2280">
        <v>0.48151200731474553</v>
      </c>
      <c r="AS2280">
        <v>0.19859853531765292</v>
      </c>
      <c r="AT2280">
        <v>-1</v>
      </c>
      <c r="AU2280">
        <v>-1</v>
      </c>
      <c r="AV2280">
        <v>-0.98763191884894519</v>
      </c>
      <c r="AW2280">
        <v>32.702005674877348</v>
      </c>
      <c r="AX2280">
        <v>32.526167995605441</v>
      </c>
      <c r="AY2280">
        <v>-3.7343338908459034E-3</v>
      </c>
      <c r="AZ2280">
        <v>-29.852980787951289</v>
      </c>
      <c r="BA2280">
        <v>1440.7351679664853</v>
      </c>
    </row>
    <row r="2281" spans="1:100" x14ac:dyDescent="0.25">
      <c r="A2281">
        <v>5299</v>
      </c>
      <c r="B2281" t="s">
        <v>2590</v>
      </c>
      <c r="C2281">
        <v>3</v>
      </c>
      <c r="D2281">
        <v>4.2349119135763749</v>
      </c>
      <c r="E2281">
        <v>-0.16598321043645939</v>
      </c>
      <c r="F2281">
        <v>2.3737374217067189E-2</v>
      </c>
      <c r="G2281">
        <v>-2.1991794451801813E-2</v>
      </c>
      <c r="H2281">
        <v>0.45114539599776782</v>
      </c>
      <c r="I2281">
        <v>0</v>
      </c>
      <c r="J2281">
        <v>27.068723759866074</v>
      </c>
      <c r="K2281">
        <v>0.45114539599776782</v>
      </c>
      <c r="L2281">
        <v>-0.99999999999999922</v>
      </c>
      <c r="M2281">
        <v>-0.99999999999999922</v>
      </c>
      <c r="N2281">
        <v>9.0229079199553617</v>
      </c>
      <c r="O2281">
        <v>31.281643878990632</v>
      </c>
      <c r="P2281">
        <v>-0.99019904689301685</v>
      </c>
      <c r="Q2281">
        <v>-0.70467106827152159</v>
      </c>
      <c r="R2281">
        <v>-0.47343193246375986</v>
      </c>
      <c r="S2281">
        <v>0.33333333333333293</v>
      </c>
      <c r="T2281">
        <v>0.17968431948790659</v>
      </c>
      <c r="U2281">
        <v>-5.3331711167943351E-2</v>
      </c>
      <c r="V2281">
        <v>-9.5363317811139828E-3</v>
      </c>
      <c r="W2281">
        <v>-3.9831445023435663E-2</v>
      </c>
      <c r="X2281">
        <v>-0.27038027080822852</v>
      </c>
      <c r="Y2281">
        <v>-0.99999999999999922</v>
      </c>
      <c r="Z2281">
        <v>-0.99999999999999922</v>
      </c>
      <c r="AA2281">
        <v>25.679730604940804</v>
      </c>
      <c r="AB2281">
        <v>0.21924071118169194</v>
      </c>
      <c r="AC2281">
        <v>-1.2300197174362395E-2</v>
      </c>
      <c r="AD2281">
        <v>0.31691936564122997</v>
      </c>
      <c r="AE2281">
        <v>26.192993982428007</v>
      </c>
      <c r="AF2281">
        <v>-0.99999999999999922</v>
      </c>
      <c r="AG2281">
        <v>-0.99999999999999922</v>
      </c>
      <c r="AH2281">
        <v>-0.99999999999999922</v>
      </c>
      <c r="AI2281">
        <v>0</v>
      </c>
      <c r="AJ2281">
        <v>-9.5363317811139828E-3</v>
      </c>
      <c r="AK2281">
        <v>0.15247755340602187</v>
      </c>
      <c r="AL2281">
        <v>0.15686380987753334</v>
      </c>
      <c r="AM2281">
        <v>0.27875259369912464</v>
      </c>
      <c r="AN2281">
        <v>6.2420842348384117E-2</v>
      </c>
      <c r="AO2281">
        <v>7.7312026095082258</v>
      </c>
      <c r="AP2281">
        <v>2.3448401080972694</v>
      </c>
      <c r="AQ2281">
        <v>27.028892314842647</v>
      </c>
      <c r="AR2281">
        <v>0.45014960987218189</v>
      </c>
      <c r="AS2281">
        <v>0.18076512518953933</v>
      </c>
      <c r="AT2281">
        <v>-0.99999999999999922</v>
      </c>
      <c r="AU2281">
        <v>-0.99999999999999922</v>
      </c>
      <c r="AV2281">
        <v>-0.4954237269155613</v>
      </c>
      <c r="AW2281">
        <v>59.306214592028695</v>
      </c>
      <c r="AX2281">
        <v>58.352581413917292</v>
      </c>
      <c r="AY2281">
        <v>0.40154167459466922</v>
      </c>
      <c r="AZ2281">
        <v>-6.8742073441110119</v>
      </c>
      <c r="BA2281">
        <v>1394.8854541012201</v>
      </c>
      <c r="CU2281" t="e">
        <v>#N/A</v>
      </c>
      <c r="CV2281" t="e">
        <v>#N/A</v>
      </c>
    </row>
    <row r="2282" spans="1:100" x14ac:dyDescent="0.25">
      <c r="A2282">
        <v>5308</v>
      </c>
      <c r="B2282" t="s">
        <v>2591</v>
      </c>
      <c r="C2282">
        <v>3</v>
      </c>
      <c r="D2282">
        <v>2.7920936430416776</v>
      </c>
      <c r="E2282">
        <v>-4.5941611061493769E-3</v>
      </c>
      <c r="F2282">
        <v>-0.13908262148472539</v>
      </c>
      <c r="G2282">
        <v>-0.13908262148472539</v>
      </c>
      <c r="H2282">
        <v>-2.6452038349624472E-2</v>
      </c>
      <c r="I2282">
        <v>0</v>
      </c>
      <c r="J2282">
        <v>-1.5871223009774673</v>
      </c>
      <c r="K2282">
        <v>-2.6452038349624472E-2</v>
      </c>
      <c r="L2282">
        <v>-0.99999999999999789</v>
      </c>
      <c r="M2282">
        <v>-0.99999999999999789</v>
      </c>
      <c r="N2282">
        <v>-0.52904076699248881</v>
      </c>
      <c r="O2282">
        <v>1.065888720579484</v>
      </c>
      <c r="P2282">
        <v>-1.3157910511373369E-2</v>
      </c>
      <c r="Q2282">
        <v>3.221746258891296</v>
      </c>
      <c r="R2282">
        <v>0.79527471915295112</v>
      </c>
      <c r="S2282">
        <v>0.33333333333333237</v>
      </c>
      <c r="T2282">
        <v>0.15682495768098109</v>
      </c>
      <c r="U2282">
        <v>7.7891575321826639E-2</v>
      </c>
      <c r="V2282">
        <v>0</v>
      </c>
      <c r="W2282">
        <v>23.780076187430595</v>
      </c>
      <c r="X2282">
        <v>0.65572252338883907</v>
      </c>
      <c r="Y2282">
        <v>-0.99999999999999789</v>
      </c>
      <c r="Z2282">
        <v>-0.99999999999999789</v>
      </c>
      <c r="AA2282">
        <v>14.75544843858296</v>
      </c>
      <c r="AB2282">
        <v>-4.2949766706315944E-2</v>
      </c>
      <c r="AC2282">
        <v>4.2915899395789214E-2</v>
      </c>
      <c r="AD2282">
        <v>-0.19636418204948497</v>
      </c>
      <c r="AE2282">
        <v>-9.8199024680005813</v>
      </c>
      <c r="AF2282">
        <v>-0.99999999999999789</v>
      </c>
      <c r="AG2282">
        <v>-0.99999999999999789</v>
      </c>
      <c r="AH2282">
        <v>-0.99999999999999789</v>
      </c>
      <c r="AI2282">
        <v>-2.0755119940771158E-2</v>
      </c>
      <c r="AJ2282">
        <v>0</v>
      </c>
      <c r="AK2282">
        <v>-2.9240992106386858E-2</v>
      </c>
      <c r="AL2282">
        <v>-0.13386155464726893</v>
      </c>
      <c r="AM2282">
        <v>2.4972039621648755E-2</v>
      </c>
      <c r="AN2282">
        <v>0.54314893170257783</v>
      </c>
      <c r="AO2282">
        <v>0.47809603000928419</v>
      </c>
      <c r="AP2282">
        <v>12.909415519328105</v>
      </c>
      <c r="AQ2282">
        <v>22.192953886453118</v>
      </c>
      <c r="AR2282">
        <v>0.56804986633614019</v>
      </c>
      <c r="AS2282">
        <v>0.62927048503921457</v>
      </c>
      <c r="AT2282">
        <v>-0.99999999999999789</v>
      </c>
      <c r="AU2282">
        <v>-0.99999999999999789</v>
      </c>
      <c r="AV2282">
        <v>0.65619209766822573</v>
      </c>
      <c r="AW2282">
        <v>28.730752678490553</v>
      </c>
      <c r="AX2282">
        <v>28.315650279675133</v>
      </c>
      <c r="AY2282">
        <v>0.31406927225989889</v>
      </c>
      <c r="AZ2282">
        <v>-16.911688263243629</v>
      </c>
      <c r="BA2282">
        <v>1390.4327568140086</v>
      </c>
    </row>
    <row r="2283" spans="1:100" x14ac:dyDescent="0.25">
      <c r="A2283">
        <v>5310</v>
      </c>
      <c r="B2283" t="s">
        <v>2592</v>
      </c>
      <c r="C2283">
        <v>3</v>
      </c>
      <c r="D2283">
        <v>3.4978288428842217</v>
      </c>
      <c r="E2283">
        <v>3.5219022363252743E-2</v>
      </c>
      <c r="F2283">
        <v>-0.40116541364507202</v>
      </c>
      <c r="G2283">
        <v>-0.38117872811926334</v>
      </c>
      <c r="H2283">
        <v>-0.18051384216723015</v>
      </c>
      <c r="I2283">
        <v>0</v>
      </c>
      <c r="J2283">
        <v>-10.830830530033808</v>
      </c>
      <c r="K2283">
        <v>-0.18051384216723015</v>
      </c>
      <c r="L2283">
        <v>-0.99999999999999978</v>
      </c>
      <c r="M2283">
        <v>-0.99999999999999978</v>
      </c>
      <c r="N2283">
        <v>-3.6102768433446024</v>
      </c>
      <c r="O2283">
        <v>-7.7141804152688511</v>
      </c>
      <c r="P2283">
        <v>1.7285987252397081</v>
      </c>
      <c r="Q2283">
        <v>-0.87195040607988117</v>
      </c>
      <c r="R2283">
        <v>-9.2393155194172599E-2</v>
      </c>
      <c r="S2283">
        <v>0.33333333333333309</v>
      </c>
      <c r="T2283">
        <v>0.37502552645645343</v>
      </c>
      <c r="U2283">
        <v>-2.4707638965755552E-2</v>
      </c>
      <c r="V2283">
        <v>-1.2345048779805381E-2</v>
      </c>
      <c r="W2283">
        <v>34.072800568458227</v>
      </c>
      <c r="X2283">
        <v>0.75770277374991402</v>
      </c>
      <c r="Y2283">
        <v>-0.99999999999999978</v>
      </c>
      <c r="Z2283">
        <v>-0.99999999999999978</v>
      </c>
      <c r="AA2283">
        <v>19.068116263097703</v>
      </c>
      <c r="AB2283">
        <v>-0.16930980415697414</v>
      </c>
      <c r="AC2283">
        <v>-6.511730476072318E-2</v>
      </c>
      <c r="AD2283">
        <v>-6.3818714085629877E-2</v>
      </c>
      <c r="AE2283">
        <v>-14.912291150166382</v>
      </c>
      <c r="AF2283">
        <v>-0.99999999999999978</v>
      </c>
      <c r="AG2283">
        <v>-0.99999999999999978</v>
      </c>
      <c r="AH2283">
        <v>-0.99999999999999978</v>
      </c>
      <c r="AI2283">
        <v>0</v>
      </c>
      <c r="AJ2283">
        <v>-1.2345048779805381E-2</v>
      </c>
      <c r="AK2283">
        <v>2.5871928935804939E-2</v>
      </c>
      <c r="AL2283">
        <v>0.17614877193264167</v>
      </c>
      <c r="AM2283">
        <v>-0.12622675939082909</v>
      </c>
      <c r="AN2283">
        <v>0.11901204370454097</v>
      </c>
      <c r="AO2283">
        <v>-3.0263093400917023</v>
      </c>
      <c r="AP2283">
        <v>3.8560449522767328</v>
      </c>
      <c r="AQ2283">
        <v>23.241970038424434</v>
      </c>
      <c r="AR2283">
        <v>0.67130617204422582</v>
      </c>
      <c r="AS2283">
        <v>0.57718893158268392</v>
      </c>
      <c r="AT2283">
        <v>-0.99999999999999978</v>
      </c>
      <c r="AU2283">
        <v>-0.99999999999999978</v>
      </c>
      <c r="AV2283">
        <v>-0.47357188331343603</v>
      </c>
      <c r="AW2283">
        <v>15.209980800105603</v>
      </c>
      <c r="AX2283">
        <v>13.975475922125066</v>
      </c>
      <c r="AY2283">
        <v>-2.582693663303201E-3</v>
      </c>
      <c r="AZ2283">
        <v>-19.438052716745833</v>
      </c>
      <c r="BA2283">
        <v>1368.2219773058084</v>
      </c>
    </row>
    <row r="2284" spans="1:100" x14ac:dyDescent="0.25">
      <c r="A2284">
        <v>5312</v>
      </c>
      <c r="B2284" t="s">
        <v>2593</v>
      </c>
      <c r="C2284">
        <v>3</v>
      </c>
      <c r="D2284">
        <v>4.7053757038700406</v>
      </c>
      <c r="E2284">
        <v>0</v>
      </c>
      <c r="F2284">
        <v>1.2802235369287784</v>
      </c>
      <c r="G2284">
        <v>1.2802235369287784</v>
      </c>
      <c r="H2284">
        <v>0.12889920495046112</v>
      </c>
      <c r="I2284">
        <v>0</v>
      </c>
      <c r="J2284">
        <v>7.7339522970276695</v>
      </c>
      <c r="K2284">
        <v>0.12889920495046112</v>
      </c>
      <c r="L2284">
        <v>-1</v>
      </c>
      <c r="M2284">
        <v>-1</v>
      </c>
      <c r="N2284">
        <v>2.5779840990092224</v>
      </c>
      <c r="O2284">
        <v>13.719551537826481</v>
      </c>
      <c r="P2284">
        <v>0.63956077702156267</v>
      </c>
      <c r="Q2284">
        <v>0.88496959603226144</v>
      </c>
      <c r="R2284">
        <v>0.33549337483791075</v>
      </c>
      <c r="S2284">
        <v>0.36414607049968611</v>
      </c>
      <c r="T2284">
        <v>0.25514019919938785</v>
      </c>
      <c r="U2284">
        <v>-2.6651853224178707E-3</v>
      </c>
      <c r="V2284">
        <v>0</v>
      </c>
      <c r="W2284">
        <v>19.508875177047827</v>
      </c>
      <c r="X2284">
        <v>0.3867398332284217</v>
      </c>
      <c r="Y2284">
        <v>-1</v>
      </c>
      <c r="Z2284">
        <v>-1</v>
      </c>
      <c r="AA2284">
        <v>8.0660883069734215</v>
      </c>
      <c r="AB2284">
        <v>-0.25499442953372387</v>
      </c>
      <c r="AC2284">
        <v>0.11863970857481085</v>
      </c>
      <c r="AD2284">
        <v>-9.9210883939332875E-2</v>
      </c>
      <c r="AE2284">
        <v>-11.778280244912297</v>
      </c>
      <c r="AF2284">
        <v>-1</v>
      </c>
      <c r="AG2284">
        <v>-1</v>
      </c>
      <c r="AH2284">
        <v>-1</v>
      </c>
      <c r="AI2284">
        <v>-5.4669688118524924E-3</v>
      </c>
      <c r="AJ2284">
        <v>0</v>
      </c>
      <c r="AK2284">
        <v>0.79676103492763328</v>
      </c>
      <c r="AL2284">
        <v>1.0682626452853056E-2</v>
      </c>
      <c r="AM2284">
        <v>0.41499218882598038</v>
      </c>
      <c r="AN2284">
        <v>0.22079883085261814</v>
      </c>
      <c r="AO2284">
        <v>14.358609895287678</v>
      </c>
      <c r="AP2284">
        <v>5.573383903579721</v>
      </c>
      <c r="AQ2284">
        <v>27.24282747407549</v>
      </c>
      <c r="AR2284">
        <v>0.61662108437665564</v>
      </c>
      <c r="AS2284">
        <v>0.51563903817888312</v>
      </c>
      <c r="AT2284">
        <v>-1</v>
      </c>
      <c r="AU2284">
        <v>-1</v>
      </c>
      <c r="AV2284">
        <v>1.6157169117666896</v>
      </c>
      <c r="AW2284">
        <v>27.359023748379652</v>
      </c>
      <c r="AX2284">
        <v>27.249684372142607</v>
      </c>
      <c r="AY2284">
        <v>-0.19566755400694769</v>
      </c>
      <c r="AZ2284">
        <v>-108.05120931026757</v>
      </c>
      <c r="BA2284">
        <v>1271.1328112798415</v>
      </c>
      <c r="CU2284" t="e">
        <v>#N/A</v>
      </c>
      <c r="CV2284" t="e">
        <v>#N/A</v>
      </c>
    </row>
    <row r="2285" spans="1:100" x14ac:dyDescent="0.25">
      <c r="A2285">
        <v>5314</v>
      </c>
      <c r="B2285" t="s">
        <v>2594</v>
      </c>
      <c r="C2285">
        <v>3</v>
      </c>
      <c r="D2285">
        <v>3.0983133631187671</v>
      </c>
      <c r="E2285">
        <v>0</v>
      </c>
      <c r="F2285">
        <v>0.10807342848193559</v>
      </c>
      <c r="G2285">
        <v>0.10807342848193559</v>
      </c>
      <c r="H2285">
        <v>-0.18505253248163836</v>
      </c>
      <c r="I2285">
        <v>0</v>
      </c>
      <c r="J2285">
        <v>-11.103151948898304</v>
      </c>
      <c r="K2285">
        <v>-0.18505253248163836</v>
      </c>
      <c r="L2285">
        <v>-0.99999999999999956</v>
      </c>
      <c r="M2285">
        <v>-0.99999999999999956</v>
      </c>
      <c r="N2285">
        <v>-3.701050649632768</v>
      </c>
      <c r="O2285">
        <v>-7.8967651572976028</v>
      </c>
      <c r="P2285">
        <v>-0.198677287991183</v>
      </c>
      <c r="Q2285">
        <v>-0.24344796555761161</v>
      </c>
      <c r="R2285">
        <v>-8.417257526561954E-2</v>
      </c>
      <c r="S2285">
        <v>0.33333333333333298</v>
      </c>
      <c r="T2285">
        <v>0.17813925527485788</v>
      </c>
      <c r="U2285">
        <v>-0.3202908237236316</v>
      </c>
      <c r="V2285">
        <v>7.5038943255516157E-4</v>
      </c>
      <c r="W2285">
        <v>15.079387471950106</v>
      </c>
      <c r="X2285">
        <v>-0.73927799592481436</v>
      </c>
      <c r="Y2285">
        <v>-0.99999999999999956</v>
      </c>
      <c r="Z2285">
        <v>-0.99999999999999956</v>
      </c>
      <c r="AA2285">
        <v>33.268040930922723</v>
      </c>
      <c r="AB2285">
        <v>3.6997155930094366E-2</v>
      </c>
      <c r="AC2285">
        <v>0.26504752690723132</v>
      </c>
      <c r="AD2285">
        <v>6.3411837847438868E-2</v>
      </c>
      <c r="AE2285">
        <v>18.272826034238232</v>
      </c>
      <c r="AF2285">
        <v>-0.99999999999999956</v>
      </c>
      <c r="AG2285">
        <v>-0.99999999999999956</v>
      </c>
      <c r="AH2285">
        <v>-0.99999999999999956</v>
      </c>
      <c r="AI2285">
        <v>0</v>
      </c>
      <c r="AJ2285">
        <v>7.5038943255516157E-4</v>
      </c>
      <c r="AK2285">
        <v>-0.14463699827489257</v>
      </c>
      <c r="AL2285">
        <v>6.0458084042585805E-2</v>
      </c>
      <c r="AM2285">
        <v>-8.1768129865513045E-2</v>
      </c>
      <c r="AN2285">
        <v>0.80484624835705953</v>
      </c>
      <c r="AO2285">
        <v>-2.7673882380122889</v>
      </c>
      <c r="AP2285">
        <v>20.423446629139413</v>
      </c>
      <c r="AQ2285">
        <v>3.9762355230518072</v>
      </c>
      <c r="AR2285">
        <v>0.19193215431711425</v>
      </c>
      <c r="AS2285">
        <v>-0.9243305284064528</v>
      </c>
      <c r="AT2285">
        <v>-0.99999999999999956</v>
      </c>
      <c r="AU2285">
        <v>-0.99999999999999956</v>
      </c>
      <c r="AV2285">
        <v>2.3900853216316052E-2</v>
      </c>
      <c r="AW2285">
        <v>45.794722402764542</v>
      </c>
      <c r="AX2285">
        <v>45.869761346020063</v>
      </c>
      <c r="AY2285">
        <v>0.17217696837910068</v>
      </c>
      <c r="AZ2285">
        <v>-12.303863275995454</v>
      </c>
      <c r="BA2285">
        <v>1348.6046892447864</v>
      </c>
    </row>
    <row r="2286" spans="1:100" x14ac:dyDescent="0.25">
      <c r="A2286">
        <v>5316</v>
      </c>
      <c r="B2286" t="s">
        <v>2595</v>
      </c>
      <c r="C2286">
        <v>3</v>
      </c>
      <c r="D2286">
        <v>2.441973045424441</v>
      </c>
      <c r="E2286">
        <v>0</v>
      </c>
      <c r="F2286">
        <v>0.23639573047482398</v>
      </c>
      <c r="G2286">
        <v>0.23639573047482398</v>
      </c>
      <c r="H2286">
        <v>-4.9321612619464578E-2</v>
      </c>
      <c r="I2286">
        <v>0</v>
      </c>
      <c r="J2286">
        <v>-2.9592967571678712</v>
      </c>
      <c r="K2286">
        <v>-4.9321612619464578E-2</v>
      </c>
      <c r="L2286">
        <v>-1.0000000000000004</v>
      </c>
      <c r="M2286">
        <v>-1.0000000000000004</v>
      </c>
      <c r="N2286">
        <v>-0.98643225238929166</v>
      </c>
      <c r="O2286">
        <v>-0.28092798126860835</v>
      </c>
      <c r="P2286">
        <v>7.1876647041917902E-2</v>
      </c>
      <c r="Q2286">
        <v>-0.28231506736285855</v>
      </c>
      <c r="R2286">
        <v>-0.21742040245081309</v>
      </c>
      <c r="S2286">
        <v>0.33333333333333326</v>
      </c>
      <c r="T2286">
        <v>0.37211118714822111</v>
      </c>
      <c r="U2286">
        <v>2.1597824748924594E-2</v>
      </c>
      <c r="V2286">
        <v>0</v>
      </c>
      <c r="W2286">
        <v>31.054558313997752</v>
      </c>
      <c r="X2286">
        <v>0.87993528591160541</v>
      </c>
      <c r="Y2286">
        <v>-1.0000000000000004</v>
      </c>
      <c r="Z2286">
        <v>-1.0000000000000004</v>
      </c>
      <c r="AA2286">
        <v>38.084501536493505</v>
      </c>
      <c r="AB2286">
        <v>-0.131431454637744</v>
      </c>
      <c r="AC2286">
        <v>0.11098766026912954</v>
      </c>
      <c r="AD2286">
        <v>0.16539106686754607</v>
      </c>
      <c r="AE2286">
        <v>7.247363624946578</v>
      </c>
      <c r="AF2286">
        <v>-1.0000000000000004</v>
      </c>
      <c r="AG2286">
        <v>-1.0000000000000004</v>
      </c>
      <c r="AH2286">
        <v>-1.0000000000000004</v>
      </c>
      <c r="AI2286">
        <v>0</v>
      </c>
      <c r="AJ2286">
        <v>0</v>
      </c>
      <c r="AK2286">
        <v>-0.15091153190568563</v>
      </c>
      <c r="AL2286">
        <v>-0.18709414925178655</v>
      </c>
      <c r="AM2286">
        <v>0.28847901304953666</v>
      </c>
      <c r="AN2286">
        <v>-4.8893139876037571E-2</v>
      </c>
      <c r="AO2286">
        <v>6.4574176667099854</v>
      </c>
      <c r="AP2286">
        <v>-2.157799243159872</v>
      </c>
      <c r="AQ2286">
        <v>28.095261556829865</v>
      </c>
      <c r="AR2286">
        <v>0.72704234523047906</v>
      </c>
      <c r="AS2286">
        <v>0.83061367329214064</v>
      </c>
      <c r="AT2286">
        <v>-1.0000000000000004</v>
      </c>
      <c r="AU2286">
        <v>-1.0000000000000004</v>
      </c>
      <c r="AV2286">
        <v>1.8975328024011025E-2</v>
      </c>
      <c r="AW2286">
        <v>35.645774312065022</v>
      </c>
      <c r="AX2286">
        <v>35.645774312065022</v>
      </c>
      <c r="AY2286">
        <v>-0.11449660164932278</v>
      </c>
      <c r="AZ2286">
        <v>-16.232722449105609</v>
      </c>
      <c r="BA2286">
        <v>1428.9885529447461</v>
      </c>
    </row>
    <row r="2287" spans="1:100" x14ac:dyDescent="0.25">
      <c r="A2287">
        <v>5317</v>
      </c>
      <c r="B2287" t="s">
        <v>2596</v>
      </c>
      <c r="C2287">
        <v>3</v>
      </c>
      <c r="D2287">
        <v>0.52944138647959627</v>
      </c>
      <c r="E2287">
        <v>0</v>
      </c>
      <c r="F2287">
        <v>-0.70528610239595968</v>
      </c>
      <c r="G2287">
        <v>-0.70528610239595968</v>
      </c>
      <c r="H2287">
        <v>-7.091039809476947E-2</v>
      </c>
      <c r="I2287">
        <v>0</v>
      </c>
      <c r="J2287">
        <v>-4.2546238856861658</v>
      </c>
      <c r="K2287">
        <v>-7.091039809476947E-2</v>
      </c>
      <c r="L2287">
        <v>-0.99999999999999989</v>
      </c>
      <c r="M2287">
        <v>-0.99999999999999989</v>
      </c>
      <c r="N2287">
        <v>-1.4182079618953889</v>
      </c>
      <c r="O2287">
        <v>-4.4304686016025343</v>
      </c>
      <c r="P2287">
        <v>0.53278852736261384</v>
      </c>
      <c r="Q2287">
        <v>3.8559770498077928</v>
      </c>
      <c r="R2287">
        <v>1.2400377997399679</v>
      </c>
      <c r="S2287">
        <v>0.33333333333333359</v>
      </c>
      <c r="T2287">
        <v>0.10542333263697026</v>
      </c>
      <c r="U2287">
        <v>0.17175959976517124</v>
      </c>
      <c r="V2287">
        <v>0</v>
      </c>
      <c r="W2287">
        <v>27.257066553209778</v>
      </c>
      <c r="X2287">
        <v>0.97992327776079591</v>
      </c>
      <c r="Y2287">
        <v>-0.99999999999999989</v>
      </c>
      <c r="Z2287">
        <v>-0.99999999999999989</v>
      </c>
      <c r="AA2287">
        <v>50.304525595434399</v>
      </c>
      <c r="AB2287">
        <v>9.4407772329758749E-2</v>
      </c>
      <c r="AC2287">
        <v>0.18611581445719108</v>
      </c>
      <c r="AD2287">
        <v>0.15562483806274319</v>
      </c>
      <c r="AE2287">
        <v>21.807421242484651</v>
      </c>
      <c r="AF2287">
        <v>-0.99999999999999989</v>
      </c>
      <c r="AG2287">
        <v>-0.99999999999999989</v>
      </c>
      <c r="AH2287">
        <v>-0.99999999999999989</v>
      </c>
      <c r="AI2287">
        <v>0</v>
      </c>
      <c r="AJ2287">
        <v>0</v>
      </c>
      <c r="AK2287">
        <v>-2.5682802672960258E-2</v>
      </c>
      <c r="AL2287">
        <v>0.12355322048477638</v>
      </c>
      <c r="AM2287">
        <v>5.9720720174193401E-2</v>
      </c>
      <c r="AN2287">
        <v>0.12868277376410484</v>
      </c>
      <c r="AO2287">
        <v>1.3646039909900338</v>
      </c>
      <c r="AP2287">
        <v>3.8348354465265024</v>
      </c>
      <c r="AQ2287">
        <v>23.002442667523596</v>
      </c>
      <c r="AR2287">
        <v>0.61051626573547468</v>
      </c>
      <c r="AS2287">
        <v>0.90901287966602662</v>
      </c>
      <c r="AT2287">
        <v>-0.99999999999999989</v>
      </c>
      <c r="AU2287">
        <v>-0.99999999999999989</v>
      </c>
      <c r="AV2287">
        <v>0.5347516973440084</v>
      </c>
      <c r="AW2287">
        <v>49.70889244035839</v>
      </c>
      <c r="AX2287">
        <v>49.70889244035839</v>
      </c>
      <c r="AY2287">
        <v>0.34980923906642214</v>
      </c>
      <c r="AZ2287">
        <v>11.391358501005541</v>
      </c>
      <c r="BA2287">
        <v>1435.3408708410236</v>
      </c>
      <c r="CU2287" t="e">
        <v>#N/A</v>
      </c>
      <c r="CV2287" t="e">
        <v>#N/A</v>
      </c>
    </row>
    <row r="2288" spans="1:100" x14ac:dyDescent="0.25">
      <c r="A2288">
        <v>5318</v>
      </c>
      <c r="B2288" t="s">
        <v>2597</v>
      </c>
      <c r="C2288">
        <v>2</v>
      </c>
      <c r="D2288">
        <v>3.3877108913368339</v>
      </c>
      <c r="E2288">
        <v>-7.6459996533779495E-2</v>
      </c>
      <c r="F2288">
        <v>-0.11345646577956106</v>
      </c>
      <c r="G2288">
        <v>-0.10630481269580416</v>
      </c>
      <c r="H2288">
        <v>3.0235237531128951E-2</v>
      </c>
      <c r="I2288">
        <v>0</v>
      </c>
      <c r="J2288">
        <v>1.8141142518677364</v>
      </c>
      <c r="K2288">
        <v>3.0235237531128951E-2</v>
      </c>
      <c r="L2288">
        <v>-1</v>
      </c>
      <c r="M2288">
        <v>-1</v>
      </c>
      <c r="N2288">
        <v>0.60470475062257889</v>
      </c>
      <c r="O2288">
        <v>5.7292591907178521</v>
      </c>
      <c r="P2288">
        <v>-0.21945073019561206</v>
      </c>
      <c r="Q2288">
        <v>-0.22465430976759304</v>
      </c>
      <c r="R2288">
        <v>-7.2294900838504372E-2</v>
      </c>
      <c r="S2288">
        <v>0.32050652229229504</v>
      </c>
      <c r="T2288">
        <v>0.24226026041001367</v>
      </c>
      <c r="U2288">
        <v>2.5713831010894944E-2</v>
      </c>
      <c r="V2288">
        <v>-6.2308752227539545E-3</v>
      </c>
      <c r="W2288">
        <v>21.041727193598739</v>
      </c>
      <c r="X2288">
        <v>0.56241790556677662</v>
      </c>
      <c r="Y2288">
        <v>-1</v>
      </c>
      <c r="Z2288">
        <v>-1</v>
      </c>
      <c r="AA2288">
        <v>35.669447865258682</v>
      </c>
      <c r="AB2288">
        <v>5.9205233342721493E-2</v>
      </c>
      <c r="AC2288">
        <v>5.9396766769312555E-2</v>
      </c>
      <c r="AD2288">
        <v>5.530554906988832E-2</v>
      </c>
      <c r="AE2288">
        <v>12.257966999904392</v>
      </c>
      <c r="AF2288">
        <v>-1</v>
      </c>
      <c r="AG2288">
        <v>-1</v>
      </c>
      <c r="AH2288">
        <v>-1</v>
      </c>
      <c r="AI2288">
        <v>-3.6836894048337225E-3</v>
      </c>
      <c r="AJ2288">
        <v>-6.2308752227539545E-3</v>
      </c>
      <c r="AK2288">
        <v>0.16058095951423959</v>
      </c>
      <c r="AL2288">
        <v>1.1246997475007736E-2</v>
      </c>
      <c r="AM2288">
        <v>0.17868680803281228</v>
      </c>
      <c r="AN2288">
        <v>4.7540521822414805E-3</v>
      </c>
      <c r="AO2288">
        <v>4.9370852489270387</v>
      </c>
      <c r="AP2288">
        <v>0.50807604139554208</v>
      </c>
      <c r="AQ2288">
        <v>26.023001498190286</v>
      </c>
      <c r="AR2288">
        <v>0.61828099614766796</v>
      </c>
      <c r="AS2288">
        <v>0.64089228501692286</v>
      </c>
      <c r="AT2288">
        <v>-1</v>
      </c>
      <c r="AU2288">
        <v>-1</v>
      </c>
      <c r="AV2288">
        <v>-4.422189971935131E-2</v>
      </c>
      <c r="AW2288">
        <v>46.550107510539227</v>
      </c>
      <c r="AX2288">
        <v>46.555688794222519</v>
      </c>
      <c r="AY2288">
        <v>0.10293318708337243</v>
      </c>
      <c r="AZ2288">
        <v>-11.165628930137675</v>
      </c>
      <c r="BA2288">
        <v>1462.2126130766644</v>
      </c>
    </row>
    <row r="2289" spans="1:100" x14ac:dyDescent="0.25">
      <c r="A2289">
        <v>5324</v>
      </c>
      <c r="B2289" t="s">
        <v>2598</v>
      </c>
      <c r="C2289">
        <v>2</v>
      </c>
      <c r="D2289">
        <v>4.3680583566745792</v>
      </c>
      <c r="E2289">
        <v>0.14130270348598892</v>
      </c>
      <c r="F2289">
        <v>0.42879644473687428</v>
      </c>
      <c r="G2289">
        <v>0.43841051913993012</v>
      </c>
      <c r="H2289">
        <v>0.14292570796333187</v>
      </c>
      <c r="I2289">
        <v>0</v>
      </c>
      <c r="J2289">
        <v>8.5755424777999121</v>
      </c>
      <c r="K2289">
        <v>0.14292570796333187</v>
      </c>
      <c r="L2289">
        <v>-1</v>
      </c>
      <c r="M2289">
        <v>-1</v>
      </c>
      <c r="N2289">
        <v>2.8585141592666372</v>
      </c>
      <c r="O2289">
        <v>12.752615283169135</v>
      </c>
      <c r="P2289">
        <v>0.88340094647656309</v>
      </c>
      <c r="Q2289">
        <v>2.3529963786674069</v>
      </c>
      <c r="R2289">
        <v>0.77433035139217998</v>
      </c>
      <c r="S2289">
        <v>0.34157159143519172</v>
      </c>
      <c r="T2289">
        <v>0.33119740526110042</v>
      </c>
      <c r="U2289">
        <v>0.13584301722031727</v>
      </c>
      <c r="V2289">
        <v>8.3313464188521334E-3</v>
      </c>
      <c r="W2289">
        <v>27.992440046083949</v>
      </c>
      <c r="X2289">
        <v>1.0726022210413935</v>
      </c>
      <c r="Y2289">
        <v>-1</v>
      </c>
      <c r="Z2289">
        <v>-1</v>
      </c>
      <c r="AA2289">
        <v>49.979846115197908</v>
      </c>
      <c r="AB2289">
        <v>0.18273564759426561</v>
      </c>
      <c r="AC2289">
        <v>0.18297406051795104</v>
      </c>
      <c r="AD2289">
        <v>0.17782161500144636</v>
      </c>
      <c r="AE2289">
        <v>23.638389789388651</v>
      </c>
      <c r="AF2289">
        <v>-1</v>
      </c>
      <c r="AG2289">
        <v>-1</v>
      </c>
      <c r="AH2289">
        <v>-1</v>
      </c>
      <c r="AI2289">
        <v>4.3013971339869676E-3</v>
      </c>
      <c r="AJ2289">
        <v>8.3313464188521334E-3</v>
      </c>
      <c r="AK2289">
        <v>1.1758664063922328E-2</v>
      </c>
      <c r="AL2289">
        <v>0.16006929292532501</v>
      </c>
      <c r="AM2289">
        <v>5.3500022171250189E-3</v>
      </c>
      <c r="AN2289">
        <v>0.17809085799792873</v>
      </c>
      <c r="AO2289">
        <v>0.52325126344512229</v>
      </c>
      <c r="AP2289">
        <v>4.9219100268774589</v>
      </c>
      <c r="AQ2289">
        <v>33.422525906314313</v>
      </c>
      <c r="AR2289">
        <v>0.7811590122284624</v>
      </c>
      <c r="AS2289">
        <v>1.1676193529778978</v>
      </c>
      <c r="AT2289">
        <v>-1</v>
      </c>
      <c r="AU2289">
        <v>-1</v>
      </c>
      <c r="AV2289">
        <v>1.079283900665597</v>
      </c>
      <c r="AW2289">
        <v>63.041794498389997</v>
      </c>
      <c r="AX2289">
        <v>63.263427395949563</v>
      </c>
      <c r="AY2289">
        <v>0.22996340310523036</v>
      </c>
      <c r="AZ2289">
        <v>11.089114797789554</v>
      </c>
      <c r="BA2289">
        <v>1439.4453521671439</v>
      </c>
    </row>
    <row r="2290" spans="1:100" x14ac:dyDescent="0.25">
      <c r="A2290">
        <v>5325</v>
      </c>
      <c r="B2290" t="s">
        <v>2599</v>
      </c>
      <c r="C2290">
        <v>2</v>
      </c>
      <c r="D2290">
        <v>2.1018833674871287</v>
      </c>
      <c r="E2290">
        <v>-0.36207839537033765</v>
      </c>
      <c r="F2290">
        <v>-0.82467747861650686</v>
      </c>
      <c r="G2290">
        <v>-0.82075554685056662</v>
      </c>
      <c r="H2290">
        <v>-0.11757001895247647</v>
      </c>
      <c r="I2290">
        <v>0</v>
      </c>
      <c r="J2290">
        <v>-7.0542011371485875</v>
      </c>
      <c r="K2290">
        <v>-0.11757001895247647</v>
      </c>
      <c r="L2290">
        <v>-1</v>
      </c>
      <c r="M2290">
        <v>-1</v>
      </c>
      <c r="N2290">
        <v>-2.3514003790495295</v>
      </c>
      <c r="O2290">
        <v>-3.482601800181035</v>
      </c>
      <c r="P2290">
        <v>-1.6659552510190823</v>
      </c>
      <c r="Q2290">
        <v>-3.6055109134188266</v>
      </c>
      <c r="R2290">
        <v>-1.1827318532402411</v>
      </c>
      <c r="S2290">
        <v>0.29287749620367032</v>
      </c>
      <c r="T2290">
        <v>0.12560995754751034</v>
      </c>
      <c r="U2290">
        <v>-0.11873203518865577</v>
      </c>
      <c r="V2290">
        <v>-2.5330741400024129E-2</v>
      </c>
      <c r="W2290">
        <v>11.925145356951365</v>
      </c>
      <c r="X2290">
        <v>-0.10674181409208727</v>
      </c>
      <c r="Y2290">
        <v>-1</v>
      </c>
      <c r="Z2290">
        <v>-1</v>
      </c>
      <c r="AA2290">
        <v>16.899874221608602</v>
      </c>
      <c r="AB2290">
        <v>-0.10281773534264031</v>
      </c>
      <c r="AC2290">
        <v>-0.10268768924559257</v>
      </c>
      <c r="AD2290">
        <v>-0.10538699643927905</v>
      </c>
      <c r="AE2290">
        <v>-2.6686395076402682</v>
      </c>
      <c r="AF2290">
        <v>-1</v>
      </c>
      <c r="AG2290">
        <v>-1</v>
      </c>
      <c r="AH2290">
        <v>-1</v>
      </c>
      <c r="AI2290">
        <v>-1.415695976556253E-2</v>
      </c>
      <c r="AJ2290">
        <v>-2.5330741400024129E-2</v>
      </c>
      <c r="AK2290">
        <v>0.35577685731419384</v>
      </c>
      <c r="AL2290">
        <v>-0.18394890032494648</v>
      </c>
      <c r="AM2290">
        <v>0.40603603235830821</v>
      </c>
      <c r="AN2290">
        <v>-0.22259517214325442</v>
      </c>
      <c r="AO2290">
        <v>10.726286960465726</v>
      </c>
      <c r="AP2290">
        <v>-5.2811256701431457</v>
      </c>
      <c r="AQ2290">
        <v>16.317756690844689</v>
      </c>
      <c r="AR2290">
        <v>0.40464956085388937</v>
      </c>
      <c r="AS2290">
        <v>-4.9964972728464563E-2</v>
      </c>
      <c r="AT2290">
        <v>-1</v>
      </c>
      <c r="AU2290">
        <v>-1</v>
      </c>
      <c r="AV2290">
        <v>-1.5178164490172983</v>
      </c>
      <c r="AW2290">
        <v>24.919547129188167</v>
      </c>
      <c r="AX2290">
        <v>24.641754281232789</v>
      </c>
      <c r="AY2290">
        <v>-6.3680135128059923E-2</v>
      </c>
      <c r="AZ2290">
        <v>-40.355036801694567</v>
      </c>
      <c r="BA2290">
        <v>1438.2335554601948</v>
      </c>
    </row>
    <row r="2291" spans="1:100" x14ac:dyDescent="0.25">
      <c r="A2291">
        <v>5326</v>
      </c>
      <c r="B2291" t="s">
        <v>2600</v>
      </c>
      <c r="C2291">
        <v>3</v>
      </c>
      <c r="D2291">
        <v>-0.10939217033248957</v>
      </c>
      <c r="E2291">
        <v>7.1832897651012096E-3</v>
      </c>
      <c r="F2291">
        <v>0.48881175528621079</v>
      </c>
      <c r="G2291">
        <v>0.48881175528621079</v>
      </c>
      <c r="H2291">
        <v>-0.13728250779734108</v>
      </c>
      <c r="I2291">
        <v>0</v>
      </c>
      <c r="J2291">
        <v>-8.2369504678404635</v>
      </c>
      <c r="K2291">
        <v>-0.13728250779734108</v>
      </c>
      <c r="L2291">
        <v>-0.99999999999999989</v>
      </c>
      <c r="M2291">
        <v>-0.99999999999999989</v>
      </c>
      <c r="N2291">
        <v>-2.7456501559468225</v>
      </c>
      <c r="O2291">
        <v>-7.8575308828867465</v>
      </c>
      <c r="P2291">
        <v>-2.0275080381243256</v>
      </c>
      <c r="Q2291">
        <v>2.1048959593802428</v>
      </c>
      <c r="R2291">
        <v>0.50502814809069785</v>
      </c>
      <c r="S2291">
        <v>0.33755561934559342</v>
      </c>
      <c r="T2291">
        <v>4.7163803245985778E-2</v>
      </c>
      <c r="U2291">
        <v>7.3799862201500616E-2</v>
      </c>
      <c r="V2291">
        <v>-1.9043474622548302E-2</v>
      </c>
      <c r="W2291">
        <v>23.070332718714887</v>
      </c>
      <c r="X2291">
        <v>0.42501065639401125</v>
      </c>
      <c r="Y2291">
        <v>-0.99999999999999989</v>
      </c>
      <c r="Z2291">
        <v>-0.99999999999999989</v>
      </c>
      <c r="AA2291">
        <v>55.042384952643289</v>
      </c>
      <c r="AB2291">
        <v>0.20040837840456807</v>
      </c>
      <c r="AC2291">
        <v>0.29375100855885816</v>
      </c>
      <c r="AD2291">
        <v>0.13518109475332785</v>
      </c>
      <c r="AE2291">
        <v>31.467024085837721</v>
      </c>
      <c r="AF2291">
        <v>-0.99999999999999989</v>
      </c>
      <c r="AG2291">
        <v>-0.99999999999999989</v>
      </c>
      <c r="AH2291">
        <v>-0.99999999999999989</v>
      </c>
      <c r="AI2291">
        <v>-4.8766914290381876E-3</v>
      </c>
      <c r="AJ2291">
        <v>-1.9043474622548302E-2</v>
      </c>
      <c r="AK2291">
        <v>-6.7418905556877878E-2</v>
      </c>
      <c r="AL2291">
        <v>0.23060013190912387</v>
      </c>
      <c r="AM2291">
        <v>0.16887388518718599</v>
      </c>
      <c r="AN2291">
        <v>-4.2496029417031664E-2</v>
      </c>
      <c r="AO2291">
        <v>3.8847526018952605</v>
      </c>
      <c r="AP2291">
        <v>9.0599924119829242E-2</v>
      </c>
      <c r="AQ2291">
        <v>14.833382250874445</v>
      </c>
      <c r="AR2291">
        <v>0.43947581017053178</v>
      </c>
      <c r="AS2291">
        <v>0.28772814859667045</v>
      </c>
      <c r="AT2291">
        <v>-0.99999999999999989</v>
      </c>
      <c r="AU2291">
        <v>-0.99999999999999989</v>
      </c>
      <c r="AV2291">
        <v>0.99383990337690831</v>
      </c>
      <c r="AW2291">
        <v>47.275453993876397</v>
      </c>
      <c r="AX2291">
        <v>45.273572703040792</v>
      </c>
      <c r="AY2291">
        <v>1.2741848159617299E-3</v>
      </c>
      <c r="AZ2291">
        <v>-63.05425770980905</v>
      </c>
      <c r="BA2291">
        <v>1376.4967027627138</v>
      </c>
    </row>
    <row r="2292" spans="1:100" x14ac:dyDescent="0.25">
      <c r="A2292">
        <v>5327</v>
      </c>
      <c r="B2292" t="s">
        <v>2601</v>
      </c>
      <c r="C2292">
        <v>3</v>
      </c>
      <c r="D2292">
        <v>6.720266446623425</v>
      </c>
      <c r="E2292">
        <v>0</v>
      </c>
      <c r="F2292">
        <v>0.40102623082212929</v>
      </c>
      <c r="G2292">
        <v>0.40102623082212929</v>
      </c>
      <c r="H2292">
        <v>1.1946973711530279E-2</v>
      </c>
      <c r="I2292">
        <v>0</v>
      </c>
      <c r="J2292">
        <v>0.71681842269181806</v>
      </c>
      <c r="K2292">
        <v>1.1946973711530279E-2</v>
      </c>
      <c r="L2292">
        <v>-0.99999999999999833</v>
      </c>
      <c r="M2292">
        <v>-0.99999999999999833</v>
      </c>
      <c r="N2292">
        <v>0.23893947423060577</v>
      </c>
      <c r="O2292">
        <v>7.8381111001373718</v>
      </c>
      <c r="P2292">
        <v>0.46865713270451642</v>
      </c>
      <c r="Q2292">
        <v>3.7285932596826559</v>
      </c>
      <c r="R2292">
        <v>1.2885169119046083</v>
      </c>
      <c r="S2292">
        <v>0.33333333333333293</v>
      </c>
      <c r="T2292">
        <v>0.28007370799422232</v>
      </c>
      <c r="U2292">
        <v>-6.9030546040185922E-2</v>
      </c>
      <c r="V2292">
        <v>0</v>
      </c>
      <c r="W2292">
        <v>21.29718086303356</v>
      </c>
      <c r="X2292">
        <v>0.28051991403550169</v>
      </c>
      <c r="Y2292">
        <v>-0.99999999999999833</v>
      </c>
      <c r="Z2292">
        <v>-0.99999999999999833</v>
      </c>
      <c r="AA2292">
        <v>41.968617721453306</v>
      </c>
      <c r="AB2292">
        <v>5.2040593022256887E-2</v>
      </c>
      <c r="AC2292">
        <v>0.14459993144917083</v>
      </c>
      <c r="AD2292">
        <v>0.19101787445887516</v>
      </c>
      <c r="AE2292">
        <v>19.382919946515141</v>
      </c>
      <c r="AF2292">
        <v>-0.99999999999999833</v>
      </c>
      <c r="AG2292">
        <v>-0.99999999999999833</v>
      </c>
      <c r="AH2292">
        <v>-0.99999999999999833</v>
      </c>
      <c r="AI2292">
        <v>0</v>
      </c>
      <c r="AJ2292">
        <v>0</v>
      </c>
      <c r="AK2292">
        <v>0.23122302582040544</v>
      </c>
      <c r="AL2292">
        <v>9.872186247339361E-2</v>
      </c>
      <c r="AM2292">
        <v>-0.16158767901918392</v>
      </c>
      <c r="AN2292">
        <v>5.9367642376707594E-2</v>
      </c>
      <c r="AO2292">
        <v>-2.8835768463775713</v>
      </c>
      <c r="AP2292">
        <v>1.9778003717846571</v>
      </c>
      <c r="AQ2292">
        <v>22.013999285725376</v>
      </c>
      <c r="AR2292">
        <v>0.54437649528736898</v>
      </c>
      <c r="AS2292">
        <v>0.29246688774703189</v>
      </c>
      <c r="AT2292">
        <v>-0.99999999999999833</v>
      </c>
      <c r="AU2292">
        <v>-0.99999999999999833</v>
      </c>
      <c r="AV2292">
        <v>1.6895431427267369</v>
      </c>
      <c r="AW2292">
        <v>51.784529193375334</v>
      </c>
      <c r="AX2292">
        <v>51.784529193375334</v>
      </c>
      <c r="AY2292">
        <v>0.236727051812161</v>
      </c>
      <c r="AZ2292">
        <v>45.752152013375905</v>
      </c>
      <c r="BA2292">
        <v>1464.8812023934252</v>
      </c>
      <c r="CU2292" t="e">
        <v>#N/A</v>
      </c>
      <c r="CV2292" t="e">
        <v>#N/A</v>
      </c>
    </row>
    <row r="2293" spans="1:100" x14ac:dyDescent="0.25">
      <c r="A2293">
        <v>5329</v>
      </c>
      <c r="B2293" t="s">
        <v>2602</v>
      </c>
      <c r="C2293">
        <v>3</v>
      </c>
      <c r="D2293">
        <v>1.2588865094298709</v>
      </c>
      <c r="E2293">
        <v>0</v>
      </c>
      <c r="F2293">
        <v>2.0750638707326768E-2</v>
      </c>
      <c r="G2293">
        <v>2.0750638707326768E-2</v>
      </c>
      <c r="H2293">
        <v>6.9791766468840458E-2</v>
      </c>
      <c r="I2293">
        <v>0</v>
      </c>
      <c r="J2293">
        <v>4.1875059881304271</v>
      </c>
      <c r="K2293">
        <v>6.9791766468840458E-2</v>
      </c>
      <c r="L2293">
        <v>-0.99999999999999989</v>
      </c>
      <c r="M2293">
        <v>-0.99999999999999989</v>
      </c>
      <c r="N2293">
        <v>1.3958353293768093</v>
      </c>
      <c r="O2293">
        <v>5.4671431362676248</v>
      </c>
      <c r="P2293">
        <v>-0.19620803945216186</v>
      </c>
      <c r="Q2293">
        <v>1.2081104191726102</v>
      </c>
      <c r="R2293">
        <v>0.35139649983285187</v>
      </c>
      <c r="S2293">
        <v>0.3361125523540594</v>
      </c>
      <c r="T2293">
        <v>0.3340292918977476</v>
      </c>
      <c r="U2293">
        <v>-6.1219201619562756E-2</v>
      </c>
      <c r="V2293">
        <v>0</v>
      </c>
      <c r="W2293">
        <v>21.565235046536149</v>
      </c>
      <c r="X2293">
        <v>0.35616922986912997</v>
      </c>
      <c r="Y2293">
        <v>-0.99999999999999989</v>
      </c>
      <c r="Z2293">
        <v>-0.99999999999999989</v>
      </c>
      <c r="AA2293">
        <v>1.7573301127192549</v>
      </c>
      <c r="AB2293">
        <v>0.1259078745126144</v>
      </c>
      <c r="AC2293">
        <v>-0.32368915313796331</v>
      </c>
      <c r="AD2293">
        <v>-0.20540475004764597</v>
      </c>
      <c r="AE2293">
        <v>-20.159301433649741</v>
      </c>
      <c r="AF2293">
        <v>-0.99999999999999989</v>
      </c>
      <c r="AG2293">
        <v>-0.99999999999999989</v>
      </c>
      <c r="AH2293">
        <v>-0.99999999999999989</v>
      </c>
      <c r="AI2293">
        <v>0</v>
      </c>
      <c r="AJ2293">
        <v>0</v>
      </c>
      <c r="AK2293">
        <v>5.4576954776471863E-2</v>
      </c>
      <c r="AL2293">
        <v>-0.17914867083735636</v>
      </c>
      <c r="AM2293">
        <v>0.60754405672758427</v>
      </c>
      <c r="AN2293">
        <v>1.8779220469835566E-3</v>
      </c>
      <c r="AO2293">
        <v>15.461486192071968</v>
      </c>
      <c r="AP2293">
        <v>-0.84879530301219008</v>
      </c>
      <c r="AQ2293">
        <v>25.752741034666588</v>
      </c>
      <c r="AR2293">
        <v>0.60892264263224383</v>
      </c>
      <c r="AS2293">
        <v>0.42596099633797024</v>
      </c>
      <c r="AT2293">
        <v>-0.99999999999999989</v>
      </c>
      <c r="AU2293">
        <v>-0.99999999999999989</v>
      </c>
      <c r="AV2293">
        <v>0.37214713854017872</v>
      </c>
      <c r="AW2293">
        <v>6.375677945974692</v>
      </c>
      <c r="AX2293">
        <v>6.375677945974692</v>
      </c>
      <c r="AY2293">
        <v>-4.3677180202012618E-2</v>
      </c>
      <c r="AZ2293">
        <v>-89.761335255718194</v>
      </c>
      <c r="BA2293">
        <v>1348.5394349676603</v>
      </c>
      <c r="CU2293" t="e">
        <v>#N/A</v>
      </c>
      <c r="CV2293" t="e">
        <v>#N/A</v>
      </c>
    </row>
    <row r="2294" spans="1:100" x14ac:dyDescent="0.25">
      <c r="A2294">
        <v>5331</v>
      </c>
      <c r="B2294" t="s">
        <v>2603</v>
      </c>
      <c r="C2294">
        <v>3</v>
      </c>
      <c r="D2294">
        <v>4.9574883637216036</v>
      </c>
      <c r="E2294">
        <v>3.2953550780397715E-3</v>
      </c>
      <c r="F2294">
        <v>-0.15159227717388049</v>
      </c>
      <c r="G2294">
        <v>-0.15159227717388049</v>
      </c>
      <c r="H2294">
        <v>0.10468815694089831</v>
      </c>
      <c r="I2294">
        <v>0</v>
      </c>
      <c r="J2294">
        <v>6.2812894164538982</v>
      </c>
      <c r="K2294">
        <v>0.10468815694089831</v>
      </c>
      <c r="L2294">
        <v>-1.0000000000000002</v>
      </c>
      <c r="M2294">
        <v>-1.0000000000000002</v>
      </c>
      <c r="N2294">
        <v>2.0937631388179652</v>
      </c>
      <c r="O2294">
        <v>11.087185503001621</v>
      </c>
      <c r="P2294">
        <v>-0.47598173366809182</v>
      </c>
      <c r="Q2294">
        <v>-1.2183459459247272</v>
      </c>
      <c r="R2294">
        <v>-0.43434799908185706</v>
      </c>
      <c r="S2294">
        <v>0.33333333333333365</v>
      </c>
      <c r="T2294">
        <v>0.39354169331332145</v>
      </c>
      <c r="U2294">
        <v>0.60463809186442963</v>
      </c>
      <c r="V2294">
        <v>-2.0545002662365579E-4</v>
      </c>
      <c r="W2294">
        <v>49.064780461742515</v>
      </c>
      <c r="X2294">
        <v>3.0814513194742554</v>
      </c>
      <c r="Y2294">
        <v>-1.0000000000000002</v>
      </c>
      <c r="Z2294">
        <v>-1.0000000000000002</v>
      </c>
      <c r="AA2294">
        <v>77.494102793590514</v>
      </c>
      <c r="AB2294">
        <v>3.4599650221337992E-2</v>
      </c>
      <c r="AC2294">
        <v>0.2478591597984745</v>
      </c>
      <c r="AD2294">
        <v>0.29481459659878478</v>
      </c>
      <c r="AE2294">
        <v>28.863670330929839</v>
      </c>
      <c r="AF2294">
        <v>-1.0000000000000002</v>
      </c>
      <c r="AG2294">
        <v>-1.0000000000000002</v>
      </c>
      <c r="AH2294">
        <v>-1.0000000000000002</v>
      </c>
      <c r="AI2294">
        <v>1.3477937672529581E-3</v>
      </c>
      <c r="AJ2294">
        <v>-2.0545002662365579E-4</v>
      </c>
      <c r="AK2294">
        <v>0.22346897886654921</v>
      </c>
      <c r="AL2294">
        <v>0.31068185915879953</v>
      </c>
      <c r="AM2294">
        <v>-7.2090191941317563E-2</v>
      </c>
      <c r="AN2294">
        <v>1.5209818115389739E-2</v>
      </c>
      <c r="AO2294">
        <v>-0.68490990420019293</v>
      </c>
      <c r="AP2294">
        <v>1.9336547486787405</v>
      </c>
      <c r="AQ2294">
        <v>55.34606987819641</v>
      </c>
      <c r="AR2294">
        <v>1.3313076684844607</v>
      </c>
      <c r="AS2294">
        <v>3.1861394764151547</v>
      </c>
      <c r="AT2294">
        <v>-1.0000000000000002</v>
      </c>
      <c r="AU2294">
        <v>-1.0000000000000002</v>
      </c>
      <c r="AV2294">
        <v>-0.58594027625573764</v>
      </c>
      <c r="AW2294">
        <v>90.514943045270869</v>
      </c>
      <c r="AX2294">
        <v>90.52135391795359</v>
      </c>
      <c r="AY2294">
        <v>0.17236635401225933</v>
      </c>
      <c r="AZ2294">
        <v>8.0953553560290192</v>
      </c>
      <c r="BA2294">
        <v>1474.8699829705606</v>
      </c>
    </row>
    <row r="2295" spans="1:100" x14ac:dyDescent="0.25">
      <c r="A2295">
        <v>5332</v>
      </c>
      <c r="B2295" t="s">
        <v>2604</v>
      </c>
      <c r="C2295">
        <v>3</v>
      </c>
      <c r="D2295">
        <v>5.6474151944410806</v>
      </c>
      <c r="E2295">
        <v>-0.93894049113647016</v>
      </c>
      <c r="F2295">
        <v>-7.2318915866767738E-2</v>
      </c>
      <c r="G2295">
        <v>-0.34648552767903812</v>
      </c>
      <c r="H2295">
        <v>0.10213991295195306</v>
      </c>
      <c r="I2295">
        <v>0</v>
      </c>
      <c r="J2295">
        <v>6.1283947771171823</v>
      </c>
      <c r="K2295">
        <v>0.10213991295195306</v>
      </c>
      <c r="L2295">
        <v>-1.0000000000000007</v>
      </c>
      <c r="M2295">
        <v>-1.0000000000000007</v>
      </c>
      <c r="N2295">
        <v>2.0427982590390608</v>
      </c>
      <c r="O2295">
        <v>11.429324443879226</v>
      </c>
      <c r="P2295">
        <v>-0.2142407534266404</v>
      </c>
      <c r="Q2295">
        <v>0.25105914144215352</v>
      </c>
      <c r="R2295">
        <v>3.2608270046576446E-2</v>
      </c>
      <c r="S2295">
        <v>0.33333333333333381</v>
      </c>
      <c r="T2295">
        <v>0.30170476192798557</v>
      </c>
      <c r="U2295">
        <v>0.23354106565832314</v>
      </c>
      <c r="V2295">
        <v>-1.4808086233216382E-2</v>
      </c>
      <c r="W2295">
        <v>30.065246469378916</v>
      </c>
      <c r="X2295">
        <v>1.3422436430871936</v>
      </c>
      <c r="Y2295">
        <v>-1.0000000000000007</v>
      </c>
      <c r="Z2295">
        <v>-1.0000000000000007</v>
      </c>
      <c r="AA2295">
        <v>71.32834805599947</v>
      </c>
      <c r="AB2295">
        <v>0.32045707454189942</v>
      </c>
      <c r="AC2295">
        <v>0.30499017391666566</v>
      </c>
      <c r="AD2295">
        <v>0.19916261787291434</v>
      </c>
      <c r="AE2295">
        <v>41.230493316573977</v>
      </c>
      <c r="AF2295">
        <v>-1.0000000000000007</v>
      </c>
      <c r="AG2295">
        <v>-1.0000000000000007</v>
      </c>
      <c r="AH2295">
        <v>-1.0000000000000007</v>
      </c>
      <c r="AI2295">
        <v>0</v>
      </c>
      <c r="AJ2295">
        <v>-1.4808086233216382E-2</v>
      </c>
      <c r="AK2295">
        <v>0.64352031652243391</v>
      </c>
      <c r="AL2295">
        <v>0.12950067771558071</v>
      </c>
      <c r="AM2295">
        <v>7.7915267229935012E-2</v>
      </c>
      <c r="AN2295">
        <v>0.15712231241366242</v>
      </c>
      <c r="AO2295">
        <v>5.165483263360545</v>
      </c>
      <c r="AP2295">
        <v>4.5755611989194644</v>
      </c>
      <c r="AQ2295">
        <v>36.193641246496099</v>
      </c>
      <c r="AR2295">
        <v>0.85377107468642577</v>
      </c>
      <c r="AS2295">
        <v>1.4443835560391449</v>
      </c>
      <c r="AT2295">
        <v>-1.0000000000000007</v>
      </c>
      <c r="AU2295">
        <v>-1.0000000000000007</v>
      </c>
      <c r="AV2295">
        <v>-0.31387725763246166</v>
      </c>
      <c r="AW2295">
        <v>87.333233698798082</v>
      </c>
      <c r="AX2295">
        <v>85.852425075476432</v>
      </c>
      <c r="AY2295">
        <v>0.25983065451847409</v>
      </c>
      <c r="AZ2295">
        <v>30.606311077039734</v>
      </c>
      <c r="BA2295">
        <v>1478.8014885154321</v>
      </c>
      <c r="CU2295" t="e">
        <v>#N/A</v>
      </c>
      <c r="CV2295" t="e">
        <v>#N/A</v>
      </c>
    </row>
    <row r="2296" spans="1:100" x14ac:dyDescent="0.25">
      <c r="A2296">
        <v>5333</v>
      </c>
      <c r="B2296" t="s">
        <v>2605</v>
      </c>
      <c r="C2296">
        <v>3</v>
      </c>
      <c r="D2296">
        <v>0.70582462380426281</v>
      </c>
      <c r="E2296">
        <v>-6.4848121819250544E-3</v>
      </c>
      <c r="F2296">
        <v>0.35901759094922481</v>
      </c>
      <c r="G2296">
        <v>0.35901759094922481</v>
      </c>
      <c r="H2296">
        <v>0.16446756389868636</v>
      </c>
      <c r="I2296">
        <v>0</v>
      </c>
      <c r="J2296">
        <v>9.8680538339211772</v>
      </c>
      <c r="K2296">
        <v>0.16446756389868636</v>
      </c>
      <c r="L2296">
        <v>-1.0000000000000027</v>
      </c>
      <c r="M2296">
        <v>-1.0000000000000027</v>
      </c>
      <c r="N2296">
        <v>3.2893512779737248</v>
      </c>
      <c r="O2296">
        <v>10.932896048674666</v>
      </c>
      <c r="P2296">
        <v>-0.13552972275098357</v>
      </c>
      <c r="Q2296">
        <v>-0.49919964342900197</v>
      </c>
      <c r="R2296">
        <v>-0.1514306463478659</v>
      </c>
      <c r="S2296">
        <v>0.33333333333333426</v>
      </c>
      <c r="T2296">
        <v>0.18925652258010964</v>
      </c>
      <c r="U2296">
        <v>-8.2811067762608784E-2</v>
      </c>
      <c r="V2296">
        <v>-6.594643301565754E-3</v>
      </c>
      <c r="W2296">
        <v>10.748663238023315</v>
      </c>
      <c r="X2296">
        <v>-0.16851905013039689</v>
      </c>
      <c r="Y2296">
        <v>-1.0000000000000027</v>
      </c>
      <c r="Z2296">
        <v>-1.0000000000000027</v>
      </c>
      <c r="AA2296">
        <v>1.0665816559600321</v>
      </c>
      <c r="AB2296">
        <v>-0.23844983488517332</v>
      </c>
      <c r="AC2296">
        <v>0.15527881927787865</v>
      </c>
      <c r="AD2296">
        <v>-0.1074420031070136</v>
      </c>
      <c r="AE2296">
        <v>-9.530650935715407</v>
      </c>
      <c r="AF2296">
        <v>-1.0000000000000027</v>
      </c>
      <c r="AG2296">
        <v>-1.0000000000000027</v>
      </c>
      <c r="AH2296">
        <v>-1.0000000000000027</v>
      </c>
      <c r="AI2296">
        <v>-1.5002312837090333E-2</v>
      </c>
      <c r="AJ2296">
        <v>-6.594643301565754E-3</v>
      </c>
      <c r="AK2296">
        <v>-0.16620627267618152</v>
      </c>
      <c r="AL2296">
        <v>-0.13806350960411642</v>
      </c>
      <c r="AM2296">
        <v>0.52366692276429239</v>
      </c>
      <c r="AN2296">
        <v>-9.3419694453893393E-2</v>
      </c>
      <c r="AO2296">
        <v>12.260641705726398</v>
      </c>
      <c r="AP2296">
        <v>-3.0258099093679167</v>
      </c>
      <c r="AQ2296">
        <v>20.616717071944485</v>
      </c>
      <c r="AR2296">
        <v>0.43318414484926898</v>
      </c>
      <c r="AS2296">
        <v>-4.0514862317104564E-3</v>
      </c>
      <c r="AT2296">
        <v>-1.0000000000000027</v>
      </c>
      <c r="AU2296">
        <v>-1.0000000000000027</v>
      </c>
      <c r="AV2296">
        <v>0.20758694460135912</v>
      </c>
      <c r="AW2296">
        <v>8.9736677952667847</v>
      </c>
      <c r="AX2296">
        <v>8.0141572083684025</v>
      </c>
      <c r="AY2296">
        <v>-0.18026023490945195</v>
      </c>
      <c r="AZ2296">
        <v>-55.352927900832597</v>
      </c>
      <c r="BA2296">
        <v>1297.9723380247526</v>
      </c>
    </row>
    <row r="2297" spans="1:100" x14ac:dyDescent="0.25">
      <c r="A2297">
        <v>5338</v>
      </c>
      <c r="B2297" t="s">
        <v>2606</v>
      </c>
      <c r="C2297">
        <v>3</v>
      </c>
      <c r="D2297">
        <v>5.2421398927566978</v>
      </c>
      <c r="E2297">
        <v>-2.3463163700798022E-2</v>
      </c>
      <c r="F2297">
        <v>1.9711355358806592E-2</v>
      </c>
      <c r="G2297">
        <v>1.9711355358806592E-2</v>
      </c>
      <c r="H2297">
        <v>0.67810488293906712</v>
      </c>
      <c r="I2297">
        <v>0</v>
      </c>
      <c r="J2297">
        <v>40.686292976344028</v>
      </c>
      <c r="K2297">
        <v>0.67810488293906712</v>
      </c>
      <c r="L2297">
        <v>-1</v>
      </c>
      <c r="M2297">
        <v>-1</v>
      </c>
      <c r="N2297">
        <v>13.562097658781338</v>
      </c>
      <c r="O2297">
        <v>45.948144224459547</v>
      </c>
      <c r="P2297">
        <v>4.9635991344495807</v>
      </c>
      <c r="Q2297">
        <v>-0.13279453411494749</v>
      </c>
      <c r="R2297">
        <v>0.38169566560926921</v>
      </c>
      <c r="S2297">
        <v>0.33333333333333337</v>
      </c>
      <c r="T2297">
        <v>0.36255609633093777</v>
      </c>
      <c r="U2297">
        <v>0.16044173601877235</v>
      </c>
      <c r="V2297">
        <v>-2.2149238242374029E-2</v>
      </c>
      <c r="W2297">
        <v>6.2430817800641076</v>
      </c>
      <c r="X2297">
        <v>0.55587882434365399</v>
      </c>
      <c r="Y2297">
        <v>-1</v>
      </c>
      <c r="Z2297">
        <v>-1</v>
      </c>
      <c r="AA2297">
        <v>49.3085698013087</v>
      </c>
      <c r="AB2297">
        <v>0.23983345962245614</v>
      </c>
      <c r="AC2297">
        <v>0.36069016675729348</v>
      </c>
      <c r="AD2297">
        <v>0.25315222073295673</v>
      </c>
      <c r="AE2297">
        <v>42.68379235563534</v>
      </c>
      <c r="AF2297">
        <v>-1</v>
      </c>
      <c r="AG2297">
        <v>-1</v>
      </c>
      <c r="AH2297">
        <v>-1</v>
      </c>
      <c r="AI2297">
        <v>0</v>
      </c>
      <c r="AJ2297">
        <v>-2.2149238242374029E-2</v>
      </c>
      <c r="AK2297">
        <v>0.1447745131660583</v>
      </c>
      <c r="AL2297">
        <v>-3.6629446088743051E-2</v>
      </c>
      <c r="AM2297">
        <v>-0.20089284563493323</v>
      </c>
      <c r="AN2297">
        <v>-0.12398130900617942</v>
      </c>
      <c r="AO2297">
        <v>-4.2984485750430395</v>
      </c>
      <c r="AP2297">
        <v>-3.2826799555982014</v>
      </c>
      <c r="AQ2297">
        <v>46.929374756408102</v>
      </c>
      <c r="AR2297">
        <v>0.83418192744066932</v>
      </c>
      <c r="AS2297">
        <v>1.2339837072827207</v>
      </c>
      <c r="AT2297">
        <v>-1</v>
      </c>
      <c r="AU2297">
        <v>-1</v>
      </c>
      <c r="AV2297">
        <v>0.40140702096807584</v>
      </c>
      <c r="AW2297">
        <v>91.974034070169978</v>
      </c>
      <c r="AX2297">
        <v>89.75911024593259</v>
      </c>
      <c r="AY2297">
        <v>0.39871221295232911</v>
      </c>
      <c r="AZ2297">
        <v>49.861179561645919</v>
      </c>
      <c r="BA2297">
        <v>1562.6509784697719</v>
      </c>
    </row>
    <row r="2298" spans="1:100" x14ac:dyDescent="0.25">
      <c r="A2298">
        <v>5339</v>
      </c>
      <c r="B2298" t="s">
        <v>2599</v>
      </c>
      <c r="C2298">
        <v>2</v>
      </c>
      <c r="D2298">
        <v>3.9506550809879371</v>
      </c>
      <c r="E2298">
        <v>4.8585715352292627E-2</v>
      </c>
      <c r="F2298">
        <v>0.19792101627621242</v>
      </c>
      <c r="G2298">
        <v>0.20648666370706012</v>
      </c>
      <c r="H2298">
        <v>9.4945401837008517E-2</v>
      </c>
      <c r="I2298">
        <v>0</v>
      </c>
      <c r="J2298">
        <v>5.6967241102205106</v>
      </c>
      <c r="K2298">
        <v>9.4945401837008517E-2</v>
      </c>
      <c r="L2298">
        <v>-1</v>
      </c>
      <c r="M2298">
        <v>-1</v>
      </c>
      <c r="N2298">
        <v>1.8989080367401701</v>
      </c>
      <c r="O2298">
        <v>9.7622756913868187</v>
      </c>
      <c r="P2298">
        <v>0.41383896083825772</v>
      </c>
      <c r="Q2298">
        <v>1.2555081115273212</v>
      </c>
      <c r="R2298">
        <v>0.41386208268668501</v>
      </c>
      <c r="S2298">
        <v>0.33260270114507251</v>
      </c>
      <c r="T2298">
        <v>0.29333057038508875</v>
      </c>
      <c r="U2298">
        <v>8.8953230998775654E-2</v>
      </c>
      <c r="V2298">
        <v>2.1311783872173347E-3</v>
      </c>
      <c r="W2298">
        <v>25.03302982107251</v>
      </c>
      <c r="X2298">
        <v>0.85538066234670473</v>
      </c>
      <c r="Y2298">
        <v>-1</v>
      </c>
      <c r="Z2298">
        <v>-1</v>
      </c>
      <c r="AA2298">
        <v>43.886897117928704</v>
      </c>
      <c r="AB2298">
        <v>0.13014001045681614</v>
      </c>
      <c r="AC2298">
        <v>0.13035846346185884</v>
      </c>
      <c r="AD2298">
        <v>0.12565785770907156</v>
      </c>
      <c r="AE2298">
        <v>18.792938641725289</v>
      </c>
      <c r="AF2298">
        <v>-1</v>
      </c>
      <c r="AG2298">
        <v>-1</v>
      </c>
      <c r="AH2298">
        <v>-1</v>
      </c>
      <c r="AI2298">
        <v>9.0158084864899724E-4</v>
      </c>
      <c r="AJ2298">
        <v>2.1311783872173347E-3</v>
      </c>
      <c r="AK2298">
        <v>7.5122844431101357E-2</v>
      </c>
      <c r="AL2298">
        <v>9.670511255814597E-2</v>
      </c>
      <c r="AM2298">
        <v>7.9151744051180833E-2</v>
      </c>
      <c r="AN2298">
        <v>0.10428911616387293</v>
      </c>
      <c r="AO2298">
        <v>2.4025326703108609</v>
      </c>
      <c r="AP2298">
        <v>3.0426286200117199</v>
      </c>
      <c r="AQ2298">
        <v>30.272024848599877</v>
      </c>
      <c r="AR2298">
        <v>0.71181031714508913</v>
      </c>
      <c r="AS2298">
        <v>0.94335437414818557</v>
      </c>
      <c r="AT2298">
        <v>-1</v>
      </c>
      <c r="AU2298">
        <v>-1</v>
      </c>
      <c r="AV2298">
        <v>0.60092799328121083</v>
      </c>
      <c r="AW2298">
        <v>56.020116558970685</v>
      </c>
      <c r="AX2298">
        <v>56.149760998827382</v>
      </c>
      <c r="AY2298">
        <v>0.17587765274279324</v>
      </c>
      <c r="AZ2298">
        <v>1.6136958672134423</v>
      </c>
      <c r="BA2298">
        <v>1444.8537128914031</v>
      </c>
    </row>
    <row r="2299" spans="1:100" x14ac:dyDescent="0.25">
      <c r="A2299">
        <v>5340</v>
      </c>
      <c r="B2299" t="s">
        <v>2607</v>
      </c>
      <c r="C2299">
        <v>2</v>
      </c>
      <c r="D2299">
        <v>2.109758108589499</v>
      </c>
      <c r="E2299">
        <v>-0.36032919425028581</v>
      </c>
      <c r="F2299">
        <v>-0.82032177675231888</v>
      </c>
      <c r="G2299">
        <v>-0.81638006533573426</v>
      </c>
      <c r="H2299">
        <v>-0.1166648212437721</v>
      </c>
      <c r="I2299">
        <v>0</v>
      </c>
      <c r="J2299">
        <v>-6.9998892746263257</v>
      </c>
      <c r="K2299">
        <v>-0.1166648212437721</v>
      </c>
      <c r="L2299">
        <v>-1</v>
      </c>
      <c r="M2299">
        <v>-1</v>
      </c>
      <c r="N2299">
        <v>-2.3332964248754422</v>
      </c>
      <c r="O2299">
        <v>-3.4261859753298403</v>
      </c>
      <c r="P2299">
        <v>-1.657096482332292</v>
      </c>
      <c r="Q2299">
        <v>-3.5848056711027478</v>
      </c>
      <c r="R2299">
        <v>-1.1759312494668142</v>
      </c>
      <c r="S2299">
        <v>0.293046703522166</v>
      </c>
      <c r="T2299">
        <v>0.1263243542434257</v>
      </c>
      <c r="U2299">
        <v>-0.11784741125696116</v>
      </c>
      <c r="V2299">
        <v>-2.5213768867980633E-2</v>
      </c>
      <c r="W2299">
        <v>11.980977667561135</v>
      </c>
      <c r="X2299">
        <v>-0.10264370649156584</v>
      </c>
      <c r="Y2299">
        <v>-1</v>
      </c>
      <c r="Z2299">
        <v>-1</v>
      </c>
      <c r="AA2299">
        <v>17.014823956549016</v>
      </c>
      <c r="AB2299">
        <v>-0.1018254646785199</v>
      </c>
      <c r="AC2299">
        <v>-0.10169504201712568</v>
      </c>
      <c r="AD2299">
        <v>-0.10440287363159724</v>
      </c>
      <c r="AE2299">
        <v>-2.5772250997172286</v>
      </c>
      <c r="AF2299">
        <v>-1</v>
      </c>
      <c r="AG2299">
        <v>-1</v>
      </c>
      <c r="AH2299">
        <v>-1</v>
      </c>
      <c r="AI2299">
        <v>-1.4092818742714504E-2</v>
      </c>
      <c r="AJ2299">
        <v>-2.5213768867980633E-2</v>
      </c>
      <c r="AK2299">
        <v>0.35458142703220918</v>
      </c>
      <c r="AL2299">
        <v>-0.18275347004296183</v>
      </c>
      <c r="AM2299">
        <v>0.404643686769043</v>
      </c>
      <c r="AN2299">
        <v>-0.22120282655398921</v>
      </c>
      <c r="AO2299">
        <v>10.690832388353851</v>
      </c>
      <c r="AP2299">
        <v>-5.2456710980312691</v>
      </c>
      <c r="AQ2299">
        <v>16.377194126095844</v>
      </c>
      <c r="AR2299">
        <v>0.40595789514683522</v>
      </c>
      <c r="AS2299">
        <v>-4.5733983779689957E-2</v>
      </c>
      <c r="AT2299">
        <v>-1</v>
      </c>
      <c r="AU2299">
        <v>-1</v>
      </c>
      <c r="AV2299">
        <v>-1.5087917739731345</v>
      </c>
      <c r="AW2299">
        <v>25.052018288611126</v>
      </c>
      <c r="AX2299">
        <v>24.775960897301665</v>
      </c>
      <c r="AY2299">
        <v>-6.2659751948912656E-2</v>
      </c>
      <c r="AZ2299">
        <v>-40.176273300636659</v>
      </c>
      <c r="BA2299">
        <v>1392.5983231315145</v>
      </c>
    </row>
    <row r="2300" spans="1:100" x14ac:dyDescent="0.25">
      <c r="A2300">
        <v>5344</v>
      </c>
      <c r="B2300" t="s">
        <v>2608</v>
      </c>
      <c r="C2300">
        <v>3</v>
      </c>
      <c r="D2300">
        <v>0.41130796366008043</v>
      </c>
      <c r="E2300">
        <v>0.10055107718124212</v>
      </c>
      <c r="F2300">
        <v>-4.6459297253762369E-2</v>
      </c>
      <c r="G2300">
        <v>-1.1641129654330867E-2</v>
      </c>
      <c r="H2300">
        <v>0.11158583588582481</v>
      </c>
      <c r="I2300">
        <v>0</v>
      </c>
      <c r="J2300">
        <v>6.6951501531494886</v>
      </c>
      <c r="K2300">
        <v>0.11158583588582481</v>
      </c>
      <c r="L2300">
        <v>-1.0000000000000013</v>
      </c>
      <c r="M2300">
        <v>-1.0000000000000013</v>
      </c>
      <c r="N2300">
        <v>2.231716717716496</v>
      </c>
      <c r="O2300">
        <v>7.0948169871552338</v>
      </c>
      <c r="P2300">
        <v>0.23204605609274631</v>
      </c>
      <c r="Q2300">
        <v>0.25623775460294301</v>
      </c>
      <c r="R2300">
        <v>8.7472502593912468E-2</v>
      </c>
      <c r="S2300">
        <v>0.24484785130732295</v>
      </c>
      <c r="T2300">
        <v>0.28869326440228549</v>
      </c>
      <c r="U2300">
        <v>-2.6800306202439041E-2</v>
      </c>
      <c r="V2300">
        <v>0</v>
      </c>
      <c r="W2300">
        <v>15.806198944853774</v>
      </c>
      <c r="X2300">
        <v>0.35372666645447537</v>
      </c>
      <c r="Y2300">
        <v>-1.0000000000000013</v>
      </c>
      <c r="Z2300">
        <v>-1.0000000000000013</v>
      </c>
      <c r="AA2300">
        <v>0.4341577627820965</v>
      </c>
      <c r="AB2300">
        <v>-0.13455104496366907</v>
      </c>
      <c r="AC2300">
        <v>-0.11577682448209348</v>
      </c>
      <c r="AD2300">
        <v>-5.8862404247549446E-2</v>
      </c>
      <c r="AE2300">
        <v>-15.459513684665595</v>
      </c>
      <c r="AF2300">
        <v>-1.0000000000000013</v>
      </c>
      <c r="AG2300">
        <v>-1.0000000000000013</v>
      </c>
      <c r="AH2300">
        <v>-1.0000000000000013</v>
      </c>
      <c r="AI2300">
        <v>0</v>
      </c>
      <c r="AJ2300">
        <v>0</v>
      </c>
      <c r="AK2300">
        <v>0.22884522251367906</v>
      </c>
      <c r="AL2300">
        <v>0.16985055927542045</v>
      </c>
      <c r="AM2300">
        <v>0.20952617595213505</v>
      </c>
      <c r="AN2300">
        <v>-0.19904571887641997</v>
      </c>
      <c r="AO2300">
        <v>6.3823805113717684</v>
      </c>
      <c r="AP2300">
        <v>-4.1268901755333989</v>
      </c>
      <c r="AQ2300">
        <v>22.501349098003271</v>
      </c>
      <c r="AR2300">
        <v>0.5067408095071696</v>
      </c>
      <c r="AS2300">
        <v>0.46531250234030025</v>
      </c>
      <c r="AT2300">
        <v>-1.0000000000000013</v>
      </c>
      <c r="AU2300">
        <v>-1.0000000000000013</v>
      </c>
      <c r="AV2300">
        <v>7.5831372939581615E-2</v>
      </c>
      <c r="AW2300">
        <v>3.4020845744039381</v>
      </c>
      <c r="AX2300">
        <v>3.4020845744039381</v>
      </c>
      <c r="AY2300">
        <v>-0.3162091896943966</v>
      </c>
      <c r="AZ2300">
        <v>-41.560928351782088</v>
      </c>
      <c r="BA2300">
        <v>1351.5701398655362</v>
      </c>
      <c r="CU2300" t="e">
        <v>#N/A</v>
      </c>
      <c r="CV2300" t="e">
        <v>#N/A</v>
      </c>
    </row>
    <row r="2301" spans="1:100" x14ac:dyDescent="0.25">
      <c r="A2301">
        <v>5347</v>
      </c>
      <c r="B2301" t="s">
        <v>2609</v>
      </c>
      <c r="C2301">
        <v>3</v>
      </c>
      <c r="D2301">
        <v>6.2071793600835461</v>
      </c>
      <c r="E2301">
        <v>0</v>
      </c>
      <c r="F2301">
        <v>-1.4803923788114216E-2</v>
      </c>
      <c r="G2301">
        <v>-1.4803923788114216E-2</v>
      </c>
      <c r="H2301">
        <v>0.10278434464214345</v>
      </c>
      <c r="I2301">
        <v>0</v>
      </c>
      <c r="J2301">
        <v>6.1670606785286077</v>
      </c>
      <c r="K2301">
        <v>0.10278434464214345</v>
      </c>
      <c r="L2301">
        <v>-1.0000000000000004</v>
      </c>
      <c r="M2301">
        <v>-1.0000000000000004</v>
      </c>
      <c r="N2301">
        <v>2.0556868928428682</v>
      </c>
      <c r="O2301">
        <v>12.359436114824039</v>
      </c>
      <c r="P2301">
        <v>0.59331539895989893</v>
      </c>
      <c r="Q2301">
        <v>-3.1751454093309492</v>
      </c>
      <c r="R2301">
        <v>-1.0075644260380501</v>
      </c>
      <c r="S2301">
        <v>0.34146495855683967</v>
      </c>
      <c r="T2301">
        <v>0.46011097028089665</v>
      </c>
      <c r="U2301">
        <v>4.725583452802036E-2</v>
      </c>
      <c r="V2301">
        <v>1.2768404836446096E-3</v>
      </c>
      <c r="W2301">
        <v>29.89297036829031</v>
      </c>
      <c r="X2301">
        <v>1.0012908226637374</v>
      </c>
      <c r="Y2301">
        <v>-1.0000000000000004</v>
      </c>
      <c r="Z2301">
        <v>-1.0000000000000004</v>
      </c>
      <c r="AA2301">
        <v>42.380693200183579</v>
      </c>
      <c r="AB2301">
        <v>8.4200088145146665E-2</v>
      </c>
      <c r="AC2301">
        <v>-0.11366600215297705</v>
      </c>
      <c r="AD2301">
        <v>0.29937165916645703</v>
      </c>
      <c r="AE2301">
        <v>13.495287257931329</v>
      </c>
      <c r="AF2301">
        <v>-1.0000000000000004</v>
      </c>
      <c r="AG2301">
        <v>-1.0000000000000004</v>
      </c>
      <c r="AH2301">
        <v>-1.0000000000000004</v>
      </c>
      <c r="AI2301">
        <v>0</v>
      </c>
      <c r="AJ2301">
        <v>1.2768404836446096E-3</v>
      </c>
      <c r="AK2301">
        <v>4.2838341335032643E-2</v>
      </c>
      <c r="AL2301">
        <v>0.20927484118683165</v>
      </c>
      <c r="AM2301">
        <v>0.67561120966976251</v>
      </c>
      <c r="AN2301">
        <v>-0.14884898350533127</v>
      </c>
      <c r="AO2301">
        <v>17.104471948419217</v>
      </c>
      <c r="AP2301">
        <v>-2.6748503816991227</v>
      </c>
      <c r="AQ2301">
        <v>36.060031046818878</v>
      </c>
      <c r="AR2301">
        <v>0.85010860384940179</v>
      </c>
      <c r="AS2301">
        <v>1.1040751673058806</v>
      </c>
      <c r="AT2301">
        <v>-1.0000000000000004</v>
      </c>
      <c r="AU2301">
        <v>-1.0000000000000004</v>
      </c>
      <c r="AV2301">
        <v>-1.0223683498261644</v>
      </c>
      <c r="AW2301">
        <v>52.065278933308527</v>
      </c>
      <c r="AX2301">
        <v>52.192962981672984</v>
      </c>
      <c r="AY2301">
        <v>6.5030731402543701E-2</v>
      </c>
      <c r="AZ2301">
        <v>-9.7770537783251399</v>
      </c>
      <c r="BA2301">
        <v>1426.3442357865608</v>
      </c>
    </row>
    <row r="2302" spans="1:100" x14ac:dyDescent="0.25">
      <c r="A2302">
        <v>5348</v>
      </c>
      <c r="B2302" t="s">
        <v>662</v>
      </c>
      <c r="C2302">
        <v>3</v>
      </c>
      <c r="D2302">
        <v>5.5188155962147389</v>
      </c>
      <c r="E2302">
        <v>0</v>
      </c>
      <c r="F2302">
        <v>-0.131604600600292</v>
      </c>
      <c r="G2302">
        <v>-0.131604600600292</v>
      </c>
      <c r="H2302">
        <v>3.5987746197598883E-2</v>
      </c>
      <c r="I2302">
        <v>0</v>
      </c>
      <c r="J2302">
        <v>2.1592647718559324</v>
      </c>
      <c r="K2302">
        <v>3.5987746197598883E-2</v>
      </c>
      <c r="L2302">
        <v>-0.99999999999999833</v>
      </c>
      <c r="M2302">
        <v>-0.99999999999999833</v>
      </c>
      <c r="N2302">
        <v>0.71975492395197849</v>
      </c>
      <c r="O2302">
        <v>7.546475767470378</v>
      </c>
      <c r="P2302">
        <v>-0.22567610686701262</v>
      </c>
      <c r="Q2302">
        <v>-3.2931428880889544</v>
      </c>
      <c r="R2302">
        <v>-1.0559548460506405</v>
      </c>
      <c r="S2302">
        <v>0.33333333333333287</v>
      </c>
      <c r="T2302">
        <v>0.1699321633922207</v>
      </c>
      <c r="U2302">
        <v>5.969415105424964E-2</v>
      </c>
      <c r="V2302">
        <v>5.5390746621270222E-3</v>
      </c>
      <c r="W2302">
        <v>21.300439049773232</v>
      </c>
      <c r="X2302">
        <v>0.58361584383639353</v>
      </c>
      <c r="Y2302">
        <v>-0.99999999999999833</v>
      </c>
      <c r="Z2302">
        <v>-0.99999999999999833</v>
      </c>
      <c r="AA2302">
        <v>42.395713347805383</v>
      </c>
      <c r="AB2302">
        <v>0.33333126442100613</v>
      </c>
      <c r="AC2302">
        <v>0.21434750612559217</v>
      </c>
      <c r="AD2302">
        <v>-0.10465418766494326</v>
      </c>
      <c r="AE2302">
        <v>22.151229144082759</v>
      </c>
      <c r="AF2302">
        <v>-0.99999999999999833</v>
      </c>
      <c r="AG2302">
        <v>-0.99999999999999833</v>
      </c>
      <c r="AH2302">
        <v>-0.99999999999999833</v>
      </c>
      <c r="AI2302">
        <v>0</v>
      </c>
      <c r="AJ2302">
        <v>5.5390746621270222E-3</v>
      </c>
      <c r="AK2302">
        <v>-0.18580683993221184</v>
      </c>
      <c r="AL2302">
        <v>0.15179202452655088</v>
      </c>
      <c r="AM2302">
        <v>1.441961815143919E-2</v>
      </c>
      <c r="AN2302">
        <v>0.48852151807998923</v>
      </c>
      <c r="AO2302">
        <v>-0.5685437458750805</v>
      </c>
      <c r="AP2302">
        <v>12.971998074632483</v>
      </c>
      <c r="AQ2302">
        <v>23.459703821629169</v>
      </c>
      <c r="AR2302">
        <v>0.56849872244192989</v>
      </c>
      <c r="AS2302">
        <v>0.61960359003399224</v>
      </c>
      <c r="AT2302">
        <v>-0.99999999999999833</v>
      </c>
      <c r="AU2302">
        <v>-0.99999999999999833</v>
      </c>
      <c r="AV2302">
        <v>-1.1875594466509323</v>
      </c>
      <c r="AW2302">
        <v>62.914187189908255</v>
      </c>
      <c r="AX2302">
        <v>63.468094656120961</v>
      </c>
      <c r="AY2302">
        <v>0.25716135320335265</v>
      </c>
      <c r="AZ2302">
        <v>6.0524985938981368</v>
      </c>
      <c r="BA2302">
        <v>1429.1432729470423</v>
      </c>
      <c r="CU2302" t="e">
        <v>#N/A</v>
      </c>
      <c r="CV2302" t="e">
        <v>#N/A</v>
      </c>
    </row>
    <row r="2303" spans="1:100" x14ac:dyDescent="0.25">
      <c r="A2303">
        <v>5350</v>
      </c>
      <c r="B2303" t="s">
        <v>2610</v>
      </c>
      <c r="C2303">
        <v>2</v>
      </c>
      <c r="D2303">
        <v>2.4157533813748833</v>
      </c>
      <c r="E2303">
        <v>-0.29235905187625089</v>
      </c>
      <c r="F2303">
        <v>-0.65106869747294238</v>
      </c>
      <c r="G2303">
        <v>-0.64635839195074463</v>
      </c>
      <c r="H2303">
        <v>-8.1490811559016732E-2</v>
      </c>
      <c r="I2303">
        <v>0</v>
      </c>
      <c r="J2303">
        <v>-4.8894486935410031</v>
      </c>
      <c r="K2303">
        <v>-8.1490811559016732E-2</v>
      </c>
      <c r="L2303">
        <v>-1</v>
      </c>
      <c r="M2303">
        <v>-1</v>
      </c>
      <c r="N2303">
        <v>-1.6298162311803344</v>
      </c>
      <c r="O2303">
        <v>-1.2339900046510994</v>
      </c>
      <c r="P2303">
        <v>-1.3128640427361353</v>
      </c>
      <c r="Q2303">
        <v>-2.7802450908585126</v>
      </c>
      <c r="R2303">
        <v>-0.91167461173065023</v>
      </c>
      <c r="S2303">
        <v>0.29962173105732975</v>
      </c>
      <c r="T2303">
        <v>0.1540842525057074</v>
      </c>
      <c r="U2303">
        <v>-8.3472853697234395E-2</v>
      </c>
      <c r="V2303">
        <v>-2.0668471265717411E-2</v>
      </c>
      <c r="W2303">
        <v>14.150499546843337</v>
      </c>
      <c r="X2303">
        <v>5.6599821241426485E-2</v>
      </c>
      <c r="Y2303">
        <v>-1</v>
      </c>
      <c r="Z2303">
        <v>-1</v>
      </c>
      <c r="AA2303">
        <v>21.481520072960183</v>
      </c>
      <c r="AB2303">
        <v>-6.3267989760001933E-2</v>
      </c>
      <c r="AC2303">
        <v>-6.3122934628989935E-2</v>
      </c>
      <c r="AD2303">
        <v>-6.6162006652455765E-2</v>
      </c>
      <c r="AE2303">
        <v>0.97493951436836213</v>
      </c>
      <c r="AF2303">
        <v>-1</v>
      </c>
      <c r="AG2303">
        <v>-1</v>
      </c>
      <c r="AH2303">
        <v>-1</v>
      </c>
      <c r="AI2303">
        <v>-1.1600438418336812E-2</v>
      </c>
      <c r="AJ2303">
        <v>-2.0668471265717411E-2</v>
      </c>
      <c r="AK2303">
        <v>0.30812961223899393</v>
      </c>
      <c r="AL2303">
        <v>-0.13630165524974663</v>
      </c>
      <c r="AM2303">
        <v>0.35054017239820179</v>
      </c>
      <c r="AN2303">
        <v>-0.167099312183148</v>
      </c>
      <c r="AO2303">
        <v>9.3131450048794289</v>
      </c>
      <c r="AP2303">
        <v>-3.8679837145568481</v>
      </c>
      <c r="AQ2303">
        <v>18.686803289991587</v>
      </c>
      <c r="AR2303">
        <v>0.45679691368218106</v>
      </c>
      <c r="AS2303">
        <v>0.11867302347322983</v>
      </c>
      <c r="AT2303">
        <v>-1</v>
      </c>
      <c r="AU2303">
        <v>-1</v>
      </c>
      <c r="AV2303">
        <v>-1.1581125749951342</v>
      </c>
      <c r="AW2303">
        <v>30.199558764783024</v>
      </c>
      <c r="AX2303">
        <v>29.990937435544691</v>
      </c>
      <c r="AY2303">
        <v>-2.3009885980010331E-2</v>
      </c>
      <c r="AZ2303">
        <v>-33.229913342996724</v>
      </c>
      <c r="BA2303">
        <v>1373.8949191661234</v>
      </c>
    </row>
    <row r="2304" spans="1:100" x14ac:dyDescent="0.25">
      <c r="A2304">
        <v>5401</v>
      </c>
      <c r="B2304" t="s">
        <v>2611</v>
      </c>
      <c r="C2304">
        <v>3</v>
      </c>
      <c r="D2304">
        <v>4.0242153122112372</v>
      </c>
      <c r="E2304">
        <v>0</v>
      </c>
      <c r="F2304">
        <v>0.13401386008159014</v>
      </c>
      <c r="G2304">
        <v>0.13401386008159014</v>
      </c>
      <c r="H2304">
        <v>0.27377071664541996</v>
      </c>
      <c r="I2304">
        <v>0</v>
      </c>
      <c r="J2304">
        <v>16.426242998725197</v>
      </c>
      <c r="K2304">
        <v>0.27377071664541996</v>
      </c>
      <c r="L2304">
        <v>-0.99999999999999922</v>
      </c>
      <c r="M2304">
        <v>-0.99999999999999922</v>
      </c>
      <c r="N2304">
        <v>5.4754143329084011</v>
      </c>
      <c r="O2304">
        <v>20.584472171018017</v>
      </c>
      <c r="P2304">
        <v>0.12665730478638709</v>
      </c>
      <c r="Q2304">
        <v>12.16621525023899</v>
      </c>
      <c r="R2304">
        <v>3.7793432066441648</v>
      </c>
      <c r="S2304">
        <v>0.33333333333333298</v>
      </c>
      <c r="T2304">
        <v>0.33063757007218542</v>
      </c>
      <c r="U2304">
        <v>6.6179240230407291E-2</v>
      </c>
      <c r="V2304">
        <v>0</v>
      </c>
      <c r="W2304">
        <v>18.255177079620243</v>
      </c>
      <c r="X2304">
        <v>0.6532316020328699</v>
      </c>
      <c r="Y2304">
        <v>-0.99999999999999922</v>
      </c>
      <c r="Z2304">
        <v>-0.99999999999999922</v>
      </c>
      <c r="AA2304">
        <v>34.565131744180945</v>
      </c>
      <c r="AB2304">
        <v>0.14171217763373578</v>
      </c>
      <c r="AC2304">
        <v>-8.9073737316391413E-3</v>
      </c>
      <c r="AD2304">
        <v>0.11780742525623457</v>
      </c>
      <c r="AE2304">
        <v>12.530611457916557</v>
      </c>
      <c r="AF2304">
        <v>-0.99999999999999922</v>
      </c>
      <c r="AG2304">
        <v>-0.99999999999999922</v>
      </c>
      <c r="AH2304">
        <v>-0.99999999999999922</v>
      </c>
      <c r="AI2304">
        <v>0</v>
      </c>
      <c r="AJ2304">
        <v>0</v>
      </c>
      <c r="AK2304">
        <v>4.4520562046513827E-2</v>
      </c>
      <c r="AL2304">
        <v>0.1980868134289947</v>
      </c>
      <c r="AM2304">
        <v>0.22308707003414988</v>
      </c>
      <c r="AN2304">
        <v>-0.25593177693827784</v>
      </c>
      <c r="AO2304">
        <v>5.7997795610863161</v>
      </c>
      <c r="AP2304">
        <v>-5.4078603563119731</v>
      </c>
      <c r="AQ2304">
        <v>34.681420078345433</v>
      </c>
      <c r="AR2304">
        <v>0.73015014363592567</v>
      </c>
      <c r="AS2304">
        <v>0.92700231867828942</v>
      </c>
      <c r="AT2304">
        <v>-0.99999999999999922</v>
      </c>
      <c r="AU2304">
        <v>-0.99999999999999922</v>
      </c>
      <c r="AV2304">
        <v>3.9133570667257547</v>
      </c>
      <c r="AW2304">
        <v>49.741743558887045</v>
      </c>
      <c r="AX2304">
        <v>49.741743558887045</v>
      </c>
      <c r="AY2304">
        <v>0.21907570682860553</v>
      </c>
      <c r="AZ2304">
        <v>-15.099172940101758</v>
      </c>
      <c r="BA2304">
        <v>1502.4753810827465</v>
      </c>
      <c r="CU2304" t="e">
        <v>#N/A</v>
      </c>
      <c r="CV2304" t="e">
        <v>#N/A</v>
      </c>
    </row>
    <row r="2305" spans="1:100" x14ac:dyDescent="0.25">
      <c r="A2305">
        <v>5402</v>
      </c>
      <c r="B2305" t="s">
        <v>2612</v>
      </c>
      <c r="C2305">
        <v>3</v>
      </c>
      <c r="D2305">
        <v>4.1496901342384236</v>
      </c>
      <c r="E2305">
        <v>7.1731377174560039E-4</v>
      </c>
      <c r="F2305">
        <v>-0.3249303207897925</v>
      </c>
      <c r="G2305">
        <v>-0.3249303207897925</v>
      </c>
      <c r="H2305">
        <v>-0.12202763226286938</v>
      </c>
      <c r="I2305">
        <v>0</v>
      </c>
      <c r="J2305">
        <v>-7.3216579357721647</v>
      </c>
      <c r="K2305">
        <v>-0.12202763226286938</v>
      </c>
      <c r="L2305">
        <v>-0.99999999999999956</v>
      </c>
      <c r="M2305">
        <v>-0.99999999999999956</v>
      </c>
      <c r="N2305">
        <v>-2.4405526452573887</v>
      </c>
      <c r="O2305">
        <v>-3.4968981223235334</v>
      </c>
      <c r="P2305">
        <v>0.10096188356653682</v>
      </c>
      <c r="Q2305">
        <v>1.5091627745552023</v>
      </c>
      <c r="R2305">
        <v>0.3582875400617096</v>
      </c>
      <c r="S2305">
        <v>0.33333333333333337</v>
      </c>
      <c r="T2305">
        <v>0.10655400089540575</v>
      </c>
      <c r="U2305">
        <v>-0.20435192815470787</v>
      </c>
      <c r="V2305">
        <v>-9.9934073278479824E-3</v>
      </c>
      <c r="W2305">
        <v>13.902785240362094</v>
      </c>
      <c r="X2305">
        <v>-0.54837068154426716</v>
      </c>
      <c r="Y2305">
        <v>-0.99999999999999956</v>
      </c>
      <c r="Z2305">
        <v>-0.99999999999999956</v>
      </c>
      <c r="AA2305">
        <v>17.096536548913797</v>
      </c>
      <c r="AB2305">
        <v>0.12733566885960096</v>
      </c>
      <c r="AC2305">
        <v>2.5460249795743822E-2</v>
      </c>
      <c r="AD2305">
        <v>-9.6086643285545573E-2</v>
      </c>
      <c r="AE2305">
        <v>2.8354637684899675</v>
      </c>
      <c r="AF2305">
        <v>-0.99999999999999956</v>
      </c>
      <c r="AG2305">
        <v>-0.99999999999999956</v>
      </c>
      <c r="AH2305">
        <v>-0.99999999999999956</v>
      </c>
      <c r="AI2305">
        <v>0</v>
      </c>
      <c r="AJ2305">
        <v>-9.9934073278479824E-3</v>
      </c>
      <c r="AK2305">
        <v>-4.6156879688369234E-2</v>
      </c>
      <c r="AL2305">
        <v>-1.0450439340517722E-2</v>
      </c>
      <c r="AM2305">
        <v>-5.4918658348925668E-2</v>
      </c>
      <c r="AN2305">
        <v>0.10382361640933631</v>
      </c>
      <c r="AO2305">
        <v>-1.6037508571649883</v>
      </c>
      <c r="AP2305">
        <v>2.5433382135308182</v>
      </c>
      <c r="AQ2305">
        <v>6.5811273045899368</v>
      </c>
      <c r="AR2305">
        <v>0.22554199874618319</v>
      </c>
      <c r="AS2305">
        <v>-0.67039831380713688</v>
      </c>
      <c r="AT2305">
        <v>-0.99999999999999956</v>
      </c>
      <c r="AU2305">
        <v>-0.99999999999999956</v>
      </c>
      <c r="AV2305">
        <v>3.3357219271917038E-2</v>
      </c>
      <c r="AW2305">
        <v>16.142976640121073</v>
      </c>
      <c r="AX2305">
        <v>15.143635907336272</v>
      </c>
      <c r="AY2305">
        <v>-4.4736020282605725E-2</v>
      </c>
      <c r="AZ2305">
        <v>-54.663896013104029</v>
      </c>
      <c r="BA2305">
        <v>1335.7697977286737</v>
      </c>
      <c r="CU2305" t="e">
        <v>#N/A</v>
      </c>
      <c r="CV2305" t="e">
        <v>#N/A</v>
      </c>
    </row>
    <row r="2306" spans="1:100" x14ac:dyDescent="0.25">
      <c r="A2306">
        <v>5403</v>
      </c>
      <c r="B2306" t="s">
        <v>2613</v>
      </c>
      <c r="C2306">
        <v>3</v>
      </c>
      <c r="D2306">
        <v>4.5827013567199879</v>
      </c>
      <c r="E2306">
        <v>0</v>
      </c>
      <c r="F2306">
        <v>-1.348586685742164</v>
      </c>
      <c r="G2306">
        <v>-1.348586685742164</v>
      </c>
      <c r="H2306">
        <v>0.25748623481095917</v>
      </c>
      <c r="I2306">
        <v>0</v>
      </c>
      <c r="J2306">
        <v>15.449174088657543</v>
      </c>
      <c r="K2306">
        <v>0.25748623481095917</v>
      </c>
      <c r="L2306">
        <v>-0.99999999999999967</v>
      </c>
      <c r="M2306">
        <v>-0.99999999999999967</v>
      </c>
      <c r="N2306">
        <v>5.1497246962191818</v>
      </c>
      <c r="O2306">
        <v>18.683288759635392</v>
      </c>
      <c r="P2306">
        <v>-0.10691904247483459</v>
      </c>
      <c r="Q2306">
        <v>-0.27544275761519466</v>
      </c>
      <c r="R2306">
        <v>-9.2706647516120941E-2</v>
      </c>
      <c r="S2306">
        <v>0.33333333333333315</v>
      </c>
      <c r="T2306">
        <v>0.25506610627374227</v>
      </c>
      <c r="U2306">
        <v>0.20519569615481861</v>
      </c>
      <c r="V2306">
        <v>0</v>
      </c>
      <c r="W2306">
        <v>21.444356038037391</v>
      </c>
      <c r="X2306">
        <v>1.0734287623558003</v>
      </c>
      <c r="Y2306">
        <v>-0.99999999999999967</v>
      </c>
      <c r="Z2306">
        <v>-0.99999999999999967</v>
      </c>
      <c r="AA2306">
        <v>46.636647379080671</v>
      </c>
      <c r="AB2306">
        <v>0.20383943041311689</v>
      </c>
      <c r="AC2306">
        <v>0.14836267568321074</v>
      </c>
      <c r="AD2306">
        <v>0.15349785367485955</v>
      </c>
      <c r="AE2306">
        <v>25.284997988559361</v>
      </c>
      <c r="AF2306">
        <v>-0.99999999999999967</v>
      </c>
      <c r="AG2306">
        <v>-0.99999999999999967</v>
      </c>
      <c r="AH2306">
        <v>-0.99999999999999967</v>
      </c>
      <c r="AI2306">
        <v>0</v>
      </c>
      <c r="AJ2306">
        <v>0</v>
      </c>
      <c r="AK2306">
        <v>-0.11192061792750976</v>
      </c>
      <c r="AL2306">
        <v>-0.11697886841240809</v>
      </c>
      <c r="AM2306">
        <v>-5.3811468592178592E-2</v>
      </c>
      <c r="AN2306">
        <v>2.8017825350010309E-2</v>
      </c>
      <c r="AO2306">
        <v>-1.9048898044420131</v>
      </c>
      <c r="AP2306">
        <v>0.11555129168821754</v>
      </c>
      <c r="AQ2306">
        <v>36.893530126694948</v>
      </c>
      <c r="AR2306">
        <v>0.79359513576189444</v>
      </c>
      <c r="AS2306">
        <v>1.3309149971667602</v>
      </c>
      <c r="AT2306">
        <v>-0.99999999999999967</v>
      </c>
      <c r="AU2306">
        <v>-0.99999999999999967</v>
      </c>
      <c r="AV2306">
        <v>-1.4412933332582851</v>
      </c>
      <c r="AW2306">
        <v>65.435487430404251</v>
      </c>
      <c r="AX2306">
        <v>65.435487430404251</v>
      </c>
      <c r="AY2306">
        <v>0.16740037901134741</v>
      </c>
      <c r="AZ2306">
        <v>-8.7007748282860025</v>
      </c>
      <c r="BA2306">
        <v>1438.1565082426278</v>
      </c>
    </row>
    <row r="2307" spans="1:100" x14ac:dyDescent="0.25">
      <c r="A2307">
        <v>5404</v>
      </c>
      <c r="B2307" t="s">
        <v>2614</v>
      </c>
      <c r="C2307">
        <v>3</v>
      </c>
      <c r="D2307">
        <v>5.2461636729962402</v>
      </c>
      <c r="E2307">
        <v>0</v>
      </c>
      <c r="F2307">
        <v>1.4025002943232561</v>
      </c>
      <c r="G2307">
        <v>1.4025002943232561</v>
      </c>
      <c r="H2307">
        <v>0.23736596488949885</v>
      </c>
      <c r="I2307">
        <v>0</v>
      </c>
      <c r="J2307">
        <v>14.241957893369927</v>
      </c>
      <c r="K2307">
        <v>0.23736596488949885</v>
      </c>
      <c r="L2307">
        <v>-0.99999999999999967</v>
      </c>
      <c r="M2307">
        <v>-0.99999999999999967</v>
      </c>
      <c r="N2307">
        <v>4.7473192977899767</v>
      </c>
      <c r="O2307">
        <v>20.890621860689429</v>
      </c>
      <c r="P2307">
        <v>-6.1179881190304229E-2</v>
      </c>
      <c r="Q2307">
        <v>1.902358842860993</v>
      </c>
      <c r="R2307">
        <v>0.60833207786536825</v>
      </c>
      <c r="S2307">
        <v>0.33333333333333343</v>
      </c>
      <c r="T2307">
        <v>0.33390088045036465</v>
      </c>
      <c r="U2307">
        <v>0.26839260338200616</v>
      </c>
      <c r="V2307">
        <v>8.3778819077294703E-2</v>
      </c>
      <c r="W2307">
        <v>31.281586854140002</v>
      </c>
      <c r="X2307">
        <v>2.002563474324492</v>
      </c>
      <c r="Y2307">
        <v>-0.99999999999999967</v>
      </c>
      <c r="Z2307">
        <v>-0.99999999999999967</v>
      </c>
      <c r="AA2307">
        <v>77.358499454789481</v>
      </c>
      <c r="AB2307">
        <v>0.38843559275174838</v>
      </c>
      <c r="AC2307">
        <v>0.26380721621499736</v>
      </c>
      <c r="AD2307">
        <v>0.2571288014889358</v>
      </c>
      <c r="AE2307">
        <v>45.468580522784073</v>
      </c>
      <c r="AF2307">
        <v>-0.99999999999999967</v>
      </c>
      <c r="AG2307">
        <v>-0.99999999999999967</v>
      </c>
      <c r="AH2307">
        <v>-0.99999999999999967</v>
      </c>
      <c r="AI2307">
        <v>-1.2666686660730349E-2</v>
      </c>
      <c r="AJ2307">
        <v>8.3778819077294703E-2</v>
      </c>
      <c r="AK2307">
        <v>0.21734104193827289</v>
      </c>
      <c r="AL2307">
        <v>-1.7941832615511043E-2</v>
      </c>
      <c r="AM2307">
        <v>1.9276879797334522E-2</v>
      </c>
      <c r="AN2307">
        <v>0.32673210654115747</v>
      </c>
      <c r="AO2307">
        <v>1.5686272046247274</v>
      </c>
      <c r="AP2307">
        <v>8.0785935004513831</v>
      </c>
      <c r="AQ2307">
        <v>45.523544747509931</v>
      </c>
      <c r="AR2307">
        <v>1.0194056362429988</v>
      </c>
      <c r="AS2307">
        <v>2.2399294392139901</v>
      </c>
      <c r="AT2307">
        <v>-0.99999999999999967</v>
      </c>
      <c r="AU2307">
        <v>-0.99999999999999967</v>
      </c>
      <c r="AV2307">
        <v>2.0108323721886241</v>
      </c>
      <c r="AW2307">
        <v>106.32771481593022</v>
      </c>
      <c r="AX2307">
        <v>114.45226299044509</v>
      </c>
      <c r="AY2307">
        <v>0.30744138594202319</v>
      </c>
      <c r="AZ2307">
        <v>34.600078584631753</v>
      </c>
      <c r="BA2307">
        <v>1472.1835958733318</v>
      </c>
      <c r="CU2307" t="e">
        <v>#N/A</v>
      </c>
      <c r="CV2307" t="e">
        <v>#N/A</v>
      </c>
    </row>
    <row r="2308" spans="1:100" x14ac:dyDescent="0.25">
      <c r="A2308">
        <v>5406</v>
      </c>
      <c r="B2308" t="s">
        <v>2615</v>
      </c>
      <c r="C2308">
        <v>3</v>
      </c>
      <c r="D2308">
        <v>4.2922823426412604</v>
      </c>
      <c r="E2308">
        <v>0</v>
      </c>
      <c r="F2308">
        <v>0.58768431498126561</v>
      </c>
      <c r="G2308">
        <v>0.58768431498126561</v>
      </c>
      <c r="H2308">
        <v>0.36488139189330171</v>
      </c>
      <c r="I2308">
        <v>0</v>
      </c>
      <c r="J2308">
        <v>21.8928835135981</v>
      </c>
      <c r="K2308">
        <v>0.36488139189330171</v>
      </c>
      <c r="L2308">
        <v>-0.99999999999999967</v>
      </c>
      <c r="M2308">
        <v>-0.99999999999999967</v>
      </c>
      <c r="N2308">
        <v>7.2976278378660346</v>
      </c>
      <c r="O2308">
        <v>26.772850171220611</v>
      </c>
      <c r="P2308">
        <v>1.0938994929051624</v>
      </c>
      <c r="Q2308">
        <v>-0.56526966059498429</v>
      </c>
      <c r="R2308">
        <v>-0.14533030131142891</v>
      </c>
      <c r="S2308">
        <v>0.33333333333333343</v>
      </c>
      <c r="T2308">
        <v>0.37249097366574097</v>
      </c>
      <c r="U2308">
        <v>0.49625337966415256</v>
      </c>
      <c r="V2308">
        <v>0</v>
      </c>
      <c r="W2308">
        <v>33.487851790797002</v>
      </c>
      <c r="X2308">
        <v>2.3651140740947905</v>
      </c>
      <c r="Y2308">
        <v>-0.99999999999999967</v>
      </c>
      <c r="Z2308">
        <v>-0.99999999999999967</v>
      </c>
      <c r="AA2308">
        <v>75.173060880518392</v>
      </c>
      <c r="AB2308">
        <v>0.26515544632241134</v>
      </c>
      <c r="AC2308">
        <v>0.23640963257036357</v>
      </c>
      <c r="AD2308">
        <v>0.3350457089278816</v>
      </c>
      <c r="AE2308">
        <v>41.830539391032808</v>
      </c>
      <c r="AF2308">
        <v>-0.99999999999999967</v>
      </c>
      <c r="AG2308">
        <v>-0.99999999999999967</v>
      </c>
      <c r="AH2308">
        <v>-0.99999999999999967</v>
      </c>
      <c r="AI2308">
        <v>0</v>
      </c>
      <c r="AJ2308">
        <v>0</v>
      </c>
      <c r="AK2308">
        <v>-0.31561740747617734</v>
      </c>
      <c r="AL2308">
        <v>1.1538432389926058E-2</v>
      </c>
      <c r="AM2308">
        <v>0.29143463067579417</v>
      </c>
      <c r="AN2308">
        <v>0.1639027580236585</v>
      </c>
      <c r="AO2308">
        <v>5.7077787295139677</v>
      </c>
      <c r="AP2308">
        <v>4.1552611125410932</v>
      </c>
      <c r="AQ2308">
        <v>55.380735304395103</v>
      </c>
      <c r="AR2308">
        <v>1.202077686663227</v>
      </c>
      <c r="AS2308">
        <v>2.7299954659880905</v>
      </c>
      <c r="AT2308">
        <v>-0.99999999999999967</v>
      </c>
      <c r="AU2308">
        <v>-0.99999999999999967</v>
      </c>
      <c r="AV2308">
        <v>0.44235401366983679</v>
      </c>
      <c r="AW2308">
        <v>106.10117216428013</v>
      </c>
      <c r="AX2308">
        <v>106.10117216428013</v>
      </c>
      <c r="AY2308">
        <v>7.8402852856623129E-2</v>
      </c>
      <c r="AZ2308">
        <v>8.1961603519093735</v>
      </c>
      <c r="BA2308">
        <v>1510.0592241680508</v>
      </c>
    </row>
    <row r="2309" spans="1:100" x14ac:dyDescent="0.25">
      <c r="A2309">
        <v>5407</v>
      </c>
      <c r="B2309" t="s">
        <v>1880</v>
      </c>
      <c r="C2309">
        <v>3</v>
      </c>
      <c r="D2309">
        <v>4.3091706109409555</v>
      </c>
      <c r="E2309">
        <v>0</v>
      </c>
      <c r="F2309">
        <v>-6.8941572039959015E-3</v>
      </c>
      <c r="G2309">
        <v>-6.8941572039959015E-3</v>
      </c>
      <c r="H2309">
        <v>7.0998378310206833E-2</v>
      </c>
      <c r="I2309">
        <v>0</v>
      </c>
      <c r="J2309">
        <v>4.2599026986124127</v>
      </c>
      <c r="K2309">
        <v>7.0998378310206833E-2</v>
      </c>
      <c r="L2309">
        <v>-1.0000000000000002</v>
      </c>
      <c r="M2309">
        <v>-1.0000000000000002</v>
      </c>
      <c r="N2309">
        <v>1.4199675662041369</v>
      </c>
      <c r="O2309">
        <v>8.5621791523493727</v>
      </c>
      <c r="P2309">
        <v>-0.17400467616393045</v>
      </c>
      <c r="Q2309">
        <v>1.6152288452184353</v>
      </c>
      <c r="R2309">
        <v>0.35478403359013128</v>
      </c>
      <c r="S2309">
        <v>0.33333333333333331</v>
      </c>
      <c r="T2309">
        <v>0.36702811565923404</v>
      </c>
      <c r="U2309">
        <v>0.15244781165056559</v>
      </c>
      <c r="V2309">
        <v>-2.4247093573651624E-3</v>
      </c>
      <c r="W2309">
        <v>31.175446919022445</v>
      </c>
      <c r="X2309">
        <v>1.2537209978532169</v>
      </c>
      <c r="Y2309">
        <v>-1.0000000000000002</v>
      </c>
      <c r="Z2309">
        <v>-1.0000000000000002</v>
      </c>
      <c r="AA2309">
        <v>77.289293462179728</v>
      </c>
      <c r="AB2309">
        <v>0.33963725620816876</v>
      </c>
      <c r="AC2309">
        <v>0.43778029809303953</v>
      </c>
      <c r="AD2309">
        <v>0.13776369589013499</v>
      </c>
      <c r="AE2309">
        <v>45.759062509567144</v>
      </c>
      <c r="AF2309">
        <v>-1.0000000000000002</v>
      </c>
      <c r="AG2309">
        <v>-1.0000000000000002</v>
      </c>
      <c r="AH2309">
        <v>-1.0000000000000002</v>
      </c>
      <c r="AI2309">
        <v>4.2763353484917121E-3</v>
      </c>
      <c r="AJ2309">
        <v>-2.4247093573651624E-3</v>
      </c>
      <c r="AK2309">
        <v>0.15290937956694944</v>
      </c>
      <c r="AL2309">
        <v>-5.5223254087258283E-2</v>
      </c>
      <c r="AM2309">
        <v>5.3096027491983819E-2</v>
      </c>
      <c r="AN2309">
        <v>8.4572631805764298E-2</v>
      </c>
      <c r="AO2309">
        <v>2.0919475851343425</v>
      </c>
      <c r="AP2309">
        <v>1.8381995247078156</v>
      </c>
      <c r="AQ2309">
        <v>35.435349617634856</v>
      </c>
      <c r="AR2309">
        <v>0.85038455128576795</v>
      </c>
      <c r="AS2309">
        <v>1.3247193761634224</v>
      </c>
      <c r="AT2309">
        <v>-1.0000000000000002</v>
      </c>
      <c r="AU2309">
        <v>-1.0000000000000002</v>
      </c>
      <c r="AV2309">
        <v>0.3478898763861355</v>
      </c>
      <c r="AW2309">
        <v>87.689672139236919</v>
      </c>
      <c r="AX2309">
        <v>87.532727910470228</v>
      </c>
      <c r="AY2309">
        <v>0.23112846783225324</v>
      </c>
      <c r="AZ2309">
        <v>-5.3751406301090974</v>
      </c>
      <c r="BA2309">
        <v>1459.2396832445718</v>
      </c>
    </row>
    <row r="2310" spans="1:100" x14ac:dyDescent="0.25">
      <c r="A2310">
        <v>5408</v>
      </c>
      <c r="B2310" t="s">
        <v>2616</v>
      </c>
      <c r="C2310">
        <v>3</v>
      </c>
      <c r="D2310">
        <v>-1.0173389515330999</v>
      </c>
      <c r="E2310">
        <v>-0.17760123946413517</v>
      </c>
      <c r="F2310">
        <v>9.2721763735455209E-4</v>
      </c>
      <c r="G2310">
        <v>-8.7872100035889175E-3</v>
      </c>
      <c r="H2310">
        <v>9.7671270247855796E-2</v>
      </c>
      <c r="I2310">
        <v>0</v>
      </c>
      <c r="J2310">
        <v>5.860276214871349</v>
      </c>
      <c r="K2310">
        <v>9.7671270247855796E-2</v>
      </c>
      <c r="L2310">
        <v>-0.99999999999999967</v>
      </c>
      <c r="M2310">
        <v>-0.99999999999999967</v>
      </c>
      <c r="N2310">
        <v>1.953425404957116</v>
      </c>
      <c r="O2310">
        <v>4.8341500533346613</v>
      </c>
      <c r="P2310">
        <v>-0.85741580073222434</v>
      </c>
      <c r="Q2310">
        <v>8.9941658609861558E-3</v>
      </c>
      <c r="R2310">
        <v>-0.13681392613146162</v>
      </c>
      <c r="S2310">
        <v>0.34801082715291093</v>
      </c>
      <c r="T2310">
        <v>0.27330909728867314</v>
      </c>
      <c r="U2310">
        <v>5.8932444030517964E-2</v>
      </c>
      <c r="V2310">
        <v>0</v>
      </c>
      <c r="W2310">
        <v>23.303243928969835</v>
      </c>
      <c r="X2310">
        <v>0.69935419427113965</v>
      </c>
      <c r="Y2310">
        <v>-0.99999999999999967</v>
      </c>
      <c r="Z2310">
        <v>-0.99999999999999967</v>
      </c>
      <c r="AA2310">
        <v>20.91906077057758</v>
      </c>
      <c r="AB2310">
        <v>-0.14591867703092876</v>
      </c>
      <c r="AC2310">
        <v>2.5488985844920268E-2</v>
      </c>
      <c r="AD2310">
        <v>7.5482306540792396E-2</v>
      </c>
      <c r="AE2310">
        <v>-2.247369232260807</v>
      </c>
      <c r="AF2310">
        <v>-0.99999999999999967</v>
      </c>
      <c r="AG2310">
        <v>-0.99999999999999967</v>
      </c>
      <c r="AH2310">
        <v>-0.99999999999999967</v>
      </c>
      <c r="AI2310">
        <v>0</v>
      </c>
      <c r="AJ2310">
        <v>0</v>
      </c>
      <c r="AK2310">
        <v>0.18001631796482856</v>
      </c>
      <c r="AL2310">
        <v>-0.10776774401456903</v>
      </c>
      <c r="AM2310">
        <v>0.4746411290820628</v>
      </c>
      <c r="AN2310">
        <v>-1.4683026627629953E-2</v>
      </c>
      <c r="AO2310">
        <v>12.766109816875709</v>
      </c>
      <c r="AP2310">
        <v>-0.9059143857635934</v>
      </c>
      <c r="AQ2310">
        <v>29.163520143841197</v>
      </c>
      <c r="AR2310">
        <v>0.68025236847210202</v>
      </c>
      <c r="AS2310">
        <v>0.79702546451899581</v>
      </c>
      <c r="AT2310">
        <v>-0.99999999999999967</v>
      </c>
      <c r="AU2310">
        <v>-0.99999999999999967</v>
      </c>
      <c r="AV2310">
        <v>-0.14560113613505049</v>
      </c>
      <c r="AW2310">
        <v>24.847296438148646</v>
      </c>
      <c r="AX2310">
        <v>24.847296438148646</v>
      </c>
      <c r="AY2310">
        <v>0.13948486014241249</v>
      </c>
      <c r="AZ2310">
        <v>-41.762334529150905</v>
      </c>
      <c r="BA2310">
        <v>1372.273785267626</v>
      </c>
      <c r="CU2310" t="e">
        <v>#N/A</v>
      </c>
      <c r="CV2310" t="e">
        <v>#N/A</v>
      </c>
    </row>
    <row r="2311" spans="1:100" x14ac:dyDescent="0.25">
      <c r="A2311">
        <v>5409</v>
      </c>
      <c r="B2311" t="s">
        <v>1851</v>
      </c>
      <c r="C2311">
        <v>2</v>
      </c>
      <c r="D2311">
        <v>3.0246680124517638</v>
      </c>
      <c r="E2311">
        <v>-0.1571020141083608</v>
      </c>
      <c r="F2311">
        <v>-0.31426389852981906</v>
      </c>
      <c r="G2311">
        <v>-0.30802413082996344</v>
      </c>
      <c r="H2311">
        <v>-1.1496367083695253E-2</v>
      </c>
      <c r="I2311">
        <v>0</v>
      </c>
      <c r="J2311">
        <v>-0.68978202502171548</v>
      </c>
      <c r="K2311">
        <v>-1.1496367083695253E-2</v>
      </c>
      <c r="L2311">
        <v>-1</v>
      </c>
      <c r="M2311">
        <v>-1</v>
      </c>
      <c r="N2311">
        <v>-0.22992734167390494</v>
      </c>
      <c r="O2311">
        <v>3.1283656245167375</v>
      </c>
      <c r="P2311">
        <v>-0.62785944428797213</v>
      </c>
      <c r="Q2311">
        <v>-1.1792115048199909</v>
      </c>
      <c r="R2311">
        <v>-0.38581768717093562</v>
      </c>
      <c r="S2311">
        <v>0.31270569287625166</v>
      </c>
      <c r="T2311">
        <v>0.20932500199586218</v>
      </c>
      <c r="U2311">
        <v>-1.5069277248546897E-2</v>
      </c>
      <c r="V2311">
        <v>-1.1623566135572088E-2</v>
      </c>
      <c r="W2311">
        <v>18.46773491689067</v>
      </c>
      <c r="X2311">
        <v>0.37348613473988612</v>
      </c>
      <c r="Y2311">
        <v>-1</v>
      </c>
      <c r="Z2311">
        <v>-1</v>
      </c>
      <c r="AA2311">
        <v>30.370012346383803</v>
      </c>
      <c r="AB2311">
        <v>1.3459374037321586E-2</v>
      </c>
      <c r="AC2311">
        <v>1.3633547019593073E-2</v>
      </c>
      <c r="AD2311">
        <v>9.9353238608678174E-3</v>
      </c>
      <c r="AE2311">
        <v>8.0435618032731835</v>
      </c>
      <c r="AF2311">
        <v>-1</v>
      </c>
      <c r="AG2311">
        <v>-1</v>
      </c>
      <c r="AH2311">
        <v>-1</v>
      </c>
      <c r="AI2311">
        <v>-6.6407315839565684E-3</v>
      </c>
      <c r="AJ2311">
        <v>-1.1623566135572088E-2</v>
      </c>
      <c r="AK2311">
        <v>0.21569292388694683</v>
      </c>
      <c r="AL2311">
        <v>-4.3864966897699517E-2</v>
      </c>
      <c r="AM2311">
        <v>0.24287700102565035</v>
      </c>
      <c r="AN2311">
        <v>-5.9436140810596602E-2</v>
      </c>
      <c r="AO2311">
        <v>6.5716189766784163</v>
      </c>
      <c r="AP2311">
        <v>-1.1264576863558355</v>
      </c>
      <c r="AQ2311">
        <v>23.282805048985203</v>
      </c>
      <c r="AR2311">
        <v>0.55796390862942913</v>
      </c>
      <c r="AS2311">
        <v>0.44583439187149143</v>
      </c>
      <c r="AT2311">
        <v>-1</v>
      </c>
      <c r="AU2311">
        <v>-1</v>
      </c>
      <c r="AV2311">
        <v>-0.46027926166224731</v>
      </c>
      <c r="AW2311">
        <v>40.442895798946623</v>
      </c>
      <c r="AX2311">
        <v>40.36846871553287</v>
      </c>
      <c r="AY2311">
        <v>5.589127902470313E-2</v>
      </c>
      <c r="AZ2311">
        <v>-19.407019373323728</v>
      </c>
      <c r="BA2311">
        <v>1427.4131574758899</v>
      </c>
    </row>
    <row r="2312" spans="1:100" x14ac:dyDescent="0.25">
      <c r="A2312">
        <v>5410</v>
      </c>
      <c r="B2312" t="s">
        <v>2617</v>
      </c>
      <c r="C2312">
        <v>3</v>
      </c>
      <c r="D2312">
        <v>0.36443682434814839</v>
      </c>
      <c r="E2312">
        <v>0</v>
      </c>
      <c r="F2312">
        <v>-0.10770580233232868</v>
      </c>
      <c r="G2312">
        <v>-0.10770580233232868</v>
      </c>
      <c r="H2312">
        <v>-9.672626463070999E-2</v>
      </c>
      <c r="I2312">
        <v>0</v>
      </c>
      <c r="J2312">
        <v>-5.803575877842599</v>
      </c>
      <c r="K2312">
        <v>-9.672626463070999E-2</v>
      </c>
      <c r="L2312">
        <v>-1.0000000000000009</v>
      </c>
      <c r="M2312">
        <v>-1.0000000000000009</v>
      </c>
      <c r="N2312">
        <v>-1.9345252926141998</v>
      </c>
      <c r="O2312">
        <v>-5.5468448558267776</v>
      </c>
      <c r="P2312">
        <v>-0.17037842762779473</v>
      </c>
      <c r="Q2312">
        <v>-2.4679944695077327</v>
      </c>
      <c r="R2312">
        <v>-0.79962706651378812</v>
      </c>
      <c r="S2312">
        <v>0.37400472588356387</v>
      </c>
      <c r="T2312">
        <v>0.29003562363405178</v>
      </c>
      <c r="U2312">
        <v>1.4322925287526475E-2</v>
      </c>
      <c r="V2312">
        <v>0</v>
      </c>
      <c r="W2312">
        <v>31.003581577434076</v>
      </c>
      <c r="X2312">
        <v>0.77476060559914994</v>
      </c>
      <c r="Y2312">
        <v>-1.0000000000000009</v>
      </c>
      <c r="Z2312">
        <v>-1.0000000000000009</v>
      </c>
      <c r="AA2312">
        <v>48.166305293160676</v>
      </c>
      <c r="AB2312">
        <v>0.20153633258494402</v>
      </c>
      <c r="AC2312">
        <v>0.32217106990090533</v>
      </c>
      <c r="AD2312">
        <v>-0.16446038684104167</v>
      </c>
      <c r="AE2312">
        <v>17.962350782240371</v>
      </c>
      <c r="AF2312">
        <v>-1.0000000000000009</v>
      </c>
      <c r="AG2312">
        <v>-1.0000000000000009</v>
      </c>
      <c r="AH2312">
        <v>-1.0000000000000009</v>
      </c>
      <c r="AI2312">
        <v>0</v>
      </c>
      <c r="AJ2312">
        <v>0</v>
      </c>
      <c r="AK2312">
        <v>0.19087972599850164</v>
      </c>
      <c r="AL2312">
        <v>0.32650745187464403</v>
      </c>
      <c r="AM2312">
        <v>3.3745044666989771E-2</v>
      </c>
      <c r="AN2312">
        <v>-6.5563902880620584E-2</v>
      </c>
      <c r="AO2312">
        <v>1.7980247466672532</v>
      </c>
      <c r="AP2312">
        <v>-6.5603126422955071E-3</v>
      </c>
      <c r="AQ2312">
        <v>25.200005699591486</v>
      </c>
      <c r="AR2312">
        <v>0.67836327480514169</v>
      </c>
      <c r="AS2312">
        <v>0.67803434096843962</v>
      </c>
      <c r="AT2312">
        <v>-1.0000000000000009</v>
      </c>
      <c r="AU2312">
        <v>-1.0000000000000009</v>
      </c>
      <c r="AV2312">
        <v>-0.90733286884611686</v>
      </c>
      <c r="AW2312">
        <v>42.612900124691627</v>
      </c>
      <c r="AX2312">
        <v>42.612900124691627</v>
      </c>
      <c r="AY2312">
        <v>0.10105203360082669</v>
      </c>
      <c r="AZ2312">
        <v>-19.590087703168663</v>
      </c>
      <c r="BA2312">
        <v>1430.7808673210022</v>
      </c>
      <c r="CU2312" t="e">
        <v>#N/A</v>
      </c>
      <c r="CV2312" t="e">
        <v>#N/A</v>
      </c>
    </row>
    <row r="2313" spans="1:100" x14ac:dyDescent="0.25">
      <c r="A2313">
        <v>5411</v>
      </c>
      <c r="B2313" t="s">
        <v>2618</v>
      </c>
      <c r="C2313">
        <v>3</v>
      </c>
      <c r="D2313">
        <v>5.980025696425626</v>
      </c>
      <c r="E2313">
        <v>0</v>
      </c>
      <c r="F2313">
        <v>-0.5839404604010574</v>
      </c>
      <c r="G2313">
        <v>-0.5839404604010574</v>
      </c>
      <c r="H2313">
        <v>-2.5662789049838937E-2</v>
      </c>
      <c r="I2313">
        <v>0</v>
      </c>
      <c r="J2313">
        <v>-1.5397673429903367</v>
      </c>
      <c r="K2313">
        <v>-2.5662789049838937E-2</v>
      </c>
      <c r="L2313">
        <v>-0.99999999999999933</v>
      </c>
      <c r="M2313">
        <v>-0.99999999999999933</v>
      </c>
      <c r="N2313">
        <v>-0.51325578099677915</v>
      </c>
      <c r="O2313">
        <v>3.8563178930342272</v>
      </c>
      <c r="P2313">
        <v>0.31394627897682686</v>
      </c>
      <c r="Q2313">
        <v>0.35772248152624131</v>
      </c>
      <c r="R2313">
        <v>0.14670927230753952</v>
      </c>
      <c r="S2313">
        <v>0.35982058989424753</v>
      </c>
      <c r="T2313">
        <v>0.22300053549560328</v>
      </c>
      <c r="U2313">
        <v>0.19092706991488367</v>
      </c>
      <c r="V2313">
        <v>0</v>
      </c>
      <c r="W2313">
        <v>31.976439374182956</v>
      </c>
      <c r="X2313">
        <v>1.2533299998043566</v>
      </c>
      <c r="Y2313">
        <v>-0.99999999999999933</v>
      </c>
      <c r="Z2313">
        <v>-0.99999999999999933</v>
      </c>
      <c r="AA2313">
        <v>41.123872841130243</v>
      </c>
      <c r="AB2313">
        <v>0.17869576851988589</v>
      </c>
      <c r="AC2313">
        <v>2.3879604039408392E-2</v>
      </c>
      <c r="AD2313">
        <v>-2.2560888666498968E-2</v>
      </c>
      <c r="AE2313">
        <v>9.0007241946397691</v>
      </c>
      <c r="AF2313">
        <v>-0.99999999999999933</v>
      </c>
      <c r="AG2313">
        <v>-0.99999999999999933</v>
      </c>
      <c r="AH2313">
        <v>-0.99999999999999933</v>
      </c>
      <c r="AI2313">
        <v>-1.0566542838231219E-2</v>
      </c>
      <c r="AJ2313">
        <v>0</v>
      </c>
      <c r="AK2313">
        <v>0.25372607389719637</v>
      </c>
      <c r="AL2313">
        <v>0.63694560499796804</v>
      </c>
      <c r="AM2313">
        <v>4.5019105733383469E-2</v>
      </c>
      <c r="AN2313">
        <v>0.78527417194784221</v>
      </c>
      <c r="AO2313">
        <v>2.3941080128205692</v>
      </c>
      <c r="AP2313">
        <v>22.816582323685893</v>
      </c>
      <c r="AQ2313">
        <v>30.436672031192618</v>
      </c>
      <c r="AR2313">
        <v>0.7737481953047346</v>
      </c>
      <c r="AS2313">
        <v>1.2276672107545181</v>
      </c>
      <c r="AT2313">
        <v>-0.99999999999999933</v>
      </c>
      <c r="AU2313">
        <v>-0.99999999999999933</v>
      </c>
      <c r="AV2313">
        <v>-0.43723118809351796</v>
      </c>
      <c r="AW2313">
        <v>67.796773057850373</v>
      </c>
      <c r="AX2313">
        <v>67.585442201085755</v>
      </c>
      <c r="AY2313">
        <v>0.42674200604806761</v>
      </c>
      <c r="AZ2313">
        <v>30.931573752579908</v>
      </c>
      <c r="BA2313">
        <v>1477.907219551309</v>
      </c>
      <c r="CU2313" t="e">
        <v>#N/A</v>
      </c>
      <c r="CV2313" t="e">
        <v>#N/A</v>
      </c>
    </row>
    <row r="2314" spans="1:100" x14ac:dyDescent="0.25">
      <c r="A2314">
        <v>5412</v>
      </c>
      <c r="B2314" t="s">
        <v>2619</v>
      </c>
      <c r="C2314">
        <v>3</v>
      </c>
      <c r="D2314">
        <v>4.3249011042543035</v>
      </c>
      <c r="E2314">
        <v>-0.15494644990456555</v>
      </c>
      <c r="F2314">
        <v>-0.59070575711697759</v>
      </c>
      <c r="G2314">
        <v>-0.63477900149092714</v>
      </c>
      <c r="H2314">
        <v>-0.26427007408571523</v>
      </c>
      <c r="I2314">
        <v>0</v>
      </c>
      <c r="J2314">
        <v>-15.856204445142913</v>
      </c>
      <c r="K2314">
        <v>-0.26427007408571523</v>
      </c>
      <c r="L2314">
        <v>-1.0000000000000024</v>
      </c>
      <c r="M2314">
        <v>-1.0000000000000024</v>
      </c>
      <c r="N2314">
        <v>-5.285401481714306</v>
      </c>
      <c r="O2314">
        <v>-12.166082342379539</v>
      </c>
      <c r="P2314">
        <v>0.5993996944427662</v>
      </c>
      <c r="Q2314">
        <v>-0.45612990248251639</v>
      </c>
      <c r="R2314">
        <v>-0.14565736766567505</v>
      </c>
      <c r="S2314">
        <v>0.33333333333333409</v>
      </c>
      <c r="T2314">
        <v>0.25302658065329303</v>
      </c>
      <c r="U2314">
        <v>-0.12679098978121067</v>
      </c>
      <c r="V2314">
        <v>-3.8447247963748134E-2</v>
      </c>
      <c r="W2314">
        <v>27.415670013095344</v>
      </c>
      <c r="X2314">
        <v>2.520749963289725E-2</v>
      </c>
      <c r="Y2314">
        <v>-1.0000000000000024</v>
      </c>
      <c r="Z2314">
        <v>-1.0000000000000024</v>
      </c>
      <c r="AA2314">
        <v>55.42461418084676</v>
      </c>
      <c r="AB2314">
        <v>0.13065471692913883</v>
      </c>
      <c r="AC2314">
        <v>0.31371017040345561</v>
      </c>
      <c r="AD2314">
        <v>0.11872714337574833</v>
      </c>
      <c r="AE2314">
        <v>28.154601535417115</v>
      </c>
      <c r="AF2314">
        <v>-1.0000000000000024</v>
      </c>
      <c r="AG2314">
        <v>-1.0000000000000024</v>
      </c>
      <c r="AH2314">
        <v>-1.0000000000000024</v>
      </c>
      <c r="AI2314">
        <v>0</v>
      </c>
      <c r="AJ2314">
        <v>-3.8447247963748134E-2</v>
      </c>
      <c r="AK2314">
        <v>-0.18384721173380489</v>
      </c>
      <c r="AL2314">
        <v>-0.12837263408448024</v>
      </c>
      <c r="AM2314">
        <v>0.41838977797462806</v>
      </c>
      <c r="AN2314">
        <v>7.6126069681741432E-2</v>
      </c>
      <c r="AO2314">
        <v>9.5405083906966759</v>
      </c>
      <c r="AP2314">
        <v>1.2612885716211357</v>
      </c>
      <c r="AQ2314">
        <v>11.559465567952428</v>
      </c>
      <c r="AR2314">
        <v>0.42112167624166824</v>
      </c>
      <c r="AS2314">
        <v>-0.23906257445281789</v>
      </c>
      <c r="AT2314">
        <v>-1.0000000000000024</v>
      </c>
      <c r="AU2314">
        <v>-1.0000000000000024</v>
      </c>
      <c r="AV2314">
        <v>-0.78043636915660242</v>
      </c>
      <c r="AW2314">
        <v>44.519820410088386</v>
      </c>
      <c r="AX2314">
        <v>40.675095613713566</v>
      </c>
      <c r="AY2314">
        <v>8.3936834271257851E-2</v>
      </c>
      <c r="AZ2314">
        <v>-9.9450014998132197</v>
      </c>
      <c r="BA2314">
        <v>1399.7954746073067</v>
      </c>
    </row>
    <row r="2315" spans="1:100" x14ac:dyDescent="0.25">
      <c r="A2315">
        <v>5413</v>
      </c>
      <c r="B2315" t="s">
        <v>2620</v>
      </c>
      <c r="C2315">
        <v>3</v>
      </c>
      <c r="D2315">
        <v>5.1115439656449082</v>
      </c>
      <c r="E2315">
        <v>0</v>
      </c>
      <c r="F2315">
        <v>1.0605412504192826</v>
      </c>
      <c r="G2315">
        <v>1.0605412504192826</v>
      </c>
      <c r="H2315">
        <v>0.19848653504407301</v>
      </c>
      <c r="I2315">
        <v>0</v>
      </c>
      <c r="J2315">
        <v>11.909192102644379</v>
      </c>
      <c r="K2315">
        <v>0.19848653504407301</v>
      </c>
      <c r="L2315">
        <v>-1.000000000000002</v>
      </c>
      <c r="M2315">
        <v>-1.000000000000002</v>
      </c>
      <c r="N2315">
        <v>3.9697307008814615</v>
      </c>
      <c r="O2315">
        <v>18.081277318708569</v>
      </c>
      <c r="P2315">
        <v>-8.0322820833586654E-3</v>
      </c>
      <c r="Q2315">
        <v>-0.15764792688726378</v>
      </c>
      <c r="R2315">
        <v>-5.896704700485117E-2</v>
      </c>
      <c r="S2315">
        <v>0.33333333333333404</v>
      </c>
      <c r="T2315">
        <v>0.41018172860846053</v>
      </c>
      <c r="U2315">
        <v>0.34164241751902558</v>
      </c>
      <c r="V2315">
        <v>-2.9986310130582148E-2</v>
      </c>
      <c r="W2315">
        <v>34.267385371446593</v>
      </c>
      <c r="X2315">
        <v>1.7929485830033864</v>
      </c>
      <c r="Y2315">
        <v>-1.000000000000002</v>
      </c>
      <c r="Z2315">
        <v>-1.000000000000002</v>
      </c>
      <c r="AA2315">
        <v>81.106869446378553</v>
      </c>
      <c r="AB2315">
        <v>0.36534635178169611</v>
      </c>
      <c r="AC2315">
        <v>0.35859121403864352</v>
      </c>
      <c r="AD2315">
        <v>0.2140314566183974</v>
      </c>
      <c r="AE2315">
        <v>46.898451121936837</v>
      </c>
      <c r="AF2315">
        <v>-1.000000000000002</v>
      </c>
      <c r="AG2315">
        <v>-1.000000000000002</v>
      </c>
      <c r="AH2315">
        <v>-1.000000000000002</v>
      </c>
      <c r="AI2315">
        <v>0</v>
      </c>
      <c r="AJ2315">
        <v>-2.9986310130582148E-2</v>
      </c>
      <c r="AK2315">
        <v>5.2128729029003937E-2</v>
      </c>
      <c r="AL2315">
        <v>-0.14465358202769535</v>
      </c>
      <c r="AM2315">
        <v>-8.162041467474869E-2</v>
      </c>
      <c r="AN2315">
        <v>0.20379504262806841</v>
      </c>
      <c r="AO2315">
        <v>-1.7798667217236974</v>
      </c>
      <c r="AP2315">
        <v>4.3716081555632345</v>
      </c>
      <c r="AQ2315">
        <v>46.176577474090983</v>
      </c>
      <c r="AR2315">
        <v>1.0551711693302384</v>
      </c>
      <c r="AS2315">
        <v>1.9914351180474601</v>
      </c>
      <c r="AT2315">
        <v>-1.000000000000002</v>
      </c>
      <c r="AU2315">
        <v>-1.000000000000002</v>
      </c>
      <c r="AV2315">
        <v>1.0015742034144315</v>
      </c>
      <c r="AW2315">
        <v>103.55975492065041</v>
      </c>
      <c r="AX2315">
        <v>100.56112390759219</v>
      </c>
      <c r="AY2315">
        <v>0.43845269853597779</v>
      </c>
      <c r="AZ2315">
        <v>52.6150198451883</v>
      </c>
      <c r="BA2315">
        <v>1614.8617764652026</v>
      </c>
    </row>
    <row r="2316" spans="1:100" x14ac:dyDescent="0.25">
      <c r="A2316">
        <v>5414</v>
      </c>
      <c r="B2316" t="s">
        <v>2621</v>
      </c>
      <c r="C2316">
        <v>3</v>
      </c>
      <c r="D2316">
        <v>3.810808092413744</v>
      </c>
      <c r="E2316">
        <v>0</v>
      </c>
      <c r="F2316">
        <v>1.362750425589794</v>
      </c>
      <c r="G2316">
        <v>1.362750425589794</v>
      </c>
      <c r="H2316">
        <v>-0.14155256237622132</v>
      </c>
      <c r="I2316">
        <v>0</v>
      </c>
      <c r="J2316">
        <v>-8.4931537425732788</v>
      </c>
      <c r="K2316">
        <v>-0.14155256237622132</v>
      </c>
      <c r="L2316">
        <v>-1.0000000000000004</v>
      </c>
      <c r="M2316">
        <v>-1.0000000000000004</v>
      </c>
      <c r="N2316">
        <v>-2.8310512475244267</v>
      </c>
      <c r="O2316">
        <v>-3.3195952245697438</v>
      </c>
      <c r="P2316">
        <v>4.1704940549517122</v>
      </c>
      <c r="Q2316">
        <v>4.5823554649963016E-2</v>
      </c>
      <c r="R2316">
        <v>0.47492646622204088</v>
      </c>
      <c r="S2316">
        <v>0.33333333333333365</v>
      </c>
      <c r="T2316">
        <v>0.35111395329222261</v>
      </c>
      <c r="U2316">
        <v>6.5374037403322843E-2</v>
      </c>
      <c r="V2316">
        <v>-2.2994971658644954E-2</v>
      </c>
      <c r="W2316">
        <v>34.735156589858214</v>
      </c>
      <c r="X2316">
        <v>0.96730678862208797</v>
      </c>
      <c r="Y2316">
        <v>-1.0000000000000004</v>
      </c>
      <c r="Z2316">
        <v>-1.0000000000000004</v>
      </c>
      <c r="AA2316">
        <v>60.508928173971178</v>
      </c>
      <c r="AB2316">
        <v>5.0861344392802932E-2</v>
      </c>
      <c r="AC2316">
        <v>8.9203654176228234E-2</v>
      </c>
      <c r="AD2316">
        <v>0.36591190378878752</v>
      </c>
      <c r="AE2316">
        <v>25.298845117890941</v>
      </c>
      <c r="AF2316">
        <v>-1.0000000000000004</v>
      </c>
      <c r="AG2316">
        <v>-1.0000000000000004</v>
      </c>
      <c r="AH2316">
        <v>-1.0000000000000004</v>
      </c>
      <c r="AI2316">
        <v>1.1540787023278166E-2</v>
      </c>
      <c r="AJ2316">
        <v>-2.2994971658644954E-2</v>
      </c>
      <c r="AK2316">
        <v>5.6762176194159131E-2</v>
      </c>
      <c r="AL2316">
        <v>-2.5415980419677464E-2</v>
      </c>
      <c r="AM2316">
        <v>-0.20081508095622327</v>
      </c>
      <c r="AN2316">
        <v>-0.10508282924981718</v>
      </c>
      <c r="AO2316">
        <v>-4.7365661429347883</v>
      </c>
      <c r="AP2316">
        <v>-2.7541506333438157</v>
      </c>
      <c r="AQ2316">
        <v>26.242002847284951</v>
      </c>
      <c r="AR2316">
        <v>0.72682635237023385</v>
      </c>
      <c r="AS2316">
        <v>0.82575422624586714</v>
      </c>
      <c r="AT2316">
        <v>-1.0000000000000004</v>
      </c>
      <c r="AU2316">
        <v>-1.0000000000000004</v>
      </c>
      <c r="AV2316">
        <v>1.8376768918118347</v>
      </c>
      <c r="AW2316">
        <v>54.435182316057627</v>
      </c>
      <c r="AX2316">
        <v>52.366500890658685</v>
      </c>
      <c r="AY2316">
        <v>0.38227849950116877</v>
      </c>
      <c r="AZ2316">
        <v>15.449670597545676</v>
      </c>
      <c r="BA2316">
        <v>1449.6603345408487</v>
      </c>
    </row>
    <row r="2317" spans="1:100" x14ac:dyDescent="0.25">
      <c r="A2317">
        <v>5417</v>
      </c>
      <c r="B2317" t="s">
        <v>629</v>
      </c>
      <c r="C2317">
        <v>3</v>
      </c>
      <c r="D2317">
        <v>5.1004963098818887</v>
      </c>
      <c r="E2317">
        <v>0</v>
      </c>
      <c r="F2317">
        <v>-0.38591620340591343</v>
      </c>
      <c r="G2317">
        <v>-0.38591620340591343</v>
      </c>
      <c r="H2317">
        <v>0.12137440662204385</v>
      </c>
      <c r="I2317">
        <v>0</v>
      </c>
      <c r="J2317">
        <v>7.2824643973226282</v>
      </c>
      <c r="K2317">
        <v>0.12137440662204385</v>
      </c>
      <c r="L2317">
        <v>-0.99999999999999967</v>
      </c>
      <c r="M2317">
        <v>-0.99999999999999967</v>
      </c>
      <c r="N2317">
        <v>2.4274881324408759</v>
      </c>
      <c r="O2317">
        <v>11.997044503798602</v>
      </c>
      <c r="P2317">
        <v>-3.0999730216795918</v>
      </c>
      <c r="Q2317">
        <v>3.0612082803296286</v>
      </c>
      <c r="R2317">
        <v>0.67296472016388786</v>
      </c>
      <c r="S2317">
        <v>0.33333333333333326</v>
      </c>
      <c r="T2317">
        <v>0.44258574714948151</v>
      </c>
      <c r="U2317">
        <v>0.27992784090779604</v>
      </c>
      <c r="V2317">
        <v>-2.9753062566262832E-2</v>
      </c>
      <c r="W2317">
        <v>36.188778088092171</v>
      </c>
      <c r="X2317">
        <v>1.7049900759105243</v>
      </c>
      <c r="Y2317">
        <v>-0.99999999999999967</v>
      </c>
      <c r="Z2317">
        <v>-0.99999999999999967</v>
      </c>
      <c r="AA2317">
        <v>73.923053406235539</v>
      </c>
      <c r="AB2317">
        <v>0.5174942752230004</v>
      </c>
      <c r="AC2317">
        <v>1.0188955713520961E-2</v>
      </c>
      <c r="AD2317">
        <v>0.21354298102306807</v>
      </c>
      <c r="AE2317">
        <v>37.061310597979478</v>
      </c>
      <c r="AF2317">
        <v>-0.99999999999999967</v>
      </c>
      <c r="AG2317">
        <v>-0.99999999999999967</v>
      </c>
      <c r="AH2317">
        <v>-0.99999999999999967</v>
      </c>
      <c r="AI2317">
        <v>2.0923810374270577E-2</v>
      </c>
      <c r="AJ2317">
        <v>-2.9753062566262832E-2</v>
      </c>
      <c r="AK2317">
        <v>0.12548239281242327</v>
      </c>
      <c r="AL2317">
        <v>1.3101773021373993E-2</v>
      </c>
      <c r="AM2317">
        <v>3.5167616037346854E-2</v>
      </c>
      <c r="AN2317">
        <v>0.63398240017197194</v>
      </c>
      <c r="AO2317">
        <v>1.5066023649957876</v>
      </c>
      <c r="AP2317">
        <v>15.915068869406165</v>
      </c>
      <c r="AQ2317">
        <v>43.471242485414798</v>
      </c>
      <c r="AR2317">
        <v>1.0260938588243482</v>
      </c>
      <c r="AS2317">
        <v>1.8263644825325678</v>
      </c>
      <c r="AT2317">
        <v>-0.99999999999999967</v>
      </c>
      <c r="AU2317">
        <v>-0.99999999999999967</v>
      </c>
      <c r="AV2317">
        <v>0.28704851675797466</v>
      </c>
      <c r="AW2317">
        <v>101.83516677944026</v>
      </c>
      <c r="AX2317">
        <v>99.278336730299372</v>
      </c>
      <c r="AY2317">
        <v>2.0787523268756474E-2</v>
      </c>
      <c r="AZ2317">
        <v>10.394403007615887</v>
      </c>
      <c r="BA2317">
        <v>1481.6552017191032</v>
      </c>
    </row>
    <row r="2318" spans="1:100" x14ac:dyDescent="0.25">
      <c r="A2318">
        <v>5418</v>
      </c>
      <c r="B2318" t="s">
        <v>2622</v>
      </c>
      <c r="C2318">
        <v>3</v>
      </c>
      <c r="D2318">
        <v>5.7703297939291849</v>
      </c>
      <c r="E2318">
        <v>-1.3276986910359393E-2</v>
      </c>
      <c r="F2318">
        <v>0.57969980395874809</v>
      </c>
      <c r="G2318">
        <v>0.57969980395874809</v>
      </c>
      <c r="H2318">
        <v>0.24014479526637819</v>
      </c>
      <c r="I2318">
        <v>0</v>
      </c>
      <c r="J2318">
        <v>14.408687715982699</v>
      </c>
      <c r="K2318">
        <v>0.24014479526637819</v>
      </c>
      <c r="L2318">
        <v>-1.0000000000000016</v>
      </c>
      <c r="M2318">
        <v>-1.0000000000000016</v>
      </c>
      <c r="N2318">
        <v>4.8028959053275662</v>
      </c>
      <c r="O2318">
        <v>20.758717313870644</v>
      </c>
      <c r="P2318">
        <v>-0.53763073598335887</v>
      </c>
      <c r="Q2318">
        <v>-0.15201124045331954</v>
      </c>
      <c r="R2318">
        <v>-4.8560307806802129E-2</v>
      </c>
      <c r="S2318">
        <v>0.3333333333333337</v>
      </c>
      <c r="T2318">
        <v>0.25796317921759593</v>
      </c>
      <c r="U2318">
        <v>-0.17796945043969198</v>
      </c>
      <c r="V2318">
        <v>-1.5789434170530289E-2</v>
      </c>
      <c r="W2318">
        <v>6.2957133069731768</v>
      </c>
      <c r="X2318">
        <v>-0.53399496262532598</v>
      </c>
      <c r="Y2318">
        <v>-1.0000000000000016</v>
      </c>
      <c r="Z2318">
        <v>-1.0000000000000016</v>
      </c>
      <c r="AA2318">
        <v>49.953475882265785</v>
      </c>
      <c r="AB2318">
        <v>0.10292614017919388</v>
      </c>
      <c r="AC2318">
        <v>0.37548227481440882</v>
      </c>
      <c r="AD2318">
        <v>0.39571804266838545</v>
      </c>
      <c r="AE2318">
        <v>43.706322883099432</v>
      </c>
      <c r="AF2318">
        <v>-1.0000000000000016</v>
      </c>
      <c r="AG2318">
        <v>-1.0000000000000016</v>
      </c>
      <c r="AH2318">
        <v>-1.0000000000000016</v>
      </c>
      <c r="AI2318">
        <v>1.1713362055803273E-2</v>
      </c>
      <c r="AJ2318">
        <v>-1.5789434170530289E-2</v>
      </c>
      <c r="AK2318">
        <v>0.20044268263973333</v>
      </c>
      <c r="AL2318">
        <v>-0.10636536567891941</v>
      </c>
      <c r="AM2318">
        <v>0.14513604031988861</v>
      </c>
      <c r="AN2318">
        <v>-0.10361402391914186</v>
      </c>
      <c r="AO2318">
        <v>4.6306144211958822</v>
      </c>
      <c r="AP2318">
        <v>-3.1221774263731445</v>
      </c>
      <c r="AQ2318">
        <v>20.704401022955881</v>
      </c>
      <c r="AR2318">
        <v>0.39753762794070768</v>
      </c>
      <c r="AS2318">
        <v>-0.2938501673589477</v>
      </c>
      <c r="AT2318">
        <v>-1.0000000000000016</v>
      </c>
      <c r="AU2318">
        <v>-1.0000000000000016</v>
      </c>
      <c r="AV2318">
        <v>0.53113949615194611</v>
      </c>
      <c r="AW2318">
        <v>67.590015769763284</v>
      </c>
      <c r="AX2318">
        <v>66.245339593826316</v>
      </c>
      <c r="AY2318">
        <v>0.17355032353937347</v>
      </c>
      <c r="AZ2318">
        <v>-2.6664879932229986</v>
      </c>
      <c r="BA2318">
        <v>1397.2609076761798</v>
      </c>
    </row>
    <row r="2319" spans="1:100" x14ac:dyDescent="0.25">
      <c r="A2319">
        <v>5419</v>
      </c>
      <c r="B2319" t="s">
        <v>2623</v>
      </c>
      <c r="C2319">
        <v>3</v>
      </c>
      <c r="D2319">
        <v>3.9334446294092347</v>
      </c>
      <c r="E2319">
        <v>-1.1508219244898733E-2</v>
      </c>
      <c r="F2319">
        <v>0.56585413337543622</v>
      </c>
      <c r="G2319">
        <v>0.56585413337543622</v>
      </c>
      <c r="H2319">
        <v>-0.17002480368373155</v>
      </c>
      <c r="I2319">
        <v>0</v>
      </c>
      <c r="J2319">
        <v>-10.201488221023897</v>
      </c>
      <c r="K2319">
        <v>-0.17002480368373155</v>
      </c>
      <c r="L2319">
        <v>-1</v>
      </c>
      <c r="M2319">
        <v>-1</v>
      </c>
      <c r="N2319">
        <v>-3.4004960736746317</v>
      </c>
      <c r="O2319">
        <v>-5.7021894582392276</v>
      </c>
      <c r="P2319">
        <v>-0.63545938453862794</v>
      </c>
      <c r="Q2319">
        <v>-0.72016738108993783</v>
      </c>
      <c r="R2319">
        <v>-0.39821444205534839</v>
      </c>
      <c r="S2319">
        <v>0.22506285884774194</v>
      </c>
      <c r="T2319">
        <v>0.17953813945671637</v>
      </c>
      <c r="U2319">
        <v>6.2701067594710516E-2</v>
      </c>
      <c r="V2319">
        <v>0</v>
      </c>
      <c r="W2319">
        <v>25.493074783315997</v>
      </c>
      <c r="X2319">
        <v>0.67163487849041503</v>
      </c>
      <c r="Y2319">
        <v>-1</v>
      </c>
      <c r="Z2319">
        <v>-1</v>
      </c>
      <c r="AA2319">
        <v>53.729411467671639</v>
      </c>
      <c r="AB2319">
        <v>-8.8679000815533829E-2</v>
      </c>
      <c r="AC2319">
        <v>0.54789835863799041</v>
      </c>
      <c r="AD2319">
        <v>0.11347166470576291</v>
      </c>
      <c r="AE2319">
        <v>28.634551126410965</v>
      </c>
      <c r="AF2319">
        <v>-1</v>
      </c>
      <c r="AG2319">
        <v>-1</v>
      </c>
      <c r="AH2319">
        <v>-1</v>
      </c>
      <c r="AI2319">
        <v>-6.305798016624331E-2</v>
      </c>
      <c r="AJ2319">
        <v>0</v>
      </c>
      <c r="AK2319">
        <v>6.513430018705825E-2</v>
      </c>
      <c r="AL2319">
        <v>-6.3218229825984948E-2</v>
      </c>
      <c r="AM2319">
        <v>-0.15828508848848893</v>
      </c>
      <c r="AN2319">
        <v>0.45984369713486095</v>
      </c>
      <c r="AO2319">
        <v>-3.6314557112769323</v>
      </c>
      <c r="AP2319">
        <v>11.180001279241599</v>
      </c>
      <c r="AQ2319">
        <v>15.291586562292128</v>
      </c>
      <c r="AR2319">
        <v>0.46730206589916873</v>
      </c>
      <c r="AS2319">
        <v>0.50161007480668363</v>
      </c>
      <c r="AT2319">
        <v>-1</v>
      </c>
      <c r="AU2319">
        <v>-1</v>
      </c>
      <c r="AV2319">
        <v>0.16763969132008785</v>
      </c>
      <c r="AW2319">
        <v>59.207223288674008</v>
      </c>
      <c r="AX2319">
        <v>57.946063685349152</v>
      </c>
      <c r="AY2319">
        <v>1.8644380955260182E-2</v>
      </c>
      <c r="AZ2319">
        <v>-0.43048561409309932</v>
      </c>
      <c r="BA2319">
        <v>1370.594382604027</v>
      </c>
    </row>
    <row r="2320" spans="1:100" x14ac:dyDescent="0.25">
      <c r="A2320">
        <v>5420</v>
      </c>
      <c r="B2320" t="s">
        <v>2624</v>
      </c>
      <c r="C2320">
        <v>3</v>
      </c>
      <c r="D2320">
        <v>4.27783847578673</v>
      </c>
      <c r="E2320">
        <v>0</v>
      </c>
      <c r="F2320">
        <v>-1.2823797647772761</v>
      </c>
      <c r="G2320">
        <v>-1.2823797647772761</v>
      </c>
      <c r="H2320">
        <v>0.45610095530165612</v>
      </c>
      <c r="I2320">
        <v>0</v>
      </c>
      <c r="J2320">
        <v>27.366057318099372</v>
      </c>
      <c r="K2320">
        <v>0.45610095530165612</v>
      </c>
      <c r="L2320">
        <v>-0.99999999999999944</v>
      </c>
      <c r="M2320">
        <v>-0.99999999999999944</v>
      </c>
      <c r="N2320">
        <v>9.122019106033127</v>
      </c>
      <c r="O2320">
        <v>30.361516029108827</v>
      </c>
      <c r="P2320">
        <v>-0.16132080475491428</v>
      </c>
      <c r="Q2320">
        <v>-1.6683067982484756</v>
      </c>
      <c r="R2320">
        <v>-0.59206839560049596</v>
      </c>
      <c r="S2320">
        <v>0.33333333333333343</v>
      </c>
      <c r="T2320">
        <v>0.26584910526141431</v>
      </c>
      <c r="U2320">
        <v>0.23616607182487634</v>
      </c>
      <c r="V2320">
        <v>8.1690167528769675E-2</v>
      </c>
      <c r="W2320">
        <v>18.437508905869493</v>
      </c>
      <c r="X2320">
        <v>1.5935383386996893</v>
      </c>
      <c r="Y2320">
        <v>-0.99999999999999944</v>
      </c>
      <c r="Z2320">
        <v>-0.99999999999999944</v>
      </c>
      <c r="AA2320">
        <v>51.813978374110931</v>
      </c>
      <c r="AB2320">
        <v>0.18336029537170098</v>
      </c>
      <c r="AC2320">
        <v>0.16565202279221813</v>
      </c>
      <c r="AD2320">
        <v>0.33035843911291946</v>
      </c>
      <c r="AE2320">
        <v>33.968537863841938</v>
      </c>
      <c r="AF2320">
        <v>-0.99999999999999944</v>
      </c>
      <c r="AG2320">
        <v>-0.99999999999999944</v>
      </c>
      <c r="AH2320">
        <v>-0.99999999999999944</v>
      </c>
      <c r="AI2320">
        <v>-4.0322755433223972E-2</v>
      </c>
      <c r="AJ2320">
        <v>8.1690167528769675E-2</v>
      </c>
      <c r="AK2320">
        <v>7.6039114834340504E-2</v>
      </c>
      <c r="AL2320">
        <v>-0.10969948213882783</v>
      </c>
      <c r="AM2320">
        <v>0.35610787588085474</v>
      </c>
      <c r="AN2320">
        <v>0.22521464158889368</v>
      </c>
      <c r="AO2320">
        <v>9.2828924711930707</v>
      </c>
      <c r="AP2320">
        <v>5.081868629028202</v>
      </c>
      <c r="AQ2320">
        <v>45.803566223968879</v>
      </c>
      <c r="AR2320">
        <v>0.917038677948394</v>
      </c>
      <c r="AS2320">
        <v>2.049639294001345</v>
      </c>
      <c r="AT2320">
        <v>-0.99999999999999944</v>
      </c>
      <c r="AU2320">
        <v>-0.99999999999999944</v>
      </c>
      <c r="AV2320">
        <v>-1.8744481603777718</v>
      </c>
      <c r="AW2320">
        <v>87.257363032247966</v>
      </c>
      <c r="AX2320">
        <v>94.619924676460457</v>
      </c>
      <c r="AY2320">
        <v>0.28325328470225891</v>
      </c>
      <c r="AZ2320">
        <v>3.416414642769479</v>
      </c>
      <c r="BA2320">
        <v>1438.0310209772827</v>
      </c>
      <c r="CU2320" t="e">
        <v>#N/A</v>
      </c>
      <c r="CV2320" t="e">
        <v>#N/A</v>
      </c>
    </row>
    <row r="2321" spans="1:100" x14ac:dyDescent="0.25">
      <c r="A2321">
        <v>5421</v>
      </c>
      <c r="B2321" t="s">
        <v>2625</v>
      </c>
      <c r="C2321">
        <v>2</v>
      </c>
      <c r="D2321">
        <v>3.6265079258862394</v>
      </c>
      <c r="E2321">
        <v>-2.3416469785559418E-2</v>
      </c>
      <c r="F2321">
        <v>1.8627710071802084E-2</v>
      </c>
      <c r="G2321">
        <v>2.6379169784994466E-2</v>
      </c>
      <c r="H2321">
        <v>5.7684841995518057E-2</v>
      </c>
      <c r="I2321">
        <v>0</v>
      </c>
      <c r="J2321">
        <v>3.4610905197310831</v>
      </c>
      <c r="K2321">
        <v>5.7684841995518057E-2</v>
      </c>
      <c r="L2321">
        <v>-1</v>
      </c>
      <c r="M2321">
        <v>-1</v>
      </c>
      <c r="N2321">
        <v>1.1536968399103609</v>
      </c>
      <c r="O2321">
        <v>7.4400369167397775</v>
      </c>
      <c r="P2321">
        <v>4.9186379858448592E-2</v>
      </c>
      <c r="Q2321">
        <v>0.40322035943497359</v>
      </c>
      <c r="R2321">
        <v>0.13392953157503645</v>
      </c>
      <c r="S2321">
        <v>0.32563763776079774</v>
      </c>
      <c r="T2321">
        <v>0.26392393293699229</v>
      </c>
      <c r="U2321">
        <v>5.2539547416546151E-2</v>
      </c>
      <c r="V2321">
        <v>-2.6837498744279047E-3</v>
      </c>
      <c r="W2321">
        <v>22.734810182910163</v>
      </c>
      <c r="X2321">
        <v>0.68669068222661556</v>
      </c>
      <c r="Y2321">
        <v>-1</v>
      </c>
      <c r="Z2321">
        <v>-1</v>
      </c>
      <c r="AA2321">
        <v>39.155233044627899</v>
      </c>
      <c r="AB2321">
        <v>8.9295275539918978E-2</v>
      </c>
      <c r="AC2321">
        <v>8.9498228065638785E-2</v>
      </c>
      <c r="AD2321">
        <v>8.5148512165668017E-2</v>
      </c>
      <c r="AE2321">
        <v>15.030056804931892</v>
      </c>
      <c r="AF2321">
        <v>-1</v>
      </c>
      <c r="AG2321">
        <v>-1</v>
      </c>
      <c r="AH2321">
        <v>-1</v>
      </c>
      <c r="AI2321">
        <v>-1.7386494536835151E-3</v>
      </c>
      <c r="AJ2321">
        <v>-2.6837498744279047E-3</v>
      </c>
      <c r="AK2321">
        <v>0.12433021772634939</v>
      </c>
      <c r="AL2321">
        <v>4.7497739262897944E-2</v>
      </c>
      <c r="AM2321">
        <v>0.13646472181280869</v>
      </c>
      <c r="AN2321">
        <v>4.6976138402245078E-2</v>
      </c>
      <c r="AO2321">
        <v>3.8619455622412149</v>
      </c>
      <c r="AP2321">
        <v>1.5832157280813661</v>
      </c>
      <c r="AQ2321">
        <v>27.825407836974676</v>
      </c>
      <c r="AR2321">
        <v>0.65795548770152157</v>
      </c>
      <c r="AS2321">
        <v>0.76919461280705026</v>
      </c>
      <c r="AT2321">
        <v>-1</v>
      </c>
      <c r="AU2321">
        <v>-1</v>
      </c>
      <c r="AV2321">
        <v>0.2294462260390519</v>
      </c>
      <c r="AW2321">
        <v>50.567219898399607</v>
      </c>
      <c r="AX2321">
        <v>50.625427915488586</v>
      </c>
      <c r="AY2321">
        <v>0.13387572527184965</v>
      </c>
      <c r="AZ2321">
        <v>-5.7447276734030339</v>
      </c>
      <c r="BA2321">
        <v>1403.5297696270916</v>
      </c>
    </row>
    <row r="2322" spans="1:100" x14ac:dyDescent="0.25">
      <c r="A2322">
        <v>5422</v>
      </c>
      <c r="B2322" t="s">
        <v>2626</v>
      </c>
      <c r="C2322">
        <v>3</v>
      </c>
      <c r="D2322">
        <v>4.5606086668802286</v>
      </c>
      <c r="E2322">
        <v>-1.9085707524141706E-2</v>
      </c>
      <c r="F2322">
        <v>0.10423192741696519</v>
      </c>
      <c r="G2322">
        <v>0.10423192741696519</v>
      </c>
      <c r="H2322">
        <v>9.2904915700025723E-2</v>
      </c>
      <c r="I2322">
        <v>0</v>
      </c>
      <c r="J2322">
        <v>5.5742949420015453</v>
      </c>
      <c r="K2322">
        <v>9.2904915700025723E-2</v>
      </c>
      <c r="L2322">
        <v>-1.0000000000000002</v>
      </c>
      <c r="M2322">
        <v>-1.0000000000000002</v>
      </c>
      <c r="N2322">
        <v>1.8580983140005147</v>
      </c>
      <c r="O2322">
        <v>10.239135536298734</v>
      </c>
      <c r="P2322">
        <v>-0.54795443706603963</v>
      </c>
      <c r="Q2322">
        <v>0.38952823033181977</v>
      </c>
      <c r="R2322">
        <v>8.2173178139351155E-2</v>
      </c>
      <c r="S2322">
        <v>0.33186345901332603</v>
      </c>
      <c r="T2322">
        <v>0.16513003859359893</v>
      </c>
      <c r="U2322">
        <v>3.2972743467918078E-2</v>
      </c>
      <c r="V2322">
        <v>2.283680236778292E-3</v>
      </c>
      <c r="W2322">
        <v>17.573800224463824</v>
      </c>
      <c r="X2322">
        <v>0.38838340319342002</v>
      </c>
      <c r="Y2322">
        <v>-1.0000000000000002</v>
      </c>
      <c r="Z2322">
        <v>-1.0000000000000002</v>
      </c>
      <c r="AA2322">
        <v>34.185499069201619</v>
      </c>
      <c r="AB2322">
        <v>-6.9594955428535239E-4</v>
      </c>
      <c r="AC2322">
        <v>0.21670387243119388</v>
      </c>
      <c r="AD2322">
        <v>0.11458259045506</v>
      </c>
      <c r="AE2322">
        <v>16.529525666598435</v>
      </c>
      <c r="AF2322">
        <v>-1.0000000000000002</v>
      </c>
      <c r="AG2322">
        <v>-1.0000000000000002</v>
      </c>
      <c r="AH2322">
        <v>-1.0000000000000002</v>
      </c>
      <c r="AI2322">
        <v>0</v>
      </c>
      <c r="AJ2322">
        <v>2.283680236778292E-3</v>
      </c>
      <c r="AK2322">
        <v>0.22537085132994258</v>
      </c>
      <c r="AL2322">
        <v>4.9628529881718265E-2</v>
      </c>
      <c r="AM2322">
        <v>0.23999445587964574</v>
      </c>
      <c r="AN2322">
        <v>4.3059304530556994E-2</v>
      </c>
      <c r="AO2322">
        <v>7.126715653640856</v>
      </c>
      <c r="AP2322">
        <v>1.3246252626725179</v>
      </c>
      <c r="AQ2322">
        <v>23.148095166465367</v>
      </c>
      <c r="AR2322">
        <v>0.53224992131162141</v>
      </c>
      <c r="AS2322">
        <v>0.48128831889344592</v>
      </c>
      <c r="AT2322">
        <v>-1.0000000000000002</v>
      </c>
      <c r="AU2322">
        <v>-1.0000000000000002</v>
      </c>
      <c r="AV2322">
        <v>0.1864051055563162</v>
      </c>
      <c r="AW2322">
        <v>45.74925986817285</v>
      </c>
      <c r="AX2322">
        <v>45.977627891850666</v>
      </c>
      <c r="AY2322">
        <v>0.1057069248424912</v>
      </c>
      <c r="AZ2322">
        <v>-22.92527209667227</v>
      </c>
      <c r="BA2322">
        <v>1419.9272043895899</v>
      </c>
      <c r="CU2322" t="e">
        <v>#N/A</v>
      </c>
      <c r="CV2322" t="e">
        <v>#N/A</v>
      </c>
    </row>
    <row r="2323" spans="1:100" x14ac:dyDescent="0.25">
      <c r="A2323">
        <v>5423</v>
      </c>
      <c r="B2323" t="s">
        <v>2627</v>
      </c>
      <c r="C2323">
        <v>2</v>
      </c>
      <c r="D2323">
        <v>2.7879177416782044</v>
      </c>
      <c r="E2323">
        <v>-0.20969089714923234</v>
      </c>
      <c r="F2323">
        <v>-0.44521596188654755</v>
      </c>
      <c r="G2323">
        <v>-0.43957085978711941</v>
      </c>
      <c r="H2323">
        <v>-3.871069703479306E-2</v>
      </c>
      <c r="I2323">
        <v>0</v>
      </c>
      <c r="J2323">
        <v>-2.3226418220875837</v>
      </c>
      <c r="K2323">
        <v>-3.871069703479306E-2</v>
      </c>
      <c r="L2323">
        <v>-1</v>
      </c>
      <c r="M2323">
        <v>-1</v>
      </c>
      <c r="N2323">
        <v>-0.77421394069586125</v>
      </c>
      <c r="O2323">
        <v>1.4322512207791664</v>
      </c>
      <c r="P2323">
        <v>-0.89419402698132178</v>
      </c>
      <c r="Q2323">
        <v>-1.8017045698032252</v>
      </c>
      <c r="R2323">
        <v>-0.59027454027280313</v>
      </c>
      <c r="S2323">
        <v>0.30761855693743795</v>
      </c>
      <c r="T2323">
        <v>0.18784701192622094</v>
      </c>
      <c r="U2323">
        <v>-4.1665066575313672E-2</v>
      </c>
      <c r="V2323">
        <v>-1.51402885616632E-2</v>
      </c>
      <c r="W2323">
        <v>16.789163585726769</v>
      </c>
      <c r="X2323">
        <v>0.25027851794717504</v>
      </c>
      <c r="Y2323">
        <v>-1</v>
      </c>
      <c r="Z2323">
        <v>-1</v>
      </c>
      <c r="AA2323">
        <v>26.914104333826884</v>
      </c>
      <c r="AB2323">
        <v>-1.6372762074487859E-2</v>
      </c>
      <c r="AC2323">
        <v>-1.6209910316601878E-2</v>
      </c>
      <c r="AD2323">
        <v>-1.9651850900087656E-2</v>
      </c>
      <c r="AE2323">
        <v>5.295231979214579</v>
      </c>
      <c r="AF2323">
        <v>-1</v>
      </c>
      <c r="AG2323">
        <v>-1</v>
      </c>
      <c r="AH2323">
        <v>-1</v>
      </c>
      <c r="AI2323">
        <v>-8.5691003175512488E-3</v>
      </c>
      <c r="AJ2323">
        <v>-1.51402885616632E-2</v>
      </c>
      <c r="AK2323">
        <v>0.25163295534596297</v>
      </c>
      <c r="AL2323">
        <v>-7.9804998356715631E-2</v>
      </c>
      <c r="AM2323">
        <v>0.28473719566362982</v>
      </c>
      <c r="AN2323">
        <v>-0.10129633544857607</v>
      </c>
      <c r="AO2323">
        <v>7.6375434862627518</v>
      </c>
      <c r="AP2323">
        <v>-2.192382195940171</v>
      </c>
      <c r="AQ2323">
        <v>21.495847394521959</v>
      </c>
      <c r="AR2323">
        <v>0.51862947285679906</v>
      </c>
      <c r="AS2323">
        <v>0.31863176181158526</v>
      </c>
      <c r="AT2323">
        <v>-1</v>
      </c>
      <c r="AU2323">
        <v>-1</v>
      </c>
      <c r="AV2323">
        <v>-0.73160173849974608</v>
      </c>
      <c r="AW2323">
        <v>36.460214659926876</v>
      </c>
      <c r="AX2323">
        <v>36.333611914419023</v>
      </c>
      <c r="AY2323">
        <v>2.5213953787535826E-2</v>
      </c>
      <c r="AZ2323">
        <v>-24.781457304642043</v>
      </c>
      <c r="BA2323">
        <v>1367.1411756904934</v>
      </c>
    </row>
    <row r="2324" spans="1:100" x14ac:dyDescent="0.25">
      <c r="A2324">
        <v>5424</v>
      </c>
      <c r="B2324" t="s">
        <v>2628</v>
      </c>
      <c r="C2324">
        <v>2</v>
      </c>
      <c r="D2324">
        <v>4.6656233274502137</v>
      </c>
      <c r="E2324">
        <v>0.20740023906239963</v>
      </c>
      <c r="F2324">
        <v>0.59338652853459828</v>
      </c>
      <c r="G2324">
        <v>0.60374802194348809</v>
      </c>
      <c r="H2324">
        <v>0.17713065847982901</v>
      </c>
      <c r="I2324">
        <v>0</v>
      </c>
      <c r="J2324">
        <v>10.627839508789741</v>
      </c>
      <c r="K2324">
        <v>0.17713065847982901</v>
      </c>
      <c r="L2324">
        <v>-1</v>
      </c>
      <c r="M2324">
        <v>-1</v>
      </c>
      <c r="N2324">
        <v>3.5426131695965806</v>
      </c>
      <c r="O2324">
        <v>14.884415307436178</v>
      </c>
      <c r="P2324">
        <v>1.2181496335920603</v>
      </c>
      <c r="Q2324">
        <v>3.1353909672123015</v>
      </c>
      <c r="R2324">
        <v>1.0313066045527322</v>
      </c>
      <c r="S2324">
        <v>0.34796547412017759</v>
      </c>
      <c r="T2324">
        <v>0.35819250632903099</v>
      </c>
      <c r="U2324">
        <v>0.16927054086333623</v>
      </c>
      <c r="V2324">
        <v>1.2751419107794081E-2</v>
      </c>
      <c r="W2324">
        <v>30.102190659971683</v>
      </c>
      <c r="X2324">
        <v>1.227458520763747</v>
      </c>
      <c r="Y2324">
        <v>-1</v>
      </c>
      <c r="Z2324">
        <v>-1</v>
      </c>
      <c r="AA2324">
        <v>54.323482823192876</v>
      </c>
      <c r="AB2324">
        <v>0.22023084741507498</v>
      </c>
      <c r="AC2324">
        <v>0.22048348967751641</v>
      </c>
      <c r="AD2324">
        <v>0.21500892956844017</v>
      </c>
      <c r="AE2324">
        <v>27.092690733187773</v>
      </c>
      <c r="AF2324">
        <v>-1</v>
      </c>
      <c r="AG2324">
        <v>-1</v>
      </c>
      <c r="AH2324">
        <v>-1</v>
      </c>
      <c r="AI2324">
        <v>6.7251113032753976E-3</v>
      </c>
      <c r="AJ2324">
        <v>1.2751419107794081E-2</v>
      </c>
      <c r="AK2324">
        <v>-3.341338315627411E-2</v>
      </c>
      <c r="AL2324">
        <v>0.20524134014552142</v>
      </c>
      <c r="AM2324">
        <v>-4.7262936950435416E-2</v>
      </c>
      <c r="AN2324">
        <v>0.23070379716548917</v>
      </c>
      <c r="AO2324">
        <v>-0.81648023720800733</v>
      </c>
      <c r="AP2324">
        <v>6.2616415275305881</v>
      </c>
      <c r="AQ2324">
        <v>35.668504339581794</v>
      </c>
      <c r="AR2324">
        <v>0.83059739383163966</v>
      </c>
      <c r="AS2324">
        <v>1.3274968761278612</v>
      </c>
      <c r="AT2324">
        <v>-1</v>
      </c>
      <c r="AU2324">
        <v>-1</v>
      </c>
      <c r="AV2324">
        <v>1.4203017361558188</v>
      </c>
      <c r="AW2324">
        <v>68.047518009788135</v>
      </c>
      <c r="AX2324">
        <v>68.334729076764376</v>
      </c>
      <c r="AY2324">
        <v>0.26852089813087832</v>
      </c>
      <c r="AZ2324">
        <v>17.844099536530564</v>
      </c>
      <c r="BA2324">
        <v>1451.988924547881</v>
      </c>
    </row>
    <row r="2325" spans="1:100" x14ac:dyDescent="0.25">
      <c r="A2325">
        <v>5426</v>
      </c>
      <c r="B2325" t="s">
        <v>2629</v>
      </c>
      <c r="C2325">
        <v>2</v>
      </c>
      <c r="D2325">
        <v>4.3848052251778613</v>
      </c>
      <c r="E2325">
        <v>0.14502265322941404</v>
      </c>
      <c r="F2325">
        <v>0.43805952594942377</v>
      </c>
      <c r="G2325">
        <v>0.44771566487296033</v>
      </c>
      <c r="H2325">
        <v>0.14485075245686854</v>
      </c>
      <c r="I2325">
        <v>0</v>
      </c>
      <c r="J2325">
        <v>8.6910451474121118</v>
      </c>
      <c r="K2325">
        <v>0.14485075245686854</v>
      </c>
      <c r="L2325">
        <v>-1</v>
      </c>
      <c r="M2325">
        <v>-1</v>
      </c>
      <c r="N2325">
        <v>2.8970150491373707</v>
      </c>
      <c r="O2325">
        <v>12.872592357717373</v>
      </c>
      <c r="P2325">
        <v>0.90224050353247875</v>
      </c>
      <c r="Q2325">
        <v>2.3970293145935919</v>
      </c>
      <c r="R2325">
        <v>0.78879289887862702</v>
      </c>
      <c r="S2325">
        <v>0.34193143726069919</v>
      </c>
      <c r="T2325">
        <v>0.33271668156112671</v>
      </c>
      <c r="U2325">
        <v>0.13772430835946173</v>
      </c>
      <c r="V2325">
        <v>8.5801068018492004E-3</v>
      </c>
      <c r="W2325">
        <v>28.111176186340646</v>
      </c>
      <c r="X2325">
        <v>1.0813174877664893</v>
      </c>
      <c r="Y2325">
        <v>-1</v>
      </c>
      <c r="Z2325">
        <v>-1</v>
      </c>
      <c r="AA2325">
        <v>50.224304703805323</v>
      </c>
      <c r="AB2325">
        <v>0.18484586634503661</v>
      </c>
      <c r="AC2325">
        <v>0.18508508009169666</v>
      </c>
      <c r="AD2325">
        <v>0.17991450606123843</v>
      </c>
      <c r="AE2325">
        <v>23.832796824349039</v>
      </c>
      <c r="AF2325">
        <v>-1</v>
      </c>
      <c r="AG2325">
        <v>-1</v>
      </c>
      <c r="AH2325">
        <v>-1</v>
      </c>
      <c r="AI2325">
        <v>4.4378030502371657E-3</v>
      </c>
      <c r="AJ2325">
        <v>8.5801068018492004E-3</v>
      </c>
      <c r="AK2325">
        <v>9.2163946131573748E-3</v>
      </c>
      <c r="AL2325">
        <v>0.16261156237608995</v>
      </c>
      <c r="AM2325">
        <v>2.3889615693847566E-3</v>
      </c>
      <c r="AN2325">
        <v>0.18105189864566901</v>
      </c>
      <c r="AO2325">
        <v>0.44785157102615347</v>
      </c>
      <c r="AP2325">
        <v>4.9973097192964273</v>
      </c>
      <c r="AQ2325">
        <v>33.548928907934744</v>
      </c>
      <c r="AR2325">
        <v>0.78394138971585747</v>
      </c>
      <c r="AS2325">
        <v>1.1766172126716774</v>
      </c>
      <c r="AT2325">
        <v>-1</v>
      </c>
      <c r="AU2325">
        <v>-1</v>
      </c>
      <c r="AV2325">
        <v>1.0984762835369484</v>
      </c>
      <c r="AW2325">
        <v>63.32351513637591</v>
      </c>
      <c r="AX2325">
        <v>63.548838753905116</v>
      </c>
      <c r="AY2325">
        <v>0.23213340751578759</v>
      </c>
      <c r="AZ2325">
        <v>11.46928334002925</v>
      </c>
      <c r="BA2325">
        <v>1411.5870459441139</v>
      </c>
    </row>
    <row r="2326" spans="1:100" x14ac:dyDescent="0.25">
      <c r="A2326">
        <v>5427</v>
      </c>
      <c r="B2326" t="s">
        <v>2630</v>
      </c>
      <c r="C2326">
        <v>3</v>
      </c>
      <c r="D2326">
        <v>5.7425743831312923</v>
      </c>
      <c r="E2326">
        <v>0</v>
      </c>
      <c r="F2326">
        <v>0.13529543809163125</v>
      </c>
      <c r="G2326">
        <v>0.13529543809163125</v>
      </c>
      <c r="H2326">
        <v>0.32956313396897452</v>
      </c>
      <c r="I2326">
        <v>0</v>
      </c>
      <c r="J2326">
        <v>19.77378803813847</v>
      </c>
      <c r="K2326">
        <v>0.32956313396897452</v>
      </c>
      <c r="L2326">
        <v>-0.99999999999999933</v>
      </c>
      <c r="M2326">
        <v>-0.99999999999999933</v>
      </c>
      <c r="N2326">
        <v>6.5912626793794908</v>
      </c>
      <c r="O2326">
        <v>25.6516578593614</v>
      </c>
      <c r="P2326">
        <v>4.8152054440108341</v>
      </c>
      <c r="Q2326">
        <v>-0.93416422675120792</v>
      </c>
      <c r="R2326">
        <v>0.27769943580921219</v>
      </c>
      <c r="S2326">
        <v>0.33333333333333315</v>
      </c>
      <c r="T2326">
        <v>0.37256261310432104</v>
      </c>
      <c r="U2326">
        <v>0.49696418317470309</v>
      </c>
      <c r="V2326">
        <v>-7.1457970190544947E-3</v>
      </c>
      <c r="W2326">
        <v>34.646047944973112</v>
      </c>
      <c r="X2326">
        <v>2.3605440428241518</v>
      </c>
      <c r="Y2326">
        <v>-0.99999999999999933</v>
      </c>
      <c r="Z2326">
        <v>-0.99999999999999933</v>
      </c>
      <c r="AA2326">
        <v>60.509204049423374</v>
      </c>
      <c r="AB2326">
        <v>9.6511572747344454E-2</v>
      </c>
      <c r="AC2326">
        <v>0.30133965431949922</v>
      </c>
      <c r="AD2326">
        <v>0.11385790630597739</v>
      </c>
      <c r="AE2326">
        <v>25.585456668641054</v>
      </c>
      <c r="AF2326">
        <v>-0.99999999999999933</v>
      </c>
      <c r="AG2326">
        <v>-0.99999999999999933</v>
      </c>
      <c r="AH2326">
        <v>-0.99999999999999933</v>
      </c>
      <c r="AI2326">
        <v>-1.3780114163618233E-2</v>
      </c>
      <c r="AJ2326">
        <v>-7.1457970190544947E-3</v>
      </c>
      <c r="AK2326">
        <v>5.1321649089948809E-2</v>
      </c>
      <c r="AL2326">
        <v>0.19565358931240445</v>
      </c>
      <c r="AM2326">
        <v>-0.13599686441702152</v>
      </c>
      <c r="AN2326">
        <v>-6.6357366660831987E-2</v>
      </c>
      <c r="AO2326">
        <v>-3.1433133649757936</v>
      </c>
      <c r="AP2326">
        <v>-0.68066621995877852</v>
      </c>
      <c r="AQ2326">
        <v>54.419835983111589</v>
      </c>
      <c r="AR2326">
        <v>1.1957143325933024</v>
      </c>
      <c r="AS2326">
        <v>2.6901071767931266</v>
      </c>
      <c r="AT2326">
        <v>-0.99999999999999933</v>
      </c>
      <c r="AU2326">
        <v>-0.99999999999999933</v>
      </c>
      <c r="AV2326">
        <v>0.41299487390084344</v>
      </c>
      <c r="AW2326">
        <v>85.480195688826015</v>
      </c>
      <c r="AX2326">
        <v>84.490013703648174</v>
      </c>
      <c r="AY2326">
        <v>0.30011904827162017</v>
      </c>
      <c r="AZ2326">
        <v>18.882804753517629</v>
      </c>
      <c r="BA2326">
        <v>1489.3566664538637</v>
      </c>
    </row>
    <row r="2327" spans="1:100" x14ac:dyDescent="0.25">
      <c r="A2327">
        <v>5428</v>
      </c>
      <c r="B2327" t="s">
        <v>2631</v>
      </c>
      <c r="C2327">
        <v>3</v>
      </c>
      <c r="D2327">
        <v>4.9859613326980394</v>
      </c>
      <c r="E2327">
        <v>0</v>
      </c>
      <c r="F2327">
        <v>-0.42344293441154462</v>
      </c>
      <c r="G2327">
        <v>-0.42344293441154462</v>
      </c>
      <c r="H2327">
        <v>0.21872187391072812</v>
      </c>
      <c r="I2327">
        <v>0</v>
      </c>
      <c r="J2327">
        <v>13.123312434643685</v>
      </c>
      <c r="K2327">
        <v>0.21872187391072812</v>
      </c>
      <c r="L2327">
        <v>-1.0000000000000002</v>
      </c>
      <c r="M2327">
        <v>-1.0000000000000002</v>
      </c>
      <c r="N2327">
        <v>4.3744374782145616</v>
      </c>
      <c r="O2327">
        <v>17.685830832930183</v>
      </c>
      <c r="P2327">
        <v>0.15824282248742</v>
      </c>
      <c r="Q2327">
        <v>0.18372446454052707</v>
      </c>
      <c r="R2327">
        <v>8.1860265444916397E-2</v>
      </c>
      <c r="S2327">
        <v>0.33333333333333365</v>
      </c>
      <c r="T2327">
        <v>0.37919909141466718</v>
      </c>
      <c r="U2327">
        <v>0.15310939902980716</v>
      </c>
      <c r="V2327">
        <v>0</v>
      </c>
      <c r="W2327">
        <v>25.876797994683194</v>
      </c>
      <c r="X2327">
        <v>1.1521139050378346</v>
      </c>
      <c r="Y2327">
        <v>-1.0000000000000002</v>
      </c>
      <c r="Z2327">
        <v>-1.0000000000000002</v>
      </c>
      <c r="AA2327">
        <v>66.160656843147166</v>
      </c>
      <c r="AB2327">
        <v>0.16744445424642612</v>
      </c>
      <c r="AC2327">
        <v>0.45515237452656276</v>
      </c>
      <c r="AD2327">
        <v>0.18144314288739197</v>
      </c>
      <c r="AE2327">
        <v>40.201998583019041</v>
      </c>
      <c r="AF2327">
        <v>-1.0000000000000002</v>
      </c>
      <c r="AG2327">
        <v>-1.0000000000000002</v>
      </c>
      <c r="AH2327">
        <v>-1.0000000000000002</v>
      </c>
      <c r="AI2327">
        <v>0</v>
      </c>
      <c r="AJ2327">
        <v>0</v>
      </c>
      <c r="AK2327">
        <v>-0.15490017071455606</v>
      </c>
      <c r="AL2327">
        <v>4.468551244545943E-2</v>
      </c>
      <c r="AM2327">
        <v>0.70715777783603617</v>
      </c>
      <c r="AN2327">
        <v>0.20528047558080378</v>
      </c>
      <c r="AO2327">
        <v>16.904443592328118</v>
      </c>
      <c r="AP2327">
        <v>5.3554394517473902</v>
      </c>
      <c r="AQ2327">
        <v>39.000110429326888</v>
      </c>
      <c r="AR2327">
        <v>0.86564182377780785</v>
      </c>
      <c r="AS2327">
        <v>1.3708357789485628</v>
      </c>
      <c r="AT2327">
        <v>-1.0000000000000002</v>
      </c>
      <c r="AU2327">
        <v>-1.0000000000000002</v>
      </c>
      <c r="AV2327">
        <v>-0.34158266896662803</v>
      </c>
      <c r="AW2327">
        <v>89.201927127824717</v>
      </c>
      <c r="AX2327">
        <v>89.201927127824717</v>
      </c>
      <c r="AY2327">
        <v>0.13233995048882916</v>
      </c>
      <c r="AZ2327">
        <v>-5.3177523443237682</v>
      </c>
      <c r="BA2327">
        <v>1418.0154938149738</v>
      </c>
      <c r="CU2327" t="e">
        <v>#N/A</v>
      </c>
      <c r="CV2327" t="e">
        <v>#N/A</v>
      </c>
    </row>
    <row r="2328" spans="1:100" x14ac:dyDescent="0.25">
      <c r="A2328">
        <v>5429</v>
      </c>
      <c r="B2328" t="s">
        <v>2632</v>
      </c>
      <c r="C2328">
        <v>3</v>
      </c>
      <c r="D2328">
        <v>4.491154876557701</v>
      </c>
      <c r="E2328">
        <v>0.11601227181371895</v>
      </c>
      <c r="F2328">
        <v>0.11756160935695566</v>
      </c>
      <c r="G2328">
        <v>0.16003709758730778</v>
      </c>
      <c r="H2328">
        <v>-0.17563400315368805</v>
      </c>
      <c r="I2328">
        <v>0</v>
      </c>
      <c r="J2328">
        <v>-10.538040189221284</v>
      </c>
      <c r="K2328">
        <v>-0.17563400315368805</v>
      </c>
      <c r="L2328">
        <v>-0.99999999999999845</v>
      </c>
      <c r="M2328">
        <v>-0.99999999999999845</v>
      </c>
      <c r="N2328">
        <v>-3.5126800630737613</v>
      </c>
      <c r="O2328">
        <v>-5.8868482150762746</v>
      </c>
      <c r="P2328">
        <v>1.4454112341350238</v>
      </c>
      <c r="Q2328">
        <v>0.69228287464177796</v>
      </c>
      <c r="R2328">
        <v>0.34272920190631107</v>
      </c>
      <c r="S2328">
        <v>0.33333333333333282</v>
      </c>
      <c r="T2328">
        <v>0.29259332073323313</v>
      </c>
      <c r="U2328">
        <v>9.9724505814949682E-2</v>
      </c>
      <c r="V2328">
        <v>0</v>
      </c>
      <c r="W2328">
        <v>36.051406521408147</v>
      </c>
      <c r="X2328">
        <v>1.1074601596596509</v>
      </c>
      <c r="Y2328">
        <v>-0.99999999999999845</v>
      </c>
      <c r="Z2328">
        <v>-0.99999999999999845</v>
      </c>
      <c r="AA2328">
        <v>55.029749019084001</v>
      </c>
      <c r="AB2328">
        <v>0.17222879292632251</v>
      </c>
      <c r="AC2328">
        <v>0.45756360131688689</v>
      </c>
      <c r="AD2328">
        <v>-0.25708012832781862</v>
      </c>
      <c r="AE2328">
        <v>18.635613295769549</v>
      </c>
      <c r="AF2328">
        <v>-0.99999999999999845</v>
      </c>
      <c r="AG2328">
        <v>-0.99999999999999845</v>
      </c>
      <c r="AH2328">
        <v>-0.99999999999999845</v>
      </c>
      <c r="AI2328">
        <v>0</v>
      </c>
      <c r="AJ2328">
        <v>0</v>
      </c>
      <c r="AK2328">
        <v>-0.17084572941378004</v>
      </c>
      <c r="AL2328">
        <v>1.5366284806408777E-2</v>
      </c>
      <c r="AM2328">
        <v>0.14274184819051644</v>
      </c>
      <c r="AN2328">
        <v>-0.22566251973118023</v>
      </c>
      <c r="AO2328">
        <v>2.7143175576940139</v>
      </c>
      <c r="AP2328">
        <v>-5.5647315692474644</v>
      </c>
      <c r="AQ2328">
        <v>25.513366332186859</v>
      </c>
      <c r="AR2328">
        <v>0.72565115988151596</v>
      </c>
      <c r="AS2328">
        <v>0.9318261565059629</v>
      </c>
      <c r="AT2328">
        <v>-0.99999999999999845</v>
      </c>
      <c r="AU2328">
        <v>-0.99999999999999845</v>
      </c>
      <c r="AV2328">
        <v>0.50276629949361906</v>
      </c>
      <c r="AW2328">
        <v>43.578169234760274</v>
      </c>
      <c r="AX2328">
        <v>43.578169234760274</v>
      </c>
      <c r="AY2328">
        <v>0.26299690996259234</v>
      </c>
      <c r="AZ2328">
        <v>-12.962286719697328</v>
      </c>
      <c r="BA2328">
        <v>1453.5729186175784</v>
      </c>
    </row>
    <row r="2329" spans="1:100" x14ac:dyDescent="0.25">
      <c r="A2329">
        <v>5430</v>
      </c>
      <c r="B2329" t="s">
        <v>2633</v>
      </c>
      <c r="C2329">
        <v>3</v>
      </c>
      <c r="D2329">
        <v>4.9734477779020354</v>
      </c>
      <c r="E2329">
        <v>-2.3857647710657189E-2</v>
      </c>
      <c r="F2329">
        <v>-0.5620585348914654</v>
      </c>
      <c r="G2329">
        <v>-0.5620585348914654</v>
      </c>
      <c r="H2329">
        <v>7.5493399712765086E-2</v>
      </c>
      <c r="I2329">
        <v>0</v>
      </c>
      <c r="J2329">
        <v>4.5296039827659085</v>
      </c>
      <c r="K2329">
        <v>7.5493399712765086E-2</v>
      </c>
      <c r="L2329">
        <v>-1.0000000000000011</v>
      </c>
      <c r="M2329">
        <v>-1.0000000000000011</v>
      </c>
      <c r="N2329">
        <v>1.5098679942553024</v>
      </c>
      <c r="O2329">
        <v>8.9409932257764808</v>
      </c>
      <c r="P2329">
        <v>0.60194770788305341</v>
      </c>
      <c r="Q2329">
        <v>0.31934089659637183</v>
      </c>
      <c r="R2329">
        <v>0.12564080224991733</v>
      </c>
      <c r="S2329">
        <v>0.24446186071789713</v>
      </c>
      <c r="T2329">
        <v>0.10417504198901224</v>
      </c>
      <c r="U2329">
        <v>6.470394126673025E-2</v>
      </c>
      <c r="V2329">
        <v>0</v>
      </c>
      <c r="W2329">
        <v>13.513897770434976</v>
      </c>
      <c r="X2329">
        <v>0.30280097671674389</v>
      </c>
      <c r="Y2329">
        <v>-1.0000000000000011</v>
      </c>
      <c r="Z2329">
        <v>-1.0000000000000011</v>
      </c>
      <c r="AA2329">
        <v>5.866411649702969</v>
      </c>
      <c r="AB2329">
        <v>1.3251940390536664E-2</v>
      </c>
      <c r="AC2329">
        <v>-0.16581442017778786</v>
      </c>
      <c r="AD2329">
        <v>-2.9000586723870458E-3</v>
      </c>
      <c r="AE2329">
        <v>-7.7731269229819109</v>
      </c>
      <c r="AF2329">
        <v>-1.0000000000000011</v>
      </c>
      <c r="AG2329">
        <v>-1.0000000000000011</v>
      </c>
      <c r="AH2329">
        <v>-1.0000000000000011</v>
      </c>
      <c r="AI2329">
        <v>-8.4526402819503493E-4</v>
      </c>
      <c r="AJ2329">
        <v>0</v>
      </c>
      <c r="AK2329">
        <v>0.37324347929817636</v>
      </c>
      <c r="AL2329">
        <v>-0.1631550247466691</v>
      </c>
      <c r="AM2329">
        <v>0.18850260113570599</v>
      </c>
      <c r="AN2329">
        <v>-4.1626820149161858E-2</v>
      </c>
      <c r="AO2329">
        <v>6.5787824248835332</v>
      </c>
      <c r="AP2329">
        <v>-1.8564456274623922</v>
      </c>
      <c r="AQ2329">
        <v>18.043501753200886</v>
      </c>
      <c r="AR2329">
        <v>0.41334084397363946</v>
      </c>
      <c r="AS2329">
        <v>0.37829437642950914</v>
      </c>
      <c r="AT2329">
        <v>-1.0000000000000011</v>
      </c>
      <c r="AU2329">
        <v>-1.0000000000000011</v>
      </c>
      <c r="AV2329">
        <v>-0.43641773264154821</v>
      </c>
      <c r="AW2329">
        <v>12.950959248017071</v>
      </c>
      <c r="AX2329">
        <v>12.934053967453174</v>
      </c>
      <c r="AY2329">
        <v>5.4572971742101628E-2</v>
      </c>
      <c r="AZ2329">
        <v>-46.598994774321795</v>
      </c>
      <c r="BA2329">
        <v>1370.2838314991941</v>
      </c>
    </row>
    <row r="2330" spans="1:100" x14ac:dyDescent="0.25">
      <c r="A2330">
        <v>5431</v>
      </c>
      <c r="B2330" t="s">
        <v>664</v>
      </c>
      <c r="C2330">
        <v>3</v>
      </c>
      <c r="D2330">
        <v>6.163328996256344</v>
      </c>
      <c r="E2330">
        <v>0</v>
      </c>
      <c r="F2330">
        <v>1.6344939252228251E-2</v>
      </c>
      <c r="G2330">
        <v>1.6344939252228251E-2</v>
      </c>
      <c r="H2330">
        <v>0.37359155201553096</v>
      </c>
      <c r="I2330">
        <v>0</v>
      </c>
      <c r="J2330">
        <v>22.41549312093187</v>
      </c>
      <c r="K2330">
        <v>0.37359155201553096</v>
      </c>
      <c r="L2330">
        <v>-0.99999999999999967</v>
      </c>
      <c r="M2330">
        <v>-0.99999999999999967</v>
      </c>
      <c r="N2330">
        <v>7.4718310403106196</v>
      </c>
      <c r="O2330">
        <v>28.595167056440413</v>
      </c>
      <c r="P2330">
        <v>-0.23291363830835701</v>
      </c>
      <c r="Q2330">
        <v>6.6840754864962437E-2</v>
      </c>
      <c r="R2330">
        <v>3.396938705521893E-2</v>
      </c>
      <c r="S2330">
        <v>0.3333333333333332</v>
      </c>
      <c r="T2330">
        <v>0.51059059077263702</v>
      </c>
      <c r="U2330">
        <v>0.44834088177074005</v>
      </c>
      <c r="V2330">
        <v>0</v>
      </c>
      <c r="W2330">
        <v>36.746930154447163</v>
      </c>
      <c r="X2330">
        <v>2.440953156612705</v>
      </c>
      <c r="Y2330">
        <v>-0.99999999999999967</v>
      </c>
      <c r="Z2330">
        <v>-0.99999999999999967</v>
      </c>
      <c r="AA2330">
        <v>42.822402631076699</v>
      </c>
      <c r="AB2330">
        <v>-1.2450824225016286E-2</v>
      </c>
      <c r="AC2330">
        <v>-4.3059985362565195E-2</v>
      </c>
      <c r="AD2330">
        <v>0.17634087137906759</v>
      </c>
      <c r="AE2330">
        <v>6.0415030895743076</v>
      </c>
      <c r="AF2330">
        <v>-0.99999999999999967</v>
      </c>
      <c r="AG2330">
        <v>-0.99999999999999967</v>
      </c>
      <c r="AH2330">
        <v>-0.99999999999999967</v>
      </c>
      <c r="AI2330">
        <v>0</v>
      </c>
      <c r="AJ2330">
        <v>0</v>
      </c>
      <c r="AK2330">
        <v>0.14351633610743944</v>
      </c>
      <c r="AL2330">
        <v>0.38884920337499862</v>
      </c>
      <c r="AM2330">
        <v>-0.13684103539741277</v>
      </c>
      <c r="AN2330">
        <v>2.8219049790800806E-2</v>
      </c>
      <c r="AO2330">
        <v>-2.7034442043981226</v>
      </c>
      <c r="AP2330">
        <v>2.6497222616450125</v>
      </c>
      <c r="AQ2330">
        <v>59.162423275379034</v>
      </c>
      <c r="AR2330">
        <v>1.2922648058767103</v>
      </c>
      <c r="AS2330">
        <v>2.8145447086282362</v>
      </c>
      <c r="AT2330">
        <v>-0.99999999999999967</v>
      </c>
      <c r="AU2330">
        <v>-0.99999999999999967</v>
      </c>
      <c r="AV2330">
        <v>5.0314326307447178E-2</v>
      </c>
      <c r="AW2330">
        <v>74.067291949162112</v>
      </c>
      <c r="AX2330">
        <v>74.067291949162112</v>
      </c>
      <c r="AY2330">
        <v>0.18877632244440359</v>
      </c>
      <c r="AZ2330">
        <v>-1.3319269964251144</v>
      </c>
      <c r="BA2330">
        <v>1490.3436814906827</v>
      </c>
    </row>
    <row r="2331" spans="1:100" x14ac:dyDescent="0.25">
      <c r="A2331">
        <v>5432</v>
      </c>
      <c r="B2331" t="s">
        <v>2634</v>
      </c>
      <c r="C2331">
        <v>2</v>
      </c>
      <c r="D2331">
        <v>1.8909006157983477</v>
      </c>
      <c r="E2331">
        <v>-0.40894358887550059</v>
      </c>
      <c r="F2331">
        <v>-0.94137692979792387</v>
      </c>
      <c r="G2331">
        <v>-0.93798494118390852</v>
      </c>
      <c r="H2331">
        <v>-0.14182238495690969</v>
      </c>
      <c r="I2331">
        <v>0</v>
      </c>
      <c r="J2331">
        <v>-8.5093430974145825</v>
      </c>
      <c r="K2331">
        <v>-0.14182238495690969</v>
      </c>
      <c r="L2331">
        <v>-1</v>
      </c>
      <c r="M2331">
        <v>-1</v>
      </c>
      <c r="N2331">
        <v>-2.8364476991381942</v>
      </c>
      <c r="O2331">
        <v>-4.9941138373596416</v>
      </c>
      <c r="P2331">
        <v>-1.9033024056513623</v>
      </c>
      <c r="Q2331">
        <v>-4.1602528333677258</v>
      </c>
      <c r="R2331">
        <v>-1.364935950950944</v>
      </c>
      <c r="S2331">
        <v>0.28834403596694536</v>
      </c>
      <c r="T2331">
        <v>0.10646959740840245</v>
      </c>
      <c r="U2331">
        <v>-0.14243318153650211</v>
      </c>
      <c r="V2331">
        <v>-2.8464709407570815E-2</v>
      </c>
      <c r="W2331">
        <v>10.429267032513936</v>
      </c>
      <c r="X2331">
        <v>-0.21653971183052656</v>
      </c>
      <c r="Y2331">
        <v>-1</v>
      </c>
      <c r="Z2331">
        <v>-1</v>
      </c>
      <c r="AA2331">
        <v>13.820101684537448</v>
      </c>
      <c r="AB2331">
        <v>-0.12940298969127761</v>
      </c>
      <c r="AC2331">
        <v>-0.129283032634743</v>
      </c>
      <c r="AD2331">
        <v>-0.13175395063691037</v>
      </c>
      <c r="AE2331">
        <v>-5.1178455293847094</v>
      </c>
      <c r="AF2331">
        <v>-1</v>
      </c>
      <c r="AG2331">
        <v>-1</v>
      </c>
      <c r="AH2331">
        <v>-1</v>
      </c>
      <c r="AI2331">
        <v>-1.5875447944499192E-2</v>
      </c>
      <c r="AJ2331">
        <v>-2.8464709407570815E-2</v>
      </c>
      <c r="AK2331">
        <v>0.38780523349399176</v>
      </c>
      <c r="AL2331">
        <v>-0.21597727650474441</v>
      </c>
      <c r="AM2331">
        <v>0.44334023066858624</v>
      </c>
      <c r="AN2331">
        <v>-0.25989937045353245</v>
      </c>
      <c r="AO2331">
        <v>11.676197959045815</v>
      </c>
      <c r="AP2331">
        <v>-6.2310366687232346</v>
      </c>
      <c r="AQ2331">
        <v>14.725288636391708</v>
      </c>
      <c r="AR2331">
        <v>0.3695962218721881</v>
      </c>
      <c r="AS2331">
        <v>-0.16332307290887782</v>
      </c>
      <c r="AT2331">
        <v>-1</v>
      </c>
      <c r="AU2331">
        <v>-1</v>
      </c>
      <c r="AV2331">
        <v>-1.7596086234091186</v>
      </c>
      <c r="AW2331">
        <v>21.370334606373007</v>
      </c>
      <c r="AX2331">
        <v>21.046044811555305</v>
      </c>
      <c r="AY2331">
        <v>-9.10185895756149E-2</v>
      </c>
      <c r="AZ2331">
        <v>-45.144529543667545</v>
      </c>
      <c r="BA2331">
        <v>1359.9190410850713</v>
      </c>
    </row>
    <row r="2332" spans="1:100" x14ac:dyDescent="0.25">
      <c r="A2332">
        <v>5434</v>
      </c>
      <c r="B2332" t="s">
        <v>754</v>
      </c>
      <c r="C2332">
        <v>2</v>
      </c>
      <c r="D2332">
        <v>7.1269502008071512</v>
      </c>
      <c r="E2332">
        <v>0.75413005122013899</v>
      </c>
      <c r="F2332">
        <v>1.9548034832367813</v>
      </c>
      <c r="G2332">
        <v>1.9713472987110718</v>
      </c>
      <c r="H2332">
        <v>0.46005900077983058</v>
      </c>
      <c r="I2332">
        <v>0</v>
      </c>
      <c r="J2332">
        <v>27.603540046789831</v>
      </c>
      <c r="K2332">
        <v>0.46005900077983058</v>
      </c>
      <c r="L2332">
        <v>-1</v>
      </c>
      <c r="M2332">
        <v>-1</v>
      </c>
      <c r="N2332">
        <v>9.2011800155966093</v>
      </c>
      <c r="O2332">
        <v>32.517729721678016</v>
      </c>
      <c r="P2332">
        <v>3.9870438931236034</v>
      </c>
      <c r="Q2332">
        <v>9.6070157062902108</v>
      </c>
      <c r="R2332">
        <v>3.1569014152253638</v>
      </c>
      <c r="S2332">
        <v>0.40085286619669114</v>
      </c>
      <c r="T2332">
        <v>0.58148413751226946</v>
      </c>
      <c r="U2332">
        <v>0.44576834918356856</v>
      </c>
      <c r="V2332">
        <v>4.9312320961012797E-2</v>
      </c>
      <c r="W2332">
        <v>47.55312202634731</v>
      </c>
      <c r="X2332">
        <v>2.5083618845626923</v>
      </c>
      <c r="Y2332">
        <v>-1</v>
      </c>
      <c r="Z2332">
        <v>-1</v>
      </c>
      <c r="AA2332">
        <v>90.252139780428706</v>
      </c>
      <c r="AB2332">
        <v>0.53037468827204171</v>
      </c>
      <c r="AC2332">
        <v>0.53074502938115486</v>
      </c>
      <c r="AD2332">
        <v>0.52260607869905451</v>
      </c>
      <c r="AE2332">
        <v>55.66515246977329</v>
      </c>
      <c r="AF2332">
        <v>-1</v>
      </c>
      <c r="AG2332">
        <v>-1</v>
      </c>
      <c r="AH2332">
        <v>-1</v>
      </c>
      <c r="AI2332">
        <v>2.6773011439691841E-2</v>
      </c>
      <c r="AJ2332">
        <v>4.9312320961012797E-2</v>
      </c>
      <c r="AK2332">
        <v>-0.40705673727086394</v>
      </c>
      <c r="AL2332">
        <v>0.57888469426011124</v>
      </c>
      <c r="AM2332">
        <v>-0.48245408435552456</v>
      </c>
      <c r="AN2332">
        <v>0.6658949445705783</v>
      </c>
      <c r="AO2332">
        <v>-11.898151366188808</v>
      </c>
      <c r="AP2332">
        <v>17.343312656511387</v>
      </c>
      <c r="AQ2332">
        <v>54.246252454125759</v>
      </c>
      <c r="AR2332">
        <v>1.2395299939894906</v>
      </c>
      <c r="AS2332">
        <v>2.6499335969186952</v>
      </c>
      <c r="AT2332">
        <v>-1</v>
      </c>
      <c r="AU2332">
        <v>-1</v>
      </c>
      <c r="AV2332">
        <v>4.2410516402800402</v>
      </c>
      <c r="AW2332">
        <v>109.45266649579318</v>
      </c>
      <c r="AX2332">
        <v>110.28231140594013</v>
      </c>
      <c r="AY2332">
        <v>0.58745157881073162</v>
      </c>
      <c r="AZ2332">
        <v>73.718369358147115</v>
      </c>
      <c r="BA2332">
        <v>1511.9203182353156</v>
      </c>
    </row>
    <row r="2333" spans="1:100" x14ac:dyDescent="0.25">
      <c r="A2333">
        <v>5436</v>
      </c>
      <c r="B2333" t="s">
        <v>2635</v>
      </c>
      <c r="C2333">
        <v>3</v>
      </c>
      <c r="D2333">
        <v>4.985540377031402</v>
      </c>
      <c r="E2333">
        <v>2.5042933093949934E-3</v>
      </c>
      <c r="F2333">
        <v>2.5005445219151361</v>
      </c>
      <c r="G2333">
        <v>2.5074681284469573</v>
      </c>
      <c r="H2333">
        <v>0.33787549060092753</v>
      </c>
      <c r="I2333">
        <v>0</v>
      </c>
      <c r="J2333">
        <v>20.272529436055645</v>
      </c>
      <c r="K2333">
        <v>0.33787549060092753</v>
      </c>
      <c r="L2333">
        <v>-0.99999999999999944</v>
      </c>
      <c r="M2333">
        <v>-0.99999999999999944</v>
      </c>
      <c r="N2333">
        <v>6.7575098120185491</v>
      </c>
      <c r="O2333">
        <v>27.765537941533989</v>
      </c>
      <c r="P2333">
        <v>27.110486645276705</v>
      </c>
      <c r="Q2333">
        <v>2.4669235822661442</v>
      </c>
      <c r="R2333">
        <v>3.5532428366660516</v>
      </c>
      <c r="S2333">
        <v>0.33333333333333304</v>
      </c>
      <c r="T2333">
        <v>0.32478719033124487</v>
      </c>
      <c r="U2333">
        <v>0.31392321522124161</v>
      </c>
      <c r="V2333">
        <v>0</v>
      </c>
      <c r="W2333">
        <v>25.366729931395685</v>
      </c>
      <c r="X2333">
        <v>1.5619367577512069</v>
      </c>
      <c r="Y2333">
        <v>-0.99999999999999944</v>
      </c>
      <c r="Z2333">
        <v>-0.99999999999999944</v>
      </c>
      <c r="AA2333">
        <v>82.388924298836599</v>
      </c>
      <c r="AB2333">
        <v>0.23909761585872596</v>
      </c>
      <c r="AC2333">
        <v>0.5422479452451594</v>
      </c>
      <c r="AD2333">
        <v>0.28803346951161118</v>
      </c>
      <c r="AE2333">
        <v>53.468951530774824</v>
      </c>
      <c r="AF2333">
        <v>-0.99999999999999944</v>
      </c>
      <c r="AG2333">
        <v>-0.99999999999999944</v>
      </c>
      <c r="AH2333">
        <v>-0.99999999999999944</v>
      </c>
      <c r="AI2333">
        <v>-1.7046182183893657E-2</v>
      </c>
      <c r="AJ2333">
        <v>0</v>
      </c>
      <c r="AK2333">
        <v>-0.24345870621238938</v>
      </c>
      <c r="AL2333">
        <v>0.42129266302491503</v>
      </c>
      <c r="AM2333">
        <v>-0.17365981792493843</v>
      </c>
      <c r="AN2333">
        <v>-0.16565173688598558</v>
      </c>
      <c r="AO2333">
        <v>-5.558788979185409</v>
      </c>
      <c r="AP2333">
        <v>-2.0348301070250638</v>
      </c>
      <c r="AQ2333">
        <v>45.639259367451324</v>
      </c>
      <c r="AR2333">
        <v>0.9720437388858193</v>
      </c>
      <c r="AS2333">
        <v>1.8998122483521342</v>
      </c>
      <c r="AT2333">
        <v>-0.99999999999999944</v>
      </c>
      <c r="AU2333">
        <v>-0.99999999999999944</v>
      </c>
      <c r="AV2333">
        <v>6.0607109651130093</v>
      </c>
      <c r="AW2333">
        <v>108.11963213334549</v>
      </c>
      <c r="AX2333">
        <v>107.77870848966761</v>
      </c>
      <c r="AY2333">
        <v>0.44168620495553429</v>
      </c>
      <c r="AZ2333">
        <v>59.685563072464788</v>
      </c>
      <c r="BA2333">
        <v>1548.0879701681492</v>
      </c>
    </row>
    <row r="2334" spans="1:100" x14ac:dyDescent="0.25">
      <c r="A2334">
        <v>5437</v>
      </c>
      <c r="B2334" t="s">
        <v>2636</v>
      </c>
      <c r="C2334">
        <v>3</v>
      </c>
      <c r="D2334">
        <v>4.8020427927508047</v>
      </c>
      <c r="E2334">
        <v>-5.7153541276020927E-3</v>
      </c>
      <c r="F2334">
        <v>-0.42768971310607468</v>
      </c>
      <c r="G2334">
        <v>-0.42768971310607468</v>
      </c>
      <c r="H2334">
        <v>0.241835697006725</v>
      </c>
      <c r="I2334">
        <v>0</v>
      </c>
      <c r="J2334">
        <v>14.510141820403497</v>
      </c>
      <c r="K2334">
        <v>0.241835697006725</v>
      </c>
      <c r="L2334">
        <v>-1.0000000000000013</v>
      </c>
      <c r="M2334">
        <v>-1.0000000000000013</v>
      </c>
      <c r="N2334">
        <v>4.8367139401344996</v>
      </c>
      <c r="O2334">
        <v>18.884494900048225</v>
      </c>
      <c r="P2334">
        <v>-5.5731257412995477E-3</v>
      </c>
      <c r="Q2334">
        <v>2.1988203747159791</v>
      </c>
      <c r="R2334">
        <v>0.59882317627402504</v>
      </c>
      <c r="S2334">
        <v>0.3439634380881923</v>
      </c>
      <c r="T2334">
        <v>0.41367958407091943</v>
      </c>
      <c r="U2334">
        <v>0.11472315746441852</v>
      </c>
      <c r="V2334">
        <v>0</v>
      </c>
      <c r="W2334">
        <v>25.221219304672193</v>
      </c>
      <c r="X2334">
        <v>0.98346358524657906</v>
      </c>
      <c r="Y2334">
        <v>-1.0000000000000013</v>
      </c>
      <c r="Z2334">
        <v>-1.0000000000000013</v>
      </c>
      <c r="AA2334">
        <v>82.713856551663014</v>
      </c>
      <c r="AB2334">
        <v>0.20721862580172359</v>
      </c>
      <c r="AC2334">
        <v>0.60742109326385019</v>
      </c>
      <c r="AD2334">
        <v>0.32323656234876158</v>
      </c>
      <c r="AE2334">
        <v>56.893814070716751</v>
      </c>
      <c r="AF2334">
        <v>-1.0000000000000013</v>
      </c>
      <c r="AG2334">
        <v>-1.0000000000000013</v>
      </c>
      <c r="AH2334">
        <v>-1.0000000000000013</v>
      </c>
      <c r="AI2334">
        <v>0</v>
      </c>
      <c r="AJ2334">
        <v>0</v>
      </c>
      <c r="AK2334">
        <v>6.5044177424589456E-2</v>
      </c>
      <c r="AL2334">
        <v>0.14410693922545875</v>
      </c>
      <c r="AM2334">
        <v>8.1629312117264458E-2</v>
      </c>
      <c r="AN2334">
        <v>0.66918694271057455</v>
      </c>
      <c r="AO2334">
        <v>2.3659536900545604</v>
      </c>
      <c r="AP2334">
        <v>17.450208263891646</v>
      </c>
      <c r="AQ2334">
        <v>39.731361125075708</v>
      </c>
      <c r="AR2334">
        <v>0.87236617962353025</v>
      </c>
      <c r="AS2334">
        <v>1.2252992822533042</v>
      </c>
      <c r="AT2334">
        <v>-1.0000000000000013</v>
      </c>
      <c r="AU2334">
        <v>-1.0000000000000013</v>
      </c>
      <c r="AV2334">
        <v>0.17113346316795025</v>
      </c>
      <c r="AW2334">
        <v>119.04855971560288</v>
      </c>
      <c r="AX2334">
        <v>119.04855971560288</v>
      </c>
      <c r="AY2334">
        <v>0.5065203265794912</v>
      </c>
      <c r="AZ2334">
        <v>79.926587683381157</v>
      </c>
      <c r="BA2334">
        <v>1614.8300349643523</v>
      </c>
    </row>
    <row r="2335" spans="1:100" x14ac:dyDescent="0.25">
      <c r="A2335">
        <v>5438</v>
      </c>
      <c r="B2335" t="s">
        <v>2637</v>
      </c>
      <c r="C2335">
        <v>3</v>
      </c>
      <c r="D2335">
        <v>5.089611309752323</v>
      </c>
      <c r="E2335">
        <v>0</v>
      </c>
      <c r="F2335">
        <v>-0.14156224333485878</v>
      </c>
      <c r="G2335">
        <v>-0.14156224333485878</v>
      </c>
      <c r="H2335">
        <v>-7.7996412604769902E-2</v>
      </c>
      <c r="I2335">
        <v>0</v>
      </c>
      <c r="J2335">
        <v>-4.6797847562861943</v>
      </c>
      <c r="K2335">
        <v>-7.7996412604769902E-2</v>
      </c>
      <c r="L2335">
        <v>-1.0000000000000007</v>
      </c>
      <c r="M2335">
        <v>-1.0000000000000007</v>
      </c>
      <c r="N2335">
        <v>-1.5599282520953985</v>
      </c>
      <c r="O2335">
        <v>0.26826431013127161</v>
      </c>
      <c r="P2335">
        <v>-0.82796818920908932</v>
      </c>
      <c r="Q2335">
        <v>-0.46225886692224105</v>
      </c>
      <c r="R2335">
        <v>-0.18751975737983859</v>
      </c>
      <c r="S2335">
        <v>0.33333333333333348</v>
      </c>
      <c r="T2335">
        <v>0.23090839592850099</v>
      </c>
      <c r="U2335">
        <v>-1.4945390681900469E-2</v>
      </c>
      <c r="V2335">
        <v>0</v>
      </c>
      <c r="W2335">
        <v>25.091710047388155</v>
      </c>
      <c r="X2335">
        <v>0.4800316417341699</v>
      </c>
      <c r="Y2335">
        <v>-1.0000000000000007</v>
      </c>
      <c r="Z2335">
        <v>-1.0000000000000007</v>
      </c>
      <c r="AA2335">
        <v>21.120404144582366</v>
      </c>
      <c r="AB2335">
        <v>-4.9574743936247542E-2</v>
      </c>
      <c r="AC2335">
        <v>-9.9843588925433886E-3</v>
      </c>
      <c r="AD2335">
        <v>-1.6116620079728132E-2</v>
      </c>
      <c r="AE2335">
        <v>-3.7837861454259514</v>
      </c>
      <c r="AF2335">
        <v>-1.0000000000000007</v>
      </c>
      <c r="AG2335">
        <v>-1.0000000000000007</v>
      </c>
      <c r="AH2335">
        <v>-1.0000000000000007</v>
      </c>
      <c r="AI2335">
        <v>0</v>
      </c>
      <c r="AJ2335">
        <v>0</v>
      </c>
      <c r="AK2335">
        <v>-3.8540516800859695E-2</v>
      </c>
      <c r="AL2335">
        <v>0.34185638501587123</v>
      </c>
      <c r="AM2335">
        <v>-0.16387127783115168</v>
      </c>
      <c r="AN2335">
        <v>7.9545622376377245E-2</v>
      </c>
      <c r="AO2335">
        <v>-4.2894845297830901</v>
      </c>
      <c r="AP2335">
        <v>3.697922484488787</v>
      </c>
      <c r="AQ2335">
        <v>20.411925291101966</v>
      </c>
      <c r="AR2335">
        <v>0.54929633857993421</v>
      </c>
      <c r="AS2335">
        <v>0.40203522912939993</v>
      </c>
      <c r="AT2335">
        <v>-1.0000000000000007</v>
      </c>
      <c r="AU2335">
        <v>-1.0000000000000007</v>
      </c>
      <c r="AV2335">
        <v>-0.3290820007146974</v>
      </c>
      <c r="AW2335">
        <v>25.086590939202434</v>
      </c>
      <c r="AX2335">
        <v>25.086590939202434</v>
      </c>
      <c r="AY2335">
        <v>-1.6190814077835583E-2</v>
      </c>
      <c r="AZ2335">
        <v>-28.765819064635863</v>
      </c>
      <c r="BA2335">
        <v>1394.6291628452591</v>
      </c>
    </row>
    <row r="2336" spans="1:100" x14ac:dyDescent="0.25">
      <c r="A2336">
        <v>5439</v>
      </c>
      <c r="B2336" t="s">
        <v>2048</v>
      </c>
      <c r="C2336">
        <v>2</v>
      </c>
      <c r="D2336">
        <v>4.4872414528675986</v>
      </c>
      <c r="E2336">
        <v>0.16777661578887457</v>
      </c>
      <c r="F2336">
        <v>0.49471937826816048</v>
      </c>
      <c r="G2336">
        <v>0.50463281489465472</v>
      </c>
      <c r="H2336">
        <v>0.15662574764562018</v>
      </c>
      <c r="I2336">
        <v>0</v>
      </c>
      <c r="J2336">
        <v>9.3975448587372092</v>
      </c>
      <c r="K2336">
        <v>0.15662574764562018</v>
      </c>
      <c r="L2336">
        <v>-1</v>
      </c>
      <c r="M2336">
        <v>-1</v>
      </c>
      <c r="N2336">
        <v>3.1325149529124032</v>
      </c>
      <c r="O2336">
        <v>13.606460837282</v>
      </c>
      <c r="P2336">
        <v>1.0174771614052864</v>
      </c>
      <c r="Q2336">
        <v>2.666367301543116</v>
      </c>
      <c r="R2336">
        <v>0.8772565305722182</v>
      </c>
      <c r="S2336">
        <v>0.34413252034125619</v>
      </c>
      <c r="T2336">
        <v>0.34200969851905033</v>
      </c>
      <c r="U2336">
        <v>0.1492316756886029</v>
      </c>
      <c r="V2336">
        <v>1.010170919741828E-2</v>
      </c>
      <c r="W2336">
        <v>28.837454194432262</v>
      </c>
      <c r="X2336">
        <v>1.1346265017146062</v>
      </c>
      <c r="Y2336">
        <v>-1</v>
      </c>
      <c r="Z2336">
        <v>-1</v>
      </c>
      <c r="AA2336">
        <v>51.719594144836904</v>
      </c>
      <c r="AB2336">
        <v>0.19775352417890402</v>
      </c>
      <c r="AC2336">
        <v>0.19799763635087561</v>
      </c>
      <c r="AD2336">
        <v>0.19271617492778903</v>
      </c>
      <c r="AE2336">
        <v>25.021933963258725</v>
      </c>
      <c r="AF2336">
        <v>-1</v>
      </c>
      <c r="AG2336">
        <v>-1</v>
      </c>
      <c r="AH2336">
        <v>-1</v>
      </c>
      <c r="AI2336">
        <v>5.2721624704771064E-3</v>
      </c>
      <c r="AJ2336">
        <v>1.010170919741828E-2</v>
      </c>
      <c r="AK2336">
        <v>-6.3340046902223279E-3</v>
      </c>
      <c r="AL2336">
        <v>0.17816196167946965</v>
      </c>
      <c r="AM2336">
        <v>-1.5722951946330208E-2</v>
      </c>
      <c r="AN2336">
        <v>0.19916381216138396</v>
      </c>
      <c r="AO2336">
        <v>-1.3348686135485011E-2</v>
      </c>
      <c r="AP2336">
        <v>5.4585099764580658</v>
      </c>
      <c r="AQ2336">
        <v>34.322103107763198</v>
      </c>
      <c r="AR2336">
        <v>0.80096046726828107</v>
      </c>
      <c r="AS2336">
        <v>1.2316547741197603</v>
      </c>
      <c r="AT2336">
        <v>-1</v>
      </c>
      <c r="AU2336">
        <v>-1</v>
      </c>
      <c r="AV2336">
        <v>1.2158710849192564</v>
      </c>
      <c r="AW2336">
        <v>65.046726816933841</v>
      </c>
      <c r="AX2336">
        <v>65.294625606118274</v>
      </c>
      <c r="AY2336">
        <v>0.24540675864074676</v>
      </c>
      <c r="AZ2336">
        <v>13.794675179447458</v>
      </c>
      <c r="BA2336">
        <v>1434.539554709308</v>
      </c>
    </row>
    <row r="2337" spans="1:100" x14ac:dyDescent="0.25">
      <c r="A2337">
        <v>5440</v>
      </c>
      <c r="B2337" t="s">
        <v>2638</v>
      </c>
      <c r="C2337">
        <v>2</v>
      </c>
      <c r="D2337">
        <v>4.2335115127613152</v>
      </c>
      <c r="E2337">
        <v>0.11141607140335619</v>
      </c>
      <c r="F2337">
        <v>0.35437546616308602</v>
      </c>
      <c r="G2337">
        <v>0.36365158792321617</v>
      </c>
      <c r="H2337">
        <v>0.1274596128574193</v>
      </c>
      <c r="I2337">
        <v>0</v>
      </c>
      <c r="J2337">
        <v>7.6475767714451575</v>
      </c>
      <c r="K2337">
        <v>0.1274596128574193</v>
      </c>
      <c r="L2337">
        <v>-1</v>
      </c>
      <c r="M2337">
        <v>-1</v>
      </c>
      <c r="N2337">
        <v>2.5491922571483858</v>
      </c>
      <c r="O2337">
        <v>11.788701538981753</v>
      </c>
      <c r="P2337">
        <v>0.73204113003681592</v>
      </c>
      <c r="Q2337">
        <v>1.9992291919278582</v>
      </c>
      <c r="R2337">
        <v>0.65813608385697953</v>
      </c>
      <c r="S2337">
        <v>0.33868053630402456</v>
      </c>
      <c r="T2337">
        <v>0.31899131245272255</v>
      </c>
      <c r="U2337">
        <v>0.12072844310132462</v>
      </c>
      <c r="V2337">
        <v>6.3327683314711256E-3</v>
      </c>
      <c r="W2337">
        <v>27.038496153418247</v>
      </c>
      <c r="X2337">
        <v>1.002582465915582</v>
      </c>
      <c r="Y2337">
        <v>-1</v>
      </c>
      <c r="Z2337">
        <v>-1</v>
      </c>
      <c r="AA2337">
        <v>48.015829286727929</v>
      </c>
      <c r="AB2337">
        <v>0.16578183483654377</v>
      </c>
      <c r="AC2337">
        <v>0.16601381382879027</v>
      </c>
      <c r="AD2337">
        <v>0.16100701550219487</v>
      </c>
      <c r="AE2337">
        <v>22.076494621744015</v>
      </c>
      <c r="AF2337">
        <v>-1</v>
      </c>
      <c r="AG2337">
        <v>-1</v>
      </c>
      <c r="AH2337">
        <v>-1</v>
      </c>
      <c r="AI2337">
        <v>3.2054916207284864E-3</v>
      </c>
      <c r="AJ2337">
        <v>6.3327683314711256E-3</v>
      </c>
      <c r="AK2337">
        <v>3.2183636703464025E-2</v>
      </c>
      <c r="AL2337">
        <v>0.1396443202857833</v>
      </c>
      <c r="AM2337">
        <v>2.9139445226978922E-2</v>
      </c>
      <c r="AN2337">
        <v>0.15430141498807484</v>
      </c>
      <c r="AO2337">
        <v>1.1290236587448834</v>
      </c>
      <c r="AP2337">
        <v>4.3161376315776971</v>
      </c>
      <c r="AQ2337">
        <v>32.406985303851229</v>
      </c>
      <c r="AR2337">
        <v>0.7588049757451073</v>
      </c>
      <c r="AS2337">
        <v>1.0953292037159512</v>
      </c>
      <c r="AT2337">
        <v>-1</v>
      </c>
      <c r="AU2337">
        <v>-1</v>
      </c>
      <c r="AV2337">
        <v>0.92508942890454438</v>
      </c>
      <c r="AW2337">
        <v>60.778408797427005</v>
      </c>
      <c r="AX2337">
        <v>60.970389899274117</v>
      </c>
      <c r="AY2337">
        <v>0.21252926342346679</v>
      </c>
      <c r="AZ2337">
        <v>8.0347839237259073</v>
      </c>
      <c r="BA2337">
        <v>1464.4976940469423</v>
      </c>
    </row>
    <row r="2338" spans="1:100" x14ac:dyDescent="0.25">
      <c r="A2338">
        <v>5442</v>
      </c>
      <c r="B2338" t="s">
        <v>2639</v>
      </c>
      <c r="C2338">
        <v>3</v>
      </c>
      <c r="D2338">
        <v>2.5788587300441401</v>
      </c>
      <c r="E2338">
        <v>0.30035850572374512</v>
      </c>
      <c r="F2338">
        <v>0.80847908777873656</v>
      </c>
      <c r="G2338">
        <v>0.89363760936297387</v>
      </c>
      <c r="H2338">
        <v>-0.1003665362855703</v>
      </c>
      <c r="I2338">
        <v>0</v>
      </c>
      <c r="J2338">
        <v>-6.0219921771342193</v>
      </c>
      <c r="K2338">
        <v>-0.1003665362855703</v>
      </c>
      <c r="L2338">
        <v>-1.0000000000000004</v>
      </c>
      <c r="M2338">
        <v>-1.0000000000000004</v>
      </c>
      <c r="N2338">
        <v>-2.0073307257114057</v>
      </c>
      <c r="O2338">
        <v>-2.5494958377271031</v>
      </c>
      <c r="P2338">
        <v>6.8732713118159943</v>
      </c>
      <c r="Q2338">
        <v>1.4101133817392359</v>
      </c>
      <c r="R2338">
        <v>1.2382147209600043</v>
      </c>
      <c r="S2338">
        <v>0.33333333333333348</v>
      </c>
      <c r="T2338">
        <v>0.38844455500117836</v>
      </c>
      <c r="U2338">
        <v>-0.1920574186134732</v>
      </c>
      <c r="V2338">
        <v>0</v>
      </c>
      <c r="W2338">
        <v>25.203480240264359</v>
      </c>
      <c r="X2338">
        <v>0.10902597183403369</v>
      </c>
      <c r="Y2338">
        <v>-1.0000000000000004</v>
      </c>
      <c r="Z2338">
        <v>-1.0000000000000004</v>
      </c>
      <c r="AA2338">
        <v>56.746288592532991</v>
      </c>
      <c r="AB2338">
        <v>0.17818363677309701</v>
      </c>
      <c r="AC2338">
        <v>1.3930249627251597E-2</v>
      </c>
      <c r="AD2338">
        <v>0.41397798622582455</v>
      </c>
      <c r="AE2338">
        <v>30.304593631308659</v>
      </c>
      <c r="AF2338">
        <v>-1.0000000000000004</v>
      </c>
      <c r="AG2338">
        <v>-1.0000000000000004</v>
      </c>
      <c r="AH2338">
        <v>-1.0000000000000004</v>
      </c>
      <c r="AI2338">
        <v>5.2701461990166863E-2</v>
      </c>
      <c r="AJ2338">
        <v>0</v>
      </c>
      <c r="AK2338">
        <v>-0.16313552154007369</v>
      </c>
      <c r="AL2338">
        <v>-0.25112456823234003</v>
      </c>
      <c r="AM2338">
        <v>-0.10490909078807084</v>
      </c>
      <c r="AN2338">
        <v>0.12436579374842027</v>
      </c>
      <c r="AO2338">
        <v>-3.4384048774021378</v>
      </c>
      <c r="AP2338">
        <v>1.8535220025488075</v>
      </c>
      <c r="AQ2338">
        <v>19.181488063130121</v>
      </c>
      <c r="AR2338">
        <v>0.52972046972103837</v>
      </c>
      <c r="AS2338">
        <v>8.65943554846349E-3</v>
      </c>
      <c r="AT2338">
        <v>-1.0000000000000004</v>
      </c>
      <c r="AU2338">
        <v>-1.0000000000000004</v>
      </c>
      <c r="AV2338">
        <v>2.1318523303229799</v>
      </c>
      <c r="AW2338">
        <v>56.050314757354691</v>
      </c>
      <c r="AX2338">
        <v>57.104343997158033</v>
      </c>
      <c r="AY2338">
        <v>0.11383938001373903</v>
      </c>
      <c r="AZ2338">
        <v>-30.697866062778338</v>
      </c>
      <c r="BA2338">
        <v>1511.2126735945517</v>
      </c>
    </row>
    <row r="2339" spans="1:100" x14ac:dyDescent="0.25">
      <c r="A2339">
        <v>5443</v>
      </c>
      <c r="B2339" t="s">
        <v>2640</v>
      </c>
      <c r="C2339">
        <v>2</v>
      </c>
      <c r="D2339">
        <v>4.188580950756295</v>
      </c>
      <c r="E2339">
        <v>0.10143573194050259</v>
      </c>
      <c r="F2339">
        <v>0.32952333069092704</v>
      </c>
      <c r="G2339">
        <v>0.33868659657323724</v>
      </c>
      <c r="H2339">
        <v>0.12229486632810113</v>
      </c>
      <c r="I2339">
        <v>0</v>
      </c>
      <c r="J2339">
        <v>7.3376919796860669</v>
      </c>
      <c r="K2339">
        <v>0.12229486632810113</v>
      </c>
      <c r="L2339">
        <v>-1</v>
      </c>
      <c r="M2339">
        <v>-1</v>
      </c>
      <c r="N2339">
        <v>2.4458973265620223</v>
      </c>
      <c r="O2339">
        <v>11.466812262421527</v>
      </c>
      <c r="P2339">
        <v>0.68149604536728159</v>
      </c>
      <c r="Q2339">
        <v>1.8810922066456945</v>
      </c>
      <c r="R2339">
        <v>0.61933417970021054</v>
      </c>
      <c r="S2339">
        <v>0.33771509759098733</v>
      </c>
      <c r="T2339">
        <v>0.31491521082287388</v>
      </c>
      <c r="U2339">
        <v>0.11568108346150535</v>
      </c>
      <c r="V2339">
        <v>5.665363329129822E-3</v>
      </c>
      <c r="W2339">
        <v>26.719936208256268</v>
      </c>
      <c r="X2339">
        <v>0.97920007464013392</v>
      </c>
      <c r="Y2339">
        <v>-1</v>
      </c>
      <c r="Z2339">
        <v>-1</v>
      </c>
      <c r="AA2339">
        <v>47.359965668348593</v>
      </c>
      <c r="AB2339">
        <v>0.16012027999677819</v>
      </c>
      <c r="AC2339">
        <v>0.16035011044248845</v>
      </c>
      <c r="AD2339">
        <v>0.15539194952652824</v>
      </c>
      <c r="AE2339">
        <v>21.554915477751322</v>
      </c>
      <c r="AF2339">
        <v>-1</v>
      </c>
      <c r="AG2339">
        <v>-1</v>
      </c>
      <c r="AH2339">
        <v>-1</v>
      </c>
      <c r="AI2339">
        <v>2.8395250236461639E-3</v>
      </c>
      <c r="AJ2339">
        <v>5.665363329129822E-3</v>
      </c>
      <c r="AK2339">
        <v>3.900435038905125E-2</v>
      </c>
      <c r="AL2339">
        <v>0.13282360660019607</v>
      </c>
      <c r="AM2339">
        <v>3.7083689871678184E-2</v>
      </c>
      <c r="AN2339">
        <v>0.14635717034337559</v>
      </c>
      <c r="AO2339">
        <v>1.3313152426745032</v>
      </c>
      <c r="AP2339">
        <v>4.113846047648078</v>
      </c>
      <c r="AQ2339">
        <v>32.067855758478927</v>
      </c>
      <c r="AR2339">
        <v>0.75134007063796593</v>
      </c>
      <c r="AS2339">
        <v>1.0711886372091672</v>
      </c>
      <c r="AT2339">
        <v>-1</v>
      </c>
      <c r="AU2339">
        <v>-1</v>
      </c>
      <c r="AV2339">
        <v>0.87359773966984577</v>
      </c>
      <c r="AW2339">
        <v>60.022573962356837</v>
      </c>
      <c r="AX2339">
        <v>60.204653145979265</v>
      </c>
      <c r="AY2339">
        <v>0.20670730825013969</v>
      </c>
      <c r="AZ2339">
        <v>7.0148209225169627</v>
      </c>
      <c r="BA2339">
        <v>1447.5356587284055</v>
      </c>
    </row>
    <row r="2340" spans="1:100" x14ac:dyDescent="0.25">
      <c r="A2340">
        <v>5445</v>
      </c>
      <c r="B2340" t="s">
        <v>2641</v>
      </c>
      <c r="C2340">
        <v>3</v>
      </c>
      <c r="D2340">
        <v>4.2947404030354708</v>
      </c>
      <c r="E2340">
        <v>4.1022473467078489E-3</v>
      </c>
      <c r="F2340">
        <v>-5.9395455745954333E-2</v>
      </c>
      <c r="G2340">
        <v>-5.9395455745954333E-2</v>
      </c>
      <c r="H2340">
        <v>0.21595219471717497</v>
      </c>
      <c r="I2340">
        <v>0</v>
      </c>
      <c r="J2340">
        <v>12.957131683030497</v>
      </c>
      <c r="K2340">
        <v>0.21595219471717497</v>
      </c>
      <c r="L2340">
        <v>-1.000000000000002</v>
      </c>
      <c r="M2340">
        <v>-1.000000000000002</v>
      </c>
      <c r="N2340">
        <v>4.3190438943434986</v>
      </c>
      <c r="O2340">
        <v>17.192476630320009</v>
      </c>
      <c r="P2340">
        <v>-7.2188678273316514E-3</v>
      </c>
      <c r="Q2340">
        <v>-1.1103298639122496</v>
      </c>
      <c r="R2340">
        <v>-0.31314779088453726</v>
      </c>
      <c r="S2340">
        <v>0.33333333333333393</v>
      </c>
      <c r="T2340">
        <v>0.31903428654918392</v>
      </c>
      <c r="U2340">
        <v>9.319434360381516E-3</v>
      </c>
      <c r="V2340">
        <v>0</v>
      </c>
      <c r="W2340">
        <v>17.829394381028973</v>
      </c>
      <c r="X2340">
        <v>0.44580963768826809</v>
      </c>
      <c r="Y2340">
        <v>-1.000000000000002</v>
      </c>
      <c r="Z2340">
        <v>-1.000000000000002</v>
      </c>
      <c r="AA2340">
        <v>4.1378315144863134</v>
      </c>
      <c r="AB2340">
        <v>-7.4829687637011214E-2</v>
      </c>
      <c r="AC2340">
        <v>9.1027461018046291E-3</v>
      </c>
      <c r="AD2340">
        <v>-0.2018413599779556</v>
      </c>
      <c r="AE2340">
        <v>-13.378415075658108</v>
      </c>
      <c r="AF2340">
        <v>-1.000000000000002</v>
      </c>
      <c r="AG2340">
        <v>-1.000000000000002</v>
      </c>
      <c r="AH2340">
        <v>-1.000000000000002</v>
      </c>
      <c r="AI2340">
        <v>7.9631492781171397E-4</v>
      </c>
      <c r="AJ2340">
        <v>0</v>
      </c>
      <c r="AK2340">
        <v>-0.29577352454579725</v>
      </c>
      <c r="AL2340">
        <v>0.16871508120343812</v>
      </c>
      <c r="AM2340">
        <v>0.29628746821787416</v>
      </c>
      <c r="AN2340">
        <v>0.16901906938450395</v>
      </c>
      <c r="AO2340">
        <v>5.928319082717862</v>
      </c>
      <c r="AP2340">
        <v>5.0690521406297906</v>
      </c>
      <c r="AQ2340">
        <v>30.786526064059473</v>
      </c>
      <c r="AR2340">
        <v>0.6616870542428992</v>
      </c>
      <c r="AS2340">
        <v>0.66176183240544317</v>
      </c>
      <c r="AT2340">
        <v>-1.000000000000002</v>
      </c>
      <c r="AU2340">
        <v>-1.000000000000002</v>
      </c>
      <c r="AV2340">
        <v>-0.37254324663049165</v>
      </c>
      <c r="AW2340">
        <v>26.399360285436117</v>
      </c>
      <c r="AX2340">
        <v>26.415286583992355</v>
      </c>
      <c r="AY2340">
        <v>-1.2035048003965196E-2</v>
      </c>
      <c r="AZ2340">
        <v>-14.362164961944989</v>
      </c>
      <c r="BA2340">
        <v>1370.8716197800652</v>
      </c>
    </row>
    <row r="2341" spans="1:100" x14ac:dyDescent="0.25">
      <c r="A2341">
        <v>5447</v>
      </c>
      <c r="B2341" t="s">
        <v>2642</v>
      </c>
      <c r="C2341">
        <v>3</v>
      </c>
      <c r="D2341">
        <v>3.890198740349589</v>
      </c>
      <c r="E2341">
        <v>-4.257572557267976E-3</v>
      </c>
      <c r="F2341">
        <v>-0.2114301078945256</v>
      </c>
      <c r="G2341">
        <v>-0.21263989812511702</v>
      </c>
      <c r="H2341">
        <v>-6.9537374418759262E-2</v>
      </c>
      <c r="I2341">
        <v>0</v>
      </c>
      <c r="J2341">
        <v>-4.1722424651255539</v>
      </c>
      <c r="K2341">
        <v>-6.9537374418759262E-2</v>
      </c>
      <c r="L2341">
        <v>-1.0000000000000016</v>
      </c>
      <c r="M2341">
        <v>-1.0000000000000016</v>
      </c>
      <c r="N2341">
        <v>-1.390747488375184</v>
      </c>
      <c r="O2341">
        <v>-0.49468362290108264</v>
      </c>
      <c r="P2341">
        <v>-2.0576522862064923</v>
      </c>
      <c r="Q2341">
        <v>1.52383788808177</v>
      </c>
      <c r="R2341">
        <v>0.31117724389290141</v>
      </c>
      <c r="S2341">
        <v>0.33333333333333365</v>
      </c>
      <c r="T2341">
        <v>0.26372718806222606</v>
      </c>
      <c r="U2341">
        <v>0.17396788082062875</v>
      </c>
      <c r="V2341">
        <v>0</v>
      </c>
      <c r="W2341">
        <v>33.622631065397918</v>
      </c>
      <c r="X2341">
        <v>1.2849637213084386</v>
      </c>
      <c r="Y2341">
        <v>-1.0000000000000016</v>
      </c>
      <c r="Z2341">
        <v>-1.0000000000000016</v>
      </c>
      <c r="AA2341">
        <v>36.488950380351419</v>
      </c>
      <c r="AB2341">
        <v>-9.6571123288794136E-2</v>
      </c>
      <c r="AC2341">
        <v>0.1504809271840683</v>
      </c>
      <c r="AD2341">
        <v>-2.8069624740621642E-3</v>
      </c>
      <c r="AE2341">
        <v>2.5551420710606072</v>
      </c>
      <c r="AF2341">
        <v>-1.0000000000000016</v>
      </c>
      <c r="AG2341">
        <v>-1.0000000000000016</v>
      </c>
      <c r="AH2341">
        <v>-1.0000000000000016</v>
      </c>
      <c r="AI2341">
        <v>9.243919898306396E-3</v>
      </c>
      <c r="AJ2341">
        <v>0</v>
      </c>
      <c r="AK2341">
        <v>-3.4392272103003746E-2</v>
      </c>
      <c r="AL2341">
        <v>0.19467042302950496</v>
      </c>
      <c r="AM2341">
        <v>6.4187226259277655E-2</v>
      </c>
      <c r="AN2341">
        <v>-4.0310468362948881E-2</v>
      </c>
      <c r="AO2341">
        <v>1.4327192959669224</v>
      </c>
      <c r="AP2341">
        <v>-3.4409593926197024E-2</v>
      </c>
      <c r="AQ2341">
        <v>29.450388600272358</v>
      </c>
      <c r="AR2341">
        <v>0.77102840221618862</v>
      </c>
      <c r="AS2341">
        <v>1.2154263468896795</v>
      </c>
      <c r="AT2341">
        <v>-1.0000000000000016</v>
      </c>
      <c r="AU2341">
        <v>-1.0000000000000016</v>
      </c>
      <c r="AV2341">
        <v>9.8537345767784335E-2</v>
      </c>
      <c r="AW2341">
        <v>35.959857163524148</v>
      </c>
      <c r="AX2341">
        <v>36.144735561490265</v>
      </c>
      <c r="AY2341">
        <v>2.0720592317582078E-2</v>
      </c>
      <c r="AZ2341">
        <v>-53.138932100918439</v>
      </c>
      <c r="BA2341">
        <v>1341.2824577249198</v>
      </c>
    </row>
    <row r="2342" spans="1:100" x14ac:dyDescent="0.25">
      <c r="A2342">
        <v>5448</v>
      </c>
      <c r="B2342" t="s">
        <v>2643</v>
      </c>
      <c r="C2342">
        <v>3</v>
      </c>
      <c r="D2342">
        <v>0.15701554661694944</v>
      </c>
      <c r="E2342">
        <v>-0.11127234242990827</v>
      </c>
      <c r="F2342">
        <v>3.2600987371258494E-2</v>
      </c>
      <c r="G2342">
        <v>5.1073032984798941E-3</v>
      </c>
      <c r="H2342">
        <v>9.8156316226791513E-3</v>
      </c>
      <c r="I2342">
        <v>0</v>
      </c>
      <c r="J2342">
        <v>0.58893789736074953</v>
      </c>
      <c r="K2342">
        <v>9.8156316226791513E-3</v>
      </c>
      <c r="L2342">
        <v>-0.99999999999999889</v>
      </c>
      <c r="M2342">
        <v>-0.99999999999999889</v>
      </c>
      <c r="N2342">
        <v>0.19631263245358285</v>
      </c>
      <c r="O2342">
        <v>0.75106074727617989</v>
      </c>
      <c r="P2342">
        <v>3.0485919235684964</v>
      </c>
      <c r="Q2342">
        <v>0.36489765451806555</v>
      </c>
      <c r="R2342">
        <v>0.40574097559047101</v>
      </c>
      <c r="S2342">
        <v>0.33501294949062049</v>
      </c>
      <c r="T2342">
        <v>0.27392631887018748</v>
      </c>
      <c r="U2342">
        <v>5.6155294032827353E-2</v>
      </c>
      <c r="V2342">
        <v>0</v>
      </c>
      <c r="W2342">
        <v>26.211157230838253</v>
      </c>
      <c r="X2342">
        <v>0.76433779840629279</v>
      </c>
      <c r="Y2342">
        <v>-0.99999999999999889</v>
      </c>
      <c r="Z2342">
        <v>-0.99999999999999889</v>
      </c>
      <c r="AA2342">
        <v>45.919639604920718</v>
      </c>
      <c r="AB2342">
        <v>0.13843214101699911</v>
      </c>
      <c r="AC2342">
        <v>0.23474921282479788</v>
      </c>
      <c r="AD2342">
        <v>1.2873474128042284E-2</v>
      </c>
      <c r="AE2342">
        <v>19.302741398491968</v>
      </c>
      <c r="AF2342">
        <v>-0.99999999999999889</v>
      </c>
      <c r="AG2342">
        <v>-0.99999999999999889</v>
      </c>
      <c r="AH2342">
        <v>-0.99999999999999889</v>
      </c>
      <c r="AI2342">
        <v>0</v>
      </c>
      <c r="AJ2342">
        <v>0</v>
      </c>
      <c r="AK2342">
        <v>-3.0961265942854681E-2</v>
      </c>
      <c r="AL2342">
        <v>0.36704461745491829</v>
      </c>
      <c r="AM2342">
        <v>-0.17313749849256838</v>
      </c>
      <c r="AN2342">
        <v>-9.372627725293009E-2</v>
      </c>
      <c r="AO2342">
        <v>-4.4832437920284809</v>
      </c>
      <c r="AP2342">
        <v>-0.50793384404866093</v>
      </c>
      <c r="AQ2342">
        <v>26.800095128199004</v>
      </c>
      <c r="AR2342">
        <v>0.66509456239363507</v>
      </c>
      <c r="AS2342">
        <v>0.77415343002897175</v>
      </c>
      <c r="AT2342">
        <v>-0.99999999999999889</v>
      </c>
      <c r="AU2342">
        <v>-0.99999999999999889</v>
      </c>
      <c r="AV2342">
        <v>0.41084827888895092</v>
      </c>
      <c r="AW2342">
        <v>46.162766508148195</v>
      </c>
      <c r="AX2342">
        <v>46.162766508148195</v>
      </c>
      <c r="AY2342">
        <v>8.4787076396577194E-3</v>
      </c>
      <c r="AZ2342">
        <v>-0.69851119574253717</v>
      </c>
      <c r="BA2342">
        <v>1478.2005510704719</v>
      </c>
      <c r="CU2342" t="e">
        <v>#N/A</v>
      </c>
      <c r="CV2342" t="e">
        <v>#N/A</v>
      </c>
    </row>
    <row r="2343" spans="1:100" x14ac:dyDescent="0.25">
      <c r="A2343">
        <v>5449</v>
      </c>
      <c r="B2343" t="s">
        <v>2644</v>
      </c>
      <c r="C2343">
        <v>3</v>
      </c>
      <c r="D2343">
        <v>3.9755253147456933</v>
      </c>
      <c r="E2343">
        <v>6.4173725717697944E-2</v>
      </c>
      <c r="F2343">
        <v>-0.30069647236566543</v>
      </c>
      <c r="G2343">
        <v>-0.30069647236566543</v>
      </c>
      <c r="H2343">
        <v>0.15116704467289041</v>
      </c>
      <c r="I2343">
        <v>0</v>
      </c>
      <c r="J2343">
        <v>9.070022680373425</v>
      </c>
      <c r="K2343">
        <v>0.15116704467289041</v>
      </c>
      <c r="L2343">
        <v>-0.99999999999999944</v>
      </c>
      <c r="M2343">
        <v>-0.99999999999999944</v>
      </c>
      <c r="N2343">
        <v>3.0233408934578083</v>
      </c>
      <c r="O2343">
        <v>12.74485152275345</v>
      </c>
      <c r="P2343">
        <v>-3.0308594272321264E-2</v>
      </c>
      <c r="Q2343">
        <v>-3.4348153994377979</v>
      </c>
      <c r="R2343">
        <v>-1.2837846945326155</v>
      </c>
      <c r="S2343">
        <v>0.3333333333333332</v>
      </c>
      <c r="T2343">
        <v>0.10360051823143526</v>
      </c>
      <c r="U2343">
        <v>-5.0836424731111253E-2</v>
      </c>
      <c r="V2343">
        <v>0</v>
      </c>
      <c r="W2343">
        <v>9.3972152864306686</v>
      </c>
      <c r="X2343">
        <v>-5.4131378252235546E-2</v>
      </c>
      <c r="Y2343">
        <v>-0.99999999999999944</v>
      </c>
      <c r="Z2343">
        <v>-0.99999999999999944</v>
      </c>
      <c r="AA2343">
        <v>19.391443520513903</v>
      </c>
      <c r="AB2343">
        <v>0.13403677175173623</v>
      </c>
      <c r="AC2343">
        <v>0.22024070570675894</v>
      </c>
      <c r="AD2343">
        <v>-0.12871721888617826</v>
      </c>
      <c r="AE2343">
        <v>11.278012928615849</v>
      </c>
      <c r="AF2343">
        <v>-0.99999999999999944</v>
      </c>
      <c r="AG2343">
        <v>-0.99999999999999944</v>
      </c>
      <c r="AH2343">
        <v>-0.99999999999999944</v>
      </c>
      <c r="AI2343">
        <v>-2.1516869121567032E-2</v>
      </c>
      <c r="AJ2343">
        <v>0</v>
      </c>
      <c r="AK2343">
        <v>0.5062448400228946</v>
      </c>
      <c r="AL2343">
        <v>-6.6977179667464679E-2</v>
      </c>
      <c r="AM2343">
        <v>0.16052504236587201</v>
      </c>
      <c r="AN2343">
        <v>0.31274447423504786</v>
      </c>
      <c r="AO2343">
        <v>6.5443502592612726</v>
      </c>
      <c r="AP2343">
        <v>7.4837259575388737</v>
      </c>
      <c r="AQ2343">
        <v>18.467237966804092</v>
      </c>
      <c r="AR2343">
        <v>0.38609742683365705</v>
      </c>
      <c r="AS2343">
        <v>9.7035666420654865E-2</v>
      </c>
      <c r="AT2343">
        <v>-0.99999999999999944</v>
      </c>
      <c r="AU2343">
        <v>-0.99999999999999944</v>
      </c>
      <c r="AV2343">
        <v>-1.584481166898281</v>
      </c>
      <c r="AW2343">
        <v>39.62002100080624</v>
      </c>
      <c r="AX2343">
        <v>39.189683618374893</v>
      </c>
      <c r="AY2343">
        <v>0.2129688432852325</v>
      </c>
      <c r="AZ2343">
        <v>6.9551257517460066</v>
      </c>
      <c r="BA2343">
        <v>1437.829431325008</v>
      </c>
    </row>
    <row r="2344" spans="1:100" x14ac:dyDescent="0.25">
      <c r="A2344">
        <v>5450</v>
      </c>
      <c r="B2344" t="s">
        <v>2645</v>
      </c>
      <c r="C2344">
        <v>3</v>
      </c>
      <c r="D2344">
        <v>4.0473910419280683</v>
      </c>
      <c r="E2344">
        <v>0</v>
      </c>
      <c r="F2344">
        <v>-0.35537737558579324</v>
      </c>
      <c r="G2344">
        <v>-0.35537737558579324</v>
      </c>
      <c r="H2344">
        <v>0.18714404114756492</v>
      </c>
      <c r="I2344">
        <v>0</v>
      </c>
      <c r="J2344">
        <v>11.228642468853895</v>
      </c>
      <c r="K2344">
        <v>0.18714404114756492</v>
      </c>
      <c r="L2344">
        <v>-1</v>
      </c>
      <c r="M2344">
        <v>-1</v>
      </c>
      <c r="N2344">
        <v>3.7428808229512986</v>
      </c>
      <c r="O2344">
        <v>14.92065613519617</v>
      </c>
      <c r="P2344">
        <v>1.4398106224691356</v>
      </c>
      <c r="Q2344">
        <v>-1.3434193896904565</v>
      </c>
      <c r="R2344">
        <v>-0.21701055726469964</v>
      </c>
      <c r="S2344">
        <v>0.33333333333333354</v>
      </c>
      <c r="T2344">
        <v>0.33606673724673958</v>
      </c>
      <c r="U2344">
        <v>0.35028669542665425</v>
      </c>
      <c r="V2344">
        <v>0</v>
      </c>
      <c r="W2344">
        <v>33.301708994366493</v>
      </c>
      <c r="X2344">
        <v>1.8861362150525312</v>
      </c>
      <c r="Y2344">
        <v>-1</v>
      </c>
      <c r="Z2344">
        <v>-1</v>
      </c>
      <c r="AA2344">
        <v>84.177072255448081</v>
      </c>
      <c r="AB2344">
        <v>0.43566947557853969</v>
      </c>
      <c r="AC2344">
        <v>0.16472803466918576</v>
      </c>
      <c r="AD2344">
        <v>0.42144996611920083</v>
      </c>
      <c r="AE2344">
        <v>51.092373818346289</v>
      </c>
      <c r="AF2344">
        <v>-1</v>
      </c>
      <c r="AG2344">
        <v>-1</v>
      </c>
      <c r="AH2344">
        <v>-1</v>
      </c>
      <c r="AI2344">
        <v>0</v>
      </c>
      <c r="AJ2344">
        <v>0</v>
      </c>
      <c r="AK2344">
        <v>-2.7317527027712417E-2</v>
      </c>
      <c r="AL2344">
        <v>5.2606611427951665E-2</v>
      </c>
      <c r="AM2344">
        <v>-5.6950646798881295E-2</v>
      </c>
      <c r="AN2344">
        <v>-5.7114799857635637E-2</v>
      </c>
      <c r="AO2344">
        <v>-1.5603538051105956</v>
      </c>
      <c r="AP2344">
        <v>-1.1648369393011333</v>
      </c>
      <c r="AQ2344">
        <v>44.53035146322037</v>
      </c>
      <c r="AR2344">
        <v>1.0196867660067273</v>
      </c>
      <c r="AS2344">
        <v>2.0732802562000958</v>
      </c>
      <c r="AT2344">
        <v>-1</v>
      </c>
      <c r="AU2344">
        <v>-1</v>
      </c>
      <c r="AV2344">
        <v>-0.57238793285049316</v>
      </c>
      <c r="AW2344">
        <v>97.932891451343124</v>
      </c>
      <c r="AX2344">
        <v>97.932891451343124</v>
      </c>
      <c r="AY2344">
        <v>0.49722930008015614</v>
      </c>
      <c r="AZ2344">
        <v>53.743551250868222</v>
      </c>
      <c r="BA2344">
        <v>1526.8176917512765</v>
      </c>
    </row>
    <row r="2345" spans="1:100" x14ac:dyDescent="0.25">
      <c r="A2345">
        <v>5451</v>
      </c>
      <c r="B2345" t="s">
        <v>2646</v>
      </c>
      <c r="C2345">
        <v>3</v>
      </c>
      <c r="D2345">
        <v>3.5538906850921155</v>
      </c>
      <c r="E2345">
        <v>-4.0246323116080278E-2</v>
      </c>
      <c r="F2345">
        <v>0.31118162728565446</v>
      </c>
      <c r="G2345">
        <v>0.31118162728565446</v>
      </c>
      <c r="H2345">
        <v>0.2277714213415091</v>
      </c>
      <c r="I2345">
        <v>0</v>
      </c>
      <c r="J2345">
        <v>13.666285280490547</v>
      </c>
      <c r="K2345">
        <v>0.2277714213415091</v>
      </c>
      <c r="L2345">
        <v>-0.999999999999999</v>
      </c>
      <c r="M2345">
        <v>-0.999999999999999</v>
      </c>
      <c r="N2345">
        <v>4.5554284268301846</v>
      </c>
      <c r="O2345">
        <v>17.531357592868318</v>
      </c>
      <c r="P2345">
        <v>9.5207745371000532E-2</v>
      </c>
      <c r="Q2345">
        <v>9.3058155033355572</v>
      </c>
      <c r="R2345">
        <v>2.9582720757425562</v>
      </c>
      <c r="S2345">
        <v>0.33333333333333337</v>
      </c>
      <c r="T2345">
        <v>0.25317416698366046</v>
      </c>
      <c r="U2345">
        <v>1.5982275658784569E-2</v>
      </c>
      <c r="V2345">
        <v>0</v>
      </c>
      <c r="W2345">
        <v>14.988734185370767</v>
      </c>
      <c r="X2345">
        <v>0.31870847891924409</v>
      </c>
      <c r="Y2345">
        <v>-0.999999999999999</v>
      </c>
      <c r="Z2345">
        <v>-0.999999999999999</v>
      </c>
      <c r="AA2345">
        <v>52.261669501050378</v>
      </c>
      <c r="AB2345">
        <v>0.27151912485271107</v>
      </c>
      <c r="AC2345">
        <v>0.11683728688831649</v>
      </c>
      <c r="AD2345">
        <v>0.29793685305771361</v>
      </c>
      <c r="AE2345">
        <v>34.31466323993704</v>
      </c>
      <c r="AF2345">
        <v>-0.999999999999999</v>
      </c>
      <c r="AG2345">
        <v>-0.999999999999999</v>
      </c>
      <c r="AH2345">
        <v>-0.999999999999999</v>
      </c>
      <c r="AI2345">
        <v>9.3480488554847696E-2</v>
      </c>
      <c r="AJ2345">
        <v>0</v>
      </c>
      <c r="AK2345">
        <v>-0.19631891023105585</v>
      </c>
      <c r="AL2345">
        <v>-2.2884502956347468E-3</v>
      </c>
      <c r="AM2345">
        <v>3.668438965045729E-2</v>
      </c>
      <c r="AN2345">
        <v>0.22681760607439005</v>
      </c>
      <c r="AO2345">
        <v>-6.4484809893846001E-2</v>
      </c>
      <c r="AP2345">
        <v>5.6589979003815758</v>
      </c>
      <c r="AQ2345">
        <v>28.655019465861315</v>
      </c>
      <c r="AR2345">
        <v>0.60248977597577824</v>
      </c>
      <c r="AS2345">
        <v>0.54647990026075333</v>
      </c>
      <c r="AT2345">
        <v>-0.999999999999999</v>
      </c>
      <c r="AU2345">
        <v>-0.999999999999999</v>
      </c>
      <c r="AV2345">
        <v>3.2694537030282089</v>
      </c>
      <c r="AW2345">
        <v>75.452024994300274</v>
      </c>
      <c r="AX2345">
        <v>77.321634765397278</v>
      </c>
      <c r="AY2345">
        <v>0.21815358451965744</v>
      </c>
      <c r="AZ2345">
        <v>15.40107473567782</v>
      </c>
      <c r="BA2345">
        <v>1379.8247658812795</v>
      </c>
    </row>
    <row r="2346" spans="1:100" x14ac:dyDescent="0.25">
      <c r="A2346">
        <v>5453</v>
      </c>
      <c r="B2346" t="s">
        <v>2647</v>
      </c>
      <c r="C2346">
        <v>3</v>
      </c>
      <c r="D2346">
        <v>4.5107321933042179</v>
      </c>
      <c r="E2346">
        <v>7.1040430929590528E-3</v>
      </c>
      <c r="F2346">
        <v>7.5344239796858337E-2</v>
      </c>
      <c r="G2346">
        <v>7.5344239796858337E-2</v>
      </c>
      <c r="H2346">
        <v>0.13799199092948772</v>
      </c>
      <c r="I2346">
        <v>0</v>
      </c>
      <c r="J2346">
        <v>8.2795194557692628</v>
      </c>
      <c r="K2346">
        <v>0.13799199092948772</v>
      </c>
      <c r="L2346">
        <v>-0.99999999999999922</v>
      </c>
      <c r="M2346">
        <v>-0.99999999999999922</v>
      </c>
      <c r="N2346">
        <v>2.759839818589755</v>
      </c>
      <c r="O2346">
        <v>12.86559588887034</v>
      </c>
      <c r="P2346">
        <v>9.6689452111145963E-3</v>
      </c>
      <c r="Q2346">
        <v>-0.3849509348946929</v>
      </c>
      <c r="R2346">
        <v>-5.8240515230130421E-2</v>
      </c>
      <c r="S2346">
        <v>0.33333333333333304</v>
      </c>
      <c r="T2346">
        <v>0.4041140824667887</v>
      </c>
      <c r="U2346">
        <v>0.24469915357685845</v>
      </c>
      <c r="V2346">
        <v>0</v>
      </c>
      <c r="W2346">
        <v>33.766183137899723</v>
      </c>
      <c r="X2346">
        <v>1.6599137036852885</v>
      </c>
      <c r="Y2346">
        <v>-0.99999999999999922</v>
      </c>
      <c r="Z2346">
        <v>-0.99999999999999922</v>
      </c>
      <c r="AA2346">
        <v>57.229444602074366</v>
      </c>
      <c r="AB2346">
        <v>4.5787536299014511E-2</v>
      </c>
      <c r="AC2346">
        <v>0.25645153928101799</v>
      </c>
      <c r="AD2346">
        <v>0.16819096400806302</v>
      </c>
      <c r="AE2346">
        <v>23.521501979404771</v>
      </c>
      <c r="AF2346">
        <v>-0.99999999999999922</v>
      </c>
      <c r="AG2346">
        <v>-0.99999999999999922</v>
      </c>
      <c r="AH2346">
        <v>-0.99999999999999922</v>
      </c>
      <c r="AI2346">
        <v>-3.0551343989623459E-3</v>
      </c>
      <c r="AJ2346">
        <v>0</v>
      </c>
      <c r="AK2346">
        <v>0.16436806867692752</v>
      </c>
      <c r="AL2346">
        <v>0.11347210953344757</v>
      </c>
      <c r="AM2346">
        <v>-2.7537202376636233E-2</v>
      </c>
      <c r="AN2346">
        <v>-8.7876523986753274E-2</v>
      </c>
      <c r="AO2346">
        <v>0.13341028396873122</v>
      </c>
      <c r="AP2346">
        <v>-1.6295525520015954</v>
      </c>
      <c r="AQ2346">
        <v>42.045702593669006</v>
      </c>
      <c r="AR2346">
        <v>0.98214656937698042</v>
      </c>
      <c r="AS2346">
        <v>1.797905694614776</v>
      </c>
      <c r="AT2346">
        <v>-0.99999999999999922</v>
      </c>
      <c r="AU2346">
        <v>-0.99999999999999922</v>
      </c>
      <c r="AV2346">
        <v>1.7103724566727957E-2</v>
      </c>
      <c r="AW2346">
        <v>68.465487938943113</v>
      </c>
      <c r="AX2346">
        <v>68.404385250963855</v>
      </c>
      <c r="AY2346">
        <v>0.23979834785335807</v>
      </c>
      <c r="AZ2346">
        <v>25.840294063265215</v>
      </c>
      <c r="BA2346">
        <v>1409.0711455991541</v>
      </c>
    </row>
    <row r="2347" spans="1:100" x14ac:dyDescent="0.25">
      <c r="A2347">
        <v>5454</v>
      </c>
      <c r="B2347" t="s">
        <v>2648</v>
      </c>
      <c r="C2347">
        <v>3</v>
      </c>
      <c r="D2347">
        <v>0.97762056679660958</v>
      </c>
      <c r="E2347">
        <v>-7.1352076984053693E-3</v>
      </c>
      <c r="F2347">
        <v>0.16378743103511242</v>
      </c>
      <c r="G2347">
        <v>0.16378743103511242</v>
      </c>
      <c r="H2347">
        <v>-0.10124556437614068</v>
      </c>
      <c r="I2347">
        <v>0</v>
      </c>
      <c r="J2347">
        <v>-6.0747338625684417</v>
      </c>
      <c r="K2347">
        <v>-0.10124556437614068</v>
      </c>
      <c r="L2347">
        <v>-1</v>
      </c>
      <c r="M2347">
        <v>-1</v>
      </c>
      <c r="N2347">
        <v>-2.0249112875228139</v>
      </c>
      <c r="O2347">
        <v>-4.9333258647367177</v>
      </c>
      <c r="P2347">
        <v>-0.13516763915279184</v>
      </c>
      <c r="Q2347">
        <v>6.5771629715014486</v>
      </c>
      <c r="R2347">
        <v>2.2132445387326825</v>
      </c>
      <c r="S2347">
        <v>0.215146681226137</v>
      </c>
      <c r="T2347">
        <v>0.37044143153107756</v>
      </c>
      <c r="U2347">
        <v>-9.3485555979216137E-2</v>
      </c>
      <c r="V2347">
        <v>0</v>
      </c>
      <c r="W2347">
        <v>23.733924846165557</v>
      </c>
      <c r="X2347">
        <v>0.34198418698833677</v>
      </c>
      <c r="Y2347">
        <v>-1</v>
      </c>
      <c r="Z2347">
        <v>-1</v>
      </c>
      <c r="AA2347">
        <v>11.182822021082851</v>
      </c>
      <c r="AB2347">
        <v>3.1052046429614157E-2</v>
      </c>
      <c r="AC2347">
        <v>-0.1937788689582747</v>
      </c>
      <c r="AD2347">
        <v>-0.13256012474764725</v>
      </c>
      <c r="AE2347">
        <v>-14.7643473638154</v>
      </c>
      <c r="AF2347">
        <v>-1</v>
      </c>
      <c r="AG2347">
        <v>-1</v>
      </c>
      <c r="AH2347">
        <v>-1</v>
      </c>
      <c r="AI2347">
        <v>0</v>
      </c>
      <c r="AJ2347">
        <v>0</v>
      </c>
      <c r="AK2347">
        <v>-8.4501617734247941E-2</v>
      </c>
      <c r="AL2347">
        <v>-0.12898114877825659</v>
      </c>
      <c r="AM2347">
        <v>-0.15504225662268187</v>
      </c>
      <c r="AN2347">
        <v>-0.17294191699167336</v>
      </c>
      <c r="AO2347">
        <v>-4.2985645042382856</v>
      </c>
      <c r="AP2347">
        <v>-4.9684536686831162</v>
      </c>
      <c r="AQ2347">
        <v>17.659190983597117</v>
      </c>
      <c r="AR2347">
        <v>0.49210255677799847</v>
      </c>
      <c r="AS2347">
        <v>0.24073862261219608</v>
      </c>
      <c r="AT2347">
        <v>-1</v>
      </c>
      <c r="AU2347">
        <v>-1</v>
      </c>
      <c r="AV2347">
        <v>2.3770319697677946</v>
      </c>
      <c r="AW2347">
        <v>1.2810424876630306</v>
      </c>
      <c r="AX2347">
        <v>1.2810424876630306</v>
      </c>
      <c r="AY2347">
        <v>0.12431255118520321</v>
      </c>
      <c r="AZ2347">
        <v>-41.865379907735672</v>
      </c>
      <c r="BA2347">
        <v>1365.8007803766238</v>
      </c>
    </row>
    <row r="2348" spans="1:100" x14ac:dyDescent="0.25">
      <c r="A2348">
        <v>5457</v>
      </c>
      <c r="B2348" t="s">
        <v>2649</v>
      </c>
      <c r="C2348">
        <v>3</v>
      </c>
      <c r="D2348">
        <v>5.1834749963809061</v>
      </c>
      <c r="E2348">
        <v>0</v>
      </c>
      <c r="F2348">
        <v>-3.4238523793498205E-3</v>
      </c>
      <c r="G2348">
        <v>-3.4238523793498205E-3</v>
      </c>
      <c r="H2348">
        <v>-6.0313945006697373E-3</v>
      </c>
      <c r="I2348">
        <v>0</v>
      </c>
      <c r="J2348">
        <v>-0.36188367004018374</v>
      </c>
      <c r="K2348">
        <v>-6.0313945006697373E-3</v>
      </c>
      <c r="L2348">
        <v>-1.0000000000000002</v>
      </c>
      <c r="M2348">
        <v>-1.0000000000000002</v>
      </c>
      <c r="N2348">
        <v>-0.12062789001339469</v>
      </c>
      <c r="O2348">
        <v>4.8181674739613705</v>
      </c>
      <c r="P2348">
        <v>8.6029902361509286E-2</v>
      </c>
      <c r="Q2348">
        <v>2.1670023105893192</v>
      </c>
      <c r="R2348">
        <v>0.7161558641269602</v>
      </c>
      <c r="S2348">
        <v>0.33333333333333354</v>
      </c>
      <c r="T2348">
        <v>0.39944974935946426</v>
      </c>
      <c r="U2348">
        <v>4.1210847207803721E-2</v>
      </c>
      <c r="V2348">
        <v>0</v>
      </c>
      <c r="W2348">
        <v>31.201012976050848</v>
      </c>
      <c r="X2348">
        <v>0.96043736538621216</v>
      </c>
      <c r="Y2348">
        <v>-1.0000000000000002</v>
      </c>
      <c r="Z2348">
        <v>-1.0000000000000002</v>
      </c>
      <c r="AA2348">
        <v>43.187731744861466</v>
      </c>
      <c r="AB2348">
        <v>-0.15569221328825869</v>
      </c>
      <c r="AC2348">
        <v>-2.4123034517899572E-3</v>
      </c>
      <c r="AD2348">
        <v>0.38351577483372162</v>
      </c>
      <c r="AE2348">
        <v>11.270562904683658</v>
      </c>
      <c r="AF2348">
        <v>-1.0000000000000002</v>
      </c>
      <c r="AG2348">
        <v>-1.0000000000000002</v>
      </c>
      <c r="AH2348">
        <v>-1.0000000000000002</v>
      </c>
      <c r="AI2348">
        <v>0</v>
      </c>
      <c r="AJ2348">
        <v>0</v>
      </c>
      <c r="AK2348">
        <v>0.12958336902892736</v>
      </c>
      <c r="AL2348">
        <v>-0.11022127721124664</v>
      </c>
      <c r="AM2348">
        <v>-0.11935604902513709</v>
      </c>
      <c r="AN2348">
        <v>-8.9789496640337058E-2</v>
      </c>
      <c r="AO2348">
        <v>-2.3359843804837901</v>
      </c>
      <c r="AP2348">
        <v>-2.7958438020646601</v>
      </c>
      <c r="AQ2348">
        <v>30.839129306010651</v>
      </c>
      <c r="AR2348">
        <v>0.77399392990060167</v>
      </c>
      <c r="AS2348">
        <v>0.95440597088554235</v>
      </c>
      <c r="AT2348">
        <v>-1.0000000000000002</v>
      </c>
      <c r="AU2348">
        <v>-1.0000000000000002</v>
      </c>
      <c r="AV2348">
        <v>0.71273201174761047</v>
      </c>
      <c r="AW2348">
        <v>45.210055416758173</v>
      </c>
      <c r="AX2348">
        <v>45.210055416758173</v>
      </c>
      <c r="AY2348">
        <v>0.25259271064914129</v>
      </c>
      <c r="AZ2348">
        <v>-10.788492122920285</v>
      </c>
      <c r="BA2348">
        <v>1446.5469968276354</v>
      </c>
      <c r="CU2348" t="e">
        <v>#N/A</v>
      </c>
      <c r="CV2348" t="e">
        <v>#N/A</v>
      </c>
    </row>
    <row r="2349" spans="1:100" x14ac:dyDescent="0.25">
      <c r="A2349">
        <v>5458</v>
      </c>
      <c r="B2349" t="s">
        <v>2650</v>
      </c>
      <c r="C2349">
        <v>2</v>
      </c>
      <c r="D2349">
        <v>4.2304502702379603</v>
      </c>
      <c r="E2349">
        <v>0.11073608347981778</v>
      </c>
      <c r="F2349">
        <v>0.35268222195449905</v>
      </c>
      <c r="G2349">
        <v>0.36195065453388503</v>
      </c>
      <c r="H2349">
        <v>0.12710772449919816</v>
      </c>
      <c r="I2349">
        <v>0</v>
      </c>
      <c r="J2349">
        <v>7.6264634699518883</v>
      </c>
      <c r="K2349">
        <v>0.12710772449919816</v>
      </c>
      <c r="L2349">
        <v>-1</v>
      </c>
      <c r="M2349">
        <v>-1</v>
      </c>
      <c r="N2349">
        <v>2.5421544899839628</v>
      </c>
      <c r="O2349">
        <v>11.76677033898679</v>
      </c>
      <c r="P2349">
        <v>0.72859735467251752</v>
      </c>
      <c r="Q2349">
        <v>1.9911801948357153</v>
      </c>
      <c r="R2349">
        <v>0.65549240361593153</v>
      </c>
      <c r="S2349">
        <v>0.33861475831438548</v>
      </c>
      <c r="T2349">
        <v>0.31871359645982184</v>
      </c>
      <c r="U2349">
        <v>0.12038455263411089</v>
      </c>
      <c r="V2349">
        <v>6.2872961966414093E-3</v>
      </c>
      <c r="W2349">
        <v>27.016791789910428</v>
      </c>
      <c r="X2349">
        <v>1.0009893594135504</v>
      </c>
      <c r="Y2349">
        <v>-1</v>
      </c>
      <c r="Z2349">
        <v>-1</v>
      </c>
      <c r="AA2349">
        <v>47.971143498068528</v>
      </c>
      <c r="AB2349">
        <v>0.16539609756439788</v>
      </c>
      <c r="AC2349">
        <v>0.16562793017027114</v>
      </c>
      <c r="AD2349">
        <v>0.16062444564397155</v>
      </c>
      <c r="AE2349">
        <v>22.040958002934143</v>
      </c>
      <c r="AF2349">
        <v>-1</v>
      </c>
      <c r="AG2349">
        <v>-1</v>
      </c>
      <c r="AH2349">
        <v>-1</v>
      </c>
      <c r="AI2349">
        <v>3.1805573118945385E-3</v>
      </c>
      <c r="AJ2349">
        <v>6.2872961966414093E-3</v>
      </c>
      <c r="AK2349">
        <v>3.2648350649655433E-2</v>
      </c>
      <c r="AL2349">
        <v>0.13917960633959189</v>
      </c>
      <c r="AM2349">
        <v>2.968070842149613E-2</v>
      </c>
      <c r="AN2349">
        <v>0.15376015179355762</v>
      </c>
      <c r="AO2349">
        <v>1.1428063396464274</v>
      </c>
      <c r="AP2349">
        <v>4.3023549506761531</v>
      </c>
      <c r="AQ2349">
        <v>32.383879477017729</v>
      </c>
      <c r="AR2349">
        <v>0.75829637126906624</v>
      </c>
      <c r="AS2349">
        <v>1.0936844406542252</v>
      </c>
      <c r="AT2349">
        <v>-1</v>
      </c>
      <c r="AU2349">
        <v>-1</v>
      </c>
      <c r="AV2349">
        <v>0.92158115877280111</v>
      </c>
      <c r="AW2349">
        <v>60.726911695354445</v>
      </c>
      <c r="AX2349">
        <v>60.918218152332244</v>
      </c>
      <c r="AY2349">
        <v>0.21213259763629799</v>
      </c>
      <c r="AZ2349">
        <v>7.9652910446650802</v>
      </c>
      <c r="BA2349">
        <v>1447.2023930087666</v>
      </c>
    </row>
    <row r="2350" spans="1:100" x14ac:dyDescent="0.25">
      <c r="A2350">
        <v>5459</v>
      </c>
      <c r="B2350" t="s">
        <v>2651</v>
      </c>
      <c r="C2350">
        <v>3</v>
      </c>
      <c r="D2350">
        <v>4.2793041910707501</v>
      </c>
      <c r="E2350">
        <v>5.2703993219120462E-2</v>
      </c>
      <c r="F2350">
        <v>-1.0639959120046727E-2</v>
      </c>
      <c r="G2350">
        <v>1.1953421175213705E-3</v>
      </c>
      <c r="H2350">
        <v>-0.12879628205131888</v>
      </c>
      <c r="I2350">
        <v>0</v>
      </c>
      <c r="J2350">
        <v>-7.7277769230791336</v>
      </c>
      <c r="K2350">
        <v>-0.12879628205131888</v>
      </c>
      <c r="L2350">
        <v>-1.0000000000000011</v>
      </c>
      <c r="M2350">
        <v>-1.0000000000000011</v>
      </c>
      <c r="N2350">
        <v>-2.5759256410263776</v>
      </c>
      <c r="O2350">
        <v>-3.4472773898908571</v>
      </c>
      <c r="P2350">
        <v>4.5146771504152357</v>
      </c>
      <c r="Q2350">
        <v>1.9910783098444278</v>
      </c>
      <c r="R2350">
        <v>1.0682803700937062</v>
      </c>
      <c r="S2350">
        <v>0.33333333333333354</v>
      </c>
      <c r="T2350">
        <v>0.43302711481035916</v>
      </c>
      <c r="U2350">
        <v>0.15622673789048908</v>
      </c>
      <c r="V2350">
        <v>8.5815717484993989E-2</v>
      </c>
      <c r="W2350">
        <v>45.487967422819793</v>
      </c>
      <c r="X2350">
        <v>2.1197041982442735</v>
      </c>
      <c r="Y2350">
        <v>-1.0000000000000011</v>
      </c>
      <c r="Z2350">
        <v>-1.0000000000000011</v>
      </c>
      <c r="AA2350">
        <v>80.712582086622206</v>
      </c>
      <c r="AB2350">
        <v>0.39720581046419023</v>
      </c>
      <c r="AC2350">
        <v>0.10830981549682309</v>
      </c>
      <c r="AD2350">
        <v>0.17761105991316145</v>
      </c>
      <c r="AE2350">
        <v>34.156334293708738</v>
      </c>
      <c r="AF2350">
        <v>-1.0000000000000011</v>
      </c>
      <c r="AG2350">
        <v>-1.0000000000000011</v>
      </c>
      <c r="AH2350">
        <v>-1.0000000000000011</v>
      </c>
      <c r="AI2350">
        <v>-4.8210988327078768E-3</v>
      </c>
      <c r="AJ2350">
        <v>8.5815717484993989E-2</v>
      </c>
      <c r="AK2350">
        <v>0.13666183987795075</v>
      </c>
      <c r="AL2350">
        <v>0.11048778472457965</v>
      </c>
      <c r="AM2350">
        <v>-6.4559706221646543E-2</v>
      </c>
      <c r="AN2350">
        <v>5.6309251744779916E-2</v>
      </c>
      <c r="AO2350">
        <v>-0.93068345615140913</v>
      </c>
      <c r="AP2350">
        <v>1.9601702172423947</v>
      </c>
      <c r="AQ2350">
        <v>37.760190499740659</v>
      </c>
      <c r="AR2350">
        <v>1.0084029035191757</v>
      </c>
      <c r="AS2350">
        <v>1.9909079161929559</v>
      </c>
      <c r="AT2350">
        <v>-1.0000000000000011</v>
      </c>
      <c r="AU2350">
        <v>-1.0000000000000011</v>
      </c>
      <c r="AV2350">
        <v>1.0694757122112275</v>
      </c>
      <c r="AW2350">
        <v>79.22547491397377</v>
      </c>
      <c r="AX2350">
        <v>87.710624685818999</v>
      </c>
      <c r="AY2350">
        <v>0.14103156895346949</v>
      </c>
      <c r="AZ2350">
        <v>-17.361971050568062</v>
      </c>
      <c r="BA2350">
        <v>1400.950595419004</v>
      </c>
      <c r="CU2350" t="e">
        <v>#N/A</v>
      </c>
      <c r="CV2350" t="e">
        <v>#N/A</v>
      </c>
    </row>
    <row r="2351" spans="1:100" x14ac:dyDescent="0.25">
      <c r="A2351">
        <v>5460</v>
      </c>
      <c r="B2351" t="s">
        <v>2652</v>
      </c>
      <c r="C2351">
        <v>3</v>
      </c>
      <c r="D2351">
        <v>4.1482721250652252</v>
      </c>
      <c r="E2351">
        <v>1.9614609901628249E-2</v>
      </c>
      <c r="F2351">
        <v>0.37468016126787168</v>
      </c>
      <c r="G2351">
        <v>0.37468016126787168</v>
      </c>
      <c r="H2351">
        <v>0.23876115190972702</v>
      </c>
      <c r="I2351">
        <v>0</v>
      </c>
      <c r="J2351">
        <v>14.325669114583624</v>
      </c>
      <c r="K2351">
        <v>0.23876115190972702</v>
      </c>
      <c r="L2351">
        <v>-0.99999999999999967</v>
      </c>
      <c r="M2351">
        <v>-0.99999999999999967</v>
      </c>
      <c r="N2351">
        <v>4.7752230381945404</v>
      </c>
      <c r="O2351">
        <v>18.848621400916723</v>
      </c>
      <c r="P2351">
        <v>0.14898745821130868</v>
      </c>
      <c r="Q2351">
        <v>2.3774031687624371</v>
      </c>
      <c r="R2351">
        <v>0.84868115088571372</v>
      </c>
      <c r="S2351">
        <v>0.33808673315120608</v>
      </c>
      <c r="T2351">
        <v>0.36804834799353459</v>
      </c>
      <c r="U2351">
        <v>0.58980251274165885</v>
      </c>
      <c r="V2351">
        <v>0</v>
      </c>
      <c r="W2351">
        <v>42.287057679066905</v>
      </c>
      <c r="X2351">
        <v>2.8562881178793553</v>
      </c>
      <c r="Y2351">
        <v>-0.99999999999999967</v>
      </c>
      <c r="Z2351">
        <v>-0.99999999999999967</v>
      </c>
      <c r="AA2351">
        <v>60.883701343441452</v>
      </c>
      <c r="AB2351">
        <v>-4.9600406963629072E-2</v>
      </c>
      <c r="AC2351">
        <v>0.26060410144611668</v>
      </c>
      <c r="AD2351">
        <v>0.14395555578728864</v>
      </c>
      <c r="AE2351">
        <v>17.747962513488808</v>
      </c>
      <c r="AF2351">
        <v>-0.99999999999999967</v>
      </c>
      <c r="AG2351">
        <v>-0.99999999999999967</v>
      </c>
      <c r="AH2351">
        <v>-0.99999999999999967</v>
      </c>
      <c r="AI2351">
        <v>0</v>
      </c>
      <c r="AJ2351">
        <v>0</v>
      </c>
      <c r="AK2351">
        <v>0.11424599499477663</v>
      </c>
      <c r="AL2351">
        <v>3.469546818938167E-2</v>
      </c>
      <c r="AM2351">
        <v>9.3863005696065593E-2</v>
      </c>
      <c r="AN2351">
        <v>0.21688205413599482</v>
      </c>
      <c r="AO2351">
        <v>2.9178051173755235</v>
      </c>
      <c r="AP2351">
        <v>5.5955286943467817</v>
      </c>
      <c r="AQ2351">
        <v>56.612726793650531</v>
      </c>
      <c r="AR2351">
        <v>1.2959375938863997</v>
      </c>
      <c r="AS2351">
        <v>3.0950492697890839</v>
      </c>
      <c r="AT2351">
        <v>-0.99999999999999967</v>
      </c>
      <c r="AU2351">
        <v>-0.99999999999999967</v>
      </c>
      <c r="AV2351">
        <v>1.2233613121535853</v>
      </c>
      <c r="AW2351">
        <v>85.32785143870494</v>
      </c>
      <c r="AX2351">
        <v>85.32785143870494</v>
      </c>
      <c r="AY2351">
        <v>0.2091096670266594</v>
      </c>
      <c r="AZ2351">
        <v>22.425121576169747</v>
      </c>
      <c r="BA2351">
        <v>1594.0629232238728</v>
      </c>
      <c r="CU2351" t="e">
        <v>#N/A</v>
      </c>
      <c r="CV2351" t="e">
        <v>#N/A</v>
      </c>
    </row>
    <row r="2352" spans="1:100" x14ac:dyDescent="0.25">
      <c r="A2352">
        <v>5461</v>
      </c>
      <c r="B2352" t="s">
        <v>2653</v>
      </c>
      <c r="C2352">
        <v>2</v>
      </c>
      <c r="D2352">
        <v>2.8262679648060116</v>
      </c>
      <c r="E2352">
        <v>-0.20117223572565765</v>
      </c>
      <c r="F2352">
        <v>-0.42400356439965881</v>
      </c>
      <c r="G2352">
        <v>-0.41826213481393759</v>
      </c>
      <c r="H2352">
        <v>-3.4302357299897474E-2</v>
      </c>
      <c r="I2352">
        <v>0</v>
      </c>
      <c r="J2352">
        <v>-2.0581414379938474</v>
      </c>
      <c r="K2352">
        <v>-3.4302357299897474E-2</v>
      </c>
      <c r="L2352">
        <v>-1</v>
      </c>
      <c r="M2352">
        <v>-1</v>
      </c>
      <c r="N2352">
        <v>-0.68604714599794914</v>
      </c>
      <c r="O2352">
        <v>1.7069979639237074</v>
      </c>
      <c r="P2352">
        <v>-0.85105156028184092</v>
      </c>
      <c r="Q2352">
        <v>-1.7008694245693141</v>
      </c>
      <c r="R2352">
        <v>-0.5571553978496655</v>
      </c>
      <c r="S2352">
        <v>0.30844260160567655</v>
      </c>
      <c r="T2352">
        <v>0.19132614506011875</v>
      </c>
      <c r="U2352">
        <v>-3.7356921745704583E-2</v>
      </c>
      <c r="V2352">
        <v>-1.4570628855346952E-2</v>
      </c>
      <c r="W2352">
        <v>17.061068597179307</v>
      </c>
      <c r="X2352">
        <v>0.27023642371685896</v>
      </c>
      <c r="Y2352">
        <v>-1</v>
      </c>
      <c r="Z2352">
        <v>-1</v>
      </c>
      <c r="AA2352">
        <v>27.473912958153647</v>
      </c>
      <c r="AB2352">
        <v>-1.1540374459771005E-2</v>
      </c>
      <c r="AC2352">
        <v>-1.1375688822329783E-2</v>
      </c>
      <c r="AD2352">
        <v>-1.485914358830033E-2</v>
      </c>
      <c r="AE2352">
        <v>5.7404228617300372</v>
      </c>
      <c r="AF2352">
        <v>-1</v>
      </c>
      <c r="AG2352">
        <v>-1</v>
      </c>
      <c r="AH2352">
        <v>-1</v>
      </c>
      <c r="AI2352">
        <v>-8.2567316306458131E-3</v>
      </c>
      <c r="AJ2352">
        <v>-1.4570628855346952E-2</v>
      </c>
      <c r="AK2352">
        <v>0.24581117435635652</v>
      </c>
      <c r="AL2352">
        <v>-7.3983217367109208E-2</v>
      </c>
      <c r="AM2352">
        <v>0.27795643127719583</v>
      </c>
      <c r="AN2352">
        <v>-9.4515571062142076E-2</v>
      </c>
      <c r="AO2352">
        <v>7.464878666719394</v>
      </c>
      <c r="AP2352">
        <v>-2.0197173763968133</v>
      </c>
      <c r="AQ2352">
        <v>21.785309470086617</v>
      </c>
      <c r="AR2352">
        <v>0.52500109973417475</v>
      </c>
      <c r="AS2352">
        <v>0.33923680369517895</v>
      </c>
      <c r="AT2352">
        <v>-1</v>
      </c>
      <c r="AU2352">
        <v>-1</v>
      </c>
      <c r="AV2352">
        <v>-0.68765130291076393</v>
      </c>
      <c r="AW2352">
        <v>37.105353142046724</v>
      </c>
      <c r="AX2352">
        <v>36.987202121965041</v>
      </c>
      <c r="AY2352">
        <v>3.0183250185658789E-2</v>
      </c>
      <c r="AZ2352">
        <v>-23.910873743410367</v>
      </c>
      <c r="BA2352">
        <v>1381.3875088049651</v>
      </c>
    </row>
    <row r="2353" spans="1:100" x14ac:dyDescent="0.25">
      <c r="A2353">
        <v>5462</v>
      </c>
      <c r="B2353" t="s">
        <v>2654</v>
      </c>
      <c r="C2353">
        <v>3</v>
      </c>
      <c r="D2353">
        <v>4.9140242848182565</v>
      </c>
      <c r="E2353">
        <v>0</v>
      </c>
      <c r="F2353">
        <v>5.3160770723541702E-3</v>
      </c>
      <c r="G2353">
        <v>5.3160770723541702E-3</v>
      </c>
      <c r="H2353">
        <v>0.31008347299159356</v>
      </c>
      <c r="I2353">
        <v>0</v>
      </c>
      <c r="J2353">
        <v>18.605008379495622</v>
      </c>
      <c r="K2353">
        <v>0.31008347299159356</v>
      </c>
      <c r="L2353">
        <v>-0.99999999999999811</v>
      </c>
      <c r="M2353">
        <v>-0.99999999999999811</v>
      </c>
      <c r="N2353">
        <v>6.2016694598318711</v>
      </c>
      <c r="O2353">
        <v>23.524348741386234</v>
      </c>
      <c r="P2353">
        <v>0.23325091181988575</v>
      </c>
      <c r="Q2353">
        <v>0.75104679893623971</v>
      </c>
      <c r="R2353">
        <v>0.20326984202167864</v>
      </c>
      <c r="S2353">
        <v>0.33333333333333282</v>
      </c>
      <c r="T2353">
        <v>0.34919207426571669</v>
      </c>
      <c r="U2353">
        <v>0.15719070181289432</v>
      </c>
      <c r="V2353">
        <v>-1.284999318883823E-2</v>
      </c>
      <c r="W2353">
        <v>20.671305729260471</v>
      </c>
      <c r="X2353">
        <v>0.93996352365838709</v>
      </c>
      <c r="Y2353">
        <v>-0.99999999999999811</v>
      </c>
      <c r="Z2353">
        <v>-0.99999999999999811</v>
      </c>
      <c r="AA2353">
        <v>56.233687175253692</v>
      </c>
      <c r="AB2353">
        <v>0.28169842047450977</v>
      </c>
      <c r="AC2353">
        <v>9.6627441030579908E-2</v>
      </c>
      <c r="AD2353">
        <v>0.32885637057434131</v>
      </c>
      <c r="AE2353">
        <v>35.359111603971563</v>
      </c>
      <c r="AF2353">
        <v>-0.99999999999999811</v>
      </c>
      <c r="AG2353">
        <v>-0.99999999999999811</v>
      </c>
      <c r="AH2353">
        <v>-0.99999999999999811</v>
      </c>
      <c r="AI2353">
        <v>0</v>
      </c>
      <c r="AJ2353">
        <v>-1.284999318883823E-2</v>
      </c>
      <c r="AK2353">
        <v>0.13464490332980886</v>
      </c>
      <c r="AL2353">
        <v>0.17831608159980036</v>
      </c>
      <c r="AM2353">
        <v>-3.8450559059840232E-2</v>
      </c>
      <c r="AN2353">
        <v>-4.999174684679776E-2</v>
      </c>
      <c r="AO2353">
        <v>-0.28803945984696167</v>
      </c>
      <c r="AP2353">
        <v>-0.35821326317094238</v>
      </c>
      <c r="AQ2353">
        <v>39.276314108756083</v>
      </c>
      <c r="AR2353">
        <v>0.82686611622310513</v>
      </c>
      <c r="AS2353">
        <v>1.2500469966499808</v>
      </c>
      <c r="AT2353">
        <v>-0.99999999999999811</v>
      </c>
      <c r="AU2353">
        <v>-0.99999999999999811</v>
      </c>
      <c r="AV2353">
        <v>0.20858591909403282</v>
      </c>
      <c r="AW2353">
        <v>79.399822653468931</v>
      </c>
      <c r="AX2353">
        <v>78.114823334585097</v>
      </c>
      <c r="AY2353">
        <v>0.23682185359254532</v>
      </c>
      <c r="AZ2353">
        <v>25.902088793076782</v>
      </c>
      <c r="BA2353">
        <v>1477.0203283282826</v>
      </c>
    </row>
    <row r="2354" spans="1:100" x14ac:dyDescent="0.25">
      <c r="A2354">
        <v>5464</v>
      </c>
      <c r="B2354" t="s">
        <v>2655</v>
      </c>
      <c r="C2354">
        <v>3</v>
      </c>
      <c r="D2354">
        <v>5.6131049399716852</v>
      </c>
      <c r="E2354">
        <v>0.36150492953889463</v>
      </c>
      <c r="F2354">
        <v>-0.33528742712015053</v>
      </c>
      <c r="G2354">
        <v>-0.21536822669832584</v>
      </c>
      <c r="H2354">
        <v>3.1379846013191479E-2</v>
      </c>
      <c r="I2354">
        <v>0</v>
      </c>
      <c r="J2354">
        <v>1.8827907607914922</v>
      </c>
      <c r="K2354">
        <v>3.1379846013191479E-2</v>
      </c>
      <c r="L2354">
        <v>-1.0000000000000011</v>
      </c>
      <c r="M2354">
        <v>-1.0000000000000011</v>
      </c>
      <c r="N2354">
        <v>0.62759692026382941</v>
      </c>
      <c r="O2354">
        <v>7.2805274740648507</v>
      </c>
      <c r="P2354">
        <v>-0.26345396706653201</v>
      </c>
      <c r="Q2354">
        <v>6.1915103816190493</v>
      </c>
      <c r="R2354">
        <v>1.7610880167183933</v>
      </c>
      <c r="S2354">
        <v>0.33333333333333387</v>
      </c>
      <c r="T2354">
        <v>0.56673802210217061</v>
      </c>
      <c r="U2354">
        <v>-0.13139198028173993</v>
      </c>
      <c r="V2354">
        <v>3.5702414827465108E-3</v>
      </c>
      <c r="W2354">
        <v>29.634790824932761</v>
      </c>
      <c r="X2354">
        <v>0.55019894002725678</v>
      </c>
      <c r="Y2354">
        <v>-1.0000000000000011</v>
      </c>
      <c r="Z2354">
        <v>-1.0000000000000011</v>
      </c>
      <c r="AA2354">
        <v>54.473165279708873</v>
      </c>
      <c r="AB2354">
        <v>-3.5400353106835571E-2</v>
      </c>
      <c r="AC2354">
        <v>0.37627904390427697</v>
      </c>
      <c r="AD2354">
        <v>0.12066703796371335</v>
      </c>
      <c r="AE2354">
        <v>23.077286438057733</v>
      </c>
      <c r="AF2354">
        <v>-1.0000000000000011</v>
      </c>
      <c r="AG2354">
        <v>-1.0000000000000011</v>
      </c>
      <c r="AH2354">
        <v>-1.0000000000000011</v>
      </c>
      <c r="AI2354">
        <v>0</v>
      </c>
      <c r="AJ2354">
        <v>3.5702414827465108E-3</v>
      </c>
      <c r="AK2354">
        <v>5.7692420831213696E-2</v>
      </c>
      <c r="AL2354">
        <v>-8.2897112467327054E-3</v>
      </c>
      <c r="AM2354">
        <v>0.33543906861880446</v>
      </c>
      <c r="AN2354">
        <v>0.3997294230483176</v>
      </c>
      <c r="AO2354">
        <v>8.6744388196261788</v>
      </c>
      <c r="AP2354">
        <v>9.9517870199742777</v>
      </c>
      <c r="AQ2354">
        <v>31.517581585724262</v>
      </c>
      <c r="AR2354">
        <v>0.77224961663651148</v>
      </c>
      <c r="AS2354">
        <v>0.5815787860404481</v>
      </c>
      <c r="AT2354">
        <v>-1.0000000000000011</v>
      </c>
      <c r="AU2354">
        <v>-1.0000000000000011</v>
      </c>
      <c r="AV2354">
        <v>1.5457197900200665</v>
      </c>
      <c r="AW2354">
        <v>71.705479773748024</v>
      </c>
      <c r="AX2354">
        <v>72.062503922022671</v>
      </c>
      <c r="AY2354">
        <v>8.0540321386017327E-2</v>
      </c>
      <c r="AZ2354">
        <v>-18.391613429690818</v>
      </c>
      <c r="BA2354">
        <v>1349.7792493629681</v>
      </c>
      <c r="CU2354" t="e">
        <v>#N/A</v>
      </c>
      <c r="CV2354" t="e">
        <v>#N/A</v>
      </c>
    </row>
    <row r="2355" spans="1:100" x14ac:dyDescent="0.25">
      <c r="A2355">
        <v>5465</v>
      </c>
      <c r="B2355" t="s">
        <v>2656</v>
      </c>
      <c r="C2355">
        <v>2</v>
      </c>
      <c r="D2355">
        <v>4.2333292307420454</v>
      </c>
      <c r="E2355">
        <v>0.1113755814484324</v>
      </c>
      <c r="F2355">
        <v>0.354274641752376</v>
      </c>
      <c r="G2355">
        <v>0.36355030565940177</v>
      </c>
      <c r="H2355">
        <v>0.12743865962682596</v>
      </c>
      <c r="I2355">
        <v>0</v>
      </c>
      <c r="J2355">
        <v>7.6463195776095567</v>
      </c>
      <c r="K2355">
        <v>0.12743865962682596</v>
      </c>
      <c r="L2355">
        <v>-1</v>
      </c>
      <c r="M2355">
        <v>-1</v>
      </c>
      <c r="N2355">
        <v>2.5487731925365189</v>
      </c>
      <c r="O2355">
        <v>11.787395643290841</v>
      </c>
      <c r="P2355">
        <v>0.73183607005789364</v>
      </c>
      <c r="Q2355">
        <v>1.9987499135198727</v>
      </c>
      <c r="R2355">
        <v>0.65797866562926166</v>
      </c>
      <c r="S2355">
        <v>0.33867661954647155</v>
      </c>
      <c r="T2355">
        <v>0.31897477582369588</v>
      </c>
      <c r="U2355">
        <v>0.12070796610602189</v>
      </c>
      <c r="V2355">
        <v>6.3300606882530468E-3</v>
      </c>
      <c r="W2355">
        <v>27.037203764730652</v>
      </c>
      <c r="X2355">
        <v>1.0024876042155089</v>
      </c>
      <c r="Y2355">
        <v>-1</v>
      </c>
      <c r="Z2355">
        <v>-1</v>
      </c>
      <c r="AA2355">
        <v>48.013168466578158</v>
      </c>
      <c r="AB2355">
        <v>0.16575886606868631</v>
      </c>
      <c r="AC2355">
        <v>0.16599083634434031</v>
      </c>
      <c r="AD2355">
        <v>0.16098423533834424</v>
      </c>
      <c r="AE2355">
        <v>22.074378589908818</v>
      </c>
      <c r="AF2355">
        <v>-1</v>
      </c>
      <c r="AG2355">
        <v>-1</v>
      </c>
      <c r="AH2355">
        <v>-1</v>
      </c>
      <c r="AI2355">
        <v>3.2040069045948683E-3</v>
      </c>
      <c r="AJ2355">
        <v>6.3300606882530468E-3</v>
      </c>
      <c r="AK2355">
        <v>3.2211308145974123E-2</v>
      </c>
      <c r="AL2355">
        <v>0.13961664884327321</v>
      </c>
      <c r="AM2355">
        <v>2.9171674802812977E-2</v>
      </c>
      <c r="AN2355">
        <v>0.15426918541224077</v>
      </c>
      <c r="AO2355">
        <v>1.1298443499794111</v>
      </c>
      <c r="AP2355">
        <v>4.3153169403431697</v>
      </c>
      <c r="AQ2355">
        <v>32.405609464877358</v>
      </c>
      <c r="AR2355">
        <v>0.75877469083621973</v>
      </c>
      <c r="AS2355">
        <v>1.0952312661204082</v>
      </c>
      <c r="AT2355">
        <v>-1</v>
      </c>
      <c r="AU2355">
        <v>-1</v>
      </c>
      <c r="AV2355">
        <v>0.92488052857767444</v>
      </c>
      <c r="AW2355">
        <v>60.775342396878635</v>
      </c>
      <c r="AX2355">
        <v>60.967283326923564</v>
      </c>
      <c r="AY2355">
        <v>0.21250564391599272</v>
      </c>
      <c r="AZ2355">
        <v>8.0306459626779265</v>
      </c>
      <c r="BA2355">
        <v>1450.5334359546491</v>
      </c>
    </row>
    <row r="2356" spans="1:100" x14ac:dyDescent="0.25">
      <c r="A2356">
        <v>5467</v>
      </c>
      <c r="B2356" t="s">
        <v>2657</v>
      </c>
      <c r="C2356">
        <v>3</v>
      </c>
      <c r="D2356">
        <v>4.3443425702723433</v>
      </c>
      <c r="E2356">
        <v>0</v>
      </c>
      <c r="F2356">
        <v>0.867709480528708</v>
      </c>
      <c r="G2356">
        <v>0.867709480528708</v>
      </c>
      <c r="H2356">
        <v>0.32599488031871821</v>
      </c>
      <c r="I2356">
        <v>3.9863005328544185E-3</v>
      </c>
      <c r="J2356">
        <v>19.79887085109435</v>
      </c>
      <c r="K2356">
        <v>0.32998118085157263</v>
      </c>
      <c r="L2356">
        <v>-1.0000000000000011</v>
      </c>
      <c r="M2356">
        <v>-1.0000000000000011</v>
      </c>
      <c r="N2356">
        <v>6.5996236170314564</v>
      </c>
      <c r="O2356">
        <v>25.010922901895409</v>
      </c>
      <c r="P2356">
        <v>1.4371829544017627</v>
      </c>
      <c r="Q2356">
        <v>2.3506547239069171</v>
      </c>
      <c r="R2356">
        <v>0.9261204287325947</v>
      </c>
      <c r="S2356">
        <v>0.33333333333333381</v>
      </c>
      <c r="T2356">
        <v>0.25165233606759535</v>
      </c>
      <c r="U2356">
        <v>0.18332552122437878</v>
      </c>
      <c r="V2356">
        <v>-2.881804312924633E-2</v>
      </c>
      <c r="W2356">
        <v>16.380478665779574</v>
      </c>
      <c r="X2356">
        <v>0.81651027926364128</v>
      </c>
      <c r="Y2356">
        <v>-1.0000000000000011</v>
      </c>
      <c r="Z2356">
        <v>-1.0000000000000011</v>
      </c>
      <c r="AA2356">
        <v>27.727385398692558</v>
      </c>
      <c r="AB2356">
        <v>0.23316698927060403</v>
      </c>
      <c r="AC2356">
        <v>-0.12958563102425916</v>
      </c>
      <c r="AD2356">
        <v>0.10483436783726309</v>
      </c>
      <c r="AE2356">
        <v>10.420786304180401</v>
      </c>
      <c r="AF2356">
        <v>-1.0000000000000011</v>
      </c>
      <c r="AG2356">
        <v>-1.0000000000000011</v>
      </c>
      <c r="AH2356">
        <v>-1.0000000000000011</v>
      </c>
      <c r="AI2356">
        <v>0</v>
      </c>
      <c r="AJ2356">
        <v>-2.881804312924633E-2</v>
      </c>
      <c r="AK2356">
        <v>0.41755979050977843</v>
      </c>
      <c r="AL2356">
        <v>0.12640730635253269</v>
      </c>
      <c r="AM2356">
        <v>9.9321008238113712E-2</v>
      </c>
      <c r="AN2356">
        <v>0.62528627230316658</v>
      </c>
      <c r="AO2356">
        <v>4.5708241585017353</v>
      </c>
      <c r="AP2356">
        <v>16.264193339341823</v>
      </c>
      <c r="AQ2356">
        <v>36.179349516873927</v>
      </c>
      <c r="AR2356">
        <v>0.73949314749606132</v>
      </c>
      <c r="AS2356">
        <v>1.1464914601152141</v>
      </c>
      <c r="AT2356">
        <v>-1.0000000000000011</v>
      </c>
      <c r="AU2356">
        <v>-1.0000000000000011</v>
      </c>
      <c r="AV2356">
        <v>1.7938299092613033</v>
      </c>
      <c r="AW2356">
        <v>69.002501639929804</v>
      </c>
      <c r="AX2356">
        <v>66.120697327005161</v>
      </c>
      <c r="AY2356">
        <v>0.16503786540586823</v>
      </c>
      <c r="AZ2356">
        <v>-0.66317039068480543</v>
      </c>
      <c r="BA2356">
        <v>1441.4265261923799</v>
      </c>
      <c r="CU2356" t="e">
        <v>#N/A</v>
      </c>
      <c r="CV2356" t="e">
        <v>#N/A</v>
      </c>
    </row>
    <row r="2357" spans="1:100" x14ac:dyDescent="0.25">
      <c r="A2357">
        <v>5468</v>
      </c>
      <c r="B2357" t="s">
        <v>2658</v>
      </c>
      <c r="C2357">
        <v>3</v>
      </c>
      <c r="D2357">
        <v>4.7310823341769801</v>
      </c>
      <c r="E2357">
        <v>-1.5936645902535726E-2</v>
      </c>
      <c r="F2357">
        <v>0.49524732535463384</v>
      </c>
      <c r="G2357">
        <v>0.49524732535463384</v>
      </c>
      <c r="H2357">
        <v>6.0900327629065068E-2</v>
      </c>
      <c r="I2357">
        <v>0</v>
      </c>
      <c r="J2357">
        <v>3.6540196577439037</v>
      </c>
      <c r="K2357">
        <v>6.0900327629065068E-2</v>
      </c>
      <c r="L2357">
        <v>-0.99999999999999989</v>
      </c>
      <c r="M2357">
        <v>-0.99999999999999989</v>
      </c>
      <c r="N2357">
        <v>1.2180065525813006</v>
      </c>
      <c r="O2357">
        <v>8.8803493172755186</v>
      </c>
      <c r="P2357">
        <v>1.1215597352004141</v>
      </c>
      <c r="Q2357">
        <v>24.371345218980604</v>
      </c>
      <c r="R2357">
        <v>8.0360018388875254</v>
      </c>
      <c r="S2357">
        <v>0.26265731981246454</v>
      </c>
      <c r="T2357">
        <v>0.10253164474285674</v>
      </c>
      <c r="U2357">
        <v>-2.5452842349541451E-2</v>
      </c>
      <c r="V2357">
        <v>-1.1217458922810883E-2</v>
      </c>
      <c r="W2357">
        <v>10.70473342615615</v>
      </c>
      <c r="X2357">
        <v>-0.10624341392290629</v>
      </c>
      <c r="Y2357">
        <v>-0.99999999999999989</v>
      </c>
      <c r="Z2357">
        <v>-0.99999999999999989</v>
      </c>
      <c r="AA2357">
        <v>34.98541716335599</v>
      </c>
      <c r="AB2357">
        <v>0.16188062499349182</v>
      </c>
      <c r="AC2357">
        <v>6.1474203803020211E-2</v>
      </c>
      <c r="AD2357">
        <v>0.10153880916973462</v>
      </c>
      <c r="AE2357">
        <v>16.244681898312326</v>
      </c>
      <c r="AF2357">
        <v>-0.99999999999999989</v>
      </c>
      <c r="AG2357">
        <v>-0.99999999999999989</v>
      </c>
      <c r="AH2357">
        <v>-0.99999999999999989</v>
      </c>
      <c r="AI2357">
        <v>0</v>
      </c>
      <c r="AJ2357">
        <v>-1.1217458922810883E-2</v>
      </c>
      <c r="AK2357">
        <v>-0.11566099640730071</v>
      </c>
      <c r="AL2357">
        <v>-1.109769822483162E-2</v>
      </c>
      <c r="AM2357">
        <v>-3.5919827255108235E-2</v>
      </c>
      <c r="AN2357">
        <v>-0.18335709076399248</v>
      </c>
      <c r="AO2357">
        <v>-1.4763006634142091</v>
      </c>
      <c r="AP2357">
        <v>-4.6394157602239705</v>
      </c>
      <c r="AQ2357">
        <v>14.358753083900053</v>
      </c>
      <c r="AR2357">
        <v>0.32851866328296886</v>
      </c>
      <c r="AS2357">
        <v>-4.5343086293841171E-2</v>
      </c>
      <c r="AT2357">
        <v>-0.99999999999999989</v>
      </c>
      <c r="AU2357">
        <v>-0.99999999999999989</v>
      </c>
      <c r="AV2357">
        <v>8.5312491642421602</v>
      </c>
      <c r="AW2357">
        <v>38.7997845193538</v>
      </c>
      <c r="AX2357">
        <v>37.678038627072709</v>
      </c>
      <c r="AY2357">
        <v>0.38795243241221627</v>
      </c>
      <c r="AZ2357">
        <v>15.334357125498141</v>
      </c>
      <c r="BA2357">
        <v>1460.587239957104</v>
      </c>
      <c r="CU2357" t="e">
        <v>#N/A</v>
      </c>
      <c r="CV2357" t="e">
        <v>#N/A</v>
      </c>
    </row>
    <row r="2358" spans="1:100" x14ac:dyDescent="0.25">
      <c r="A2358">
        <v>5470</v>
      </c>
      <c r="B2358" t="s">
        <v>2659</v>
      </c>
      <c r="C2358">
        <v>2</v>
      </c>
      <c r="D2358">
        <v>4.9283965546162261</v>
      </c>
      <c r="E2358">
        <v>0.26576955143764475</v>
      </c>
      <c r="F2358">
        <v>0.7387324923633275</v>
      </c>
      <c r="G2358">
        <v>0.74975401542455244</v>
      </c>
      <c r="H2358">
        <v>0.20733631477346179</v>
      </c>
      <c r="I2358">
        <v>0</v>
      </c>
      <c r="J2358">
        <v>12.440178886407706</v>
      </c>
      <c r="K2358">
        <v>0.20733631477346179</v>
      </c>
      <c r="L2358">
        <v>-1</v>
      </c>
      <c r="M2358">
        <v>-1</v>
      </c>
      <c r="N2358">
        <v>4.1467262954692359</v>
      </c>
      <c r="O2358">
        <v>16.766962068868029</v>
      </c>
      <c r="P2358">
        <v>1.5137590010980535</v>
      </c>
      <c r="Q2358">
        <v>3.82630680456126</v>
      </c>
      <c r="R2358">
        <v>1.2582368079702022</v>
      </c>
      <c r="S2358">
        <v>0.35361177443192177</v>
      </c>
      <c r="T2358">
        <v>0.38203129960769744</v>
      </c>
      <c r="U2358">
        <v>0.19878966820197488</v>
      </c>
      <c r="V2358">
        <v>1.6654690254777931E-2</v>
      </c>
      <c r="W2358">
        <v>31.965266061225023</v>
      </c>
      <c r="X2358">
        <v>1.36420878918063</v>
      </c>
      <c r="Y2358">
        <v>-1</v>
      </c>
      <c r="Z2358">
        <v>-1</v>
      </c>
      <c r="AA2358">
        <v>58.159254999001853</v>
      </c>
      <c r="AB2358">
        <v>0.25334205211926569</v>
      </c>
      <c r="AC2358">
        <v>0.25360726000478967</v>
      </c>
      <c r="AD2358">
        <v>0.24784824742542882</v>
      </c>
      <c r="AE2358">
        <v>30.143109618981637</v>
      </c>
      <c r="AF2358">
        <v>-1</v>
      </c>
      <c r="AG2358">
        <v>-1</v>
      </c>
      <c r="AH2358">
        <v>-1</v>
      </c>
      <c r="AI2358">
        <v>8.8654411691591294E-3</v>
      </c>
      <c r="AJ2358">
        <v>1.6654690254777931E-2</v>
      </c>
      <c r="AK2358">
        <v>-7.330384672396513E-2</v>
      </c>
      <c r="AL2358">
        <v>0.24513180371321247</v>
      </c>
      <c r="AM2358">
        <v>-9.3724292195684469E-2</v>
      </c>
      <c r="AN2358">
        <v>0.27716515241073825</v>
      </c>
      <c r="AO2358">
        <v>-1.9995683172496292</v>
      </c>
      <c r="AP2358">
        <v>7.44472960757221</v>
      </c>
      <c r="AQ2358">
        <v>37.651879598828828</v>
      </c>
      <c r="AR2358">
        <v>0.87425536555414785</v>
      </c>
      <c r="AS2358">
        <v>1.4686812789825288</v>
      </c>
      <c r="AT2358">
        <v>-1</v>
      </c>
      <c r="AU2358">
        <v>-1</v>
      </c>
      <c r="AV2358">
        <v>1.7214472537863208</v>
      </c>
      <c r="AW2358">
        <v>72.46796480486023</v>
      </c>
      <c r="AX2358">
        <v>72.813086543123944</v>
      </c>
      <c r="AY2358">
        <v>0.30257019288797682</v>
      </c>
      <c r="AZ2358">
        <v>23.809281307185003</v>
      </c>
      <c r="BA2358">
        <v>1447.3412972596466</v>
      </c>
    </row>
    <row r="2359" spans="1:100" x14ac:dyDescent="0.25">
      <c r="A2359">
        <v>5471</v>
      </c>
      <c r="B2359" t="s">
        <v>2660</v>
      </c>
      <c r="C2359">
        <v>3</v>
      </c>
      <c r="D2359">
        <v>4.0790684037667697</v>
      </c>
      <c r="E2359">
        <v>0</v>
      </c>
      <c r="F2359">
        <v>-4.5193878285732E-2</v>
      </c>
      <c r="G2359">
        <v>-4.5193878285732E-2</v>
      </c>
      <c r="H2359">
        <v>0.16297461829470894</v>
      </c>
      <c r="I2359">
        <v>0</v>
      </c>
      <c r="J2359">
        <v>9.778477097682547</v>
      </c>
      <c r="K2359">
        <v>0.16297461829470894</v>
      </c>
      <c r="L2359">
        <v>-0.99999999999999967</v>
      </c>
      <c r="M2359">
        <v>-0.99999999999999967</v>
      </c>
      <c r="N2359">
        <v>3.2594923658941837</v>
      </c>
      <c r="O2359">
        <v>13.812351623163586</v>
      </c>
      <c r="P2359">
        <v>4.1513828104707473</v>
      </c>
      <c r="Q2359">
        <v>3.7410263720452139</v>
      </c>
      <c r="R2359">
        <v>1.5753434327244233</v>
      </c>
      <c r="S2359">
        <v>0.34004744556048472</v>
      </c>
      <c r="T2359">
        <v>-2.0325067989478571E-2</v>
      </c>
      <c r="U2359">
        <v>-6.165232284041431E-2</v>
      </c>
      <c r="V2359">
        <v>1.8508787217569071E-3</v>
      </c>
      <c r="W2359">
        <v>3.8778526063055847</v>
      </c>
      <c r="X2359">
        <v>-0.26456213023911718</v>
      </c>
      <c r="Y2359">
        <v>-0.99999999999999967</v>
      </c>
      <c r="Z2359">
        <v>-0.99999999999999967</v>
      </c>
      <c r="AA2359">
        <v>1.279328045828392</v>
      </c>
      <c r="AB2359">
        <v>-7.8639630641588229E-2</v>
      </c>
      <c r="AC2359">
        <v>-0.1288246956105206</v>
      </c>
      <c r="AD2359">
        <v>0.12398696638807663</v>
      </c>
      <c r="AE2359">
        <v>-4.1738679932016174</v>
      </c>
      <c r="AF2359">
        <v>-0.99999999999999967</v>
      </c>
      <c r="AG2359">
        <v>-0.99999999999999967</v>
      </c>
      <c r="AH2359">
        <v>-0.99999999999999967</v>
      </c>
      <c r="AI2359">
        <v>0</v>
      </c>
      <c r="AJ2359">
        <v>1.8508787217569071E-3</v>
      </c>
      <c r="AK2359">
        <v>1.4825403173331343E-2</v>
      </c>
      <c r="AL2359">
        <v>0.10171290488871107</v>
      </c>
      <c r="AM2359">
        <v>-0.23727208633382332</v>
      </c>
      <c r="AN2359">
        <v>0.30911315461537148</v>
      </c>
      <c r="AO2359">
        <v>-5.8576751424789268</v>
      </c>
      <c r="AP2359">
        <v>8.2363933898278425</v>
      </c>
      <c r="AQ2359">
        <v>13.656329703988119</v>
      </c>
      <c r="AR2359">
        <v>0.25992093345234885</v>
      </c>
      <c r="AS2359">
        <v>-0.1015875119444081</v>
      </c>
      <c r="AT2359">
        <v>-0.99999999999999967</v>
      </c>
      <c r="AU2359">
        <v>-0.99999999999999967</v>
      </c>
      <c r="AV2359">
        <v>1.5301495544386914</v>
      </c>
      <c r="AW2359">
        <v>23.328073058819825</v>
      </c>
      <c r="AX2359">
        <v>23.513160930995511</v>
      </c>
      <c r="AY2359">
        <v>-0.19330773300201451</v>
      </c>
      <c r="AZ2359">
        <v>-51.786471525281357</v>
      </c>
      <c r="BA2359">
        <v>1325.0541473359826</v>
      </c>
    </row>
    <row r="2360" spans="1:100" x14ac:dyDescent="0.25">
      <c r="A2360">
        <v>5472</v>
      </c>
      <c r="B2360" t="s">
        <v>2661</v>
      </c>
      <c r="C2360">
        <v>3</v>
      </c>
      <c r="D2360">
        <v>5.2023928676897739</v>
      </c>
      <c r="E2360">
        <v>8.4631438103497991E-2</v>
      </c>
      <c r="F2360">
        <v>-0.89148568467004563</v>
      </c>
      <c r="G2360">
        <v>-0.86578055307372259</v>
      </c>
      <c r="H2360">
        <v>2.2339166230987417E-2</v>
      </c>
      <c r="I2360">
        <v>0</v>
      </c>
      <c r="J2360">
        <v>1.3403499738592437</v>
      </c>
      <c r="K2360">
        <v>2.2339166230987417E-2</v>
      </c>
      <c r="L2360">
        <v>-0.99999999999999911</v>
      </c>
      <c r="M2360">
        <v>-0.99999999999999911</v>
      </c>
      <c r="N2360">
        <v>0.4467833246197479</v>
      </c>
      <c r="O2360">
        <v>5.6769622884752948</v>
      </c>
      <c r="P2360">
        <v>-1.2425751225726894E-2</v>
      </c>
      <c r="Q2360">
        <v>1.4667552191646509</v>
      </c>
      <c r="R2360">
        <v>0.36127008187745435</v>
      </c>
      <c r="S2360">
        <v>0.33333333333333315</v>
      </c>
      <c r="T2360">
        <v>0.23853066908443271</v>
      </c>
      <c r="U2360">
        <v>0.3275583366697839</v>
      </c>
      <c r="V2360">
        <v>-2.6604249679725595E-3</v>
      </c>
      <c r="W2360">
        <v>34.976909915543601</v>
      </c>
      <c r="X2360">
        <v>1.733668665115476</v>
      </c>
      <c r="Y2360">
        <v>-0.99999999999999911</v>
      </c>
      <c r="Z2360">
        <v>-0.99999999999999911</v>
      </c>
      <c r="AA2360">
        <v>72.964907344316202</v>
      </c>
      <c r="AB2360">
        <v>0.22691918280232537</v>
      </c>
      <c r="AC2360">
        <v>4.7447990003093771E-2</v>
      </c>
      <c r="AD2360">
        <v>0.47816737413248461</v>
      </c>
      <c r="AE2360">
        <v>37.626727346895194</v>
      </c>
      <c r="AF2360">
        <v>-0.99999999999999911</v>
      </c>
      <c r="AG2360">
        <v>-0.99999999999999911</v>
      </c>
      <c r="AH2360">
        <v>-0.99999999999999911</v>
      </c>
      <c r="AI2360">
        <v>0</v>
      </c>
      <c r="AJ2360">
        <v>-2.6604249679725595E-3</v>
      </c>
      <c r="AK2360">
        <v>-3.3261880917025699E-2</v>
      </c>
      <c r="AL2360">
        <v>-4.246896157722397E-2</v>
      </c>
      <c r="AM2360">
        <v>0.24705792122429437</v>
      </c>
      <c r="AN2360">
        <v>0.32494727434507892</v>
      </c>
      <c r="AO2360">
        <v>6.01013862602223</v>
      </c>
      <c r="AP2360">
        <v>7.9113370507408529</v>
      </c>
      <c r="AQ2360">
        <v>36.317259889402841</v>
      </c>
      <c r="AR2360">
        <v>0.89676191411957684</v>
      </c>
      <c r="AS2360">
        <v>1.7560078313464631</v>
      </c>
      <c r="AT2360">
        <v>-0.99999999999999911</v>
      </c>
      <c r="AU2360">
        <v>-0.99999999999999911</v>
      </c>
      <c r="AV2360">
        <v>-0.50451047119626813</v>
      </c>
      <c r="AW2360">
        <v>86.553206683532409</v>
      </c>
      <c r="AX2360">
        <v>86.28716418673514</v>
      </c>
      <c r="AY2360">
        <v>0.2714671809806013</v>
      </c>
      <c r="AZ2360">
        <v>-29.904765883059426</v>
      </c>
      <c r="BA2360">
        <v>1400.8707423604721</v>
      </c>
      <c r="CU2360" t="e">
        <v>#N/A</v>
      </c>
      <c r="CV2360" t="e">
        <v>#N/A</v>
      </c>
    </row>
    <row r="2361" spans="1:100" x14ac:dyDescent="0.25">
      <c r="A2361">
        <v>5473</v>
      </c>
      <c r="B2361" t="s">
        <v>2662</v>
      </c>
      <c r="C2361">
        <v>2</v>
      </c>
      <c r="D2361">
        <v>3.710658619186662</v>
      </c>
      <c r="E2361">
        <v>-4.7242378682542316E-3</v>
      </c>
      <c r="F2361">
        <v>6.5173409405465801E-2</v>
      </c>
      <c r="G2361">
        <v>7.3136237504402263E-2</v>
      </c>
      <c r="H2361">
        <v>6.7357923785915305E-2</v>
      </c>
      <c r="I2361">
        <v>0</v>
      </c>
      <c r="J2361">
        <v>4.0414754271549178</v>
      </c>
      <c r="K2361">
        <v>6.7357923785915305E-2</v>
      </c>
      <c r="L2361">
        <v>-1</v>
      </c>
      <c r="M2361">
        <v>-1</v>
      </c>
      <c r="N2361">
        <v>1.3471584757183059</v>
      </c>
      <c r="O2361">
        <v>8.0429050888647549</v>
      </c>
      <c r="P2361">
        <v>0.14385254311264115</v>
      </c>
      <c r="Q2361">
        <v>0.62447975999188454</v>
      </c>
      <c r="R2361">
        <v>0.20660182834719409</v>
      </c>
      <c r="S2361">
        <v>0.32744581316336829</v>
      </c>
      <c r="T2361">
        <v>0.27155808578993068</v>
      </c>
      <c r="U2361">
        <v>6.1992774664847788E-2</v>
      </c>
      <c r="V2361">
        <v>-1.4337634252729694E-3</v>
      </c>
      <c r="W2361">
        <v>23.331442832199748</v>
      </c>
      <c r="X2361">
        <v>0.73048368968178312</v>
      </c>
      <c r="Y2361">
        <v>-1</v>
      </c>
      <c r="Z2361">
        <v>-1</v>
      </c>
      <c r="AA2361">
        <v>40.383603573155419</v>
      </c>
      <c r="AB2361">
        <v>9.9898832309838842E-2</v>
      </c>
      <c r="AC2361">
        <v>0.10010580886002093</v>
      </c>
      <c r="AD2361">
        <v>9.5664999689842933E-2</v>
      </c>
      <c r="AE2361">
        <v>16.006925212968319</v>
      </c>
      <c r="AF2361">
        <v>-1</v>
      </c>
      <c r="AG2361">
        <v>-1</v>
      </c>
      <c r="AH2361">
        <v>-1</v>
      </c>
      <c r="AI2361">
        <v>-1.0532286288598041E-3</v>
      </c>
      <c r="AJ2361">
        <v>-1.4337634252729694E-3</v>
      </c>
      <c r="AK2361">
        <v>0.11155566606635202</v>
      </c>
      <c r="AL2361">
        <v>6.0272290922895308E-2</v>
      </c>
      <c r="AM2361">
        <v>0.12158590292501206</v>
      </c>
      <c r="AN2361">
        <v>6.1854957290041701E-2</v>
      </c>
      <c r="AO2361">
        <v>3.4830725573895034</v>
      </c>
      <c r="AP2361">
        <v>1.9620887329330774</v>
      </c>
      <c r="AQ2361">
        <v>28.460565402075854</v>
      </c>
      <c r="AR2361">
        <v>0.67193654896929789</v>
      </c>
      <c r="AS2361">
        <v>0.81440761076563051</v>
      </c>
      <c r="AT2361">
        <v>-1</v>
      </c>
      <c r="AU2361">
        <v>-1</v>
      </c>
      <c r="AV2361">
        <v>0.3258852901181003</v>
      </c>
      <c r="AW2361">
        <v>51.982827060950981</v>
      </c>
      <c r="AX2361">
        <v>52.059580434394917</v>
      </c>
      <c r="AY2361">
        <v>0.14477969669657204</v>
      </c>
      <c r="AZ2361">
        <v>-3.8344334357542293</v>
      </c>
      <c r="BA2361">
        <v>1383.208419137341</v>
      </c>
    </row>
    <row r="2362" spans="1:100" x14ac:dyDescent="0.25">
      <c r="A2362">
        <v>5474</v>
      </c>
      <c r="B2362" t="s">
        <v>2663</v>
      </c>
      <c r="C2362">
        <v>3</v>
      </c>
      <c r="D2362">
        <v>3.6241945251013794</v>
      </c>
      <c r="E2362">
        <v>-9.8183703334141281E-2</v>
      </c>
      <c r="F2362">
        <v>1.0322938390097829</v>
      </c>
      <c r="G2362">
        <v>1.0053687636882909</v>
      </c>
      <c r="H2362">
        <v>4.4491632478420626E-2</v>
      </c>
      <c r="I2362">
        <v>0</v>
      </c>
      <c r="J2362">
        <v>2.6694979487052359</v>
      </c>
      <c r="K2362">
        <v>4.4491632478420626E-2</v>
      </c>
      <c r="L2362">
        <v>-1.0000000000000004</v>
      </c>
      <c r="M2362">
        <v>-1.0000000000000004</v>
      </c>
      <c r="N2362">
        <v>0.8898326495684119</v>
      </c>
      <c r="O2362">
        <v>7.2990612374949091</v>
      </c>
      <c r="P2362">
        <v>-1.6424606730509217</v>
      </c>
      <c r="Q2362">
        <v>-0.4424225265309033</v>
      </c>
      <c r="R2362">
        <v>-0.31317189993608896</v>
      </c>
      <c r="S2362">
        <v>0.33333333333333348</v>
      </c>
      <c r="T2362">
        <v>0.18356696081696267</v>
      </c>
      <c r="U2362">
        <v>0.10430057078168861</v>
      </c>
      <c r="V2362">
        <v>0</v>
      </c>
      <c r="W2362">
        <v>23.068369298142574</v>
      </c>
      <c r="X2362">
        <v>0.72615198006713966</v>
      </c>
      <c r="Y2362">
        <v>-1.0000000000000004</v>
      </c>
      <c r="Z2362">
        <v>-1.0000000000000004</v>
      </c>
      <c r="AA2362">
        <v>-9.0611904015010047</v>
      </c>
      <c r="AB2362">
        <v>-8.5457673900655062E-2</v>
      </c>
      <c r="AC2362">
        <v>-0.41272501637360226</v>
      </c>
      <c r="AD2362">
        <v>-0.13814506571989213</v>
      </c>
      <c r="AE2362">
        <v>-31.81638779970746</v>
      </c>
      <c r="AF2362">
        <v>-1.0000000000000004</v>
      </c>
      <c r="AG2362">
        <v>-1.0000000000000004</v>
      </c>
      <c r="AH2362">
        <v>-1.0000000000000004</v>
      </c>
      <c r="AI2362">
        <v>0</v>
      </c>
      <c r="AJ2362">
        <v>0</v>
      </c>
      <c r="AK2362">
        <v>0.42467772936623344</v>
      </c>
      <c r="AL2362">
        <v>-0.17017863362562832</v>
      </c>
      <c r="AM2362">
        <v>-0.1373136844049366</v>
      </c>
      <c r="AN2362">
        <v>0.55297284225307775</v>
      </c>
      <c r="AO2362">
        <v>-1.3094534632922505</v>
      </c>
      <c r="AP2362">
        <v>12.97342788819881</v>
      </c>
      <c r="AQ2362">
        <v>25.737867246847802</v>
      </c>
      <c r="AR2362">
        <v>0.62120086493198468</v>
      </c>
      <c r="AS2362">
        <v>0.77064361254556024</v>
      </c>
      <c r="AT2362">
        <v>-1.0000000000000004</v>
      </c>
      <c r="AU2362">
        <v>-1.0000000000000004</v>
      </c>
      <c r="AV2362">
        <v>0.69219686375220157</v>
      </c>
      <c r="AW2362">
        <v>11.211298724192718</v>
      </c>
      <c r="AX2362">
        <v>11.211298724192718</v>
      </c>
      <c r="AY2362">
        <v>-0.14271400257442249</v>
      </c>
      <c r="AZ2362">
        <v>-71.005748909895161</v>
      </c>
      <c r="BA2362">
        <v>1353.352904093394</v>
      </c>
    </row>
    <row r="2363" spans="1:100" x14ac:dyDescent="0.25">
      <c r="A2363">
        <v>5477</v>
      </c>
      <c r="B2363" t="s">
        <v>2664</v>
      </c>
      <c r="C2363">
        <v>3</v>
      </c>
      <c r="D2363">
        <v>4.8904061950343278</v>
      </c>
      <c r="E2363">
        <v>7.39117751590921E-3</v>
      </c>
      <c r="F2363">
        <v>-4.9084651587766072E-2</v>
      </c>
      <c r="G2363">
        <v>-4.9084651587766072E-2</v>
      </c>
      <c r="H2363">
        <v>6.5277328712114446E-2</v>
      </c>
      <c r="I2363">
        <v>0</v>
      </c>
      <c r="J2363">
        <v>3.9166397227268659</v>
      </c>
      <c r="K2363">
        <v>6.5277328712114446E-2</v>
      </c>
      <c r="L2363">
        <v>-1</v>
      </c>
      <c r="M2363">
        <v>-1</v>
      </c>
      <c r="N2363">
        <v>1.3055465742422887</v>
      </c>
      <c r="O2363">
        <v>8.7579612661734316</v>
      </c>
      <c r="P2363">
        <v>-0.19675191394370287</v>
      </c>
      <c r="Q2363">
        <v>-0.96136989068594825</v>
      </c>
      <c r="R2363">
        <v>-0.31841517538123826</v>
      </c>
      <c r="S2363">
        <v>0.3333333333333332</v>
      </c>
      <c r="T2363">
        <v>0.18984283481325542</v>
      </c>
      <c r="U2363">
        <v>-3.7500042469484227E-2</v>
      </c>
      <c r="V2363">
        <v>-1.0521532660898718E-2</v>
      </c>
      <c r="W2363">
        <v>16.395090572163674</v>
      </c>
      <c r="X2363">
        <v>0.10127897507106769</v>
      </c>
      <c r="Y2363">
        <v>-1</v>
      </c>
      <c r="Z2363">
        <v>-1</v>
      </c>
      <c r="AA2363">
        <v>52.936486744418765</v>
      </c>
      <c r="AB2363">
        <v>0.37674455845694033</v>
      </c>
      <c r="AC2363">
        <v>1.7328047942789762E-2</v>
      </c>
      <c r="AD2363">
        <v>0.34312362055299644</v>
      </c>
      <c r="AE2363">
        <v>36.859811347636324</v>
      </c>
      <c r="AF2363">
        <v>-1</v>
      </c>
      <c r="AG2363">
        <v>-1</v>
      </c>
      <c r="AH2363">
        <v>-1</v>
      </c>
      <c r="AI2363">
        <v>0</v>
      </c>
      <c r="AJ2363">
        <v>-1.0521532660898718E-2</v>
      </c>
      <c r="AK2363">
        <v>-0.11971108139216859</v>
      </c>
      <c r="AL2363">
        <v>9.4882389927072111E-2</v>
      </c>
      <c r="AM2363">
        <v>0.94014119873617574</v>
      </c>
      <c r="AN2363">
        <v>0.20756178410729004</v>
      </c>
      <c r="AO2363">
        <v>22.904974561443552</v>
      </c>
      <c r="AP2363">
        <v>5.6634565523176148</v>
      </c>
      <c r="AQ2363">
        <v>20.311730294890527</v>
      </c>
      <c r="AR2363">
        <v>0.47515459301620627</v>
      </c>
      <c r="AS2363">
        <v>0.1665563037831819</v>
      </c>
      <c r="AT2363">
        <v>-1</v>
      </c>
      <c r="AU2363">
        <v>-1</v>
      </c>
      <c r="AV2363">
        <v>-0.36749982696900435</v>
      </c>
      <c r="AW2363">
        <v>67.357904562909795</v>
      </c>
      <c r="AX2363">
        <v>66.305751296819921</v>
      </c>
      <c r="AY2363">
        <v>-2.7689268148579357E-2</v>
      </c>
      <c r="AZ2363">
        <v>-33.130023379735434</v>
      </c>
      <c r="BA2363">
        <v>1364.067966197113</v>
      </c>
    </row>
    <row r="2364" spans="1:100" x14ac:dyDescent="0.25">
      <c r="A2364">
        <v>5478</v>
      </c>
      <c r="B2364" t="s">
        <v>2665</v>
      </c>
      <c r="C2364">
        <v>3</v>
      </c>
      <c r="D2364">
        <v>3.923663667663301</v>
      </c>
      <c r="E2364">
        <v>0</v>
      </c>
      <c r="F2364">
        <v>0</v>
      </c>
      <c r="G2364">
        <v>0</v>
      </c>
      <c r="H2364">
        <v>2.539532810291379E-2</v>
      </c>
      <c r="I2364">
        <v>0</v>
      </c>
      <c r="J2364">
        <v>1.5237196861748286</v>
      </c>
      <c r="K2364">
        <v>2.539532810291379E-2</v>
      </c>
      <c r="L2364">
        <v>-0.99999999999999933</v>
      </c>
      <c r="M2364">
        <v>-0.99999999999999933</v>
      </c>
      <c r="N2364">
        <v>0.507906562058276</v>
      </c>
      <c r="O2364">
        <v>5.4473833538381315</v>
      </c>
      <c r="P2364">
        <v>2.6298353423245753</v>
      </c>
      <c r="Q2364">
        <v>-4.9512423210426745E-2</v>
      </c>
      <c r="R2364">
        <v>3.4513265851547376E-2</v>
      </c>
      <c r="S2364">
        <v>0.35035591711731034</v>
      </c>
      <c r="T2364">
        <v>0.1051671366362021</v>
      </c>
      <c r="U2364">
        <v>-0.28524120423510985</v>
      </c>
      <c r="V2364">
        <v>0</v>
      </c>
      <c r="W2364">
        <v>5.7954608566195596</v>
      </c>
      <c r="X2364">
        <v>-0.94290221163084054</v>
      </c>
      <c r="Y2364">
        <v>-0.99999999999999933</v>
      </c>
      <c r="Z2364">
        <v>-0.99999999999999933</v>
      </c>
      <c r="AA2364">
        <v>-8.5244689480827196E-2</v>
      </c>
      <c r="AB2364">
        <v>2.2381944755961815E-2</v>
      </c>
      <c r="AC2364">
        <v>-0.17025501183028019</v>
      </c>
      <c r="AD2364">
        <v>2.9568690835279826E-2</v>
      </c>
      <c r="AE2364">
        <v>-5.9152188119519327</v>
      </c>
      <c r="AF2364">
        <v>-0.99999999999999933</v>
      </c>
      <c r="AG2364">
        <v>-0.99999999999999933</v>
      </c>
      <c r="AH2364">
        <v>-0.99999999999999933</v>
      </c>
      <c r="AI2364">
        <v>0</v>
      </c>
      <c r="AJ2364">
        <v>0</v>
      </c>
      <c r="AK2364">
        <v>7.9748548551343612E-2</v>
      </c>
      <c r="AL2364">
        <v>0.24760784954449996</v>
      </c>
      <c r="AM2364">
        <v>8.4040500821380676E-2</v>
      </c>
      <c r="AN2364">
        <v>7.4261739803746923E-2</v>
      </c>
      <c r="AO2364">
        <v>2.4997552632912345</v>
      </c>
      <c r="AP2364">
        <v>3.0945827428161734</v>
      </c>
      <c r="AQ2364">
        <v>7.3191805427943839</v>
      </c>
      <c r="AR2364">
        <v>0.17028184951840247</v>
      </c>
      <c r="AS2364">
        <v>-0.91750688352792653</v>
      </c>
      <c r="AT2364">
        <v>-0.99999999999999933</v>
      </c>
      <c r="AU2364">
        <v>-0.99999999999999933</v>
      </c>
      <c r="AV2364">
        <v>3.4513265851547376E-2</v>
      </c>
      <c r="AW2364">
        <v>8.4567214071734575</v>
      </c>
      <c r="AX2364">
        <v>8.4567214071734575</v>
      </c>
      <c r="AY2364">
        <v>9.1231209288350754E-2</v>
      </c>
      <c r="AZ2364">
        <v>-10.309931761133853</v>
      </c>
      <c r="BA2364">
        <v>1406.2607565084827</v>
      </c>
    </row>
    <row r="2365" spans="1:100" x14ac:dyDescent="0.25">
      <c r="A2365">
        <v>5480</v>
      </c>
      <c r="B2365" t="s">
        <v>2666</v>
      </c>
      <c r="C2365">
        <v>2</v>
      </c>
      <c r="D2365">
        <v>3.1166791264744904</v>
      </c>
      <c r="E2365">
        <v>-0.13666376202952998</v>
      </c>
      <c r="F2365">
        <v>-0.2633704182661718</v>
      </c>
      <c r="G2365">
        <v>-0.25689953849963287</v>
      </c>
      <c r="H2365">
        <v>-9.1973370540633648E-4</v>
      </c>
      <c r="I2365">
        <v>0</v>
      </c>
      <c r="J2365">
        <v>-5.5184022324380244E-2</v>
      </c>
      <c r="K2365">
        <v>-9.1973370540633648E-4</v>
      </c>
      <c r="L2365">
        <v>-1</v>
      </c>
      <c r="M2365">
        <v>-1</v>
      </c>
      <c r="N2365">
        <v>-1.8394674108126674E-2</v>
      </c>
      <c r="O2365">
        <v>3.7875470281450019</v>
      </c>
      <c r="P2365">
        <v>-0.52435062220163253</v>
      </c>
      <c r="Q2365">
        <v>-0.93728451485970932</v>
      </c>
      <c r="R2365">
        <v>-0.30635715366440003</v>
      </c>
      <c r="S2365">
        <v>0.31468276789029875</v>
      </c>
      <c r="T2365">
        <v>0.21767225239950333</v>
      </c>
      <c r="U2365">
        <v>-4.7330347755230734E-3</v>
      </c>
      <c r="V2365">
        <v>-1.025681987134992E-2</v>
      </c>
      <c r="W2365">
        <v>19.120098344574867</v>
      </c>
      <c r="X2365">
        <v>0.42136979730188318</v>
      </c>
      <c r="Y2365">
        <v>-1</v>
      </c>
      <c r="Z2365">
        <v>-1</v>
      </c>
      <c r="AA2365">
        <v>31.71312357137397</v>
      </c>
      <c r="AB2365">
        <v>2.5053397006573275E-2</v>
      </c>
      <c r="AC2365">
        <v>2.5231969892863471E-2</v>
      </c>
      <c r="AD2365">
        <v>2.1434144544981909E-2</v>
      </c>
      <c r="AE2365">
        <v>9.1116783802353325</v>
      </c>
      <c r="AF2365">
        <v>-1</v>
      </c>
      <c r="AG2365">
        <v>-1</v>
      </c>
      <c r="AH2365">
        <v>-1</v>
      </c>
      <c r="AI2365">
        <v>-5.8912863780655649E-3</v>
      </c>
      <c r="AJ2365">
        <v>-1.025681987134992E-2</v>
      </c>
      <c r="AK2365">
        <v>0.20172511585973327</v>
      </c>
      <c r="AL2365">
        <v>-2.989715887048594E-2</v>
      </c>
      <c r="AM2365">
        <v>0.22660836855792854</v>
      </c>
      <c r="AN2365">
        <v>-4.3167508342874791E-2</v>
      </c>
      <c r="AO2365">
        <v>6.1573558745897632</v>
      </c>
      <c r="AP2365">
        <v>-0.71219458426718241</v>
      </c>
      <c r="AQ2365">
        <v>23.977291961128429</v>
      </c>
      <c r="AR2365">
        <v>0.57325092495709651</v>
      </c>
      <c r="AS2365">
        <v>0.49527068463766577</v>
      </c>
      <c r="AT2365">
        <v>-1</v>
      </c>
      <c r="AU2365">
        <v>-1</v>
      </c>
      <c r="AV2365">
        <v>-0.3548319340978312</v>
      </c>
      <c r="AW2365">
        <v>41.990733219369275</v>
      </c>
      <c r="AX2365">
        <v>41.936583792992465</v>
      </c>
      <c r="AY2365">
        <v>6.7813778040592354E-2</v>
      </c>
      <c r="AZ2365">
        <v>-17.318286719752361</v>
      </c>
      <c r="BA2365">
        <v>1367.8232152097971</v>
      </c>
    </row>
    <row r="2366" spans="1:100" x14ac:dyDescent="0.25">
      <c r="A2366">
        <v>5482</v>
      </c>
      <c r="B2366" t="s">
        <v>2667</v>
      </c>
      <c r="C2366">
        <v>3</v>
      </c>
      <c r="D2366">
        <v>2.9426237395217325</v>
      </c>
      <c r="E2366">
        <v>-0.81224380410082764</v>
      </c>
      <c r="F2366">
        <v>-4.2350390490745328E-2</v>
      </c>
      <c r="G2366">
        <v>-0.28708254716998893</v>
      </c>
      <c r="H2366">
        <v>0.10803135633035467</v>
      </c>
      <c r="I2366">
        <v>0</v>
      </c>
      <c r="J2366">
        <v>6.4818813798212789</v>
      </c>
      <c r="K2366">
        <v>0.10803135633035467</v>
      </c>
      <c r="L2366">
        <v>-1.0000000000000018</v>
      </c>
      <c r="M2366">
        <v>-1.0000000000000018</v>
      </c>
      <c r="N2366">
        <v>2.1606271266070909</v>
      </c>
      <c r="O2366">
        <v>9.1374225721730227</v>
      </c>
      <c r="P2366">
        <v>0.5840674624668738</v>
      </c>
      <c r="Q2366">
        <v>7.980360237359295E-2</v>
      </c>
      <c r="R2366">
        <v>0.11268172286769941</v>
      </c>
      <c r="S2366">
        <v>0.33333333333333404</v>
      </c>
      <c r="T2366">
        <v>0.17454693023208889</v>
      </c>
      <c r="U2366">
        <v>-0.12451053663421606</v>
      </c>
      <c r="V2366">
        <v>-7.8434839162687051E-3</v>
      </c>
      <c r="W2366">
        <v>10.699795467383339</v>
      </c>
      <c r="X2366">
        <v>-0.21515127125677916</v>
      </c>
      <c r="Y2366">
        <v>-1.0000000000000018</v>
      </c>
      <c r="Z2366">
        <v>-1.0000000000000018</v>
      </c>
      <c r="AA2366">
        <v>12.703134257418823</v>
      </c>
      <c r="AB2366">
        <v>-5.0831125178163107E-2</v>
      </c>
      <c r="AC2366">
        <v>4.653109861232177E-2</v>
      </c>
      <c r="AD2366">
        <v>4.2113167909197065E-2</v>
      </c>
      <c r="AE2366">
        <v>1.8906570671677838</v>
      </c>
      <c r="AF2366">
        <v>-1.0000000000000018</v>
      </c>
      <c r="AG2366">
        <v>-1.0000000000000018</v>
      </c>
      <c r="AH2366">
        <v>-1.0000000000000018</v>
      </c>
      <c r="AI2366">
        <v>0</v>
      </c>
      <c r="AJ2366">
        <v>-7.8434839162687051E-3</v>
      </c>
      <c r="AK2366">
        <v>0.32680676155786004</v>
      </c>
      <c r="AL2366">
        <v>-4.9718888255418967E-2</v>
      </c>
      <c r="AM2366">
        <v>0.35537432265560087</v>
      </c>
      <c r="AN2366">
        <v>2.7616719238410158E-2</v>
      </c>
      <c r="AO2366">
        <v>10.51839187417932</v>
      </c>
      <c r="AP2366">
        <v>0.4418235396831599</v>
      </c>
      <c r="AQ2366">
        <v>17.181676847204621</v>
      </c>
      <c r="AR2366">
        <v>0.37552624301493781</v>
      </c>
      <c r="AS2366">
        <v>-0.10711991492642475</v>
      </c>
      <c r="AT2366">
        <v>-1.0000000000000018</v>
      </c>
      <c r="AU2366">
        <v>-1.0000000000000018</v>
      </c>
      <c r="AV2366">
        <v>-0.17440082430228943</v>
      </c>
      <c r="AW2366">
        <v>22.282380369274978</v>
      </c>
      <c r="AX2366">
        <v>21.498031977648107</v>
      </c>
      <c r="AY2366">
        <v>-0.12039779338843395</v>
      </c>
      <c r="AZ2366">
        <v>-65.643286240828246</v>
      </c>
      <c r="BA2366">
        <v>1334.6391859925445</v>
      </c>
    </row>
    <row r="2367" spans="1:100" x14ac:dyDescent="0.25">
      <c r="A2367">
        <v>5483</v>
      </c>
      <c r="B2367" t="s">
        <v>2668</v>
      </c>
      <c r="C2367">
        <v>3</v>
      </c>
      <c r="D2367">
        <v>2.0385541707019827</v>
      </c>
      <c r="E2367">
        <v>0</v>
      </c>
      <c r="F2367">
        <v>0.26043404231639</v>
      </c>
      <c r="G2367">
        <v>0.26043404231639</v>
      </c>
      <c r="H2367">
        <v>4.4739191200758741E-2</v>
      </c>
      <c r="I2367">
        <v>0</v>
      </c>
      <c r="J2367">
        <v>2.6843514720455244</v>
      </c>
      <c r="K2367">
        <v>4.4739191200758741E-2</v>
      </c>
      <c r="L2367">
        <v>-1.0000000000000007</v>
      </c>
      <c r="M2367">
        <v>-1.0000000000000007</v>
      </c>
      <c r="N2367">
        <v>0.89478382401517442</v>
      </c>
      <c r="O2367">
        <v>4.983339685063898</v>
      </c>
      <c r="P2367">
        <v>0.41957295772956471</v>
      </c>
      <c r="Q2367">
        <v>-0.42921723314484406</v>
      </c>
      <c r="R2367">
        <v>-0.17852468653709616</v>
      </c>
      <c r="S2367">
        <v>0.33333333333333343</v>
      </c>
      <c r="T2367">
        <v>0.37812467852188431</v>
      </c>
      <c r="U2367">
        <v>5.14632067676426E-2</v>
      </c>
      <c r="V2367">
        <v>0</v>
      </c>
      <c r="W2367">
        <v>28.72728109688407</v>
      </c>
      <c r="X2367">
        <v>0.91736299291358048</v>
      </c>
      <c r="Y2367">
        <v>-1.0000000000000007</v>
      </c>
      <c r="Z2367">
        <v>-1.0000000000000007</v>
      </c>
      <c r="AA2367">
        <v>24.075934138373164</v>
      </c>
      <c r="AB2367">
        <v>-9.2907248146718635E-2</v>
      </c>
      <c r="AC2367">
        <v>-4.8843026918438365E-2</v>
      </c>
      <c r="AD2367">
        <v>5.2293829625680861E-2</v>
      </c>
      <c r="AE2367">
        <v>-4.4728222719738104</v>
      </c>
      <c r="AF2367">
        <v>-1.0000000000000007</v>
      </c>
      <c r="AG2367">
        <v>-1.0000000000000007</v>
      </c>
      <c r="AH2367">
        <v>-1.0000000000000007</v>
      </c>
      <c r="AI2367">
        <v>0</v>
      </c>
      <c r="AJ2367">
        <v>0</v>
      </c>
      <c r="AK2367">
        <v>0.20661156745511089</v>
      </c>
      <c r="AL2367">
        <v>-0.13781677064865669</v>
      </c>
      <c r="AM2367">
        <v>-7.1956907321535091E-2</v>
      </c>
      <c r="AN2367">
        <v>9.7656226189034578E-3</v>
      </c>
      <c r="AO2367">
        <v>-0.76586484576282188</v>
      </c>
      <c r="AP2367">
        <v>-0.44494328777069603</v>
      </c>
      <c r="AQ2367">
        <v>31.411632568929601</v>
      </c>
      <c r="AR2367">
        <v>0.76292121862286055</v>
      </c>
      <c r="AS2367">
        <v>0.96210218411433968</v>
      </c>
      <c r="AT2367">
        <v>-1.0000000000000007</v>
      </c>
      <c r="AU2367">
        <v>-1.0000000000000007</v>
      </c>
      <c r="AV2367">
        <v>8.1909355779293841E-2</v>
      </c>
      <c r="AW2367">
        <v>28.614330535666365</v>
      </c>
      <c r="AX2367">
        <v>28.614330535666365</v>
      </c>
      <c r="AY2367">
        <v>2.167372837801225E-2</v>
      </c>
      <c r="AZ2367">
        <v>-33.340074533432222</v>
      </c>
      <c r="BA2367">
        <v>1310.3021864466841</v>
      </c>
    </row>
    <row r="2368" spans="1:100" x14ac:dyDescent="0.25">
      <c r="A2368">
        <v>5484</v>
      </c>
      <c r="B2368" t="s">
        <v>2669</v>
      </c>
      <c r="C2368">
        <v>3</v>
      </c>
      <c r="D2368">
        <v>3.4914242533316031</v>
      </c>
      <c r="E2368">
        <v>0</v>
      </c>
      <c r="F2368">
        <v>-0.62853749850297524</v>
      </c>
      <c r="G2368">
        <v>-0.62853749850297524</v>
      </c>
      <c r="H2368">
        <v>-8.7281019446821179E-2</v>
      </c>
      <c r="I2368">
        <v>0</v>
      </c>
      <c r="J2368">
        <v>-5.2368611668092688</v>
      </c>
      <c r="K2368">
        <v>-8.7281019446821179E-2</v>
      </c>
      <c r="L2368">
        <v>-0.99999999999999989</v>
      </c>
      <c r="M2368">
        <v>-0.99999999999999989</v>
      </c>
      <c r="N2368">
        <v>-1.7456203889364232</v>
      </c>
      <c r="O2368">
        <v>-2.3739744119806407</v>
      </c>
      <c r="P2368">
        <v>-0.12851334170502482</v>
      </c>
      <c r="Q2368">
        <v>-4.9458892444482405</v>
      </c>
      <c r="R2368">
        <v>-1.5780195883807357</v>
      </c>
      <c r="S2368">
        <v>0.33333333333333304</v>
      </c>
      <c r="T2368">
        <v>0.25305835059093484</v>
      </c>
      <c r="U2368">
        <v>2.1331276908947386E-2</v>
      </c>
      <c r="V2368">
        <v>0</v>
      </c>
      <c r="W2368">
        <v>27.800159211201478</v>
      </c>
      <c r="X2368">
        <v>0.67872282826448072</v>
      </c>
      <c r="Y2368">
        <v>-0.99999999999999989</v>
      </c>
      <c r="Z2368">
        <v>-0.99999999999999989</v>
      </c>
      <c r="AA2368">
        <v>62.00621482271</v>
      </c>
      <c r="AB2368">
        <v>0.4327501820324669</v>
      </c>
      <c r="AC2368">
        <v>0.13903157559377724</v>
      </c>
      <c r="AD2368">
        <v>0.14389974637154185</v>
      </c>
      <c r="AE2368">
        <v>35.784075199889294</v>
      </c>
      <c r="AF2368">
        <v>-0.99999999999999989</v>
      </c>
      <c r="AG2368">
        <v>-0.99999999999999989</v>
      </c>
      <c r="AH2368">
        <v>-0.99999999999999989</v>
      </c>
      <c r="AI2368">
        <v>0</v>
      </c>
      <c r="AJ2368">
        <v>0</v>
      </c>
      <c r="AK2368">
        <v>0.12975511638767936</v>
      </c>
      <c r="AL2368">
        <v>-3.082924581517172E-3</v>
      </c>
      <c r="AM2368">
        <v>6.4445978873412815E-2</v>
      </c>
      <c r="AN2368">
        <v>0.18953721592885392</v>
      </c>
      <c r="AO2368">
        <v>2.259925053773717</v>
      </c>
      <c r="AP2368">
        <v>4.7230157753137618</v>
      </c>
      <c r="AQ2368">
        <v>22.563298044392216</v>
      </c>
      <c r="AR2368">
        <v>0.60772296083321586</v>
      </c>
      <c r="AS2368">
        <v>0.59144180881765984</v>
      </c>
      <c r="AT2368">
        <v>-0.99999999999999989</v>
      </c>
      <c r="AU2368">
        <v>-0.99999999999999989</v>
      </c>
      <c r="AV2368">
        <v>-2.2065570868837101</v>
      </c>
      <c r="AW2368">
        <v>64.35525618604315</v>
      </c>
      <c r="AX2368">
        <v>64.35525618604315</v>
      </c>
      <c r="AY2368">
        <v>6.8207482033725286E-2</v>
      </c>
      <c r="AZ2368">
        <v>-22.11040360806717</v>
      </c>
      <c r="BA2368">
        <v>1502.5716218748089</v>
      </c>
    </row>
    <row r="2369" spans="1:100" x14ac:dyDescent="0.25">
      <c r="A2369">
        <v>5486</v>
      </c>
      <c r="B2369" t="s">
        <v>2670</v>
      </c>
      <c r="C2369">
        <v>3</v>
      </c>
      <c r="D2369">
        <v>1.6603022522389652</v>
      </c>
      <c r="E2369">
        <v>-9.3771336812142558E-2</v>
      </c>
      <c r="F2369">
        <v>1.2280952402816226E-2</v>
      </c>
      <c r="G2369">
        <v>-6.128871588416937E-2</v>
      </c>
      <c r="H2369">
        <v>-0.16644471923991258</v>
      </c>
      <c r="I2369">
        <v>0</v>
      </c>
      <c r="J2369">
        <v>-9.9866831543947576</v>
      </c>
      <c r="K2369">
        <v>-0.16644471923991258</v>
      </c>
      <c r="L2369">
        <v>-0.99999999999999978</v>
      </c>
      <c r="M2369">
        <v>-0.99999999999999978</v>
      </c>
      <c r="N2369">
        <v>-3.3288943847982506</v>
      </c>
      <c r="O2369">
        <v>-8.3876696180399577</v>
      </c>
      <c r="P2369">
        <v>4.3563553441882235</v>
      </c>
      <c r="Q2369">
        <v>0.70944497757482794</v>
      </c>
      <c r="R2369">
        <v>0.69273475894546255</v>
      </c>
      <c r="S2369">
        <v>0.3333333333333332</v>
      </c>
      <c r="T2369">
        <v>0.35001922126489565</v>
      </c>
      <c r="U2369">
        <v>-6.1300651798336034E-2</v>
      </c>
      <c r="V2369">
        <v>0</v>
      </c>
      <c r="W2369">
        <v>31.539864881592205</v>
      </c>
      <c r="X2369">
        <v>0.61571807753284324</v>
      </c>
      <c r="Y2369">
        <v>-0.99999999999999978</v>
      </c>
      <c r="Z2369">
        <v>-0.99999999999999978</v>
      </c>
      <c r="AA2369">
        <v>50.241641480246528</v>
      </c>
      <c r="AB2369">
        <v>0.17591006368316539</v>
      </c>
      <c r="AC2369">
        <v>0.14414495823009746</v>
      </c>
      <c r="AD2369">
        <v>4.0125814880913852E-2</v>
      </c>
      <c r="AE2369">
        <v>18.009041839708836</v>
      </c>
      <c r="AF2369">
        <v>-0.99999999999999978</v>
      </c>
      <c r="AG2369">
        <v>-0.99999999999999978</v>
      </c>
      <c r="AH2369">
        <v>-0.99999999999999978</v>
      </c>
      <c r="AI2369">
        <v>0</v>
      </c>
      <c r="AJ2369">
        <v>0</v>
      </c>
      <c r="AK2369">
        <v>0.13323296775649171</v>
      </c>
      <c r="AL2369">
        <v>9.2158189378849772E-2</v>
      </c>
      <c r="AM2369">
        <v>0.10682450048374055</v>
      </c>
      <c r="AN2369">
        <v>-3.3382729617342302E-2</v>
      </c>
      <c r="AO2369">
        <v>3.3367773508759728</v>
      </c>
      <c r="AP2369">
        <v>-0.37377729353930877</v>
      </c>
      <c r="AQ2369">
        <v>21.553181727197465</v>
      </c>
      <c r="AR2369">
        <v>0.62205190279989298</v>
      </c>
      <c r="AS2369">
        <v>0.44927335829293075</v>
      </c>
      <c r="AT2369">
        <v>-0.99999999999999978</v>
      </c>
      <c r="AU2369">
        <v>-0.99999999999999978</v>
      </c>
      <c r="AV2369">
        <v>0.63144604306129315</v>
      </c>
      <c r="AW2369">
        <v>41.480194568667265</v>
      </c>
      <c r="AX2369">
        <v>41.480194568667265</v>
      </c>
      <c r="AY2369">
        <v>0.19000785783770049</v>
      </c>
      <c r="AZ2369">
        <v>-8.0159973708981571</v>
      </c>
      <c r="BA2369">
        <v>1423.9927288966396</v>
      </c>
    </row>
    <row r="2370" spans="1:100" x14ac:dyDescent="0.25">
      <c r="A2370">
        <v>5487</v>
      </c>
      <c r="B2370" t="s">
        <v>1906</v>
      </c>
      <c r="C2370">
        <v>3</v>
      </c>
      <c r="D2370">
        <v>5.5640522645408073</v>
      </c>
      <c r="E2370">
        <v>-3.911474402412464E-2</v>
      </c>
      <c r="F2370">
        <v>4.4223081835927033E-3</v>
      </c>
      <c r="G2370">
        <v>-6.9998084641551064E-3</v>
      </c>
      <c r="H2370">
        <v>-0.18518416833690002</v>
      </c>
      <c r="I2370">
        <v>0</v>
      </c>
      <c r="J2370">
        <v>-11.111050100213999</v>
      </c>
      <c r="K2370">
        <v>-0.18518416833690002</v>
      </c>
      <c r="L2370">
        <v>-0.99999999999999967</v>
      </c>
      <c r="M2370">
        <v>-0.99999999999999967</v>
      </c>
      <c r="N2370">
        <v>-3.7036833667379994</v>
      </c>
      <c r="O2370">
        <v>-5.5539976441373486</v>
      </c>
      <c r="P2370">
        <v>0.18597623708548591</v>
      </c>
      <c r="Q2370">
        <v>-0.35705443934925296</v>
      </c>
      <c r="R2370">
        <v>-0.13829951353512432</v>
      </c>
      <c r="S2370">
        <v>0.33333333333333326</v>
      </c>
      <c r="T2370">
        <v>0.30336472203620823</v>
      </c>
      <c r="U2370">
        <v>-8.5546233788160245E-2</v>
      </c>
      <c r="V2370">
        <v>0</v>
      </c>
      <c r="W2370">
        <v>29.453439596731261</v>
      </c>
      <c r="X2370">
        <v>0.45255754398680398</v>
      </c>
      <c r="Y2370">
        <v>-0.99999999999999967</v>
      </c>
      <c r="Z2370">
        <v>-0.99999999999999967</v>
      </c>
      <c r="AA2370">
        <v>38.335816130280207</v>
      </c>
      <c r="AB2370">
        <v>6.8114711610292408E-2</v>
      </c>
      <c r="AC2370">
        <v>8.0082605206019467E-2</v>
      </c>
      <c r="AD2370">
        <v>3.2216204125369637E-2</v>
      </c>
      <c r="AE2370">
        <v>9.0206760470840717</v>
      </c>
      <c r="AF2370">
        <v>-0.99999999999999967</v>
      </c>
      <c r="AG2370">
        <v>-0.99999999999999967</v>
      </c>
      <c r="AH2370">
        <v>-0.99999999999999967</v>
      </c>
      <c r="AI2370">
        <v>-1.3859265654697497E-2</v>
      </c>
      <c r="AJ2370">
        <v>0</v>
      </c>
      <c r="AK2370">
        <v>0.30604138820865007</v>
      </c>
      <c r="AL2370">
        <v>4.0320846148395265E-3</v>
      </c>
      <c r="AM2370">
        <v>0.45488520289981499</v>
      </c>
      <c r="AN2370">
        <v>0.11050831596591154</v>
      </c>
      <c r="AO2370">
        <v>12.902337013538627</v>
      </c>
      <c r="AP2370">
        <v>2.7828683222219848</v>
      </c>
      <c r="AQ2370">
        <v>18.342389496517253</v>
      </c>
      <c r="AR2370">
        <v>0.55115182158138143</v>
      </c>
      <c r="AS2370">
        <v>0.26737337564990393</v>
      </c>
      <c r="AT2370">
        <v>-0.99999999999999967</v>
      </c>
      <c r="AU2370">
        <v>-0.99999999999999967</v>
      </c>
      <c r="AV2370">
        <v>-0.14529932199927934</v>
      </c>
      <c r="AW2370">
        <v>35.564686808364833</v>
      </c>
      <c r="AX2370">
        <v>35.287501495270895</v>
      </c>
      <c r="AY2370">
        <v>0.10905064645936968</v>
      </c>
      <c r="AZ2370">
        <v>-14.950219248292182</v>
      </c>
      <c r="BA2370">
        <v>1403.2647685152156</v>
      </c>
    </row>
    <row r="2371" spans="1:100" x14ac:dyDescent="0.25">
      <c r="A2371">
        <v>5490</v>
      </c>
      <c r="B2371" t="s">
        <v>2671</v>
      </c>
      <c r="C2371">
        <v>3</v>
      </c>
      <c r="D2371">
        <v>5.8036456583036653</v>
      </c>
      <c r="E2371">
        <v>0</v>
      </c>
      <c r="F2371">
        <v>-0.38097167528767106</v>
      </c>
      <c r="G2371">
        <v>-0.38097167528767106</v>
      </c>
      <c r="H2371">
        <v>0.11861758901216057</v>
      </c>
      <c r="I2371">
        <v>0</v>
      </c>
      <c r="J2371">
        <v>7.1170553407296326</v>
      </c>
      <c r="K2371">
        <v>0.11861758901216057</v>
      </c>
      <c r="L2371">
        <v>-1.0000000000000004</v>
      </c>
      <c r="M2371">
        <v>-1.0000000000000004</v>
      </c>
      <c r="N2371">
        <v>2.3723517802432101</v>
      </c>
      <c r="O2371">
        <v>12.539729323745625</v>
      </c>
      <c r="P2371">
        <v>0.69465740496869377</v>
      </c>
      <c r="Q2371">
        <v>-0.54689214488482829</v>
      </c>
      <c r="R2371">
        <v>-0.19129049948934529</v>
      </c>
      <c r="S2371">
        <v>0.33333333333333365</v>
      </c>
      <c r="T2371">
        <v>0.27169065705731871</v>
      </c>
      <c r="U2371">
        <v>-1.3093121356957206E-2</v>
      </c>
      <c r="V2371">
        <v>-1.2555779613708816E-2</v>
      </c>
      <c r="W2371">
        <v>18.430300016313033</v>
      </c>
      <c r="X2371">
        <v>0.37953371437820183</v>
      </c>
      <c r="Y2371">
        <v>-1.0000000000000004</v>
      </c>
      <c r="Z2371">
        <v>-1.0000000000000004</v>
      </c>
      <c r="AA2371">
        <v>17.742434994202281</v>
      </c>
      <c r="AB2371">
        <v>-1.1871304888538712E-3</v>
      </c>
      <c r="AC2371">
        <v>8.6311617640031271E-2</v>
      </c>
      <c r="AD2371">
        <v>-9.5055977603605263E-2</v>
      </c>
      <c r="AE2371">
        <v>-0.49657452262139562</v>
      </c>
      <c r="AF2371">
        <v>-1.0000000000000004</v>
      </c>
      <c r="AG2371">
        <v>-1.0000000000000004</v>
      </c>
      <c r="AH2371">
        <v>-1.0000000000000004</v>
      </c>
      <c r="AI2371">
        <v>-1.4896335342722968E-2</v>
      </c>
      <c r="AJ2371">
        <v>-1.2555779613708816E-2</v>
      </c>
      <c r="AK2371">
        <v>0.47700152379435384</v>
      </c>
      <c r="AL2371">
        <v>0.34244394489494245</v>
      </c>
      <c r="AM2371">
        <v>0.19447854383717075</v>
      </c>
      <c r="AN2371">
        <v>-0.17554383355501568</v>
      </c>
      <c r="AO2371">
        <v>7.2469712149010395</v>
      </c>
      <c r="AP2371">
        <v>-2.6763761144006804</v>
      </c>
      <c r="AQ2371">
        <v>25.547355357042669</v>
      </c>
      <c r="AR2371">
        <v>0.57937508941998617</v>
      </c>
      <c r="AS2371">
        <v>0.49815130339036207</v>
      </c>
      <c r="AT2371">
        <v>-1.0000000000000004</v>
      </c>
      <c r="AU2371">
        <v>-1.0000000000000004</v>
      </c>
      <c r="AV2371">
        <v>-0.57226217477701624</v>
      </c>
      <c r="AW2371">
        <v>27.605788203547228</v>
      </c>
      <c r="AX2371">
        <v>26.052283535321884</v>
      </c>
      <c r="AY2371">
        <v>-4.9176480145640328E-2</v>
      </c>
      <c r="AZ2371">
        <v>-60.82604260845369</v>
      </c>
      <c r="BA2371">
        <v>1277.7131154893398</v>
      </c>
      <c r="CU2371" t="e">
        <v>#N/A</v>
      </c>
      <c r="CV2371" t="e">
        <v>#N/A</v>
      </c>
    </row>
    <row r="2372" spans="1:100" x14ac:dyDescent="0.25">
      <c r="A2372">
        <v>5491</v>
      </c>
      <c r="B2372" t="s">
        <v>2672</v>
      </c>
      <c r="C2372">
        <v>3</v>
      </c>
      <c r="D2372">
        <v>4.0531385080463531</v>
      </c>
      <c r="E2372">
        <v>0</v>
      </c>
      <c r="F2372">
        <v>-4.6768139877406766E-2</v>
      </c>
      <c r="G2372">
        <v>-4.6768139877406766E-2</v>
      </c>
      <c r="H2372">
        <v>-1.5056562169898841E-2</v>
      </c>
      <c r="I2372">
        <v>0</v>
      </c>
      <c r="J2372">
        <v>-0.90339373019393088</v>
      </c>
      <c r="K2372">
        <v>-1.5056562169898841E-2</v>
      </c>
      <c r="L2372">
        <v>-1.0000000000000022</v>
      </c>
      <c r="M2372">
        <v>-1.0000000000000022</v>
      </c>
      <c r="N2372">
        <v>-0.30113124339797653</v>
      </c>
      <c r="O2372">
        <v>3.102976637975015</v>
      </c>
      <c r="P2372">
        <v>-0.34992249145270854</v>
      </c>
      <c r="Q2372">
        <v>1.1860430707393608</v>
      </c>
      <c r="R2372">
        <v>0.33296256493290988</v>
      </c>
      <c r="S2372">
        <v>0.34373330580353317</v>
      </c>
      <c r="T2372">
        <v>0.32903217524647216</v>
      </c>
      <c r="U2372">
        <v>-0.101697113138527</v>
      </c>
      <c r="V2372">
        <v>-1.7838020806237715E-2</v>
      </c>
      <c r="W2372">
        <v>22.731476371005595</v>
      </c>
      <c r="X2372">
        <v>0.1508354355912164</v>
      </c>
      <c r="Y2372">
        <v>-1.0000000000000022</v>
      </c>
      <c r="Z2372">
        <v>-1.0000000000000022</v>
      </c>
      <c r="AA2372">
        <v>25.596636319481018</v>
      </c>
      <c r="AB2372">
        <v>-0.1076046787657792</v>
      </c>
      <c r="AC2372">
        <v>5.1948122840076758E-2</v>
      </c>
      <c r="AD2372">
        <v>0.10630050359655328</v>
      </c>
      <c r="AE2372">
        <v>2.5321973835425431</v>
      </c>
      <c r="AF2372">
        <v>-1.0000000000000022</v>
      </c>
      <c r="AG2372">
        <v>-1.0000000000000022</v>
      </c>
      <c r="AH2372">
        <v>-1.0000000000000022</v>
      </c>
      <c r="AI2372">
        <v>0</v>
      </c>
      <c r="AJ2372">
        <v>-1.7838020806237715E-2</v>
      </c>
      <c r="AK2372">
        <v>0.1206060284402649</v>
      </c>
      <c r="AL2372">
        <v>0.4756589136207513</v>
      </c>
      <c r="AM2372">
        <v>0.43128385062117752</v>
      </c>
      <c r="AN2372">
        <v>1.6197961175906175E-3</v>
      </c>
      <c r="AO2372">
        <v>11.385126407730763</v>
      </c>
      <c r="AP2372">
        <v>2.4187894710435218</v>
      </c>
      <c r="AQ2372">
        <v>21.828082640811648</v>
      </c>
      <c r="AR2372">
        <v>0.55323034710524044</v>
      </c>
      <c r="AS2372">
        <v>0.1357788734213175</v>
      </c>
      <c r="AT2372">
        <v>-1.0000000000000022</v>
      </c>
      <c r="AU2372">
        <v>-1.0000000000000022</v>
      </c>
      <c r="AV2372">
        <v>0.28619442505550313</v>
      </c>
      <c r="AW2372">
        <v>31.118402428499561</v>
      </c>
      <c r="AX2372">
        <v>29.334600347875792</v>
      </c>
      <c r="AY2372">
        <v>0.10640934640130865</v>
      </c>
      <c r="AZ2372">
        <v>-27.308465994777301</v>
      </c>
      <c r="BA2372">
        <v>1371.1185985461673</v>
      </c>
    </row>
    <row r="2373" spans="1:100" x14ac:dyDescent="0.25">
      <c r="A2373">
        <v>5492</v>
      </c>
      <c r="B2373" t="s">
        <v>2673</v>
      </c>
      <c r="C2373">
        <v>3</v>
      </c>
      <c r="D2373">
        <v>5.2489030172822364</v>
      </c>
      <c r="E2373">
        <v>0</v>
      </c>
      <c r="F2373">
        <v>0.23133271261016294</v>
      </c>
      <c r="G2373">
        <v>0.23133271261016294</v>
      </c>
      <c r="H2373">
        <v>8.8208771581724479E-2</v>
      </c>
      <c r="I2373">
        <v>0</v>
      </c>
      <c r="J2373">
        <v>5.2925262949034684</v>
      </c>
      <c r="K2373">
        <v>8.8208771581724479E-2</v>
      </c>
      <c r="L2373">
        <v>-1.0000000000000009</v>
      </c>
      <c r="M2373">
        <v>-1.0000000000000009</v>
      </c>
      <c r="N2373">
        <v>1.7641754316344884</v>
      </c>
      <c r="O2373">
        <v>10.772762024795872</v>
      </c>
      <c r="P2373">
        <v>1.8527734009039579E-3</v>
      </c>
      <c r="Q2373">
        <v>-0.40561784450745925</v>
      </c>
      <c r="R2373">
        <v>-0.15769064110002698</v>
      </c>
      <c r="S2373">
        <v>0.33333333333333376</v>
      </c>
      <c r="T2373">
        <v>0.16798753837261529</v>
      </c>
      <c r="U2373">
        <v>0.18942915141697647</v>
      </c>
      <c r="V2373">
        <v>-1.5609104243864431E-3</v>
      </c>
      <c r="W2373">
        <v>24.039213644672575</v>
      </c>
      <c r="X2373">
        <v>0.9952610991497477</v>
      </c>
      <c r="Y2373">
        <v>-1.0000000000000009</v>
      </c>
      <c r="Z2373">
        <v>-1.0000000000000009</v>
      </c>
      <c r="AA2373">
        <v>60.49304881038244</v>
      </c>
      <c r="AB2373">
        <v>0.48271168048689866</v>
      </c>
      <c r="AC2373">
        <v>-2.3097193891913417E-2</v>
      </c>
      <c r="AD2373">
        <v>0.27261602954121278</v>
      </c>
      <c r="AE2373">
        <v>36.611525806809908</v>
      </c>
      <c r="AF2373">
        <v>-1.0000000000000009</v>
      </c>
      <c r="AG2373">
        <v>-1.0000000000000009</v>
      </c>
      <c r="AH2373">
        <v>-1.0000000000000009</v>
      </c>
      <c r="AI2373">
        <v>0</v>
      </c>
      <c r="AJ2373">
        <v>-1.5609104243864431E-3</v>
      </c>
      <c r="AK2373">
        <v>0.14589725889487565</v>
      </c>
      <c r="AL2373">
        <v>6.5722696579013778E-2</v>
      </c>
      <c r="AM2373">
        <v>-7.6905742228191368E-3</v>
      </c>
      <c r="AN2373">
        <v>-0.16667640041872683</v>
      </c>
      <c r="AO2373">
        <v>0.53722193890390035</v>
      </c>
      <c r="AP2373">
        <v>-3.838296527573104</v>
      </c>
      <c r="AQ2373">
        <v>29.331739939576053</v>
      </c>
      <c r="AR2373">
        <v>0.689189112698539</v>
      </c>
      <c r="AS2373">
        <v>1.0834698707314723</v>
      </c>
      <c r="AT2373">
        <v>-1.0000000000000009</v>
      </c>
      <c r="AU2373">
        <v>-1.0000000000000009</v>
      </c>
      <c r="AV2373">
        <v>7.3642071510136062E-2</v>
      </c>
      <c r="AW2373">
        <v>67.427514307605236</v>
      </c>
      <c r="AX2373">
        <v>67.27142326516659</v>
      </c>
      <c r="AY2373">
        <v>0.27097887840118035</v>
      </c>
      <c r="AZ2373">
        <v>32.198497048584855</v>
      </c>
      <c r="BA2373">
        <v>1548.463086564369</v>
      </c>
    </row>
    <row r="2374" spans="1:100" x14ac:dyDescent="0.25">
      <c r="A2374">
        <v>5493</v>
      </c>
      <c r="B2374" t="s">
        <v>2674</v>
      </c>
      <c r="C2374">
        <v>3</v>
      </c>
      <c r="D2374">
        <v>5.1309746683904995</v>
      </c>
      <c r="E2374">
        <v>0</v>
      </c>
      <c r="F2374">
        <v>-0.24633056416352961</v>
      </c>
      <c r="G2374">
        <v>-0.24633056416352961</v>
      </c>
      <c r="H2374">
        <v>-0.17105513499675748</v>
      </c>
      <c r="I2374">
        <v>0</v>
      </c>
      <c r="J2374">
        <v>-10.263308099805446</v>
      </c>
      <c r="K2374">
        <v>-0.17105513499675748</v>
      </c>
      <c r="L2374">
        <v>-0.99999999999999956</v>
      </c>
      <c r="M2374">
        <v>-0.99999999999999956</v>
      </c>
      <c r="N2374">
        <v>-3.4211026999351484</v>
      </c>
      <c r="O2374">
        <v>-5.3786639955784734</v>
      </c>
      <c r="P2374">
        <v>0.96700412855106532</v>
      </c>
      <c r="Q2374">
        <v>-2.9762295430285763</v>
      </c>
      <c r="R2374">
        <v>-0.86872353562709881</v>
      </c>
      <c r="S2374">
        <v>0.31616881573678035</v>
      </c>
      <c r="T2374">
        <v>6.5818402177845223E-2</v>
      </c>
      <c r="U2374">
        <v>-0.10888468453799852</v>
      </c>
      <c r="V2374">
        <v>0</v>
      </c>
      <c r="W2374">
        <v>17.76630673493538</v>
      </c>
      <c r="X2374">
        <v>-6.5115126389372072E-2</v>
      </c>
      <c r="Y2374">
        <v>-0.99999999999999956</v>
      </c>
      <c r="Z2374">
        <v>-0.99999999999999956</v>
      </c>
      <c r="AA2374">
        <v>45.671716925927804</v>
      </c>
      <c r="AB2374">
        <v>0.33531949490820107</v>
      </c>
      <c r="AC2374">
        <v>8.577442540979547E-3</v>
      </c>
      <c r="AD2374">
        <v>0.2315857370832094</v>
      </c>
      <c r="AE2374">
        <v>28.774133726619493</v>
      </c>
      <c r="AF2374">
        <v>-0.99999999999999956</v>
      </c>
      <c r="AG2374">
        <v>-0.99999999999999956</v>
      </c>
      <c r="AH2374">
        <v>-0.99999999999999956</v>
      </c>
      <c r="AI2374">
        <v>-8.424033532287524E-3</v>
      </c>
      <c r="AJ2374">
        <v>0</v>
      </c>
      <c r="AK2374">
        <v>1.4267618244148097E-2</v>
      </c>
      <c r="AL2374">
        <v>2.6528528723595422E-2</v>
      </c>
      <c r="AM2374">
        <v>-0.32421554475979797</v>
      </c>
      <c r="AN2374">
        <v>-3.5295551813744504E-2</v>
      </c>
      <c r="AO2374">
        <v>-8.0340505277742054</v>
      </c>
      <c r="AP2374">
        <v>-0.74974615172563641</v>
      </c>
      <c r="AQ2374">
        <v>7.5029986351299396</v>
      </c>
      <c r="AR2374">
        <v>0.27310253337662721</v>
      </c>
      <c r="AS2374">
        <v>-0.23617026138612973</v>
      </c>
      <c r="AT2374">
        <v>-0.99999999999999956</v>
      </c>
      <c r="AU2374">
        <v>-0.99999999999999956</v>
      </c>
      <c r="AV2374">
        <v>-1.1150540997906286</v>
      </c>
      <c r="AW2374">
        <v>39.543306778623688</v>
      </c>
      <c r="AX2374">
        <v>39.374826107977938</v>
      </c>
      <c r="AY2374">
        <v>0.16221363755737889</v>
      </c>
      <c r="AZ2374">
        <v>-6.9215894302593703</v>
      </c>
      <c r="BA2374">
        <v>1422.3788309351226</v>
      </c>
    </row>
    <row r="2375" spans="1:100" x14ac:dyDescent="0.25">
      <c r="A2375">
        <v>5495</v>
      </c>
      <c r="B2375" t="s">
        <v>1748</v>
      </c>
      <c r="C2375">
        <v>3</v>
      </c>
      <c r="D2375">
        <v>4.3701415499267693</v>
      </c>
      <c r="E2375">
        <v>-1.6475550199367632E-2</v>
      </c>
      <c r="F2375">
        <v>-0.21973000950663635</v>
      </c>
      <c r="G2375">
        <v>-0.22522185957309226</v>
      </c>
      <c r="H2375">
        <v>0.10374325910708994</v>
      </c>
      <c r="I2375">
        <v>0</v>
      </c>
      <c r="J2375">
        <v>6.2245955464253937</v>
      </c>
      <c r="K2375">
        <v>0.10374325910708994</v>
      </c>
      <c r="L2375">
        <v>-1.0000000000000002</v>
      </c>
      <c r="M2375">
        <v>-1.0000000000000002</v>
      </c>
      <c r="N2375">
        <v>2.0748651821417976</v>
      </c>
      <c r="O2375">
        <v>10.369515236779073</v>
      </c>
      <c r="P2375">
        <v>0.40731214853046233</v>
      </c>
      <c r="Q2375">
        <v>-1.1447370484769295</v>
      </c>
      <c r="R2375">
        <v>-0.34847872574925171</v>
      </c>
      <c r="S2375">
        <v>0.32074608289127932</v>
      </c>
      <c r="T2375">
        <v>0.3647668707378674</v>
      </c>
      <c r="U2375">
        <v>6.2598023356562962E-2</v>
      </c>
      <c r="V2375">
        <v>0</v>
      </c>
      <c r="W2375">
        <v>25.774708715144783</v>
      </c>
      <c r="X2375">
        <v>0.85836813853084692</v>
      </c>
      <c r="Y2375">
        <v>-1.0000000000000002</v>
      </c>
      <c r="Z2375">
        <v>-1.0000000000000002</v>
      </c>
      <c r="AA2375">
        <v>49.446051803594365</v>
      </c>
      <c r="AB2375">
        <v>0.22616130531043951</v>
      </c>
      <c r="AC2375">
        <v>0.21417551403449889</v>
      </c>
      <c r="AD2375">
        <v>4.0059616939038513E-2</v>
      </c>
      <c r="AE2375">
        <v>24.019821814198842</v>
      </c>
      <c r="AF2375">
        <v>-1.0000000000000002</v>
      </c>
      <c r="AG2375">
        <v>-1.0000000000000002</v>
      </c>
      <c r="AH2375">
        <v>-1.0000000000000002</v>
      </c>
      <c r="AI2375">
        <v>0</v>
      </c>
      <c r="AJ2375">
        <v>0</v>
      </c>
      <c r="AK2375">
        <v>0.19354892605612412</v>
      </c>
      <c r="AL2375">
        <v>5.4116902602174624E-2</v>
      </c>
      <c r="AM2375">
        <v>-7.3988173927573994E-2</v>
      </c>
      <c r="AN2375">
        <v>-6.2245637917090084E-2</v>
      </c>
      <c r="AO2375">
        <v>-0.88195971790872973</v>
      </c>
      <c r="AP2375">
        <v>-1.2855564349163791</v>
      </c>
      <c r="AQ2375">
        <v>31.999304261570192</v>
      </c>
      <c r="AR2375">
        <v>0.74811097698571005</v>
      </c>
      <c r="AS2375">
        <v>0.96211139763793707</v>
      </c>
      <c r="AT2375">
        <v>-1.0000000000000002</v>
      </c>
      <c r="AU2375">
        <v>-1.0000000000000002</v>
      </c>
      <c r="AV2375">
        <v>-0.57370058532234414</v>
      </c>
      <c r="AW2375">
        <v>58.530010605457122</v>
      </c>
      <c r="AX2375">
        <v>58.530010605457122</v>
      </c>
      <c r="AY2375">
        <v>5.5148610312717561E-2</v>
      </c>
      <c r="AZ2375">
        <v>-22.950436860893557</v>
      </c>
      <c r="BA2375">
        <v>1483.7124659450715</v>
      </c>
      <c r="CU2375" t="e">
        <v>#N/A</v>
      </c>
      <c r="CV2375" t="e">
        <v>#N/A</v>
      </c>
    </row>
    <row r="2376" spans="1:100" x14ac:dyDescent="0.25">
      <c r="A2376">
        <v>5496</v>
      </c>
      <c r="B2376" t="s">
        <v>922</v>
      </c>
      <c r="C2376">
        <v>2</v>
      </c>
      <c r="D2376">
        <v>3.1796627763887377</v>
      </c>
      <c r="E2376">
        <v>-0.122673324814801</v>
      </c>
      <c r="F2376">
        <v>-0.22853270134589324</v>
      </c>
      <c r="G2376">
        <v>-0.22190362023972759</v>
      </c>
      <c r="H2376">
        <v>6.3202066109879912E-3</v>
      </c>
      <c r="I2376">
        <v>0</v>
      </c>
      <c r="J2376">
        <v>0.37921239665927864</v>
      </c>
      <c r="K2376">
        <v>6.3202066109879912E-3</v>
      </c>
      <c r="L2376">
        <v>-1</v>
      </c>
      <c r="M2376">
        <v>-1</v>
      </c>
      <c r="N2376">
        <v>0.12640413221975977</v>
      </c>
      <c r="O2376">
        <v>4.2387713307422956</v>
      </c>
      <c r="P2376">
        <v>-0.4534965359038417</v>
      </c>
      <c r="Q2376">
        <v>-0.77168012019166432</v>
      </c>
      <c r="R2376">
        <v>-0.25196465469803803</v>
      </c>
      <c r="S2376">
        <v>0.31603611962244055</v>
      </c>
      <c r="T2376">
        <v>0.22338613058425871</v>
      </c>
      <c r="U2376">
        <v>2.3423526302734643E-3</v>
      </c>
      <c r="V2376">
        <v>-9.3212517158973909E-3</v>
      </c>
      <c r="W2376">
        <v>19.566655591300208</v>
      </c>
      <c r="X2376">
        <v>0.45414722719662243</v>
      </c>
      <c r="Y2376">
        <v>-1</v>
      </c>
      <c r="Z2376">
        <v>-1</v>
      </c>
      <c r="AA2376">
        <v>32.63251301784652</v>
      </c>
      <c r="AB2376">
        <v>3.2989763080922996E-2</v>
      </c>
      <c r="AC2376">
        <v>3.3171347799178436E-2</v>
      </c>
      <c r="AD2376">
        <v>2.9305342541955007E-2</v>
      </c>
      <c r="AE2376">
        <v>9.8428278860914613</v>
      </c>
      <c r="AF2376">
        <v>-1</v>
      </c>
      <c r="AG2376">
        <v>-1</v>
      </c>
      <c r="AH2376">
        <v>-1</v>
      </c>
      <c r="AI2376">
        <v>-5.3782744992387195E-3</v>
      </c>
      <c r="AJ2376">
        <v>-9.3212517158973909E-3</v>
      </c>
      <c r="AK2376">
        <v>0.19216384122243085</v>
      </c>
      <c r="AL2376">
        <v>-2.0335884233183527E-2</v>
      </c>
      <c r="AM2376">
        <v>0.21547212851982334</v>
      </c>
      <c r="AN2376">
        <v>-3.2031268304769586E-2</v>
      </c>
      <c r="AO2376">
        <v>5.8737835858345457</v>
      </c>
      <c r="AP2376">
        <v>-0.42862229551196496</v>
      </c>
      <c r="AQ2376">
        <v>24.452683667978665</v>
      </c>
      <c r="AR2376">
        <v>0.58371522695845446</v>
      </c>
      <c r="AS2376">
        <v>0.52911092437081253</v>
      </c>
      <c r="AT2376">
        <v>-1</v>
      </c>
      <c r="AU2376">
        <v>-1</v>
      </c>
      <c r="AV2376">
        <v>-0.28265089777139651</v>
      </c>
      <c r="AW2376">
        <v>43.050262290911569</v>
      </c>
      <c r="AX2376">
        <v>43.009993370878604</v>
      </c>
      <c r="AY2376">
        <v>7.5974993260030418E-2</v>
      </c>
      <c r="AZ2376">
        <v>-15.888502854897709</v>
      </c>
      <c r="BA2376">
        <v>1428.7456175073642</v>
      </c>
    </row>
    <row r="2377" spans="1:100" x14ac:dyDescent="0.25">
      <c r="A2377">
        <v>5498</v>
      </c>
      <c r="B2377" t="s">
        <v>2675</v>
      </c>
      <c r="C2377">
        <v>3</v>
      </c>
      <c r="D2377">
        <v>3.6972833858580656</v>
      </c>
      <c r="E2377">
        <v>0</v>
      </c>
      <c r="F2377">
        <v>-7.7368751909504693E-2</v>
      </c>
      <c r="G2377">
        <v>-7.7368751909504693E-2</v>
      </c>
      <c r="H2377">
        <v>0.14025962439060136</v>
      </c>
      <c r="I2377">
        <v>1.6510528117978044E-4</v>
      </c>
      <c r="J2377">
        <v>8.4254837803068696</v>
      </c>
      <c r="K2377">
        <v>0.1404247296717811</v>
      </c>
      <c r="L2377">
        <v>-1.0000000000000022</v>
      </c>
      <c r="M2377">
        <v>-1.0000000000000022</v>
      </c>
      <c r="N2377">
        <v>2.8084945934356238</v>
      </c>
      <c r="O2377">
        <v>12.045398414255423</v>
      </c>
      <c r="P2377">
        <v>-0.67126413375686789</v>
      </c>
      <c r="Q2377">
        <v>0.67663914722774487</v>
      </c>
      <c r="R2377">
        <v>0.17991986990237019</v>
      </c>
      <c r="S2377">
        <v>0.33333333333333404</v>
      </c>
      <c r="T2377">
        <v>0.3694637572522238</v>
      </c>
      <c r="U2377">
        <v>7.7289216462141153E-2</v>
      </c>
      <c r="V2377">
        <v>-4.7434782044548915E-2</v>
      </c>
      <c r="W2377">
        <v>23.689071813254753</v>
      </c>
      <c r="X2377">
        <v>0.62691349018732256</v>
      </c>
      <c r="Y2377">
        <v>-1.0000000000000022</v>
      </c>
      <c r="Z2377">
        <v>-1.0000000000000022</v>
      </c>
      <c r="AA2377">
        <v>54.946117166341665</v>
      </c>
      <c r="AB2377">
        <v>0.14625563475777831</v>
      </c>
      <c r="AC2377">
        <v>2.602879616161731E-2</v>
      </c>
      <c r="AD2377">
        <v>0.44925807874429513</v>
      </c>
      <c r="AE2377">
        <v>31.077125483184542</v>
      </c>
      <c r="AF2377">
        <v>-1.0000000000000022</v>
      </c>
      <c r="AG2377">
        <v>-1.0000000000000022</v>
      </c>
      <c r="AH2377">
        <v>-1.0000000000000022</v>
      </c>
      <c r="AI2377">
        <v>0</v>
      </c>
      <c r="AJ2377">
        <v>-4.7434782044548915E-2</v>
      </c>
      <c r="AK2377">
        <v>0.16146217285329537</v>
      </c>
      <c r="AL2377">
        <v>8.5409656880668927E-3</v>
      </c>
      <c r="AM2377">
        <v>6.2322623667922114E-2</v>
      </c>
      <c r="AN2377">
        <v>2.624278229779315E-2</v>
      </c>
      <c r="AO2377">
        <v>2.3653764559645332</v>
      </c>
      <c r="AP2377">
        <v>0.69877438588516272</v>
      </c>
      <c r="AQ2377">
        <v>32.114555593561626</v>
      </c>
      <c r="AR2377">
        <v>0.73265152500314978</v>
      </c>
      <c r="AS2377">
        <v>0.76733821985910422</v>
      </c>
      <c r="AT2377">
        <v>-1.0000000000000022</v>
      </c>
      <c r="AU2377">
        <v>-1.0000000000000022</v>
      </c>
      <c r="AV2377">
        <v>0.10255111799286555</v>
      </c>
      <c r="AW2377">
        <v>67.69028996648224</v>
      </c>
      <c r="AX2377">
        <v>62.946811762027359</v>
      </c>
      <c r="AY2377">
        <v>-2.1406716639057431E-2</v>
      </c>
      <c r="AZ2377">
        <v>-29.151602961299364</v>
      </c>
      <c r="BA2377">
        <v>1409.204044885071</v>
      </c>
    </row>
    <row r="2378" spans="1:100" x14ac:dyDescent="0.25">
      <c r="A2378">
        <v>5499</v>
      </c>
      <c r="B2378" t="s">
        <v>2676</v>
      </c>
      <c r="C2378">
        <v>3</v>
      </c>
      <c r="D2378">
        <v>4.923177362599878</v>
      </c>
      <c r="E2378">
        <v>-3.1171427003417766E-3</v>
      </c>
      <c r="F2378">
        <v>-0.95392793413769517</v>
      </c>
      <c r="G2378">
        <v>-0.95392793413769517</v>
      </c>
      <c r="H2378">
        <v>0.56846145224901501</v>
      </c>
      <c r="I2378">
        <v>0</v>
      </c>
      <c r="J2378">
        <v>34.107687134940882</v>
      </c>
      <c r="K2378">
        <v>0.56846145224901501</v>
      </c>
      <c r="L2378">
        <v>-1.0000000000000009</v>
      </c>
      <c r="M2378">
        <v>-1.0000000000000009</v>
      </c>
      <c r="N2378">
        <v>11.36922904498029</v>
      </c>
      <c r="O2378">
        <v>38.076936563403059</v>
      </c>
      <c r="P2378">
        <v>1.9614511561114274E-2</v>
      </c>
      <c r="Q2378">
        <v>8.8979940351704077</v>
      </c>
      <c r="R2378">
        <v>3.0429698890111032</v>
      </c>
      <c r="S2378">
        <v>0.33766906308788114</v>
      </c>
      <c r="T2378">
        <v>0.36799009006713096</v>
      </c>
      <c r="U2378">
        <v>0.65355847768599462</v>
      </c>
      <c r="V2378">
        <v>0</v>
      </c>
      <c r="W2378">
        <v>31.630247143679689</v>
      </c>
      <c r="X2378">
        <v>2.7860883683837732</v>
      </c>
      <c r="Y2378">
        <v>-1.0000000000000009</v>
      </c>
      <c r="Z2378">
        <v>-1.0000000000000009</v>
      </c>
      <c r="AA2378">
        <v>57.675356333642981</v>
      </c>
      <c r="AB2378">
        <v>-5.3904361724675706E-2</v>
      </c>
      <c r="AC2378">
        <v>0.20351166227640055</v>
      </c>
      <c r="AD2378">
        <v>0.31043548546731903</v>
      </c>
      <c r="AE2378">
        <v>23.002139300952216</v>
      </c>
      <c r="AF2378">
        <v>-1.0000000000000009</v>
      </c>
      <c r="AG2378">
        <v>-1.0000000000000009</v>
      </c>
      <c r="AH2378">
        <v>-1.0000000000000009</v>
      </c>
      <c r="AI2378">
        <v>0.15078174783136994</v>
      </c>
      <c r="AJ2378">
        <v>0</v>
      </c>
      <c r="AK2378">
        <v>6.075114539135127E-2</v>
      </c>
      <c r="AL2378">
        <v>-9.7754768365519176E-2</v>
      </c>
      <c r="AM2378">
        <v>0.12661062565044598</v>
      </c>
      <c r="AN2378">
        <v>-0.12275242705484299</v>
      </c>
      <c r="AO2378">
        <v>3.4690213682179039</v>
      </c>
      <c r="AP2378">
        <v>-3.5575845181986701</v>
      </c>
      <c r="AQ2378">
        <v>65.737934278620585</v>
      </c>
      <c r="AR2378">
        <v>1.3592176308410071</v>
      </c>
      <c r="AS2378">
        <v>3.3545498206327871</v>
      </c>
      <c r="AT2378">
        <v>-1.0000000000000009</v>
      </c>
      <c r="AU2378">
        <v>-1.0000000000000009</v>
      </c>
      <c r="AV2378">
        <v>2.08904195487341</v>
      </c>
      <c r="AW2378">
        <v>92.194708378847409</v>
      </c>
      <c r="AX2378">
        <v>95.210343335474803</v>
      </c>
      <c r="AY2378">
        <v>0.20069097418736381</v>
      </c>
      <c r="AZ2378">
        <v>21.417047407866576</v>
      </c>
      <c r="BA2378">
        <v>1484.7037371145868</v>
      </c>
    </row>
    <row r="2379" spans="1:100" x14ac:dyDescent="0.25">
      <c r="A2379">
        <v>5500</v>
      </c>
      <c r="B2379" t="s">
        <v>2677</v>
      </c>
      <c r="C2379">
        <v>2</v>
      </c>
      <c r="D2379">
        <v>2.4852236134346759</v>
      </c>
      <c r="E2379">
        <v>-0.27692776262501739</v>
      </c>
      <c r="F2379">
        <v>-0.6126431015892454</v>
      </c>
      <c r="G2379">
        <v>-0.60775830183257562</v>
      </c>
      <c r="H2379">
        <v>-7.3505241739488233E-2</v>
      </c>
      <c r="I2379">
        <v>0</v>
      </c>
      <c r="J2379">
        <v>-4.4103145043692935</v>
      </c>
      <c r="K2379">
        <v>-7.3505241739488233E-2</v>
      </c>
      <c r="L2379">
        <v>-1</v>
      </c>
      <c r="M2379">
        <v>-1</v>
      </c>
      <c r="N2379">
        <v>-1.4701048347897645</v>
      </c>
      <c r="O2379">
        <v>-0.73629485590804045</v>
      </c>
      <c r="P2379">
        <v>-1.2347128110403891</v>
      </c>
      <c r="Q2379">
        <v>-2.5975853729257778</v>
      </c>
      <c r="R2379">
        <v>-0.85168031907454234</v>
      </c>
      <c r="S2379">
        <v>0.30111446225055871</v>
      </c>
      <c r="T2379">
        <v>0.16038659357353666</v>
      </c>
      <c r="U2379">
        <v>-7.566878382095954E-2</v>
      </c>
      <c r="V2379">
        <v>-1.9636550490158527E-2</v>
      </c>
      <c r="W2379">
        <v>14.643046987333507</v>
      </c>
      <c r="X2379">
        <v>9.2752944539478355E-2</v>
      </c>
      <c r="Y2379">
        <v>-1</v>
      </c>
      <c r="Z2379">
        <v>-1</v>
      </c>
      <c r="AA2379">
        <v>22.495595921005378</v>
      </c>
      <c r="AB2379">
        <v>-5.4514270443207904E-2</v>
      </c>
      <c r="AC2379">
        <v>-5.4365893296627776E-2</v>
      </c>
      <c r="AD2379">
        <v>-5.7480166965762677E-2</v>
      </c>
      <c r="AE2379">
        <v>1.7813889010168538</v>
      </c>
      <c r="AF2379">
        <v>-1</v>
      </c>
      <c r="AG2379">
        <v>-1</v>
      </c>
      <c r="AH2379">
        <v>-1</v>
      </c>
      <c r="AI2379">
        <v>-1.1034592292873237E-2</v>
      </c>
      <c r="AJ2379">
        <v>-1.9636550490158527E-2</v>
      </c>
      <c r="AK2379">
        <v>0.2975836377083792</v>
      </c>
      <c r="AL2379">
        <v>-0.12575568071913185</v>
      </c>
      <c r="AM2379">
        <v>0.33825702937975122</v>
      </c>
      <c r="AN2379">
        <v>-0.15481616916469748</v>
      </c>
      <c r="AO2379">
        <v>9.0003680741621253</v>
      </c>
      <c r="AP2379">
        <v>-3.5552067838395436</v>
      </c>
      <c r="AQ2379">
        <v>19.211154804061529</v>
      </c>
      <c r="AR2379">
        <v>0.46833891687456264</v>
      </c>
      <c r="AS2379">
        <v>0.15599841364070144</v>
      </c>
      <c r="AT2379">
        <v>-1</v>
      </c>
      <c r="AU2379">
        <v>-1</v>
      </c>
      <c r="AV2379">
        <v>-1.0784977328775223</v>
      </c>
      <c r="AW2379">
        <v>31.368206986573195</v>
      </c>
      <c r="AX2379">
        <v>31.174895694116266</v>
      </c>
      <c r="AY2379">
        <v>-1.4008160675805292E-2</v>
      </c>
      <c r="AZ2379">
        <v>-31.652878397863592</v>
      </c>
      <c r="BA2379">
        <v>1321.9475266144843</v>
      </c>
    </row>
    <row r="2380" spans="1:100" x14ac:dyDescent="0.25">
      <c r="A2380">
        <v>5501</v>
      </c>
      <c r="B2380" t="s">
        <v>2678</v>
      </c>
      <c r="C2380">
        <v>3</v>
      </c>
      <c r="D2380">
        <v>4.8587290442678235</v>
      </c>
      <c r="E2380">
        <v>0</v>
      </c>
      <c r="F2380">
        <v>-6.8886934384920157E-3</v>
      </c>
      <c r="G2380">
        <v>-6.8886934384920157E-3</v>
      </c>
      <c r="H2380">
        <v>0.26803740443193308</v>
      </c>
      <c r="I2380">
        <v>0</v>
      </c>
      <c r="J2380">
        <v>16.082244265915978</v>
      </c>
      <c r="K2380">
        <v>0.26803740443193308</v>
      </c>
      <c r="L2380">
        <v>-0.99999999999999978</v>
      </c>
      <c r="M2380">
        <v>-0.99999999999999978</v>
      </c>
      <c r="N2380">
        <v>5.3607480886386609</v>
      </c>
      <c r="O2380">
        <v>20.934084616745324</v>
      </c>
      <c r="P2380">
        <v>-0.18188002302814571</v>
      </c>
      <c r="Q2380">
        <v>0.16941382083305886</v>
      </c>
      <c r="R2380">
        <v>6.1205469824826303E-2</v>
      </c>
      <c r="S2380">
        <v>0.33333333333333337</v>
      </c>
      <c r="T2380">
        <v>0.33667376990074427</v>
      </c>
      <c r="U2380">
        <v>0.44986827257315842</v>
      </c>
      <c r="V2380">
        <v>-1.8571485086562975E-3</v>
      </c>
      <c r="W2380">
        <v>33.999232914665825</v>
      </c>
      <c r="X2380">
        <v>2.19364033461025</v>
      </c>
      <c r="Y2380">
        <v>-0.99999999999999978</v>
      </c>
      <c r="Z2380">
        <v>-0.99999999999999978</v>
      </c>
      <c r="AA2380">
        <v>65.144929447075768</v>
      </c>
      <c r="AB2380">
        <v>0.35643234601035412</v>
      </c>
      <c r="AC2380">
        <v>7.9803830297495507E-2</v>
      </c>
      <c r="AD2380">
        <v>0.18545364494385219</v>
      </c>
      <c r="AE2380">
        <v>31.084491062585077</v>
      </c>
      <c r="AF2380">
        <v>-0.99999999999999978</v>
      </c>
      <c r="AG2380">
        <v>-0.99999999999999978</v>
      </c>
      <c r="AH2380">
        <v>-0.99999999999999978</v>
      </c>
      <c r="AI2380">
        <v>0</v>
      </c>
      <c r="AJ2380">
        <v>-1.8571485086562975E-3</v>
      </c>
      <c r="AK2380">
        <v>0.26029754003695982</v>
      </c>
      <c r="AL2380">
        <v>0.45502187357690088</v>
      </c>
      <c r="AM2380">
        <v>1.3036635580172849E-2</v>
      </c>
      <c r="AN2380">
        <v>7.1382974584797129E-2</v>
      </c>
      <c r="AO2380">
        <v>1.6274035896891204</v>
      </c>
      <c r="AP2380">
        <v>4.0596837325044328</v>
      </c>
      <c r="AQ2380">
        <v>50.081477180581835</v>
      </c>
      <c r="AR2380">
        <v>1.1180182272985801</v>
      </c>
      <c r="AS2380">
        <v>2.4616777390421838</v>
      </c>
      <c r="AT2380">
        <v>-0.99999999999999978</v>
      </c>
      <c r="AU2380">
        <v>-0.99999999999999978</v>
      </c>
      <c r="AV2380">
        <v>5.4316776386334288E-2</v>
      </c>
      <c r="AW2380">
        <v>90.13869779632553</v>
      </c>
      <c r="AX2380">
        <v>89.952982945459908</v>
      </c>
      <c r="AY2380">
        <v>0.26374206731322353</v>
      </c>
      <c r="AZ2380">
        <v>34.575230006640879</v>
      </c>
      <c r="BA2380">
        <v>1518.9296514171849</v>
      </c>
      <c r="CU2380" t="e">
        <v>#N/A</v>
      </c>
      <c r="CV2380" t="e">
        <v>#N/A</v>
      </c>
    </row>
    <row r="2381" spans="1:100" x14ac:dyDescent="0.25">
      <c r="A2381">
        <v>5502</v>
      </c>
      <c r="B2381" t="s">
        <v>2679</v>
      </c>
      <c r="C2381">
        <v>3</v>
      </c>
      <c r="D2381">
        <v>4.1628151533362221</v>
      </c>
      <c r="E2381">
        <v>0</v>
      </c>
      <c r="F2381">
        <v>0.10871494120379757</v>
      </c>
      <c r="G2381">
        <v>0.10871494120379757</v>
      </c>
      <c r="H2381">
        <v>0.12369603807018707</v>
      </c>
      <c r="I2381">
        <v>0</v>
      </c>
      <c r="J2381">
        <v>7.4217622842112236</v>
      </c>
      <c r="K2381">
        <v>0.12369603807018707</v>
      </c>
      <c r="L2381">
        <v>-1.0000000000000011</v>
      </c>
      <c r="M2381">
        <v>-1.0000000000000011</v>
      </c>
      <c r="N2381">
        <v>2.4739207614037406</v>
      </c>
      <c r="O2381">
        <v>11.69329237875124</v>
      </c>
      <c r="P2381">
        <v>-0.27087928616689211</v>
      </c>
      <c r="Q2381">
        <v>2.6776850376582191</v>
      </c>
      <c r="R2381">
        <v>0.86899822995459663</v>
      </c>
      <c r="S2381">
        <v>0.33333333333333359</v>
      </c>
      <c r="T2381">
        <v>0.35485339628225954</v>
      </c>
      <c r="U2381">
        <v>0.35555854087758232</v>
      </c>
      <c r="V2381">
        <v>0</v>
      </c>
      <c r="W2381">
        <v>36.801969296919538</v>
      </c>
      <c r="X2381">
        <v>2.008244918004662</v>
      </c>
      <c r="Y2381">
        <v>-1.0000000000000011</v>
      </c>
      <c r="Z2381">
        <v>-1.0000000000000011</v>
      </c>
      <c r="AA2381">
        <v>99.979494812611676</v>
      </c>
      <c r="AB2381">
        <v>0.46553662988503342</v>
      </c>
      <c r="AC2381">
        <v>0.43017657534307724</v>
      </c>
      <c r="AD2381">
        <v>0.35045734048664057</v>
      </c>
      <c r="AE2381">
        <v>62.308527285737554</v>
      </c>
      <c r="AF2381">
        <v>-1.0000000000000011</v>
      </c>
      <c r="AG2381">
        <v>-1.0000000000000011</v>
      </c>
      <c r="AH2381">
        <v>-1.0000000000000011</v>
      </c>
      <c r="AI2381">
        <v>0</v>
      </c>
      <c r="AJ2381">
        <v>0</v>
      </c>
      <c r="AK2381">
        <v>0.18974001211794611</v>
      </c>
      <c r="AL2381">
        <v>0.34957170019013706</v>
      </c>
      <c r="AM2381">
        <v>6.311903441202775E-2</v>
      </c>
      <c r="AN2381">
        <v>0.16611363467412646</v>
      </c>
      <c r="AO2381">
        <v>2.5266759208904239</v>
      </c>
      <c r="AP2381">
        <v>5.9006993678038455</v>
      </c>
      <c r="AQ2381">
        <v>44.223731581130764</v>
      </c>
      <c r="AR2381">
        <v>1.0437452704931762</v>
      </c>
      <c r="AS2381">
        <v>2.1319409560748497</v>
      </c>
      <c r="AT2381">
        <v>-1.0000000000000011</v>
      </c>
      <c r="AU2381">
        <v>-1.0000000000000011</v>
      </c>
      <c r="AV2381">
        <v>0.97771317115839373</v>
      </c>
      <c r="AW2381">
        <v>117.5734865591668</v>
      </c>
      <c r="AX2381">
        <v>117.5734865591668</v>
      </c>
      <c r="AY2381">
        <v>0.47803914545299064</v>
      </c>
      <c r="AZ2381">
        <v>52.509625003537998</v>
      </c>
      <c r="BA2381">
        <v>1526.6568700891485</v>
      </c>
      <c r="CU2381" t="e">
        <v>#N/A</v>
      </c>
      <c r="CV2381" t="e">
        <v>#N/A</v>
      </c>
    </row>
    <row r="2382" spans="1:100" x14ac:dyDescent="0.25">
      <c r="A2382">
        <v>5503</v>
      </c>
      <c r="B2382" t="s">
        <v>2680</v>
      </c>
      <c r="C2382">
        <v>2</v>
      </c>
      <c r="D2382">
        <v>2.7341717138331711</v>
      </c>
      <c r="E2382">
        <v>-0.22162939911173793</v>
      </c>
      <c r="F2382">
        <v>-0.47494413588414752</v>
      </c>
      <c r="G2382">
        <v>-0.46943403221075974</v>
      </c>
      <c r="H2382">
        <v>-4.4888777129723931E-2</v>
      </c>
      <c r="I2382">
        <v>0</v>
      </c>
      <c r="J2382">
        <v>-2.6933266277834358</v>
      </c>
      <c r="K2382">
        <v>-4.4888777129723931E-2</v>
      </c>
      <c r="L2382">
        <v>-1</v>
      </c>
      <c r="M2382">
        <v>-1</v>
      </c>
      <c r="N2382">
        <v>-0.89777554259447845</v>
      </c>
      <c r="O2382">
        <v>1.0472066264317714</v>
      </c>
      <c r="P2382">
        <v>-0.95465615803089143</v>
      </c>
      <c r="Q2382">
        <v>-1.9430202671184291</v>
      </c>
      <c r="R2382">
        <v>-0.63668945538152144</v>
      </c>
      <c r="S2382">
        <v>0.30646369722418149</v>
      </c>
      <c r="T2382">
        <v>0.1829711710303836</v>
      </c>
      <c r="U2382">
        <v>-4.7702728239000708E-2</v>
      </c>
      <c r="V2382">
        <v>-1.5938639756018218E-2</v>
      </c>
      <c r="W2382">
        <v>16.408101544235393</v>
      </c>
      <c r="X2382">
        <v>0.22230845488779727</v>
      </c>
      <c r="Y2382">
        <v>-1</v>
      </c>
      <c r="Z2382">
        <v>-1</v>
      </c>
      <c r="AA2382">
        <v>26.129558965976347</v>
      </c>
      <c r="AB2382">
        <v>-2.3145125260824698E-2</v>
      </c>
      <c r="AC2382">
        <v>-2.2984843598588711E-2</v>
      </c>
      <c r="AD2382">
        <v>-2.6368604014508037E-2</v>
      </c>
      <c r="AE2382">
        <v>4.6713179673380392</v>
      </c>
      <c r="AF2382">
        <v>-1</v>
      </c>
      <c r="AG2382">
        <v>-1</v>
      </c>
      <c r="AH2382">
        <v>-1</v>
      </c>
      <c r="AI2382">
        <v>-9.0068702905807593E-3</v>
      </c>
      <c r="AJ2382">
        <v>-1.5938639756018218E-2</v>
      </c>
      <c r="AK2382">
        <v>0.25979190665459806</v>
      </c>
      <c r="AL2382">
        <v>-8.7963949665350719E-2</v>
      </c>
      <c r="AM2382">
        <v>0.29424011694545255</v>
      </c>
      <c r="AN2382">
        <v>-0.11079925673039877</v>
      </c>
      <c r="AO2382">
        <v>7.8795250822526341</v>
      </c>
      <c r="AP2382">
        <v>-2.4343637919300534</v>
      </c>
      <c r="AQ2382">
        <v>21.090179956250953</v>
      </c>
      <c r="AR2382">
        <v>0.50969993848542572</v>
      </c>
      <c r="AS2382">
        <v>0.2897547680289676</v>
      </c>
      <c r="AT2382">
        <v>-1</v>
      </c>
      <c r="AU2382">
        <v>-1</v>
      </c>
      <c r="AV2382">
        <v>-0.79319619981733835</v>
      </c>
      <c r="AW2382">
        <v>35.556083523365785</v>
      </c>
      <c r="AX2382">
        <v>35.417636083536863</v>
      </c>
      <c r="AY2382">
        <v>1.8249719402414821E-2</v>
      </c>
      <c r="AZ2382">
        <v>-26.001539080110472</v>
      </c>
      <c r="BA2382">
        <v>1377.4691854080979</v>
      </c>
    </row>
    <row r="2383" spans="1:100" x14ac:dyDescent="0.25">
      <c r="A2383">
        <v>5504</v>
      </c>
      <c r="B2383" t="s">
        <v>2681</v>
      </c>
      <c r="C2383">
        <v>2</v>
      </c>
      <c r="D2383">
        <v>3.0244006400673848</v>
      </c>
      <c r="E2383">
        <v>-0.15716140502269652</v>
      </c>
      <c r="F2383">
        <v>-0.31441178839412476</v>
      </c>
      <c r="G2383">
        <v>-0.30817269227601213</v>
      </c>
      <c r="H2383">
        <v>-1.1527101410902255E-2</v>
      </c>
      <c r="I2383">
        <v>0</v>
      </c>
      <c r="J2383">
        <v>-0.69162608465413467</v>
      </c>
      <c r="K2383">
        <v>-1.1527101410902255E-2</v>
      </c>
      <c r="L2383">
        <v>-1</v>
      </c>
      <c r="M2383">
        <v>-1</v>
      </c>
      <c r="N2383">
        <v>-0.23054202821804504</v>
      </c>
      <c r="O2383">
        <v>3.1264501287041018</v>
      </c>
      <c r="P2383">
        <v>-0.62816022752333933</v>
      </c>
      <c r="Q2383">
        <v>-1.1799145133297604</v>
      </c>
      <c r="R2383">
        <v>-0.38604858919329815</v>
      </c>
      <c r="S2383">
        <v>0.31269994775223903</v>
      </c>
      <c r="T2383">
        <v>0.20930074596693421</v>
      </c>
      <c r="U2383">
        <v>-1.5099313030907377E-2</v>
      </c>
      <c r="V2383">
        <v>-1.1627537723258941E-2</v>
      </c>
      <c r="W2383">
        <v>18.465839233233382</v>
      </c>
      <c r="X2383">
        <v>0.37334699101613078</v>
      </c>
      <c r="Y2383">
        <v>-1</v>
      </c>
      <c r="Z2383">
        <v>-1</v>
      </c>
      <c r="AA2383">
        <v>30.366109439060857</v>
      </c>
      <c r="AB2383">
        <v>1.3425683307687911E-2</v>
      </c>
      <c r="AC2383">
        <v>1.3599843504407988E-2</v>
      </c>
      <c r="AD2383">
        <v>9.9019097767486103E-3</v>
      </c>
      <c r="AE2383">
        <v>8.0404579947929733</v>
      </c>
      <c r="AF2383">
        <v>-1</v>
      </c>
      <c r="AG2383">
        <v>-1</v>
      </c>
      <c r="AH2383">
        <v>-1</v>
      </c>
      <c r="AI2383">
        <v>-6.6429093746918381E-3</v>
      </c>
      <c r="AJ2383">
        <v>-1.1627537723258941E-2</v>
      </c>
      <c r="AK2383">
        <v>0.2157335125286175</v>
      </c>
      <c r="AL2383">
        <v>-4.3905555539370159E-2</v>
      </c>
      <c r="AM2383">
        <v>0.24292427556525009</v>
      </c>
      <c r="AN2383">
        <v>-5.9483415350196314E-2</v>
      </c>
      <c r="AO2383">
        <v>6.5728227716171261</v>
      </c>
      <c r="AP2383">
        <v>-1.1276614812945458</v>
      </c>
      <c r="AQ2383">
        <v>23.280786959935941</v>
      </c>
      <c r="AR2383">
        <v>0.55791948653923951</v>
      </c>
      <c r="AS2383">
        <v>0.44569073640538664</v>
      </c>
      <c r="AT2383">
        <v>-1</v>
      </c>
      <c r="AU2383">
        <v>-1</v>
      </c>
      <c r="AV2383">
        <v>-0.46058567794354932</v>
      </c>
      <c r="AW2383">
        <v>40.438397983806297</v>
      </c>
      <c r="AX2383">
        <v>40.363911976146611</v>
      </c>
      <c r="AY2383">
        <v>5.5856633786206755E-2</v>
      </c>
      <c r="AZ2383">
        <v>-19.413088959980161</v>
      </c>
      <c r="BA2383">
        <v>1332.6494509167596</v>
      </c>
    </row>
    <row r="2384" spans="1:100" x14ac:dyDescent="0.25">
      <c r="A2384">
        <v>5505</v>
      </c>
      <c r="B2384" t="s">
        <v>2682</v>
      </c>
      <c r="C2384">
        <v>3</v>
      </c>
      <c r="D2384">
        <v>3.5490288320615027</v>
      </c>
      <c r="E2384">
        <v>0</v>
      </c>
      <c r="F2384">
        <v>-0.12612194672995106</v>
      </c>
      <c r="G2384">
        <v>-0.12612194672995106</v>
      </c>
      <c r="H2384">
        <v>-9.1947400486666275E-2</v>
      </c>
      <c r="I2384">
        <v>0</v>
      </c>
      <c r="J2384">
        <v>-5.5168440291999765</v>
      </c>
      <c r="K2384">
        <v>-9.1947400486666275E-2</v>
      </c>
      <c r="L2384">
        <v>-1.0000000000000002</v>
      </c>
      <c r="M2384">
        <v>-1.0000000000000002</v>
      </c>
      <c r="N2384">
        <v>-1.8389480097333242</v>
      </c>
      <c r="O2384">
        <v>-2.0939371438684202</v>
      </c>
      <c r="P2384">
        <v>-3.4984518560293783E-2</v>
      </c>
      <c r="Q2384">
        <v>4.4778749528782269</v>
      </c>
      <c r="R2384">
        <v>1.4962642669775805</v>
      </c>
      <c r="S2384">
        <v>0.33333333333333331</v>
      </c>
      <c r="T2384">
        <v>0.37760897607155858</v>
      </c>
      <c r="U2384">
        <v>0.41874777753641068</v>
      </c>
      <c r="V2384">
        <v>-2.3264123416172896E-2</v>
      </c>
      <c r="W2384">
        <v>47.934934560471859</v>
      </c>
      <c r="X2384">
        <v>2.3657109810852726</v>
      </c>
      <c r="Y2384">
        <v>-1.0000000000000002</v>
      </c>
      <c r="Z2384">
        <v>-1.0000000000000002</v>
      </c>
      <c r="AA2384">
        <v>46.808776370129181</v>
      </c>
      <c r="AB2384">
        <v>-0.15082700588989895</v>
      </c>
      <c r="AC2384">
        <v>-6.4094317092901504E-2</v>
      </c>
      <c r="AD2384">
        <v>0.16247287383639544</v>
      </c>
      <c r="AE2384">
        <v>-2.6224224573202588</v>
      </c>
      <c r="AF2384">
        <v>-1.0000000000000002</v>
      </c>
      <c r="AG2384">
        <v>-1.0000000000000002</v>
      </c>
      <c r="AH2384">
        <v>-1.0000000000000002</v>
      </c>
      <c r="AI2384">
        <v>0</v>
      </c>
      <c r="AJ2384">
        <v>-2.3264123416172896E-2</v>
      </c>
      <c r="AK2384">
        <v>-0.11038443659689143</v>
      </c>
      <c r="AL2384">
        <v>-5.3586629572243305E-2</v>
      </c>
      <c r="AM2384">
        <v>-0.19597096862423402</v>
      </c>
      <c r="AN2384">
        <v>-6.7250131074938643E-2</v>
      </c>
      <c r="AO2384">
        <v>-5.4511963985903087</v>
      </c>
      <c r="AP2384">
        <v>-1.9491864247346835</v>
      </c>
      <c r="AQ2384">
        <v>42.418090531271865</v>
      </c>
      <c r="AR2384">
        <v>1.1064259635251297</v>
      </c>
      <c r="AS2384">
        <v>2.2737635805986067</v>
      </c>
      <c r="AT2384">
        <v>-1.0000000000000002</v>
      </c>
      <c r="AU2384">
        <v>-1.0000000000000002</v>
      </c>
      <c r="AV2384">
        <v>1.3701423202476297</v>
      </c>
      <c r="AW2384">
        <v>42.765652801526088</v>
      </c>
      <c r="AX2384">
        <v>40.43924045990876</v>
      </c>
      <c r="AY2384">
        <v>9.532909406851392E-2</v>
      </c>
      <c r="AZ2384">
        <v>-34.203304073706747</v>
      </c>
      <c r="BA2384">
        <v>1377.695987726421</v>
      </c>
    </row>
    <row r="2385" spans="1:100" x14ac:dyDescent="0.25">
      <c r="A2385">
        <v>5506</v>
      </c>
      <c r="B2385" t="s">
        <v>2683</v>
      </c>
      <c r="C2385">
        <v>3</v>
      </c>
      <c r="D2385">
        <v>-9.4722002897560692E-2</v>
      </c>
      <c r="E2385">
        <v>-0.12565143633429643</v>
      </c>
      <c r="F2385">
        <v>-0.18544756092818845</v>
      </c>
      <c r="G2385">
        <v>-0.21644114175923576</v>
      </c>
      <c r="H2385">
        <v>6.3432469442251338E-2</v>
      </c>
      <c r="I2385">
        <v>0</v>
      </c>
      <c r="J2385">
        <v>3.8059481665350767</v>
      </c>
      <c r="K2385">
        <v>6.3432469442251338E-2</v>
      </c>
      <c r="L2385">
        <v>-1.0000000000000013</v>
      </c>
      <c r="M2385">
        <v>-1.0000000000000013</v>
      </c>
      <c r="N2385">
        <v>1.2686493888450252</v>
      </c>
      <c r="O2385">
        <v>3.4947850218782865</v>
      </c>
      <c r="P2385">
        <v>-0.25997887013636028</v>
      </c>
      <c r="Q2385">
        <v>0.8867257525506963</v>
      </c>
      <c r="R2385">
        <v>0.32424665163281652</v>
      </c>
      <c r="S2385">
        <v>0.33333333333333415</v>
      </c>
      <c r="T2385">
        <v>0.36634952792310749</v>
      </c>
      <c r="U2385">
        <v>-1.8558293382333477E-2</v>
      </c>
      <c r="V2385">
        <v>-5.5626380839964799E-3</v>
      </c>
      <c r="W2385">
        <v>24.485178413914404</v>
      </c>
      <c r="X2385">
        <v>0.56165758437065039</v>
      </c>
      <c r="Y2385">
        <v>-1.0000000000000013</v>
      </c>
      <c r="Z2385">
        <v>-1.0000000000000013</v>
      </c>
      <c r="AA2385">
        <v>15.681117991009668</v>
      </c>
      <c r="AB2385">
        <v>-4.7249232961553686E-2</v>
      </c>
      <c r="AC2385">
        <v>-0.1158625832363854</v>
      </c>
      <c r="AD2385">
        <v>-1.9454325292811697E-2</v>
      </c>
      <c r="AE2385">
        <v>-9.1283070745375419</v>
      </c>
      <c r="AF2385">
        <v>-1.0000000000000013</v>
      </c>
      <c r="AG2385">
        <v>-1.0000000000000013</v>
      </c>
      <c r="AH2385">
        <v>-1.0000000000000013</v>
      </c>
      <c r="AI2385">
        <v>-3.3285522024686653E-2</v>
      </c>
      <c r="AJ2385">
        <v>-5.5626380839964799E-3</v>
      </c>
      <c r="AK2385">
        <v>0.28656599326465654</v>
      </c>
      <c r="AL2385">
        <v>0.10817711714871121</v>
      </c>
      <c r="AM2385">
        <v>0.20726846715248828</v>
      </c>
      <c r="AN2385">
        <v>7.8234547348390623E-2</v>
      </c>
      <c r="AO2385">
        <v>6.6145416451354881</v>
      </c>
      <c r="AP2385">
        <v>2.4967492694533218</v>
      </c>
      <c r="AQ2385">
        <v>28.291126580449472</v>
      </c>
      <c r="AR2385">
        <v>0.6755619297901112</v>
      </c>
      <c r="AS2385">
        <v>0.62509005381290161</v>
      </c>
      <c r="AT2385">
        <v>-1.0000000000000013</v>
      </c>
      <c r="AU2385">
        <v>-1.0000000000000013</v>
      </c>
      <c r="AV2385">
        <v>0.10780550987358066</v>
      </c>
      <c r="AW2385">
        <v>21.672652282341268</v>
      </c>
      <c r="AX2385">
        <v>20.450678033447886</v>
      </c>
      <c r="AY2385">
        <v>-8.8804604602495327E-2</v>
      </c>
      <c r="AZ2385">
        <v>-53.372930817114863</v>
      </c>
      <c r="BA2385">
        <v>1348.0651343762252</v>
      </c>
    </row>
    <row r="2386" spans="1:100" x14ac:dyDescent="0.25">
      <c r="A2386">
        <v>5507</v>
      </c>
      <c r="B2386" t="s">
        <v>615</v>
      </c>
      <c r="C2386">
        <v>3</v>
      </c>
      <c r="D2386">
        <v>4.7242155168271784</v>
      </c>
      <c r="E2386">
        <v>-1.5179892771367519E-2</v>
      </c>
      <c r="F2386">
        <v>1.2432451712403796</v>
      </c>
      <c r="G2386">
        <v>1.2432451712403796</v>
      </c>
      <c r="H2386">
        <v>0.37549668658980434</v>
      </c>
      <c r="I2386">
        <v>0</v>
      </c>
      <c r="J2386">
        <v>22.529801195388266</v>
      </c>
      <c r="K2386">
        <v>0.37549668658980434</v>
      </c>
      <c r="L2386">
        <v>-0.99999999999999867</v>
      </c>
      <c r="M2386">
        <v>-0.99999999999999867</v>
      </c>
      <c r="N2386">
        <v>7.5099337317960879</v>
      </c>
      <c r="O2386">
        <v>28.497261883455824</v>
      </c>
      <c r="P2386">
        <v>-2.042327152859265</v>
      </c>
      <c r="Q2386">
        <v>-11.787220912899283</v>
      </c>
      <c r="R2386">
        <v>-4.0880937540503925</v>
      </c>
      <c r="S2386">
        <v>0.32662743581364295</v>
      </c>
      <c r="T2386">
        <v>0.22380938096271355</v>
      </c>
      <c r="U2386">
        <v>-5.2413431310358957E-2</v>
      </c>
      <c r="V2386">
        <v>0</v>
      </c>
      <c r="W2386">
        <v>4.9010679550477221</v>
      </c>
      <c r="X2386">
        <v>-0.14423754742550321</v>
      </c>
      <c r="Y2386">
        <v>-0.99999999999999867</v>
      </c>
      <c r="Z2386">
        <v>-0.99999999999999867</v>
      </c>
      <c r="AA2386">
        <v>21.477192539466984</v>
      </c>
      <c r="AB2386">
        <v>-7.1609436446278915E-2</v>
      </c>
      <c r="AC2386">
        <v>0.18389723711283421</v>
      </c>
      <c r="AD2386">
        <v>0.30099656610283759</v>
      </c>
      <c r="AE2386">
        <v>20.664218338469638</v>
      </c>
      <c r="AF2386">
        <v>-0.99999999999999867</v>
      </c>
      <c r="AG2386">
        <v>-0.99999999999999867</v>
      </c>
      <c r="AH2386">
        <v>-0.99999999999999867</v>
      </c>
      <c r="AI2386">
        <v>-9.4770919066021739E-2</v>
      </c>
      <c r="AJ2386">
        <v>0</v>
      </c>
      <c r="AK2386">
        <v>-9.6672606643262562E-2</v>
      </c>
      <c r="AL2386">
        <v>-0.11369641676384636</v>
      </c>
      <c r="AM2386">
        <v>-0.30170512501099145</v>
      </c>
      <c r="AN2386">
        <v>0.11251306529899746</v>
      </c>
      <c r="AO2386">
        <v>-8.0259911584911006</v>
      </c>
      <c r="AP2386">
        <v>2.2443445486557039</v>
      </c>
      <c r="AQ2386">
        <v>27.430869150435996</v>
      </c>
      <c r="AR2386">
        <v>0.49802338546599778</v>
      </c>
      <c r="AS2386">
        <v>0.23125913916430124</v>
      </c>
      <c r="AT2386">
        <v>-0.99999999999999867</v>
      </c>
      <c r="AU2386">
        <v>-0.99999999999999867</v>
      </c>
      <c r="AV2386">
        <v>-2.844848582810013</v>
      </c>
      <c r="AW2386">
        <v>52.218798971578487</v>
      </c>
      <c r="AX2386">
        <v>50.323380590258061</v>
      </c>
      <c r="AY2386">
        <v>0.17132157320049274</v>
      </c>
      <c r="AZ2386">
        <v>4.2316505230408126</v>
      </c>
      <c r="BA2386">
        <v>1465.2910126592753</v>
      </c>
    </row>
    <row r="2387" spans="1:100" x14ac:dyDescent="0.25">
      <c r="A2387">
        <v>5508</v>
      </c>
      <c r="B2387" t="s">
        <v>2684</v>
      </c>
      <c r="C2387">
        <v>2</v>
      </c>
      <c r="D2387">
        <v>4.3365501876693537</v>
      </c>
      <c r="E2387">
        <v>0.13430385440660322</v>
      </c>
      <c r="F2387">
        <v>0.41136854600482486</v>
      </c>
      <c r="G2387">
        <v>0.42090347868534489</v>
      </c>
      <c r="H2387">
        <v>0.13930385906465287</v>
      </c>
      <c r="I2387">
        <v>0</v>
      </c>
      <c r="J2387">
        <v>8.358231543879171</v>
      </c>
      <c r="K2387">
        <v>0.13930385906465287</v>
      </c>
      <c r="L2387">
        <v>-1</v>
      </c>
      <c r="M2387">
        <v>-1</v>
      </c>
      <c r="N2387">
        <v>2.7860771812930576</v>
      </c>
      <c r="O2387">
        <v>12.526886040661633</v>
      </c>
      <c r="P2387">
        <v>0.84795551692744708</v>
      </c>
      <c r="Q2387">
        <v>2.27015120754263</v>
      </c>
      <c r="R2387">
        <v>0.74711998723605277</v>
      </c>
      <c r="S2387">
        <v>0.34089456437883831</v>
      </c>
      <c r="T2387">
        <v>0.32833898343629886</v>
      </c>
      <c r="U2387">
        <v>0.1323034874778713</v>
      </c>
      <c r="V2387">
        <v>7.8633195642947972E-3</v>
      </c>
      <c r="W2387">
        <v>27.769045542597937</v>
      </c>
      <c r="X2387">
        <v>1.0562050004597585</v>
      </c>
      <c r="Y2387">
        <v>-1</v>
      </c>
      <c r="Z2387">
        <v>-1</v>
      </c>
      <c r="AA2387">
        <v>49.519912813451846</v>
      </c>
      <c r="AB2387">
        <v>0.17876540509643626</v>
      </c>
      <c r="AC2387">
        <v>0.17900231132257866</v>
      </c>
      <c r="AD2387">
        <v>0.17388397345320511</v>
      </c>
      <c r="AE2387">
        <v>23.272625305590594</v>
      </c>
      <c r="AF2387">
        <v>-1</v>
      </c>
      <c r="AG2387">
        <v>-1</v>
      </c>
      <c r="AH2387">
        <v>-1</v>
      </c>
      <c r="AI2387">
        <v>4.0447580696937402E-3</v>
      </c>
      <c r="AJ2387">
        <v>7.8633195642947972E-3</v>
      </c>
      <c r="AK2387">
        <v>1.654178250160683E-2</v>
      </c>
      <c r="AL2387">
        <v>0.15528617448764048</v>
      </c>
      <c r="AM2387">
        <v>1.0921012053504917E-2</v>
      </c>
      <c r="AN2387">
        <v>0.17251984816154886</v>
      </c>
      <c r="AO2387">
        <v>0.66511099389045114</v>
      </c>
      <c r="AP2387">
        <v>4.7800502964321296</v>
      </c>
      <c r="AQ2387">
        <v>33.184706690319146</v>
      </c>
      <c r="AR2387">
        <v>0.77592414577614643</v>
      </c>
      <c r="AS2387">
        <v>1.1506904516814336</v>
      </c>
      <c r="AT2387">
        <v>-1</v>
      </c>
      <c r="AU2387">
        <v>-1</v>
      </c>
      <c r="AV2387">
        <v>1.0431746517630307</v>
      </c>
      <c r="AW2387">
        <v>62.511755018341496</v>
      </c>
      <c r="AX2387">
        <v>62.72644406078382</v>
      </c>
      <c r="AY2387">
        <v>0.22588067768724998</v>
      </c>
      <c r="AZ2387">
        <v>10.373851841194931</v>
      </c>
      <c r="BA2387">
        <v>1447.5537856935357</v>
      </c>
    </row>
    <row r="2388" spans="1:100" x14ac:dyDescent="0.25">
      <c r="A2388">
        <v>5509</v>
      </c>
      <c r="B2388" t="s">
        <v>2685</v>
      </c>
      <c r="C2388">
        <v>2</v>
      </c>
      <c r="D2388">
        <v>4.8297369893353697</v>
      </c>
      <c r="E2388">
        <v>0.24385449164715095</v>
      </c>
      <c r="F2388">
        <v>0.68416159957747302</v>
      </c>
      <c r="G2388">
        <v>0.69493531109688234</v>
      </c>
      <c r="H2388">
        <v>0.19599544511526773</v>
      </c>
      <c r="I2388">
        <v>0</v>
      </c>
      <c r="J2388">
        <v>11.759726706916062</v>
      </c>
      <c r="K2388">
        <v>0.19599544511526773</v>
      </c>
      <c r="L2388">
        <v>-1</v>
      </c>
      <c r="M2388">
        <v>-1</v>
      </c>
      <c r="N2388">
        <v>3.9199089023053544</v>
      </c>
      <c r="O2388">
        <v>16.060150164524323</v>
      </c>
      <c r="P2388">
        <v>1.402770937338176</v>
      </c>
      <c r="Q2388">
        <v>3.5668988850647958</v>
      </c>
      <c r="R2388">
        <v>1.1730346910737222</v>
      </c>
      <c r="S2388">
        <v>0.35149184181850562</v>
      </c>
      <c r="T2388">
        <v>0.37308090155132489</v>
      </c>
      <c r="U2388">
        <v>0.18770655938564029</v>
      </c>
      <c r="V2388">
        <v>1.5189186943470481E-2</v>
      </c>
      <c r="W2388">
        <v>31.265764779623815</v>
      </c>
      <c r="X2388">
        <v>1.3128651946312264</v>
      </c>
      <c r="Y2388">
        <v>-1</v>
      </c>
      <c r="Z2388">
        <v>-1</v>
      </c>
      <c r="AA2388">
        <v>56.71909452503305</v>
      </c>
      <c r="AB2388">
        <v>0.24091027930408057</v>
      </c>
      <c r="AC2388">
        <v>0.24117076936152071</v>
      </c>
      <c r="AD2388">
        <v>0.23551855593123611</v>
      </c>
      <c r="AE2388">
        <v>28.99781409385265</v>
      </c>
      <c r="AF2388">
        <v>-1</v>
      </c>
      <c r="AG2388">
        <v>-1</v>
      </c>
      <c r="AH2388">
        <v>-1</v>
      </c>
      <c r="AI2388">
        <v>8.0618432668800102E-3</v>
      </c>
      <c r="AJ2388">
        <v>1.5189186943470481E-2</v>
      </c>
      <c r="AK2388">
        <v>-5.8326766155731083E-2</v>
      </c>
      <c r="AL2388">
        <v>0.23015472314497842</v>
      </c>
      <c r="AM2388">
        <v>-7.6280136410514801E-2</v>
      </c>
      <c r="AN2388">
        <v>0.25972099662556858</v>
      </c>
      <c r="AO2388">
        <v>-1.555371787318796</v>
      </c>
      <c r="AP2388">
        <v>7.0005330776413768</v>
      </c>
      <c r="AQ2388">
        <v>36.907211114232823</v>
      </c>
      <c r="AR2388">
        <v>0.85786375459118869</v>
      </c>
      <c r="AS2388">
        <v>1.4156728657575441</v>
      </c>
      <c r="AT2388">
        <v>-1</v>
      </c>
      <c r="AU2388">
        <v>-1</v>
      </c>
      <c r="AV2388">
        <v>1.6083806138697159</v>
      </c>
      <c r="AW2388">
        <v>70.808285225427881</v>
      </c>
      <c r="AX2388">
        <v>71.131664103066257</v>
      </c>
      <c r="AY2388">
        <v>0.28978620931748628</v>
      </c>
      <c r="AZ2388">
        <v>21.569623003098176</v>
      </c>
      <c r="BA2388">
        <v>1482.4587344541433</v>
      </c>
    </row>
    <row r="2389" spans="1:100" x14ac:dyDescent="0.25">
      <c r="A2389">
        <v>5510</v>
      </c>
      <c r="B2389" t="s">
        <v>2686</v>
      </c>
      <c r="C2389">
        <v>2</v>
      </c>
      <c r="D2389">
        <v>4.4016036076178127</v>
      </c>
      <c r="E2389">
        <v>0.14875404566467512</v>
      </c>
      <c r="F2389">
        <v>0.44735110071459527</v>
      </c>
      <c r="G2389">
        <v>0.45704943355050726</v>
      </c>
      <c r="H2389">
        <v>0.14678171845269133</v>
      </c>
      <c r="I2389">
        <v>0</v>
      </c>
      <c r="J2389">
        <v>8.8069031071614798</v>
      </c>
      <c r="K2389">
        <v>0.14678171845269133</v>
      </c>
      <c r="L2389">
        <v>-1</v>
      </c>
      <c r="M2389">
        <v>-1</v>
      </c>
      <c r="N2389">
        <v>2.935634369053826</v>
      </c>
      <c r="O2389">
        <v>12.99293848582443</v>
      </c>
      <c r="P2389">
        <v>0.92113801170617404</v>
      </c>
      <c r="Q2389">
        <v>2.4411976973271758</v>
      </c>
      <c r="R2389">
        <v>0.80329993365266206</v>
      </c>
      <c r="S2389">
        <v>0.34229238998419559</v>
      </c>
      <c r="T2389">
        <v>0.33424063120668551</v>
      </c>
      <c r="U2389">
        <v>0.13961138641408719</v>
      </c>
      <c r="V2389">
        <v>8.8296323802386639E-3</v>
      </c>
      <c r="W2389">
        <v>28.230277563000108</v>
      </c>
      <c r="X2389">
        <v>1.0900595629482261</v>
      </c>
      <c r="Y2389">
        <v>-1</v>
      </c>
      <c r="Z2389">
        <v>-1</v>
      </c>
      <c r="AA2389">
        <v>50.469515255339402</v>
      </c>
      <c r="AB2389">
        <v>0.18696257620040224</v>
      </c>
      <c r="AC2389">
        <v>0.18720259323339558</v>
      </c>
      <c r="AD2389">
        <v>0.18201383492505885</v>
      </c>
      <c r="AE2389">
        <v>24.027801861956025</v>
      </c>
      <c r="AF2389">
        <v>-1</v>
      </c>
      <c r="AG2389">
        <v>-1</v>
      </c>
      <c r="AH2389">
        <v>-1</v>
      </c>
      <c r="AI2389">
        <v>4.5746285557216014E-3</v>
      </c>
      <c r="AJ2389">
        <v>8.8296323802386639E-3</v>
      </c>
      <c r="AK2389">
        <v>6.6663050551610398E-3</v>
      </c>
      <c r="AL2389">
        <v>0.16516165193408627</v>
      </c>
      <c r="AM2389">
        <v>-5.8118734002100825E-4</v>
      </c>
      <c r="AN2389">
        <v>0.18402204755507479</v>
      </c>
      <c r="AO2389">
        <v>0.37221994659079227</v>
      </c>
      <c r="AP2389">
        <v>5.0729413437317881</v>
      </c>
      <c r="AQ2389">
        <v>33.675720729484063</v>
      </c>
      <c r="AR2389">
        <v>0.78673232589096465</v>
      </c>
      <c r="AS2389">
        <v>1.1856427500876738</v>
      </c>
      <c r="AT2389">
        <v>-1</v>
      </c>
      <c r="AU2389">
        <v>-1</v>
      </c>
      <c r="AV2389">
        <v>1.1177277028302788</v>
      </c>
      <c r="AW2389">
        <v>63.606102356618734</v>
      </c>
      <c r="AX2389">
        <v>63.835128046897644</v>
      </c>
      <c r="AY2389">
        <v>0.23431008693366084</v>
      </c>
      <c r="AZ2389">
        <v>11.850621293625171</v>
      </c>
      <c r="BA2389">
        <v>1491.9587233381239</v>
      </c>
    </row>
    <row r="2390" spans="1:100" x14ac:dyDescent="0.25">
      <c r="A2390">
        <v>5511</v>
      </c>
      <c r="B2390" t="s">
        <v>2687</v>
      </c>
      <c r="C2390">
        <v>3</v>
      </c>
      <c r="D2390">
        <v>4.3190942224549325</v>
      </c>
      <c r="E2390">
        <v>5.4529533737565951E-3</v>
      </c>
      <c r="F2390">
        <v>6.9606175133745674E-2</v>
      </c>
      <c r="G2390">
        <v>6.9606175133745674E-2</v>
      </c>
      <c r="H2390">
        <v>0.48360350269919866</v>
      </c>
      <c r="I2390">
        <v>0</v>
      </c>
      <c r="J2390">
        <v>29.016210161951925</v>
      </c>
      <c r="K2390">
        <v>0.48360350269919866</v>
      </c>
      <c r="L2390">
        <v>-0.99999999999999978</v>
      </c>
      <c r="M2390">
        <v>-0.99999999999999978</v>
      </c>
      <c r="N2390">
        <v>9.6720700539839708</v>
      </c>
      <c r="O2390">
        <v>33.40491055954061</v>
      </c>
      <c r="P2390">
        <v>0.1112714393589084</v>
      </c>
      <c r="Q2390">
        <v>-0.29776336616049631</v>
      </c>
      <c r="R2390">
        <v>-0.13823726320406765</v>
      </c>
      <c r="S2390">
        <v>0.33333333333333348</v>
      </c>
      <c r="T2390">
        <v>0.33333333333333348</v>
      </c>
      <c r="U2390">
        <v>0.29385633479677487</v>
      </c>
      <c r="V2390">
        <v>3.2703914643429567E-2</v>
      </c>
      <c r="W2390">
        <v>20.384936536306892</v>
      </c>
      <c r="X2390">
        <v>1.5547119910151448</v>
      </c>
      <c r="Y2390">
        <v>-0.99999999999999978</v>
      </c>
      <c r="Z2390">
        <v>-0.99999999999999978</v>
      </c>
      <c r="AA2390">
        <v>69.433816696071062</v>
      </c>
      <c r="AB2390">
        <v>0.33967143807811478</v>
      </c>
      <c r="AC2390">
        <v>0.28745328651427837</v>
      </c>
      <c r="AD2390">
        <v>0.3566176238669706</v>
      </c>
      <c r="AE2390">
        <v>49.187117422968214</v>
      </c>
      <c r="AF2390">
        <v>-0.99999999999999978</v>
      </c>
      <c r="AG2390">
        <v>-0.99999999999999978</v>
      </c>
      <c r="AH2390">
        <v>-0.99999999999999978</v>
      </c>
      <c r="AI2390">
        <v>0</v>
      </c>
      <c r="AJ2390">
        <v>3.2703914643429567E-2</v>
      </c>
      <c r="AK2390">
        <v>-8.292772423087319E-3</v>
      </c>
      <c r="AL2390">
        <v>0.25594484572002735</v>
      </c>
      <c r="AM2390">
        <v>-0.19511801375920165</v>
      </c>
      <c r="AN2390">
        <v>7.5101092967402708E-2</v>
      </c>
      <c r="AO2390">
        <v>-4.9194142060954773</v>
      </c>
      <c r="AP2390">
        <v>3.1572515527852048</v>
      </c>
      <c r="AQ2390">
        <v>49.401146698258799</v>
      </c>
      <c r="AR2390">
        <v>0.99322691610687142</v>
      </c>
      <c r="AS2390">
        <v>2.0383154937143431</v>
      </c>
      <c r="AT2390">
        <v>-0.99999999999999978</v>
      </c>
      <c r="AU2390">
        <v>-0.99999999999999978</v>
      </c>
      <c r="AV2390">
        <v>-6.8631088070321977E-2</v>
      </c>
      <c r="AW2390">
        <v>105.99597880839686</v>
      </c>
      <c r="AX2390">
        <v>109.26637027273981</v>
      </c>
      <c r="AY2390">
        <v>0.49359199227454525</v>
      </c>
      <c r="AZ2390">
        <v>58.330644665042691</v>
      </c>
      <c r="BA2390">
        <v>1538.3799503366442</v>
      </c>
      <c r="CU2390" t="e">
        <v>#N/A</v>
      </c>
      <c r="CV2390" t="e">
        <v>#N/A</v>
      </c>
    </row>
    <row r="2391" spans="1:100" x14ac:dyDescent="0.25">
      <c r="A2391">
        <v>5512</v>
      </c>
      <c r="B2391" t="s">
        <v>2688</v>
      </c>
      <c r="C2391">
        <v>2</v>
      </c>
      <c r="D2391">
        <v>3.6594404264045779</v>
      </c>
      <c r="E2391">
        <v>-1.6101236682156544E-2</v>
      </c>
      <c r="F2391">
        <v>3.6843439584093612E-2</v>
      </c>
      <c r="G2391">
        <v>4.4677618633277988E-2</v>
      </c>
      <c r="H2391">
        <v>6.1470417117744494E-2</v>
      </c>
      <c r="I2391">
        <v>0</v>
      </c>
      <c r="J2391">
        <v>3.6882250270646693</v>
      </c>
      <c r="K2391">
        <v>6.1470417117744494E-2</v>
      </c>
      <c r="L2391">
        <v>-1</v>
      </c>
      <c r="M2391">
        <v>-1</v>
      </c>
      <c r="N2391">
        <v>1.2294083423548896</v>
      </c>
      <c r="O2391">
        <v>7.675970283564407</v>
      </c>
      <c r="P2391">
        <v>8.6234125375028198E-2</v>
      </c>
      <c r="Q2391">
        <v>0.4898105589656423</v>
      </c>
      <c r="R2391">
        <v>0.1623699443304463</v>
      </c>
      <c r="S2391">
        <v>0.32634526992693824</v>
      </c>
      <c r="T2391">
        <v>0.26691157014978284</v>
      </c>
      <c r="U2391">
        <v>5.6239082132715876E-2</v>
      </c>
      <c r="V2391">
        <v>-2.1945657956022099E-3</v>
      </c>
      <c r="W2391">
        <v>22.968303268485112</v>
      </c>
      <c r="X2391">
        <v>0.70382914162787236</v>
      </c>
      <c r="Y2391">
        <v>-1</v>
      </c>
      <c r="Z2391">
        <v>-1</v>
      </c>
      <c r="AA2391">
        <v>39.635957700371655</v>
      </c>
      <c r="AB2391">
        <v>9.3444993446281877E-2</v>
      </c>
      <c r="AC2391">
        <v>9.3649520780033468E-2</v>
      </c>
      <c r="AD2391">
        <v>8.9264155391619318E-2</v>
      </c>
      <c r="AE2391">
        <v>15.412355727166041</v>
      </c>
      <c r="AF2391">
        <v>-1</v>
      </c>
      <c r="AG2391">
        <v>-1</v>
      </c>
      <c r="AH2391">
        <v>-1</v>
      </c>
      <c r="AI2391">
        <v>-1.4704089819359892E-3</v>
      </c>
      <c r="AJ2391">
        <v>-2.1945657956022099E-3</v>
      </c>
      <c r="AK2391">
        <v>0.11933087770115805</v>
      </c>
      <c r="AL2391">
        <v>5.2497079288089277E-2</v>
      </c>
      <c r="AM2391">
        <v>0.13064187363988503</v>
      </c>
      <c r="AN2391">
        <v>5.2798986575168731E-2</v>
      </c>
      <c r="AO2391">
        <v>3.7136730413706025</v>
      </c>
      <c r="AP2391">
        <v>1.7314882489519783</v>
      </c>
      <c r="AQ2391">
        <v>28.073977706354658</v>
      </c>
      <c r="AR2391">
        <v>0.6634269970782084</v>
      </c>
      <c r="AS2391">
        <v>0.78688878762972037</v>
      </c>
      <c r="AT2391">
        <v>-1</v>
      </c>
      <c r="AU2391">
        <v>-1</v>
      </c>
      <c r="AV2391">
        <v>0.26718779896267481</v>
      </c>
      <c r="AW2391">
        <v>51.121219892767478</v>
      </c>
      <c r="AX2391">
        <v>51.186685662987401</v>
      </c>
      <c r="AY2391">
        <v>0.13814301090566647</v>
      </c>
      <c r="AZ2391">
        <v>-4.9971311474070674</v>
      </c>
      <c r="BA2391">
        <v>1382.7764624048764</v>
      </c>
    </row>
    <row r="2392" spans="1:100" x14ac:dyDescent="0.25">
      <c r="A2392">
        <v>5514</v>
      </c>
      <c r="B2392" t="s">
        <v>2689</v>
      </c>
      <c r="C2392">
        <v>3</v>
      </c>
      <c r="D2392">
        <v>4.4266102484917464</v>
      </c>
      <c r="E2392">
        <v>-4.8021505162382856E-2</v>
      </c>
      <c r="F2392">
        <v>0.3512500693109265</v>
      </c>
      <c r="G2392">
        <v>0.34381185523675095</v>
      </c>
      <c r="H2392">
        <v>0.17241748747146712</v>
      </c>
      <c r="I2392">
        <v>0</v>
      </c>
      <c r="J2392">
        <v>10.345049248288028</v>
      </c>
      <c r="K2392">
        <v>0.17241748747146712</v>
      </c>
      <c r="L2392">
        <v>-1.000000000000002</v>
      </c>
      <c r="M2392">
        <v>-1.000000000000002</v>
      </c>
      <c r="N2392">
        <v>3.4483497494293425</v>
      </c>
      <c r="O2392">
        <v>15.115471352016529</v>
      </c>
      <c r="P2392">
        <v>-0.55837134365940211</v>
      </c>
      <c r="Q2392">
        <v>0.35202715583656169</v>
      </c>
      <c r="R2392">
        <v>5.5177793206347484E-2</v>
      </c>
      <c r="S2392">
        <v>0.3333333333333337</v>
      </c>
      <c r="T2392">
        <v>-1.0050083951750322E-2</v>
      </c>
      <c r="U2392">
        <v>1.268033417930519E-2</v>
      </c>
      <c r="V2392">
        <v>0</v>
      </c>
      <c r="W2392">
        <v>6.54184384357686</v>
      </c>
      <c r="X2392">
        <v>-1.2819277156703945E-2</v>
      </c>
      <c r="Y2392">
        <v>-1.000000000000002</v>
      </c>
      <c r="Z2392">
        <v>-1.000000000000002</v>
      </c>
      <c r="AA2392">
        <v>57.032437442207197</v>
      </c>
      <c r="AB2392">
        <v>0.21316436748156833</v>
      </c>
      <c r="AC2392">
        <v>0.35769089343823846</v>
      </c>
      <c r="AD2392">
        <v>0.43785305518867329</v>
      </c>
      <c r="AE2392">
        <v>50.435415805424014</v>
      </c>
      <c r="AF2392">
        <v>-1.000000000000002</v>
      </c>
      <c r="AG2392">
        <v>-1.000000000000002</v>
      </c>
      <c r="AH2392">
        <v>-1.000000000000002</v>
      </c>
      <c r="AI2392">
        <v>0</v>
      </c>
      <c r="AJ2392">
        <v>0</v>
      </c>
      <c r="AK2392">
        <v>-0.45390546243977159</v>
      </c>
      <c r="AL2392">
        <v>5.2655340214933573E-2</v>
      </c>
      <c r="AM2392">
        <v>0.52770472200181229</v>
      </c>
      <c r="AN2392">
        <v>0.22270625216957382</v>
      </c>
      <c r="AO2392">
        <v>10.923090737846442</v>
      </c>
      <c r="AP2392">
        <v>5.8309330053140114</v>
      </c>
      <c r="AQ2392">
        <v>16.886893091864899</v>
      </c>
      <c r="AR2392">
        <v>0.33596358356088873</v>
      </c>
      <c r="AS2392">
        <v>0.15959821031476329</v>
      </c>
      <c r="AT2392">
        <v>-1.000000000000002</v>
      </c>
      <c r="AU2392">
        <v>-1.000000000000002</v>
      </c>
      <c r="AV2392">
        <v>0.39898964844309848</v>
      </c>
      <c r="AW2392">
        <v>77.978841799537761</v>
      </c>
      <c r="AX2392">
        <v>77.978841799537761</v>
      </c>
      <c r="AY2392">
        <v>0.43356167072940738</v>
      </c>
      <c r="AZ2392">
        <v>36.092714866638012</v>
      </c>
      <c r="BA2392">
        <v>1484.0973047926293</v>
      </c>
    </row>
    <row r="2393" spans="1:100" x14ac:dyDescent="0.25">
      <c r="A2393">
        <v>5515</v>
      </c>
      <c r="B2393" t="s">
        <v>2690</v>
      </c>
      <c r="C2393">
        <v>3</v>
      </c>
      <c r="D2393">
        <v>4.8387502557235234</v>
      </c>
      <c r="E2393">
        <v>-5.0001188889325823E-2</v>
      </c>
      <c r="F2393">
        <v>-1.1264930679213812</v>
      </c>
      <c r="G2393">
        <v>-1.1264930679213812</v>
      </c>
      <c r="H2393">
        <v>0.33260722404845677</v>
      </c>
      <c r="I2393">
        <v>0</v>
      </c>
      <c r="J2393">
        <v>19.9564334429074</v>
      </c>
      <c r="K2393">
        <v>0.33260722404845677</v>
      </c>
      <c r="L2393">
        <v>-0.99999999999999822</v>
      </c>
      <c r="M2393">
        <v>-0.99999999999999822</v>
      </c>
      <c r="N2393">
        <v>6.6521444809691355</v>
      </c>
      <c r="O2393">
        <v>23.668690630709555</v>
      </c>
      <c r="P2393">
        <v>-1.3358934665745927E-2</v>
      </c>
      <c r="Q2393">
        <v>-3.2959202843108724</v>
      </c>
      <c r="R2393">
        <v>-1.0998333767488437</v>
      </c>
      <c r="S2393">
        <v>0.33333333333333276</v>
      </c>
      <c r="T2393">
        <v>0.42388755151812629</v>
      </c>
      <c r="U2393">
        <v>0.23341640431625749</v>
      </c>
      <c r="V2393">
        <v>0</v>
      </c>
      <c r="W2393">
        <v>26.321202604770399</v>
      </c>
      <c r="X2393">
        <v>1.4392811411942017</v>
      </c>
      <c r="Y2393">
        <v>-0.99999999999999822</v>
      </c>
      <c r="Z2393">
        <v>-0.99999999999999822</v>
      </c>
      <c r="AA2393">
        <v>56.207453154904307</v>
      </c>
      <c r="AB2393">
        <v>0.15097159472064842</v>
      </c>
      <c r="AC2393">
        <v>0.38444934386448915</v>
      </c>
      <c r="AD2393">
        <v>8.4300739952517217E-2</v>
      </c>
      <c r="AE2393">
        <v>30.986083926882742</v>
      </c>
      <c r="AF2393">
        <v>-0.99999999999999822</v>
      </c>
      <c r="AG2393">
        <v>-0.99999999999999822</v>
      </c>
      <c r="AH2393">
        <v>-0.99999999999999822</v>
      </c>
      <c r="AI2393">
        <v>-5.649956808780051E-3</v>
      </c>
      <c r="AJ2393">
        <v>0</v>
      </c>
      <c r="AK2393">
        <v>-0.12082169288292599</v>
      </c>
      <c r="AL2393">
        <v>0.18119712880309699</v>
      </c>
      <c r="AM2393">
        <v>0.59041100713123851</v>
      </c>
      <c r="AN2393">
        <v>0.55401679081269795</v>
      </c>
      <c r="AO2393">
        <v>14.156166713866332</v>
      </c>
      <c r="AP2393">
        <v>14.756405414332932</v>
      </c>
      <c r="AQ2393">
        <v>46.277636047677802</v>
      </c>
      <c r="AR2393">
        <v>0.99063728916771654</v>
      </c>
      <c r="AS2393">
        <v>1.7718883652426576</v>
      </c>
      <c r="AT2393">
        <v>-0.99999999999999822</v>
      </c>
      <c r="AU2393">
        <v>-0.99999999999999822</v>
      </c>
      <c r="AV2393">
        <v>-2.2263264446702249</v>
      </c>
      <c r="AW2393">
        <v>94.632549199946808</v>
      </c>
      <c r="AX2393">
        <v>94.519550063771206</v>
      </c>
      <c r="AY2393">
        <v>0.53810135015071403</v>
      </c>
      <c r="AZ2393">
        <v>52.922846437689174</v>
      </c>
      <c r="BA2393">
        <v>1465.6207125642472</v>
      </c>
    </row>
    <row r="2394" spans="1:100" x14ac:dyDescent="0.25">
      <c r="A2394">
        <v>5516</v>
      </c>
      <c r="B2394" t="s">
        <v>2691</v>
      </c>
      <c r="C2394">
        <v>3</v>
      </c>
      <c r="D2394">
        <v>5.3622320412139004</v>
      </c>
      <c r="E2394">
        <v>1.3646635865422045E-2</v>
      </c>
      <c r="F2394">
        <v>-0.20445755748456398</v>
      </c>
      <c r="G2394">
        <v>-0.20445755748456398</v>
      </c>
      <c r="H2394">
        <v>-0.15743188387179</v>
      </c>
      <c r="I2394">
        <v>0</v>
      </c>
      <c r="J2394">
        <v>-9.4459130323073968</v>
      </c>
      <c r="K2394">
        <v>-0.15743188387179</v>
      </c>
      <c r="L2394">
        <v>-1.0000000000000011</v>
      </c>
      <c r="M2394">
        <v>-1.0000000000000011</v>
      </c>
      <c r="N2394">
        <v>-3.1486376774357994</v>
      </c>
      <c r="O2394">
        <v>-4.2881385485780541</v>
      </c>
      <c r="P2394">
        <v>7.1187128471246917E-3</v>
      </c>
      <c r="Q2394">
        <v>-1.1946018374874114</v>
      </c>
      <c r="R2394">
        <v>-0.46517621605547727</v>
      </c>
      <c r="S2394">
        <v>0.33333333333333381</v>
      </c>
      <c r="T2394">
        <v>0.35524692438410588</v>
      </c>
      <c r="U2394">
        <v>5.7236638387534421E-2</v>
      </c>
      <c r="V2394">
        <v>0</v>
      </c>
      <c r="W2394">
        <v>36.129951199070554</v>
      </c>
      <c r="X2394">
        <v>1.0963267140736046</v>
      </c>
      <c r="Y2394">
        <v>-1.0000000000000011</v>
      </c>
      <c r="Z2394">
        <v>-1.0000000000000011</v>
      </c>
      <c r="AA2394">
        <v>48.048610895856349</v>
      </c>
      <c r="AB2394">
        <v>0.12032461652938406</v>
      </c>
      <c r="AC2394">
        <v>-0.11236608620927821</v>
      </c>
      <c r="AD2394">
        <v>0.23971818793671973</v>
      </c>
      <c r="AE2394">
        <v>12.383835912841281</v>
      </c>
      <c r="AF2394">
        <v>-1.0000000000000011</v>
      </c>
      <c r="AG2394">
        <v>-1.0000000000000011</v>
      </c>
      <c r="AH2394">
        <v>-1.0000000000000011</v>
      </c>
      <c r="AI2394">
        <v>-1.4773021623097744E-2</v>
      </c>
      <c r="AJ2394">
        <v>0</v>
      </c>
      <c r="AK2394">
        <v>0.66150089006228308</v>
      </c>
      <c r="AL2394">
        <v>-0.11451856964875042</v>
      </c>
      <c r="AM2394">
        <v>2.2456974301732768E-2</v>
      </c>
      <c r="AN2394">
        <v>0.33419963326775037</v>
      </c>
      <c r="AO2394">
        <v>3.8689288078547328</v>
      </c>
      <c r="AP2394">
        <v>7.7823979834500063</v>
      </c>
      <c r="AQ2394">
        <v>26.684038166763152</v>
      </c>
      <c r="AR2394">
        <v>0.74581689610497381</v>
      </c>
      <c r="AS2394">
        <v>0.93889483020181475</v>
      </c>
      <c r="AT2394">
        <v>-1.0000000000000011</v>
      </c>
      <c r="AU2394">
        <v>-1.0000000000000011</v>
      </c>
      <c r="AV2394">
        <v>-0.66963377354004139</v>
      </c>
      <c r="AW2394">
        <v>51.542870330728292</v>
      </c>
      <c r="AX2394">
        <v>51.247409898266326</v>
      </c>
      <c r="AY2394">
        <v>0.19899848873923665</v>
      </c>
      <c r="AZ2394">
        <v>8.9636615279378891</v>
      </c>
      <c r="BA2394">
        <v>1398.9247535847844</v>
      </c>
    </row>
    <row r="2395" spans="1:100" x14ac:dyDescent="0.25">
      <c r="A2395">
        <v>5517</v>
      </c>
      <c r="B2395" t="s">
        <v>2692</v>
      </c>
      <c r="C2395">
        <v>3</v>
      </c>
      <c r="D2395">
        <v>3.3826506886468568</v>
      </c>
      <c r="E2395">
        <v>-2.1448741291413487E-2</v>
      </c>
      <c r="F2395">
        <v>-0.17925510473578701</v>
      </c>
      <c r="G2395">
        <v>-0.17925510473578701</v>
      </c>
      <c r="H2395">
        <v>5.3507656019513385E-2</v>
      </c>
      <c r="I2395">
        <v>0</v>
      </c>
      <c r="J2395">
        <v>3.2104593611708041</v>
      </c>
      <c r="K2395">
        <v>5.3507656019513385E-2</v>
      </c>
      <c r="L2395">
        <v>-0.99999999999999944</v>
      </c>
      <c r="M2395">
        <v>-0.99999999999999944</v>
      </c>
      <c r="N2395">
        <v>1.0701531203902677</v>
      </c>
      <c r="O2395">
        <v>6.4138549450818729</v>
      </c>
      <c r="P2395">
        <v>0.41178255176863959</v>
      </c>
      <c r="Q2395">
        <v>-0.21848057613667979</v>
      </c>
      <c r="R2395">
        <v>-2.8737075151101271E-2</v>
      </c>
      <c r="S2395">
        <v>0.33292333153526155</v>
      </c>
      <c r="T2395">
        <v>0.17564848437839964</v>
      </c>
      <c r="U2395">
        <v>-2.2021408888691106E-2</v>
      </c>
      <c r="V2395">
        <v>0</v>
      </c>
      <c r="W2395">
        <v>17.321710040218267</v>
      </c>
      <c r="X2395">
        <v>0.20922653797488924</v>
      </c>
      <c r="Y2395">
        <v>-0.99999999999999944</v>
      </c>
      <c r="Z2395">
        <v>-0.99999999999999944</v>
      </c>
      <c r="AA2395">
        <v>56.400092799806721</v>
      </c>
      <c r="AB2395">
        <v>0.21232334950665091</v>
      </c>
      <c r="AC2395">
        <v>0.21585012184027016</v>
      </c>
      <c r="AD2395">
        <v>0.35396892534787067</v>
      </c>
      <c r="AE2395">
        <v>39.107119834739557</v>
      </c>
      <c r="AF2395">
        <v>-0.99999999999999944</v>
      </c>
      <c r="AG2395">
        <v>-0.99999999999999944</v>
      </c>
      <c r="AH2395">
        <v>-0.99999999999999944</v>
      </c>
      <c r="AI2395">
        <v>0</v>
      </c>
      <c r="AJ2395">
        <v>0</v>
      </c>
      <c r="AK2395">
        <v>0.18573460569749697</v>
      </c>
      <c r="AL2395">
        <v>3.1361046451877997E-2</v>
      </c>
      <c r="AM2395">
        <v>0.8603910011178254</v>
      </c>
      <c r="AN2395">
        <v>-0.22489340081152712</v>
      </c>
      <c r="AO2395">
        <v>22.438448056433117</v>
      </c>
      <c r="AP2395">
        <v>-5.4655297880287881</v>
      </c>
      <c r="AQ2395">
        <v>20.532169401389069</v>
      </c>
      <c r="AR2395">
        <v>0.48655040702497027</v>
      </c>
      <c r="AS2395">
        <v>0.26273419399440262</v>
      </c>
      <c r="AT2395">
        <v>-0.99999999999999944</v>
      </c>
      <c r="AU2395">
        <v>-0.99999999999999944</v>
      </c>
      <c r="AV2395">
        <v>-0.20799217988688826</v>
      </c>
      <c r="AW2395">
        <v>57.348417956859805</v>
      </c>
      <c r="AX2395">
        <v>57.348417956859805</v>
      </c>
      <c r="AY2395">
        <v>-3.3920502729657923E-2</v>
      </c>
      <c r="AZ2395">
        <v>-24.81796018193776</v>
      </c>
      <c r="BA2395">
        <v>1388.9684616594661</v>
      </c>
      <c r="CU2395" t="e">
        <v>#N/A</v>
      </c>
      <c r="CV2395" t="e">
        <v>#N/A</v>
      </c>
    </row>
    <row r="2396" spans="1:100" x14ac:dyDescent="0.25">
      <c r="A2396">
        <v>5518</v>
      </c>
      <c r="B2396" t="s">
        <v>2693</v>
      </c>
      <c r="C2396">
        <v>3</v>
      </c>
      <c r="D2396">
        <v>3.653963788321712</v>
      </c>
      <c r="E2396">
        <v>0</v>
      </c>
      <c r="F2396">
        <v>0.30551532396276559</v>
      </c>
      <c r="G2396">
        <v>0.30551532396276559</v>
      </c>
      <c r="H2396">
        <v>8.3664312212129499E-2</v>
      </c>
      <c r="I2396">
        <v>0</v>
      </c>
      <c r="J2396">
        <v>5.0198587327277711</v>
      </c>
      <c r="K2396">
        <v>8.3664312212129499E-2</v>
      </c>
      <c r="L2396">
        <v>-0.99999999999999944</v>
      </c>
      <c r="M2396">
        <v>-0.99999999999999944</v>
      </c>
      <c r="N2396">
        <v>1.6732862442425906</v>
      </c>
      <c r="O2396">
        <v>8.9793378450122514</v>
      </c>
      <c r="P2396">
        <v>0.87186107139361435</v>
      </c>
      <c r="Q2396">
        <v>1.7902867618703082</v>
      </c>
      <c r="R2396">
        <v>0.59826387351462629</v>
      </c>
      <c r="S2396">
        <v>0.3558593750485039</v>
      </c>
      <c r="T2396">
        <v>0.14145701831769578</v>
      </c>
      <c r="U2396">
        <v>0.10085382265664919</v>
      </c>
      <c r="V2396">
        <v>0</v>
      </c>
      <c r="W2396">
        <v>20.58023615242876</v>
      </c>
      <c r="X2396">
        <v>0.61858192041833915</v>
      </c>
      <c r="Y2396">
        <v>-0.99999999999999944</v>
      </c>
      <c r="Z2396">
        <v>-0.99999999999999944</v>
      </c>
      <c r="AA2396">
        <v>40.002010296527324</v>
      </c>
      <c r="AB2396">
        <v>0.26611018948906884</v>
      </c>
      <c r="AC2396">
        <v>2.0994373355189937E-3</v>
      </c>
      <c r="AD2396">
        <v>0.10826057858709068</v>
      </c>
      <c r="AE2396">
        <v>18.823510270583927</v>
      </c>
      <c r="AF2396">
        <v>-0.99999999999999944</v>
      </c>
      <c r="AG2396">
        <v>-0.99999999999999944</v>
      </c>
      <c r="AH2396">
        <v>-0.99999999999999944</v>
      </c>
      <c r="AI2396">
        <v>0</v>
      </c>
      <c r="AJ2396">
        <v>0</v>
      </c>
      <c r="AK2396">
        <v>-0.38896055819396491</v>
      </c>
      <c r="AL2396">
        <v>0.28270816235753987</v>
      </c>
      <c r="AM2396">
        <v>0.16414460860243374</v>
      </c>
      <c r="AN2396">
        <v>0.2307418846648821</v>
      </c>
      <c r="AO2396">
        <v>2.158812424091018</v>
      </c>
      <c r="AP2396">
        <v>7.1820879284097501</v>
      </c>
      <c r="AQ2396">
        <v>25.60009488515654</v>
      </c>
      <c r="AR2396">
        <v>0.59817021602284859</v>
      </c>
      <c r="AS2396">
        <v>0.70224623263046848</v>
      </c>
      <c r="AT2396">
        <v>-0.99999999999999944</v>
      </c>
      <c r="AU2396">
        <v>-0.99999999999999944</v>
      </c>
      <c r="AV2396">
        <v>0.90377919747739188</v>
      </c>
      <c r="AW2396">
        <v>56.16343606994932</v>
      </c>
      <c r="AX2396">
        <v>56.16343606994932</v>
      </c>
      <c r="AY2396">
        <v>0.15406698192608098</v>
      </c>
      <c r="AZ2396">
        <v>6.7890745509657862</v>
      </c>
      <c r="BA2396">
        <v>1459.6793968041873</v>
      </c>
    </row>
    <row r="2397" spans="1:100" x14ac:dyDescent="0.25">
      <c r="A2397">
        <v>5519</v>
      </c>
      <c r="B2397" t="s">
        <v>2694</v>
      </c>
      <c r="C2397">
        <v>3</v>
      </c>
      <c r="D2397">
        <v>5.2052443664036039</v>
      </c>
      <c r="E2397">
        <v>-9.2153611404187624E-2</v>
      </c>
      <c r="F2397">
        <v>0.21975723542409645</v>
      </c>
      <c r="G2397">
        <v>0.21434785123073863</v>
      </c>
      <c r="H2397">
        <v>1.2779360861816731E-2</v>
      </c>
      <c r="I2397">
        <v>0</v>
      </c>
      <c r="J2397">
        <v>0.76676165170900279</v>
      </c>
      <c r="K2397">
        <v>1.2779360861816731E-2</v>
      </c>
      <c r="L2397">
        <v>-1.0000000000000016</v>
      </c>
      <c r="M2397">
        <v>-1.0000000000000016</v>
      </c>
      <c r="N2397">
        <v>0.25558721723633487</v>
      </c>
      <c r="O2397">
        <v>6.1863538693433506</v>
      </c>
      <c r="P2397">
        <v>-6.9751904911798654E-2</v>
      </c>
      <c r="Q2397">
        <v>2.0130990058698983</v>
      </c>
      <c r="R2397">
        <v>0.56653939038755496</v>
      </c>
      <c r="S2397">
        <v>0.33934334842596858</v>
      </c>
      <c r="T2397">
        <v>0.13215004177298598</v>
      </c>
      <c r="U2397">
        <v>-8.5756158161858206E-2</v>
      </c>
      <c r="V2397">
        <v>0</v>
      </c>
      <c r="W2397">
        <v>14.918314847011185</v>
      </c>
      <c r="X2397">
        <v>-8.5493894870643405E-2</v>
      </c>
      <c r="Y2397">
        <v>-1.0000000000000016</v>
      </c>
      <c r="Z2397">
        <v>-1.0000000000000016</v>
      </c>
      <c r="AA2397">
        <v>39.008093211012856</v>
      </c>
      <c r="AB2397">
        <v>0.2499741079396115</v>
      </c>
      <c r="AC2397">
        <v>5.6669181900207033E-2</v>
      </c>
      <c r="AD2397">
        <v>0.16382148963246404</v>
      </c>
      <c r="AE2397">
        <v>23.52323897361412</v>
      </c>
      <c r="AF2397">
        <v>-1.0000000000000016</v>
      </c>
      <c r="AG2397">
        <v>-1.0000000000000016</v>
      </c>
      <c r="AH2397">
        <v>-1.0000000000000016</v>
      </c>
      <c r="AI2397">
        <v>0</v>
      </c>
      <c r="AJ2397">
        <v>0</v>
      </c>
      <c r="AK2397">
        <v>0.25306676764980618</v>
      </c>
      <c r="AL2397">
        <v>0.129437476977009</v>
      </c>
      <c r="AM2397">
        <v>8.3431180276131056E-2</v>
      </c>
      <c r="AN2397">
        <v>-3.388135684501889E-2</v>
      </c>
      <c r="AO2397">
        <v>3.3511133451523079</v>
      </c>
      <c r="AP2397">
        <v>-0.19984653624042625</v>
      </c>
      <c r="AQ2397">
        <v>15.685076498720191</v>
      </c>
      <c r="AR2397">
        <v>0.38573723203709653</v>
      </c>
      <c r="AS2397">
        <v>-7.2714534008826104E-2</v>
      </c>
      <c r="AT2397">
        <v>-1.0000000000000016</v>
      </c>
      <c r="AU2397">
        <v>-1.0000000000000016</v>
      </c>
      <c r="AV2397">
        <v>0.78088724161829359</v>
      </c>
      <c r="AW2397">
        <v>44.994600544115762</v>
      </c>
      <c r="AX2397">
        <v>44.994600544115762</v>
      </c>
      <c r="AY2397">
        <v>0.28140569767202006</v>
      </c>
      <c r="AZ2397">
        <v>8.6674416183069329</v>
      </c>
      <c r="BA2397">
        <v>1425.6529096005274</v>
      </c>
      <c r="CU2397" t="e">
        <v>#N/A</v>
      </c>
      <c r="CV2397" t="e">
        <v>#N/A</v>
      </c>
    </row>
    <row r="2398" spans="1:100" x14ac:dyDescent="0.25">
      <c r="A2398">
        <v>5522</v>
      </c>
      <c r="B2398" t="s">
        <v>2695</v>
      </c>
      <c r="C2398">
        <v>3</v>
      </c>
      <c r="D2398">
        <v>4.7297540339907664</v>
      </c>
      <c r="E2398">
        <v>-3.1517425304407154E-2</v>
      </c>
      <c r="F2398">
        <v>0.18758538894710738</v>
      </c>
      <c r="G2398">
        <v>0.18758538894710738</v>
      </c>
      <c r="H2398">
        <v>0.81839787423102162</v>
      </c>
      <c r="I2398">
        <v>0</v>
      </c>
      <c r="J2398">
        <v>49.103872453861278</v>
      </c>
      <c r="K2398">
        <v>0.81839787423102162</v>
      </c>
      <c r="L2398">
        <v>-1.0000000000000016</v>
      </c>
      <c r="M2398">
        <v>-1.0000000000000016</v>
      </c>
      <c r="N2398">
        <v>16.367957484620423</v>
      </c>
      <c r="O2398">
        <v>54.021211876799171</v>
      </c>
      <c r="P2398">
        <v>-4.7116697829325364E-3</v>
      </c>
      <c r="Q2398">
        <v>0.99094379548859024</v>
      </c>
      <c r="R2398">
        <v>0.29009198753844834</v>
      </c>
      <c r="S2398">
        <v>0.33333333333333359</v>
      </c>
      <c r="T2398">
        <v>0.40017622544308312</v>
      </c>
      <c r="U2398">
        <v>0.44418782692084552</v>
      </c>
      <c r="V2398">
        <v>0</v>
      </c>
      <c r="W2398">
        <v>14.371980458649642</v>
      </c>
      <c r="X2398">
        <v>1.7538989205648188</v>
      </c>
      <c r="Y2398">
        <v>-1.0000000000000016</v>
      </c>
      <c r="Z2398">
        <v>-1.0000000000000016</v>
      </c>
      <c r="AA2398">
        <v>31.869072923182934</v>
      </c>
      <c r="AB2398">
        <v>0.12439557681845832</v>
      </c>
      <c r="AC2398">
        <v>6.3701284983806714E-2</v>
      </c>
      <c r="AD2398">
        <v>0.15604314773763139</v>
      </c>
      <c r="AE2398">
        <v>17.207000476994839</v>
      </c>
      <c r="AF2398">
        <v>-1.0000000000000016</v>
      </c>
      <c r="AG2398">
        <v>-1.0000000000000016</v>
      </c>
      <c r="AH2398">
        <v>-1.0000000000000016</v>
      </c>
      <c r="AI2398">
        <v>1.107559163569129E-2</v>
      </c>
      <c r="AJ2398">
        <v>0</v>
      </c>
      <c r="AK2398">
        <v>0.5008717127516048</v>
      </c>
      <c r="AL2398">
        <v>-0.11210848071524189</v>
      </c>
      <c r="AM2398">
        <v>0.22284608477361761</v>
      </c>
      <c r="AN2398">
        <v>0.31393395583780104</v>
      </c>
      <c r="AO2398">
        <v>8.0755106830984644</v>
      </c>
      <c r="AP2398">
        <v>7.2878064923688157</v>
      </c>
      <c r="AQ2398">
        <v>63.475852912510895</v>
      </c>
      <c r="AR2398">
        <v>1.1776973856972628</v>
      </c>
      <c r="AS2398">
        <v>2.5722967947958395</v>
      </c>
      <c r="AT2398">
        <v>-1.0000000000000016</v>
      </c>
      <c r="AU2398">
        <v>-1.0000000000000016</v>
      </c>
      <c r="AV2398">
        <v>0.47767737648555564</v>
      </c>
      <c r="AW2398">
        <v>93.178091292350913</v>
      </c>
      <c r="AX2398">
        <v>93.399603125064729</v>
      </c>
      <c r="AY2398">
        <v>0.32575850864845379</v>
      </c>
      <c r="AZ2398">
        <v>67.397357263060854</v>
      </c>
      <c r="BA2398">
        <v>1502.6277427246866</v>
      </c>
    </row>
    <row r="2399" spans="1:100" x14ac:dyDescent="0.25">
      <c r="A2399">
        <v>5523</v>
      </c>
      <c r="B2399" t="s">
        <v>460</v>
      </c>
      <c r="C2399">
        <v>2</v>
      </c>
      <c r="D2399">
        <v>3.7543110355617975</v>
      </c>
      <c r="E2399">
        <v>4.9721895601185506E-3</v>
      </c>
      <c r="F2399">
        <v>8.931857289842958E-2</v>
      </c>
      <c r="G2399">
        <v>9.739104644912841E-2</v>
      </c>
      <c r="H2399">
        <v>7.2375748088772729E-2</v>
      </c>
      <c r="I2399">
        <v>0</v>
      </c>
      <c r="J2399">
        <v>4.3425448853263635</v>
      </c>
      <c r="K2399">
        <v>7.2375748088772729E-2</v>
      </c>
      <c r="L2399">
        <v>-1</v>
      </c>
      <c r="M2399">
        <v>-1</v>
      </c>
      <c r="N2399">
        <v>1.4475149617754544</v>
      </c>
      <c r="O2399">
        <v>8.3556375386731538</v>
      </c>
      <c r="P2399">
        <v>0.19295976508472462</v>
      </c>
      <c r="Q2399">
        <v>0.73925608685519117</v>
      </c>
      <c r="R2399">
        <v>0.24429992961310143</v>
      </c>
      <c r="S2399">
        <v>0.32838378791386141</v>
      </c>
      <c r="T2399">
        <v>0.275518234018516</v>
      </c>
      <c r="U2399">
        <v>6.6896551398551385E-2</v>
      </c>
      <c r="V2399">
        <v>-7.8534418115588835E-4</v>
      </c>
      <c r="W2399">
        <v>23.640940660539783</v>
      </c>
      <c r="X2399">
        <v>0.75320091898526154</v>
      </c>
      <c r="Y2399">
        <v>-1</v>
      </c>
      <c r="Z2399">
        <v>-1</v>
      </c>
      <c r="AA2399">
        <v>41.020809752584</v>
      </c>
      <c r="AB2399">
        <v>0.10539933215153896</v>
      </c>
      <c r="AC2399">
        <v>0.10560839612827028</v>
      </c>
      <c r="AD2399">
        <v>0.1011203331422994</v>
      </c>
      <c r="AE2399">
        <v>16.513666926183742</v>
      </c>
      <c r="AF2399">
        <v>-1</v>
      </c>
      <c r="AG2399">
        <v>-1</v>
      </c>
      <c r="AH2399">
        <v>-1</v>
      </c>
      <c r="AI2399">
        <v>-6.9767273188606877E-4</v>
      </c>
      <c r="AJ2399">
        <v>-7.8534418115588835E-4</v>
      </c>
      <c r="AK2399">
        <v>0.10492898212357001</v>
      </c>
      <c r="AL2399">
        <v>6.6898974865677321E-2</v>
      </c>
      <c r="AM2399">
        <v>0.11386764925666032</v>
      </c>
      <c r="AN2399">
        <v>6.9573210958393444E-2</v>
      </c>
      <c r="AO2399">
        <v>3.2865355888580443</v>
      </c>
      <c r="AP2399">
        <v>2.1586257014645365</v>
      </c>
      <c r="AQ2399">
        <v>28.790047684493064</v>
      </c>
      <c r="AR2399">
        <v>0.6791890989352074</v>
      </c>
      <c r="AS2399">
        <v>0.83786144738953139</v>
      </c>
      <c r="AT2399">
        <v>-1</v>
      </c>
      <c r="AU2399">
        <v>-1</v>
      </c>
      <c r="AV2399">
        <v>0.37591218847029551</v>
      </c>
      <c r="AW2399">
        <v>52.717160562669221</v>
      </c>
      <c r="AX2399">
        <v>52.803534173162674</v>
      </c>
      <c r="AY2399">
        <v>0.15043603394236596</v>
      </c>
      <c r="AZ2399">
        <v>-2.8434854567142418</v>
      </c>
      <c r="BA2399">
        <v>1382.6182808836706</v>
      </c>
    </row>
    <row r="2400" spans="1:100" x14ac:dyDescent="0.25">
      <c r="A2400">
        <v>5524</v>
      </c>
      <c r="B2400" t="s">
        <v>2696</v>
      </c>
      <c r="C2400">
        <v>3</v>
      </c>
      <c r="D2400">
        <v>5.1224332720798875</v>
      </c>
      <c r="E2400">
        <v>0</v>
      </c>
      <c r="F2400">
        <v>-0.12873102468875594</v>
      </c>
      <c r="G2400">
        <v>-0.12873102468875594</v>
      </c>
      <c r="H2400">
        <v>0.2483674593856646</v>
      </c>
      <c r="I2400">
        <v>-4.1198852716515296E-4</v>
      </c>
      <c r="J2400">
        <v>14.877328251509978</v>
      </c>
      <c r="K2400">
        <v>0.24795547085849942</v>
      </c>
      <c r="L2400">
        <v>-0.99999999999999989</v>
      </c>
      <c r="M2400">
        <v>-0.99999999999999989</v>
      </c>
      <c r="N2400">
        <v>4.9591094171699899</v>
      </c>
      <c r="O2400">
        <v>19.871030498901103</v>
      </c>
      <c r="P2400">
        <v>2.7456197825001025</v>
      </c>
      <c r="Q2400">
        <v>-0.99854502964602421</v>
      </c>
      <c r="R2400">
        <v>-4.6839549953004753E-2</v>
      </c>
      <c r="S2400">
        <v>0.33333333333333337</v>
      </c>
      <c r="T2400">
        <v>0.33933281307749985</v>
      </c>
      <c r="U2400">
        <v>5.9808498944166039E-2</v>
      </c>
      <c r="V2400">
        <v>8.2478068290152903E-2</v>
      </c>
      <c r="W2400">
        <v>22.679889711466092</v>
      </c>
      <c r="X2400">
        <v>1.1563519094627805</v>
      </c>
      <c r="Y2400">
        <v>-0.99999999999999989</v>
      </c>
      <c r="Z2400">
        <v>-0.99999999999999989</v>
      </c>
      <c r="AA2400">
        <v>53.141289011796182</v>
      </c>
      <c r="AB2400">
        <v>0.32105932662406222</v>
      </c>
      <c r="AC2400">
        <v>7.5456568790208775E-2</v>
      </c>
      <c r="AD2400">
        <v>0.2136488815913912</v>
      </c>
      <c r="AE2400">
        <v>30.508238850283103</v>
      </c>
      <c r="AF2400">
        <v>-0.99999999999999989</v>
      </c>
      <c r="AG2400">
        <v>-0.99999999999999989</v>
      </c>
      <c r="AH2400">
        <v>-0.99999999999999989</v>
      </c>
      <c r="AI2400">
        <v>0</v>
      </c>
      <c r="AJ2400">
        <v>8.2478068290152903E-2</v>
      </c>
      <c r="AK2400">
        <v>7.7329098560425247E-2</v>
      </c>
      <c r="AL2400">
        <v>0.12038232981370832</v>
      </c>
      <c r="AM2400">
        <v>0.1473925367903062</v>
      </c>
      <c r="AN2400">
        <v>0.22046306952426775</v>
      </c>
      <c r="AO2400">
        <v>4.0714589125597804</v>
      </c>
      <c r="AP2400">
        <v>6.113488387175237</v>
      </c>
      <c r="AQ2400">
        <v>37.557217962976061</v>
      </c>
      <c r="AR2400">
        <v>0.81495271364515176</v>
      </c>
      <c r="AS2400">
        <v>1.40430738032128</v>
      </c>
      <c r="AT2400">
        <v>-0.99999999999999989</v>
      </c>
      <c r="AU2400">
        <v>-0.99999999999999989</v>
      </c>
      <c r="AV2400">
        <v>-0.17557057464176071</v>
      </c>
      <c r="AW2400">
        <v>79.125807897872562</v>
      </c>
      <c r="AX2400">
        <v>87.373614726887837</v>
      </c>
      <c r="AY2400">
        <v>0.20038152437335643</v>
      </c>
      <c r="AZ2400">
        <v>11.270621319135314</v>
      </c>
      <c r="BA2400">
        <v>1459.1658829593673</v>
      </c>
      <c r="CU2400" t="e">
        <v>#N/A</v>
      </c>
      <c r="CV2400" t="e">
        <v>#N/A</v>
      </c>
    </row>
    <row r="2401" spans="1:100" x14ac:dyDescent="0.25">
      <c r="A2401">
        <v>5525</v>
      </c>
      <c r="B2401" t="s">
        <v>2697</v>
      </c>
      <c r="C2401">
        <v>3</v>
      </c>
      <c r="D2401">
        <v>3.2671582273134296</v>
      </c>
      <c r="E2401">
        <v>0</v>
      </c>
      <c r="F2401">
        <v>-0.18751851519576715</v>
      </c>
      <c r="G2401">
        <v>-0.18751851519576715</v>
      </c>
      <c r="H2401">
        <v>-4.8123039599636507E-2</v>
      </c>
      <c r="I2401">
        <v>0</v>
      </c>
      <c r="J2401">
        <v>-2.8873823759781887</v>
      </c>
      <c r="K2401">
        <v>-4.8123039599636507E-2</v>
      </c>
      <c r="L2401">
        <v>-0.99999999999999978</v>
      </c>
      <c r="M2401">
        <v>-0.99999999999999978</v>
      </c>
      <c r="N2401">
        <v>-0.96246079199272883</v>
      </c>
      <c r="O2401">
        <v>0.19225733613947499</v>
      </c>
      <c r="P2401">
        <v>1.0389791878519019</v>
      </c>
      <c r="Q2401">
        <v>0.43421702537514789</v>
      </c>
      <c r="R2401">
        <v>0.23432126184077559</v>
      </c>
      <c r="S2401">
        <v>0.33333333333333315</v>
      </c>
      <c r="T2401">
        <v>0.23442236842282088</v>
      </c>
      <c r="U2401">
        <v>5.6491201994527777E-3</v>
      </c>
      <c r="V2401">
        <v>1.8383414009472826E-3</v>
      </c>
      <c r="W2401">
        <v>24.934648118247608</v>
      </c>
      <c r="X2401">
        <v>0.63390355387795194</v>
      </c>
      <c r="Y2401">
        <v>-0.99999999999999978</v>
      </c>
      <c r="Z2401">
        <v>-0.99999999999999978</v>
      </c>
      <c r="AA2401">
        <v>29.833295680939351</v>
      </c>
      <c r="AB2401">
        <v>-1.6803235220014525E-3</v>
      </c>
      <c r="AC2401">
        <v>0.13012725179434134</v>
      </c>
      <c r="AD2401">
        <v>-3.516040225532082E-2</v>
      </c>
      <c r="AE2401">
        <v>4.6643263008509566</v>
      </c>
      <c r="AF2401">
        <v>-0.99999999999999978</v>
      </c>
      <c r="AG2401">
        <v>-0.99999999999999978</v>
      </c>
      <c r="AH2401">
        <v>-0.99999999999999978</v>
      </c>
      <c r="AI2401">
        <v>0</v>
      </c>
      <c r="AJ2401">
        <v>1.8383414009472826E-3</v>
      </c>
      <c r="AK2401">
        <v>-6.1739724551852233E-2</v>
      </c>
      <c r="AL2401">
        <v>-5.0451800857867195E-3</v>
      </c>
      <c r="AM2401">
        <v>3.4743991716777611E-2</v>
      </c>
      <c r="AN2401">
        <v>6.5675466056741738E-2</v>
      </c>
      <c r="AO2401">
        <v>0.5599011701601796</v>
      </c>
      <c r="AP2401">
        <v>1.61666075098961</v>
      </c>
      <c r="AQ2401">
        <v>22.047265742269424</v>
      </c>
      <c r="AR2401">
        <v>0.57524316335655445</v>
      </c>
      <c r="AS2401">
        <v>0.58578051427831535</v>
      </c>
      <c r="AT2401">
        <v>-0.99999999999999978</v>
      </c>
      <c r="AU2401">
        <v>-0.99999999999999978</v>
      </c>
      <c r="AV2401">
        <v>4.6802746645008442E-2</v>
      </c>
      <c r="AW2401">
        <v>31.642213768068423</v>
      </c>
      <c r="AX2401">
        <v>31.826047908163154</v>
      </c>
      <c r="AY2401">
        <v>-6.3180034380214828E-3</v>
      </c>
      <c r="AZ2401">
        <v>-31.923476143217322</v>
      </c>
      <c r="BA2401">
        <v>1380.9828215835382</v>
      </c>
    </row>
    <row r="2402" spans="1:100" x14ac:dyDescent="0.25">
      <c r="A2402">
        <v>5526</v>
      </c>
      <c r="B2402" t="s">
        <v>2698</v>
      </c>
      <c r="C2402">
        <v>3</v>
      </c>
      <c r="D2402">
        <v>4.5478759160764195</v>
      </c>
      <c r="E2402">
        <v>0</v>
      </c>
      <c r="F2402">
        <v>-0.11389489464542679</v>
      </c>
      <c r="G2402">
        <v>-0.11389489464542679</v>
      </c>
      <c r="H2402">
        <v>0.16048771084931707</v>
      </c>
      <c r="I2402">
        <v>0</v>
      </c>
      <c r="J2402">
        <v>9.629262650959026</v>
      </c>
      <c r="K2402">
        <v>0.16048771084931707</v>
      </c>
      <c r="L2402">
        <v>-0.99999999999999944</v>
      </c>
      <c r="M2402">
        <v>-0.99999999999999944</v>
      </c>
      <c r="N2402">
        <v>3.2097542169863416</v>
      </c>
      <c r="O2402">
        <v>14.063243672390012</v>
      </c>
      <c r="P2402">
        <v>1.4946569963522793</v>
      </c>
      <c r="Q2402">
        <v>-2.383255351621782</v>
      </c>
      <c r="R2402">
        <v>-0.71800617101237996</v>
      </c>
      <c r="S2402">
        <v>0.33333333333333304</v>
      </c>
      <c r="T2402">
        <v>0.28955295729628194</v>
      </c>
      <c r="U2402">
        <v>5.1873429351055156E-2</v>
      </c>
      <c r="V2402">
        <v>9.5594555984444982E-2</v>
      </c>
      <c r="W2402">
        <v>24.394662604631918</v>
      </c>
      <c r="X2402">
        <v>1.1996792570541375</v>
      </c>
      <c r="Y2402">
        <v>-0.99999999999999944</v>
      </c>
      <c r="Z2402">
        <v>-0.99999999999999944</v>
      </c>
      <c r="AA2402">
        <v>53.985492798334235</v>
      </c>
      <c r="AB2402">
        <v>0.23665184568140019</v>
      </c>
      <c r="AC2402">
        <v>0.12243325685164631</v>
      </c>
      <c r="AD2402">
        <v>0.24709162476124766</v>
      </c>
      <c r="AE2402">
        <v>30.308836364714711</v>
      </c>
      <c r="AF2402">
        <v>-0.99999999999999944</v>
      </c>
      <c r="AG2402">
        <v>-0.99999999999999944</v>
      </c>
      <c r="AH2402">
        <v>-0.99999999999999944</v>
      </c>
      <c r="AI2402">
        <v>-2.331352172250508E-2</v>
      </c>
      <c r="AJ2402">
        <v>9.5594555984444982E-2</v>
      </c>
      <c r="AK2402">
        <v>0.11067759780133442</v>
      </c>
      <c r="AL2402">
        <v>0.15786717244463114</v>
      </c>
      <c r="AM2402">
        <v>4.5046999781740732E-2</v>
      </c>
      <c r="AN2402">
        <v>-0.1621888131777223</v>
      </c>
      <c r="AO2402">
        <v>1.67956298355019</v>
      </c>
      <c r="AP2402">
        <v>-3.2653844672199015</v>
      </c>
      <c r="AQ2402">
        <v>34.023925255590946</v>
      </c>
      <c r="AR2402">
        <v>0.7703542759651153</v>
      </c>
      <c r="AS2402">
        <v>1.3601669679034545</v>
      </c>
      <c r="AT2402">
        <v>-0.99999999999999944</v>
      </c>
      <c r="AU2402">
        <v>-0.99999999999999944</v>
      </c>
      <c r="AV2402">
        <v>-0.83190106565780653</v>
      </c>
      <c r="AW2402">
        <v>64.783352003504348</v>
      </c>
      <c r="AX2402">
        <v>73.876537167498768</v>
      </c>
      <c r="AY2402">
        <v>7.6219124050519851E-2</v>
      </c>
      <c r="AZ2402">
        <v>-0.25060598063549233</v>
      </c>
      <c r="BA2402">
        <v>1442.4258387467253</v>
      </c>
    </row>
    <row r="2403" spans="1:100" x14ac:dyDescent="0.25">
      <c r="A2403">
        <v>5527</v>
      </c>
      <c r="B2403" t="s">
        <v>2699</v>
      </c>
      <c r="C2403">
        <v>3</v>
      </c>
      <c r="D2403">
        <v>5.244249908532713</v>
      </c>
      <c r="E2403">
        <v>-6.4925380450280193E-2</v>
      </c>
      <c r="F2403">
        <v>-5.7255926628720741E-2</v>
      </c>
      <c r="G2403">
        <v>-7.012876203472225E-2</v>
      </c>
      <c r="H2403">
        <v>4.7308447199458786E-2</v>
      </c>
      <c r="I2403">
        <v>0</v>
      </c>
      <c r="J2403">
        <v>2.8385068319675257</v>
      </c>
      <c r="K2403">
        <v>4.7308447199458786E-2</v>
      </c>
      <c r="L2403">
        <v>-0.99999999999999967</v>
      </c>
      <c r="M2403">
        <v>-0.99999999999999967</v>
      </c>
      <c r="N2403">
        <v>0.94616894398917473</v>
      </c>
      <c r="O2403">
        <v>8.0126279784655168</v>
      </c>
      <c r="P2403">
        <v>0.6875506055707814</v>
      </c>
      <c r="Q2403">
        <v>-0.40440555879481022</v>
      </c>
      <c r="R2403">
        <v>-0.12644215887347635</v>
      </c>
      <c r="S2403">
        <v>0.33333333333333287</v>
      </c>
      <c r="T2403">
        <v>0.39449125481973685</v>
      </c>
      <c r="U2403">
        <v>0.48337144384437092</v>
      </c>
      <c r="V2403">
        <v>0</v>
      </c>
      <c r="W2403">
        <v>46.55550339191926</v>
      </c>
      <c r="X2403">
        <v>2.6845685775670582</v>
      </c>
      <c r="Y2403">
        <v>-0.99999999999999967</v>
      </c>
      <c r="Z2403">
        <v>-0.99999999999999967</v>
      </c>
      <c r="AA2403">
        <v>52.125754264310913</v>
      </c>
      <c r="AB2403">
        <v>0.2252598850140182</v>
      </c>
      <c r="AC2403">
        <v>-5.4586104450185469E-2</v>
      </c>
      <c r="AD2403">
        <v>-5.6739919938530683E-2</v>
      </c>
      <c r="AE2403">
        <v>5.6966930312651041</v>
      </c>
      <c r="AF2403">
        <v>-0.99999999999999967</v>
      </c>
      <c r="AG2403">
        <v>-0.99999999999999967</v>
      </c>
      <c r="AH2403">
        <v>-0.99999999999999967</v>
      </c>
      <c r="AI2403">
        <v>-2.5402011639284228E-2</v>
      </c>
      <c r="AJ2403">
        <v>0</v>
      </c>
      <c r="AK2403">
        <v>0.15690515627476534</v>
      </c>
      <c r="AL2403">
        <v>-2.9227143768122073E-2</v>
      </c>
      <c r="AM2403">
        <v>3.5948446845090153E-2</v>
      </c>
      <c r="AN2403">
        <v>7.7778588085225517E-2</v>
      </c>
      <c r="AO2403">
        <v>1.6832369525010806</v>
      </c>
      <c r="AP2403">
        <v>1.7983289832900264</v>
      </c>
      <c r="AQ2403">
        <v>49.394010223886774</v>
      </c>
      <c r="AR2403">
        <v>1.2111960319974417</v>
      </c>
      <c r="AS2403">
        <v>2.7318770247665189</v>
      </c>
      <c r="AT2403">
        <v>-0.99999999999999967</v>
      </c>
      <c r="AU2403">
        <v>-0.99999999999999967</v>
      </c>
      <c r="AV2403">
        <v>-0.1965709209081985</v>
      </c>
      <c r="AW2403">
        <v>61.936711226066478</v>
      </c>
      <c r="AX2403">
        <v>61.42867099328079</v>
      </c>
      <c r="AY2403">
        <v>-1.6357404311218383E-2</v>
      </c>
      <c r="AZ2403">
        <v>-18.921879379317467</v>
      </c>
      <c r="BA2403">
        <v>1361.677569167791</v>
      </c>
    </row>
    <row r="2404" spans="1:100" x14ac:dyDescent="0.25">
      <c r="A2404">
        <v>5528</v>
      </c>
      <c r="B2404" t="s">
        <v>2700</v>
      </c>
      <c r="C2404">
        <v>2</v>
      </c>
      <c r="D2404">
        <v>3.9679966526979271</v>
      </c>
      <c r="E2404">
        <v>5.2437765377079351E-2</v>
      </c>
      <c r="F2404">
        <v>0.20751304161942266</v>
      </c>
      <c r="G2404">
        <v>0.21612224733689694</v>
      </c>
      <c r="H2404">
        <v>9.6938807178612876E-2</v>
      </c>
      <c r="I2404">
        <v>0</v>
      </c>
      <c r="J2404">
        <v>5.816328430716772</v>
      </c>
      <c r="K2404">
        <v>9.6938807178612876E-2</v>
      </c>
      <c r="L2404">
        <v>-1</v>
      </c>
      <c r="M2404">
        <v>-1</v>
      </c>
      <c r="N2404">
        <v>1.9387761435722575</v>
      </c>
      <c r="O2404">
        <v>9.8865133087912547</v>
      </c>
      <c r="P2404">
        <v>0.43334753520877889</v>
      </c>
      <c r="Q2404">
        <v>1.3011047146066188</v>
      </c>
      <c r="R2404">
        <v>0.4288382141524697</v>
      </c>
      <c r="S2404">
        <v>0.33297532556654902</v>
      </c>
      <c r="T2404">
        <v>0.29490379817385598</v>
      </c>
      <c r="U2404">
        <v>9.0901329247140672E-2</v>
      </c>
      <c r="V2404">
        <v>2.3887725768118161E-3</v>
      </c>
      <c r="W2404">
        <v>25.155982436985479</v>
      </c>
      <c r="X2404">
        <v>0.86440541959342965</v>
      </c>
      <c r="Y2404">
        <v>-1</v>
      </c>
      <c r="Z2404">
        <v>-1</v>
      </c>
      <c r="AA2404">
        <v>44.140036750787687</v>
      </c>
      <c r="AB2404">
        <v>0.13232516583575099</v>
      </c>
      <c r="AC2404">
        <v>0.13254444810203969</v>
      </c>
      <c r="AD2404">
        <v>0.12782507006805494</v>
      </c>
      <c r="AE2404">
        <v>18.994249324796069</v>
      </c>
      <c r="AF2404">
        <v>-1</v>
      </c>
      <c r="AG2404">
        <v>-1</v>
      </c>
      <c r="AH2404">
        <v>-1</v>
      </c>
      <c r="AI2404">
        <v>1.0428307174143831E-3</v>
      </c>
      <c r="AJ2404">
        <v>2.3887725768118161E-3</v>
      </c>
      <c r="AK2404">
        <v>7.2490295666661125E-2</v>
      </c>
      <c r="AL2404">
        <v>9.9337661322586202E-2</v>
      </c>
      <c r="AM2404">
        <v>7.608555297677666E-2</v>
      </c>
      <c r="AN2404">
        <v>0.1073553072382771</v>
      </c>
      <c r="AO2404">
        <v>2.3244554361856569</v>
      </c>
      <c r="AP2404">
        <v>3.1207058541369239</v>
      </c>
      <c r="AQ2404">
        <v>30.402916586152436</v>
      </c>
      <c r="AR2404">
        <v>0.71469150049661945</v>
      </c>
      <c r="AS2404">
        <v>0.95267175960956496</v>
      </c>
      <c r="AT2404">
        <v>-1</v>
      </c>
      <c r="AU2404">
        <v>-1</v>
      </c>
      <c r="AV2404">
        <v>0.62080192277339652</v>
      </c>
      <c r="AW2404">
        <v>56.311841465323141</v>
      </c>
      <c r="AX2404">
        <v>56.445307687443339</v>
      </c>
      <c r="AY2404">
        <v>0.17812471684849746</v>
      </c>
      <c r="AZ2404">
        <v>2.0073646916769619</v>
      </c>
      <c r="BA2404">
        <v>1462.8334503002397</v>
      </c>
    </row>
    <row r="2405" spans="1:100" x14ac:dyDescent="0.25">
      <c r="A2405">
        <v>5530</v>
      </c>
      <c r="B2405" t="s">
        <v>2701</v>
      </c>
      <c r="C2405">
        <v>3</v>
      </c>
      <c r="D2405">
        <v>4.9160195657938424</v>
      </c>
      <c r="E2405">
        <v>0</v>
      </c>
      <c r="F2405">
        <v>0</v>
      </c>
      <c r="G2405">
        <v>0</v>
      </c>
      <c r="H2405">
        <v>0.54691191955149554</v>
      </c>
      <c r="I2405">
        <v>0</v>
      </c>
      <c r="J2405">
        <v>32.814715173089738</v>
      </c>
      <c r="K2405">
        <v>0.54691191955149554</v>
      </c>
      <c r="L2405">
        <v>-1.0000000000000009</v>
      </c>
      <c r="M2405">
        <v>-1.0000000000000009</v>
      </c>
      <c r="N2405">
        <v>10.938238391029909</v>
      </c>
      <c r="O2405">
        <v>37.730734738883584</v>
      </c>
      <c r="P2405">
        <v>-8.2426641916980667E-2</v>
      </c>
      <c r="Q2405">
        <v>-0.38844415883137179</v>
      </c>
      <c r="R2405">
        <v>-0.14440754058082778</v>
      </c>
      <c r="S2405">
        <v>0.32213538121978114</v>
      </c>
      <c r="T2405">
        <v>0.3618853359192058</v>
      </c>
      <c r="U2405">
        <v>0.26576303170501753</v>
      </c>
      <c r="V2405">
        <v>0</v>
      </c>
      <c r="W2405">
        <v>16.114873171700371</v>
      </c>
      <c r="X2405">
        <v>1.2412263510241617</v>
      </c>
      <c r="Y2405">
        <v>-1.0000000000000009</v>
      </c>
      <c r="Z2405">
        <v>-1.0000000000000009</v>
      </c>
      <c r="AA2405">
        <v>36.41777279987771</v>
      </c>
      <c r="AB2405">
        <v>7.8105714309800994E-3</v>
      </c>
      <c r="AC2405">
        <v>0.26431214842981399</v>
      </c>
      <c r="AD2405">
        <v>0.13682342351436885</v>
      </c>
      <c r="AE2405">
        <v>20.447307168758137</v>
      </c>
      <c r="AF2405">
        <v>-1.0000000000000009</v>
      </c>
      <c r="AG2405">
        <v>-1.0000000000000009</v>
      </c>
      <c r="AH2405">
        <v>-1.0000000000000009</v>
      </c>
      <c r="AI2405">
        <v>0</v>
      </c>
      <c r="AJ2405">
        <v>0</v>
      </c>
      <c r="AK2405">
        <v>2.6100808223260656E-2</v>
      </c>
      <c r="AL2405">
        <v>-0.15361621294339847</v>
      </c>
      <c r="AM2405">
        <v>-0.10518210288190186</v>
      </c>
      <c r="AN2405">
        <v>0.38213419939260623</v>
      </c>
      <c r="AO2405">
        <v>-2.4990485309312422</v>
      </c>
      <c r="AP2405">
        <v>8.7852739200981631</v>
      </c>
      <c r="AQ2405">
        <v>48.929588344790091</v>
      </c>
      <c r="AR2405">
        <v>0.94978374884400463</v>
      </c>
      <c r="AS2405">
        <v>1.7881382705756583</v>
      </c>
      <c r="AT2405">
        <v>-1.0000000000000009</v>
      </c>
      <c r="AU2405">
        <v>-1.0000000000000009</v>
      </c>
      <c r="AV2405">
        <v>-0.14440754058082778</v>
      </c>
      <c r="AW2405">
        <v>82.933781458859428</v>
      </c>
      <c r="AX2405">
        <v>82.933781458859428</v>
      </c>
      <c r="AY2405">
        <v>0.41240896632104207</v>
      </c>
      <c r="AZ2405">
        <v>34.441863790664129</v>
      </c>
      <c r="BA2405">
        <v>1506.5966831892456</v>
      </c>
    </row>
    <row r="2406" spans="1:100" x14ac:dyDescent="0.25">
      <c r="A2406">
        <v>5531</v>
      </c>
      <c r="B2406" t="s">
        <v>1505</v>
      </c>
      <c r="C2406">
        <v>3</v>
      </c>
      <c r="D2406">
        <v>4.782661544611722</v>
      </c>
      <c r="E2406">
        <v>0</v>
      </c>
      <c r="F2406">
        <v>-0.1676467434461644</v>
      </c>
      <c r="G2406">
        <v>-0.1676467434461644</v>
      </c>
      <c r="H2406">
        <v>8.6882665744949572E-2</v>
      </c>
      <c r="I2406">
        <v>0</v>
      </c>
      <c r="J2406">
        <v>5.2129599446969763</v>
      </c>
      <c r="K2406">
        <v>8.6882665744949572E-2</v>
      </c>
      <c r="L2406">
        <v>-1.0000000000000002</v>
      </c>
      <c r="M2406">
        <v>-1.0000000000000002</v>
      </c>
      <c r="N2406">
        <v>1.7376533148989914</v>
      </c>
      <c r="O2406">
        <v>9.8279747458625302</v>
      </c>
      <c r="P2406">
        <v>0.2278503749837929</v>
      </c>
      <c r="Q2406">
        <v>0.38710580202799261</v>
      </c>
      <c r="R2406">
        <v>0.13721569976118808</v>
      </c>
      <c r="S2406">
        <v>0.25047832176825102</v>
      </c>
      <c r="T2406">
        <v>0.3618748936448079</v>
      </c>
      <c r="U2406">
        <v>2.2498477501377664E-2</v>
      </c>
      <c r="V2406">
        <v>0</v>
      </c>
      <c r="W2406">
        <v>21.918761086779476</v>
      </c>
      <c r="X2406">
        <v>0.63260977032724031</v>
      </c>
      <c r="Y2406">
        <v>-1.0000000000000002</v>
      </c>
      <c r="Z2406">
        <v>-1.0000000000000002</v>
      </c>
      <c r="AA2406">
        <v>47.159611777751316</v>
      </c>
      <c r="AB2406">
        <v>9.6757113529718303E-2</v>
      </c>
      <c r="AC2406">
        <v>0.23970048244505324</v>
      </c>
      <c r="AD2406">
        <v>0.16561510384944189</v>
      </c>
      <c r="AE2406">
        <v>25.103634991210669</v>
      </c>
      <c r="AF2406">
        <v>-1.0000000000000002</v>
      </c>
      <c r="AG2406">
        <v>-1.0000000000000002</v>
      </c>
      <c r="AH2406">
        <v>-1.0000000000000002</v>
      </c>
      <c r="AI2406">
        <v>0</v>
      </c>
      <c r="AJ2406">
        <v>0</v>
      </c>
      <c r="AK2406">
        <v>0.30426473940185855</v>
      </c>
      <c r="AL2406">
        <v>3.8758503651634378E-2</v>
      </c>
      <c r="AM2406">
        <v>-0.12361096378517454</v>
      </c>
      <c r="AN2406">
        <v>0.41211542473766871</v>
      </c>
      <c r="AO2406">
        <v>-1.5689503976200707</v>
      </c>
      <c r="AP2406">
        <v>10.496678136699892</v>
      </c>
      <c r="AQ2406">
        <v>27.131721031476445</v>
      </c>
      <c r="AR2406">
        <v>0.63485169291443633</v>
      </c>
      <c r="AS2406">
        <v>0.71949243607219004</v>
      </c>
      <c r="AT2406">
        <v>-1.0000000000000002</v>
      </c>
      <c r="AU2406">
        <v>-1.0000000000000002</v>
      </c>
      <c r="AV2406">
        <v>-3.0431043684976285E-2</v>
      </c>
      <c r="AW2406">
        <v>67.484264660313769</v>
      </c>
      <c r="AX2406">
        <v>67.484264660313769</v>
      </c>
      <c r="AY2406">
        <v>0.15909134086730164</v>
      </c>
      <c r="AZ2406">
        <v>5.4336173510483947</v>
      </c>
      <c r="BA2406">
        <v>1469.0587710342888</v>
      </c>
      <c r="CU2406" t="e">
        <v>#N/A</v>
      </c>
      <c r="CV2406" t="e">
        <v>#N/A</v>
      </c>
    </row>
    <row r="2407" spans="1:100" x14ac:dyDescent="0.25">
      <c r="A2407">
        <v>5532</v>
      </c>
      <c r="B2407" t="s">
        <v>2702</v>
      </c>
      <c r="C2407">
        <v>3</v>
      </c>
      <c r="D2407">
        <v>5.2729506294999515</v>
      </c>
      <c r="E2407">
        <v>0</v>
      </c>
      <c r="F2407">
        <v>-0.10602860411498066</v>
      </c>
      <c r="G2407">
        <v>-0.10602860411498066</v>
      </c>
      <c r="H2407">
        <v>0.11467704447127144</v>
      </c>
      <c r="I2407">
        <v>-1.6892592838581352E-2</v>
      </c>
      <c r="J2407">
        <v>5.8670670979614004</v>
      </c>
      <c r="K2407">
        <v>9.7784451632690075E-2</v>
      </c>
      <c r="L2407">
        <v>-0.99999999999999822</v>
      </c>
      <c r="M2407">
        <v>-0.99999999999999822</v>
      </c>
      <c r="N2407">
        <v>1.9556890326538015</v>
      </c>
      <c r="O2407">
        <v>11.033989123346373</v>
      </c>
      <c r="P2407">
        <v>8.462408902157982</v>
      </c>
      <c r="Q2407">
        <v>7.2521646889890851E-2</v>
      </c>
      <c r="R2407">
        <v>0.72306878153572529</v>
      </c>
      <c r="S2407">
        <v>0.33333333333333282</v>
      </c>
      <c r="T2407">
        <v>0.35964153308269531</v>
      </c>
      <c r="U2407">
        <v>-0.18603200376932785</v>
      </c>
      <c r="V2407">
        <v>6.9300162188720982E-3</v>
      </c>
      <c r="W2407">
        <v>16.643537089315295</v>
      </c>
      <c r="X2407">
        <v>-8.0416881126589235E-2</v>
      </c>
      <c r="Y2407">
        <v>-0.99999999999999822</v>
      </c>
      <c r="Z2407">
        <v>-0.99999999999999822</v>
      </c>
      <c r="AA2407">
        <v>27.459999838133374</v>
      </c>
      <c r="AB2407">
        <v>9.8506368150326581E-2</v>
      </c>
      <c r="AC2407">
        <v>8.2995367118791005E-2</v>
      </c>
      <c r="AD2407">
        <v>2.0366144076529577E-2</v>
      </c>
      <c r="AE2407">
        <v>10.093393967282354</v>
      </c>
      <c r="AF2407">
        <v>-0.99999999999999822</v>
      </c>
      <c r="AG2407">
        <v>-0.99999999999999822</v>
      </c>
      <c r="AH2407">
        <v>-0.99999999999999822</v>
      </c>
      <c r="AI2407">
        <v>0</v>
      </c>
      <c r="AJ2407">
        <v>6.9300162188720982E-3</v>
      </c>
      <c r="AK2407">
        <v>-6.5559043367465529E-3</v>
      </c>
      <c r="AL2407">
        <v>0.14938547628013196</v>
      </c>
      <c r="AM2407">
        <v>0.32975646362564842</v>
      </c>
      <c r="AN2407">
        <v>3.1497801240819703E-2</v>
      </c>
      <c r="AO2407">
        <v>8.2111320689574772</v>
      </c>
      <c r="AP2407">
        <v>1.534372412421152</v>
      </c>
      <c r="AQ2407">
        <v>22.510604187276694</v>
      </c>
      <c r="AR2407">
        <v>0.51387287886557309</v>
      </c>
      <c r="AS2407">
        <v>1.7367570506100598E-2</v>
      </c>
      <c r="AT2407">
        <v>-0.99999999999999822</v>
      </c>
      <c r="AU2407">
        <v>-0.99999999999999822</v>
      </c>
      <c r="AV2407">
        <v>0.61704017742074413</v>
      </c>
      <c r="AW2407">
        <v>40.028361373900886</v>
      </c>
      <c r="AX2407">
        <v>40.721362995788091</v>
      </c>
      <c r="AY2407">
        <v>-0.11999287293324978</v>
      </c>
      <c r="AZ2407">
        <v>-55.767698089498431</v>
      </c>
      <c r="BA2407">
        <v>1276.4797479920705</v>
      </c>
    </row>
    <row r="2408" spans="1:100" x14ac:dyDescent="0.25">
      <c r="A2408">
        <v>5533</v>
      </c>
      <c r="B2408" t="s">
        <v>2703</v>
      </c>
      <c r="C2408">
        <v>3</v>
      </c>
      <c r="D2408">
        <v>4.9425025557411084</v>
      </c>
      <c r="E2408">
        <v>0</v>
      </c>
      <c r="F2408">
        <v>0.26002450545017503</v>
      </c>
      <c r="G2408">
        <v>0.26002450545017503</v>
      </c>
      <c r="H2408">
        <v>0.63746709972980309</v>
      </c>
      <c r="I2408">
        <v>0</v>
      </c>
      <c r="J2408">
        <v>38.248025983788175</v>
      </c>
      <c r="K2408">
        <v>0.63746709972980309</v>
      </c>
      <c r="L2408">
        <v>-0.99999999999999978</v>
      </c>
      <c r="M2408">
        <v>-0.99999999999999978</v>
      </c>
      <c r="N2408">
        <v>12.749341994596051</v>
      </c>
      <c r="O2408">
        <v>43.450553044979458</v>
      </c>
      <c r="P2408">
        <v>-0.28034246236775234</v>
      </c>
      <c r="Q2408">
        <v>-0.41805779140204885</v>
      </c>
      <c r="R2408">
        <v>-0.18060901554207393</v>
      </c>
      <c r="S2408">
        <v>0.33333333333333331</v>
      </c>
      <c r="T2408">
        <v>0.33276792495736934</v>
      </c>
      <c r="U2408">
        <v>0.43696172334342204</v>
      </c>
      <c r="V2408">
        <v>5.7099856203085553E-3</v>
      </c>
      <c r="W2408">
        <v>18.852234700985218</v>
      </c>
      <c r="X2408">
        <v>1.8144831751539461</v>
      </c>
      <c r="Y2408">
        <v>-0.99999999999999978</v>
      </c>
      <c r="Z2408">
        <v>-0.99999999999999978</v>
      </c>
      <c r="AA2408">
        <v>52.323882421185004</v>
      </c>
      <c r="AB2408">
        <v>0.44980871199430411</v>
      </c>
      <c r="AC2408">
        <v>9.4921216695473917E-2</v>
      </c>
      <c r="AD2408">
        <v>0.12831520602505903</v>
      </c>
      <c r="AE2408">
        <v>33.652256735741851</v>
      </c>
      <c r="AF2408">
        <v>-0.99999999999999978</v>
      </c>
      <c r="AG2408">
        <v>-0.99999999999999978</v>
      </c>
      <c r="AH2408">
        <v>-0.99999999999999978</v>
      </c>
      <c r="AI2408">
        <v>0</v>
      </c>
      <c r="AJ2408">
        <v>5.7099856203085553E-3</v>
      </c>
      <c r="AK2408">
        <v>2.7271421069144618E-2</v>
      </c>
      <c r="AL2408">
        <v>-4.8933559030265868E-2</v>
      </c>
      <c r="AM2408">
        <v>0.3411993912376568</v>
      </c>
      <c r="AN2408">
        <v>2.8437888473422275E-3</v>
      </c>
      <c r="AO2408">
        <v>8.6663418862871442</v>
      </c>
      <c r="AP2408">
        <v>-0.17357307396777366</v>
      </c>
      <c r="AQ2408">
        <v>57.100260684773374</v>
      </c>
      <c r="AR2408">
        <v>1.1087729672544338</v>
      </c>
      <c r="AS2408">
        <v>2.4519502748837487</v>
      </c>
      <c r="AT2408">
        <v>-0.99999999999999978</v>
      </c>
      <c r="AU2408">
        <v>-0.99999999999999978</v>
      </c>
      <c r="AV2408">
        <v>7.9415489908100975E-2</v>
      </c>
      <c r="AW2408">
        <v>95.600862392196689</v>
      </c>
      <c r="AX2408">
        <v>96.17186095422754</v>
      </c>
      <c r="AY2408">
        <v>0.32345377311620904</v>
      </c>
      <c r="AZ2408">
        <v>34.401130398994624</v>
      </c>
      <c r="BA2408">
        <v>1419.2118989436308</v>
      </c>
      <c r="CU2408" t="e">
        <v>#N/A</v>
      </c>
      <c r="CV2408" t="e">
        <v>#N/A</v>
      </c>
    </row>
    <row r="2409" spans="1:100" x14ac:dyDescent="0.25">
      <c r="A2409">
        <v>5534</v>
      </c>
      <c r="B2409" t="s">
        <v>2704</v>
      </c>
      <c r="C2409">
        <v>3</v>
      </c>
      <c r="D2409">
        <v>3.5781693720297496</v>
      </c>
      <c r="E2409">
        <v>0</v>
      </c>
      <c r="F2409">
        <v>-0.36223014491263172</v>
      </c>
      <c r="G2409">
        <v>-0.36223014491263172</v>
      </c>
      <c r="H2409">
        <v>0.14391725134770911</v>
      </c>
      <c r="I2409">
        <v>0</v>
      </c>
      <c r="J2409">
        <v>8.63503508086254</v>
      </c>
      <c r="K2409">
        <v>0.14391725134770911</v>
      </c>
      <c r="L2409">
        <v>-1.0000000000000011</v>
      </c>
      <c r="M2409">
        <v>-1.0000000000000011</v>
      </c>
      <c r="N2409">
        <v>2.878345026954181</v>
      </c>
      <c r="O2409">
        <v>11.850974307979648</v>
      </c>
      <c r="P2409">
        <v>-9.7835879607552773E-3</v>
      </c>
      <c r="Q2409">
        <v>-0.2768892332152475</v>
      </c>
      <c r="R2409">
        <v>-0.12167608336511773</v>
      </c>
      <c r="S2409">
        <v>0.33333333333333365</v>
      </c>
      <c r="T2409">
        <v>0.3744788566339885</v>
      </c>
      <c r="U2409">
        <v>0.29919313149078902</v>
      </c>
      <c r="V2409">
        <v>-7.9211474042471981E-3</v>
      </c>
      <c r="W2409">
        <v>34.206676908246195</v>
      </c>
      <c r="X2409">
        <v>1.7384235072883298</v>
      </c>
      <c r="Y2409">
        <v>-1.0000000000000011</v>
      </c>
      <c r="Z2409">
        <v>-1.0000000000000011</v>
      </c>
      <c r="AA2409">
        <v>69.326729855959243</v>
      </c>
      <c r="AB2409">
        <v>0.12159030562998915</v>
      </c>
      <c r="AC2409">
        <v>0.54774516958570718</v>
      </c>
      <c r="AD2409">
        <v>3.5499105405866135E-2</v>
      </c>
      <c r="AE2409">
        <v>35.241729031078115</v>
      </c>
      <c r="AF2409">
        <v>-1.0000000000000011</v>
      </c>
      <c r="AG2409">
        <v>-1.0000000000000011</v>
      </c>
      <c r="AH2409">
        <v>-1.0000000000000011</v>
      </c>
      <c r="AI2409">
        <v>0</v>
      </c>
      <c r="AJ2409">
        <v>-7.9211474042471981E-3</v>
      </c>
      <c r="AK2409">
        <v>7.1387878031229646E-2</v>
      </c>
      <c r="AL2409">
        <v>7.1805680682683323E-2</v>
      </c>
      <c r="AM2409">
        <v>-0.21079498276957914</v>
      </c>
      <c r="AN2409">
        <v>-0.19233760286372592</v>
      </c>
      <c r="AO2409">
        <v>-4.9129351790833304</v>
      </c>
      <c r="AP2409">
        <v>-4.4494116681797324</v>
      </c>
      <c r="AQ2409">
        <v>42.841711989108738</v>
      </c>
      <c r="AR2409">
        <v>0.99908417405386396</v>
      </c>
      <c r="AS2409">
        <v>1.8823407586360386</v>
      </c>
      <c r="AT2409">
        <v>-1.0000000000000011</v>
      </c>
      <c r="AU2409">
        <v>-1.0000000000000011</v>
      </c>
      <c r="AV2409">
        <v>-0.48390622827774954</v>
      </c>
      <c r="AW2409">
        <v>76.728292495759149</v>
      </c>
      <c r="AX2409">
        <v>75.936177755334413</v>
      </c>
      <c r="AY2409">
        <v>0.19038671975826613</v>
      </c>
      <c r="AZ2409">
        <v>-9.7227692271935666</v>
      </c>
      <c r="BA2409">
        <v>1434.3212779197027</v>
      </c>
    </row>
    <row r="2410" spans="1:100" x14ac:dyDescent="0.25">
      <c r="A2410">
        <v>5535</v>
      </c>
      <c r="B2410" t="s">
        <v>2705</v>
      </c>
      <c r="C2410">
        <v>3</v>
      </c>
      <c r="D2410">
        <v>5.1479709598828913</v>
      </c>
      <c r="E2410">
        <v>0</v>
      </c>
      <c r="F2410">
        <v>-3.0314554716677714E-3</v>
      </c>
      <c r="G2410">
        <v>-3.0314554716677714E-3</v>
      </c>
      <c r="H2410">
        <v>-0.10310866419038282</v>
      </c>
      <c r="I2410">
        <v>0</v>
      </c>
      <c r="J2410">
        <v>-6.1865198514229691</v>
      </c>
      <c r="K2410">
        <v>-0.10310866419038282</v>
      </c>
      <c r="L2410">
        <v>-0.99999999999999933</v>
      </c>
      <c r="M2410">
        <v>-0.99999999999999933</v>
      </c>
      <c r="N2410">
        <v>-2.0621732838076561</v>
      </c>
      <c r="O2410">
        <v>-1.0415803470117473</v>
      </c>
      <c r="P2410">
        <v>-8.9585766995300811E-2</v>
      </c>
      <c r="Q2410">
        <v>0.10037527976216953</v>
      </c>
      <c r="R2410">
        <v>-4.0514179739788735E-2</v>
      </c>
      <c r="S2410">
        <v>0.33333333333333348</v>
      </c>
      <c r="T2410">
        <v>0.34010195459681225</v>
      </c>
      <c r="U2410">
        <v>0.18632408782798962</v>
      </c>
      <c r="V2410">
        <v>-3.7684062614922469E-3</v>
      </c>
      <c r="W2410">
        <v>38.363985347481012</v>
      </c>
      <c r="X2410">
        <v>1.5059984871270131</v>
      </c>
      <c r="Y2410">
        <v>-0.99999999999999933</v>
      </c>
      <c r="Z2410">
        <v>-0.99999999999999933</v>
      </c>
      <c r="AA2410">
        <v>77.291148884879902</v>
      </c>
      <c r="AB2410">
        <v>0.17443556219184014</v>
      </c>
      <c r="AC2410">
        <v>0.24310565591730968</v>
      </c>
      <c r="AD2410">
        <v>0.36181233623362369</v>
      </c>
      <c r="AE2410">
        <v>38.967677717138685</v>
      </c>
      <c r="AF2410">
        <v>-0.99999999999999933</v>
      </c>
      <c r="AG2410">
        <v>-0.99999999999999933</v>
      </c>
      <c r="AH2410">
        <v>-0.99999999999999933</v>
      </c>
      <c r="AI2410">
        <v>0</v>
      </c>
      <c r="AJ2410">
        <v>-3.7684062614922469E-3</v>
      </c>
      <c r="AK2410">
        <v>0.12853971492995003</v>
      </c>
      <c r="AL2410">
        <v>0.44732057768753891</v>
      </c>
      <c r="AM2410">
        <v>-4.9907588765141161E-2</v>
      </c>
      <c r="AN2410">
        <v>0.14448452572819068</v>
      </c>
      <c r="AO2410">
        <v>-0.60499114447877844</v>
      </c>
      <c r="AP2410">
        <v>5.8487160316424607</v>
      </c>
      <c r="AQ2410">
        <v>32.177465496058048</v>
      </c>
      <c r="AR2410">
        <v>0.85599096949664311</v>
      </c>
      <c r="AS2410">
        <v>1.4028898229366293</v>
      </c>
      <c r="AT2410">
        <v>-0.99999999999999933</v>
      </c>
      <c r="AU2410">
        <v>-0.99999999999999933</v>
      </c>
      <c r="AV2410">
        <v>-4.3545635211456504E-2</v>
      </c>
      <c r="AW2410">
        <v>82.098284569510582</v>
      </c>
      <c r="AX2410">
        <v>81.721443943361351</v>
      </c>
      <c r="AY2410">
        <v>7.4388056900269423E-2</v>
      </c>
      <c r="AZ2410">
        <v>-4.7404393462238605</v>
      </c>
      <c r="BA2410">
        <v>1424.6536647550338</v>
      </c>
    </row>
    <row r="2411" spans="1:100" x14ac:dyDescent="0.25">
      <c r="A2411">
        <v>5536</v>
      </c>
      <c r="B2411" t="s">
        <v>2706</v>
      </c>
      <c r="C2411">
        <v>3</v>
      </c>
      <c r="D2411">
        <v>5.3104555917546143</v>
      </c>
      <c r="E2411">
        <v>-7.3494017783829408E-3</v>
      </c>
      <c r="F2411">
        <v>0.61561788888533664</v>
      </c>
      <c r="G2411">
        <v>0.61561788888533664</v>
      </c>
      <c r="H2411">
        <v>0.11381332790885339</v>
      </c>
      <c r="I2411">
        <v>0</v>
      </c>
      <c r="J2411">
        <v>6.8287996745312016</v>
      </c>
      <c r="K2411">
        <v>0.11381332790885339</v>
      </c>
      <c r="L2411">
        <v>-0.99999999999999967</v>
      </c>
      <c r="M2411">
        <v>-0.99999999999999967</v>
      </c>
      <c r="N2411">
        <v>2.2762665581770674</v>
      </c>
      <c r="O2411">
        <v>12.754873155171149</v>
      </c>
      <c r="P2411">
        <v>-0.27492178510122367</v>
      </c>
      <c r="Q2411">
        <v>7.3848368899626787E-3</v>
      </c>
      <c r="R2411">
        <v>-6.3472965252438784E-2</v>
      </c>
      <c r="S2411">
        <v>0.35042195122042663</v>
      </c>
      <c r="T2411">
        <v>0.34174327362712648</v>
      </c>
      <c r="U2411">
        <v>9.5153442795956486E-2</v>
      </c>
      <c r="V2411">
        <v>1.532638787757798E-3</v>
      </c>
      <c r="W2411">
        <v>27.001519140896576</v>
      </c>
      <c r="X2411">
        <v>1.0674304028245767</v>
      </c>
      <c r="Y2411">
        <v>-0.99999999999999967</v>
      </c>
      <c r="Z2411">
        <v>-0.99999999999999967</v>
      </c>
      <c r="AA2411">
        <v>24.769882869667391</v>
      </c>
      <c r="AB2411">
        <v>0.14998826216889735</v>
      </c>
      <c r="AC2411">
        <v>-0.12331898093439289</v>
      </c>
      <c r="AD2411">
        <v>-7.0032547354039423E-2</v>
      </c>
      <c r="AE2411">
        <v>-2.1681633059767491</v>
      </c>
      <c r="AF2411">
        <v>-0.99999999999999967</v>
      </c>
      <c r="AG2411">
        <v>-0.99999999999999967</v>
      </c>
      <c r="AH2411">
        <v>-0.99999999999999967</v>
      </c>
      <c r="AI2411">
        <v>0</v>
      </c>
      <c r="AJ2411">
        <v>1.532638787757798E-3</v>
      </c>
      <c r="AK2411">
        <v>-0.13032839260701137</v>
      </c>
      <c r="AL2411">
        <v>-3.7368738883003509E-2</v>
      </c>
      <c r="AM2411">
        <v>1.8701189578038874E-2</v>
      </c>
      <c r="AN2411">
        <v>-8.8538196962904839E-2</v>
      </c>
      <c r="AO2411">
        <v>-0.18411222358408463</v>
      </c>
      <c r="AP2411">
        <v>-2.4002986184876387</v>
      </c>
      <c r="AQ2411">
        <v>33.830318815427795</v>
      </c>
      <c r="AR2411">
        <v>0.78885130643126766</v>
      </c>
      <c r="AS2411">
        <v>1.1812437307334303</v>
      </c>
      <c r="AT2411">
        <v>-0.99999999999999967</v>
      </c>
      <c r="AU2411">
        <v>-0.99999999999999967</v>
      </c>
      <c r="AV2411">
        <v>0.5521449236328978</v>
      </c>
      <c r="AW2411">
        <v>35.124457406350921</v>
      </c>
      <c r="AX2411">
        <v>35.277721285126695</v>
      </c>
      <c r="AY2411">
        <v>2.4650712301127323E-2</v>
      </c>
      <c r="AZ2411">
        <v>-22.235931615221286</v>
      </c>
      <c r="BA2411">
        <v>1401.2256653433346</v>
      </c>
    </row>
    <row r="2412" spans="1:100" x14ac:dyDescent="0.25">
      <c r="A2412">
        <v>5538</v>
      </c>
      <c r="B2412" t="s">
        <v>2707</v>
      </c>
      <c r="C2412">
        <v>2</v>
      </c>
      <c r="D2412">
        <v>3.0446046666197244</v>
      </c>
      <c r="E2412">
        <v>-0.15267352340024254</v>
      </c>
      <c r="F2412">
        <v>-0.30323647291719513</v>
      </c>
      <c r="G2412">
        <v>-0.29694662864347732</v>
      </c>
      <c r="H2412">
        <v>-9.2046582595615156E-3</v>
      </c>
      <c r="I2412">
        <v>0</v>
      </c>
      <c r="J2412">
        <v>-0.55227949557369094</v>
      </c>
      <c r="K2412">
        <v>-9.2046582595615156E-3</v>
      </c>
      <c r="L2412">
        <v>-1</v>
      </c>
      <c r="M2412">
        <v>-1</v>
      </c>
      <c r="N2412">
        <v>-0.18409316519123053</v>
      </c>
      <c r="O2412">
        <v>3.2711948013794547</v>
      </c>
      <c r="P2412">
        <v>-0.60543150597653494</v>
      </c>
      <c r="Q2412">
        <v>-1.1267915902915948</v>
      </c>
      <c r="R2412">
        <v>-0.36860044995619906</v>
      </c>
      <c r="S2412">
        <v>0.3131340787428703</v>
      </c>
      <c r="T2412">
        <v>0.21113365572555903</v>
      </c>
      <c r="U2412">
        <v>-1.2829655505352214E-2</v>
      </c>
      <c r="V2412">
        <v>-1.1327424219515953E-2</v>
      </c>
      <c r="W2412">
        <v>18.609086797994433</v>
      </c>
      <c r="X2412">
        <v>0.38386140332491897</v>
      </c>
      <c r="Y2412">
        <v>-1</v>
      </c>
      <c r="Z2412">
        <v>-1</v>
      </c>
      <c r="AA2412">
        <v>30.661033102801568</v>
      </c>
      <c r="AB2412">
        <v>1.597152736584527E-2</v>
      </c>
      <c r="AC2412">
        <v>1.6146653704303404E-2</v>
      </c>
      <c r="AD2412">
        <v>1.2426849083157304E-2</v>
      </c>
      <c r="AE2412">
        <v>8.2749976578667983</v>
      </c>
      <c r="AF2412">
        <v>-1</v>
      </c>
      <c r="AG2412">
        <v>-1</v>
      </c>
      <c r="AH2412">
        <v>-1</v>
      </c>
      <c r="AI2412">
        <v>-6.4783443544747625E-3</v>
      </c>
      <c r="AJ2412">
        <v>-1.1327424219515953E-2</v>
      </c>
      <c r="AK2412">
        <v>0.21266642691339382</v>
      </c>
      <c r="AL2412">
        <v>-4.0838469924146512E-2</v>
      </c>
      <c r="AM2412">
        <v>0.23935196926465552</v>
      </c>
      <c r="AN2412">
        <v>-5.5911109049601768E-2</v>
      </c>
      <c r="AO2412">
        <v>6.48185786152826</v>
      </c>
      <c r="AP2412">
        <v>-1.0366965712056797</v>
      </c>
      <c r="AQ2412">
        <v>23.433284102941169</v>
      </c>
      <c r="AR2412">
        <v>0.56127624715528812</v>
      </c>
      <c r="AS2412">
        <v>0.45654607907029915</v>
      </c>
      <c r="AT2412">
        <v>-1</v>
      </c>
      <c r="AU2412">
        <v>-1</v>
      </c>
      <c r="AV2412">
        <v>-0.43743129459961405</v>
      </c>
      <c r="AW2412">
        <v>40.778275928694569</v>
      </c>
      <c r="AX2412">
        <v>40.70824253880334</v>
      </c>
      <c r="AY2412">
        <v>5.8474605421978645E-2</v>
      </c>
      <c r="AZ2412">
        <v>-18.954439910441735</v>
      </c>
      <c r="BA2412">
        <v>1351.0587772667664</v>
      </c>
    </row>
    <row r="2413" spans="1:100" x14ac:dyDescent="0.25">
      <c r="A2413">
        <v>5541</v>
      </c>
      <c r="B2413" t="s">
        <v>2708</v>
      </c>
      <c r="C2413">
        <v>3</v>
      </c>
      <c r="D2413">
        <v>4.9222629282468553</v>
      </c>
      <c r="E2413">
        <v>-5.0603827586887815E-3</v>
      </c>
      <c r="F2413">
        <v>0.3726309756519377</v>
      </c>
      <c r="G2413">
        <v>0.3726309756519377</v>
      </c>
      <c r="H2413">
        <v>0.37135583250548676</v>
      </c>
      <c r="I2413">
        <v>0</v>
      </c>
      <c r="J2413">
        <v>22.281349950329208</v>
      </c>
      <c r="K2413">
        <v>0.37135583250548676</v>
      </c>
      <c r="L2413">
        <v>-1.0000000000000009</v>
      </c>
      <c r="M2413">
        <v>-1.0000000000000009</v>
      </c>
      <c r="N2413">
        <v>7.4271166501097357</v>
      </c>
      <c r="O2413">
        <v>27.576243854228021</v>
      </c>
      <c r="P2413">
        <v>0.12252317896988085</v>
      </c>
      <c r="Q2413">
        <v>-2.767287660894953</v>
      </c>
      <c r="R2413">
        <v>-0.86827539159512734</v>
      </c>
      <c r="S2413">
        <v>0.33289426528757882</v>
      </c>
      <c r="T2413">
        <v>0.3945287325416994</v>
      </c>
      <c r="U2413">
        <v>0.10794258185335479</v>
      </c>
      <c r="V2413">
        <v>0</v>
      </c>
      <c r="W2413">
        <v>18.560389887085854</v>
      </c>
      <c r="X2413">
        <v>0.84909354678518933</v>
      </c>
      <c r="Y2413">
        <v>-1.0000000000000009</v>
      </c>
      <c r="Z2413">
        <v>-1.0000000000000009</v>
      </c>
      <c r="AA2413">
        <v>6.1722530985955828</v>
      </c>
      <c r="AB2413">
        <v>-0.12778320037196261</v>
      </c>
      <c r="AC2413">
        <v>-0.14244989337460814</v>
      </c>
      <c r="AD2413">
        <v>3.9835865808668096E-2</v>
      </c>
      <c r="AE2413">
        <v>-11.519861396895145</v>
      </c>
      <c r="AF2413">
        <v>-1.0000000000000009</v>
      </c>
      <c r="AG2413">
        <v>-1.0000000000000009</v>
      </c>
      <c r="AH2413">
        <v>-1.0000000000000009</v>
      </c>
      <c r="AI2413">
        <v>0</v>
      </c>
      <c r="AJ2413">
        <v>0</v>
      </c>
      <c r="AK2413">
        <v>-5.3297100830035089E-2</v>
      </c>
      <c r="AL2413">
        <v>-9.4047472580945382E-2</v>
      </c>
      <c r="AM2413">
        <v>-0.26382365713315109</v>
      </c>
      <c r="AN2413">
        <v>0.3189860791308356</v>
      </c>
      <c r="AO2413">
        <v>-6.8620769324789528</v>
      </c>
      <c r="AP2413">
        <v>7.5044146153661639</v>
      </c>
      <c r="AQ2413">
        <v>40.841739837415069</v>
      </c>
      <c r="AR2413">
        <v>0.83536557968263292</v>
      </c>
      <c r="AS2413">
        <v>1.2204493792906761</v>
      </c>
      <c r="AT2413">
        <v>-1.0000000000000009</v>
      </c>
      <c r="AU2413">
        <v>-1.0000000000000009</v>
      </c>
      <c r="AV2413">
        <v>-0.49564441594318986</v>
      </c>
      <c r="AW2413">
        <v>41.252911568189752</v>
      </c>
      <c r="AX2413">
        <v>41.252911568189752</v>
      </c>
      <c r="AY2413">
        <v>6.2560519169705842E-2</v>
      </c>
      <c r="AZ2413">
        <v>-17.970594637679902</v>
      </c>
      <c r="BA2413">
        <v>1345.0966247985416</v>
      </c>
    </row>
    <row r="2414" spans="1:100" x14ac:dyDescent="0.25">
      <c r="A2414">
        <v>5542</v>
      </c>
      <c r="B2414" t="s">
        <v>2709</v>
      </c>
      <c r="C2414">
        <v>3</v>
      </c>
      <c r="D2414">
        <v>4.2439238504230339</v>
      </c>
      <c r="E2414">
        <v>-0.79895475418854744</v>
      </c>
      <c r="F2414">
        <v>-0.57615679182264812</v>
      </c>
      <c r="G2414">
        <v>-0.81225242656073637</v>
      </c>
      <c r="H2414">
        <v>-0.11038351814200059</v>
      </c>
      <c r="I2414">
        <v>0</v>
      </c>
      <c r="J2414">
        <v>-6.6230110885200384</v>
      </c>
      <c r="K2414">
        <v>-0.11038351814200059</v>
      </c>
      <c r="L2414">
        <v>-0.99999999999999911</v>
      </c>
      <c r="M2414">
        <v>-0.99999999999999911</v>
      </c>
      <c r="N2414">
        <v>-2.2076703628400125</v>
      </c>
      <c r="O2414">
        <v>-3.1913396646577414</v>
      </c>
      <c r="P2414">
        <v>-0.56445644219605606</v>
      </c>
      <c r="Q2414">
        <v>-0.39196448719774435</v>
      </c>
      <c r="R2414">
        <v>-0.2535222087069357</v>
      </c>
      <c r="S2414">
        <v>0.33333333333333287</v>
      </c>
      <c r="T2414">
        <v>-1.2958305755149247E-2</v>
      </c>
      <c r="U2414">
        <v>-0.12671107451049415</v>
      </c>
      <c r="V2414">
        <v>2.473100116105326E-2</v>
      </c>
      <c r="W2414">
        <v>13.151138894829735</v>
      </c>
      <c r="X2414">
        <v>-0.1580760259305361</v>
      </c>
      <c r="Y2414">
        <v>-0.99999999999999911</v>
      </c>
      <c r="Z2414">
        <v>-0.99999999999999911</v>
      </c>
      <c r="AA2414">
        <v>26.263681459786341</v>
      </c>
      <c r="AB2414">
        <v>0.30854403964313876</v>
      </c>
      <c r="AC2414">
        <v>1.0963264265168117E-2</v>
      </c>
      <c r="AD2414">
        <v>-5.2186008435036305E-2</v>
      </c>
      <c r="AE2414">
        <v>13.366064773663535</v>
      </c>
      <c r="AF2414">
        <v>-0.99999999999999911</v>
      </c>
      <c r="AG2414">
        <v>-0.99999999999999911</v>
      </c>
      <c r="AH2414">
        <v>-0.99999999999999911</v>
      </c>
      <c r="AI2414">
        <v>0</v>
      </c>
      <c r="AJ2414">
        <v>2.473100116105326E-2</v>
      </c>
      <c r="AK2414">
        <v>-7.5691518994120743E-2</v>
      </c>
      <c r="AL2414">
        <v>-0.17801964119203587</v>
      </c>
      <c r="AM2414">
        <v>2.6603660208765766E-2</v>
      </c>
      <c r="AN2414">
        <v>2.4733637237206417E-3</v>
      </c>
      <c r="AO2414">
        <v>0.28663391024854212</v>
      </c>
      <c r="AP2414">
        <v>-0.82826411286716373</v>
      </c>
      <c r="AQ2414">
        <v>6.5281278063096941</v>
      </c>
      <c r="AR2414">
        <v>0.21839495422874275</v>
      </c>
      <c r="AS2414">
        <v>-0.26845954407253658</v>
      </c>
      <c r="AT2414">
        <v>-0.99999999999999911</v>
      </c>
      <c r="AU2414">
        <v>-0.99999999999999911</v>
      </c>
      <c r="AV2414">
        <v>-1.065774635267672</v>
      </c>
      <c r="AW2414">
        <v>22.24407768226143</v>
      </c>
      <c r="AX2414">
        <v>24.717177798366752</v>
      </c>
      <c r="AY2414">
        <v>-0.22547098686821912</v>
      </c>
      <c r="AZ2414">
        <v>-72.734782688497774</v>
      </c>
      <c r="BA2414">
        <v>1358.0250269481226</v>
      </c>
      <c r="CU2414" t="e">
        <v>#N/A</v>
      </c>
      <c r="CV2414" t="e">
        <v>#N/A</v>
      </c>
    </row>
    <row r="2415" spans="1:100" x14ac:dyDescent="0.25">
      <c r="A2415">
        <v>5544</v>
      </c>
      <c r="B2415" t="s">
        <v>2710</v>
      </c>
      <c r="C2415">
        <v>3</v>
      </c>
      <c r="D2415">
        <v>6.0698181435812897</v>
      </c>
      <c r="E2415">
        <v>0</v>
      </c>
      <c r="F2415">
        <v>-0.10710038496142513</v>
      </c>
      <c r="G2415">
        <v>-0.10710038496142513</v>
      </c>
      <c r="H2415">
        <v>0.22877725864667495</v>
      </c>
      <c r="I2415">
        <v>0</v>
      </c>
      <c r="J2415">
        <v>13.726635518800498</v>
      </c>
      <c r="K2415">
        <v>0.22877725864667495</v>
      </c>
      <c r="L2415">
        <v>-0.99999999999999856</v>
      </c>
      <c r="M2415">
        <v>-0.99999999999999856</v>
      </c>
      <c r="N2415">
        <v>4.5755451729335004</v>
      </c>
      <c r="O2415">
        <v>19.689353277420363</v>
      </c>
      <c r="P2415">
        <v>-0.29943574385424465</v>
      </c>
      <c r="Q2415">
        <v>-1.8491947066696079</v>
      </c>
      <c r="R2415">
        <v>-0.62751875488891462</v>
      </c>
      <c r="S2415">
        <v>0.35269318413943046</v>
      </c>
      <c r="T2415">
        <v>0.443188447294319</v>
      </c>
      <c r="U2415">
        <v>0.38992388781739212</v>
      </c>
      <c r="V2415">
        <v>0</v>
      </c>
      <c r="W2415">
        <v>38.281130424178649</v>
      </c>
      <c r="X2415">
        <v>2.2174922883316119</v>
      </c>
      <c r="Y2415">
        <v>-0.99999999999999856</v>
      </c>
      <c r="Z2415">
        <v>-0.99999999999999856</v>
      </c>
      <c r="AA2415">
        <v>87.275635971248292</v>
      </c>
      <c r="AB2415">
        <v>0.23125471524197222</v>
      </c>
      <c r="AC2415">
        <v>0.31912476901002634</v>
      </c>
      <c r="AD2415">
        <v>0.442061001787172</v>
      </c>
      <c r="AE2415">
        <v>49.622024301958511</v>
      </c>
      <c r="AF2415">
        <v>-0.99999999999999856</v>
      </c>
      <c r="AG2415">
        <v>-0.99999999999999856</v>
      </c>
      <c r="AH2415">
        <v>-0.99999999999999856</v>
      </c>
      <c r="AI2415">
        <v>0</v>
      </c>
      <c r="AJ2415">
        <v>0</v>
      </c>
      <c r="AK2415">
        <v>-0.1565218080324659</v>
      </c>
      <c r="AL2415">
        <v>-0.36488693774021619</v>
      </c>
      <c r="AM2415">
        <v>0.28886259072861692</v>
      </c>
      <c r="AN2415">
        <v>-2.2490276945732593E-2</v>
      </c>
      <c r="AO2415">
        <v>6.4389557280530934</v>
      </c>
      <c r="AP2415">
        <v>-2.3866916123443955</v>
      </c>
      <c r="AQ2415">
        <v>52.007765942979148</v>
      </c>
      <c r="AR2415">
        <v>1.1858055192511419</v>
      </c>
      <c r="AS2415">
        <v>2.4462695469782858</v>
      </c>
      <c r="AT2415">
        <v>-0.99999999999999856</v>
      </c>
      <c r="AU2415">
        <v>-0.99999999999999856</v>
      </c>
      <c r="AV2415">
        <v>-0.73461913985033978</v>
      </c>
      <c r="AW2415">
        <v>104.57829763632428</v>
      </c>
      <c r="AX2415">
        <v>104.57829763632428</v>
      </c>
      <c r="AY2415">
        <v>0.35818926867770945</v>
      </c>
      <c r="AZ2415">
        <v>58.132291151922864</v>
      </c>
      <c r="BA2415">
        <v>1537.3350786001358</v>
      </c>
      <c r="CU2415" t="e">
        <v>#N/A</v>
      </c>
      <c r="CV2415" t="e">
        <v>#N/A</v>
      </c>
    </row>
    <row r="2416" spans="1:100" x14ac:dyDescent="0.25">
      <c r="A2416">
        <v>5546</v>
      </c>
      <c r="B2416" t="s">
        <v>2711</v>
      </c>
      <c r="C2416">
        <v>3</v>
      </c>
      <c r="D2416">
        <v>5.5397236206592284</v>
      </c>
      <c r="E2416">
        <v>-4.9666681367151449E-4</v>
      </c>
      <c r="F2416">
        <v>6.5831404867474935E-2</v>
      </c>
      <c r="G2416">
        <v>6.5724084141614125E-2</v>
      </c>
      <c r="H2416">
        <v>-3.5157100747315963E-2</v>
      </c>
      <c r="I2416">
        <v>0</v>
      </c>
      <c r="J2416">
        <v>-2.1094260448389539</v>
      </c>
      <c r="K2416">
        <v>-3.5157100747315963E-2</v>
      </c>
      <c r="L2416">
        <v>-1.0000000000000004</v>
      </c>
      <c r="M2416">
        <v>-1.0000000000000004</v>
      </c>
      <c r="N2416">
        <v>-0.70314201494631845</v>
      </c>
      <c r="O2416">
        <v>3.4960216599618845</v>
      </c>
      <c r="P2416">
        <v>-2.0857531471136809E-2</v>
      </c>
      <c r="Q2416">
        <v>0.13877007616483727</v>
      </c>
      <c r="R2416">
        <v>-1.8973527999114519E-3</v>
      </c>
      <c r="S2416">
        <v>0.3333333333333332</v>
      </c>
      <c r="T2416">
        <v>0.27399538401554774</v>
      </c>
      <c r="U2416">
        <v>2.5078770599074041E-2</v>
      </c>
      <c r="V2416">
        <v>0</v>
      </c>
      <c r="W2416">
        <v>26.702583547810836</v>
      </c>
      <c r="X2416">
        <v>0.65932281037751195</v>
      </c>
      <c r="Y2416">
        <v>-1.0000000000000004</v>
      </c>
      <c r="Z2416">
        <v>-1.0000000000000004</v>
      </c>
      <c r="AA2416">
        <v>45.05853242133005</v>
      </c>
      <c r="AB2416">
        <v>4.4610792618251863E-2</v>
      </c>
      <c r="AC2416">
        <v>0.1082346111694118</v>
      </c>
      <c r="AD2416">
        <v>0.21431152073871887</v>
      </c>
      <c r="AE2416">
        <v>18.357846226319129</v>
      </c>
      <c r="AF2416">
        <v>-1.0000000000000004</v>
      </c>
      <c r="AG2416">
        <v>-1.0000000000000004</v>
      </c>
      <c r="AH2416">
        <v>-1.0000000000000004</v>
      </c>
      <c r="AI2416">
        <v>0</v>
      </c>
      <c r="AJ2416">
        <v>0</v>
      </c>
      <c r="AK2416">
        <v>3.419866167352216E-3</v>
      </c>
      <c r="AL2416">
        <v>-0.17216930859918264</v>
      </c>
      <c r="AM2416">
        <v>-0.14993373047324116</v>
      </c>
      <c r="AN2416">
        <v>0.43115031424553157</v>
      </c>
      <c r="AO2416">
        <v>-3.7312439309942684</v>
      </c>
      <c r="AP2416">
        <v>9.9179113131423779</v>
      </c>
      <c r="AQ2416">
        <v>24.593157502971888</v>
      </c>
      <c r="AR2416">
        <v>0.63240748794795498</v>
      </c>
      <c r="AS2416">
        <v>0.62416570963019602</v>
      </c>
      <c r="AT2416">
        <v>-1.0000000000000004</v>
      </c>
      <c r="AU2416">
        <v>-1.0000000000000004</v>
      </c>
      <c r="AV2416">
        <v>6.3826731341702678E-2</v>
      </c>
      <c r="AW2416">
        <v>58.472465394434302</v>
      </c>
      <c r="AX2416">
        <v>58.472465394434302</v>
      </c>
      <c r="AY2416">
        <v>0.10455271257117671</v>
      </c>
      <c r="AZ2416">
        <v>14.9403666065122</v>
      </c>
      <c r="BA2416">
        <v>1498.8283784889845</v>
      </c>
    </row>
    <row r="2417" spans="1:100" x14ac:dyDescent="0.25">
      <c r="A2417">
        <v>5547</v>
      </c>
      <c r="B2417" t="s">
        <v>2712</v>
      </c>
      <c r="C2417">
        <v>3</v>
      </c>
      <c r="D2417">
        <v>5.4729337961437317</v>
      </c>
      <c r="E2417">
        <v>9.1773586915901151E-5</v>
      </c>
      <c r="F2417">
        <v>-7.8735529373693183E-3</v>
      </c>
      <c r="G2417">
        <v>1.4882107536145191E-3</v>
      </c>
      <c r="H2417">
        <v>-2.5397490269616553E-2</v>
      </c>
      <c r="I2417">
        <v>0</v>
      </c>
      <c r="J2417">
        <v>-1.5238494161769962</v>
      </c>
      <c r="K2417">
        <v>-2.5397490269616553E-2</v>
      </c>
      <c r="L2417">
        <v>-0.99999999999999911</v>
      </c>
      <c r="M2417">
        <v>-0.99999999999999911</v>
      </c>
      <c r="N2417">
        <v>-0.50794980539233126</v>
      </c>
      <c r="O2417">
        <v>3.9505725907203475</v>
      </c>
      <c r="P2417">
        <v>-0.33123264822489717</v>
      </c>
      <c r="Q2417">
        <v>-0.13216519296655099</v>
      </c>
      <c r="R2417">
        <v>-8.2309854306402919E-2</v>
      </c>
      <c r="S2417">
        <v>0.33333333333333309</v>
      </c>
      <c r="T2417">
        <v>0.43175697096528509</v>
      </c>
      <c r="U2417">
        <v>5.57056335382803E-3</v>
      </c>
      <c r="V2417">
        <v>0</v>
      </c>
      <c r="W2417">
        <v>31.842334316882489</v>
      </c>
      <c r="X2417">
        <v>0.89301376786186892</v>
      </c>
      <c r="Y2417">
        <v>-0.99999999999999911</v>
      </c>
      <c r="Z2417">
        <v>-0.99999999999999911</v>
      </c>
      <c r="AA2417">
        <v>50.698976957705419</v>
      </c>
      <c r="AB2417">
        <v>0.16044678988213373</v>
      </c>
      <c r="AC2417">
        <v>0.29641793920756065</v>
      </c>
      <c r="AD2417">
        <v>-7.8085679187107765E-2</v>
      </c>
      <c r="AE2417">
        <v>18.938952495129325</v>
      </c>
      <c r="AF2417">
        <v>-0.99999999999999911</v>
      </c>
      <c r="AG2417">
        <v>-0.99999999999999911</v>
      </c>
      <c r="AH2417">
        <v>-0.99999999999999911</v>
      </c>
      <c r="AI2417">
        <v>0</v>
      </c>
      <c r="AJ2417">
        <v>0</v>
      </c>
      <c r="AK2417">
        <v>4.1042625241180811E-2</v>
      </c>
      <c r="AL2417">
        <v>-5.0949221367043974E-2</v>
      </c>
      <c r="AM2417">
        <v>0.13774333865754188</v>
      </c>
      <c r="AN2417">
        <v>0.34677064134404162</v>
      </c>
      <c r="AO2417">
        <v>3.6487965926444543</v>
      </c>
      <c r="AP2417">
        <v>8.4145199267658182</v>
      </c>
      <c r="AQ2417">
        <v>30.318484900705489</v>
      </c>
      <c r="AR2417">
        <v>0.77066086765244624</v>
      </c>
      <c r="AS2417">
        <v>0.86761627759225313</v>
      </c>
      <c r="AT2417">
        <v>-0.99999999999999911</v>
      </c>
      <c r="AU2417">
        <v>-0.99999999999999911</v>
      </c>
      <c r="AV2417">
        <v>-8.0821643552788411E-2</v>
      </c>
      <c r="AW2417">
        <v>63.064069475191616</v>
      </c>
      <c r="AX2417">
        <v>63.064069475191616</v>
      </c>
      <c r="AY2417">
        <v>6.7728582581966804E-2</v>
      </c>
      <c r="AZ2417">
        <v>-0.27034564160976426</v>
      </c>
      <c r="BA2417">
        <v>1424.221262080845</v>
      </c>
    </row>
    <row r="2418" spans="1:100" x14ac:dyDescent="0.25">
      <c r="A2418">
        <v>5549</v>
      </c>
      <c r="B2418" t="s">
        <v>2713</v>
      </c>
      <c r="C2418">
        <v>3</v>
      </c>
      <c r="D2418">
        <v>4.8511256034365671</v>
      </c>
      <c r="E2418">
        <v>-0.15584231711789495</v>
      </c>
      <c r="F2418">
        <v>0.50076977057564243</v>
      </c>
      <c r="G2418">
        <v>0.45473065654532446</v>
      </c>
      <c r="H2418">
        <v>-6.6045174678814142E-2</v>
      </c>
      <c r="I2418">
        <v>0</v>
      </c>
      <c r="J2418">
        <v>-3.9627104807288474</v>
      </c>
      <c r="K2418">
        <v>-6.6045174678814142E-2</v>
      </c>
      <c r="L2418">
        <v>-1</v>
      </c>
      <c r="M2418">
        <v>-1</v>
      </c>
      <c r="N2418">
        <v>-1.3209034935762836</v>
      </c>
      <c r="O2418">
        <v>1.343145779253043</v>
      </c>
      <c r="P2418">
        <v>-3.6506495367584886E-2</v>
      </c>
      <c r="Q2418">
        <v>2.1263295771247717</v>
      </c>
      <c r="R2418">
        <v>0.63989637997244631</v>
      </c>
      <c r="S2418">
        <v>0.33333333333333326</v>
      </c>
      <c r="T2418">
        <v>0.43963480494510576</v>
      </c>
      <c r="U2418">
        <v>0.15945454046860744</v>
      </c>
      <c r="V2418">
        <v>-1.5100340004301042E-2</v>
      </c>
      <c r="W2418">
        <v>39.334700536862414</v>
      </c>
      <c r="X2418">
        <v>1.4925309064176493</v>
      </c>
      <c r="Y2418">
        <v>-1</v>
      </c>
      <c r="Z2418">
        <v>-1</v>
      </c>
      <c r="AA2418">
        <v>32.146038475360015</v>
      </c>
      <c r="AB2418">
        <v>-0.12737737340359895</v>
      </c>
      <c r="AC2418">
        <v>-6.498207825729875E-2</v>
      </c>
      <c r="AD2418">
        <v>3.5788282831401258E-2</v>
      </c>
      <c r="AE2418">
        <v>-7.8285584414748213</v>
      </c>
      <c r="AF2418">
        <v>-1</v>
      </c>
      <c r="AG2418">
        <v>-1</v>
      </c>
      <c r="AH2418">
        <v>-1</v>
      </c>
      <c r="AI2418">
        <v>5.7093803154411168E-3</v>
      </c>
      <c r="AJ2418">
        <v>-1.5100340004301042E-2</v>
      </c>
      <c r="AK2418">
        <v>0.16370835221419786</v>
      </c>
      <c r="AL2418">
        <v>0.24959229261320146</v>
      </c>
      <c r="AM2418">
        <v>-0.13789262099149746</v>
      </c>
      <c r="AN2418">
        <v>-6.5390362996138984E-2</v>
      </c>
      <c r="AO2418">
        <v>-2.6287737637164463</v>
      </c>
      <c r="AP2418">
        <v>-0.38679761183746747</v>
      </c>
      <c r="AQ2418">
        <v>35.371990056133562</v>
      </c>
      <c r="AR2418">
        <v>0.91732233874274516</v>
      </c>
      <c r="AS2418">
        <v>1.4264857317388346</v>
      </c>
      <c r="AT2418">
        <v>-1</v>
      </c>
      <c r="AU2418">
        <v>-1</v>
      </c>
      <c r="AV2418">
        <v>1.094627036517771</v>
      </c>
      <c r="AW2418">
        <v>33.102386642775592</v>
      </c>
      <c r="AX2418">
        <v>31.706540248654303</v>
      </c>
      <c r="AY2418">
        <v>0.12207308583044005</v>
      </c>
      <c r="AZ2418">
        <v>-7.3621623468172013</v>
      </c>
      <c r="BA2418">
        <v>1426.6996206942197</v>
      </c>
      <c r="CU2418" t="e">
        <v>#N/A</v>
      </c>
      <c r="CV2418" t="e">
        <v>#N/A</v>
      </c>
    </row>
    <row r="2419" spans="1:100" x14ac:dyDescent="0.25">
      <c r="A2419">
        <v>5550</v>
      </c>
      <c r="B2419" t="s">
        <v>2714</v>
      </c>
      <c r="C2419">
        <v>3</v>
      </c>
      <c r="D2419">
        <v>3.20091157150341</v>
      </c>
      <c r="E2419">
        <v>0</v>
      </c>
      <c r="F2419">
        <v>-0.11413112775598871</v>
      </c>
      <c r="G2419">
        <v>-0.11413112775598871</v>
      </c>
      <c r="H2419">
        <v>0.21972549736675867</v>
      </c>
      <c r="I2419">
        <v>0</v>
      </c>
      <c r="J2419">
        <v>13.183529842005514</v>
      </c>
      <c r="K2419">
        <v>0.21972549736675867</v>
      </c>
      <c r="L2419">
        <v>-0.99999999999999911</v>
      </c>
      <c r="M2419">
        <v>-0.99999999999999911</v>
      </c>
      <c r="N2419">
        <v>4.3945099473351741</v>
      </c>
      <c r="O2419">
        <v>16.270310285752942</v>
      </c>
      <c r="P2419">
        <v>-0.24973332528204531</v>
      </c>
      <c r="Q2419">
        <v>-1.3176144608150087</v>
      </c>
      <c r="R2419">
        <v>-0.38169534974137359</v>
      </c>
      <c r="S2419">
        <v>0.33945052236371731</v>
      </c>
      <c r="T2419">
        <v>0.39020296246326447</v>
      </c>
      <c r="U2419">
        <v>5.1461917403436225E-2</v>
      </c>
      <c r="V2419">
        <v>0</v>
      </c>
      <c r="W2419">
        <v>22.455596194546352</v>
      </c>
      <c r="X2419">
        <v>0.77692254822079465</v>
      </c>
      <c r="Y2419">
        <v>-0.99999999999999911</v>
      </c>
      <c r="Z2419">
        <v>-0.99999999999999911</v>
      </c>
      <c r="AA2419">
        <v>39.40365631694646</v>
      </c>
      <c r="AB2419">
        <v>0.17885771168083417</v>
      </c>
      <c r="AC2419">
        <v>0.11261839864935061</v>
      </c>
      <c r="AD2419">
        <v>5.5118999112644909E-2</v>
      </c>
      <c r="AE2419">
        <v>17.329755472141482</v>
      </c>
      <c r="AF2419">
        <v>-0.99999999999999911</v>
      </c>
      <c r="AG2419">
        <v>-0.99999999999999911</v>
      </c>
      <c r="AH2419">
        <v>-0.99999999999999911</v>
      </c>
      <c r="AI2419">
        <v>1.231480342442819E-4</v>
      </c>
      <c r="AJ2419">
        <v>0</v>
      </c>
      <c r="AK2419">
        <v>0.29094625594856749</v>
      </c>
      <c r="AL2419">
        <v>0.15075386421395529</v>
      </c>
      <c r="AM2419">
        <v>-0.13949930061417828</v>
      </c>
      <c r="AN2419">
        <v>0.13888419610213262</v>
      </c>
      <c r="AO2419">
        <v>-2.0327512356116197</v>
      </c>
      <c r="AP2419">
        <v>4.2258742236230908</v>
      </c>
      <c r="AQ2419">
        <v>35.639126036551886</v>
      </c>
      <c r="AR2419">
        <v>0.78111540223041731</v>
      </c>
      <c r="AS2419">
        <v>0.99664804558755349</v>
      </c>
      <c r="AT2419">
        <v>-0.99999999999999911</v>
      </c>
      <c r="AU2419">
        <v>-0.99999999999999911</v>
      </c>
      <c r="AV2419">
        <v>-0.49582647749736264</v>
      </c>
      <c r="AW2419">
        <v>59.899840826322489</v>
      </c>
      <c r="AX2419">
        <v>59.902303787007384</v>
      </c>
      <c r="AY2419">
        <v>0.2006655267511703</v>
      </c>
      <c r="AZ2419">
        <v>-7.3150286195709571</v>
      </c>
      <c r="BA2419">
        <v>1402.1256025761329</v>
      </c>
      <c r="CU2419" t="e">
        <v>#N/A</v>
      </c>
      <c r="CV2419" t="e">
        <v>#N/A</v>
      </c>
    </row>
    <row r="2420" spans="1:100" x14ac:dyDescent="0.25">
      <c r="A2420">
        <v>5551</v>
      </c>
      <c r="B2420" t="s">
        <v>2715</v>
      </c>
      <c r="C2420">
        <v>2</v>
      </c>
      <c r="D2420">
        <v>2.1815027207115278</v>
      </c>
      <c r="E2420">
        <v>-0.34439270132307503</v>
      </c>
      <c r="F2420">
        <v>-0.78063816852914669</v>
      </c>
      <c r="G2420">
        <v>-0.77651625012607972</v>
      </c>
      <c r="H2420">
        <v>-0.10841781252812048</v>
      </c>
      <c r="I2420">
        <v>0</v>
      </c>
      <c r="J2420">
        <v>-6.5050687516872268</v>
      </c>
      <c r="K2420">
        <v>-0.10841781252812048</v>
      </c>
      <c r="L2420">
        <v>-1</v>
      </c>
      <c r="M2420">
        <v>-1</v>
      </c>
      <c r="N2420">
        <v>-2.1683562505624092</v>
      </c>
      <c r="O2420">
        <v>-2.9121968271310354</v>
      </c>
      <c r="P2420">
        <v>-1.5763866640601401</v>
      </c>
      <c r="Q2420">
        <v>-3.3961658720860415</v>
      </c>
      <c r="R2420">
        <v>-1.1139728087285814</v>
      </c>
      <c r="S2420">
        <v>0.29458830511590317</v>
      </c>
      <c r="T2420">
        <v>0.13283302712338632</v>
      </c>
      <c r="U2420">
        <v>-0.10978784459588187</v>
      </c>
      <c r="V2420">
        <v>-2.4148064125272796E-2</v>
      </c>
      <c r="W2420">
        <v>12.489650577121166</v>
      </c>
      <c r="X2420">
        <v>-6.5306969142161941E-2</v>
      </c>
      <c r="Y2420">
        <v>-1</v>
      </c>
      <c r="Z2420">
        <v>-1</v>
      </c>
      <c r="AA2420">
        <v>18.06209954816789</v>
      </c>
      <c r="AB2420">
        <v>-9.2785158084064387E-2</v>
      </c>
      <c r="AC2420">
        <v>-9.2651304647914823E-2</v>
      </c>
      <c r="AD2420">
        <v>-9.5436799928383984E-2</v>
      </c>
      <c r="AE2420">
        <v>-1.7443734346854285</v>
      </c>
      <c r="AF2420">
        <v>-1</v>
      </c>
      <c r="AG2420">
        <v>-1</v>
      </c>
      <c r="AH2420">
        <v>-1</v>
      </c>
      <c r="AI2420">
        <v>-1.3508447428722117E-2</v>
      </c>
      <c r="AJ2420">
        <v>-2.4148064125272796E-2</v>
      </c>
      <c r="AK2420">
        <v>0.34369018873180257</v>
      </c>
      <c r="AL2420">
        <v>-0.17186223174255522</v>
      </c>
      <c r="AM2420">
        <v>0.39195840696834139</v>
      </c>
      <c r="AN2420">
        <v>-0.2085175467532876</v>
      </c>
      <c r="AO2420">
        <v>10.367815480108636</v>
      </c>
      <c r="AP2420">
        <v>-4.9226541897860558</v>
      </c>
      <c r="AQ2420">
        <v>16.918712340115448</v>
      </c>
      <c r="AR2420">
        <v>0.41787777100727447</v>
      </c>
      <c r="AS2420">
        <v>-7.1866008147996041E-3</v>
      </c>
      <c r="AT2420">
        <v>-1</v>
      </c>
      <c r="AU2420">
        <v>-1</v>
      </c>
      <c r="AV2420">
        <v>-1.4265704282610838</v>
      </c>
      <c r="AW2420">
        <v>26.258926785868919</v>
      </c>
      <c r="AX2420">
        <v>25.998680665342462</v>
      </c>
      <c r="AY2420">
        <v>-5.336331991996271E-2</v>
      </c>
      <c r="AZ2420">
        <v>-38.54760794157928</v>
      </c>
      <c r="BA2420">
        <v>1374.0515992424039</v>
      </c>
    </row>
    <row r="2421" spans="1:100" x14ac:dyDescent="0.25">
      <c r="A2421">
        <v>5552</v>
      </c>
      <c r="B2421" t="s">
        <v>2716</v>
      </c>
      <c r="C2421">
        <v>2</v>
      </c>
      <c r="D2421">
        <v>2.6471014148154386</v>
      </c>
      <c r="E2421">
        <v>-0.24097015744082464</v>
      </c>
      <c r="F2421">
        <v>-0.52310473682540237</v>
      </c>
      <c r="G2421">
        <v>-0.51781333495740478</v>
      </c>
      <c r="H2421">
        <v>-5.4897466195493558E-2</v>
      </c>
      <c r="I2421">
        <v>0</v>
      </c>
      <c r="J2421">
        <v>-3.2938479717296145</v>
      </c>
      <c r="K2421">
        <v>-5.4897466195493558E-2</v>
      </c>
      <c r="L2421">
        <v>-1</v>
      </c>
      <c r="M2421">
        <v>-1</v>
      </c>
      <c r="N2421">
        <v>-1.0979493239098712</v>
      </c>
      <c r="O2421">
        <v>0.42342196160676693</v>
      </c>
      <c r="P2421">
        <v>-1.0526067609092002</v>
      </c>
      <c r="Q2421">
        <v>-2.1719562557762639</v>
      </c>
      <c r="R2421">
        <v>-0.71188311525628079</v>
      </c>
      <c r="S2421">
        <v>0.3045927872316011</v>
      </c>
      <c r="T2421">
        <v>0.17507215147888239</v>
      </c>
      <c r="U2421">
        <v>-5.7483934916094909E-2</v>
      </c>
      <c r="V2421">
        <v>-1.7231994446602658E-2</v>
      </c>
      <c r="W2421">
        <v>15.79076874351888</v>
      </c>
      <c r="X2421">
        <v>0.17699605038514676</v>
      </c>
      <c r="Y2421">
        <v>-1</v>
      </c>
      <c r="Z2421">
        <v>-1</v>
      </c>
      <c r="AA2421">
        <v>24.85857015972103</v>
      </c>
      <c r="AB2421">
        <v>-3.4116572106929158E-2</v>
      </c>
      <c r="AC2421">
        <v>-3.3960454082560515E-2</v>
      </c>
      <c r="AD2421">
        <v>-3.7249960750062885E-2</v>
      </c>
      <c r="AE2421">
        <v>3.6605571399132106</v>
      </c>
      <c r="AF2421">
        <v>-1</v>
      </c>
      <c r="AG2421">
        <v>-1</v>
      </c>
      <c r="AH2421">
        <v>-1</v>
      </c>
      <c r="AI2421">
        <v>-9.7160717698522546E-3</v>
      </c>
      <c r="AJ2421">
        <v>-1.7231994446602658E-2</v>
      </c>
      <c r="AK2421">
        <v>0.27300967099175599</v>
      </c>
      <c r="AL2421">
        <v>-0.10118171400250868</v>
      </c>
      <c r="AM2421">
        <v>0.30963515599719421</v>
      </c>
      <c r="AN2421">
        <v>-0.12619429578214042</v>
      </c>
      <c r="AO2421">
        <v>8.2715430743613183</v>
      </c>
      <c r="AP2421">
        <v>-2.8263817840387375</v>
      </c>
      <c r="AQ2421">
        <v>20.432985618952998</v>
      </c>
      <c r="AR2421">
        <v>0.49523380472673439</v>
      </c>
      <c r="AS2421">
        <v>0.24297310649603809</v>
      </c>
      <c r="AT2421">
        <v>-1</v>
      </c>
      <c r="AU2421">
        <v>-1</v>
      </c>
      <c r="AV2421">
        <v>-0.89298121426012333</v>
      </c>
      <c r="AW2421">
        <v>34.091361913824713</v>
      </c>
      <c r="AX2421">
        <v>33.933725687072176</v>
      </c>
      <c r="AY2421">
        <v>6.9674350242940608E-3</v>
      </c>
      <c r="AZ2421">
        <v>-27.978110917613058</v>
      </c>
      <c r="BA2421">
        <v>1325.8569503541034</v>
      </c>
    </row>
    <row r="2422" spans="1:100" x14ac:dyDescent="0.25">
      <c r="A2422">
        <v>5553</v>
      </c>
      <c r="B2422" t="s">
        <v>2717</v>
      </c>
      <c r="C2422">
        <v>2</v>
      </c>
      <c r="D2422">
        <v>3.7880256066990334</v>
      </c>
      <c r="E2422">
        <v>1.2461142508371183E-2</v>
      </c>
      <c r="F2422">
        <v>0.10796688380081085</v>
      </c>
      <c r="G2422">
        <v>0.11612404108016168</v>
      </c>
      <c r="H2422">
        <v>7.6251221853134626E-2</v>
      </c>
      <c r="I2422">
        <v>0</v>
      </c>
      <c r="J2422">
        <v>4.5750733111880768</v>
      </c>
      <c r="K2422">
        <v>7.6251221853134626E-2</v>
      </c>
      <c r="L2422">
        <v>-1</v>
      </c>
      <c r="M2422">
        <v>-1</v>
      </c>
      <c r="N2422">
        <v>1.5250244370626922</v>
      </c>
      <c r="O2422">
        <v>8.5971737765615366</v>
      </c>
      <c r="P2422">
        <v>0.23088730875841013</v>
      </c>
      <c r="Q2422">
        <v>0.82790260309037889</v>
      </c>
      <c r="R2422">
        <v>0.27341573630627036</v>
      </c>
      <c r="S2422">
        <v>0.32910822470514167</v>
      </c>
      <c r="T2422">
        <v>0.27857682069603812</v>
      </c>
      <c r="U2422">
        <v>7.0683941496473793E-2</v>
      </c>
      <c r="V2422">
        <v>-2.8454311336000709E-4</v>
      </c>
      <c r="W2422">
        <v>23.879978666150254</v>
      </c>
      <c r="X2422">
        <v>0.77074637710632188</v>
      </c>
      <c r="Y2422">
        <v>-1</v>
      </c>
      <c r="Z2422">
        <v>-1</v>
      </c>
      <c r="AA2422">
        <v>41.512950505590929</v>
      </c>
      <c r="AB2422">
        <v>0.1096475962478419</v>
      </c>
      <c r="AC2422">
        <v>0.10985827243064866</v>
      </c>
      <c r="AD2422">
        <v>0.10533371336344455</v>
      </c>
      <c r="AE2422">
        <v>16.905044562454474</v>
      </c>
      <c r="AF2422">
        <v>-1</v>
      </c>
      <c r="AG2422">
        <v>-1</v>
      </c>
      <c r="AH2422">
        <v>-1</v>
      </c>
      <c r="AI2422">
        <v>-4.2306217015293003E-4</v>
      </c>
      <c r="AJ2422">
        <v>-2.8454311336000709E-4</v>
      </c>
      <c r="AK2422">
        <v>9.9810919350757213E-2</v>
      </c>
      <c r="AL2422">
        <v>7.2017037638490114E-2</v>
      </c>
      <c r="AM2422">
        <v>0.10790652192476996</v>
      </c>
      <c r="AN2422">
        <v>7.5534338290283803E-2</v>
      </c>
      <c r="AO2422">
        <v>3.1347419390012425</v>
      </c>
      <c r="AP2422">
        <v>2.3104193513213382</v>
      </c>
      <c r="AQ2422">
        <v>29.044520512607601</v>
      </c>
      <c r="AR2422">
        <v>0.68479054398811634</v>
      </c>
      <c r="AS2422">
        <v>0.85597581788628174</v>
      </c>
      <c r="AT2422">
        <v>-1</v>
      </c>
      <c r="AU2422">
        <v>-1</v>
      </c>
      <c r="AV2422">
        <v>0.4145500363451059</v>
      </c>
      <c r="AW2422">
        <v>53.284316773894162</v>
      </c>
      <c r="AX2422">
        <v>53.378120492347179</v>
      </c>
      <c r="AY2422">
        <v>0.15480465772737459</v>
      </c>
      <c r="AZ2422">
        <v>-2.0781352445854537</v>
      </c>
      <c r="BA2422">
        <v>1458.3162538479532</v>
      </c>
    </row>
    <row r="2423" spans="1:100" x14ac:dyDescent="0.25">
      <c r="A2423">
        <v>5554</v>
      </c>
      <c r="B2423" t="s">
        <v>2718</v>
      </c>
      <c r="C2423">
        <v>3</v>
      </c>
      <c r="D2423">
        <v>4.3019024387375069</v>
      </c>
      <c r="E2423">
        <v>0</v>
      </c>
      <c r="F2423">
        <v>1.1907803337473108</v>
      </c>
      <c r="G2423">
        <v>1.1907803337473108</v>
      </c>
      <c r="H2423">
        <v>0.279724347939037</v>
      </c>
      <c r="I2423">
        <v>0</v>
      </c>
      <c r="J2423">
        <v>16.783460876342225</v>
      </c>
      <c r="K2423">
        <v>0.279724347939037</v>
      </c>
      <c r="L2423">
        <v>-0.99999999999999989</v>
      </c>
      <c r="M2423">
        <v>-0.99999999999999989</v>
      </c>
      <c r="N2423">
        <v>5.5944869587807364</v>
      </c>
      <c r="O2423">
        <v>22.276143648827031</v>
      </c>
      <c r="P2423">
        <v>0</v>
      </c>
      <c r="Q2423">
        <v>-6.2891086572971524</v>
      </c>
      <c r="R2423">
        <v>-2.0848242719339702</v>
      </c>
      <c r="S2423">
        <v>0.33333333333333331</v>
      </c>
      <c r="T2423">
        <v>0.36430176645085827</v>
      </c>
      <c r="U2423">
        <v>4.8836961986897888E-2</v>
      </c>
      <c r="V2423">
        <v>0</v>
      </c>
      <c r="W2423">
        <v>18.669908553282095</v>
      </c>
      <c r="X2423">
        <v>0.64422703291027117</v>
      </c>
      <c r="Y2423">
        <v>-0.99999999999999989</v>
      </c>
      <c r="Z2423">
        <v>-0.99999999999999989</v>
      </c>
      <c r="AA2423">
        <v>48.883335046236851</v>
      </c>
      <c r="AB2423">
        <v>0.35950556621779839</v>
      </c>
      <c r="AC2423">
        <v>0.12762149804363976</v>
      </c>
      <c r="AD2423">
        <v>0.15883795103633647</v>
      </c>
      <c r="AE2423">
        <v>32.298250764888714</v>
      </c>
      <c r="AF2423">
        <v>-0.99999999999999989</v>
      </c>
      <c r="AG2423">
        <v>-0.99999999999999989</v>
      </c>
      <c r="AH2423">
        <v>-0.99999999999999989</v>
      </c>
      <c r="AI2423">
        <v>-6.8379836492156482E-2</v>
      </c>
      <c r="AJ2423">
        <v>0</v>
      </c>
      <c r="AK2423">
        <v>-0.11563259963811859</v>
      </c>
      <c r="AL2423">
        <v>0.19041081023489254</v>
      </c>
      <c r="AM2423">
        <v>0.15146233419512017</v>
      </c>
      <c r="AN2423">
        <v>3.4320179149010303E-2</v>
      </c>
      <c r="AO2423">
        <v>3.2083953566874106</v>
      </c>
      <c r="AP2423">
        <v>1.810058529899722</v>
      </c>
      <c r="AQ2423">
        <v>35.453369429624324</v>
      </c>
      <c r="AR2423">
        <v>0.74647206177108982</v>
      </c>
      <c r="AS2423">
        <v>0.92395138084930761</v>
      </c>
      <c r="AT2423">
        <v>-0.99999999999999989</v>
      </c>
      <c r="AU2423">
        <v>-0.99999999999999989</v>
      </c>
      <c r="AV2423">
        <v>-0.89404393818665961</v>
      </c>
      <c r="AW2423">
        <v>72.969537224963574</v>
      </c>
      <c r="AX2423">
        <v>71.601940495120445</v>
      </c>
      <c r="AY2423">
        <v>0.19487002487710514</v>
      </c>
      <c r="AZ2423">
        <v>-16.360096339137137</v>
      </c>
      <c r="BA2423">
        <v>1443.2963445031712</v>
      </c>
    </row>
    <row r="2424" spans="1:100" x14ac:dyDescent="0.25">
      <c r="A2424">
        <v>5555</v>
      </c>
      <c r="B2424" t="s">
        <v>1305</v>
      </c>
      <c r="C2424">
        <v>3</v>
      </c>
      <c r="D2424">
        <v>3.9274562554164749</v>
      </c>
      <c r="E2424">
        <v>0</v>
      </c>
      <c r="F2424">
        <v>0</v>
      </c>
      <c r="G2424">
        <v>0</v>
      </c>
      <c r="H2424">
        <v>-2.881817261730955E-2</v>
      </c>
      <c r="I2424">
        <v>0</v>
      </c>
      <c r="J2424">
        <v>-1.7290903570385732</v>
      </c>
      <c r="K2424">
        <v>-2.881817261730955E-2</v>
      </c>
      <c r="L2424">
        <v>-0.999999999999999</v>
      </c>
      <c r="M2424">
        <v>-0.999999999999999</v>
      </c>
      <c r="N2424">
        <v>-0.57636345234619124</v>
      </c>
      <c r="O2424">
        <v>2.1983658983779031</v>
      </c>
      <c r="P2424">
        <v>-0.40553764467299491</v>
      </c>
      <c r="Q2424">
        <v>-4.6769236377513677E-3</v>
      </c>
      <c r="R2424">
        <v>-3.5394070061055674E-2</v>
      </c>
      <c r="S2424">
        <v>0.26651610100680256</v>
      </c>
      <c r="T2424">
        <v>0.28000958297552303</v>
      </c>
      <c r="U2424">
        <v>0.22662157908434363</v>
      </c>
      <c r="V2424">
        <v>0</v>
      </c>
      <c r="W2424">
        <v>32.078617427359148</v>
      </c>
      <c r="X2424">
        <v>1.4225001768203041</v>
      </c>
      <c r="Y2424">
        <v>-0.999999999999999</v>
      </c>
      <c r="Z2424">
        <v>-0.999999999999999</v>
      </c>
      <c r="AA2424">
        <v>34.554075749690853</v>
      </c>
      <c r="AB2424">
        <v>5.9790126268779394E-2</v>
      </c>
      <c r="AC2424">
        <v>-0.11942904349105796</v>
      </c>
      <c r="AD2424">
        <v>0.10985596507013372</v>
      </c>
      <c r="AE2424">
        <v>2.5108523923927617</v>
      </c>
      <c r="AF2424">
        <v>-0.999999999999999</v>
      </c>
      <c r="AG2424">
        <v>-0.999999999999999</v>
      </c>
      <c r="AH2424">
        <v>-0.999999999999999</v>
      </c>
      <c r="AI2424">
        <v>0</v>
      </c>
      <c r="AJ2424">
        <v>0</v>
      </c>
      <c r="AK2424">
        <v>0.16202681284382428</v>
      </c>
      <c r="AL2424">
        <v>-9.5753059072802932E-2</v>
      </c>
      <c r="AM2424">
        <v>0.13941047477111534</v>
      </c>
      <c r="AN2424">
        <v>9.9489436951703022E-2</v>
      </c>
      <c r="AO2424">
        <v>4.295395933497006</v>
      </c>
      <c r="AP2424">
        <v>2.0084706284285581</v>
      </c>
      <c r="AQ2424">
        <v>30.349527070320562</v>
      </c>
      <c r="AR2424">
        <v>0.77314726306666959</v>
      </c>
      <c r="AS2424">
        <v>1.3936820042029945</v>
      </c>
      <c r="AT2424">
        <v>-0.999999999999999</v>
      </c>
      <c r="AU2424">
        <v>-0.999999999999999</v>
      </c>
      <c r="AV2424">
        <v>-3.5394070061055674E-2</v>
      </c>
      <c r="AW2424">
        <v>38.760912276497308</v>
      </c>
      <c r="AX2424">
        <v>38.760912276497308</v>
      </c>
      <c r="AY2424">
        <v>0.17601147525420152</v>
      </c>
      <c r="AZ2424">
        <v>-12.170220125540661</v>
      </c>
      <c r="BA2424">
        <v>1379.9215077704948</v>
      </c>
    </row>
    <row r="2425" spans="1:100" x14ac:dyDescent="0.25">
      <c r="A2425">
        <v>5556</v>
      </c>
      <c r="B2425" t="s">
        <v>2719</v>
      </c>
      <c r="C2425">
        <v>3</v>
      </c>
      <c r="D2425">
        <v>4.6910507443178027</v>
      </c>
      <c r="E2425">
        <v>-4.9605530072125703E-2</v>
      </c>
      <c r="F2425">
        <v>-0.40739851997278154</v>
      </c>
      <c r="G2425">
        <v>-0.42071081514584274</v>
      </c>
      <c r="H2425">
        <v>-4.3007633817154445E-2</v>
      </c>
      <c r="I2425">
        <v>0</v>
      </c>
      <c r="J2425">
        <v>-2.5804580290292662</v>
      </c>
      <c r="K2425">
        <v>-4.3007633817154445E-2</v>
      </c>
      <c r="L2425">
        <v>-1.0000000000000004</v>
      </c>
      <c r="M2425">
        <v>-1.0000000000000004</v>
      </c>
      <c r="N2425">
        <v>-0.86015267634308679</v>
      </c>
      <c r="O2425">
        <v>1.6898819001426957</v>
      </c>
      <c r="P2425">
        <v>1.802770740065238</v>
      </c>
      <c r="Q2425">
        <v>-1.6227524340267845</v>
      </c>
      <c r="R2425">
        <v>-0.34585483358556868</v>
      </c>
      <c r="S2425">
        <v>0.33333333333333348</v>
      </c>
      <c r="T2425">
        <v>0.32604101703052696</v>
      </c>
      <c r="U2425">
        <v>0.21174579983531586</v>
      </c>
      <c r="V2425">
        <v>8.7184955816023813E-2</v>
      </c>
      <c r="W2425">
        <v>40.052509593294168</v>
      </c>
      <c r="X2425">
        <v>2.0610674501027533</v>
      </c>
      <c r="Y2425">
        <v>-1.0000000000000004</v>
      </c>
      <c r="Z2425">
        <v>-1.0000000000000004</v>
      </c>
      <c r="AA2425">
        <v>77.267204659478509</v>
      </c>
      <c r="AB2425">
        <v>0.44950924816329202</v>
      </c>
      <c r="AC2425">
        <v>0.17220958387512056</v>
      </c>
      <c r="AD2425">
        <v>0.12949216595698596</v>
      </c>
      <c r="AE2425">
        <v>37.560549899769939</v>
      </c>
      <c r="AF2425">
        <v>-1.0000000000000004</v>
      </c>
      <c r="AG2425">
        <v>-1.0000000000000004</v>
      </c>
      <c r="AH2425">
        <v>-1.0000000000000004</v>
      </c>
      <c r="AI2425">
        <v>-8.860721972124402E-3</v>
      </c>
      <c r="AJ2425">
        <v>8.7184955816023813E-2</v>
      </c>
      <c r="AK2425">
        <v>-0.1114368510480164</v>
      </c>
      <c r="AL2425">
        <v>-0.10281522184791302</v>
      </c>
      <c r="AM2425">
        <v>1.9055680058751395E-2</v>
      </c>
      <c r="AN2425">
        <v>-0.21019650386633998</v>
      </c>
      <c r="AO2425">
        <v>-8.0792253771299921E-2</v>
      </c>
      <c r="AP2425">
        <v>-5.7689887058980602</v>
      </c>
      <c r="AQ2425">
        <v>37.472051564264923</v>
      </c>
      <c r="AR2425">
        <v>0.95830510601520058</v>
      </c>
      <c r="AS2425">
        <v>2.0180598162856</v>
      </c>
      <c r="AT2425">
        <v>-1.0000000000000004</v>
      </c>
      <c r="AU2425">
        <v>-1.0000000000000004</v>
      </c>
      <c r="AV2425">
        <v>-0.76656564873141075</v>
      </c>
      <c r="AW2425">
        <v>73.188097853723178</v>
      </c>
      <c r="AX2425">
        <v>81.729378995883081</v>
      </c>
      <c r="AY2425">
        <v>0.24535380111689614</v>
      </c>
      <c r="AZ2425">
        <v>10.607486895133878</v>
      </c>
      <c r="BA2425">
        <v>1442.900348710029</v>
      </c>
    </row>
    <row r="2426" spans="1:100" x14ac:dyDescent="0.25">
      <c r="A2426">
        <v>5557</v>
      </c>
      <c r="B2426" t="s">
        <v>2720</v>
      </c>
      <c r="C2426">
        <v>3</v>
      </c>
      <c r="D2426">
        <v>3.1810219350693569</v>
      </c>
      <c r="E2426">
        <v>0</v>
      </c>
      <c r="F2426">
        <v>-5.5678741754755026E-2</v>
      </c>
      <c r="G2426">
        <v>-5.5678741754755026E-2</v>
      </c>
      <c r="H2426">
        <v>-7.3629352179373567E-2</v>
      </c>
      <c r="I2426">
        <v>0</v>
      </c>
      <c r="J2426">
        <v>-4.4177611307624129</v>
      </c>
      <c r="K2426">
        <v>-7.3629352179373567E-2</v>
      </c>
      <c r="L2426">
        <v>-1.0000000000000007</v>
      </c>
      <c r="M2426">
        <v>-1.0000000000000007</v>
      </c>
      <c r="N2426">
        <v>-1.4725870435874713</v>
      </c>
      <c r="O2426">
        <v>-1.2924179374478146</v>
      </c>
      <c r="P2426">
        <v>-4.5001543601385516E-2</v>
      </c>
      <c r="Q2426">
        <v>2.1449186681169561</v>
      </c>
      <c r="R2426">
        <v>0.72720914218009525</v>
      </c>
      <c r="S2426">
        <v>0.24353013724629557</v>
      </c>
      <c r="T2426">
        <v>2.5370794465242732E-2</v>
      </c>
      <c r="U2426">
        <v>0.11650773834079488</v>
      </c>
      <c r="V2426">
        <v>0</v>
      </c>
      <c r="W2426">
        <v>18.361520889268277</v>
      </c>
      <c r="X2426">
        <v>0.50059869838600068</v>
      </c>
      <c r="Y2426">
        <v>-1.0000000000000007</v>
      </c>
      <c r="Z2426">
        <v>-1.0000000000000007</v>
      </c>
      <c r="AA2426">
        <v>26.291167277568864</v>
      </c>
      <c r="AB2426">
        <v>0.11933515301264255</v>
      </c>
      <c r="AC2426">
        <v>1.5307504558493168E-2</v>
      </c>
      <c r="AD2426">
        <v>9.4060873512740624E-3</v>
      </c>
      <c r="AE2426">
        <v>7.2024372461204917</v>
      </c>
      <c r="AF2426">
        <v>-1.0000000000000007</v>
      </c>
      <c r="AG2426">
        <v>-1.0000000000000007</v>
      </c>
      <c r="AH2426">
        <v>-1.0000000000000007</v>
      </c>
      <c r="AI2426">
        <v>0</v>
      </c>
      <c r="AJ2426">
        <v>0</v>
      </c>
      <c r="AK2426">
        <v>5.8611876008537026E-2</v>
      </c>
      <c r="AL2426">
        <v>-0.22144236231830053</v>
      </c>
      <c r="AM2426">
        <v>0.23581814253672242</v>
      </c>
      <c r="AN2426">
        <v>-0.3669897685445761</v>
      </c>
      <c r="AO2426">
        <v>6.1885129434607435</v>
      </c>
      <c r="AP2426">
        <v>-10.281956025205902</v>
      </c>
      <c r="AQ2426">
        <v>13.943759758505863</v>
      </c>
      <c r="AR2426">
        <v>0.38540867005233337</v>
      </c>
      <c r="AS2426">
        <v>0.42696934620662702</v>
      </c>
      <c r="AT2426">
        <v>-1.0000000000000007</v>
      </c>
      <c r="AU2426">
        <v>-1.0000000000000007</v>
      </c>
      <c r="AV2426">
        <v>0.67153040042534029</v>
      </c>
      <c r="AW2426">
        <v>14.716793314915137</v>
      </c>
      <c r="AX2426">
        <v>14.716793314915137</v>
      </c>
      <c r="AY2426">
        <v>-0.15663710951952586</v>
      </c>
      <c r="AZ2426">
        <v>-67.312437545955362</v>
      </c>
      <c r="BA2426">
        <v>1387.2475982747933</v>
      </c>
      <c r="CU2426" t="e">
        <v>#N/A</v>
      </c>
      <c r="CV2426" t="e">
        <v>#N/A</v>
      </c>
    </row>
    <row r="2427" spans="1:100" x14ac:dyDescent="0.25">
      <c r="A2427">
        <v>5558</v>
      </c>
      <c r="B2427" t="s">
        <v>2721</v>
      </c>
      <c r="C2427">
        <v>3</v>
      </c>
      <c r="D2427">
        <v>2.2502877804710439</v>
      </c>
      <c r="E2427">
        <v>0</v>
      </c>
      <c r="F2427">
        <v>5.5871394354511744E-2</v>
      </c>
      <c r="G2427">
        <v>5.5871394354511744E-2</v>
      </c>
      <c r="H2427">
        <v>2.8829745173772708E-2</v>
      </c>
      <c r="I2427">
        <v>0</v>
      </c>
      <c r="J2427">
        <v>1.7297847104263626</v>
      </c>
      <c r="K2427">
        <v>2.8829745173772708E-2</v>
      </c>
      <c r="L2427">
        <v>-0.99999999999999878</v>
      </c>
      <c r="M2427">
        <v>-0.99999999999999878</v>
      </c>
      <c r="N2427">
        <v>0.57659490347545383</v>
      </c>
      <c r="O2427">
        <v>4.0359438852519158</v>
      </c>
      <c r="P2427">
        <v>-0.12856691286581839</v>
      </c>
      <c r="Q2427">
        <v>1.398169762754689</v>
      </c>
      <c r="R2427">
        <v>0.38938410745763136</v>
      </c>
      <c r="S2427">
        <v>0.338951632781885</v>
      </c>
      <c r="T2427">
        <v>0.27619869154060761</v>
      </c>
      <c r="U2427">
        <v>7.7900735778974925E-2</v>
      </c>
      <c r="V2427">
        <v>0</v>
      </c>
      <c r="W2427">
        <v>26.568852597107774</v>
      </c>
      <c r="X2427">
        <v>0.84078888047189326</v>
      </c>
      <c r="Y2427">
        <v>-0.99999999999999878</v>
      </c>
      <c r="Z2427">
        <v>-0.99999999999999878</v>
      </c>
      <c r="AA2427">
        <v>58.999634377739234</v>
      </c>
      <c r="AB2427">
        <v>0.16962635385380345</v>
      </c>
      <c r="AC2427">
        <v>0.41114390586146421</v>
      </c>
      <c r="AD2427">
        <v>6.0057693748208546E-2</v>
      </c>
      <c r="AE2427">
        <v>32.041397673173812</v>
      </c>
      <c r="AF2427">
        <v>-0.99999999999999878</v>
      </c>
      <c r="AG2427">
        <v>-0.99999999999999878</v>
      </c>
      <c r="AH2427">
        <v>-0.99999999999999878</v>
      </c>
      <c r="AI2427">
        <v>0</v>
      </c>
      <c r="AJ2427">
        <v>0</v>
      </c>
      <c r="AK2427">
        <v>7.5797298030287633E-2</v>
      </c>
      <c r="AL2427">
        <v>0.11246744809294269</v>
      </c>
      <c r="AM2427">
        <v>0.27054153647319296</v>
      </c>
      <c r="AN2427">
        <v>-4.1943684895878741E-2</v>
      </c>
      <c r="AO2427">
        <v>7.142524901981262</v>
      </c>
      <c r="AP2427">
        <v>-0.48625488193225469</v>
      </c>
      <c r="AQ2427">
        <v>28.29863730753414</v>
      </c>
      <c r="AR2427">
        <v>0.693051060101467</v>
      </c>
      <c r="AS2427">
        <v>0.86961862564566617</v>
      </c>
      <c r="AT2427">
        <v>-0.99999999999999878</v>
      </c>
      <c r="AU2427">
        <v>-0.99999999999999878</v>
      </c>
      <c r="AV2427">
        <v>0.44525550181214318</v>
      </c>
      <c r="AW2427">
        <v>62.549323381058855</v>
      </c>
      <c r="AX2427">
        <v>62.549323381058855</v>
      </c>
      <c r="AY2427">
        <v>1.1793205875821645E-4</v>
      </c>
      <c r="AZ2427">
        <v>9.9625778662261926</v>
      </c>
      <c r="BA2427">
        <v>1394.7308201246381</v>
      </c>
      <c r="CU2427" t="e">
        <v>#N/A</v>
      </c>
      <c r="CV2427" t="e">
        <v>#N/A</v>
      </c>
    </row>
    <row r="2428" spans="1:100" x14ac:dyDescent="0.25">
      <c r="A2428">
        <v>5559</v>
      </c>
      <c r="B2428" t="s">
        <v>2722</v>
      </c>
      <c r="C2428">
        <v>3</v>
      </c>
      <c r="D2428">
        <v>5.1884959816697114</v>
      </c>
      <c r="E2428">
        <v>0</v>
      </c>
      <c r="F2428">
        <v>0.79906591775614022</v>
      </c>
      <c r="G2428">
        <v>0.79906591775614022</v>
      </c>
      <c r="H2428">
        <v>-0.12575001300100697</v>
      </c>
      <c r="I2428">
        <v>0</v>
      </c>
      <c r="J2428">
        <v>-7.545000780060418</v>
      </c>
      <c r="K2428">
        <v>-0.12575001300100697</v>
      </c>
      <c r="L2428">
        <v>-1.0000000000000002</v>
      </c>
      <c r="M2428">
        <v>-1.0000000000000002</v>
      </c>
      <c r="N2428">
        <v>-2.5150002600201389</v>
      </c>
      <c r="O2428">
        <v>-1.5574388806345638</v>
      </c>
      <c r="P2428">
        <v>-0.22856652555199236</v>
      </c>
      <c r="Q2428">
        <v>3.8979808063749233</v>
      </c>
      <c r="R2428">
        <v>1.1791863734523671</v>
      </c>
      <c r="S2428">
        <v>0.33333333333333365</v>
      </c>
      <c r="T2428">
        <v>0.28562893022898589</v>
      </c>
      <c r="U2428">
        <v>0.11119038717335285</v>
      </c>
      <c r="V2428">
        <v>0</v>
      </c>
      <c r="W2428">
        <v>34.236106549467173</v>
      </c>
      <c r="X2428">
        <v>1.1417694221523893</v>
      </c>
      <c r="Y2428">
        <v>-1.0000000000000002</v>
      </c>
      <c r="Z2428">
        <v>-1.0000000000000002</v>
      </c>
      <c r="AA2428">
        <v>47.608919742169462</v>
      </c>
      <c r="AB2428">
        <v>-0.12256267773296491</v>
      </c>
      <c r="AC2428">
        <v>8.5848231577692391E-2</v>
      </c>
      <c r="AD2428">
        <v>0.28058698254027126</v>
      </c>
      <c r="AE2428">
        <v>12.193626819249936</v>
      </c>
      <c r="AF2428">
        <v>-1.0000000000000002</v>
      </c>
      <c r="AG2428">
        <v>-1.0000000000000002</v>
      </c>
      <c r="AH2428">
        <v>-1.0000000000000002</v>
      </c>
      <c r="AI2428">
        <v>0</v>
      </c>
      <c r="AJ2428">
        <v>0</v>
      </c>
      <c r="AK2428">
        <v>-8.5683209261615628E-2</v>
      </c>
      <c r="AL2428">
        <v>-3.4846078953640738E-2</v>
      </c>
      <c r="AM2428">
        <v>1.5072792208440265E-2</v>
      </c>
      <c r="AN2428">
        <v>-9.5541457005190469E-2</v>
      </c>
      <c r="AO2428">
        <v>-5.1596241097071761E-2</v>
      </c>
      <c r="AP2428">
        <v>-2.562766819897965</v>
      </c>
      <c r="AQ2428">
        <v>26.691105769406754</v>
      </c>
      <c r="AR2428">
        <v>0.73015265073567237</v>
      </c>
      <c r="AS2428">
        <v>1.016019409151383</v>
      </c>
      <c r="AT2428">
        <v>-1.0000000000000002</v>
      </c>
      <c r="AU2428">
        <v>-1.0000000000000002</v>
      </c>
      <c r="AV2428">
        <v>1.9782522912085079</v>
      </c>
      <c r="AW2428">
        <v>43.488714041636953</v>
      </c>
      <c r="AX2428">
        <v>43.488714041636953</v>
      </c>
      <c r="AY2428">
        <v>0.23625176992886274</v>
      </c>
      <c r="AZ2428">
        <v>14.24371921957782</v>
      </c>
      <c r="BA2428">
        <v>1487.7241062500495</v>
      </c>
      <c r="CU2428" t="e">
        <v>#N/A</v>
      </c>
      <c r="CV2428" t="e">
        <v>#N/A</v>
      </c>
    </row>
    <row r="2429" spans="1:100" x14ac:dyDescent="0.25">
      <c r="A2429">
        <v>5560</v>
      </c>
      <c r="B2429" t="s">
        <v>2723</v>
      </c>
      <c r="C2429">
        <v>3</v>
      </c>
      <c r="D2429">
        <v>5.765510771158163</v>
      </c>
      <c r="E2429">
        <v>0</v>
      </c>
      <c r="F2429">
        <v>0.12921286295242287</v>
      </c>
      <c r="G2429">
        <v>0.12921286295242287</v>
      </c>
      <c r="H2429">
        <v>5.1145844894424711E-2</v>
      </c>
      <c r="I2429">
        <v>0</v>
      </c>
      <c r="J2429">
        <v>3.068750693665482</v>
      </c>
      <c r="K2429">
        <v>5.1145844894424711E-2</v>
      </c>
      <c r="L2429">
        <v>-1.0000000000000004</v>
      </c>
      <c r="M2429">
        <v>-1.0000000000000004</v>
      </c>
      <c r="N2429">
        <v>1.0229168978884942</v>
      </c>
      <c r="O2429">
        <v>8.9634743277760673</v>
      </c>
      <c r="P2429">
        <v>2.2089884297117486</v>
      </c>
      <c r="Q2429">
        <v>-1.1579409551350137</v>
      </c>
      <c r="R2429">
        <v>-0.24805032405679825</v>
      </c>
      <c r="S2429">
        <v>0.33333333333333348</v>
      </c>
      <c r="T2429">
        <v>0.36165140824232866</v>
      </c>
      <c r="U2429">
        <v>9.5342856620060049E-2</v>
      </c>
      <c r="V2429">
        <v>-9.4147059735824323E-3</v>
      </c>
      <c r="W2429">
        <v>29.190681893108582</v>
      </c>
      <c r="X2429">
        <v>0.9988772649687746</v>
      </c>
      <c r="Y2429">
        <v>-1.0000000000000004</v>
      </c>
      <c r="Z2429">
        <v>-1.0000000000000004</v>
      </c>
      <c r="AA2429">
        <v>76.011713347421889</v>
      </c>
      <c r="AB2429">
        <v>0.43346493876179476</v>
      </c>
      <c r="AC2429">
        <v>9.3356413110224551E-2</v>
      </c>
      <c r="AD2429">
        <v>0.41456028369538328</v>
      </c>
      <c r="AE2429">
        <v>47.069081778370141</v>
      </c>
      <c r="AF2429">
        <v>-1.0000000000000004</v>
      </c>
      <c r="AG2429">
        <v>-1.0000000000000004</v>
      </c>
      <c r="AH2429">
        <v>-1.0000000000000004</v>
      </c>
      <c r="AI2429">
        <v>0</v>
      </c>
      <c r="AJ2429">
        <v>-9.4147059735824323E-3</v>
      </c>
      <c r="AK2429">
        <v>2.6340831780774171E-3</v>
      </c>
      <c r="AL2429">
        <v>-6.5494987667135532E-2</v>
      </c>
      <c r="AM2429">
        <v>0.24134805674608159</v>
      </c>
      <c r="AN2429">
        <v>0.50193923856565636</v>
      </c>
      <c r="AO2429">
        <v>6.0468718345424275</v>
      </c>
      <c r="AP2429">
        <v>12.22100602580573</v>
      </c>
      <c r="AQ2429">
        <v>32.259432586774075</v>
      </c>
      <c r="AR2429">
        <v>0.78091289222213955</v>
      </c>
      <c r="AS2429">
        <v>1.0500231098631994</v>
      </c>
      <c r="AT2429">
        <v>-1.0000000000000004</v>
      </c>
      <c r="AU2429">
        <v>-1.0000000000000004</v>
      </c>
      <c r="AV2429">
        <v>-0.11883746110437562</v>
      </c>
      <c r="AW2429">
        <v>97.196193701003651</v>
      </c>
      <c r="AX2429">
        <v>96.254723103645418</v>
      </c>
      <c r="AY2429">
        <v>0.27643462904899924</v>
      </c>
      <c r="AZ2429">
        <v>26.324069415248143</v>
      </c>
      <c r="BA2429">
        <v>1480.4541028029787</v>
      </c>
    </row>
    <row r="2430" spans="1:100" x14ac:dyDescent="0.25">
      <c r="A2430">
        <v>5561</v>
      </c>
      <c r="B2430" t="s">
        <v>943</v>
      </c>
      <c r="C2430">
        <v>3</v>
      </c>
      <c r="D2430">
        <v>4.9204029540846577</v>
      </c>
      <c r="E2430">
        <v>0</v>
      </c>
      <c r="F2430">
        <v>-0.69797413919414453</v>
      </c>
      <c r="G2430">
        <v>-0.69797413919414453</v>
      </c>
      <c r="H2430">
        <v>-3.7159899567065197E-2</v>
      </c>
      <c r="I2430">
        <v>-8.8121528947015353E-3</v>
      </c>
      <c r="J2430">
        <v>-2.7583231477060028</v>
      </c>
      <c r="K2430">
        <v>-4.5972052461766721E-2</v>
      </c>
      <c r="L2430">
        <v>-0.99999999999999944</v>
      </c>
      <c r="M2430">
        <v>-0.99999999999999944</v>
      </c>
      <c r="N2430">
        <v>-0.91944104923533343</v>
      </c>
      <c r="O2430">
        <v>1.4641056671845112</v>
      </c>
      <c r="P2430">
        <v>-0.84068671923666261</v>
      </c>
      <c r="Q2430">
        <v>-0.73226976427388757</v>
      </c>
      <c r="R2430">
        <v>-0.35869144164946382</v>
      </c>
      <c r="S2430">
        <v>0.33333333333333331</v>
      </c>
      <c r="T2430">
        <v>0.34071010293641951</v>
      </c>
      <c r="U2430">
        <v>0.1973990112421059</v>
      </c>
      <c r="V2430">
        <v>-1.8744119616832415E-2</v>
      </c>
      <c r="W2430">
        <v>35.946815214271716</v>
      </c>
      <c r="X2430">
        <v>1.3994063465004034</v>
      </c>
      <c r="Y2430">
        <v>-0.99999999999999944</v>
      </c>
      <c r="Z2430">
        <v>-0.99999999999999944</v>
      </c>
      <c r="AA2430">
        <v>84.052150092235337</v>
      </c>
      <c r="AB2430">
        <v>0.56445791484041818</v>
      </c>
      <c r="AC2430">
        <v>0.30516171979875706</v>
      </c>
      <c r="AD2430">
        <v>9.966089175308547E-2</v>
      </c>
      <c r="AE2430">
        <v>48.464026319613033</v>
      </c>
      <c r="AF2430">
        <v>-0.99999999999999944</v>
      </c>
      <c r="AG2430">
        <v>-0.99999999999999944</v>
      </c>
      <c r="AH2430">
        <v>-0.99999999999999944</v>
      </c>
      <c r="AI2430">
        <v>0</v>
      </c>
      <c r="AJ2430">
        <v>-1.8744119616832415E-2</v>
      </c>
      <c r="AK2430">
        <v>-0.1131272228370782</v>
      </c>
      <c r="AL2430">
        <v>-2.3273901290340217E-2</v>
      </c>
      <c r="AM2430">
        <v>-9.7989534523155244E-2</v>
      </c>
      <c r="AN2430">
        <v>0.19416603993594808</v>
      </c>
      <c r="AO2430">
        <v>-3.0153744772642721</v>
      </c>
      <c r="AP2430">
        <v>4.7377814919470023</v>
      </c>
      <c r="AQ2430">
        <v>33.188492066565715</v>
      </c>
      <c r="AR2430">
        <v>0.85269832789502631</v>
      </c>
      <c r="AS2430">
        <v>1.3534342940386366</v>
      </c>
      <c r="AT2430">
        <v>-0.99999999999999944</v>
      </c>
      <c r="AU2430">
        <v>-0.99999999999999944</v>
      </c>
      <c r="AV2430">
        <v>-1.0566655808436081</v>
      </c>
      <c r="AW2430">
        <v>90.254037251366753</v>
      </c>
      <c r="AX2430">
        <v>88.379625289683517</v>
      </c>
      <c r="AY2430">
        <v>0.37600367644966726</v>
      </c>
      <c r="AZ2430">
        <v>43.112812773524389</v>
      </c>
      <c r="BA2430">
        <v>1500.1454836406222</v>
      </c>
      <c r="CU2430" t="e">
        <v>#N/A</v>
      </c>
      <c r="CV2430" t="e">
        <v>#N/A</v>
      </c>
    </row>
    <row r="2431" spans="1:100" x14ac:dyDescent="0.25">
      <c r="A2431">
        <v>5562</v>
      </c>
      <c r="B2431" t="s">
        <v>2724</v>
      </c>
      <c r="C2431">
        <v>3</v>
      </c>
      <c r="D2431">
        <v>5.3641188815669434</v>
      </c>
      <c r="E2431">
        <v>0</v>
      </c>
      <c r="F2431">
        <v>-0.36202680700701517</v>
      </c>
      <c r="G2431">
        <v>-0.36202680700701517</v>
      </c>
      <c r="H2431">
        <v>2.3262139607602973E-2</v>
      </c>
      <c r="I2431">
        <v>5.866395300582008E-4</v>
      </c>
      <c r="J2431">
        <v>1.4309267482596708</v>
      </c>
      <c r="K2431">
        <v>2.3848779137661185E-2</v>
      </c>
      <c r="L2431">
        <v>-1.0000000000000007</v>
      </c>
      <c r="M2431">
        <v>-1.0000000000000007</v>
      </c>
      <c r="N2431">
        <v>0.4769755827532236</v>
      </c>
      <c r="O2431">
        <v>6.433018822819597</v>
      </c>
      <c r="P2431">
        <v>-1.2593810388040478</v>
      </c>
      <c r="Q2431">
        <v>-2.6850852541438193</v>
      </c>
      <c r="R2431">
        <v>-1.0015017376903581</v>
      </c>
      <c r="S2431">
        <v>0.33333333333333348</v>
      </c>
      <c r="T2431">
        <v>0.26410852226929665</v>
      </c>
      <c r="U2431">
        <v>3.2799811708781371E-3</v>
      </c>
      <c r="V2431">
        <v>-2.3813001585545814E-2</v>
      </c>
      <c r="W2431">
        <v>22.122402242012047</v>
      </c>
      <c r="X2431">
        <v>0.36966834744466204</v>
      </c>
      <c r="Y2431">
        <v>-1.0000000000000007</v>
      </c>
      <c r="Z2431">
        <v>-1.0000000000000007</v>
      </c>
      <c r="AA2431">
        <v>8.5255783006085686</v>
      </c>
      <c r="AB2431">
        <v>-9.7280354727547536E-2</v>
      </c>
      <c r="AC2431">
        <v>-9.3083442094455543E-2</v>
      </c>
      <c r="AD2431">
        <v>-6.1542647252259594E-2</v>
      </c>
      <c r="AE2431">
        <v>-12.59532220371314</v>
      </c>
      <c r="AF2431">
        <v>-1.0000000000000007</v>
      </c>
      <c r="AG2431">
        <v>-1.0000000000000007</v>
      </c>
      <c r="AH2431">
        <v>-1.0000000000000007</v>
      </c>
      <c r="AI2431">
        <v>0</v>
      </c>
      <c r="AJ2431">
        <v>-2.3813001585545814E-2</v>
      </c>
      <c r="AK2431">
        <v>0.25391343923564957</v>
      </c>
      <c r="AL2431">
        <v>9.8567527012835684E-4</v>
      </c>
      <c r="AM2431">
        <v>0.21379075868588526</v>
      </c>
      <c r="AN2431">
        <v>-7.583381391347524E-2</v>
      </c>
      <c r="AO2431">
        <v>6.614336163325377</v>
      </c>
      <c r="AP2431">
        <v>-1.8909169714862393</v>
      </c>
      <c r="AQ2431">
        <v>23.553328990271726</v>
      </c>
      <c r="AR2431">
        <v>0.57690883518796243</v>
      </c>
      <c r="AS2431">
        <v>0.39351712658232313</v>
      </c>
      <c r="AT2431">
        <v>-1.0000000000000007</v>
      </c>
      <c r="AU2431">
        <v>-1.0000000000000007</v>
      </c>
      <c r="AV2431">
        <v>-1.3635285446973733</v>
      </c>
      <c r="AW2431">
        <v>13.067680151941925</v>
      </c>
      <c r="AX2431">
        <v>10.686379993387341</v>
      </c>
      <c r="AY2431">
        <v>-0.11733728068561661</v>
      </c>
      <c r="AZ2431">
        <v>-72.770265801251668</v>
      </c>
      <c r="BA2431">
        <v>1320.9877387243869</v>
      </c>
    </row>
    <row r="2432" spans="1:100" x14ac:dyDescent="0.25">
      <c r="A2432">
        <v>5563</v>
      </c>
      <c r="B2432" t="s">
        <v>2725</v>
      </c>
      <c r="C2432">
        <v>3</v>
      </c>
      <c r="D2432">
        <v>4.2747847565827755</v>
      </c>
      <c r="E2432">
        <v>0.1025620168990975</v>
      </c>
      <c r="F2432">
        <v>0.24366059712652924</v>
      </c>
      <c r="G2432">
        <v>0.2677299875777599</v>
      </c>
      <c r="H2432">
        <v>0.47311930158496868</v>
      </c>
      <c r="I2432">
        <v>0</v>
      </c>
      <c r="J2432">
        <v>28.387158095098119</v>
      </c>
      <c r="K2432">
        <v>0.47311930158496868</v>
      </c>
      <c r="L2432">
        <v>-0.99999999999999956</v>
      </c>
      <c r="M2432">
        <v>-0.99999999999999956</v>
      </c>
      <c r="N2432">
        <v>9.4623860316993706</v>
      </c>
      <c r="O2432">
        <v>32.929672839258636</v>
      </c>
      <c r="P2432">
        <v>0.21391018776565041</v>
      </c>
      <c r="Q2432">
        <v>3.7299418177979256</v>
      </c>
      <c r="R2432">
        <v>1.243652246149354</v>
      </c>
      <c r="S2432">
        <v>0.33333333333333298</v>
      </c>
      <c r="T2432">
        <v>0.30557602844640358</v>
      </c>
      <c r="U2432">
        <v>0.13593311501129257</v>
      </c>
      <c r="V2432">
        <v>-3.0100174193320148E-2</v>
      </c>
      <c r="W2432">
        <v>10.864920040509615</v>
      </c>
      <c r="X2432">
        <v>0.50116417019308768</v>
      </c>
      <c r="Y2432">
        <v>-0.99999999999999956</v>
      </c>
      <c r="Z2432">
        <v>-0.99999999999999956</v>
      </c>
      <c r="AA2432">
        <v>27.394418845431236</v>
      </c>
      <c r="AB2432">
        <v>0.11767314377767922</v>
      </c>
      <c r="AC2432">
        <v>1.4546516495369689E-2</v>
      </c>
      <c r="AD2432">
        <v>0.17349727090239647</v>
      </c>
      <c r="AE2432">
        <v>15.285846558772281</v>
      </c>
      <c r="AF2432">
        <v>-0.99999999999999956</v>
      </c>
      <c r="AG2432">
        <v>-0.99999999999999956</v>
      </c>
      <c r="AH2432">
        <v>-0.99999999999999956</v>
      </c>
      <c r="AI2432">
        <v>6.9729437755319063E-2</v>
      </c>
      <c r="AJ2432">
        <v>-3.0100174193320148E-2</v>
      </c>
      <c r="AK2432">
        <v>1.7178495774715717E-2</v>
      </c>
      <c r="AL2432">
        <v>-0.10810991810515275</v>
      </c>
      <c r="AM2432">
        <v>0.1656759428389887</v>
      </c>
      <c r="AN2432">
        <v>0.34096995428080928</v>
      </c>
      <c r="AO2432">
        <v>4.227791049848296</v>
      </c>
      <c r="AP2432">
        <v>7.9836992664944679</v>
      </c>
      <c r="AQ2432">
        <v>39.252078135607732</v>
      </c>
      <c r="AR2432">
        <v>0.74474230259770913</v>
      </c>
      <c r="AS2432">
        <v>0.97428347177805608</v>
      </c>
      <c r="AT2432">
        <v>-0.99999999999999956</v>
      </c>
      <c r="AU2432">
        <v>-0.99999999999999956</v>
      </c>
      <c r="AV2432">
        <v>1.5113822337271143</v>
      </c>
      <c r="AW2432">
        <v>68.307790951184373</v>
      </c>
      <c r="AX2432">
        <v>66.692362286958726</v>
      </c>
      <c r="AY2432">
        <v>0.12225097907357933</v>
      </c>
      <c r="AZ2432">
        <v>3.2700855710636327</v>
      </c>
      <c r="BA2432">
        <v>1396.4843421833791</v>
      </c>
    </row>
    <row r="2433" spans="1:100" x14ac:dyDescent="0.25">
      <c r="A2433">
        <v>5564</v>
      </c>
      <c r="B2433" t="s">
        <v>2726</v>
      </c>
      <c r="C2433">
        <v>3</v>
      </c>
      <c r="D2433">
        <v>1.7117808429779151</v>
      </c>
      <c r="E2433">
        <v>1.8172429787636944E-3</v>
      </c>
      <c r="F2433">
        <v>-0.41987705427504834</v>
      </c>
      <c r="G2433">
        <v>-0.41987705427504834</v>
      </c>
      <c r="H2433">
        <v>-1.6669554134646589E-2</v>
      </c>
      <c r="I2433">
        <v>0</v>
      </c>
      <c r="J2433">
        <v>-1.0001732480787942</v>
      </c>
      <c r="K2433">
        <v>-1.6669554134646589E-2</v>
      </c>
      <c r="L2433">
        <v>-0.99999999999999656</v>
      </c>
      <c r="M2433">
        <v>-0.99999999999999656</v>
      </c>
      <c r="N2433">
        <v>-0.33339108269293172</v>
      </c>
      <c r="O2433">
        <v>0.291730540624074</v>
      </c>
      <c r="P2433">
        <v>0.15336163147444171</v>
      </c>
      <c r="Q2433">
        <v>0.15314049661625517</v>
      </c>
      <c r="R2433">
        <v>4.404025952860912E-2</v>
      </c>
      <c r="S2433">
        <v>0.33333333333333237</v>
      </c>
      <c r="T2433">
        <v>0.13548385169768798</v>
      </c>
      <c r="U2433">
        <v>-4.0412856303886663E-2</v>
      </c>
      <c r="V2433">
        <v>3.0778076721539112E-3</v>
      </c>
      <c r="W2433">
        <v>17.926067621357369</v>
      </c>
      <c r="X2433">
        <v>0.14015107509595728</v>
      </c>
      <c r="Y2433">
        <v>-0.99999999999999656</v>
      </c>
      <c r="Z2433">
        <v>-0.99999999999999656</v>
      </c>
      <c r="AA2433">
        <v>19.613328844675209</v>
      </c>
      <c r="AB2433">
        <v>5.72997785794142E-2</v>
      </c>
      <c r="AC2433">
        <v>-8.6762079984505996E-2</v>
      </c>
      <c r="AD2433">
        <v>6.232672068087676E-2</v>
      </c>
      <c r="AE2433">
        <v>1.643220963789235</v>
      </c>
      <c r="AF2433">
        <v>-0.99999999999999656</v>
      </c>
      <c r="AG2433">
        <v>-0.99999999999999656</v>
      </c>
      <c r="AH2433">
        <v>-0.99999999999999656</v>
      </c>
      <c r="AI2433">
        <v>-1.579916304720895E-3</v>
      </c>
      <c r="AJ2433">
        <v>3.0778076721539112E-3</v>
      </c>
      <c r="AK2433">
        <v>4.8423952051409626E-2</v>
      </c>
      <c r="AL2433">
        <v>-0.13522721519806774</v>
      </c>
      <c r="AM2433">
        <v>0.50049219828749947</v>
      </c>
      <c r="AN2433">
        <v>-6.7524978779657296E-2</v>
      </c>
      <c r="AO2433">
        <v>12.754424717444541</v>
      </c>
      <c r="AP2433">
        <v>-2.3642605454817711</v>
      </c>
      <c r="AQ2433">
        <v>16.925894373278581</v>
      </c>
      <c r="AR2433">
        <v>0.43148213639928756</v>
      </c>
      <c r="AS2433">
        <v>0.12348152096131097</v>
      </c>
      <c r="AT2433">
        <v>-0.99999999999999656</v>
      </c>
      <c r="AU2433">
        <v>-0.99999999999999656</v>
      </c>
      <c r="AV2433">
        <v>-0.37583679474643894</v>
      </c>
      <c r="AW2433">
        <v>17.540798839817519</v>
      </c>
      <c r="AX2433">
        <v>17.816981280938499</v>
      </c>
      <c r="AY2433">
        <v>2.6785178748617109E-3</v>
      </c>
      <c r="AZ2433">
        <v>-43.468035350624845</v>
      </c>
      <c r="BA2433">
        <v>1292.5702612689372</v>
      </c>
    </row>
    <row r="2434" spans="1:100" x14ac:dyDescent="0.25">
      <c r="A2434">
        <v>5565</v>
      </c>
      <c r="B2434" t="s">
        <v>2727</v>
      </c>
      <c r="C2434">
        <v>1</v>
      </c>
      <c r="D2434">
        <v>3.6780808625294901</v>
      </c>
      <c r="E2434">
        <v>2.1757476414710399E-2</v>
      </c>
      <c r="F2434">
        <v>5.7515663270048999E-2</v>
      </c>
      <c r="G2434">
        <v>6.3638324821297304E-2</v>
      </c>
      <c r="H2434">
        <v>4.4731895715573101E-2</v>
      </c>
      <c r="I2434">
        <v>0</v>
      </c>
      <c r="J2434">
        <v>2.6839137429343798</v>
      </c>
      <c r="K2434">
        <v>4.4731895715573101E-2</v>
      </c>
      <c r="L2434">
        <v>-1</v>
      </c>
      <c r="M2434">
        <v>-1</v>
      </c>
      <c r="N2434">
        <v>0.894637914311463</v>
      </c>
      <c r="O2434">
        <v>6.42563293028517</v>
      </c>
      <c r="P2434">
        <v>8.4867148022695807E-2</v>
      </c>
      <c r="Q2434">
        <v>0.153507344323627</v>
      </c>
      <c r="R2434">
        <v>5.0277871893111802E-2</v>
      </c>
      <c r="S2434">
        <v>0.32916601326620298</v>
      </c>
      <c r="T2434">
        <v>0.23975694309620599</v>
      </c>
      <c r="U2434">
        <v>4.00147922229208E-2</v>
      </c>
      <c r="V2434">
        <v>-3.2092616958779002E-3</v>
      </c>
      <c r="W2434">
        <v>22.4398636469551</v>
      </c>
      <c r="X2434">
        <v>0.57887640222380699</v>
      </c>
      <c r="Y2434">
        <v>-1</v>
      </c>
      <c r="Z2434">
        <v>-1</v>
      </c>
      <c r="AA2434">
        <v>33.0321732872819</v>
      </c>
      <c r="AB2434">
        <v>0.100272451404467</v>
      </c>
      <c r="AC2434">
        <v>4.1627991656747201E-2</v>
      </c>
      <c r="AD2434">
        <v>6.8940192307458195E-2</v>
      </c>
      <c r="AE2434">
        <v>10.542031768433599</v>
      </c>
      <c r="AF2434">
        <v>-1</v>
      </c>
      <c r="AG2434">
        <v>-1</v>
      </c>
      <c r="AH2434">
        <v>-1</v>
      </c>
      <c r="AI2434">
        <v>-6.4806894010443399E-4</v>
      </c>
      <c r="AJ2434">
        <v>-3.2092616958779002E-3</v>
      </c>
      <c r="AK2434">
        <v>0.108545496552842</v>
      </c>
      <c r="AL2434">
        <v>6.3541779719447203E-2</v>
      </c>
      <c r="AM2434">
        <v>0.14516971361987499</v>
      </c>
      <c r="AN2434">
        <v>6.2411759814733403E-2</v>
      </c>
      <c r="AO2434">
        <v>4.1719703232610899</v>
      </c>
      <c r="AP2434">
        <v>1.87800289396557</v>
      </c>
      <c r="AQ2434">
        <v>25.123777389889501</v>
      </c>
      <c r="AR2434">
        <v>0.60572848688945202</v>
      </c>
      <c r="AS2434">
        <v>0.62360829793938</v>
      </c>
      <c r="AT2434">
        <v>-1</v>
      </c>
      <c r="AU2434">
        <v>-1</v>
      </c>
      <c r="AV2434">
        <v>0.113916196714409</v>
      </c>
      <c r="AW2434">
        <v>41.335809111532598</v>
      </c>
      <c r="AX2434">
        <v>41.001921563142801</v>
      </c>
      <c r="AY2434">
        <v>9.6368259759583505E-2</v>
      </c>
      <c r="AZ2434">
        <v>-14.145392237927799</v>
      </c>
      <c r="BA2434">
        <v>1350</v>
      </c>
    </row>
    <row r="2435" spans="1:100" x14ac:dyDescent="0.25">
      <c r="A2435">
        <v>5567</v>
      </c>
      <c r="B2435" t="s">
        <v>2728</v>
      </c>
      <c r="C2435">
        <v>3</v>
      </c>
      <c r="D2435">
        <v>5.8262564737218652</v>
      </c>
      <c r="E2435">
        <v>0</v>
      </c>
      <c r="F2435">
        <v>-0.84413599514127435</v>
      </c>
      <c r="G2435">
        <v>-0.84413599514127435</v>
      </c>
      <c r="H2435">
        <v>0.43976923780798638</v>
      </c>
      <c r="I2435">
        <v>0</v>
      </c>
      <c r="J2435">
        <v>26.386154268479192</v>
      </c>
      <c r="K2435">
        <v>0.43976923780798638</v>
      </c>
      <c r="L2435">
        <v>-1.0000000000000009</v>
      </c>
      <c r="M2435">
        <v>-1.0000000000000009</v>
      </c>
      <c r="N2435">
        <v>8.7953847561597289</v>
      </c>
      <c r="O2435">
        <v>31.368274747059786</v>
      </c>
      <c r="P2435">
        <v>-0.63471926058468509</v>
      </c>
      <c r="Q2435">
        <v>-3.1800310286953524</v>
      </c>
      <c r="R2435">
        <v>-1.0490832229645082</v>
      </c>
      <c r="S2435">
        <v>0.33333333333333354</v>
      </c>
      <c r="T2435">
        <v>0.35832012442949718</v>
      </c>
      <c r="U2435">
        <v>5.5005730268687492E-2</v>
      </c>
      <c r="V2435">
        <v>0</v>
      </c>
      <c r="W2435">
        <v>12.275598008941266</v>
      </c>
      <c r="X2435">
        <v>0.4968939321257575</v>
      </c>
      <c r="Y2435">
        <v>-1.0000000000000009</v>
      </c>
      <c r="Z2435">
        <v>-1.0000000000000009</v>
      </c>
      <c r="AA2435">
        <v>43.70177886846291</v>
      </c>
      <c r="AB2435">
        <v>-0.13566977949901343</v>
      </c>
      <c r="AC2435">
        <v>0.73918317119717591</v>
      </c>
      <c r="AD2435">
        <v>4.5991889951560574E-2</v>
      </c>
      <c r="AE2435">
        <v>32.475264082486156</v>
      </c>
      <c r="AF2435">
        <v>-1.0000000000000009</v>
      </c>
      <c r="AG2435">
        <v>-1.0000000000000009</v>
      </c>
      <c r="AH2435">
        <v>-1.0000000000000009</v>
      </c>
      <c r="AI2435">
        <v>0</v>
      </c>
      <c r="AJ2435">
        <v>0</v>
      </c>
      <c r="AK2435">
        <v>-7.5795285394648568E-2</v>
      </c>
      <c r="AL2435">
        <v>8.9192773048521648E-2</v>
      </c>
      <c r="AM2435">
        <v>-2.1986573455536909E-2</v>
      </c>
      <c r="AN2435">
        <v>-3.170240372291807E-2</v>
      </c>
      <c r="AO2435">
        <v>-0.92864076336166612</v>
      </c>
      <c r="AP2435">
        <v>-0.34659622783034316</v>
      </c>
      <c r="AQ2435">
        <v>38.661752277420455</v>
      </c>
      <c r="AR2435">
        <v>0.74665918803151832</v>
      </c>
      <c r="AS2435">
        <v>0.93666316993374421</v>
      </c>
      <c r="AT2435">
        <v>-1.0000000000000009</v>
      </c>
      <c r="AU2435">
        <v>-1.0000000000000009</v>
      </c>
      <c r="AV2435">
        <v>-1.8932192181057828</v>
      </c>
      <c r="AW2435">
        <v>74.723457387692349</v>
      </c>
      <c r="AX2435">
        <v>74.723457387692349</v>
      </c>
      <c r="AY2435">
        <v>0.16854767220118513</v>
      </c>
      <c r="AZ2435">
        <v>10.549342099386768</v>
      </c>
      <c r="BA2435">
        <v>1488.294473812326</v>
      </c>
    </row>
    <row r="2436" spans="1:100" x14ac:dyDescent="0.25">
      <c r="A2436">
        <v>5568</v>
      </c>
      <c r="B2436" t="s">
        <v>2729</v>
      </c>
      <c r="C2436">
        <v>3</v>
      </c>
      <c r="D2436">
        <v>4.9374194417929322</v>
      </c>
      <c r="E2436">
        <v>2.7491640178173415E-3</v>
      </c>
      <c r="F2436">
        <v>0.12352415301276531</v>
      </c>
      <c r="G2436">
        <v>0.12352415301276531</v>
      </c>
      <c r="H2436">
        <v>-0.22749785843305892</v>
      </c>
      <c r="I2436">
        <v>0</v>
      </c>
      <c r="J2436">
        <v>-13.649871505983533</v>
      </c>
      <c r="K2436">
        <v>-0.22749785843305892</v>
      </c>
      <c r="L2436">
        <v>-0.999999999999999</v>
      </c>
      <c r="M2436">
        <v>-0.999999999999999</v>
      </c>
      <c r="N2436">
        <v>-4.5499571686611784</v>
      </c>
      <c r="O2436">
        <v>-8.5889279111778425</v>
      </c>
      <c r="P2436">
        <v>-4.6468221646085717E-2</v>
      </c>
      <c r="Q2436">
        <v>4.5289486772407139</v>
      </c>
      <c r="R2436">
        <v>1.5032112241496061</v>
      </c>
      <c r="S2436">
        <v>0.3351780942229351</v>
      </c>
      <c r="T2436">
        <v>0.2684916477800402</v>
      </c>
      <c r="U2436">
        <v>-1.7661922512398742E-2</v>
      </c>
      <c r="V2436">
        <v>0</v>
      </c>
      <c r="W2436">
        <v>32.540227116945431</v>
      </c>
      <c r="X2436">
        <v>0.64080603668665714</v>
      </c>
      <c r="Y2436">
        <v>-0.999999999999999</v>
      </c>
      <c r="Z2436">
        <v>-0.999999999999999</v>
      </c>
      <c r="AA2436">
        <v>54.606917048816648</v>
      </c>
      <c r="AB2436">
        <v>0.45196979028314999</v>
      </c>
      <c r="AC2436">
        <v>1.1103820976127488E-2</v>
      </c>
      <c r="AD2436">
        <v>-5.1804037104844491E-2</v>
      </c>
      <c r="AE2436">
        <v>20.563478707721632</v>
      </c>
      <c r="AF2436">
        <v>-0.999999999999999</v>
      </c>
      <c r="AG2436">
        <v>-0.999999999999999</v>
      </c>
      <c r="AH2436">
        <v>-0.999999999999999</v>
      </c>
      <c r="AI2436">
        <v>0</v>
      </c>
      <c r="AJ2436">
        <v>0</v>
      </c>
      <c r="AK2436">
        <v>-0.12229972197398346</v>
      </c>
      <c r="AL2436">
        <v>-2.5907224317002452E-2</v>
      </c>
      <c r="AM2436">
        <v>0.51153078081941161</v>
      </c>
      <c r="AN2436">
        <v>-0.12424240254817345</v>
      </c>
      <c r="AO2436">
        <v>12.176770910615375</v>
      </c>
      <c r="AP2436">
        <v>-3.2355961852893476</v>
      </c>
      <c r="AQ2436">
        <v>18.890355610961869</v>
      </c>
      <c r="AR2436">
        <v>0.58600781949057679</v>
      </c>
      <c r="AS2436">
        <v>0.41330817825359834</v>
      </c>
      <c r="AT2436">
        <v>-0.999999999999999</v>
      </c>
      <c r="AU2436">
        <v>-0.999999999999999</v>
      </c>
      <c r="AV2436">
        <v>1.6267353771623718</v>
      </c>
      <c r="AW2436">
        <v>42.782392952349468</v>
      </c>
      <c r="AX2436">
        <v>42.782392952349468</v>
      </c>
      <c r="AY2436">
        <v>0.19441974919035884</v>
      </c>
      <c r="AZ2436">
        <v>-7.2620455805442408</v>
      </c>
      <c r="BA2436">
        <v>1440.4061209738379</v>
      </c>
    </row>
    <row r="2437" spans="1:100" x14ac:dyDescent="0.25">
      <c r="A2437">
        <v>5569</v>
      </c>
      <c r="B2437" t="s">
        <v>2234</v>
      </c>
      <c r="C2437">
        <v>3</v>
      </c>
      <c r="D2437">
        <v>3.5615335612843984</v>
      </c>
      <c r="E2437">
        <v>-1.6653119864010347E-2</v>
      </c>
      <c r="F2437">
        <v>5.3364584156474583E-2</v>
      </c>
      <c r="G2437">
        <v>5.3364584156474583E-2</v>
      </c>
      <c r="H2437">
        <v>-8.6791815368033973E-2</v>
      </c>
      <c r="I2437">
        <v>0</v>
      </c>
      <c r="J2437">
        <v>-5.2075089220820354</v>
      </c>
      <c r="K2437">
        <v>-8.6791815368033973E-2</v>
      </c>
      <c r="L2437">
        <v>-1.0000000000000009</v>
      </c>
      <c r="M2437">
        <v>-1.0000000000000009</v>
      </c>
      <c r="N2437">
        <v>-1.7358363073606786</v>
      </c>
      <c r="O2437">
        <v>-1.5926107766411639</v>
      </c>
      <c r="P2437">
        <v>-5.6207559866030932E-2</v>
      </c>
      <c r="Q2437">
        <v>7.4433224331660955E-2</v>
      </c>
      <c r="R2437">
        <v>-6.5893318199497421E-3</v>
      </c>
      <c r="S2437">
        <v>0.33333333333333365</v>
      </c>
      <c r="T2437">
        <v>0.1906357063983708</v>
      </c>
      <c r="U2437">
        <v>0.1128045498086416</v>
      </c>
      <c r="V2437">
        <v>-1.4814778291828236E-2</v>
      </c>
      <c r="W2437">
        <v>28.350025064662077</v>
      </c>
      <c r="X2437">
        <v>0.83039275764837261</v>
      </c>
      <c r="Y2437">
        <v>-1.0000000000000009</v>
      </c>
      <c r="Z2437">
        <v>-1.0000000000000009</v>
      </c>
      <c r="AA2437">
        <v>19.878023940076542</v>
      </c>
      <c r="AB2437">
        <v>-6.0003992435240905E-2</v>
      </c>
      <c r="AC2437">
        <v>8.1458116366850158E-2</v>
      </c>
      <c r="AD2437">
        <v>-0.19076235978692088</v>
      </c>
      <c r="AE2437">
        <v>-8.4654117927655825</v>
      </c>
      <c r="AF2437">
        <v>-1.0000000000000009</v>
      </c>
      <c r="AG2437">
        <v>-1.0000000000000009</v>
      </c>
      <c r="AH2437">
        <v>-1.0000000000000009</v>
      </c>
      <c r="AI2437">
        <v>0</v>
      </c>
      <c r="AJ2437">
        <v>-1.4814778291828236E-2</v>
      </c>
      <c r="AK2437">
        <v>0.32085416980937659</v>
      </c>
      <c r="AL2437">
        <v>0.16781215930244103</v>
      </c>
      <c r="AM2437">
        <v>0.72977226973531206</v>
      </c>
      <c r="AN2437">
        <v>0.49065668031975618</v>
      </c>
      <c r="AO2437">
        <v>19.848577592429685</v>
      </c>
      <c r="AP2437">
        <v>13.105477804506108</v>
      </c>
      <c r="AQ2437">
        <v>23.142516142580032</v>
      </c>
      <c r="AR2437">
        <v>0.6219588112485176</v>
      </c>
      <c r="AS2437">
        <v>0.74360094228033857</v>
      </c>
      <c r="AT2437">
        <v>-1.0000000000000009</v>
      </c>
      <c r="AU2437">
        <v>-1.0000000000000009</v>
      </c>
      <c r="AV2437">
        <v>4.6775252336524839E-2</v>
      </c>
      <c r="AW2437">
        <v>31.390890967941484</v>
      </c>
      <c r="AX2437">
        <v>29.909413138758662</v>
      </c>
      <c r="AY2437">
        <v>0.10172500213818132</v>
      </c>
      <c r="AZ2437">
        <v>-41.662116855476569</v>
      </c>
      <c r="BA2437">
        <v>1322.1851475041071</v>
      </c>
    </row>
    <row r="2438" spans="1:100" x14ac:dyDescent="0.25">
      <c r="A2438">
        <v>5570</v>
      </c>
      <c r="B2438" t="s">
        <v>2730</v>
      </c>
      <c r="C2438">
        <v>2</v>
      </c>
      <c r="D2438">
        <v>2.1980849618800287</v>
      </c>
      <c r="E2438">
        <v>-0.34070931993340858</v>
      </c>
      <c r="F2438">
        <v>-0.77146614651202727</v>
      </c>
      <c r="G2438">
        <v>-0.76730257709682548</v>
      </c>
      <c r="H2438">
        <v>-0.10651169186767191</v>
      </c>
      <c r="I2438">
        <v>0</v>
      </c>
      <c r="J2438">
        <v>-6.390701512060315</v>
      </c>
      <c r="K2438">
        <v>-0.10651169186767191</v>
      </c>
      <c r="L2438">
        <v>-1</v>
      </c>
      <c r="M2438">
        <v>-1</v>
      </c>
      <c r="N2438">
        <v>-2.1302338373534386</v>
      </c>
      <c r="O2438">
        <v>-2.7933991674694525</v>
      </c>
      <c r="P2438">
        <v>-1.5577323061694266</v>
      </c>
      <c r="Q2438">
        <v>-3.3525657946899559</v>
      </c>
      <c r="R2438">
        <v>-1.099652432935091</v>
      </c>
      <c r="S2438">
        <v>0.29494461353624302</v>
      </c>
      <c r="T2438">
        <v>0.13433736842777327</v>
      </c>
      <c r="U2438">
        <v>-0.10792504717967569</v>
      </c>
      <c r="V2438">
        <v>-2.3901749140282157E-2</v>
      </c>
      <c r="W2438">
        <v>12.607219501291537</v>
      </c>
      <c r="X2438">
        <v>-5.667737641233106E-2</v>
      </c>
      <c r="Y2438">
        <v>-1</v>
      </c>
      <c r="Z2438">
        <v>-1</v>
      </c>
      <c r="AA2438">
        <v>18.304155026850683</v>
      </c>
      <c r="AB2438">
        <v>-9.0695683491443038E-2</v>
      </c>
      <c r="AC2438">
        <v>-9.0561037104677333E-2</v>
      </c>
      <c r="AD2438">
        <v>-9.3364482689726983E-2</v>
      </c>
      <c r="AE2438">
        <v>-1.55187748608855</v>
      </c>
      <c r="AF2438">
        <v>-1</v>
      </c>
      <c r="AG2438">
        <v>-1</v>
      </c>
      <c r="AH2438">
        <v>-1</v>
      </c>
      <c r="AI2438">
        <v>-1.3373382428383223E-2</v>
      </c>
      <c r="AJ2438">
        <v>-2.3901749140282157E-2</v>
      </c>
      <c r="AK2438">
        <v>0.34117291064249072</v>
      </c>
      <c r="AL2438">
        <v>-0.16934495365324337</v>
      </c>
      <c r="AM2438">
        <v>0.38902647434338877</v>
      </c>
      <c r="AN2438">
        <v>-0.20558561412833498</v>
      </c>
      <c r="AO2438">
        <v>10.293156991957428</v>
      </c>
      <c r="AP2438">
        <v>-4.8479957016348463</v>
      </c>
      <c r="AQ2438">
        <v>17.043872757830663</v>
      </c>
      <c r="AR2438">
        <v>0.42063279679067694</v>
      </c>
      <c r="AS2438">
        <v>1.7228069000428947E-3</v>
      </c>
      <c r="AT2438">
        <v>-1</v>
      </c>
      <c r="AU2438">
        <v>-1</v>
      </c>
      <c r="AV2438">
        <v>-1.4075667129510485</v>
      </c>
      <c r="AW2438">
        <v>26.537878015486019</v>
      </c>
      <c r="AX2438">
        <v>26.281286333913926</v>
      </c>
      <c r="AY2438">
        <v>-5.1214647380644684E-2</v>
      </c>
      <c r="AZ2438">
        <v>-38.171176583629531</v>
      </c>
      <c r="BA2438">
        <v>1370.0995847109243</v>
      </c>
    </row>
    <row r="2439" spans="1:100" x14ac:dyDescent="0.25">
      <c r="A2439">
        <v>5572</v>
      </c>
      <c r="B2439" t="s">
        <v>2731</v>
      </c>
      <c r="C2439">
        <v>3</v>
      </c>
      <c r="D2439">
        <v>3.422700398616672</v>
      </c>
      <c r="E2439">
        <v>0</v>
      </c>
      <c r="F2439">
        <v>-1.5774076215573147</v>
      </c>
      <c r="G2439">
        <v>-1.5774076215573147</v>
      </c>
      <c r="H2439">
        <v>0.17920036338064316</v>
      </c>
      <c r="I2439">
        <v>0</v>
      </c>
      <c r="J2439">
        <v>10.752021802838584</v>
      </c>
      <c r="K2439">
        <v>0.17920036338064316</v>
      </c>
      <c r="L2439">
        <v>-0.99999999999999956</v>
      </c>
      <c r="M2439">
        <v>-0.99999999999999956</v>
      </c>
      <c r="N2439">
        <v>3.5840072676128618</v>
      </c>
      <c r="O2439">
        <v>12.597314579897951</v>
      </c>
      <c r="P2439">
        <v>-8.5048683783078713E-2</v>
      </c>
      <c r="Q2439">
        <v>-0.62160611852270176</v>
      </c>
      <c r="R2439">
        <v>-0.23325728953384062</v>
      </c>
      <c r="S2439">
        <v>0.35200619318186399</v>
      </c>
      <c r="T2439">
        <v>0.25710240442323323</v>
      </c>
      <c r="U2439">
        <v>0.10848923386179572</v>
      </c>
      <c r="V2439">
        <v>0</v>
      </c>
      <c r="W2439">
        <v>21.535898723449993</v>
      </c>
      <c r="X2439">
        <v>0.77668809977315489</v>
      </c>
      <c r="Y2439">
        <v>-0.99999999999999956</v>
      </c>
      <c r="Z2439">
        <v>-0.99999999999999956</v>
      </c>
      <c r="AA2439">
        <v>72.875299897977072</v>
      </c>
      <c r="AB2439">
        <v>0.23571828188048674</v>
      </c>
      <c r="AC2439">
        <v>0.50437205593326839</v>
      </c>
      <c r="AD2439">
        <v>0.29136283146746361</v>
      </c>
      <c r="AE2439">
        <v>51.572658464060943</v>
      </c>
      <c r="AF2439">
        <v>-0.99999999999999956</v>
      </c>
      <c r="AG2439">
        <v>-0.99999999999999956</v>
      </c>
      <c r="AH2439">
        <v>-0.99999999999999956</v>
      </c>
      <c r="AI2439">
        <v>-1.48114475125795E-2</v>
      </c>
      <c r="AJ2439">
        <v>0</v>
      </c>
      <c r="AK2439">
        <v>-4.3155600549164938E-2</v>
      </c>
      <c r="AL2439">
        <v>-0.11822114121421731</v>
      </c>
      <c r="AM2439">
        <v>2.9999484965908485E-2</v>
      </c>
      <c r="AN2439">
        <v>0.45542211583477893</v>
      </c>
      <c r="AO2439">
        <v>0.53420912140188914</v>
      </c>
      <c r="AP2439">
        <v>10.794447189798383</v>
      </c>
      <c r="AQ2439">
        <v>32.287920526288573</v>
      </c>
      <c r="AR2439">
        <v>0.71759783146689304</v>
      </c>
      <c r="AS2439">
        <v>0.95588846315379783</v>
      </c>
      <c r="AT2439">
        <v>-0.99999999999999956</v>
      </c>
      <c r="AU2439">
        <v>-0.99999999999999956</v>
      </c>
      <c r="AV2439">
        <v>-1.8106649110911561</v>
      </c>
      <c r="AW2439">
        <v>96.267061667673445</v>
      </c>
      <c r="AX2439">
        <v>95.970832717421857</v>
      </c>
      <c r="AY2439">
        <v>0.35527972932211199</v>
      </c>
      <c r="AZ2439">
        <v>47.278778331229503</v>
      </c>
      <c r="BA2439">
        <v>1520.9388447126628</v>
      </c>
      <c r="CU2439" t="e">
        <v>#N/A</v>
      </c>
      <c r="CV2439" t="e">
        <v>#N/A</v>
      </c>
    </row>
    <row r="2440" spans="1:100" x14ac:dyDescent="0.25">
      <c r="A2440">
        <v>5573</v>
      </c>
      <c r="B2440" t="s">
        <v>2732</v>
      </c>
      <c r="C2440">
        <v>2</v>
      </c>
      <c r="D2440">
        <v>3.1511382974093025</v>
      </c>
      <c r="E2440">
        <v>-0.12900941255801662</v>
      </c>
      <c r="F2440">
        <v>-0.24431025195366166</v>
      </c>
      <c r="G2440">
        <v>-0.23775281818442945</v>
      </c>
      <c r="H2440">
        <v>3.0413314481714665E-3</v>
      </c>
      <c r="I2440">
        <v>0</v>
      </c>
      <c r="J2440">
        <v>0.18247988689028816</v>
      </c>
      <c r="K2440">
        <v>3.0413314481714665E-3</v>
      </c>
      <c r="L2440">
        <v>-1</v>
      </c>
      <c r="M2440">
        <v>-1</v>
      </c>
      <c r="N2440">
        <v>6.0826628963429163E-2</v>
      </c>
      <c r="O2440">
        <v>4.0344176905202573</v>
      </c>
      <c r="P2440">
        <v>-0.48558543354569234</v>
      </c>
      <c r="Q2440">
        <v>-0.84668020483334883</v>
      </c>
      <c r="R2440">
        <v>-0.27659831272702423</v>
      </c>
      <c r="S2440">
        <v>0.31542320415806496</v>
      </c>
      <c r="T2440">
        <v>0.22079838918797548</v>
      </c>
      <c r="U2440">
        <v>-8.6199865141294019E-4</v>
      </c>
      <c r="V2440">
        <v>-9.7449584115298082E-3</v>
      </c>
      <c r="W2440">
        <v>19.364415600212453</v>
      </c>
      <c r="X2440">
        <v>0.43930275388798817</v>
      </c>
      <c r="Y2440">
        <v>-1</v>
      </c>
      <c r="Z2440">
        <v>-1</v>
      </c>
      <c r="AA2440">
        <v>32.21613344988679</v>
      </c>
      <c r="AB2440">
        <v>2.9395485715779629E-2</v>
      </c>
      <c r="AC2440">
        <v>2.9575706414361733E-2</v>
      </c>
      <c r="AD2440">
        <v>2.5740578954685581E-2</v>
      </c>
      <c r="AE2440">
        <v>9.5116997482491339</v>
      </c>
      <c r="AF2440">
        <v>-1</v>
      </c>
      <c r="AG2440">
        <v>-1</v>
      </c>
      <c r="AH2440">
        <v>-1</v>
      </c>
      <c r="AI2440">
        <v>-5.6106109321656852E-3</v>
      </c>
      <c r="AJ2440">
        <v>-9.7449584115298082E-3</v>
      </c>
      <c r="AK2440">
        <v>0.1964940186221158</v>
      </c>
      <c r="AL2440">
        <v>-2.4666061632868455E-2</v>
      </c>
      <c r="AM2440">
        <v>0.22051558734301585</v>
      </c>
      <c r="AN2440">
        <v>-3.7074727127962101E-2</v>
      </c>
      <c r="AO2440">
        <v>6.0022098012215785</v>
      </c>
      <c r="AP2440">
        <v>-0.55704851089899732</v>
      </c>
      <c r="AQ2440">
        <v>24.237384923502759</v>
      </c>
      <c r="AR2440">
        <v>0.57897608016593627</v>
      </c>
      <c r="AS2440">
        <v>0.51378511825698103</v>
      </c>
      <c r="AT2440">
        <v>-1</v>
      </c>
      <c r="AU2440">
        <v>-1</v>
      </c>
      <c r="AV2440">
        <v>-0.31534075388819016</v>
      </c>
      <c r="AW2440">
        <v>42.57041530251923</v>
      </c>
      <c r="AX2440">
        <v>42.523860081010127</v>
      </c>
      <c r="AY2440">
        <v>7.2278884630402565E-2</v>
      </c>
      <c r="AZ2440">
        <v>-16.536033441862898</v>
      </c>
      <c r="BA2440">
        <v>1418.1290065882322</v>
      </c>
    </row>
    <row r="2441" spans="1:100" x14ac:dyDescent="0.25">
      <c r="A2441">
        <v>5576</v>
      </c>
      <c r="B2441" t="s">
        <v>2733</v>
      </c>
      <c r="C2441">
        <v>2</v>
      </c>
      <c r="D2441">
        <v>6.4922740428149863</v>
      </c>
      <c r="E2441">
        <v>0.61315065494564369</v>
      </c>
      <c r="F2441">
        <v>1.6037493865262098</v>
      </c>
      <c r="G2441">
        <v>1.6186990324253772</v>
      </c>
      <c r="H2441">
        <v>0.38710328115485071</v>
      </c>
      <c r="I2441">
        <v>0</v>
      </c>
      <c r="J2441">
        <v>23.226196869291037</v>
      </c>
      <c r="K2441">
        <v>0.38710328115485071</v>
      </c>
      <c r="L2441">
        <v>-1</v>
      </c>
      <c r="M2441">
        <v>-1</v>
      </c>
      <c r="N2441">
        <v>7.7420656230970124</v>
      </c>
      <c r="O2441">
        <v>27.970814654751067</v>
      </c>
      <c r="P2441">
        <v>3.2730586075653156</v>
      </c>
      <c r="Q2441">
        <v>7.9382467305697855</v>
      </c>
      <c r="R2441">
        <v>2.6087969100948296</v>
      </c>
      <c r="S2441">
        <v>0.38721535743152391</v>
      </c>
      <c r="T2441">
        <v>0.52390630170133712</v>
      </c>
      <c r="U2441">
        <v>0.37447080289765089</v>
      </c>
      <c r="V2441">
        <v>3.9884750420866817E-2</v>
      </c>
      <c r="W2441">
        <v>43.053236134356702</v>
      </c>
      <c r="X2441">
        <v>2.1780689704052234</v>
      </c>
      <c r="Y2441">
        <v>-1</v>
      </c>
      <c r="Z2441">
        <v>-1</v>
      </c>
      <c r="AA2441">
        <v>80.987599500845121</v>
      </c>
      <c r="AB2441">
        <v>0.45040119776544879</v>
      </c>
      <c r="AC2441">
        <v>0.45074118912597139</v>
      </c>
      <c r="AD2441">
        <v>0.44328927647631688</v>
      </c>
      <c r="AE2441">
        <v>48.297475939015953</v>
      </c>
      <c r="AF2441">
        <v>-1</v>
      </c>
      <c r="AG2441">
        <v>-1</v>
      </c>
      <c r="AH2441">
        <v>-1</v>
      </c>
      <c r="AI2441">
        <v>2.1603472857830274E-2</v>
      </c>
      <c r="AJ2441">
        <v>3.9884750420866817E-2</v>
      </c>
      <c r="AK2441">
        <v>-0.31070930328485236</v>
      </c>
      <c r="AL2441">
        <v>0.48253726027409971</v>
      </c>
      <c r="AM2441">
        <v>-0.37023597614035891</v>
      </c>
      <c r="AN2441">
        <v>0.55367683635541265</v>
      </c>
      <c r="AO2441">
        <v>-9.040638805623562</v>
      </c>
      <c r="AP2441">
        <v>14.485800095946143</v>
      </c>
      <c r="AQ2441">
        <v>49.455806323172126</v>
      </c>
      <c r="AR2441">
        <v>1.1340828978092292</v>
      </c>
      <c r="AS2441">
        <v>2.3089309181503288</v>
      </c>
      <c r="AT2441">
        <v>-1</v>
      </c>
      <c r="AU2441">
        <v>-1</v>
      </c>
      <c r="AV2441">
        <v>3.5136948916964452</v>
      </c>
      <c r="AW2441">
        <v>98.775961647423429</v>
      </c>
      <c r="AX2441">
        <v>99.465734917084461</v>
      </c>
      <c r="AY2441">
        <v>0.50521231946211731</v>
      </c>
      <c r="AZ2441">
        <v>59.310666226610017</v>
      </c>
      <c r="BA2441">
        <v>1600.7973485677069</v>
      </c>
    </row>
    <row r="2442" spans="1:100" x14ac:dyDescent="0.25">
      <c r="A2442">
        <v>5577</v>
      </c>
      <c r="B2442" t="s">
        <v>2734</v>
      </c>
      <c r="C2442">
        <v>3</v>
      </c>
      <c r="D2442">
        <v>5.232480559225877</v>
      </c>
      <c r="E2442">
        <v>0</v>
      </c>
      <c r="F2442">
        <v>-0.41005126279685078</v>
      </c>
      <c r="G2442">
        <v>-0.41005126279685078</v>
      </c>
      <c r="H2442">
        <v>-0.11846771418679046</v>
      </c>
      <c r="I2442">
        <v>0</v>
      </c>
      <c r="J2442">
        <v>-7.1080628512074302</v>
      </c>
      <c r="K2442">
        <v>-0.11846771418679046</v>
      </c>
      <c r="L2442">
        <v>-1</v>
      </c>
      <c r="M2442">
        <v>-1</v>
      </c>
      <c r="N2442">
        <v>-2.3693542837358099</v>
      </c>
      <c r="O2442">
        <v>-2.285633554778403</v>
      </c>
      <c r="P2442">
        <v>0.85427021858237839</v>
      </c>
      <c r="Q2442">
        <v>-2.0251942638897282</v>
      </c>
      <c r="R2442">
        <v>-0.58058012204932918</v>
      </c>
      <c r="S2442">
        <v>0.33251628571321601</v>
      </c>
      <c r="T2442">
        <v>0.35962813524528292</v>
      </c>
      <c r="U2442">
        <v>-0.21510434082189311</v>
      </c>
      <c r="V2442">
        <v>0</v>
      </c>
      <c r="W2442">
        <v>23.820311772935867</v>
      </c>
      <c r="X2442">
        <v>-3.4956557086461774E-2</v>
      </c>
      <c r="Y2442">
        <v>-1</v>
      </c>
      <c r="Z2442">
        <v>-1</v>
      </c>
      <c r="AA2442">
        <v>34.35171946024758</v>
      </c>
      <c r="AB2442">
        <v>0.21477823087379372</v>
      </c>
      <c r="AC2442">
        <v>-5.1853879687817871E-4</v>
      </c>
      <c r="AD2442">
        <v>7.980064110305711E-3</v>
      </c>
      <c r="AE2442">
        <v>11.111987809361064</v>
      </c>
      <c r="AF2442">
        <v>-1</v>
      </c>
      <c r="AG2442">
        <v>-1</v>
      </c>
      <c r="AH2442">
        <v>-1</v>
      </c>
      <c r="AI2442">
        <v>0</v>
      </c>
      <c r="AJ2442">
        <v>0</v>
      </c>
      <c r="AK2442">
        <v>0.22013522167691391</v>
      </c>
      <c r="AL2442">
        <v>8.8788758421368297E-2</v>
      </c>
      <c r="AM2442">
        <v>2.898280847376665E-2</v>
      </c>
      <c r="AN2442">
        <v>-1.9461469803399911E-2</v>
      </c>
      <c r="AO2442">
        <v>1.8252463202287363</v>
      </c>
      <c r="AP2442">
        <v>-4.2592952978156295E-2</v>
      </c>
      <c r="AQ2442">
        <v>16.712248921728435</v>
      </c>
      <c r="AR2442">
        <v>0.47704008013660587</v>
      </c>
      <c r="AS2442">
        <v>-0.15342427127325237</v>
      </c>
      <c r="AT2442">
        <v>-1</v>
      </c>
      <c r="AU2442">
        <v>-1</v>
      </c>
      <c r="AV2442">
        <v>-0.99063138484618007</v>
      </c>
      <c r="AW2442">
        <v>32.023492952491033</v>
      </c>
      <c r="AX2442">
        <v>32.023492952491033</v>
      </c>
      <c r="AY2442">
        <v>8.0624040402985486E-2</v>
      </c>
      <c r="AZ2442">
        <v>-24.842003476965282</v>
      </c>
      <c r="BA2442">
        <v>1369.1762512743378</v>
      </c>
      <c r="CU2442" t="e">
        <v>#N/A</v>
      </c>
      <c r="CV2442" t="e">
        <v>#N/A</v>
      </c>
    </row>
    <row r="2443" spans="1:100" x14ac:dyDescent="0.25">
      <c r="A2443">
        <v>5578</v>
      </c>
      <c r="B2443" t="s">
        <v>2735</v>
      </c>
      <c r="C2443">
        <v>2</v>
      </c>
      <c r="D2443">
        <v>3.472672843243322</v>
      </c>
      <c r="E2443">
        <v>-5.7587561300081545E-2</v>
      </c>
      <c r="F2443">
        <v>-6.6462040503438735E-2</v>
      </c>
      <c r="G2443">
        <v>-5.9096981327351361E-2</v>
      </c>
      <c r="H2443">
        <v>4.0001573108772136E-2</v>
      </c>
      <c r="I2443">
        <v>0</v>
      </c>
      <c r="J2443">
        <v>2.400094386526328</v>
      </c>
      <c r="K2443">
        <v>4.0001573108772136E-2</v>
      </c>
      <c r="L2443">
        <v>-1</v>
      </c>
      <c r="M2443">
        <v>-1</v>
      </c>
      <c r="N2443">
        <v>0.80003146217544274</v>
      </c>
      <c r="O2443">
        <v>6.3379393410188545</v>
      </c>
      <c r="P2443">
        <v>-0.12387193346650549</v>
      </c>
      <c r="Q2443">
        <v>-1.2618478438091163E-3</v>
      </c>
      <c r="R2443">
        <v>1.0779965332050057E-3</v>
      </c>
      <c r="S2443">
        <v>0.32233212949250245</v>
      </c>
      <c r="T2443">
        <v>0.24996801066255819</v>
      </c>
      <c r="U2443">
        <v>3.525819252867788E-2</v>
      </c>
      <c r="V2443">
        <v>-4.9688382220875529E-3</v>
      </c>
      <c r="W2443">
        <v>21.64411170722137</v>
      </c>
      <c r="X2443">
        <v>0.60663310151249727</v>
      </c>
      <c r="Y2443">
        <v>-1</v>
      </c>
      <c r="Z2443">
        <v>-1</v>
      </c>
      <c r="AA2443">
        <v>36.909660556026594</v>
      </c>
      <c r="AB2443">
        <v>6.9911014186467973E-2</v>
      </c>
      <c r="AC2443">
        <v>7.0106610431313138E-2</v>
      </c>
      <c r="AD2443">
        <v>6.5923421272845492E-2</v>
      </c>
      <c r="AE2443">
        <v>13.24425295249014</v>
      </c>
      <c r="AF2443">
        <v>-1</v>
      </c>
      <c r="AG2443">
        <v>-1</v>
      </c>
      <c r="AH2443">
        <v>-1</v>
      </c>
      <c r="AI2443">
        <v>-2.9916607492114014E-3</v>
      </c>
      <c r="AJ2443">
        <v>-4.9688382220875529E-3</v>
      </c>
      <c r="AK2443">
        <v>0.14768325420492165</v>
      </c>
      <c r="AL2443">
        <v>2.4144702784325685E-2</v>
      </c>
      <c r="AM2443">
        <v>0.16366454921128007</v>
      </c>
      <c r="AN2443">
        <v>1.9776311003773694E-2</v>
      </c>
      <c r="AO2443">
        <v>4.5545597015502821</v>
      </c>
      <c r="AP2443">
        <v>0.89060158877229889</v>
      </c>
      <c r="AQ2443">
        <v>26.664282328836723</v>
      </c>
      <c r="AR2443">
        <v>0.6323968424757993</v>
      </c>
      <c r="AS2443">
        <v>0.68654116094942519</v>
      </c>
      <c r="AT2443">
        <v>-1</v>
      </c>
      <c r="AU2443">
        <v>-1</v>
      </c>
      <c r="AV2443">
        <v>5.3146889566068556E-2</v>
      </c>
      <c r="AW2443">
        <v>47.979361898661615</v>
      </c>
      <c r="AX2443">
        <v>48.003667326055684</v>
      </c>
      <c r="AY2443">
        <v>0.11394227874313576</v>
      </c>
      <c r="AZ2443">
        <v>-9.2369184135536813</v>
      </c>
      <c r="BA2443">
        <v>1393.0362288149354</v>
      </c>
    </row>
    <row r="2444" spans="1:100" x14ac:dyDescent="0.25">
      <c r="A2444">
        <v>5582</v>
      </c>
      <c r="B2444" t="s">
        <v>2736</v>
      </c>
      <c r="C2444">
        <v>3</v>
      </c>
      <c r="D2444">
        <v>3.0376859114199934</v>
      </c>
      <c r="E2444">
        <v>0.49469214160470637</v>
      </c>
      <c r="F2444">
        <v>-1.7874184401479348E-2</v>
      </c>
      <c r="G2444">
        <v>0.15302118639693985</v>
      </c>
      <c r="H2444">
        <v>0.12951484365367238</v>
      </c>
      <c r="I2444">
        <v>0</v>
      </c>
      <c r="J2444">
        <v>7.7708906192203404</v>
      </c>
      <c r="K2444">
        <v>0.12951484365367238</v>
      </c>
      <c r="L2444">
        <v>-0.99999999999999933</v>
      </c>
      <c r="M2444">
        <v>-0.99999999999999933</v>
      </c>
      <c r="N2444">
        <v>2.5902968730734472</v>
      </c>
      <c r="O2444">
        <v>10.961597717037279</v>
      </c>
      <c r="P2444">
        <v>-3.1528100595248187E-2</v>
      </c>
      <c r="Q2444">
        <v>-0.2878276074351005</v>
      </c>
      <c r="R2444">
        <v>-6.8550457165469744E-2</v>
      </c>
      <c r="S2444">
        <v>0.33333333333333315</v>
      </c>
      <c r="T2444">
        <v>0.2634140400239911</v>
      </c>
      <c r="U2444">
        <v>0.12912106510632612</v>
      </c>
      <c r="V2444">
        <v>2.6333778513127149E-3</v>
      </c>
      <c r="W2444">
        <v>23.959478906451636</v>
      </c>
      <c r="X2444">
        <v>0.91030043555627427</v>
      </c>
      <c r="Y2444">
        <v>-0.99999999999999933</v>
      </c>
      <c r="Z2444">
        <v>-0.99999999999999933</v>
      </c>
      <c r="AA2444">
        <v>66.882302843545602</v>
      </c>
      <c r="AB2444">
        <v>0.29676015220876883</v>
      </c>
      <c r="AC2444">
        <v>0.5110113360238564</v>
      </c>
      <c r="AD2444">
        <v>5.2055999652563911E-2</v>
      </c>
      <c r="AE2444">
        <v>42.991374394259452</v>
      </c>
      <c r="AF2444">
        <v>-0.99999999999999933</v>
      </c>
      <c r="AG2444">
        <v>-0.99999999999999933</v>
      </c>
      <c r="AH2444">
        <v>-0.99999999999999933</v>
      </c>
      <c r="AI2444">
        <v>0</v>
      </c>
      <c r="AJ2444">
        <v>2.6333778513127149E-3</v>
      </c>
      <c r="AK2444">
        <v>0.20776828595718308</v>
      </c>
      <c r="AL2444">
        <v>0.20266609980133624</v>
      </c>
      <c r="AM2444">
        <v>0.21845662699450341</v>
      </c>
      <c r="AN2444">
        <v>-0.1050067532589375</v>
      </c>
      <c r="AO2444">
        <v>6.5002571046485</v>
      </c>
      <c r="AP2444">
        <v>-1.6118383324667547</v>
      </c>
      <c r="AQ2444">
        <v>31.730369525671971</v>
      </c>
      <c r="AR2444">
        <v>0.72850181631496325</v>
      </c>
      <c r="AS2444">
        <v>1.0398152792099469</v>
      </c>
      <c r="AT2444">
        <v>-0.99999999999999933</v>
      </c>
      <c r="AU2444">
        <v>-0.99999999999999933</v>
      </c>
      <c r="AV2444">
        <v>8.4470729231470115E-2</v>
      </c>
      <c r="AW2444">
        <v>76.232062228116177</v>
      </c>
      <c r="AX2444">
        <v>76.495400013247462</v>
      </c>
      <c r="AY2444">
        <v>0.22991162218880562</v>
      </c>
      <c r="AZ2444">
        <v>7.3231884438816968</v>
      </c>
      <c r="BA2444">
        <v>1504.8600609732159</v>
      </c>
      <c r="CU2444" t="e">
        <v>#N/A</v>
      </c>
      <c r="CV2444" t="e">
        <v>#N/A</v>
      </c>
    </row>
    <row r="2445" spans="1:100" x14ac:dyDescent="0.25">
      <c r="A2445">
        <v>5583</v>
      </c>
      <c r="B2445" t="s">
        <v>2737</v>
      </c>
      <c r="C2445">
        <v>3</v>
      </c>
      <c r="D2445">
        <v>4.8332151144045143</v>
      </c>
      <c r="E2445">
        <v>-2.9081341279421928E-4</v>
      </c>
      <c r="F2445">
        <v>5.4615942252546817E-2</v>
      </c>
      <c r="G2445">
        <v>5.4615942252546817E-2</v>
      </c>
      <c r="H2445">
        <v>-0.33063017345130763</v>
      </c>
      <c r="I2445">
        <v>0</v>
      </c>
      <c r="J2445">
        <v>-19.837810407078461</v>
      </c>
      <c r="K2445">
        <v>-0.33063017345130763</v>
      </c>
      <c r="L2445">
        <v>-1.0000000000000007</v>
      </c>
      <c r="M2445">
        <v>-1.0000000000000007</v>
      </c>
      <c r="N2445">
        <v>-6.6126034690261557</v>
      </c>
      <c r="O2445">
        <v>-14.949979350421396</v>
      </c>
      <c r="P2445">
        <v>0.50099101687616987</v>
      </c>
      <c r="Q2445">
        <v>2.3625976950670724</v>
      </c>
      <c r="R2445">
        <v>0.80685286620864349</v>
      </c>
      <c r="S2445">
        <v>0.33377298556352664</v>
      </c>
      <c r="T2445">
        <v>0.23088042502050743</v>
      </c>
      <c r="U2445">
        <v>4.5738138736497125E-2</v>
      </c>
      <c r="V2445">
        <v>-2.5989221680749609E-2</v>
      </c>
      <c r="W2445">
        <v>36.601300043643569</v>
      </c>
      <c r="X2445">
        <v>0.80456228870668545</v>
      </c>
      <c r="Y2445">
        <v>-1.0000000000000007</v>
      </c>
      <c r="Z2445">
        <v>-1.0000000000000007</v>
      </c>
      <c r="AA2445">
        <v>60.79591506552395</v>
      </c>
      <c r="AB2445">
        <v>0.31844867935178384</v>
      </c>
      <c r="AC2445">
        <v>9.6908328957036119E-2</v>
      </c>
      <c r="AD2445">
        <v>5.2398234804614439E-2</v>
      </c>
      <c r="AE2445">
        <v>23.387762155671709</v>
      </c>
      <c r="AF2445">
        <v>-1.0000000000000007</v>
      </c>
      <c r="AG2445">
        <v>-1.0000000000000007</v>
      </c>
      <c r="AH2445">
        <v>-1.0000000000000007</v>
      </c>
      <c r="AI2445">
        <v>-5.8995917206930227E-3</v>
      </c>
      <c r="AJ2445">
        <v>-2.5989221680749609E-2</v>
      </c>
      <c r="AK2445">
        <v>-0.15864650499063648</v>
      </c>
      <c r="AL2445">
        <v>-6.7165375856838766E-2</v>
      </c>
      <c r="AM2445">
        <v>-3.1961032274039153E-2</v>
      </c>
      <c r="AN2445">
        <v>-4.6354817504320543E-2</v>
      </c>
      <c r="AO2445">
        <v>-1.5922583318041612</v>
      </c>
      <c r="AP2445">
        <v>-1.4946973168922075</v>
      </c>
      <c r="AQ2445">
        <v>16.763489636565112</v>
      </c>
      <c r="AR2445">
        <v>0.58440232763978162</v>
      </c>
      <c r="AS2445">
        <v>0.47393211525537782</v>
      </c>
      <c r="AT2445">
        <v>-1.0000000000000007</v>
      </c>
      <c r="AU2445">
        <v>-1.0000000000000007</v>
      </c>
      <c r="AV2445">
        <v>0.86146880846119056</v>
      </c>
      <c r="AW2445">
        <v>44.351238398210313</v>
      </c>
      <c r="AX2445">
        <v>41.634324395721499</v>
      </c>
      <c r="AY2445">
        <v>7.0274218284896758E-2</v>
      </c>
      <c r="AZ2445">
        <v>-16.779536474101487</v>
      </c>
      <c r="BA2445">
        <v>1445.9327734738004</v>
      </c>
    </row>
    <row r="2446" spans="1:100" x14ac:dyDescent="0.25">
      <c r="A2446">
        <v>5584</v>
      </c>
      <c r="B2446" t="s">
        <v>2738</v>
      </c>
      <c r="C2446">
        <v>3</v>
      </c>
      <c r="D2446">
        <v>4.7207815610242339</v>
      </c>
      <c r="E2446">
        <v>-1.2736973083857402E-2</v>
      </c>
      <c r="F2446">
        <v>-0.46609014013302885</v>
      </c>
      <c r="G2446">
        <v>-0.46609014013302885</v>
      </c>
      <c r="H2446">
        <v>2.7214856801268526E-2</v>
      </c>
      <c r="I2446">
        <v>0</v>
      </c>
      <c r="J2446">
        <v>1.632891408076111</v>
      </c>
      <c r="K2446">
        <v>2.7214856801268526E-2</v>
      </c>
      <c r="L2446">
        <v>-1.0000000000000004</v>
      </c>
      <c r="M2446">
        <v>-1.0000000000000004</v>
      </c>
      <c r="N2446">
        <v>0.54429713602537033</v>
      </c>
      <c r="O2446">
        <v>5.8875828289673162</v>
      </c>
      <c r="P2446">
        <v>-0.30013289881883692</v>
      </c>
      <c r="Q2446">
        <v>-2.2338720332254627</v>
      </c>
      <c r="R2446">
        <v>-0.86360582937829966</v>
      </c>
      <c r="S2446">
        <v>0.34163770285849548</v>
      </c>
      <c r="T2446">
        <v>0.2891093707427288</v>
      </c>
      <c r="U2446">
        <v>9.9949787813109855E-2</v>
      </c>
      <c r="V2446">
        <v>-1.2736973083857402E-2</v>
      </c>
      <c r="W2446">
        <v>27.629801261168314</v>
      </c>
      <c r="X2446">
        <v>0.88268556695864597</v>
      </c>
      <c r="Y2446">
        <v>-1.0000000000000004</v>
      </c>
      <c r="Z2446">
        <v>-1.0000000000000004</v>
      </c>
      <c r="AA2446">
        <v>33.594547360375103</v>
      </c>
      <c r="AB2446">
        <v>8.149338269415056E-2</v>
      </c>
      <c r="AC2446">
        <v>0.1698804560402204</v>
      </c>
      <c r="AD2446">
        <v>-0.1148068001626695</v>
      </c>
      <c r="AE2446">
        <v>6.828351928585068</v>
      </c>
      <c r="AF2446">
        <v>-1.0000000000000004</v>
      </c>
      <c r="AG2446">
        <v>-1.0000000000000004</v>
      </c>
      <c r="AH2446">
        <v>-1.0000000000000004</v>
      </c>
      <c r="AI2446">
        <v>-5.0843019496365584E-2</v>
      </c>
      <c r="AJ2446">
        <v>-1.2736973083857402E-2</v>
      </c>
      <c r="AK2446">
        <v>0.31865567797047911</v>
      </c>
      <c r="AL2446">
        <v>2.0720152603535744E-2</v>
      </c>
      <c r="AM2446">
        <v>0.12390503283592741</v>
      </c>
      <c r="AN2446">
        <v>4.4803963102551164E-2</v>
      </c>
      <c r="AO2446">
        <v>4.6909042107505812</v>
      </c>
      <c r="AP2446">
        <v>1.2236998405814579</v>
      </c>
      <c r="AQ2446">
        <v>29.262692669244434</v>
      </c>
      <c r="AR2446">
        <v>0.71795988833047675</v>
      </c>
      <c r="AS2446">
        <v>0.90990042375991487</v>
      </c>
      <c r="AT2446">
        <v>-1.0000000000000004</v>
      </c>
      <c r="AU2446">
        <v>-1.0000000000000004</v>
      </c>
      <c r="AV2446">
        <v>-1.3296959695113284</v>
      </c>
      <c r="AW2446">
        <v>40.705830029923888</v>
      </c>
      <c r="AX2446">
        <v>38.415272331610822</v>
      </c>
      <c r="AY2446">
        <v>0.20036061823861873</v>
      </c>
      <c r="AZ2446">
        <v>8.8480250946676726</v>
      </c>
      <c r="BA2446">
        <v>1398.771264691532</v>
      </c>
    </row>
    <row r="2447" spans="1:100" x14ac:dyDescent="0.25">
      <c r="A2447">
        <v>5585</v>
      </c>
      <c r="B2447" t="s">
        <v>2739</v>
      </c>
      <c r="C2447">
        <v>3</v>
      </c>
      <c r="D2447">
        <v>4.3159191212834509</v>
      </c>
      <c r="E2447">
        <v>2.4682465217114547E-3</v>
      </c>
      <c r="F2447">
        <v>-8.7607174962613509E-3</v>
      </c>
      <c r="G2447">
        <v>-8.7607174962613509E-3</v>
      </c>
      <c r="H2447">
        <v>0.11677623428852504</v>
      </c>
      <c r="I2447">
        <v>0</v>
      </c>
      <c r="J2447">
        <v>7.006574057311501</v>
      </c>
      <c r="K2447">
        <v>0.11677623428852504</v>
      </c>
      <c r="L2447">
        <v>-0.999999999999999</v>
      </c>
      <c r="M2447">
        <v>-0.999999999999999</v>
      </c>
      <c r="N2447">
        <v>2.3355246857705017</v>
      </c>
      <c r="O2447">
        <v>11.313732461098692</v>
      </c>
      <c r="P2447">
        <v>-0.46185684802236887</v>
      </c>
      <c r="Q2447">
        <v>1.0777838889735485</v>
      </c>
      <c r="R2447">
        <v>0.35765736825003153</v>
      </c>
      <c r="S2447">
        <v>0.33333333333333304</v>
      </c>
      <c r="T2447">
        <v>0.33190692918038661</v>
      </c>
      <c r="U2447">
        <v>-6.0580492213457626E-2</v>
      </c>
      <c r="V2447">
        <v>-2.3557454588127021E-2</v>
      </c>
      <c r="W2447">
        <v>18.573043256944398</v>
      </c>
      <c r="X2447">
        <v>0.16337092768965555</v>
      </c>
      <c r="Y2447">
        <v>-0.999999999999999</v>
      </c>
      <c r="Z2447">
        <v>-0.999999999999999</v>
      </c>
      <c r="AA2447">
        <v>40.535544534053336</v>
      </c>
      <c r="AB2447">
        <v>-7.1986092207625585E-2</v>
      </c>
      <c r="AC2447">
        <v>0.24433194054656296</v>
      </c>
      <c r="AD2447">
        <v>0.25975102983824061</v>
      </c>
      <c r="AE2447">
        <v>21.6048439088589</v>
      </c>
      <c r="AF2447">
        <v>-0.999999999999999</v>
      </c>
      <c r="AG2447">
        <v>-0.999999999999999</v>
      </c>
      <c r="AH2447">
        <v>-0.999999999999999</v>
      </c>
      <c r="AI2447">
        <v>1.844139472640771E-3</v>
      </c>
      <c r="AJ2447">
        <v>-2.3557454588127021E-2</v>
      </c>
      <c r="AK2447">
        <v>0.2377954522916837</v>
      </c>
      <c r="AL2447">
        <v>-0.17911639224516682</v>
      </c>
      <c r="AM2447">
        <v>-0.10557301064306049</v>
      </c>
      <c r="AN2447">
        <v>0.42859260316920472</v>
      </c>
      <c r="AO2447">
        <v>-1.4503480046180934</v>
      </c>
      <c r="AP2447">
        <v>9.8192331180042913</v>
      </c>
      <c r="AQ2447">
        <v>25.579617314255906</v>
      </c>
      <c r="AR2447">
        <v>0.58110231571213511</v>
      </c>
      <c r="AS2447">
        <v>0.28014716197818074</v>
      </c>
      <c r="AT2447">
        <v>-0.999999999999999</v>
      </c>
      <c r="AU2447">
        <v>-0.999999999999999</v>
      </c>
      <c r="AV2447">
        <v>0.34889665075377035</v>
      </c>
      <c r="AW2447">
        <v>61.668510113156302</v>
      </c>
      <c r="AX2447">
        <v>59.349647443796442</v>
      </c>
      <c r="AY2447">
        <v>0.11507954154506382</v>
      </c>
      <c r="AZ2447">
        <v>-23.231097010121804</v>
      </c>
      <c r="BA2447">
        <v>1386.0888572886547</v>
      </c>
    </row>
    <row r="2448" spans="1:100" x14ac:dyDescent="0.25">
      <c r="A2448">
        <v>5586</v>
      </c>
      <c r="B2448" t="s">
        <v>2740</v>
      </c>
      <c r="C2448">
        <v>2</v>
      </c>
      <c r="D2448">
        <v>3.2302453532073199</v>
      </c>
      <c r="E2448">
        <v>-0.11143751415436653</v>
      </c>
      <c r="F2448">
        <v>-0.20055430544944677</v>
      </c>
      <c r="G2448">
        <v>-0.19379817182369286</v>
      </c>
      <c r="H2448">
        <v>1.2134649529341679E-2</v>
      </c>
      <c r="I2448">
        <v>0</v>
      </c>
      <c r="J2448">
        <v>0.7280789717605014</v>
      </c>
      <c r="K2448">
        <v>1.2134649529341679E-2</v>
      </c>
      <c r="L2448">
        <v>-1</v>
      </c>
      <c r="M2448">
        <v>-1</v>
      </c>
      <c r="N2448">
        <v>0.24269299058683358</v>
      </c>
      <c r="O2448">
        <v>4.6011524880682657</v>
      </c>
      <c r="P2448">
        <v>-0.39659316069538603</v>
      </c>
      <c r="Q2448">
        <v>-0.63868215919391269</v>
      </c>
      <c r="R2448">
        <v>-0.20828168679975695</v>
      </c>
      <c r="S2448">
        <v>0.31712300515617547</v>
      </c>
      <c r="T2448">
        <v>0.22797498312941789</v>
      </c>
      <c r="U2448">
        <v>8.0246420412904557E-3</v>
      </c>
      <c r="V2448">
        <v>-8.5698908761139281E-3</v>
      </c>
      <c r="W2448">
        <v>19.925288605854504</v>
      </c>
      <c r="X2448">
        <v>0.48047099325056919</v>
      </c>
      <c r="Y2448">
        <v>-1</v>
      </c>
      <c r="Z2448">
        <v>-1</v>
      </c>
      <c r="AA2448">
        <v>33.370880631754382</v>
      </c>
      <c r="AB2448">
        <v>3.9363510032119811E-2</v>
      </c>
      <c r="AC2448">
        <v>3.9547513572116375E-2</v>
      </c>
      <c r="AD2448">
        <v>3.5626752588502605E-2</v>
      </c>
      <c r="AE2448">
        <v>10.430018785573928</v>
      </c>
      <c r="AF2448">
        <v>-1</v>
      </c>
      <c r="AG2448">
        <v>-1</v>
      </c>
      <c r="AH2448">
        <v>-1</v>
      </c>
      <c r="AI2448">
        <v>-4.9662713396102396E-3</v>
      </c>
      <c r="AJ2448">
        <v>-8.5698908761139281E-3</v>
      </c>
      <c r="AK2448">
        <v>0.18448511968940795</v>
      </c>
      <c r="AL2448">
        <v>-1.265716270016061E-2</v>
      </c>
      <c r="AM2448">
        <v>0.20652854208168331</v>
      </c>
      <c r="AN2448">
        <v>-2.3087681866629545E-2</v>
      </c>
      <c r="AO2448">
        <v>5.6460448457153074</v>
      </c>
      <c r="AP2448">
        <v>-0.20088355539272618</v>
      </c>
      <c r="AQ2448">
        <v>24.834473824049461</v>
      </c>
      <c r="AR2448">
        <v>0.59211917561111571</v>
      </c>
      <c r="AS2448">
        <v>0.55628823988351539</v>
      </c>
      <c r="AT2448">
        <v>-1</v>
      </c>
      <c r="AU2448">
        <v>-1</v>
      </c>
      <c r="AV2448">
        <v>-0.22468184040813255</v>
      </c>
      <c r="AW2448">
        <v>43.901176944568142</v>
      </c>
      <c r="AX2448">
        <v>43.872055549001836</v>
      </c>
      <c r="AY2448">
        <v>8.2529318014665246E-2</v>
      </c>
      <c r="AZ2448">
        <v>-14.740234180782339</v>
      </c>
      <c r="BA2448">
        <v>1411.70117604385</v>
      </c>
    </row>
    <row r="2449" spans="1:100" x14ac:dyDescent="0.25">
      <c r="A2449">
        <v>5587</v>
      </c>
      <c r="B2449" t="s">
        <v>664</v>
      </c>
      <c r="C2449">
        <v>3</v>
      </c>
      <c r="D2449">
        <v>5.5251650124201737</v>
      </c>
      <c r="E2449">
        <v>-0.19092677403474309</v>
      </c>
      <c r="F2449">
        <v>-9.2913450518430918E-2</v>
      </c>
      <c r="G2449">
        <v>-0.13216549069247452</v>
      </c>
      <c r="H2449">
        <v>0.24531660239806005</v>
      </c>
      <c r="I2449">
        <v>0</v>
      </c>
      <c r="J2449">
        <v>14.718996143883603</v>
      </c>
      <c r="K2449">
        <v>0.24531660239806005</v>
      </c>
      <c r="L2449">
        <v>-0.99999999999999933</v>
      </c>
      <c r="M2449">
        <v>-0.99999999999999933</v>
      </c>
      <c r="N2449">
        <v>4.906332047961202</v>
      </c>
      <c r="O2449">
        <v>20.111995665611296</v>
      </c>
      <c r="P2449">
        <v>-0.87716827858558477</v>
      </c>
      <c r="Q2449">
        <v>-1.2111390422117045</v>
      </c>
      <c r="R2449">
        <v>-0.40854914272934018</v>
      </c>
      <c r="S2449">
        <v>0.33333333333333331</v>
      </c>
      <c r="T2449">
        <v>0.22787266113064503</v>
      </c>
      <c r="U2449">
        <v>-1.8490329031590837E-2</v>
      </c>
      <c r="V2449">
        <v>-5.2690917148935715E-3</v>
      </c>
      <c r="W2449">
        <v>11.685198852777354</v>
      </c>
      <c r="X2449">
        <v>0.10485285344750532</v>
      </c>
      <c r="Y2449">
        <v>-0.99999999999999933</v>
      </c>
      <c r="Z2449">
        <v>-0.99999999999999933</v>
      </c>
      <c r="AA2449">
        <v>58.118208267476767</v>
      </c>
      <c r="AB2449">
        <v>0.49625128281948494</v>
      </c>
      <c r="AC2449">
        <v>0.32231416090884596</v>
      </c>
      <c r="AD2449">
        <v>0.1182657274202443</v>
      </c>
      <c r="AE2449">
        <v>46.841558557428755</v>
      </c>
      <c r="AF2449">
        <v>-0.99999999999999933</v>
      </c>
      <c r="AG2449">
        <v>-0.99999999999999933</v>
      </c>
      <c r="AH2449">
        <v>-0.99999999999999933</v>
      </c>
      <c r="AI2449">
        <v>-1.3790582240042981E-2</v>
      </c>
      <c r="AJ2449">
        <v>-5.2690917148935715E-3</v>
      </c>
      <c r="AK2449">
        <v>-0.10539098105486921</v>
      </c>
      <c r="AL2449">
        <v>-4.4073703020939506E-2</v>
      </c>
      <c r="AM2449">
        <v>7.6786553243133257E-2</v>
      </c>
      <c r="AN2449">
        <v>0.14641498653184823</v>
      </c>
      <c r="AO2449">
        <v>1.3927089258039855</v>
      </c>
      <c r="AP2449">
        <v>3.4400061481915092</v>
      </c>
      <c r="AQ2449">
        <v>26.404194996660959</v>
      </c>
      <c r="AR2449">
        <v>0.5374465737174936</v>
      </c>
      <c r="AS2449">
        <v>0.35016945584556497</v>
      </c>
      <c r="AT2449">
        <v>-0.99999999999999933</v>
      </c>
      <c r="AU2449">
        <v>-0.99999999999999933</v>
      </c>
      <c r="AV2449">
        <v>-0.54071463342181447</v>
      </c>
      <c r="AW2449">
        <v>81.670210081279521</v>
      </c>
      <c r="AX2449">
        <v>80.867489264989317</v>
      </c>
      <c r="AY2449">
        <v>0.5000045512557959</v>
      </c>
      <c r="AZ2449">
        <v>19.994672458699686</v>
      </c>
      <c r="BA2449">
        <v>1460.970067750892</v>
      </c>
      <c r="CU2449" t="e">
        <v>#N/A</v>
      </c>
      <c r="CV2449" t="e">
        <v>#N/A</v>
      </c>
    </row>
    <row r="2450" spans="1:100" x14ac:dyDescent="0.25">
      <c r="A2450">
        <v>5588</v>
      </c>
      <c r="B2450" t="s">
        <v>2741</v>
      </c>
      <c r="C2450">
        <v>3</v>
      </c>
      <c r="D2450">
        <v>4.4269045140585623</v>
      </c>
      <c r="E2450">
        <v>2.5598154479186227E-2</v>
      </c>
      <c r="F2450">
        <v>8.4815756982904472E-2</v>
      </c>
      <c r="G2450">
        <v>9.3348475142633225E-2</v>
      </c>
      <c r="H2450">
        <v>0.44227021419767243</v>
      </c>
      <c r="I2450">
        <v>0</v>
      </c>
      <c r="J2450">
        <v>26.536212851860348</v>
      </c>
      <c r="K2450">
        <v>0.44227021419767243</v>
      </c>
      <c r="L2450">
        <v>-1.0000000000000004</v>
      </c>
      <c r="M2450">
        <v>-1.0000000000000004</v>
      </c>
      <c r="N2450">
        <v>8.8454042839534495</v>
      </c>
      <c r="O2450">
        <v>31.056465841061542</v>
      </c>
      <c r="P2450">
        <v>3.1332812282164775</v>
      </c>
      <c r="Q2450">
        <v>-0.87757598606783982</v>
      </c>
      <c r="R2450">
        <v>-7.4790731968113131E-2</v>
      </c>
      <c r="S2450">
        <v>0.34063872274687157</v>
      </c>
      <c r="T2450">
        <v>0.36185842436087617</v>
      </c>
      <c r="U2450">
        <v>0.26167115157039933</v>
      </c>
      <c r="V2450">
        <v>0</v>
      </c>
      <c r="W2450">
        <v>20.875923379218975</v>
      </c>
      <c r="X2450">
        <v>1.3346520925401819</v>
      </c>
      <c r="Y2450">
        <v>-1.0000000000000004</v>
      </c>
      <c r="Z2450">
        <v>-1.0000000000000004</v>
      </c>
      <c r="AA2450">
        <v>71.336523841785578</v>
      </c>
      <c r="AB2450">
        <v>0.27362281447757802</v>
      </c>
      <c r="AC2450">
        <v>0.32930733509775073</v>
      </c>
      <c r="AD2450">
        <v>0.40777767431536532</v>
      </c>
      <c r="AE2450">
        <v>50.535391194534689</v>
      </c>
      <c r="AF2450">
        <v>-1.0000000000000004</v>
      </c>
      <c r="AG2450">
        <v>-1.0000000000000004</v>
      </c>
      <c r="AH2450">
        <v>-1.0000000000000004</v>
      </c>
      <c r="AI2450">
        <v>0</v>
      </c>
      <c r="AJ2450">
        <v>0</v>
      </c>
      <c r="AK2450">
        <v>0.37444624312901226</v>
      </c>
      <c r="AL2450">
        <v>4.3186010842727308E-2</v>
      </c>
      <c r="AM2450">
        <v>0.10394656509365331</v>
      </c>
      <c r="AN2450">
        <v>4.0868166783435356E-2</v>
      </c>
      <c r="AO2450">
        <v>4.4708953429863927</v>
      </c>
      <c r="AP2450">
        <v>1.2376342237995202</v>
      </c>
      <c r="AQ2450">
        <v>47.412136231079373</v>
      </c>
      <c r="AR2450">
        <v>0.96416829867814691</v>
      </c>
      <c r="AS2450">
        <v>1.7769223067378543</v>
      </c>
      <c r="AT2450">
        <v>-1.0000000000000004</v>
      </c>
      <c r="AU2450">
        <v>-1.0000000000000004</v>
      </c>
      <c r="AV2450">
        <v>1.8557743174520143E-2</v>
      </c>
      <c r="AW2450">
        <v>103.63062390664666</v>
      </c>
      <c r="AX2450">
        <v>103.63062390664666</v>
      </c>
      <c r="AY2450">
        <v>0.31143744555019665</v>
      </c>
      <c r="AZ2450">
        <v>38.351406714934598</v>
      </c>
      <c r="BA2450">
        <v>1536.8739183430137</v>
      </c>
      <c r="CU2450" t="e">
        <v>#N/A</v>
      </c>
      <c r="CV2450" t="e">
        <v>#N/A</v>
      </c>
    </row>
    <row r="2451" spans="1:100" x14ac:dyDescent="0.25">
      <c r="A2451">
        <v>5589</v>
      </c>
      <c r="B2451" t="s">
        <v>482</v>
      </c>
      <c r="C2451">
        <v>2</v>
      </c>
      <c r="D2451">
        <v>3.9027648613807626</v>
      </c>
      <c r="E2451">
        <v>3.7947952829384388E-2</v>
      </c>
      <c r="F2451">
        <v>0.17143182557043041</v>
      </c>
      <c r="G2451">
        <v>0.17987718310211873</v>
      </c>
      <c r="H2451">
        <v>8.9440444087385815E-2</v>
      </c>
      <c r="I2451">
        <v>0</v>
      </c>
      <c r="J2451">
        <v>5.3664266452431484</v>
      </c>
      <c r="K2451">
        <v>8.9440444087385815E-2</v>
      </c>
      <c r="L2451">
        <v>-1</v>
      </c>
      <c r="M2451">
        <v>-1</v>
      </c>
      <c r="N2451">
        <v>1.7888088817477161</v>
      </c>
      <c r="O2451">
        <v>9.4191829844239869</v>
      </c>
      <c r="P2451">
        <v>0.35996437977655726</v>
      </c>
      <c r="Q2451">
        <v>1.1295892287797558</v>
      </c>
      <c r="R2451">
        <v>0.37250422673472572</v>
      </c>
      <c r="S2451">
        <v>0.33157366723315634</v>
      </c>
      <c r="T2451">
        <v>0.2889859685487528</v>
      </c>
      <c r="U2451">
        <v>8.3573392625947693E-2</v>
      </c>
      <c r="V2451">
        <v>1.4198102070133881E-3</v>
      </c>
      <c r="W2451">
        <v>24.693485754604968</v>
      </c>
      <c r="X2451">
        <v>0.83045803055329481</v>
      </c>
      <c r="Y2451">
        <v>-1</v>
      </c>
      <c r="Z2451">
        <v>-1</v>
      </c>
      <c r="AA2451">
        <v>43.187830573578928</v>
      </c>
      <c r="AB2451">
        <v>0.1241055187323605</v>
      </c>
      <c r="AC2451">
        <v>0.12432168166221019</v>
      </c>
      <c r="AD2451">
        <v>0.11967291715450198</v>
      </c>
      <c r="AE2451">
        <v>18.237002133618823</v>
      </c>
      <c r="AF2451">
        <v>-1</v>
      </c>
      <c r="AG2451">
        <v>-1</v>
      </c>
      <c r="AH2451">
        <v>-1</v>
      </c>
      <c r="AI2451">
        <v>5.1150736812577337E-4</v>
      </c>
      <c r="AJ2451">
        <v>1.4198102070133881E-3</v>
      </c>
      <c r="AK2451">
        <v>8.2392850896721256E-2</v>
      </c>
      <c r="AL2451">
        <v>8.943510609252607E-2</v>
      </c>
      <c r="AM2451">
        <v>8.7619290497745611E-2</v>
      </c>
      <c r="AN2451">
        <v>9.5821569717308153E-2</v>
      </c>
      <c r="AO2451">
        <v>2.6181495677356073</v>
      </c>
      <c r="AP2451">
        <v>2.8270117225869735</v>
      </c>
      <c r="AQ2451">
        <v>29.910556225052591</v>
      </c>
      <c r="AR2451">
        <v>0.70385368520071745</v>
      </c>
      <c r="AS2451">
        <v>0.91762362474597869</v>
      </c>
      <c r="AT2451">
        <v>-1</v>
      </c>
      <c r="AU2451">
        <v>-1</v>
      </c>
      <c r="AV2451">
        <v>0.54604445309494354</v>
      </c>
      <c r="AW2451">
        <v>55.214493512585946</v>
      </c>
      <c r="AX2451">
        <v>55.333583776907076</v>
      </c>
      <c r="AY2451">
        <v>0.16967219482391371</v>
      </c>
      <c r="AZ2451">
        <v>0.52654605338223848</v>
      </c>
      <c r="BA2451">
        <v>1437.7040335748895</v>
      </c>
    </row>
    <row r="2452" spans="1:100" x14ac:dyDescent="0.25">
      <c r="A2452">
        <v>5590</v>
      </c>
      <c r="B2452" t="s">
        <v>2742</v>
      </c>
      <c r="C2452">
        <v>3</v>
      </c>
      <c r="D2452">
        <v>4.6146106816790962</v>
      </c>
      <c r="E2452">
        <v>1.8515565437166159E-2</v>
      </c>
      <c r="F2452">
        <v>1.321744641478714</v>
      </c>
      <c r="G2452">
        <v>1.321744641478714</v>
      </c>
      <c r="H2452">
        <v>-6.7878535755837216E-2</v>
      </c>
      <c r="I2452">
        <v>0</v>
      </c>
      <c r="J2452">
        <v>-4.0727121453502386</v>
      </c>
      <c r="K2452">
        <v>-6.7878535755837216E-2</v>
      </c>
      <c r="L2452">
        <v>-0.99999999999999967</v>
      </c>
      <c r="M2452">
        <v>-0.99999999999999967</v>
      </c>
      <c r="N2452">
        <v>-1.3575707151167469</v>
      </c>
      <c r="O2452">
        <v>1.8636431778075693</v>
      </c>
      <c r="P2452">
        <v>-0.46405463270298858</v>
      </c>
      <c r="Q2452">
        <v>-1.3096637808425531</v>
      </c>
      <c r="R2452">
        <v>-0.37114946500510448</v>
      </c>
      <c r="S2452">
        <v>0.33333333333333309</v>
      </c>
      <c r="T2452">
        <v>0.3318013526849915</v>
      </c>
      <c r="U2452">
        <v>1.5485988390054023E-2</v>
      </c>
      <c r="V2452">
        <v>9.95902016198945E-2</v>
      </c>
      <c r="W2452">
        <v>33.92357647136442</v>
      </c>
      <c r="X2452">
        <v>1.379838838102122</v>
      </c>
      <c r="Y2452">
        <v>-0.99999999999999967</v>
      </c>
      <c r="Z2452">
        <v>-0.99999999999999967</v>
      </c>
      <c r="AA2452">
        <v>57.202020755575404</v>
      </c>
      <c r="AB2452">
        <v>0.29304870673316469</v>
      </c>
      <c r="AC2452">
        <v>0.18263522624269182</v>
      </c>
      <c r="AD2452">
        <v>-2.692057991534956E-3</v>
      </c>
      <c r="AE2452">
        <v>23.649593749216081</v>
      </c>
      <c r="AF2452">
        <v>-0.99999999999999967</v>
      </c>
      <c r="AG2452">
        <v>-0.99999999999999967</v>
      </c>
      <c r="AH2452">
        <v>-0.99999999999999967</v>
      </c>
      <c r="AI2452">
        <v>7.5391391938003892E-3</v>
      </c>
      <c r="AJ2452">
        <v>9.95902016198945E-2</v>
      </c>
      <c r="AK2452">
        <v>1.8091648137231104E-3</v>
      </c>
      <c r="AL2452">
        <v>6.9199970510773076E-2</v>
      </c>
      <c r="AM2452">
        <v>0.20678069544589009</v>
      </c>
      <c r="AN2452">
        <v>9.8413264339121287E-2</v>
      </c>
      <c r="AO2452">
        <v>5.1785632102158683</v>
      </c>
      <c r="AP2452">
        <v>2.8063314610318981</v>
      </c>
      <c r="AQ2452">
        <v>29.850864326014172</v>
      </c>
      <c r="AR2452">
        <v>0.78021087602827299</v>
      </c>
      <c r="AS2452">
        <v>1.3119603023462851</v>
      </c>
      <c r="AT2452">
        <v>-0.99999999999999967</v>
      </c>
      <c r="AU2452">
        <v>-0.99999999999999967</v>
      </c>
      <c r="AV2452">
        <v>0.95059517647360925</v>
      </c>
      <c r="AW2452">
        <v>61.871995394414839</v>
      </c>
      <c r="AX2452">
        <v>71.981798340280307</v>
      </c>
      <c r="AY2452">
        <v>0.21535195646525773</v>
      </c>
      <c r="AZ2452">
        <v>3.2910315468102929</v>
      </c>
      <c r="BA2452">
        <v>1422.3396313156975</v>
      </c>
    </row>
    <row r="2453" spans="1:100" x14ac:dyDescent="0.25">
      <c r="A2453">
        <v>5593</v>
      </c>
      <c r="B2453" t="s">
        <v>2743</v>
      </c>
      <c r="C2453">
        <v>3</v>
      </c>
      <c r="D2453">
        <v>4.7779202837851322</v>
      </c>
      <c r="E2453">
        <v>-9.2727939978142875E-3</v>
      </c>
      <c r="F2453">
        <v>-1.0636212164726262</v>
      </c>
      <c r="G2453">
        <v>-1.0636212164726262</v>
      </c>
      <c r="H2453">
        <v>6.2922994461189902E-2</v>
      </c>
      <c r="I2453">
        <v>0</v>
      </c>
      <c r="J2453">
        <v>3.7753796676713955</v>
      </c>
      <c r="K2453">
        <v>6.2922994461189902E-2</v>
      </c>
      <c r="L2453">
        <v>-1.000000000000002</v>
      </c>
      <c r="M2453">
        <v>-1.000000000000002</v>
      </c>
      <c r="N2453">
        <v>1.2584598892237981</v>
      </c>
      <c r="O2453">
        <v>7.4896787349839</v>
      </c>
      <c r="P2453">
        <v>-0.16611219010224293</v>
      </c>
      <c r="Q2453">
        <v>3.7136890355381773</v>
      </c>
      <c r="R2453">
        <v>1.2851467864602943</v>
      </c>
      <c r="S2453">
        <v>0.34540643221984169</v>
      </c>
      <c r="T2453">
        <v>0.20669779125907434</v>
      </c>
      <c r="U2453">
        <v>0.26961882383263663</v>
      </c>
      <c r="V2453">
        <v>-9.2727939978142875E-3</v>
      </c>
      <c r="W2453">
        <v>29.981090354101937</v>
      </c>
      <c r="X2453">
        <v>1.385384218287127</v>
      </c>
      <c r="Y2453">
        <v>-1.000000000000002</v>
      </c>
      <c r="Z2453">
        <v>-1.000000000000002</v>
      </c>
      <c r="AA2453">
        <v>63.486327185056957</v>
      </c>
      <c r="AB2453">
        <v>0.14339948026059074</v>
      </c>
      <c r="AC2453">
        <v>0.22546649346127692</v>
      </c>
      <c r="AD2453">
        <v>0.27553582716802621</v>
      </c>
      <c r="AE2453">
        <v>32.220090044494697</v>
      </c>
      <c r="AF2453">
        <v>-1.000000000000002</v>
      </c>
      <c r="AG2453">
        <v>-1.000000000000002</v>
      </c>
      <c r="AH2453">
        <v>-1.000000000000002</v>
      </c>
      <c r="AI2453">
        <v>2.7539027427304276E-2</v>
      </c>
      <c r="AJ2453">
        <v>-9.2727939978142875E-3</v>
      </c>
      <c r="AK2453">
        <v>-0.12076503188620312</v>
      </c>
      <c r="AL2453">
        <v>6.9331324211251474E-2</v>
      </c>
      <c r="AM2453">
        <v>0.6553472494324265</v>
      </c>
      <c r="AN2453">
        <v>-0.15694477026673481</v>
      </c>
      <c r="AO2453">
        <v>15.779856076379643</v>
      </c>
      <c r="AP2453">
        <v>-3.5769626356121114</v>
      </c>
      <c r="AQ2453">
        <v>33.756470021773339</v>
      </c>
      <c r="AR2453">
        <v>0.81245025331373855</v>
      </c>
      <c r="AS2453">
        <v>1.4483072127483172</v>
      </c>
      <c r="AT2453">
        <v>-1.000000000000002</v>
      </c>
      <c r="AU2453">
        <v>-1.000000000000002</v>
      </c>
      <c r="AV2453">
        <v>0.22152556998766809</v>
      </c>
      <c r="AW2453">
        <v>67.399043284428728</v>
      </c>
      <c r="AX2453">
        <v>67.022544433193389</v>
      </c>
      <c r="AY2453">
        <v>-8.972592442362437E-2</v>
      </c>
      <c r="AZ2453">
        <v>-21.261113334149734</v>
      </c>
      <c r="BA2453">
        <v>1434.5745808772783</v>
      </c>
    </row>
    <row r="2454" spans="1:100" x14ac:dyDescent="0.25">
      <c r="A2454">
        <v>5595</v>
      </c>
      <c r="B2454" t="s">
        <v>2744</v>
      </c>
      <c r="C2454">
        <v>3</v>
      </c>
      <c r="D2454">
        <v>0.30862991319085076</v>
      </c>
      <c r="E2454">
        <v>0</v>
      </c>
      <c r="F2454">
        <v>0.24288348104939977</v>
      </c>
      <c r="G2454">
        <v>0.24288348104939977</v>
      </c>
      <c r="H2454">
        <v>0.13955006125006406</v>
      </c>
      <c r="I2454">
        <v>0</v>
      </c>
      <c r="J2454">
        <v>8.3730036750038472</v>
      </c>
      <c r="K2454">
        <v>0.13955006125006406</v>
      </c>
      <c r="L2454">
        <v>-1.0000000000000018</v>
      </c>
      <c r="M2454">
        <v>-1.0000000000000018</v>
      </c>
      <c r="N2454">
        <v>2.7910012250012799</v>
      </c>
      <c r="O2454">
        <v>8.9245170692440929</v>
      </c>
      <c r="P2454">
        <v>-1.5615139922668522</v>
      </c>
      <c r="Q2454">
        <v>-1.1617212166164208</v>
      </c>
      <c r="R2454">
        <v>-0.49136461033690837</v>
      </c>
      <c r="S2454">
        <v>0.33333333333333404</v>
      </c>
      <c r="T2454">
        <v>0.14805645100752798</v>
      </c>
      <c r="U2454">
        <v>3.0598468181390177E-2</v>
      </c>
      <c r="V2454">
        <v>-3.4612153644088626E-3</v>
      </c>
      <c r="W2454">
        <v>14.759079036311167</v>
      </c>
      <c r="X2454">
        <v>0.25857749529745361</v>
      </c>
      <c r="Y2454">
        <v>-1.0000000000000018</v>
      </c>
      <c r="Z2454">
        <v>-1.0000000000000018</v>
      </c>
      <c r="AA2454">
        <v>17.587671081950866</v>
      </c>
      <c r="AB2454">
        <v>-5.5526303005669742E-2</v>
      </c>
      <c r="AC2454">
        <v>7.0920176563214143E-2</v>
      </c>
      <c r="AD2454">
        <v>5.1005259561988009E-2</v>
      </c>
      <c r="AE2454">
        <v>3.3199566559766254</v>
      </c>
      <c r="AF2454">
        <v>-1.0000000000000018</v>
      </c>
      <c r="AG2454">
        <v>-1.0000000000000018</v>
      </c>
      <c r="AH2454">
        <v>-1.0000000000000018</v>
      </c>
      <c r="AI2454">
        <v>0</v>
      </c>
      <c r="AJ2454">
        <v>-3.4612153644088626E-3</v>
      </c>
      <c r="AK2454">
        <v>-0.14301764576209541</v>
      </c>
      <c r="AL2454">
        <v>3.9931564114024432E-2</v>
      </c>
      <c r="AM2454">
        <v>1.9332489762566248E-2</v>
      </c>
      <c r="AN2454">
        <v>6.4267892026947965E-2</v>
      </c>
      <c r="AO2454">
        <v>-0.23177598474632133</v>
      </c>
      <c r="AP2454">
        <v>1.8063551212438227</v>
      </c>
      <c r="AQ2454">
        <v>23.132082711315</v>
      </c>
      <c r="AR2454">
        <v>0.50852703715784309</v>
      </c>
      <c r="AS2454">
        <v>0.39812755654751752</v>
      </c>
      <c r="AT2454">
        <v>-1.0000000000000018</v>
      </c>
      <c r="AU2454">
        <v>-1.0000000000000018</v>
      </c>
      <c r="AV2454">
        <v>-0.24848112928750854</v>
      </c>
      <c r="AW2454">
        <v>28.318543272438802</v>
      </c>
      <c r="AX2454">
        <v>27.972421735997919</v>
      </c>
      <c r="AY2454">
        <v>-0.13758944413593982</v>
      </c>
      <c r="AZ2454">
        <v>-28.059366188884255</v>
      </c>
      <c r="BA2454">
        <v>1331.2497718071884</v>
      </c>
      <c r="CU2454" t="e">
        <v>#N/A</v>
      </c>
      <c r="CV2454" t="e">
        <v>#N/A</v>
      </c>
    </row>
    <row r="2455" spans="1:100" x14ac:dyDescent="0.25">
      <c r="A2455">
        <v>5596</v>
      </c>
      <c r="B2455" t="s">
        <v>1047</v>
      </c>
      <c r="C2455">
        <v>3</v>
      </c>
      <c r="D2455">
        <v>5.5915805156907767</v>
      </c>
      <c r="E2455">
        <v>0.33820149083045731</v>
      </c>
      <c r="F2455">
        <v>-8.1383437215244783E-2</v>
      </c>
      <c r="G2455">
        <v>1.8852697710386855E-2</v>
      </c>
      <c r="H2455">
        <v>0.19736596665111855</v>
      </c>
      <c r="I2455">
        <v>0</v>
      </c>
      <c r="J2455">
        <v>11.841957999067116</v>
      </c>
      <c r="K2455">
        <v>0.19736596665111855</v>
      </c>
      <c r="L2455">
        <v>-1.0000000000000002</v>
      </c>
      <c r="M2455">
        <v>-1.0000000000000002</v>
      </c>
      <c r="N2455">
        <v>3.9473193330223717</v>
      </c>
      <c r="O2455">
        <v>17.452391212468275</v>
      </c>
      <c r="P2455">
        <v>-0.94883358516427407</v>
      </c>
      <c r="Q2455">
        <v>-0.91960766178342823</v>
      </c>
      <c r="R2455">
        <v>-0.40114349180904429</v>
      </c>
      <c r="S2455">
        <v>0.3460472952854407</v>
      </c>
      <c r="T2455">
        <v>0.25388873557303898</v>
      </c>
      <c r="U2455">
        <v>7.278919472340808E-3</v>
      </c>
      <c r="V2455">
        <v>0</v>
      </c>
      <c r="W2455">
        <v>16.393959347188069</v>
      </c>
      <c r="X2455">
        <v>0.35224114433642922</v>
      </c>
      <c r="Y2455">
        <v>-1.0000000000000002</v>
      </c>
      <c r="Z2455">
        <v>-1.0000000000000002</v>
      </c>
      <c r="AA2455">
        <v>12.704821872685278</v>
      </c>
      <c r="AB2455">
        <v>-5.5119928201982256E-3</v>
      </c>
      <c r="AC2455">
        <v>-0.1010445048799363</v>
      </c>
      <c r="AD2455">
        <v>4.0796618046259475E-2</v>
      </c>
      <c r="AE2455">
        <v>-3.2879939826937474</v>
      </c>
      <c r="AF2455">
        <v>-1.0000000000000002</v>
      </c>
      <c r="AG2455">
        <v>-1.0000000000000002</v>
      </c>
      <c r="AH2455">
        <v>-1.0000000000000002</v>
      </c>
      <c r="AI2455">
        <v>-5.612408580501136E-3</v>
      </c>
      <c r="AJ2455">
        <v>0</v>
      </c>
      <c r="AK2455">
        <v>-6.5690735764665192E-2</v>
      </c>
      <c r="AL2455">
        <v>-5.7171098992344301E-2</v>
      </c>
      <c r="AM2455">
        <v>0.23079847905923162</v>
      </c>
      <c r="AN2455">
        <v>-0.11732444800273124</v>
      </c>
      <c r="AO2455">
        <v>5.4415082976574656</v>
      </c>
      <c r="AP2455">
        <v>-3.2189666950300042</v>
      </c>
      <c r="AQ2455">
        <v>28.235917346255189</v>
      </c>
      <c r="AR2455">
        <v>0.60721495033082062</v>
      </c>
      <c r="AS2455">
        <v>0.54960711098754811</v>
      </c>
      <c r="AT2455">
        <v>-1.0000000000000002</v>
      </c>
      <c r="AU2455">
        <v>-1.0000000000000002</v>
      </c>
      <c r="AV2455">
        <v>-0.38229079409865757</v>
      </c>
      <c r="AW2455">
        <v>26.938246390123538</v>
      </c>
      <c r="AX2455">
        <v>26.825998218513519</v>
      </c>
      <c r="AY2455">
        <v>4.0374015133224674E-2</v>
      </c>
      <c r="AZ2455">
        <v>-61.601489339076991</v>
      </c>
      <c r="BA2455">
        <v>1379.726430830111</v>
      </c>
    </row>
    <row r="2456" spans="1:100" x14ac:dyDescent="0.25">
      <c r="A2456">
        <v>5597</v>
      </c>
      <c r="B2456" t="s">
        <v>2745</v>
      </c>
      <c r="C2456">
        <v>2</v>
      </c>
      <c r="D2456">
        <v>1.6160031683962122</v>
      </c>
      <c r="E2456">
        <v>-0.47000603101096089</v>
      </c>
      <c r="F2456">
        <v>-1.0934290809155804</v>
      </c>
      <c r="G2456">
        <v>-1.0907275753792878</v>
      </c>
      <c r="H2456">
        <v>-0.17342171454530808</v>
      </c>
      <c r="I2456">
        <v>0</v>
      </c>
      <c r="J2456">
        <v>-10.405302872718487</v>
      </c>
      <c r="K2456">
        <v>-0.17342171454530808</v>
      </c>
      <c r="L2456">
        <v>-1</v>
      </c>
      <c r="M2456">
        <v>-1</v>
      </c>
      <c r="N2456">
        <v>-3.4684342909061625</v>
      </c>
      <c r="O2456">
        <v>-6.9635203287059912</v>
      </c>
      <c r="P2456">
        <v>-2.2125510358560612</v>
      </c>
      <c r="Q2456">
        <v>-4.8830471686404939</v>
      </c>
      <c r="R2456">
        <v>-1.6023365961030414</v>
      </c>
      <c r="S2456">
        <v>0.2824372182910953</v>
      </c>
      <c r="T2456">
        <v>8.1530894587995034E-2</v>
      </c>
      <c r="U2456">
        <v>-0.1733143060804562</v>
      </c>
      <c r="V2456">
        <v>-3.2548075458201146E-2</v>
      </c>
      <c r="W2456">
        <v>8.4802302997927264</v>
      </c>
      <c r="X2456">
        <v>-0.35959956661401415</v>
      </c>
      <c r="Y2456">
        <v>-1</v>
      </c>
      <c r="Z2456">
        <v>-1</v>
      </c>
      <c r="AA2456">
        <v>9.8073489725579392</v>
      </c>
      <c r="AB2456">
        <v>-0.16404192818496638</v>
      </c>
      <c r="AC2456">
        <v>-0.16393511652283771</v>
      </c>
      <c r="AD2456">
        <v>-0.16610845756546549</v>
      </c>
      <c r="AE2456">
        <v>-8.3090091584032315</v>
      </c>
      <c r="AF2456">
        <v>-1</v>
      </c>
      <c r="AG2456">
        <v>-1</v>
      </c>
      <c r="AH2456">
        <v>-1</v>
      </c>
      <c r="AI2456">
        <v>-1.8114531518863025E-2</v>
      </c>
      <c r="AJ2456">
        <v>-3.2548075458201146E-2</v>
      </c>
      <c r="AK2456">
        <v>0.42953622233448846</v>
      </c>
      <c r="AL2456">
        <v>-0.25770826534524111</v>
      </c>
      <c r="AM2456">
        <v>0.49194528871619991</v>
      </c>
      <c r="AN2456">
        <v>-0.30850442850114612</v>
      </c>
      <c r="AO2456">
        <v>12.913873108690591</v>
      </c>
      <c r="AP2456">
        <v>-7.4687118183680106</v>
      </c>
      <c r="AQ2456">
        <v>12.65040147270398</v>
      </c>
      <c r="AR2456">
        <v>0.32392389400718086</v>
      </c>
      <c r="AS2456">
        <v>-0.31102165079034194</v>
      </c>
      <c r="AT2456">
        <v>-1</v>
      </c>
      <c r="AU2456">
        <v>-1</v>
      </c>
      <c r="AV2456">
        <v>-2.0746488388299968</v>
      </c>
      <c r="AW2456">
        <v>16.745930691835099</v>
      </c>
      <c r="AX2456">
        <v>16.361058257431303</v>
      </c>
      <c r="AY2456">
        <v>-0.12663890111007678</v>
      </c>
      <c r="AZ2456">
        <v>-51.3849417033381</v>
      </c>
      <c r="BA2456">
        <v>1335.2442327118229</v>
      </c>
    </row>
    <row r="2457" spans="1:100" x14ac:dyDescent="0.25">
      <c r="A2457">
        <v>5599</v>
      </c>
      <c r="B2457" t="s">
        <v>2746</v>
      </c>
      <c r="C2457">
        <v>2</v>
      </c>
      <c r="D2457">
        <v>1.397775212475854</v>
      </c>
      <c r="E2457">
        <v>-0.51848058781989803</v>
      </c>
      <c r="F2457">
        <v>-1.2141360225233686</v>
      </c>
      <c r="G2457">
        <v>-1.2119826585288509</v>
      </c>
      <c r="H2457">
        <v>-0.19850691329741665</v>
      </c>
      <c r="I2457">
        <v>0</v>
      </c>
      <c r="J2457">
        <v>-11.910414797844997</v>
      </c>
      <c r="K2457">
        <v>-0.19850691329741665</v>
      </c>
      <c r="L2457">
        <v>-1</v>
      </c>
      <c r="M2457">
        <v>-1</v>
      </c>
      <c r="N2457">
        <v>-3.9701382659483322</v>
      </c>
      <c r="O2457">
        <v>-8.5269380942921931</v>
      </c>
      <c r="P2457">
        <v>-2.458048755382058</v>
      </c>
      <c r="Q2457">
        <v>-5.4568390747786681</v>
      </c>
      <c r="R2457">
        <v>-1.7907976313556877</v>
      </c>
      <c r="S2457">
        <v>0.27774807781497685</v>
      </c>
      <c r="T2457">
        <v>6.1733249352528552E-2</v>
      </c>
      <c r="U2457">
        <v>-0.19782935614525629</v>
      </c>
      <c r="V2457">
        <v>-3.5789664766959203E-2</v>
      </c>
      <c r="W2457">
        <v>6.9329831128327086</v>
      </c>
      <c r="X2457">
        <v>-0.47316795358413333</v>
      </c>
      <c r="Y2457">
        <v>-1</v>
      </c>
      <c r="Z2457">
        <v>-1</v>
      </c>
      <c r="AA2457">
        <v>6.6218162212547043</v>
      </c>
      <c r="AB2457">
        <v>-0.19154012729218001</v>
      </c>
      <c r="AC2457">
        <v>-0.19144375113091933</v>
      </c>
      <c r="AD2457">
        <v>-0.19338086003598809</v>
      </c>
      <c r="AE2457">
        <v>-10.842321571265941</v>
      </c>
      <c r="AF2457">
        <v>-1</v>
      </c>
      <c r="AG2457">
        <v>-1</v>
      </c>
      <c r="AH2457">
        <v>-1</v>
      </c>
      <c r="AI2457">
        <v>-1.9892033042380158E-2</v>
      </c>
      <c r="AJ2457">
        <v>-3.5789664766959203E-2</v>
      </c>
      <c r="AK2457">
        <v>0.46266446153517776</v>
      </c>
      <c r="AL2457">
        <v>-0.29083650454593041</v>
      </c>
      <c r="AM2457">
        <v>0.53053052319313043</v>
      </c>
      <c r="AN2457">
        <v>-0.34708966297807664</v>
      </c>
      <c r="AO2457">
        <v>13.896404305516484</v>
      </c>
      <c r="AP2457">
        <v>-8.4512430151939029</v>
      </c>
      <c r="AQ2457">
        <v>11.00324763851583</v>
      </c>
      <c r="AR2457">
        <v>0.28766681397134958</v>
      </c>
      <c r="AS2457">
        <v>-0.42827249850834581</v>
      </c>
      <c r="AT2457">
        <v>-1</v>
      </c>
      <c r="AU2457">
        <v>-1</v>
      </c>
      <c r="AV2457">
        <v>-2.3247442212852412</v>
      </c>
      <c r="AW2457">
        <v>13.074837259878151</v>
      </c>
      <c r="AX2457">
        <v>12.641871160996665</v>
      </c>
      <c r="AY2457">
        <v>-0.15491616540944539</v>
      </c>
      <c r="AZ2457">
        <v>-56.338906909545663</v>
      </c>
      <c r="BA2457">
        <v>1387.6504092430434</v>
      </c>
    </row>
    <row r="2458" spans="1:100" x14ac:dyDescent="0.25">
      <c r="A2458">
        <v>5603</v>
      </c>
      <c r="B2458" t="s">
        <v>2747</v>
      </c>
      <c r="C2458">
        <v>3</v>
      </c>
      <c r="D2458">
        <v>2.6787211887012994</v>
      </c>
      <c r="E2458">
        <v>0</v>
      </c>
      <c r="F2458">
        <v>0</v>
      </c>
      <c r="G2458">
        <v>0</v>
      </c>
      <c r="H2458">
        <v>-4.1401675027511985E-2</v>
      </c>
      <c r="I2458">
        <v>0</v>
      </c>
      <c r="J2458">
        <v>-2.4841005016507163</v>
      </c>
      <c r="K2458">
        <v>-4.1401675027511985E-2</v>
      </c>
      <c r="L2458">
        <v>-1.0000000000000013</v>
      </c>
      <c r="M2458">
        <v>-1.0000000000000013</v>
      </c>
      <c r="N2458">
        <v>-0.82803350055024005</v>
      </c>
      <c r="O2458">
        <v>0.19462068705058083</v>
      </c>
      <c r="P2458">
        <v>-0.34645247399312551</v>
      </c>
      <c r="Q2458">
        <v>0.34566940832752036</v>
      </c>
      <c r="R2458">
        <v>6.6423195437498916E-2</v>
      </c>
      <c r="S2458">
        <v>0.33930824683601413</v>
      </c>
      <c r="T2458">
        <v>0.37363497641390975</v>
      </c>
      <c r="U2458">
        <v>0.21728933220870733</v>
      </c>
      <c r="V2458">
        <v>0</v>
      </c>
      <c r="W2458">
        <v>38.865369219445746</v>
      </c>
      <c r="X2458">
        <v>1.6550738604177009</v>
      </c>
      <c r="Y2458">
        <v>-1.0000000000000013</v>
      </c>
      <c r="Z2458">
        <v>-1.0000000000000013</v>
      </c>
      <c r="AA2458">
        <v>92.785693097355662</v>
      </c>
      <c r="AB2458">
        <v>0.18632726221372639</v>
      </c>
      <c r="AC2458">
        <v>0.5254548331172102</v>
      </c>
      <c r="AD2458">
        <v>0.36529591831851194</v>
      </c>
      <c r="AE2458">
        <v>53.853900682472414</v>
      </c>
      <c r="AF2458">
        <v>-1.0000000000000013</v>
      </c>
      <c r="AG2458">
        <v>-1.0000000000000013</v>
      </c>
      <c r="AH2458">
        <v>-1.0000000000000013</v>
      </c>
      <c r="AI2458">
        <v>0</v>
      </c>
      <c r="AJ2458">
        <v>0</v>
      </c>
      <c r="AK2458">
        <v>0.17535773398536808</v>
      </c>
      <c r="AL2458">
        <v>0.6016427456220288</v>
      </c>
      <c r="AM2458">
        <v>-0.19954432996168553</v>
      </c>
      <c r="AN2458">
        <v>-0.13110167405444162</v>
      </c>
      <c r="AO2458">
        <v>-4.1118195791152976</v>
      </c>
      <c r="AP2458">
        <v>-0.26932812325089467</v>
      </c>
      <c r="AQ2458">
        <v>36.38126871779501</v>
      </c>
      <c r="AR2458">
        <v>0.93023255545863093</v>
      </c>
      <c r="AS2458">
        <v>1.6136721853901899</v>
      </c>
      <c r="AT2458">
        <v>-1.0000000000000013</v>
      </c>
      <c r="AU2458">
        <v>-1.0000000000000013</v>
      </c>
      <c r="AV2458">
        <v>6.6423195437498916E-2</v>
      </c>
      <c r="AW2458">
        <v>92.710985661155362</v>
      </c>
      <c r="AX2458">
        <v>92.710985661155362</v>
      </c>
      <c r="AY2458">
        <v>0.31811159919965681</v>
      </c>
      <c r="AZ2458">
        <v>39.370961604864085</v>
      </c>
      <c r="BA2458">
        <v>1458.2892814610022</v>
      </c>
    </row>
    <row r="2459" spans="1:100" x14ac:dyDescent="0.25">
      <c r="A2459">
        <v>5605</v>
      </c>
      <c r="B2459" t="s">
        <v>2748</v>
      </c>
      <c r="C2459">
        <v>2</v>
      </c>
      <c r="D2459">
        <v>2.7069169820728045</v>
      </c>
      <c r="E2459">
        <v>-0.22768344034334073</v>
      </c>
      <c r="F2459">
        <v>-0.4900193598684438</v>
      </c>
      <c r="G2459">
        <v>-0.48457771420092788</v>
      </c>
      <c r="H2459">
        <v>-4.8021695459370559E-2</v>
      </c>
      <c r="I2459">
        <v>0</v>
      </c>
      <c r="J2459">
        <v>-2.8813017275622324</v>
      </c>
      <c r="K2459">
        <v>-4.8021695459370559E-2</v>
      </c>
      <c r="L2459">
        <v>-1</v>
      </c>
      <c r="M2459">
        <v>-1</v>
      </c>
      <c r="N2459">
        <v>-0.96043390918741123</v>
      </c>
      <c r="O2459">
        <v>0.85194964548843544</v>
      </c>
      <c r="P2459">
        <v>-0.98531664085145487</v>
      </c>
      <c r="Q2459">
        <v>-2.0146817754806889</v>
      </c>
      <c r="R2459">
        <v>-0.66022656336307839</v>
      </c>
      <c r="S2459">
        <v>0.30587806526275702</v>
      </c>
      <c r="T2459">
        <v>0.18049862113133919</v>
      </c>
      <c r="U2459">
        <v>-5.0764440065930561E-2</v>
      </c>
      <c r="V2459">
        <v>-1.6343485444623378E-2</v>
      </c>
      <c r="W2459">
        <v>16.214864124814355</v>
      </c>
      <c r="X2459">
        <v>0.20812477291967324</v>
      </c>
      <c r="Y2459">
        <v>-1</v>
      </c>
      <c r="Z2459">
        <v>-1</v>
      </c>
      <c r="AA2459">
        <v>25.731714243083381</v>
      </c>
      <c r="AB2459">
        <v>-2.6579405884494076E-2</v>
      </c>
      <c r="AC2459">
        <v>-2.6420427523550338E-2</v>
      </c>
      <c r="AD2459">
        <v>-2.9774684645470492E-2</v>
      </c>
      <c r="AE2459">
        <v>4.3549297668135445</v>
      </c>
      <c r="AF2459">
        <v>-1</v>
      </c>
      <c r="AG2459">
        <v>-1</v>
      </c>
      <c r="AH2459">
        <v>-1</v>
      </c>
      <c r="AI2459">
        <v>-9.2288644297953675E-3</v>
      </c>
      <c r="AJ2459">
        <v>-1.6343485444623378E-2</v>
      </c>
      <c r="AK2459">
        <v>0.263929329237787</v>
      </c>
      <c r="AL2459">
        <v>-9.210137224853969E-2</v>
      </c>
      <c r="AM2459">
        <v>0.29905906972876778</v>
      </c>
      <c r="AN2459">
        <v>-0.115618209513714</v>
      </c>
      <c r="AO2459">
        <v>8.0022344945400992</v>
      </c>
      <c r="AP2459">
        <v>-2.5570732042175184</v>
      </c>
      <c r="AQ2459">
        <v>20.884465084709742</v>
      </c>
      <c r="AR2459">
        <v>0.50517175149571036</v>
      </c>
      <c r="AS2459">
        <v>0.27511117944861141</v>
      </c>
      <c r="AT2459">
        <v>-1</v>
      </c>
      <c r="AU2459">
        <v>-1</v>
      </c>
      <c r="AV2459">
        <v>-0.82443088986691049</v>
      </c>
      <c r="AW2459">
        <v>35.097596587843441</v>
      </c>
      <c r="AX2459">
        <v>34.953142676849147</v>
      </c>
      <c r="AY2459">
        <v>1.471814046173342E-2</v>
      </c>
      <c r="AZ2459">
        <v>-26.620245296167653</v>
      </c>
      <c r="BA2459">
        <v>1364.951117919609</v>
      </c>
    </row>
    <row r="2460" spans="1:100" x14ac:dyDescent="0.25">
      <c r="A2460">
        <v>5606</v>
      </c>
      <c r="B2460" t="s">
        <v>2749</v>
      </c>
      <c r="C2460">
        <v>3</v>
      </c>
      <c r="D2460">
        <v>5.6171827307420426</v>
      </c>
      <c r="E2460">
        <v>-1.5320559479041995E-2</v>
      </c>
      <c r="F2460">
        <v>-0.11972924640021643</v>
      </c>
      <c r="G2460">
        <v>-0.11972924640021643</v>
      </c>
      <c r="H2460">
        <v>0.40640141696305149</v>
      </c>
      <c r="I2460">
        <v>0</v>
      </c>
      <c r="J2460">
        <v>24.384085017783086</v>
      </c>
      <c r="K2460">
        <v>0.40640141696305149</v>
      </c>
      <c r="L2460">
        <v>-1.0000000000000016</v>
      </c>
      <c r="M2460">
        <v>-1.0000000000000016</v>
      </c>
      <c r="N2460">
        <v>8.1280283392610322</v>
      </c>
      <c r="O2460">
        <v>29.881538502124918</v>
      </c>
      <c r="P2460">
        <v>0.24552873329958558</v>
      </c>
      <c r="Q2460">
        <v>-0.48730153268102083</v>
      </c>
      <c r="R2460">
        <v>-0.18276632522725753</v>
      </c>
      <c r="S2460">
        <v>0.33333333333333365</v>
      </c>
      <c r="T2460">
        <v>0.41405919640206057</v>
      </c>
      <c r="U2460">
        <v>0.2735851916054875</v>
      </c>
      <c r="V2460">
        <v>2.8645468711816831E-3</v>
      </c>
      <c r="W2460">
        <v>24.697634049960467</v>
      </c>
      <c r="X2460">
        <v>1.5227426769066137</v>
      </c>
      <c r="Y2460">
        <v>-1.0000000000000016</v>
      </c>
      <c r="Z2460">
        <v>-1.0000000000000016</v>
      </c>
      <c r="AA2460">
        <v>75.807105179261924</v>
      </c>
      <c r="AB2460">
        <v>0.28071301248808356</v>
      </c>
      <c r="AC2460">
        <v>0.49037969769198353</v>
      </c>
      <c r="AD2460">
        <v>0.25475203891050691</v>
      </c>
      <c r="AE2460">
        <v>51.292237454528689</v>
      </c>
      <c r="AF2460">
        <v>-1.0000000000000016</v>
      </c>
      <c r="AG2460">
        <v>-1.0000000000000016</v>
      </c>
      <c r="AH2460">
        <v>-1.0000000000000016</v>
      </c>
      <c r="AI2460">
        <v>9.8073608796542949E-3</v>
      </c>
      <c r="AJ2460">
        <v>2.8645468711816831E-3</v>
      </c>
      <c r="AK2460">
        <v>0.1006315714722105</v>
      </c>
      <c r="AL2460">
        <v>-8.8335189776422379E-2</v>
      </c>
      <c r="AM2460">
        <v>0.18565158984944383</v>
      </c>
      <c r="AN2460">
        <v>0.40753923588442303</v>
      </c>
      <c r="AO2460">
        <v>5.1444476035971469</v>
      </c>
      <c r="AP2460">
        <v>9.7468049482284638</v>
      </c>
      <c r="AQ2460">
        <v>49.081719067743578</v>
      </c>
      <c r="AR2460">
        <v>1.0238422682120638</v>
      </c>
      <c r="AS2460">
        <v>1.929144093869666</v>
      </c>
      <c r="AT2460">
        <v>-1.0000000000000016</v>
      </c>
      <c r="AU2460">
        <v>-1.0000000000000016</v>
      </c>
      <c r="AV2460">
        <v>-0.30249557162747331</v>
      </c>
      <c r="AW2460">
        <v>115.43544862961527</v>
      </c>
      <c r="AX2460">
        <v>115.91805053432651</v>
      </c>
      <c r="AY2460">
        <v>0.55813638088551631</v>
      </c>
      <c r="AZ2460">
        <v>74.493762174287127</v>
      </c>
      <c r="BA2460">
        <v>1500.993924832472</v>
      </c>
    </row>
    <row r="2461" spans="1:100" x14ac:dyDescent="0.25">
      <c r="A2461">
        <v>5607</v>
      </c>
      <c r="B2461" t="s">
        <v>2750</v>
      </c>
      <c r="C2461">
        <v>3</v>
      </c>
      <c r="D2461">
        <v>2.063304732663378</v>
      </c>
      <c r="E2461">
        <v>-8.468417013495648E-3</v>
      </c>
      <c r="F2461">
        <v>-8.0530828102908826E-3</v>
      </c>
      <c r="G2461">
        <v>-8.0530828102908826E-3</v>
      </c>
      <c r="H2461">
        <v>2.4546748816976081E-2</v>
      </c>
      <c r="I2461">
        <v>0</v>
      </c>
      <c r="J2461">
        <v>1.472804929018565</v>
      </c>
      <c r="K2461">
        <v>2.4546748816976081E-2</v>
      </c>
      <c r="L2461">
        <v>-0.99999999999999967</v>
      </c>
      <c r="M2461">
        <v>-0.99999999999999967</v>
      </c>
      <c r="N2461">
        <v>0.49093497633952182</v>
      </c>
      <c r="O2461">
        <v>3.5280565788716527</v>
      </c>
      <c r="P2461">
        <v>-0.66611663765945828</v>
      </c>
      <c r="Q2461">
        <v>-0.12556004323239559</v>
      </c>
      <c r="R2461">
        <v>-6.5127954426335524E-2</v>
      </c>
      <c r="S2461">
        <v>0.33333333333333331</v>
      </c>
      <c r="T2461">
        <v>0.33333333333333331</v>
      </c>
      <c r="U2461">
        <v>5.3648127063155832E-2</v>
      </c>
      <c r="V2461">
        <v>4.2179597517132073E-2</v>
      </c>
      <c r="W2461">
        <v>29.517905697199126</v>
      </c>
      <c r="X2461">
        <v>1.1097900112051056</v>
      </c>
      <c r="Y2461">
        <v>-0.99999999999999967</v>
      </c>
      <c r="Z2461">
        <v>-0.99999999999999967</v>
      </c>
      <c r="AA2461">
        <v>51.116504471707323</v>
      </c>
      <c r="AB2461">
        <v>6.5648463577905505E-2</v>
      </c>
      <c r="AC2461">
        <v>0.17122718889909108</v>
      </c>
      <c r="AD2461">
        <v>0.19639888210169396</v>
      </c>
      <c r="AE2461">
        <v>21.663726728934524</v>
      </c>
      <c r="AF2461">
        <v>-0.99999999999999967</v>
      </c>
      <c r="AG2461">
        <v>-0.99999999999999967</v>
      </c>
      <c r="AH2461">
        <v>-0.99999999999999967</v>
      </c>
      <c r="AI2461">
        <v>0</v>
      </c>
      <c r="AJ2461">
        <v>4.2179597517132073E-2</v>
      </c>
      <c r="AK2461">
        <v>-4.6323115604221518E-2</v>
      </c>
      <c r="AL2461">
        <v>-2.9262320662910971E-2</v>
      </c>
      <c r="AM2461">
        <v>0.78125685043444848</v>
      </c>
      <c r="AN2461">
        <v>-0.1831710254157406</v>
      </c>
      <c r="AO2461">
        <v>19.299805682840105</v>
      </c>
      <c r="AP2461">
        <v>-4.7255872387080711</v>
      </c>
      <c r="AQ2461">
        <v>30.990710626217698</v>
      </c>
      <c r="AR2461">
        <v>0.76249439124695417</v>
      </c>
      <c r="AS2461">
        <v>1.1343367600220822</v>
      </c>
      <c r="AT2461">
        <v>-0.99999999999999967</v>
      </c>
      <c r="AU2461">
        <v>-0.99999999999999967</v>
      </c>
      <c r="AV2461">
        <v>-7.3181037236626403E-2</v>
      </c>
      <c r="AW2461">
        <v>49.918973811870899</v>
      </c>
      <c r="AX2461">
        <v>54.136933563584122</v>
      </c>
      <c r="AY2461">
        <v>-1.0728014730133855E-2</v>
      </c>
      <c r="AZ2461">
        <v>-6.5006031044912174</v>
      </c>
      <c r="BA2461">
        <v>1337.2853806219125</v>
      </c>
      <c r="CU2461" t="e">
        <v>#N/A</v>
      </c>
      <c r="CV2461" t="e">
        <v>#N/A</v>
      </c>
    </row>
    <row r="2462" spans="1:100" x14ac:dyDescent="0.25">
      <c r="A2462">
        <v>5608</v>
      </c>
      <c r="B2462" t="s">
        <v>2751</v>
      </c>
      <c r="C2462">
        <v>3</v>
      </c>
      <c r="D2462">
        <v>4.7741475909864972</v>
      </c>
      <c r="E2462">
        <v>-7.4408196517047939E-3</v>
      </c>
      <c r="F2462">
        <v>-0.16071547258215657</v>
      </c>
      <c r="G2462">
        <v>-0.16071547258215657</v>
      </c>
      <c r="H2462">
        <v>7.7699732812846742E-2</v>
      </c>
      <c r="I2462">
        <v>0</v>
      </c>
      <c r="J2462">
        <v>4.6619839687708069</v>
      </c>
      <c r="K2462">
        <v>7.7699732812846742E-2</v>
      </c>
      <c r="L2462">
        <v>-1.0000000000000009</v>
      </c>
      <c r="M2462">
        <v>-1.0000000000000009</v>
      </c>
      <c r="N2462">
        <v>1.5539946562569351</v>
      </c>
      <c r="O2462">
        <v>9.275416087175147</v>
      </c>
      <c r="P2462">
        <v>0.97832414151269198</v>
      </c>
      <c r="Q2462">
        <v>2.8556810176027105</v>
      </c>
      <c r="R2462">
        <v>1.0275926773192641</v>
      </c>
      <c r="S2462">
        <v>0.33063528446513984</v>
      </c>
      <c r="T2462">
        <v>0.40246774727677603</v>
      </c>
      <c r="U2462">
        <v>0.1853057060116384</v>
      </c>
      <c r="V2462">
        <v>-4.7819954688515035E-3</v>
      </c>
      <c r="W2462">
        <v>33.437080378874221</v>
      </c>
      <c r="X2462">
        <v>1.4505948153466579</v>
      </c>
      <c r="Y2462">
        <v>-1.0000000000000009</v>
      </c>
      <c r="Z2462">
        <v>-1.0000000000000009</v>
      </c>
      <c r="AA2462">
        <v>64.233822076104531</v>
      </c>
      <c r="AB2462">
        <v>0.41945245687344046</v>
      </c>
      <c r="AC2462">
        <v>-1.1055217708062509E-2</v>
      </c>
      <c r="AD2462">
        <v>0.18698574123284281</v>
      </c>
      <c r="AE2462">
        <v>29.769149019911023</v>
      </c>
      <c r="AF2462">
        <v>-1.0000000000000009</v>
      </c>
      <c r="AG2462">
        <v>-1.0000000000000009</v>
      </c>
      <c r="AH2462">
        <v>-1.0000000000000009</v>
      </c>
      <c r="AI2462">
        <v>0</v>
      </c>
      <c r="AJ2462">
        <v>-4.7819954688515035E-3</v>
      </c>
      <c r="AK2462">
        <v>-8.4723639512899671E-2</v>
      </c>
      <c r="AL2462">
        <v>-3.595004651049831E-2</v>
      </c>
      <c r="AM2462">
        <v>0.16857227803190611</v>
      </c>
      <c r="AN2462">
        <v>-9.6045206559751226E-2</v>
      </c>
      <c r="AO2462">
        <v>3.7906887532331561</v>
      </c>
      <c r="AP2462">
        <v>-2.5808803965462723</v>
      </c>
      <c r="AQ2462">
        <v>38.099064347645019</v>
      </c>
      <c r="AR2462">
        <v>0.91362674228470231</v>
      </c>
      <c r="AS2462">
        <v>1.5282945481595045</v>
      </c>
      <c r="AT2462">
        <v>-1.0000000000000009</v>
      </c>
      <c r="AU2462">
        <v>-1.0000000000000009</v>
      </c>
      <c r="AV2462">
        <v>0.86687720473710739</v>
      </c>
      <c r="AW2462">
        <v>70.92835776673337</v>
      </c>
      <c r="AX2462">
        <v>70.45015821984822</v>
      </c>
      <c r="AY2462">
        <v>0.29417073089139012</v>
      </c>
      <c r="AZ2462">
        <v>42.222930893520235</v>
      </c>
      <c r="BA2462">
        <v>1514.3259339602464</v>
      </c>
      <c r="CU2462" t="e">
        <v>#N/A</v>
      </c>
      <c r="CV2462" t="e">
        <v>#N/A</v>
      </c>
    </row>
    <row r="2463" spans="1:100" x14ac:dyDescent="0.25">
      <c r="A2463">
        <v>5610</v>
      </c>
      <c r="B2463" t="s">
        <v>2752</v>
      </c>
      <c r="C2463">
        <v>3</v>
      </c>
      <c r="D2463">
        <v>5.1527015184614298</v>
      </c>
      <c r="E2463">
        <v>0</v>
      </c>
      <c r="F2463">
        <v>0.47051443953602368</v>
      </c>
      <c r="G2463">
        <v>0.47051443953602368</v>
      </c>
      <c r="H2463">
        <v>0.14792389869949782</v>
      </c>
      <c r="I2463">
        <v>0</v>
      </c>
      <c r="J2463">
        <v>8.8754339219698632</v>
      </c>
      <c r="K2463">
        <v>0.14792389869949782</v>
      </c>
      <c r="L2463">
        <v>-0.99999999999999956</v>
      </c>
      <c r="M2463">
        <v>-0.99999999999999956</v>
      </c>
      <c r="N2463">
        <v>2.9584779739899547</v>
      </c>
      <c r="O2463">
        <v>14.498649879967317</v>
      </c>
      <c r="P2463">
        <v>0.53339944441721365</v>
      </c>
      <c r="Q2463">
        <v>5.8737538058370484</v>
      </c>
      <c r="R2463">
        <v>1.9199100802180908</v>
      </c>
      <c r="S2463">
        <v>0.33333333333333304</v>
      </c>
      <c r="T2463">
        <v>0.28196749311032898</v>
      </c>
      <c r="U2463">
        <v>2.5266129473757695E-2</v>
      </c>
      <c r="V2463">
        <v>0</v>
      </c>
      <c r="W2463">
        <v>19.705722288716878</v>
      </c>
      <c r="X2463">
        <v>0.51707560541619069</v>
      </c>
      <c r="Y2463">
        <v>-0.99999999999999956</v>
      </c>
      <c r="Z2463">
        <v>-0.99999999999999956</v>
      </c>
      <c r="AA2463">
        <v>40.565173393659812</v>
      </c>
      <c r="AB2463">
        <v>0.28672229660235871</v>
      </c>
      <c r="AC2463">
        <v>6.8809679137561836E-2</v>
      </c>
      <c r="AD2463">
        <v>2.325884475457626E-2</v>
      </c>
      <c r="AE2463">
        <v>18.939541024724843</v>
      </c>
      <c r="AF2463">
        <v>-0.99999999999999956</v>
      </c>
      <c r="AG2463">
        <v>-0.99999999999999956</v>
      </c>
      <c r="AH2463">
        <v>-0.99999999999999956</v>
      </c>
      <c r="AI2463">
        <v>0</v>
      </c>
      <c r="AJ2463">
        <v>0</v>
      </c>
      <c r="AK2463">
        <v>-0.14088883310989678</v>
      </c>
      <c r="AL2463">
        <v>0.11995674558278271</v>
      </c>
      <c r="AM2463">
        <v>2.1781689077180366E-2</v>
      </c>
      <c r="AN2463">
        <v>7.4662638994986819E-2</v>
      </c>
      <c r="AO2463">
        <v>-0.15990193861997412</v>
      </c>
      <c r="AP2463">
        <v>2.4663497027885835</v>
      </c>
      <c r="AQ2463">
        <v>28.581156210686743</v>
      </c>
      <c r="AR2463">
        <v>0.64056695591741986</v>
      </c>
      <c r="AS2463">
        <v>0.66499950411568831</v>
      </c>
      <c r="AT2463">
        <v>-0.99999999999999956</v>
      </c>
      <c r="AU2463">
        <v>-0.99999999999999956</v>
      </c>
      <c r="AV2463">
        <v>2.3904245197541147</v>
      </c>
      <c r="AW2463">
        <v>57.530172976415741</v>
      </c>
      <c r="AX2463">
        <v>57.530172976415741</v>
      </c>
      <c r="AY2463">
        <v>0.24722121469050182</v>
      </c>
      <c r="AZ2463">
        <v>8.768587953023637</v>
      </c>
      <c r="BA2463">
        <v>1450.7635053242577</v>
      </c>
    </row>
    <row r="2464" spans="1:100" x14ac:dyDescent="0.25">
      <c r="A2464">
        <v>5611</v>
      </c>
      <c r="B2464" t="s">
        <v>2753</v>
      </c>
      <c r="C2464">
        <v>2</v>
      </c>
      <c r="D2464">
        <v>2.6184486908907449</v>
      </c>
      <c r="E2464">
        <v>-0.24733473198747549</v>
      </c>
      <c r="F2464">
        <v>-0.53895322268550117</v>
      </c>
      <c r="G2464">
        <v>-0.53373379027807022</v>
      </c>
      <c r="H2464">
        <v>-5.8191083053191414E-2</v>
      </c>
      <c r="I2464">
        <v>0</v>
      </c>
      <c r="J2464">
        <v>-3.4914649831914852</v>
      </c>
      <c r="K2464">
        <v>-5.8191083053191414E-2</v>
      </c>
      <c r="L2464">
        <v>-1</v>
      </c>
      <c r="M2464">
        <v>-1</v>
      </c>
      <c r="N2464">
        <v>-1.1638216610638281</v>
      </c>
      <c r="O2464">
        <v>0.21814955538649805</v>
      </c>
      <c r="P2464">
        <v>-1.0848399289836306</v>
      </c>
      <c r="Q2464">
        <v>-2.2472935378740759</v>
      </c>
      <c r="R2464">
        <v>-0.73662752525124375</v>
      </c>
      <c r="S2464">
        <v>0.30397711612319667</v>
      </c>
      <c r="T2464">
        <v>0.17247277569818328</v>
      </c>
      <c r="U2464">
        <v>-6.0702692836198946E-2</v>
      </c>
      <c r="V2464">
        <v>-1.7657606111017365E-2</v>
      </c>
      <c r="W2464">
        <v>15.587619489316987</v>
      </c>
      <c r="X2464">
        <v>0.16208483690333619</v>
      </c>
      <c r="Y2464">
        <v>-1</v>
      </c>
      <c r="Z2464">
        <v>-1</v>
      </c>
      <c r="AA2464">
        <v>24.440318565459332</v>
      </c>
      <c r="AB2464">
        <v>-3.7727009202957282E-2</v>
      </c>
      <c r="AC2464">
        <v>-3.7572261330841239E-2</v>
      </c>
      <c r="AD2464">
        <v>-4.0830751375422539E-2</v>
      </c>
      <c r="AE2464">
        <v>3.3279402628745718</v>
      </c>
      <c r="AF2464">
        <v>-1</v>
      </c>
      <c r="AG2464">
        <v>-1</v>
      </c>
      <c r="AH2464">
        <v>-1</v>
      </c>
      <c r="AI2464">
        <v>-9.9494527783223416E-3</v>
      </c>
      <c r="AJ2464">
        <v>-1.7657606111017365E-2</v>
      </c>
      <c r="AK2464">
        <v>0.2773593167001866</v>
      </c>
      <c r="AL2464">
        <v>-0.10553135971093928</v>
      </c>
      <c r="AM2464">
        <v>0.31470129001460001</v>
      </c>
      <c r="AN2464">
        <v>-0.13126042979954627</v>
      </c>
      <c r="AO2464">
        <v>8.4005466890051057</v>
      </c>
      <c r="AP2464">
        <v>-2.9553853986825249</v>
      </c>
      <c r="AQ2464">
        <v>20.216718899716909</v>
      </c>
      <c r="AR2464">
        <v>0.49047335091502697</v>
      </c>
      <c r="AS2464">
        <v>0.22757839615550635</v>
      </c>
      <c r="AT2464">
        <v>-1</v>
      </c>
      <c r="AU2464">
        <v>-1</v>
      </c>
      <c r="AV2464">
        <v>-0.92581804269536738</v>
      </c>
      <c r="AW2464">
        <v>33.609357552082869</v>
      </c>
      <c r="AX2464">
        <v>33.44540676088787</v>
      </c>
      <c r="AY2464">
        <v>3.2547088343869712E-3</v>
      </c>
      <c r="AZ2464">
        <v>-28.628552776848576</v>
      </c>
      <c r="BA2464">
        <v>1410.6606015430411</v>
      </c>
    </row>
    <row r="2465" spans="1:100" x14ac:dyDescent="0.25">
      <c r="A2465">
        <v>5612</v>
      </c>
      <c r="B2465" t="s">
        <v>1795</v>
      </c>
      <c r="C2465">
        <v>3</v>
      </c>
      <c r="D2465">
        <v>4.5604652745346348</v>
      </c>
      <c r="E2465">
        <v>-6.4619829284338653E-2</v>
      </c>
      <c r="F2465">
        <v>0.48546295269340428</v>
      </c>
      <c r="G2465">
        <v>0.47710942800619066</v>
      </c>
      <c r="H2465">
        <v>0.10331510662112439</v>
      </c>
      <c r="I2465">
        <v>0</v>
      </c>
      <c r="J2465">
        <v>6.1989063972674634</v>
      </c>
      <c r="K2465">
        <v>0.10331510662112439</v>
      </c>
      <c r="L2465">
        <v>-0.99999999999999956</v>
      </c>
      <c r="M2465">
        <v>-0.99999999999999956</v>
      </c>
      <c r="N2465">
        <v>2.0663021324224875</v>
      </c>
      <c r="O2465">
        <v>11.236481099808289</v>
      </c>
      <c r="P2465">
        <v>-3.9050623969479701</v>
      </c>
      <c r="Q2465">
        <v>0.68147610901159883</v>
      </c>
      <c r="R2465">
        <v>-0.1342574509869765</v>
      </c>
      <c r="S2465">
        <v>0.3333333333333332</v>
      </c>
      <c r="T2465">
        <v>0.40063134749302681</v>
      </c>
      <c r="U2465">
        <v>0.27299717769555215</v>
      </c>
      <c r="V2465">
        <v>0</v>
      </c>
      <c r="W2465">
        <v>36.145870076031521</v>
      </c>
      <c r="X2465">
        <v>1.7936609869821727</v>
      </c>
      <c r="Y2465">
        <v>-0.99999999999999956</v>
      </c>
      <c r="Z2465">
        <v>-0.99999999999999956</v>
      </c>
      <c r="AA2465">
        <v>87.134715412484965</v>
      </c>
      <c r="AB2465">
        <v>0.38889651900550937</v>
      </c>
      <c r="AC2465">
        <v>0.20638769968417572</v>
      </c>
      <c r="AD2465">
        <v>0.42717783705912349</v>
      </c>
      <c r="AE2465">
        <v>51.123102787440445</v>
      </c>
      <c r="AF2465">
        <v>-0.99999999999999956</v>
      </c>
      <c r="AG2465">
        <v>-0.99999999999999956</v>
      </c>
      <c r="AH2465">
        <v>-0.99999999999999956</v>
      </c>
      <c r="AI2465">
        <v>-1.0598570562212369E-2</v>
      </c>
      <c r="AJ2465">
        <v>0</v>
      </c>
      <c r="AK2465">
        <v>0.33480461816454982</v>
      </c>
      <c r="AL2465">
        <v>0.13266405623556329</v>
      </c>
      <c r="AM2465">
        <v>-1.6272702278653135E-2</v>
      </c>
      <c r="AN2465">
        <v>2.535977161370348E-2</v>
      </c>
      <c r="AO2465">
        <v>1.2672055338564214</v>
      </c>
      <c r="AP2465">
        <v>1.2973145715204017</v>
      </c>
      <c r="AQ2465">
        <v>42.344776473298971</v>
      </c>
      <c r="AR2465">
        <v>1.0069618585219122</v>
      </c>
      <c r="AS2465">
        <v>1.8969760936032964</v>
      </c>
      <c r="AT2465">
        <v>-0.99999999999999956</v>
      </c>
      <c r="AU2465">
        <v>-0.99999999999999956</v>
      </c>
      <c r="AV2465">
        <v>0.34285197701921427</v>
      </c>
      <c r="AW2465">
        <v>99.668511083813684</v>
      </c>
      <c r="AX2465">
        <v>99.45653967256942</v>
      </c>
      <c r="AY2465">
        <v>0.26641649781353471</v>
      </c>
      <c r="AZ2465">
        <v>43.079091725502522</v>
      </c>
      <c r="BA2465">
        <v>1487.2695863266524</v>
      </c>
    </row>
    <row r="2466" spans="1:100" x14ac:dyDescent="0.25">
      <c r="A2466">
        <v>5613</v>
      </c>
      <c r="B2466" t="s">
        <v>2754</v>
      </c>
      <c r="C2466">
        <v>3</v>
      </c>
      <c r="D2466">
        <v>3.3557868038885581</v>
      </c>
      <c r="E2466">
        <v>0</v>
      </c>
      <c r="F2466">
        <v>1.1099805148726591</v>
      </c>
      <c r="G2466">
        <v>1.1099805148726591</v>
      </c>
      <c r="H2466">
        <v>-9.9675489009937029E-2</v>
      </c>
      <c r="I2466">
        <v>0</v>
      </c>
      <c r="J2466">
        <v>-5.9805293405962194</v>
      </c>
      <c r="K2466">
        <v>-9.9675489009937029E-2</v>
      </c>
      <c r="L2466">
        <v>-0.99999999999999978</v>
      </c>
      <c r="M2466">
        <v>-0.99999999999999978</v>
      </c>
      <c r="N2466">
        <v>-1.9935097801987403</v>
      </c>
      <c r="O2466">
        <v>-1.5147620218350057</v>
      </c>
      <c r="P2466">
        <v>0.49234626858359365</v>
      </c>
      <c r="Q2466">
        <v>0.94726109254100166</v>
      </c>
      <c r="R2466">
        <v>0.26664505653252152</v>
      </c>
      <c r="S2466">
        <v>0.26433418191763436</v>
      </c>
      <c r="T2466">
        <v>1.868188138418346E-2</v>
      </c>
      <c r="U2466">
        <v>-7.9731084298002547E-2</v>
      </c>
      <c r="V2466">
        <v>0</v>
      </c>
      <c r="W2466">
        <v>12.118418720550091</v>
      </c>
      <c r="X2466">
        <v>-0.25849811872002665</v>
      </c>
      <c r="Y2466">
        <v>-0.99999999999999978</v>
      </c>
      <c r="Z2466">
        <v>-0.99999999999999978</v>
      </c>
      <c r="AA2466">
        <v>22.840159468987508</v>
      </c>
      <c r="AB2466">
        <v>0.17716641307985917</v>
      </c>
      <c r="AC2466">
        <v>-7.9766164140859797E-2</v>
      </c>
      <c r="AD2466">
        <v>0.11170166489909876</v>
      </c>
      <c r="AE2466">
        <v>10.455095691904905</v>
      </c>
      <c r="AF2466">
        <v>-0.99999999999999978</v>
      </c>
      <c r="AG2466">
        <v>-0.99999999999999978</v>
      </c>
      <c r="AH2466">
        <v>-0.99999999999999978</v>
      </c>
      <c r="AI2466">
        <v>1.2643159864145536E-2</v>
      </c>
      <c r="AJ2466">
        <v>0</v>
      </c>
      <c r="AK2466">
        <v>0.34383693786196001</v>
      </c>
      <c r="AL2466">
        <v>0.4725529989270742</v>
      </c>
      <c r="AM2466">
        <v>9.662350972828912E-2</v>
      </c>
      <c r="AN2466">
        <v>1.0855916915743778E-2</v>
      </c>
      <c r="AO2466">
        <v>4.134772432517031</v>
      </c>
      <c r="AP2466">
        <v>2.6341629175289669</v>
      </c>
      <c r="AQ2466">
        <v>6.1378893799538794</v>
      </c>
      <c r="AR2466">
        <v>0.20328497900381512</v>
      </c>
      <c r="AS2466">
        <v>-0.35817360772996376</v>
      </c>
      <c r="AT2466">
        <v>-0.99999999999999978</v>
      </c>
      <c r="AU2466">
        <v>-0.99999999999999978</v>
      </c>
      <c r="AV2466">
        <v>1.3766255714051803</v>
      </c>
      <c r="AW2466">
        <v>23.959560364681472</v>
      </c>
      <c r="AX2466">
        <v>24.212423561964393</v>
      </c>
      <c r="AY2466">
        <v>0.21784229493631932</v>
      </c>
      <c r="AZ2466">
        <v>-7.7974704262206691</v>
      </c>
      <c r="BA2466">
        <v>1432.163124878276</v>
      </c>
      <c r="CU2466" t="e">
        <v>#N/A</v>
      </c>
      <c r="CV2466" t="e">
        <v>#N/A</v>
      </c>
    </row>
    <row r="2467" spans="1:100" x14ac:dyDescent="0.25">
      <c r="A2467">
        <v>5614</v>
      </c>
      <c r="B2467" t="s">
        <v>2755</v>
      </c>
      <c r="C2467">
        <v>3</v>
      </c>
      <c r="D2467">
        <v>5.4847421585836553</v>
      </c>
      <c r="E2467">
        <v>-3.6743593160485075E-2</v>
      </c>
      <c r="F2467">
        <v>-0.48815187064172655</v>
      </c>
      <c r="G2467">
        <v>-0.48815187064172655</v>
      </c>
      <c r="H2467">
        <v>0.1013263293885561</v>
      </c>
      <c r="I2467">
        <v>0</v>
      </c>
      <c r="J2467">
        <v>6.0795797633133626</v>
      </c>
      <c r="K2467">
        <v>0.1013263293885561</v>
      </c>
      <c r="L2467">
        <v>-0.99999999999999856</v>
      </c>
      <c r="M2467">
        <v>-0.99999999999999856</v>
      </c>
      <c r="N2467">
        <v>2.0265265877711207</v>
      </c>
      <c r="O2467">
        <v>11.076170051255289</v>
      </c>
      <c r="P2467">
        <v>-1.8902093108529461E-2</v>
      </c>
      <c r="Q2467">
        <v>4.8562890553935407</v>
      </c>
      <c r="R2467">
        <v>1.4393514762607318</v>
      </c>
      <c r="S2467">
        <v>0.33333333333333282</v>
      </c>
      <c r="T2467">
        <v>0.34321018799654546</v>
      </c>
      <c r="U2467">
        <v>0.63604936308021431</v>
      </c>
      <c r="V2467">
        <v>0</v>
      </c>
      <c r="W2467">
        <v>48.450662200861458</v>
      </c>
      <c r="X2467">
        <v>3.1245393434862438</v>
      </c>
      <c r="Y2467">
        <v>-0.99999999999999856</v>
      </c>
      <c r="Z2467">
        <v>-0.99999999999999856</v>
      </c>
      <c r="AA2467">
        <v>119.72199918047704</v>
      </c>
      <c r="AB2467">
        <v>0.60520234341027179</v>
      </c>
      <c r="AC2467">
        <v>0.20797185873690063</v>
      </c>
      <c r="AD2467">
        <v>0.58346550791992324</v>
      </c>
      <c r="AE2467">
        <v>69.831985503354773</v>
      </c>
      <c r="AF2467">
        <v>-0.99999999999999856</v>
      </c>
      <c r="AG2467">
        <v>-0.99999999999999856</v>
      </c>
      <c r="AH2467">
        <v>-0.99999999999999856</v>
      </c>
      <c r="AI2467">
        <v>-8.084620913506671E-2</v>
      </c>
      <c r="AJ2467">
        <v>0</v>
      </c>
      <c r="AK2467">
        <v>0.31717308985629095</v>
      </c>
      <c r="AL2467">
        <v>-0.163029718879834</v>
      </c>
      <c r="AM2467">
        <v>0.12256937833089539</v>
      </c>
      <c r="AN2467">
        <v>0.13712470883094088</v>
      </c>
      <c r="AO2467">
        <v>4.6500999075538401</v>
      </c>
      <c r="AP2467">
        <v>2.6129691263743529</v>
      </c>
      <c r="AQ2467">
        <v>54.530241964174863</v>
      </c>
      <c r="AR2467">
        <v>1.3125928844100925</v>
      </c>
      <c r="AS2467">
        <v>3.2258656728748005</v>
      </c>
      <c r="AT2467">
        <v>-0.99999999999999856</v>
      </c>
      <c r="AU2467">
        <v>-0.99999999999999856</v>
      </c>
      <c r="AV2467">
        <v>0.95119960561900507</v>
      </c>
      <c r="AW2467">
        <v>133.41113835810665</v>
      </c>
      <c r="AX2467">
        <v>131.79421417540527</v>
      </c>
      <c r="AY2467">
        <v>0.46037882147585091</v>
      </c>
      <c r="AZ2467">
        <v>78.164090027817764</v>
      </c>
      <c r="BA2467">
        <v>1541.6660084976443</v>
      </c>
    </row>
    <row r="2468" spans="1:100" x14ac:dyDescent="0.25">
      <c r="A2468">
        <v>5616</v>
      </c>
      <c r="B2468" t="s">
        <v>2756</v>
      </c>
      <c r="C2468">
        <v>2</v>
      </c>
      <c r="D2468">
        <v>3.2072980615433453</v>
      </c>
      <c r="E2468">
        <v>-0.11653475198847124</v>
      </c>
      <c r="F2468">
        <v>-0.2132469844568565</v>
      </c>
      <c r="G2468">
        <v>-0.20654848947679855</v>
      </c>
      <c r="H2468">
        <v>9.4968693705820006E-3</v>
      </c>
      <c r="I2468">
        <v>0</v>
      </c>
      <c r="J2468">
        <v>0.56981216223492037</v>
      </c>
      <c r="K2468">
        <v>9.4968693705820006E-3</v>
      </c>
      <c r="L2468">
        <v>-1</v>
      </c>
      <c r="M2468">
        <v>-1</v>
      </c>
      <c r="N2468">
        <v>0.1899373874116399</v>
      </c>
      <c r="O2468">
        <v>4.4367546532068189</v>
      </c>
      <c r="P2468">
        <v>-0.42240794573997315</v>
      </c>
      <c r="Q2468">
        <v>-0.69901801382376538</v>
      </c>
      <c r="R2468">
        <v>-0.22809890189943632</v>
      </c>
      <c r="S2468">
        <v>0.31662992866785378</v>
      </c>
      <c r="T2468">
        <v>0.22589320429607748</v>
      </c>
      <c r="U2468">
        <v>5.4468146423150149E-3</v>
      </c>
      <c r="V2468">
        <v>-8.9107532326767134E-3</v>
      </c>
      <c r="W2468">
        <v>19.762591153432812</v>
      </c>
      <c r="X2468">
        <v>0.46852895361307406</v>
      </c>
      <c r="Y2468">
        <v>-1</v>
      </c>
      <c r="Z2468">
        <v>-1</v>
      </c>
      <c r="AA2468">
        <v>33.0359127820075</v>
      </c>
      <c r="AB2468">
        <v>3.6471996007319263E-2</v>
      </c>
      <c r="AC2468">
        <v>3.6654902224651217E-2</v>
      </c>
      <c r="AD2468">
        <v>3.2758981723724961E-2</v>
      </c>
      <c r="AE2468">
        <v>10.163633763688177</v>
      </c>
      <c r="AF2468">
        <v>-1</v>
      </c>
      <c r="AG2468">
        <v>-1</v>
      </c>
      <c r="AH2468">
        <v>-1</v>
      </c>
      <c r="AI2468">
        <v>-5.1531806919032728E-3</v>
      </c>
      <c r="AJ2468">
        <v>-8.9107532326767134E-3</v>
      </c>
      <c r="AK2468">
        <v>0.18796864847950284</v>
      </c>
      <c r="AL2468">
        <v>-1.6140691490255529E-2</v>
      </c>
      <c r="AM2468">
        <v>0.21058588948124429</v>
      </c>
      <c r="AN2468">
        <v>-2.7145029266190515E-2</v>
      </c>
      <c r="AO2468">
        <v>5.7493608019475415</v>
      </c>
      <c r="AP2468">
        <v>-0.30419951162496073</v>
      </c>
      <c r="AQ2468">
        <v>24.661270902869447</v>
      </c>
      <c r="AR2468">
        <v>0.58830664028786905</v>
      </c>
      <c r="AS2468">
        <v>0.54395897900084822</v>
      </c>
      <c r="AT2468">
        <v>-1</v>
      </c>
      <c r="AU2468">
        <v>-1</v>
      </c>
      <c r="AV2468">
        <v>-0.25098008281621431</v>
      </c>
      <c r="AW2468">
        <v>43.51515100507045</v>
      </c>
      <c r="AX2468">
        <v>43.480972423584475</v>
      </c>
      <c r="AY2468">
        <v>7.9555883064040891E-2</v>
      </c>
      <c r="AZ2468">
        <v>-15.261157744404564</v>
      </c>
      <c r="BA2468">
        <v>1433.1481107971308</v>
      </c>
    </row>
    <row r="2469" spans="1:100" x14ac:dyDescent="0.25">
      <c r="A2469">
        <v>5618</v>
      </c>
      <c r="B2469" t="s">
        <v>2757</v>
      </c>
      <c r="C2469">
        <v>2</v>
      </c>
      <c r="D2469">
        <v>5.564729924274566</v>
      </c>
      <c r="E2469">
        <v>0.40711706095738237</v>
      </c>
      <c r="F2469">
        <v>1.090703231265671</v>
      </c>
      <c r="G2469">
        <v>1.1033230864601751</v>
      </c>
      <c r="H2469">
        <v>0.28048253008376756</v>
      </c>
      <c r="I2469">
        <v>0</v>
      </c>
      <c r="J2469">
        <v>16.828951805026051</v>
      </c>
      <c r="K2469">
        <v>0.28048253008376756</v>
      </c>
      <c r="L2469">
        <v>-1</v>
      </c>
      <c r="M2469">
        <v>-1</v>
      </c>
      <c r="N2469">
        <v>5.6096506016753507</v>
      </c>
      <c r="O2469">
        <v>21.325749648412845</v>
      </c>
      <c r="P2469">
        <v>2.2296085834789094</v>
      </c>
      <c r="Q2469">
        <v>5.4994331259608806</v>
      </c>
      <c r="R2469">
        <v>1.8077724763305936</v>
      </c>
      <c r="S2469">
        <v>0.36728489228424094</v>
      </c>
      <c r="T2469">
        <v>0.43975947769951973</v>
      </c>
      <c r="U2469">
        <v>0.27027338049395211</v>
      </c>
      <c r="V2469">
        <v>2.6106877254335661E-2</v>
      </c>
      <c r="W2469">
        <v>36.47690166730645</v>
      </c>
      <c r="X2469">
        <v>1.6953641357198803</v>
      </c>
      <c r="Y2469">
        <v>-1</v>
      </c>
      <c r="Z2469">
        <v>-1</v>
      </c>
      <c r="AA2469">
        <v>67.447986047436217</v>
      </c>
      <c r="AB2469">
        <v>0.33352436250948486</v>
      </c>
      <c r="AC2469">
        <v>0.33381999939024642</v>
      </c>
      <c r="AD2469">
        <v>0.32737215484396115</v>
      </c>
      <c r="AE2469">
        <v>37.530023991503825</v>
      </c>
      <c r="AF2469">
        <v>-1</v>
      </c>
      <c r="AG2469">
        <v>-1</v>
      </c>
      <c r="AH2469">
        <v>-1</v>
      </c>
      <c r="AI2469">
        <v>1.4048478004482282E-2</v>
      </c>
      <c r="AJ2469">
        <v>2.6106877254335661E-2</v>
      </c>
      <c r="AK2469">
        <v>-0.16990285482316347</v>
      </c>
      <c r="AL2469">
        <v>0.34173081181241083</v>
      </c>
      <c r="AM2469">
        <v>-0.20623541466031958</v>
      </c>
      <c r="AN2469">
        <v>0.38967627487537337</v>
      </c>
      <c r="AO2469">
        <v>-4.8645421682572181</v>
      </c>
      <c r="AP2469">
        <v>10.309703458579799</v>
      </c>
      <c r="AQ2469">
        <v>42.454834129719082</v>
      </c>
      <c r="AR2469">
        <v>0.97997779610100499</v>
      </c>
      <c r="AS2469">
        <v>1.8105743545467035</v>
      </c>
      <c r="AT2469">
        <v>-1</v>
      </c>
      <c r="AU2469">
        <v>-1</v>
      </c>
      <c r="AV2469">
        <v>2.4507032136039375</v>
      </c>
      <c r="AW2469">
        <v>83.172547744455272</v>
      </c>
      <c r="AX2469">
        <v>83.65790634397375</v>
      </c>
      <c r="AY2469">
        <v>0.38502418830047808</v>
      </c>
      <c r="AZ2469">
        <v>38.254604591002447</v>
      </c>
      <c r="BA2469">
        <v>1475.7733924287627</v>
      </c>
    </row>
    <row r="2470" spans="1:100" x14ac:dyDescent="0.25">
      <c r="A2470">
        <v>5619</v>
      </c>
      <c r="B2470" t="s">
        <v>2758</v>
      </c>
      <c r="C2470">
        <v>3</v>
      </c>
      <c r="D2470">
        <v>1.9811129417883546</v>
      </c>
      <c r="E2470">
        <v>0</v>
      </c>
      <c r="F2470">
        <v>-0.37009132532889932</v>
      </c>
      <c r="G2470">
        <v>-0.37009132532889932</v>
      </c>
      <c r="H2470">
        <v>0.13396442465343475</v>
      </c>
      <c r="I2470">
        <v>0</v>
      </c>
      <c r="J2470">
        <v>8.0378654792060846</v>
      </c>
      <c r="K2470">
        <v>0.13396442465343475</v>
      </c>
      <c r="L2470">
        <v>-0.999999999999999</v>
      </c>
      <c r="M2470">
        <v>-0.999999999999999</v>
      </c>
      <c r="N2470">
        <v>2.6792884930686949</v>
      </c>
      <c r="O2470">
        <v>9.6488870956655397</v>
      </c>
      <c r="P2470">
        <v>-8.4076346778599695E-2</v>
      </c>
      <c r="Q2470">
        <v>1.2914560284941756</v>
      </c>
      <c r="R2470">
        <v>0.40837594702271268</v>
      </c>
      <c r="S2470">
        <v>0.32647543409703583</v>
      </c>
      <c r="T2470">
        <v>0.26489655540476459</v>
      </c>
      <c r="U2470">
        <v>1.5201037209993749E-2</v>
      </c>
      <c r="V2470">
        <v>0</v>
      </c>
      <c r="W2470">
        <v>18.904344082334369</v>
      </c>
      <c r="X2470">
        <v>0.43702519281825114</v>
      </c>
      <c r="Y2470">
        <v>-0.999999999999999</v>
      </c>
      <c r="Z2470">
        <v>-0.999999999999999</v>
      </c>
      <c r="AA2470">
        <v>12.513894592663513</v>
      </c>
      <c r="AB2470">
        <v>-9.1530356028246482E-2</v>
      </c>
      <c r="AC2470">
        <v>7.4775901724562308E-4</v>
      </c>
      <c r="AD2470">
        <v>-4.5193911722870468E-2</v>
      </c>
      <c r="AE2470">
        <v>-6.7988254366935683</v>
      </c>
      <c r="AF2470">
        <v>-0.999999999999999</v>
      </c>
      <c r="AG2470">
        <v>-0.999999999999999</v>
      </c>
      <c r="AH2470">
        <v>-0.999999999999999</v>
      </c>
      <c r="AI2470">
        <v>0</v>
      </c>
      <c r="AJ2470">
        <v>0</v>
      </c>
      <c r="AK2470">
        <v>0.35728626776221784</v>
      </c>
      <c r="AL2470">
        <v>-0.12740688465438801</v>
      </c>
      <c r="AM2470">
        <v>0.40655423702294358</v>
      </c>
      <c r="AN2470">
        <v>-8.3897241237811768E-2</v>
      </c>
      <c r="AO2470">
        <v>11.950287264384677</v>
      </c>
      <c r="AP2470">
        <v>-2.7344654542172337</v>
      </c>
      <c r="AQ2470">
        <v>26.942209561540455</v>
      </c>
      <c r="AR2470">
        <v>0.60657302671179392</v>
      </c>
      <c r="AS2470">
        <v>0.57098961747168642</v>
      </c>
      <c r="AT2470">
        <v>-0.999999999999999</v>
      </c>
      <c r="AU2470">
        <v>-0.999999999999999</v>
      </c>
      <c r="AV2470">
        <v>3.8284621693813324E-2</v>
      </c>
      <c r="AW2470">
        <v>19.428316234111811</v>
      </c>
      <c r="AX2470">
        <v>19.428316234111811</v>
      </c>
      <c r="AY2470">
        <v>-0.17742240728873049</v>
      </c>
      <c r="AZ2470">
        <v>-84.206565848443518</v>
      </c>
      <c r="BA2470">
        <v>1288.4914783921765</v>
      </c>
      <c r="CU2470" t="e">
        <v>#N/A</v>
      </c>
      <c r="CV2470" t="e">
        <v>#N/A</v>
      </c>
    </row>
    <row r="2471" spans="1:100" x14ac:dyDescent="0.25">
      <c r="A2471">
        <v>5621</v>
      </c>
      <c r="B2471" t="s">
        <v>2759</v>
      </c>
      <c r="C2471">
        <v>2</v>
      </c>
      <c r="D2471">
        <v>2.9813842158103157</v>
      </c>
      <c r="E2471">
        <v>-0.16671656074311039</v>
      </c>
      <c r="F2471">
        <v>-0.33820516990235283</v>
      </c>
      <c r="G2471">
        <v>-0.33207412176101969</v>
      </c>
      <c r="H2471">
        <v>-1.6471818725156004E-2</v>
      </c>
      <c r="I2471">
        <v>0</v>
      </c>
      <c r="J2471">
        <v>-0.98830912350935929</v>
      </c>
      <c r="K2471">
        <v>-1.6471818725156004E-2</v>
      </c>
      <c r="L2471">
        <v>-1</v>
      </c>
      <c r="M2471">
        <v>-1</v>
      </c>
      <c r="N2471">
        <v>-0.32943637450311991</v>
      </c>
      <c r="O2471">
        <v>2.8182740216977269</v>
      </c>
      <c r="P2471">
        <v>-0.67655198380742987</v>
      </c>
      <c r="Q2471">
        <v>-1.2930186111325177</v>
      </c>
      <c r="R2471">
        <v>-0.42319744949473853</v>
      </c>
      <c r="S2471">
        <v>0.31177563878700582</v>
      </c>
      <c r="T2471">
        <v>0.20539829495808837</v>
      </c>
      <c r="U2471">
        <v>-1.9931644387461825E-2</v>
      </c>
      <c r="V2471">
        <v>-1.2266509849376477E-2</v>
      </c>
      <c r="W2471">
        <v>18.160850621008475</v>
      </c>
      <c r="X2471">
        <v>0.35096073946786216</v>
      </c>
      <c r="Y2471">
        <v>-1</v>
      </c>
      <c r="Z2471">
        <v>-1</v>
      </c>
      <c r="AA2471">
        <v>29.738187009338532</v>
      </c>
      <c r="AB2471">
        <v>8.0053227763683399E-3</v>
      </c>
      <c r="AC2471">
        <v>8.1774259592160142E-3</v>
      </c>
      <c r="AD2471">
        <v>4.5260575847880236E-3</v>
      </c>
      <c r="AE2471">
        <v>7.5410992345103498</v>
      </c>
      <c r="AF2471">
        <v>-1</v>
      </c>
      <c r="AG2471">
        <v>-1</v>
      </c>
      <c r="AH2471">
        <v>-1</v>
      </c>
      <c r="AI2471">
        <v>-6.9932850143789192E-3</v>
      </c>
      <c r="AJ2471">
        <v>-1.2266509849376477E-2</v>
      </c>
      <c r="AK2471">
        <v>0.22226364926722392</v>
      </c>
      <c r="AL2471">
        <v>-5.0435692277976604E-2</v>
      </c>
      <c r="AM2471">
        <v>0.25053007844837777</v>
      </c>
      <c r="AN2471">
        <v>-6.7089218233324019E-2</v>
      </c>
      <c r="AO2471">
        <v>6.7664963027200473</v>
      </c>
      <c r="AP2471">
        <v>-1.3213350123974665</v>
      </c>
      <c r="AQ2471">
        <v>22.956105056330735</v>
      </c>
      <c r="AR2471">
        <v>0.55077260230726233</v>
      </c>
      <c r="AS2471">
        <v>0.42257860950731252</v>
      </c>
      <c r="AT2471">
        <v>-1</v>
      </c>
      <c r="AU2471">
        <v>-1</v>
      </c>
      <c r="AV2471">
        <v>-0.50988371141986011</v>
      </c>
      <c r="AW2471">
        <v>39.71476332439525</v>
      </c>
      <c r="AX2471">
        <v>39.630797241341341</v>
      </c>
      <c r="AY2471">
        <v>5.028270631756096E-2</v>
      </c>
      <c r="AZ2471">
        <v>-20.389599362445523</v>
      </c>
      <c r="BA2471">
        <v>1361.5369142320251</v>
      </c>
    </row>
    <row r="2472" spans="1:100" x14ac:dyDescent="0.25">
      <c r="A2472">
        <v>5622</v>
      </c>
      <c r="B2472" t="s">
        <v>2760</v>
      </c>
      <c r="C2472">
        <v>2</v>
      </c>
      <c r="D2472">
        <v>4.0198987987359756</v>
      </c>
      <c r="E2472">
        <v>6.3966689414407252E-2</v>
      </c>
      <c r="F2472">
        <v>0.23622132184278705</v>
      </c>
      <c r="G2472">
        <v>0.24496089455302694</v>
      </c>
      <c r="H2472">
        <v>0.10290493394516048</v>
      </c>
      <c r="I2472">
        <v>0</v>
      </c>
      <c r="J2472">
        <v>6.1742960367096282</v>
      </c>
      <c r="K2472">
        <v>0.10290493394516048</v>
      </c>
      <c r="L2472">
        <v>-1</v>
      </c>
      <c r="M2472">
        <v>-1</v>
      </c>
      <c r="N2472">
        <v>2.0580986789032094</v>
      </c>
      <c r="O2472">
        <v>10.258348057669849</v>
      </c>
      <c r="P2472">
        <v>0.49173537299568632</v>
      </c>
      <c r="Q2472">
        <v>1.4375722500432908</v>
      </c>
      <c r="R2472">
        <v>0.4736607582344684</v>
      </c>
      <c r="S2472">
        <v>0.33409056514599705</v>
      </c>
      <c r="T2472">
        <v>0.2996123620692886</v>
      </c>
      <c r="U2472">
        <v>9.6731854961534872E-2</v>
      </c>
      <c r="V2472">
        <v>3.1597344867512526E-3</v>
      </c>
      <c r="W2472">
        <v>25.523971263695959</v>
      </c>
      <c r="X2472">
        <v>0.89141590494105372</v>
      </c>
      <c r="Y2472">
        <v>-1</v>
      </c>
      <c r="Z2472">
        <v>-1</v>
      </c>
      <c r="AA2472">
        <v>44.897666475035606</v>
      </c>
      <c r="AB2472">
        <v>0.13886518743759749</v>
      </c>
      <c r="AC2472">
        <v>0.13908695162645995</v>
      </c>
      <c r="AD2472">
        <v>0.13431138943013562</v>
      </c>
      <c r="AE2472">
        <v>19.596758523298515</v>
      </c>
      <c r="AF2472">
        <v>-1</v>
      </c>
      <c r="AG2472">
        <v>-1</v>
      </c>
      <c r="AH2472">
        <v>-1</v>
      </c>
      <c r="AI2472">
        <v>1.4655819788985411E-3</v>
      </c>
      <c r="AJ2472">
        <v>3.1597344867512526E-3</v>
      </c>
      <c r="AK2472">
        <v>6.4611256055415844E-2</v>
      </c>
      <c r="AL2472">
        <v>0.10721670093383148</v>
      </c>
      <c r="AM2472">
        <v>6.6908651391056492E-2</v>
      </c>
      <c r="AN2472">
        <v>0.11653220882399727</v>
      </c>
      <c r="AO2472">
        <v>2.0907755785820457</v>
      </c>
      <c r="AP2472">
        <v>3.3543857117405351</v>
      </c>
      <c r="AQ2472">
        <v>30.794666664590441</v>
      </c>
      <c r="AR2472">
        <v>0.72331468653617392</v>
      </c>
      <c r="AS2472">
        <v>0.98055806132411594</v>
      </c>
      <c r="AT2472">
        <v>-1</v>
      </c>
      <c r="AU2472">
        <v>-1</v>
      </c>
      <c r="AV2472">
        <v>0.68028324361925085</v>
      </c>
      <c r="AW2472">
        <v>57.184954291868095</v>
      </c>
      <c r="AX2472">
        <v>57.329858848672309</v>
      </c>
      <c r="AY2472">
        <v>0.18485002706383005</v>
      </c>
      <c r="AZ2472">
        <v>3.1855887396253992</v>
      </c>
      <c r="BA2472">
        <v>1424.9213545995831</v>
      </c>
    </row>
    <row r="2473" spans="1:100" x14ac:dyDescent="0.25">
      <c r="A2473">
        <v>5623</v>
      </c>
      <c r="B2473" t="s">
        <v>2761</v>
      </c>
      <c r="C2473">
        <v>3</v>
      </c>
      <c r="D2473">
        <v>5.3161253740314072</v>
      </c>
      <c r="E2473">
        <v>0</v>
      </c>
      <c r="F2473">
        <v>-7.7381151797994829E-3</v>
      </c>
      <c r="G2473">
        <v>-7.7381151797994829E-3</v>
      </c>
      <c r="H2473">
        <v>0.21208635377736548</v>
      </c>
      <c r="I2473">
        <v>0</v>
      </c>
      <c r="J2473">
        <v>12.725181226641926</v>
      </c>
      <c r="K2473">
        <v>0.21208635377736548</v>
      </c>
      <c r="L2473">
        <v>-0.99999999999999922</v>
      </c>
      <c r="M2473">
        <v>-0.99999999999999922</v>
      </c>
      <c r="N2473">
        <v>4.2417270755473124</v>
      </c>
      <c r="O2473">
        <v>18.033568485493543</v>
      </c>
      <c r="P2473">
        <v>-0.3112056184089797</v>
      </c>
      <c r="Q2473">
        <v>0.57415280907107691</v>
      </c>
      <c r="R2473">
        <v>0.18908541878101529</v>
      </c>
      <c r="S2473">
        <v>0.33333333333333309</v>
      </c>
      <c r="T2473">
        <v>0.24941364776335592</v>
      </c>
      <c r="U2473">
        <v>0.33514370804397481</v>
      </c>
      <c r="V2473">
        <v>6.7344622373532517E-2</v>
      </c>
      <c r="W2473">
        <v>30.925958309473241</v>
      </c>
      <c r="X2473">
        <v>2.0313835081664418</v>
      </c>
      <c r="Y2473">
        <v>-0.99999999999999922</v>
      </c>
      <c r="Z2473">
        <v>-0.99999999999999922</v>
      </c>
      <c r="AA2473">
        <v>54.774566913470032</v>
      </c>
      <c r="AB2473">
        <v>0.23817732709080389</v>
      </c>
      <c r="AC2473">
        <v>0.10789999498473679</v>
      </c>
      <c r="AD2473">
        <v>0.12711314162877521</v>
      </c>
      <c r="AE2473">
        <v>23.659523185215786</v>
      </c>
      <c r="AF2473">
        <v>-0.99999999999999922</v>
      </c>
      <c r="AG2473">
        <v>-0.99999999999999922</v>
      </c>
      <c r="AH2473">
        <v>-0.99999999999999922</v>
      </c>
      <c r="AI2473">
        <v>0</v>
      </c>
      <c r="AJ2473">
        <v>6.7344622373532517E-2</v>
      </c>
      <c r="AK2473">
        <v>-0.17956178307138218</v>
      </c>
      <c r="AL2473">
        <v>-0.10934875037111724</v>
      </c>
      <c r="AM2473">
        <v>-3.8350403635785638E-2</v>
      </c>
      <c r="AN2473">
        <v>8.0207675609888091E-2</v>
      </c>
      <c r="AO2473">
        <v>-1.8565690062515521</v>
      </c>
      <c r="AP2473">
        <v>1.4584481383916157</v>
      </c>
      <c r="AQ2473">
        <v>43.651139536115153</v>
      </c>
      <c r="AR2473">
        <v>0.98523531151419685</v>
      </c>
      <c r="AS2473">
        <v>2.2434698619438072</v>
      </c>
      <c r="AT2473">
        <v>-0.99999999999999922</v>
      </c>
      <c r="AU2473">
        <v>-0.99999999999999922</v>
      </c>
      <c r="AV2473">
        <v>0.18134730360121581</v>
      </c>
      <c r="AW2473">
        <v>74.266583537355217</v>
      </c>
      <c r="AX2473">
        <v>81.001045774708444</v>
      </c>
      <c r="AY2473">
        <v>0.2318132401246569</v>
      </c>
      <c r="AZ2473">
        <v>16.299149471428489</v>
      </c>
      <c r="BA2473">
        <v>1463.0675252785134</v>
      </c>
      <c r="CU2473" t="e">
        <v>#N/A</v>
      </c>
      <c r="CV2473" t="e">
        <v>#N/A</v>
      </c>
    </row>
    <row r="2474" spans="1:100" x14ac:dyDescent="0.25">
      <c r="A2474">
        <v>5624</v>
      </c>
      <c r="B2474" t="s">
        <v>2762</v>
      </c>
      <c r="C2474">
        <v>3</v>
      </c>
      <c r="D2474">
        <v>4.8801702233590731</v>
      </c>
      <c r="E2474">
        <v>0</v>
      </c>
      <c r="F2474">
        <v>0.31862927586660772</v>
      </c>
      <c r="G2474">
        <v>0.31862927586660772</v>
      </c>
      <c r="H2474">
        <v>8.7706990991539294E-2</v>
      </c>
      <c r="I2474">
        <v>0</v>
      </c>
      <c r="J2474">
        <v>5.262419459492361</v>
      </c>
      <c r="K2474">
        <v>8.7706990991539294E-2</v>
      </c>
      <c r="L2474">
        <v>-0.99999999999999967</v>
      </c>
      <c r="M2474">
        <v>-0.99999999999999967</v>
      </c>
      <c r="N2474">
        <v>1.754139819830786</v>
      </c>
      <c r="O2474">
        <v>10.461218958718039</v>
      </c>
      <c r="P2474">
        <v>-1.0815154252751533</v>
      </c>
      <c r="Q2474">
        <v>1.1354486180193808</v>
      </c>
      <c r="R2474">
        <v>0.28163826593917562</v>
      </c>
      <c r="S2474">
        <v>0.33333333333333348</v>
      </c>
      <c r="T2474">
        <v>0.3002672469501767</v>
      </c>
      <c r="U2474">
        <v>0.1976741020294836</v>
      </c>
      <c r="V2474">
        <v>0</v>
      </c>
      <c r="W2474">
        <v>29.742707652858186</v>
      </c>
      <c r="X2474">
        <v>1.3035239110267494</v>
      </c>
      <c r="Y2474">
        <v>-0.99999999999999967</v>
      </c>
      <c r="Z2474">
        <v>-0.99999999999999967</v>
      </c>
      <c r="AA2474">
        <v>26.67540264836105</v>
      </c>
      <c r="AB2474">
        <v>-7.4168635185132475E-2</v>
      </c>
      <c r="AC2474">
        <v>-0.13246666859583572</v>
      </c>
      <c r="AD2474">
        <v>0.13965643837224226</v>
      </c>
      <c r="AE2474">
        <v>-3.3489432704362976</v>
      </c>
      <c r="AF2474">
        <v>-0.99999999999999967</v>
      </c>
      <c r="AG2474">
        <v>-0.99999999999999967</v>
      </c>
      <c r="AH2474">
        <v>-0.99999999999999967</v>
      </c>
      <c r="AI2474">
        <v>0</v>
      </c>
      <c r="AJ2474">
        <v>0</v>
      </c>
      <c r="AK2474">
        <v>0.12908572932158627</v>
      </c>
      <c r="AL2474">
        <v>-0.18689064506159186</v>
      </c>
      <c r="AM2474">
        <v>-9.3644591111069472E-2</v>
      </c>
      <c r="AN2474">
        <v>0.35244252311344521</v>
      </c>
      <c r="AO2474">
        <v>-1.6956861311688054</v>
      </c>
      <c r="AP2474">
        <v>7.8766098525281727</v>
      </c>
      <c r="AQ2474">
        <v>35.005127112350529</v>
      </c>
      <c r="AR2474">
        <v>0.83127468231299384</v>
      </c>
      <c r="AS2474">
        <v>1.3912309020182894</v>
      </c>
      <c r="AT2474">
        <v>-0.99999999999999967</v>
      </c>
      <c r="AU2474">
        <v>-0.99999999999999967</v>
      </c>
      <c r="AV2474">
        <v>0.60026754180578334</v>
      </c>
      <c r="AW2474">
        <v>45.013231459607255</v>
      </c>
      <c r="AX2474">
        <v>45.013231459607255</v>
      </c>
      <c r="AY2474">
        <v>0.28397216282400156</v>
      </c>
      <c r="AZ2474">
        <v>7.5283257749467829</v>
      </c>
      <c r="BA2474">
        <v>1455.4519404234525</v>
      </c>
    </row>
    <row r="2475" spans="1:100" x14ac:dyDescent="0.25">
      <c r="A2475">
        <v>5625</v>
      </c>
      <c r="B2475" t="s">
        <v>2763</v>
      </c>
      <c r="C2475">
        <v>2</v>
      </c>
      <c r="D2475">
        <v>1.4670967872913985</v>
      </c>
      <c r="E2475">
        <v>-0.50308231951687898</v>
      </c>
      <c r="F2475">
        <v>-1.1757926524077931</v>
      </c>
      <c r="G2475">
        <v>-1.1734651675737273</v>
      </c>
      <c r="H2475">
        <v>-0.19053843155673761</v>
      </c>
      <c r="I2475">
        <v>0</v>
      </c>
      <c r="J2475">
        <v>-11.432305893404255</v>
      </c>
      <c r="K2475">
        <v>-0.19053843155673761</v>
      </c>
      <c r="L2475">
        <v>-1</v>
      </c>
      <c r="M2475">
        <v>-1</v>
      </c>
      <c r="N2475">
        <v>-3.8107686311347511</v>
      </c>
      <c r="O2475">
        <v>-8.0303079483149862</v>
      </c>
      <c r="P2475">
        <v>-2.3800647571385989</v>
      </c>
      <c r="Q2475">
        <v>-5.274570224840728</v>
      </c>
      <c r="R2475">
        <v>-1.7309317186682724</v>
      </c>
      <c r="S2475">
        <v>0.27923761475796355</v>
      </c>
      <c r="T2475">
        <v>6.8022104231702907E-2</v>
      </c>
      <c r="U2475">
        <v>-0.19004198596160274</v>
      </c>
      <c r="V2475">
        <v>-3.4759952167394977E-2</v>
      </c>
      <c r="W2475">
        <v>7.4244765659819159</v>
      </c>
      <c r="X2475">
        <v>-0.4370921932589853</v>
      </c>
      <c r="Y2475">
        <v>-1</v>
      </c>
      <c r="Z2475">
        <v>-1</v>
      </c>
      <c r="AA2475">
        <v>7.633722079124837</v>
      </c>
      <c r="AB2475">
        <v>-0.18280513979406537</v>
      </c>
      <c r="AC2475">
        <v>-0.18270544872591704</v>
      </c>
      <c r="AD2475">
        <v>-0.18471759835493229</v>
      </c>
      <c r="AE2475">
        <v>-10.03759788122002</v>
      </c>
      <c r="AF2475">
        <v>-1</v>
      </c>
      <c r="AG2475">
        <v>-1</v>
      </c>
      <c r="AH2475">
        <v>-1</v>
      </c>
      <c r="AI2475">
        <v>-1.932739775389216E-2</v>
      </c>
      <c r="AJ2475">
        <v>-3.4759952167394977E-2</v>
      </c>
      <c r="AK2475">
        <v>0.45214105401585913</v>
      </c>
      <c r="AL2475">
        <v>-0.28031309702661178</v>
      </c>
      <c r="AM2475">
        <v>0.51827366450017709</v>
      </c>
      <c r="AN2475">
        <v>-0.33483280428512335</v>
      </c>
      <c r="AO2475">
        <v>13.584296676674334</v>
      </c>
      <c r="AP2475">
        <v>-8.1391353863517537</v>
      </c>
      <c r="AQ2475">
        <v>11.526477108671592</v>
      </c>
      <c r="AR2475">
        <v>0.29918411878088702</v>
      </c>
      <c r="AS2475">
        <v>-0.39102697981212564</v>
      </c>
      <c r="AT2475">
        <v>-1</v>
      </c>
      <c r="AU2475">
        <v>-1</v>
      </c>
      <c r="AV2475">
        <v>-2.2452997445555023</v>
      </c>
      <c r="AW2475">
        <v>14.240984726755087</v>
      </c>
      <c r="AX2475">
        <v>13.823295903171271</v>
      </c>
      <c r="AY2475">
        <v>-0.14593370262441627</v>
      </c>
      <c r="AZ2475">
        <v>-54.765246613698643</v>
      </c>
      <c r="BA2475">
        <v>1348.489761191136</v>
      </c>
    </row>
    <row r="2476" spans="1:100" x14ac:dyDescent="0.25">
      <c r="A2476">
        <v>5626</v>
      </c>
      <c r="B2476" t="s">
        <v>2764</v>
      </c>
      <c r="C2476">
        <v>2</v>
      </c>
      <c r="D2476">
        <v>4.6909175880411906</v>
      </c>
      <c r="E2476">
        <v>0.21301880459762756</v>
      </c>
      <c r="F2476">
        <v>0.60737737046541618</v>
      </c>
      <c r="G2476">
        <v>0.61780239759957922</v>
      </c>
      <c r="H2476">
        <v>0.1800382215898636</v>
      </c>
      <c r="I2476">
        <v>0</v>
      </c>
      <c r="J2476">
        <v>10.802293295391815</v>
      </c>
      <c r="K2476">
        <v>0.1800382215898636</v>
      </c>
      <c r="L2476">
        <v>-1</v>
      </c>
      <c r="M2476">
        <v>-1</v>
      </c>
      <c r="N2476">
        <v>3.6007644317972716</v>
      </c>
      <c r="O2476">
        <v>15.065627179253978</v>
      </c>
      <c r="P2476">
        <v>1.2466046647817732</v>
      </c>
      <c r="Q2476">
        <v>3.2018977625385112</v>
      </c>
      <c r="R2476">
        <v>1.0531506552694305</v>
      </c>
      <c r="S2476">
        <v>0.34850898075135328</v>
      </c>
      <c r="T2476">
        <v>0.36048720223800224</v>
      </c>
      <c r="U2476">
        <v>0.17211201945449436</v>
      </c>
      <c r="V2476">
        <v>1.3127143676898208E-2</v>
      </c>
      <c r="W2476">
        <v>30.281528240166519</v>
      </c>
      <c r="X2476">
        <v>1.2406219505489182</v>
      </c>
      <c r="Y2476">
        <v>-1</v>
      </c>
      <c r="Z2476">
        <v>-1</v>
      </c>
      <c r="AA2476">
        <v>54.692710015890235</v>
      </c>
      <c r="AB2476">
        <v>0.22341809540567739</v>
      </c>
      <c r="AC2476">
        <v>0.22367194722111691</v>
      </c>
      <c r="AD2476">
        <v>0.2181700060314537</v>
      </c>
      <c r="AE2476">
        <v>27.386320685679703</v>
      </c>
      <c r="AF2476">
        <v>-1</v>
      </c>
      <c r="AG2476">
        <v>-1</v>
      </c>
      <c r="AH2476">
        <v>-1</v>
      </c>
      <c r="AI2476">
        <v>6.9311370919837396E-3</v>
      </c>
      <c r="AJ2476">
        <v>1.3127143676898208E-2</v>
      </c>
      <c r="AK2476">
        <v>-3.7253195116792426E-2</v>
      </c>
      <c r="AL2476">
        <v>0.20908115210603975</v>
      </c>
      <c r="AM2476">
        <v>-5.1735255685710593E-2</v>
      </c>
      <c r="AN2476">
        <v>0.23517611590076437</v>
      </c>
      <c r="AO2476">
        <v>-0.93036298896850367</v>
      </c>
      <c r="AP2476">
        <v>6.3755242792910849</v>
      </c>
      <c r="AQ2476">
        <v>35.859421851225385</v>
      </c>
      <c r="AR2476">
        <v>0.83479986196559819</v>
      </c>
      <c r="AS2476">
        <v>1.3410871307961241</v>
      </c>
      <c r="AT2476">
        <v>-1</v>
      </c>
      <c r="AU2476">
        <v>-1</v>
      </c>
      <c r="AV2476">
        <v>1.4492896710413548</v>
      </c>
      <c r="AW2476">
        <v>68.47302533551148</v>
      </c>
      <c r="AX2476">
        <v>68.765810819738448</v>
      </c>
      <c r="AY2476">
        <v>0.27179844563377109</v>
      </c>
      <c r="AZ2476">
        <v>18.418301344708514</v>
      </c>
      <c r="BA2476">
        <v>1428.1188452237982</v>
      </c>
    </row>
    <row r="2477" spans="1:100" x14ac:dyDescent="0.25">
      <c r="A2477">
        <v>5627</v>
      </c>
      <c r="B2477" t="s">
        <v>2765</v>
      </c>
      <c r="C2477">
        <v>3</v>
      </c>
      <c r="D2477">
        <v>7.5081885226552165</v>
      </c>
      <c r="E2477">
        <v>-0.18813719956819019</v>
      </c>
      <c r="F2477">
        <v>-0.12092928777918795</v>
      </c>
      <c r="G2477">
        <v>-0.18818503548760132</v>
      </c>
      <c r="H2477">
        <v>-5.6353063204656842E-2</v>
      </c>
      <c r="I2477">
        <v>0</v>
      </c>
      <c r="J2477">
        <v>-3.381183792279411</v>
      </c>
      <c r="K2477">
        <v>-5.6353063204656842E-2</v>
      </c>
      <c r="L2477">
        <v>-0.99999999999999944</v>
      </c>
      <c r="M2477">
        <v>-0.99999999999999944</v>
      </c>
      <c r="N2477">
        <v>-1.1270612640931363</v>
      </c>
      <c r="O2477">
        <v>3.938819694888207</v>
      </c>
      <c r="P2477">
        <v>-0.26936580688511896</v>
      </c>
      <c r="Q2477">
        <v>-0.20444251628139726</v>
      </c>
      <c r="R2477">
        <v>-0.10605233489774288</v>
      </c>
      <c r="S2477">
        <v>0.3333333333333332</v>
      </c>
      <c r="T2477">
        <v>0.45104644705361613</v>
      </c>
      <c r="U2477">
        <v>7.1728899012837188E-2</v>
      </c>
      <c r="V2477">
        <v>0</v>
      </c>
      <c r="W2477">
        <v>36.49846970417773</v>
      </c>
      <c r="X2477">
        <v>1.2360905205121833</v>
      </c>
      <c r="Y2477">
        <v>-0.99999999999999944</v>
      </c>
      <c r="Z2477">
        <v>-0.99999999999999944</v>
      </c>
      <c r="AA2477">
        <v>82.280251131942606</v>
      </c>
      <c r="AB2477">
        <v>0.171011899766357</v>
      </c>
      <c r="AC2477">
        <v>0.38262292600474429</v>
      </c>
      <c r="AD2477">
        <v>0.36412184948215154</v>
      </c>
      <c r="AE2477">
        <v>45.887833762662666</v>
      </c>
      <c r="AF2477">
        <v>-0.99999999999999944</v>
      </c>
      <c r="AG2477">
        <v>-0.99999999999999944</v>
      </c>
      <c r="AH2477">
        <v>-0.99999999999999944</v>
      </c>
      <c r="AI2477">
        <v>0</v>
      </c>
      <c r="AJ2477">
        <v>0</v>
      </c>
      <c r="AK2477">
        <v>0.25029377303867945</v>
      </c>
      <c r="AL2477">
        <v>-7.2939005619433147E-3</v>
      </c>
      <c r="AM2477">
        <v>0.19297862335078828</v>
      </c>
      <c r="AN2477">
        <v>0.20478287321888353</v>
      </c>
      <c r="AO2477">
        <v>6.0759344489631042</v>
      </c>
      <c r="AP2477">
        <v>5.0831023276623704</v>
      </c>
      <c r="AQ2477">
        <v>33.117285911898335</v>
      </c>
      <c r="AR2477">
        <v>0.8561086793997863</v>
      </c>
      <c r="AS2477">
        <v>1.1797374573075259</v>
      </c>
      <c r="AT2477">
        <v>-0.99999999999999944</v>
      </c>
      <c r="AU2477">
        <v>-0.99999999999999944</v>
      </c>
      <c r="AV2477">
        <v>-0.2942373703853442</v>
      </c>
      <c r="AW2477">
        <v>91.302173154493246</v>
      </c>
      <c r="AX2477">
        <v>91.302173154493246</v>
      </c>
      <c r="AY2477">
        <v>0.23839542019697565</v>
      </c>
      <c r="AZ2477">
        <v>29.762795165202849</v>
      </c>
      <c r="BA2477">
        <v>1514.7832533962885</v>
      </c>
    </row>
    <row r="2478" spans="1:100" x14ac:dyDescent="0.25">
      <c r="A2478">
        <v>5630</v>
      </c>
      <c r="B2478" t="s">
        <v>2766</v>
      </c>
      <c r="C2478">
        <v>2</v>
      </c>
      <c r="D2478">
        <v>4.1690075101378961</v>
      </c>
      <c r="E2478">
        <v>9.7087921160708579E-2</v>
      </c>
      <c r="F2478">
        <v>0.31869680691296132</v>
      </c>
      <c r="G2478">
        <v>0.32781090853548106</v>
      </c>
      <c r="H2478">
        <v>0.12004490872709456</v>
      </c>
      <c r="I2478">
        <v>0</v>
      </c>
      <c r="J2478">
        <v>7.2026945236256736</v>
      </c>
      <c r="K2478">
        <v>0.12004490872709456</v>
      </c>
      <c r="L2478">
        <v>-1</v>
      </c>
      <c r="M2478">
        <v>-1</v>
      </c>
      <c r="N2478">
        <v>2.4008981745418909</v>
      </c>
      <c r="O2478">
        <v>11.326585201835304</v>
      </c>
      <c r="P2478">
        <v>0.6594767077676198</v>
      </c>
      <c r="Q2478">
        <v>1.8296272980607817</v>
      </c>
      <c r="R2478">
        <v>0.60243061266251208</v>
      </c>
      <c r="S2478">
        <v>0.33729451622104528</v>
      </c>
      <c r="T2478">
        <v>0.31313950783483896</v>
      </c>
      <c r="U2478">
        <v>0.11348226399918328</v>
      </c>
      <c r="V2478">
        <v>5.3746166391531788E-3</v>
      </c>
      <c r="W2478">
        <v>26.581159529492894</v>
      </c>
      <c r="X2478">
        <v>0.96901382664494917</v>
      </c>
      <c r="Y2478">
        <v>-1</v>
      </c>
      <c r="Z2478">
        <v>-1</v>
      </c>
      <c r="AA2478">
        <v>47.074246838775927</v>
      </c>
      <c r="AB2478">
        <v>0.15765389403322</v>
      </c>
      <c r="AC2478">
        <v>0.15788278849134932</v>
      </c>
      <c r="AD2478">
        <v>0.15294581585851796</v>
      </c>
      <c r="AE2478">
        <v>21.327696009595201</v>
      </c>
      <c r="AF2478">
        <v>-1</v>
      </c>
      <c r="AG2478">
        <v>-1</v>
      </c>
      <c r="AH2478">
        <v>-1</v>
      </c>
      <c r="AI2478">
        <v>2.6800962264833762E-3</v>
      </c>
      <c r="AJ2478">
        <v>5.3746166391531788E-3</v>
      </c>
      <c r="AK2478">
        <v>4.19757094894566E-2</v>
      </c>
      <c r="AL2478">
        <v>0.12985224749979074</v>
      </c>
      <c r="AM2478">
        <v>4.0544501263124436E-2</v>
      </c>
      <c r="AN2478">
        <v>0.14289635895192931</v>
      </c>
      <c r="AO2478">
        <v>1.4194410556836059</v>
      </c>
      <c r="AP2478">
        <v>4.0257202346389747</v>
      </c>
      <c r="AQ2478">
        <v>31.920118189170363</v>
      </c>
      <c r="AR2478">
        <v>0.74808807755538909</v>
      </c>
      <c r="AS2478">
        <v>1.0606720996024874</v>
      </c>
      <c r="AT2478">
        <v>-1</v>
      </c>
      <c r="AU2478">
        <v>-1</v>
      </c>
      <c r="AV2478">
        <v>0.85116602556255672</v>
      </c>
      <c r="AW2478">
        <v>59.693303915391688</v>
      </c>
      <c r="AX2478">
        <v>59.871069451471548</v>
      </c>
      <c r="AY2478">
        <v>0.20417104587587054</v>
      </c>
      <c r="AZ2478">
        <v>6.5704867244515848</v>
      </c>
      <c r="BA2478">
        <v>1415.0057409260864</v>
      </c>
    </row>
    <row r="2479" spans="1:100" x14ac:dyDescent="0.25">
      <c r="A2479">
        <v>5632</v>
      </c>
      <c r="B2479" t="s">
        <v>2767</v>
      </c>
      <c r="C2479">
        <v>3</v>
      </c>
      <c r="D2479">
        <v>4.7916398917614362</v>
      </c>
      <c r="E2479">
        <v>-9.1082389582388096E-2</v>
      </c>
      <c r="F2479">
        <v>0.31472627818516363</v>
      </c>
      <c r="G2479">
        <v>0.28597372337266669</v>
      </c>
      <c r="H2479">
        <v>-7.1395749786229298E-2</v>
      </c>
      <c r="I2479">
        <v>0</v>
      </c>
      <c r="J2479">
        <v>-4.283744987173761</v>
      </c>
      <c r="K2479">
        <v>-7.1395749786229298E-2</v>
      </c>
      <c r="L2479">
        <v>-0.99999999999999978</v>
      </c>
      <c r="M2479">
        <v>-0.99999999999999978</v>
      </c>
      <c r="N2479">
        <v>-1.4279149957245867</v>
      </c>
      <c r="O2479">
        <v>0.79386862796034929</v>
      </c>
      <c r="P2479">
        <v>-1.7286966287176353E-3</v>
      </c>
      <c r="Q2479">
        <v>-0.29746427759486227</v>
      </c>
      <c r="R2479">
        <v>-7.2735702640632005E-2</v>
      </c>
      <c r="S2479">
        <v>0.33333333333333326</v>
      </c>
      <c r="T2479">
        <v>0.43486365352354894</v>
      </c>
      <c r="U2479">
        <v>0.2219459481908751</v>
      </c>
      <c r="V2479">
        <v>-6.6483106818731857E-3</v>
      </c>
      <c r="W2479">
        <v>42.195614966084541</v>
      </c>
      <c r="X2479">
        <v>1.7855026144285604</v>
      </c>
      <c r="Y2479">
        <v>-0.99999999999999978</v>
      </c>
      <c r="Z2479">
        <v>-0.99999999999999978</v>
      </c>
      <c r="AA2479">
        <v>41.078633273039259</v>
      </c>
      <c r="AB2479">
        <v>-0.15316171799281028</v>
      </c>
      <c r="AC2479">
        <v>2.1139476591944342E-2</v>
      </c>
      <c r="AD2479">
        <v>0.1111373215927729</v>
      </c>
      <c r="AE2479">
        <v>-1.0442459904046555</v>
      </c>
      <c r="AF2479">
        <v>-0.99999999999999978</v>
      </c>
      <c r="AG2479">
        <v>-0.99999999999999978</v>
      </c>
      <c r="AH2479">
        <v>-0.99999999999999978</v>
      </c>
      <c r="AI2479">
        <v>0</v>
      </c>
      <c r="AJ2479">
        <v>-6.6483106818731857E-3</v>
      </c>
      <c r="AK2479">
        <v>-7.049913822885083E-2</v>
      </c>
      <c r="AL2479">
        <v>-4.220188401300699E-3</v>
      </c>
      <c r="AM2479">
        <v>-0.20863235984951098</v>
      </c>
      <c r="AN2479">
        <v>-3.2584411551790593E-2</v>
      </c>
      <c r="AO2479">
        <v>-5.5683046873820317</v>
      </c>
      <c r="AP2479">
        <v>-0.83571123080126808</v>
      </c>
      <c r="AQ2479">
        <v>37.911869978910772</v>
      </c>
      <c r="AR2479">
        <v>0.98349462436588375</v>
      </c>
      <c r="AS2479">
        <v>1.714106864642331</v>
      </c>
      <c r="AT2479">
        <v>-0.99999999999999978</v>
      </c>
      <c r="AU2479">
        <v>-0.99999999999999978</v>
      </c>
      <c r="AV2479">
        <v>0.21323802073203466</v>
      </c>
      <c r="AW2479">
        <v>41.036790670198336</v>
      </c>
      <c r="AX2479">
        <v>40.371959602011017</v>
      </c>
      <c r="AY2479">
        <v>3.3989010319471658E-2</v>
      </c>
      <c r="AZ2479">
        <v>-33.109885042667706</v>
      </c>
      <c r="BA2479">
        <v>1376.5788864854067</v>
      </c>
    </row>
    <row r="2480" spans="1:100" x14ac:dyDescent="0.25">
      <c r="A2480">
        <v>5633</v>
      </c>
      <c r="B2480" t="s">
        <v>2768</v>
      </c>
      <c r="C2480">
        <v>2</v>
      </c>
      <c r="D2480">
        <v>4.3396789578601895</v>
      </c>
      <c r="E2480">
        <v>0.13499884212125307</v>
      </c>
      <c r="F2480">
        <v>0.41309914133179237</v>
      </c>
      <c r="G2480">
        <v>0.4226419328079879</v>
      </c>
      <c r="H2480">
        <v>0.13966350969582791</v>
      </c>
      <c r="I2480">
        <v>0</v>
      </c>
      <c r="J2480">
        <v>8.3798105817496751</v>
      </c>
      <c r="K2480">
        <v>0.13966350969582791</v>
      </c>
      <c r="L2480">
        <v>-1</v>
      </c>
      <c r="M2480">
        <v>-1</v>
      </c>
      <c r="N2480">
        <v>2.7932701939165581</v>
      </c>
      <c r="O2480">
        <v>12.549301018981712</v>
      </c>
      <c r="P2480">
        <v>0.85147525821600811</v>
      </c>
      <c r="Q2480">
        <v>2.2783777567218899</v>
      </c>
      <c r="R2480">
        <v>0.74982198417657209</v>
      </c>
      <c r="S2480">
        <v>0.34096179335910554</v>
      </c>
      <c r="T2480">
        <v>0.32862282554076361</v>
      </c>
      <c r="U2480">
        <v>0.13265496379329625</v>
      </c>
      <c r="V2480">
        <v>7.9097947647676307E-3</v>
      </c>
      <c r="W2480">
        <v>27.791228680665647</v>
      </c>
      <c r="X2480">
        <v>1.0578332491517048</v>
      </c>
      <c r="Y2480">
        <v>-1</v>
      </c>
      <c r="Z2480">
        <v>-1</v>
      </c>
      <c r="AA2480">
        <v>49.565584321816459</v>
      </c>
      <c r="AB2480">
        <v>0.17915965131161743</v>
      </c>
      <c r="AC2480">
        <v>0.17939670715325665</v>
      </c>
      <c r="AD2480">
        <v>0.17427498238477113</v>
      </c>
      <c r="AE2480">
        <v>23.308945823408816</v>
      </c>
      <c r="AF2480">
        <v>-1</v>
      </c>
      <c r="AG2480">
        <v>-1</v>
      </c>
      <c r="AH2480">
        <v>-1</v>
      </c>
      <c r="AI2480">
        <v>4.0702424021546819E-3</v>
      </c>
      <c r="AJ2480">
        <v>7.9097947647676307E-3</v>
      </c>
      <c r="AK2480">
        <v>1.6066817473185682E-2</v>
      </c>
      <c r="AL2480">
        <v>0.15576113951606163</v>
      </c>
      <c r="AM2480">
        <v>1.0367809183924354E-2</v>
      </c>
      <c r="AN2480">
        <v>0.17307305103112941</v>
      </c>
      <c r="AO2480">
        <v>0.65102428209758934</v>
      </c>
      <c r="AP2480">
        <v>4.7941370082249914</v>
      </c>
      <c r="AQ2480">
        <v>33.208322206463244</v>
      </c>
      <c r="AR2480">
        <v>0.77644396951158146</v>
      </c>
      <c r="AS2480">
        <v>1.1523714964203773</v>
      </c>
      <c r="AT2480">
        <v>-1</v>
      </c>
      <c r="AU2480">
        <v>-1</v>
      </c>
      <c r="AV2480">
        <v>1.0467603105031846</v>
      </c>
      <c r="AW2480">
        <v>62.564388090255861</v>
      </c>
      <c r="AX2480">
        <v>62.779766659496666</v>
      </c>
      <c r="AY2480">
        <v>0.22628609348856257</v>
      </c>
      <c r="AZ2480">
        <v>10.444877657288256</v>
      </c>
      <c r="BA2480">
        <v>1453.5774263503513</v>
      </c>
    </row>
    <row r="2481" spans="1:100" x14ac:dyDescent="0.25">
      <c r="A2481">
        <v>5634</v>
      </c>
      <c r="B2481" t="s">
        <v>2769</v>
      </c>
      <c r="C2481">
        <v>2</v>
      </c>
      <c r="D2481">
        <v>3.4030848162814524</v>
      </c>
      <c r="E2481">
        <v>-7.3045016106724564E-2</v>
      </c>
      <c r="F2481">
        <v>-0.1049527914783189</v>
      </c>
      <c r="G2481">
        <v>-9.7762522412082886E-2</v>
      </c>
      <c r="H2481">
        <v>3.2002462821808443E-2</v>
      </c>
      <c r="I2481">
        <v>0</v>
      </c>
      <c r="J2481">
        <v>1.9201477693085063</v>
      </c>
      <c r="K2481">
        <v>3.2002462821808443E-2</v>
      </c>
      <c r="L2481">
        <v>-1</v>
      </c>
      <c r="M2481">
        <v>-1</v>
      </c>
      <c r="N2481">
        <v>0.64004925643616883</v>
      </c>
      <c r="O2481">
        <v>5.8394002919522734</v>
      </c>
      <c r="P2481">
        <v>-0.20215567971433895</v>
      </c>
      <c r="Q2481">
        <v>-0.18423128668792366</v>
      </c>
      <c r="R2481">
        <v>-5.9018023461635927E-2</v>
      </c>
      <c r="S2481">
        <v>0.32083686719898025</v>
      </c>
      <c r="T2481">
        <v>0.24365498323847345</v>
      </c>
      <c r="U2481">
        <v>2.7440889939345618E-2</v>
      </c>
      <c r="V2481">
        <v>-6.0025087399908084E-3</v>
      </c>
      <c r="W2481">
        <v>21.150729094948979</v>
      </c>
      <c r="X2481">
        <v>0.57041867636626653</v>
      </c>
      <c r="Y2481">
        <v>-1</v>
      </c>
      <c r="Z2481">
        <v>-1</v>
      </c>
      <c r="AA2481">
        <v>35.893865223798358</v>
      </c>
      <c r="AB2481">
        <v>6.1142451914941241E-2</v>
      </c>
      <c r="AC2481">
        <v>6.1334720511352435E-2</v>
      </c>
      <c r="AD2481">
        <v>5.722686051173792E-2</v>
      </c>
      <c r="AE2481">
        <v>12.436436136603058</v>
      </c>
      <c r="AF2481">
        <v>-1</v>
      </c>
      <c r="AG2481">
        <v>-1</v>
      </c>
      <c r="AH2481">
        <v>-1</v>
      </c>
      <c r="AI2481">
        <v>-3.5584663329488809E-3</v>
      </c>
      <c r="AJ2481">
        <v>-6.0025087399908084E-3</v>
      </c>
      <c r="AK2481">
        <v>0.15824711066856453</v>
      </c>
      <c r="AL2481">
        <v>1.3580846320682793E-2</v>
      </c>
      <c r="AM2481">
        <v>0.17596851973506863</v>
      </c>
      <c r="AN2481">
        <v>7.472340479985129E-3</v>
      </c>
      <c r="AO2481">
        <v>4.8678669821287199</v>
      </c>
      <c r="AP2481">
        <v>0.57729430819386085</v>
      </c>
      <c r="AQ2481">
        <v>26.139041715458738</v>
      </c>
      <c r="AR2481">
        <v>0.62083526846732129</v>
      </c>
      <c r="AS2481">
        <v>0.64915248121821656</v>
      </c>
      <c r="AT2481">
        <v>-1</v>
      </c>
      <c r="AU2481">
        <v>-1</v>
      </c>
      <c r="AV2481">
        <v>-2.6602948826250805E-2</v>
      </c>
      <c r="AW2481">
        <v>46.808732097153531</v>
      </c>
      <c r="AX2481">
        <v>46.817701527808524</v>
      </c>
      <c r="AY2481">
        <v>0.10492528996104535</v>
      </c>
      <c r="AZ2481">
        <v>-10.816627405849559</v>
      </c>
      <c r="BA2481">
        <v>1432.9285799795689</v>
      </c>
    </row>
    <row r="2482" spans="1:100" x14ac:dyDescent="0.25">
      <c r="A2482">
        <v>5635</v>
      </c>
      <c r="B2482" t="s">
        <v>2770</v>
      </c>
      <c r="C2482">
        <v>3</v>
      </c>
      <c r="D2482">
        <v>5.0898484165612858</v>
      </c>
      <c r="E2482">
        <v>0.10744612314272942</v>
      </c>
      <c r="F2482">
        <v>0.44729052986017509</v>
      </c>
      <c r="G2482">
        <v>0.44729052986017509</v>
      </c>
      <c r="H2482">
        <v>0.29421394306957704</v>
      </c>
      <c r="I2482">
        <v>0</v>
      </c>
      <c r="J2482">
        <v>17.652836584174626</v>
      </c>
      <c r="K2482">
        <v>0.29421394306957704</v>
      </c>
      <c r="L2482">
        <v>-0.99999999999999867</v>
      </c>
      <c r="M2482">
        <v>-0.99999999999999867</v>
      </c>
      <c r="N2482">
        <v>5.8842788613915404</v>
      </c>
      <c r="O2482">
        <v>23.189975530596072</v>
      </c>
      <c r="P2482">
        <v>8.41308111714382E-3</v>
      </c>
      <c r="Q2482">
        <v>8.8769491672511303E-2</v>
      </c>
      <c r="R2482">
        <v>-8.7723125416233061E-3</v>
      </c>
      <c r="S2482">
        <v>0.33333333333333304</v>
      </c>
      <c r="T2482">
        <v>0.35593519208535551</v>
      </c>
      <c r="U2482">
        <v>9.3261086626852646E-2</v>
      </c>
      <c r="V2482">
        <v>0</v>
      </c>
      <c r="W2482">
        <v>19.532626759038575</v>
      </c>
      <c r="X2482">
        <v>0.7747644038404754</v>
      </c>
      <c r="Y2482">
        <v>-0.99999999999999867</v>
      </c>
      <c r="Z2482">
        <v>-0.99999999999999867</v>
      </c>
      <c r="AA2482">
        <v>76.089617240094043</v>
      </c>
      <c r="AB2482">
        <v>0.179982632532071</v>
      </c>
      <c r="AC2482">
        <v>0.43924736018405963</v>
      </c>
      <c r="AD2482">
        <v>0.51208526315581082</v>
      </c>
      <c r="AE2482">
        <v>56.565762793597081</v>
      </c>
      <c r="AF2482">
        <v>-0.99999999999999867</v>
      </c>
      <c r="AG2482">
        <v>-0.99999999999999867</v>
      </c>
      <c r="AH2482">
        <v>-0.99999999999999867</v>
      </c>
      <c r="AI2482">
        <v>1.7002852875259846E-2</v>
      </c>
      <c r="AJ2482">
        <v>0</v>
      </c>
      <c r="AK2482">
        <v>-4.2530595638936367E-3</v>
      </c>
      <c r="AL2482">
        <v>-0.29411049323525562</v>
      </c>
      <c r="AM2482">
        <v>3.7633266218442318E-2</v>
      </c>
      <c r="AN2482">
        <v>-2.0021967656751037E-2</v>
      </c>
      <c r="AO2482">
        <v>0.91956635764158912</v>
      </c>
      <c r="AP2482">
        <v>-1.9711016575950557</v>
      </c>
      <c r="AQ2482">
        <v>37.185463343213208</v>
      </c>
      <c r="AR2482">
        <v>0.78252961204554139</v>
      </c>
      <c r="AS2482">
        <v>1.068978346910052</v>
      </c>
      <c r="AT2482">
        <v>-0.99999999999999867</v>
      </c>
      <c r="AU2482">
        <v>-0.99999999999999867</v>
      </c>
      <c r="AV2482">
        <v>0.43851821731855245</v>
      </c>
      <c r="AW2482">
        <v>97.308491113095045</v>
      </c>
      <c r="AX2482">
        <v>97.648548170600236</v>
      </c>
      <c r="AY2482">
        <v>0.26692531321272112</v>
      </c>
      <c r="AZ2482">
        <v>36.705001949293113</v>
      </c>
      <c r="BA2482">
        <v>1503.0751597671886</v>
      </c>
    </row>
    <row r="2483" spans="1:100" x14ac:dyDescent="0.25">
      <c r="A2483">
        <v>5636</v>
      </c>
      <c r="B2483" t="s">
        <v>2771</v>
      </c>
      <c r="C2483">
        <v>3</v>
      </c>
      <c r="D2483">
        <v>2.5709171676422553</v>
      </c>
      <c r="E2483">
        <v>-1.9389228144706366E-2</v>
      </c>
      <c r="F2483">
        <v>-0.17177455301546615</v>
      </c>
      <c r="G2483">
        <v>-0.17177455301546615</v>
      </c>
      <c r="H2483">
        <v>9.4697090127210448E-2</v>
      </c>
      <c r="I2483">
        <v>0</v>
      </c>
      <c r="J2483">
        <v>5.6818254076326262</v>
      </c>
      <c r="K2483">
        <v>9.4697090127210448E-2</v>
      </c>
      <c r="L2483">
        <v>-1.0000000000000004</v>
      </c>
      <c r="M2483">
        <v>-1.0000000000000004</v>
      </c>
      <c r="N2483">
        <v>1.8939418025442087</v>
      </c>
      <c r="O2483">
        <v>8.080968022259416</v>
      </c>
      <c r="P2483">
        <v>-1.8505991827017471E-2</v>
      </c>
      <c r="Q2483">
        <v>0.21479025439784843</v>
      </c>
      <c r="R2483">
        <v>5.4334663291770439E-2</v>
      </c>
      <c r="S2483">
        <v>0.33333333333333359</v>
      </c>
      <c r="T2483">
        <v>0.34173150336024904</v>
      </c>
      <c r="U2483">
        <v>0.27242567426176412</v>
      </c>
      <c r="V2483">
        <v>0</v>
      </c>
      <c r="W2483">
        <v>34.111736833125441</v>
      </c>
      <c r="X2483">
        <v>1.6747255831264856</v>
      </c>
      <c r="Y2483">
        <v>-1.0000000000000004</v>
      </c>
      <c r="Z2483">
        <v>-1.0000000000000004</v>
      </c>
      <c r="AA2483">
        <v>19.071360062113321</v>
      </c>
      <c r="AB2483">
        <v>-7.1474505293828872E-2</v>
      </c>
      <c r="AC2483">
        <v>-0.17751362447465327</v>
      </c>
      <c r="AD2483">
        <v>-5.2906098917595686E-2</v>
      </c>
      <c r="AE2483">
        <v>-15.094711434303887</v>
      </c>
      <c r="AF2483">
        <v>-1.0000000000000004</v>
      </c>
      <c r="AG2483">
        <v>-1.0000000000000004</v>
      </c>
      <c r="AH2483">
        <v>-1.0000000000000004</v>
      </c>
      <c r="AI2483">
        <v>2.6511280241269673E-2</v>
      </c>
      <c r="AJ2483">
        <v>0</v>
      </c>
      <c r="AK2483">
        <v>0.31736873553347555</v>
      </c>
      <c r="AL2483">
        <v>0.48388442464303966</v>
      </c>
      <c r="AM2483">
        <v>0.13778035035750588</v>
      </c>
      <c r="AN2483">
        <v>-9.9756241395239226E-2</v>
      </c>
      <c r="AO2483">
        <v>5.0313524366050224</v>
      </c>
      <c r="AP2483">
        <v>-7.4483911665781499E-2</v>
      </c>
      <c r="AQ2483">
        <v>39.793562240758078</v>
      </c>
      <c r="AR2483">
        <v>0.94749051095534675</v>
      </c>
      <c r="AS2483">
        <v>1.7694226732536962</v>
      </c>
      <c r="AT2483">
        <v>-1.0000000000000004</v>
      </c>
      <c r="AU2483">
        <v>-1.0000000000000004</v>
      </c>
      <c r="AV2483">
        <v>-0.11743988972369585</v>
      </c>
      <c r="AW2483">
        <v>27.077844172706961</v>
      </c>
      <c r="AX2483">
        <v>27.60806977753235</v>
      </c>
      <c r="AY2483">
        <v>9.9932878002690739E-2</v>
      </c>
      <c r="AZ2483">
        <v>-43.437435348826845</v>
      </c>
      <c r="BA2483">
        <v>1315.4301750069942</v>
      </c>
      <c r="CU2483" t="e">
        <v>#N/A</v>
      </c>
      <c r="CV2483" t="e">
        <v>#N/A</v>
      </c>
    </row>
    <row r="2484" spans="1:100" x14ac:dyDescent="0.25">
      <c r="A2484">
        <v>5637</v>
      </c>
      <c r="B2484" t="s">
        <v>2772</v>
      </c>
      <c r="C2484">
        <v>2</v>
      </c>
      <c r="D2484">
        <v>2.5311579532488064</v>
      </c>
      <c r="E2484">
        <v>-0.26672445592487259</v>
      </c>
      <c r="F2484">
        <v>-0.58723575334024269</v>
      </c>
      <c r="G2484">
        <v>-0.58223557643246537</v>
      </c>
      <c r="H2484">
        <v>-6.8225111432971178E-2</v>
      </c>
      <c r="I2484">
        <v>0</v>
      </c>
      <c r="J2484">
        <v>-4.0935066859782703</v>
      </c>
      <c r="K2484">
        <v>-6.8225111432971178E-2</v>
      </c>
      <c r="L2484">
        <v>-1</v>
      </c>
      <c r="M2484">
        <v>-1</v>
      </c>
      <c r="N2484">
        <v>-1.3645022286594233</v>
      </c>
      <c r="O2484">
        <v>-0.40721436476283834</v>
      </c>
      <c r="P2484">
        <v>-1.1830385164948423</v>
      </c>
      <c r="Q2484">
        <v>-2.4768091310002589</v>
      </c>
      <c r="R2484">
        <v>-0.81201155528803115</v>
      </c>
      <c r="S2484">
        <v>0.3021014694887369</v>
      </c>
      <c r="T2484">
        <v>0.16455375794956828</v>
      </c>
      <c r="U2484">
        <v>-7.0508662902959901E-2</v>
      </c>
      <c r="V2484">
        <v>-1.8954235228493859E-2</v>
      </c>
      <c r="W2484">
        <v>14.968723767664146</v>
      </c>
      <c r="X2484">
        <v>0.11665771355601962</v>
      </c>
      <c r="Y2484">
        <v>-1</v>
      </c>
      <c r="Z2484">
        <v>-1</v>
      </c>
      <c r="AA2484">
        <v>23.166111956727246</v>
      </c>
      <c r="AB2484">
        <v>-4.8726232807331696E-2</v>
      </c>
      <c r="AC2484">
        <v>-4.8575659114296371E-2</v>
      </c>
      <c r="AD2484">
        <v>-5.173965678527094E-2</v>
      </c>
      <c r="AE2484">
        <v>2.3146204603605049</v>
      </c>
      <c r="AF2484">
        <v>-1</v>
      </c>
      <c r="AG2484">
        <v>-1</v>
      </c>
      <c r="AH2484">
        <v>-1</v>
      </c>
      <c r="AI2484">
        <v>-1.0660449765363296E-2</v>
      </c>
      <c r="AJ2484">
        <v>-1.8954235228493859E-2</v>
      </c>
      <c r="AK2484">
        <v>0.29061054486850674</v>
      </c>
      <c r="AL2484">
        <v>-0.1187825878792594</v>
      </c>
      <c r="AM2484">
        <v>0.33013530517261963</v>
      </c>
      <c r="AN2484">
        <v>-0.14669444495756584</v>
      </c>
      <c r="AO2484">
        <v>8.7935571654375995</v>
      </c>
      <c r="AP2484">
        <v>-3.3483958751150187</v>
      </c>
      <c r="AQ2484">
        <v>19.557860722772318</v>
      </c>
      <c r="AR2484">
        <v>0.47597059278890697</v>
      </c>
      <c r="AS2484">
        <v>0.18067829601351337</v>
      </c>
      <c r="AT2484">
        <v>-1</v>
      </c>
      <c r="AU2484">
        <v>-1</v>
      </c>
      <c r="AV2484">
        <v>-1.025855686008712</v>
      </c>
      <c r="AW2484">
        <v>32.140927660612192</v>
      </c>
      <c r="AX2484">
        <v>31.957739501636077</v>
      </c>
      <c r="AY2484">
        <v>-8.0561392591944614E-3</v>
      </c>
      <c r="AZ2484">
        <v>-30.610128763658324</v>
      </c>
      <c r="BA2484">
        <v>1381.7863815669123</v>
      </c>
    </row>
    <row r="2485" spans="1:100" x14ac:dyDescent="0.25">
      <c r="A2485">
        <v>5638</v>
      </c>
      <c r="B2485" t="s">
        <v>2773</v>
      </c>
      <c r="C2485">
        <v>2</v>
      </c>
      <c r="D2485">
        <v>3.9582272281853461</v>
      </c>
      <c r="E2485">
        <v>5.0267701869273915E-2</v>
      </c>
      <c r="F2485">
        <v>0.20210934643651862</v>
      </c>
      <c r="G2485">
        <v>0.21069401346740715</v>
      </c>
      <c r="H2485">
        <v>9.5815816521626393E-2</v>
      </c>
      <c r="I2485">
        <v>0</v>
      </c>
      <c r="J2485">
        <v>5.7489489912975831</v>
      </c>
      <c r="K2485">
        <v>9.5815816521626393E-2</v>
      </c>
      <c r="L2485">
        <v>-1</v>
      </c>
      <c r="M2485">
        <v>-1</v>
      </c>
      <c r="N2485">
        <v>1.9163163304325277</v>
      </c>
      <c r="O2485">
        <v>9.8165236881759341</v>
      </c>
      <c r="P2485">
        <v>0.42235732348817168</v>
      </c>
      <c r="Q2485">
        <v>1.275417736559715</v>
      </c>
      <c r="R2485">
        <v>0.42040136723384869</v>
      </c>
      <c r="S2485">
        <v>0.3327654065224141</v>
      </c>
      <c r="T2485">
        <v>0.29401751575490992</v>
      </c>
      <c r="U2485">
        <v>8.9803862471996523E-2</v>
      </c>
      <c r="V2485">
        <v>2.2436561460633222E-3</v>
      </c>
      <c r="W2485">
        <v>25.086716725672002</v>
      </c>
      <c r="X2485">
        <v>0.8593212965311896</v>
      </c>
      <c r="Y2485">
        <v>-1</v>
      </c>
      <c r="Z2485">
        <v>-1</v>
      </c>
      <c r="AA2485">
        <v>43.997429807442771</v>
      </c>
      <c r="AB2485">
        <v>0.13109415224137955</v>
      </c>
      <c r="AC2485">
        <v>0.13131296734095008</v>
      </c>
      <c r="AD2485">
        <v>0.12660416472580016</v>
      </c>
      <c r="AE2485">
        <v>18.880840370018159</v>
      </c>
      <c r="AF2485">
        <v>-1</v>
      </c>
      <c r="AG2485">
        <v>-1</v>
      </c>
      <c r="AH2485">
        <v>-1</v>
      </c>
      <c r="AI2485">
        <v>9.632571958563289E-4</v>
      </c>
      <c r="AJ2485">
        <v>2.2436561460633222E-3</v>
      </c>
      <c r="AK2485">
        <v>7.3973349617017431E-2</v>
      </c>
      <c r="AL2485">
        <v>9.7854607372229896E-2</v>
      </c>
      <c r="AM2485">
        <v>7.7812900574992655E-2</v>
      </c>
      <c r="AN2485">
        <v>0.10562795964006111</v>
      </c>
      <c r="AO2485">
        <v>2.3684404715500058</v>
      </c>
      <c r="AP2485">
        <v>3.076720818772575</v>
      </c>
      <c r="AQ2485">
        <v>30.329178347731769</v>
      </c>
      <c r="AR2485">
        <v>0.71306837753346464</v>
      </c>
      <c r="AS2485">
        <v>0.94742278359736587</v>
      </c>
      <c r="AT2485">
        <v>-1</v>
      </c>
      <c r="AU2485">
        <v>-1</v>
      </c>
      <c r="AV2485">
        <v>0.60960588718970032</v>
      </c>
      <c r="AW2485">
        <v>56.14749739670517</v>
      </c>
      <c r="AX2485">
        <v>56.278810606748301</v>
      </c>
      <c r="AY2485">
        <v>0.17685882679408205</v>
      </c>
      <c r="AZ2485">
        <v>1.7855902223341746</v>
      </c>
      <c r="BA2485">
        <v>1418.4135423146511</v>
      </c>
    </row>
    <row r="2486" spans="1:100" x14ac:dyDescent="0.25">
      <c r="A2486">
        <v>5639</v>
      </c>
      <c r="B2486" t="s">
        <v>2774</v>
      </c>
      <c r="C2486">
        <v>3</v>
      </c>
      <c r="D2486">
        <v>2.8399388477758771</v>
      </c>
      <c r="E2486">
        <v>0</v>
      </c>
      <c r="F2486">
        <v>1.116081852181941E-2</v>
      </c>
      <c r="G2486">
        <v>1.116081852181941E-2</v>
      </c>
      <c r="H2486">
        <v>0.25361589621686265</v>
      </c>
      <c r="I2486">
        <v>0</v>
      </c>
      <c r="J2486">
        <v>15.21695377301176</v>
      </c>
      <c r="K2486">
        <v>0.25361589621686265</v>
      </c>
      <c r="L2486">
        <v>-0.99999999999999822</v>
      </c>
      <c r="M2486">
        <v>-0.99999999999999822</v>
      </c>
      <c r="N2486">
        <v>5.0723179243372529</v>
      </c>
      <c r="O2486">
        <v>18.068053439309459</v>
      </c>
      <c r="P2486">
        <v>-0.38477019933332723</v>
      </c>
      <c r="Q2486">
        <v>-6.0504315678558712E-2</v>
      </c>
      <c r="R2486">
        <v>-4.7971733792550549E-2</v>
      </c>
      <c r="S2486">
        <v>0.33333333333333282</v>
      </c>
      <c r="T2486">
        <v>0.32461593154088664</v>
      </c>
      <c r="U2486">
        <v>5.2717361984200607E-2</v>
      </c>
      <c r="V2486">
        <v>0</v>
      </c>
      <c r="W2486">
        <v>18.28202922566231</v>
      </c>
      <c r="X2486">
        <v>0.60648541480171314</v>
      </c>
      <c r="Y2486">
        <v>-0.99999999999999822</v>
      </c>
      <c r="Z2486">
        <v>-0.99999999999999822</v>
      </c>
      <c r="AA2486">
        <v>22.732643258673001</v>
      </c>
      <c r="AB2486">
        <v>-0.10221063144419035</v>
      </c>
      <c r="AC2486">
        <v>0.41887005549243039</v>
      </c>
      <c r="AD2486">
        <v>-0.22668770871217536</v>
      </c>
      <c r="AE2486">
        <v>4.4985857668032425</v>
      </c>
      <c r="AF2486">
        <v>-0.99999999999999822</v>
      </c>
      <c r="AG2486">
        <v>-0.99999999999999822</v>
      </c>
      <c r="AH2486">
        <v>-0.99999999999999822</v>
      </c>
      <c r="AI2486">
        <v>0</v>
      </c>
      <c r="AJ2486">
        <v>0</v>
      </c>
      <c r="AK2486">
        <v>3.6796429939870215E-3</v>
      </c>
      <c r="AL2486">
        <v>-0.23075176974306383</v>
      </c>
      <c r="AM2486">
        <v>0.62723407265987807</v>
      </c>
      <c r="AN2486">
        <v>2.5319187886830505E-2</v>
      </c>
      <c r="AO2486">
        <v>15.699250031466894</v>
      </c>
      <c r="AP2486">
        <v>-0.52077915154455612</v>
      </c>
      <c r="AQ2486">
        <v>33.498982998674052</v>
      </c>
      <c r="AR2486">
        <v>0.7106666268584203</v>
      </c>
      <c r="AS2486">
        <v>0.86010131101857601</v>
      </c>
      <c r="AT2486">
        <v>-0.99999999999999822</v>
      </c>
      <c r="AU2486">
        <v>-0.99999999999999822</v>
      </c>
      <c r="AV2486">
        <v>-3.6810915270731139E-2</v>
      </c>
      <c r="AW2486">
        <v>40.279917546437886</v>
      </c>
      <c r="AX2486">
        <v>40.279917546437886</v>
      </c>
      <c r="AY2486">
        <v>7.0141209181915048E-2</v>
      </c>
      <c r="AZ2486">
        <v>-27.489088350486622</v>
      </c>
      <c r="BA2486">
        <v>1393.3815683346982</v>
      </c>
    </row>
    <row r="2487" spans="1:100" x14ac:dyDescent="0.25">
      <c r="A2487">
        <v>5641</v>
      </c>
      <c r="B2487" t="s">
        <v>2775</v>
      </c>
      <c r="C2487">
        <v>3</v>
      </c>
      <c r="D2487">
        <v>2.9973273688399864</v>
      </c>
      <c r="E2487">
        <v>0</v>
      </c>
      <c r="F2487">
        <v>0.21068140509542188</v>
      </c>
      <c r="G2487">
        <v>0.21068140509542188</v>
      </c>
      <c r="H2487">
        <v>-9.2099447825495409E-2</v>
      </c>
      <c r="I2487">
        <v>-7.5677787280586618E-3</v>
      </c>
      <c r="J2487">
        <v>-5.9800335932132445</v>
      </c>
      <c r="K2487">
        <v>-9.9667226553554061E-2</v>
      </c>
      <c r="L2487">
        <v>-1.0000000000000009</v>
      </c>
      <c r="M2487">
        <v>-1.0000000000000009</v>
      </c>
      <c r="N2487">
        <v>-1.9933445310710811</v>
      </c>
      <c r="O2487">
        <v>-2.7720248192778327</v>
      </c>
      <c r="P2487">
        <v>-1.1497968888895005</v>
      </c>
      <c r="Q2487">
        <v>-0.54632238768097174</v>
      </c>
      <c r="R2487">
        <v>-0.29149144981889202</v>
      </c>
      <c r="S2487">
        <v>0.3333333333333337</v>
      </c>
      <c r="T2487">
        <v>0.27236153518327094</v>
      </c>
      <c r="U2487">
        <v>0.22083667120727862</v>
      </c>
      <c r="V2487">
        <v>-1.6702132749554816E-2</v>
      </c>
      <c r="W2487">
        <v>36.379865341115284</v>
      </c>
      <c r="X2487">
        <v>1.4193713277192737</v>
      </c>
      <c r="Y2487">
        <v>-1.0000000000000009</v>
      </c>
      <c r="Z2487">
        <v>-1.0000000000000009</v>
      </c>
      <c r="AA2487">
        <v>51.048183078787666</v>
      </c>
      <c r="AB2487">
        <v>0.11803564881448336</v>
      </c>
      <c r="AC2487">
        <v>0.13576777707567117</v>
      </c>
      <c r="AD2487">
        <v>4.5392757859670826E-2</v>
      </c>
      <c r="AE2487">
        <v>14.959809187491267</v>
      </c>
      <c r="AF2487">
        <v>-1.0000000000000009</v>
      </c>
      <c r="AG2487">
        <v>-1.0000000000000009</v>
      </c>
      <c r="AH2487">
        <v>-1.0000000000000009</v>
      </c>
      <c r="AI2487">
        <v>0</v>
      </c>
      <c r="AJ2487">
        <v>-1.6702132749554816E-2</v>
      </c>
      <c r="AK2487">
        <v>9.3341834045763517E-2</v>
      </c>
      <c r="AL2487">
        <v>0.34863469499522171</v>
      </c>
      <c r="AM2487">
        <v>0.45293550120982595</v>
      </c>
      <c r="AN2487">
        <v>-0.12219610532421825</v>
      </c>
      <c r="AO2487">
        <v>11.790096700474461</v>
      </c>
      <c r="AP2487">
        <v>-1.311729158129348</v>
      </c>
      <c r="AQ2487">
        <v>30.399831747902027</v>
      </c>
      <c r="AR2487">
        <v>0.80982940697432859</v>
      </c>
      <c r="AS2487">
        <v>1.3197041011657202</v>
      </c>
      <c r="AT2487">
        <v>-1.0000000000000009</v>
      </c>
      <c r="AU2487">
        <v>-1.0000000000000009</v>
      </c>
      <c r="AV2487">
        <v>-8.0810044723470476E-2</v>
      </c>
      <c r="AW2487">
        <v>46.964429101380496</v>
      </c>
      <c r="AX2487">
        <v>45.294215826425017</v>
      </c>
      <c r="AY2487">
        <v>2.854453779858579E-2</v>
      </c>
      <c r="AZ2487">
        <v>-29.327797759923538</v>
      </c>
      <c r="BA2487">
        <v>1339.1840027057244</v>
      </c>
    </row>
    <row r="2488" spans="1:100" x14ac:dyDescent="0.25">
      <c r="A2488">
        <v>5642</v>
      </c>
      <c r="B2488" t="s">
        <v>2776</v>
      </c>
      <c r="C2488">
        <v>3</v>
      </c>
      <c r="D2488">
        <v>3.283353529294665</v>
      </c>
      <c r="E2488">
        <v>0</v>
      </c>
      <c r="F2488">
        <v>0</v>
      </c>
      <c r="G2488">
        <v>0</v>
      </c>
      <c r="H2488">
        <v>3.0487454735834349E-2</v>
      </c>
      <c r="I2488">
        <v>0</v>
      </c>
      <c r="J2488">
        <v>1.8292472841500618</v>
      </c>
      <c r="K2488">
        <v>3.0487454735834349E-2</v>
      </c>
      <c r="L2488">
        <v>-1.0000000000000002</v>
      </c>
      <c r="M2488">
        <v>-1.0000000000000002</v>
      </c>
      <c r="N2488">
        <v>0.60974909471668703</v>
      </c>
      <c r="O2488">
        <v>5.1126008134447254</v>
      </c>
      <c r="P2488">
        <v>2.1048022722205881</v>
      </c>
      <c r="Q2488">
        <v>-2.199637022606922E-2</v>
      </c>
      <c r="R2488">
        <v>0.18976919736059247</v>
      </c>
      <c r="S2488">
        <v>0.26693251650837141</v>
      </c>
      <c r="T2488">
        <v>9.8904977977870387E-2</v>
      </c>
      <c r="U2488">
        <v>0.15250962794841433</v>
      </c>
      <c r="V2488">
        <v>0</v>
      </c>
      <c r="W2488">
        <v>19.514386707952848</v>
      </c>
      <c r="X2488">
        <v>0.69777053558570989</v>
      </c>
      <c r="Y2488">
        <v>-1.0000000000000002</v>
      </c>
      <c r="Z2488">
        <v>-1.0000000000000002</v>
      </c>
      <c r="AA2488">
        <v>10.481241541218887</v>
      </c>
      <c r="AB2488">
        <v>-7.7910579885308723E-2</v>
      </c>
      <c r="AC2488">
        <v>-7.4731865259436078E-2</v>
      </c>
      <c r="AD2488">
        <v>-3.181584213714661E-2</v>
      </c>
      <c r="AE2488">
        <v>-9.2229143640945708</v>
      </c>
      <c r="AF2488">
        <v>-1.0000000000000002</v>
      </c>
      <c r="AG2488">
        <v>-1.0000000000000002</v>
      </c>
      <c r="AH2488">
        <v>-1.0000000000000002</v>
      </c>
      <c r="AI2488">
        <v>0</v>
      </c>
      <c r="AJ2488">
        <v>0</v>
      </c>
      <c r="AK2488">
        <v>1.6909598476313625E-2</v>
      </c>
      <c r="AL2488">
        <v>6.6354649963430337E-2</v>
      </c>
      <c r="AM2488">
        <v>0.24187612464374769</v>
      </c>
      <c r="AN2488">
        <v>2.9852709718882431E-2</v>
      </c>
      <c r="AO2488">
        <v>6.1314511084752619</v>
      </c>
      <c r="AP2488">
        <v>1.0780909927892128</v>
      </c>
      <c r="AQ2488">
        <v>21.343633992102909</v>
      </c>
      <c r="AR2488">
        <v>0.51834712243465619</v>
      </c>
      <c r="AS2488">
        <v>0.7282579903215437</v>
      </c>
      <c r="AT2488">
        <v>-1.0000000000000002</v>
      </c>
      <c r="AU2488">
        <v>-1.0000000000000002</v>
      </c>
      <c r="AV2488">
        <v>0.18976919736059247</v>
      </c>
      <c r="AW2488">
        <v>16.671933347452818</v>
      </c>
      <c r="AX2488">
        <v>16.671933347452818</v>
      </c>
      <c r="AY2488">
        <v>-1.7640012632337564E-2</v>
      </c>
      <c r="AZ2488">
        <v>-38.708241192087527</v>
      </c>
      <c r="BA2488">
        <v>1332.8820888612513</v>
      </c>
    </row>
    <row r="2489" spans="1:100" x14ac:dyDescent="0.25">
      <c r="A2489">
        <v>5648</v>
      </c>
      <c r="B2489" t="s">
        <v>2777</v>
      </c>
      <c r="C2489">
        <v>3</v>
      </c>
      <c r="D2489">
        <v>4.6858116236113441</v>
      </c>
      <c r="E2489">
        <v>7.5337125075874544E-3</v>
      </c>
      <c r="F2489">
        <v>0.40612537830616408</v>
      </c>
      <c r="G2489">
        <v>0.40612537830616408</v>
      </c>
      <c r="H2489">
        <v>0.50068892111208529</v>
      </c>
      <c r="I2489">
        <v>0</v>
      </c>
      <c r="J2489">
        <v>30.041335266725113</v>
      </c>
      <c r="K2489">
        <v>0.50068892111208529</v>
      </c>
      <c r="L2489">
        <v>-1.0000000000000004</v>
      </c>
      <c r="M2489">
        <v>-1.0000000000000004</v>
      </c>
      <c r="N2489">
        <v>10.013778422241703</v>
      </c>
      <c r="O2489">
        <v>35.1332722686426</v>
      </c>
      <c r="P2489">
        <v>-0.10637669925471874</v>
      </c>
      <c r="Q2489">
        <v>-2.1077344459995642</v>
      </c>
      <c r="R2489">
        <v>-0.73936871681297756</v>
      </c>
      <c r="S2489">
        <v>0.33333333333333343</v>
      </c>
      <c r="T2489">
        <v>0.40216947940268755</v>
      </c>
      <c r="U2489">
        <v>6.8430476656332173E-2</v>
      </c>
      <c r="V2489">
        <v>1.1944532357187187E-3</v>
      </c>
      <c r="W2489">
        <v>12.177552860639482</v>
      </c>
      <c r="X2489">
        <v>0.56770203132133756</v>
      </c>
      <c r="Y2489">
        <v>-1.0000000000000004</v>
      </c>
      <c r="Z2489">
        <v>-1.0000000000000004</v>
      </c>
      <c r="AA2489">
        <v>36.202538570753426</v>
      </c>
      <c r="AB2489">
        <v>0.25921220646920889</v>
      </c>
      <c r="AC2489">
        <v>0.13696404839109058</v>
      </c>
      <c r="AD2489">
        <v>9.9110833678238988E-2</v>
      </c>
      <c r="AE2489">
        <v>24.764354426926932</v>
      </c>
      <c r="AF2489">
        <v>-1.0000000000000004</v>
      </c>
      <c r="AG2489">
        <v>-1.0000000000000004</v>
      </c>
      <c r="AH2489">
        <v>-1.0000000000000004</v>
      </c>
      <c r="AI2489">
        <v>-8.3370112726239599E-4</v>
      </c>
      <c r="AJ2489">
        <v>1.1944532357187187E-3</v>
      </c>
      <c r="AK2489">
        <v>7.8806019192160626E-2</v>
      </c>
      <c r="AL2489">
        <v>-7.345483209279878E-2</v>
      </c>
      <c r="AM2489">
        <v>0.22326888408868575</v>
      </c>
      <c r="AN2489">
        <v>6.5928255989842227E-2</v>
      </c>
      <c r="AO2489">
        <v>5.9757521981779496</v>
      </c>
      <c r="AP2489">
        <v>1.2809322392820606</v>
      </c>
      <c r="AQ2489">
        <v>42.218888127364579</v>
      </c>
      <c r="AR2489">
        <v>0.80512774262807163</v>
      </c>
      <c r="AS2489">
        <v>1.0683909524334225</v>
      </c>
      <c r="AT2489">
        <v>-1.0000000000000004</v>
      </c>
      <c r="AU2489">
        <v>-1.0000000000000004</v>
      </c>
      <c r="AV2489">
        <v>-0.33324333850681381</v>
      </c>
      <c r="AW2489">
        <v>72.616743078678113</v>
      </c>
      <c r="AX2489">
        <v>72.719514379704748</v>
      </c>
      <c r="AY2489">
        <v>0.15227922715342804</v>
      </c>
      <c r="AZ2489">
        <v>21.411019014643031</v>
      </c>
      <c r="BA2489">
        <v>1411.4959085161681</v>
      </c>
    </row>
    <row r="2490" spans="1:100" x14ac:dyDescent="0.25">
      <c r="A2490">
        <v>5651</v>
      </c>
      <c r="B2490" t="s">
        <v>2778</v>
      </c>
      <c r="C2490">
        <v>3</v>
      </c>
      <c r="D2490">
        <v>-1.0972168663486304</v>
      </c>
      <c r="E2490">
        <v>0</v>
      </c>
      <c r="F2490">
        <v>-4.1683939244335028E-2</v>
      </c>
      <c r="G2490">
        <v>-4.1683939244335028E-2</v>
      </c>
      <c r="H2490">
        <v>-0.20400667806081818</v>
      </c>
      <c r="I2490">
        <v>0</v>
      </c>
      <c r="J2490">
        <v>-12.240400683649094</v>
      </c>
      <c r="K2490">
        <v>-0.20400667806081818</v>
      </c>
      <c r="L2490">
        <v>-1.0000000000000002</v>
      </c>
      <c r="M2490">
        <v>-1.0000000000000002</v>
      </c>
      <c r="N2490">
        <v>-4.0801335612163641</v>
      </c>
      <c r="O2490">
        <v>-13.379301489242064</v>
      </c>
      <c r="P2490">
        <v>-0.77164085319993103</v>
      </c>
      <c r="Q2490">
        <v>-0.26197048632544917</v>
      </c>
      <c r="R2490">
        <v>-0.16740603791857439</v>
      </c>
      <c r="S2490">
        <v>0.32821775142568588</v>
      </c>
      <c r="T2490">
        <v>5.5003536072914541E-2</v>
      </c>
      <c r="U2490">
        <v>2.4714722433594197E-2</v>
      </c>
      <c r="V2490">
        <v>0</v>
      </c>
      <c r="W2490">
        <v>24.477707519720528</v>
      </c>
      <c r="X2490">
        <v>0.40775705803337658</v>
      </c>
      <c r="Y2490">
        <v>-1.0000000000000002</v>
      </c>
      <c r="Z2490">
        <v>-1.0000000000000002</v>
      </c>
      <c r="AA2490">
        <v>18.43494563057229</v>
      </c>
      <c r="AB2490">
        <v>-0.15736515048620797</v>
      </c>
      <c r="AC2490">
        <v>2.346660562681175E-2</v>
      </c>
      <c r="AD2490">
        <v>1.6391427834803254E-2</v>
      </c>
      <c r="AE2490">
        <v>-5.8753558512296475</v>
      </c>
      <c r="AF2490">
        <v>-1.0000000000000002</v>
      </c>
      <c r="AG2490">
        <v>-1.0000000000000002</v>
      </c>
      <c r="AH2490">
        <v>-1.0000000000000002</v>
      </c>
      <c r="AI2490">
        <v>0</v>
      </c>
      <c r="AJ2490">
        <v>0</v>
      </c>
      <c r="AK2490">
        <v>-5.1252804854989807E-2</v>
      </c>
      <c r="AL2490">
        <v>2.2949937914657111E-3</v>
      </c>
      <c r="AM2490">
        <v>0.30143579987673563</v>
      </c>
      <c r="AN2490">
        <v>0.16655637256117503</v>
      </c>
      <c r="AO2490">
        <v>7.2796309726434467</v>
      </c>
      <c r="AP2490">
        <v>4.1753842829867036</v>
      </c>
      <c r="AQ2490">
        <v>12.237306836071429</v>
      </c>
      <c r="AR2490">
        <v>0.4079360099321947</v>
      </c>
      <c r="AS2490">
        <v>0.20375037997255854</v>
      </c>
      <c r="AT2490">
        <v>-1.0000000000000002</v>
      </c>
      <c r="AU2490">
        <v>-1.0000000000000002</v>
      </c>
      <c r="AV2490">
        <v>-0.20908997716290939</v>
      </c>
      <c r="AW2490">
        <v>9.2310284243169374</v>
      </c>
      <c r="AX2490">
        <v>9.2310284243169374</v>
      </c>
      <c r="AY2490">
        <v>-0.14614159243380043</v>
      </c>
      <c r="AZ2490">
        <v>-50.13720479260143</v>
      </c>
      <c r="BA2490">
        <v>1354.4145336990412</v>
      </c>
      <c r="CU2490" t="e">
        <v>#N/A</v>
      </c>
      <c r="CV2490" t="e">
        <v>#N/A</v>
      </c>
    </row>
    <row r="2491" spans="1:100" x14ac:dyDescent="0.25">
      <c r="A2491">
        <v>5652</v>
      </c>
      <c r="B2491" t="s">
        <v>2775</v>
      </c>
      <c r="C2491">
        <v>3</v>
      </c>
      <c r="D2491">
        <v>3.2040017753961902</v>
      </c>
      <c r="E2491">
        <v>-0.10048559278546505</v>
      </c>
      <c r="F2491">
        <v>-4.0914712844494175E-2</v>
      </c>
      <c r="G2491">
        <v>-7.3661411688515879E-2</v>
      </c>
      <c r="H2491">
        <v>-8.3619885523138248E-4</v>
      </c>
      <c r="I2491">
        <v>0</v>
      </c>
      <c r="J2491">
        <v>-5.0171931313883866E-2</v>
      </c>
      <c r="K2491">
        <v>-8.3619885523138248E-4</v>
      </c>
      <c r="L2491">
        <v>-1.0000000000000004</v>
      </c>
      <c r="M2491">
        <v>-1.0000000000000004</v>
      </c>
      <c r="N2491">
        <v>-1.6723977104627356E-2</v>
      </c>
      <c r="O2491">
        <v>3.0801684323937897</v>
      </c>
      <c r="P2491">
        <v>-0.86184892149038539</v>
      </c>
      <c r="Q2491">
        <v>0.89926966440275424</v>
      </c>
      <c r="R2491">
        <v>0.2023429411713982</v>
      </c>
      <c r="S2491">
        <v>0.33745399621106192</v>
      </c>
      <c r="T2491">
        <v>0.15662822650271224</v>
      </c>
      <c r="U2491">
        <v>-0.22961915775984804</v>
      </c>
      <c r="V2491">
        <v>0</v>
      </c>
      <c r="W2491">
        <v>10.611970552366309</v>
      </c>
      <c r="X2491">
        <v>-0.60026331630100838</v>
      </c>
      <c r="Y2491">
        <v>-1.0000000000000004</v>
      </c>
      <c r="Z2491">
        <v>-1.0000000000000004</v>
      </c>
      <c r="AA2491">
        <v>-8.4463544636523604</v>
      </c>
      <c r="AB2491">
        <v>4.4694850435385326E-2</v>
      </c>
      <c r="AC2491">
        <v>-0.14610395560451023</v>
      </c>
      <c r="AD2491">
        <v>-0.28380425397467596</v>
      </c>
      <c r="AE2491">
        <v>-19.260667957190069</v>
      </c>
      <c r="AF2491">
        <v>-1.0000000000000004</v>
      </c>
      <c r="AG2491">
        <v>-1.0000000000000004</v>
      </c>
      <c r="AH2491">
        <v>-1.0000000000000004</v>
      </c>
      <c r="AI2491">
        <v>0</v>
      </c>
      <c r="AJ2491">
        <v>0</v>
      </c>
      <c r="AK2491">
        <v>0.24188959124753281</v>
      </c>
      <c r="AL2491">
        <v>-0.2062635815880724</v>
      </c>
      <c r="AM2491">
        <v>1.6131195207983777E-2</v>
      </c>
      <c r="AN2491">
        <v>1.4361443052988978E-2</v>
      </c>
      <c r="AO2491">
        <v>1.6127278364372586</v>
      </c>
      <c r="AP2491">
        <v>-0.6722818316156377</v>
      </c>
      <c r="AQ2491">
        <v>10.561798621052413</v>
      </c>
      <c r="AR2491">
        <v>0.26446306495392635</v>
      </c>
      <c r="AS2491">
        <v>-0.60109951515623961</v>
      </c>
      <c r="AT2491">
        <v>-1.0000000000000004</v>
      </c>
      <c r="AU2491">
        <v>-1.0000000000000004</v>
      </c>
      <c r="AV2491">
        <v>0.12868152948288225</v>
      </c>
      <c r="AW2491">
        <v>-6.038467862874203</v>
      </c>
      <c r="AX2491">
        <v>-6.038467862874203</v>
      </c>
      <c r="AY2491">
        <v>-0.21598552699816484</v>
      </c>
      <c r="AZ2491">
        <v>-65.650069189906418</v>
      </c>
      <c r="BA2491">
        <v>1261.6176466730233</v>
      </c>
      <c r="CU2491" t="e">
        <v>#N/A</v>
      </c>
      <c r="CV2491" t="e">
        <v>#N/A</v>
      </c>
    </row>
    <row r="2492" spans="1:100" x14ac:dyDescent="0.25">
      <c r="A2492">
        <v>5653</v>
      </c>
      <c r="B2492" t="s">
        <v>2779</v>
      </c>
      <c r="C2492">
        <v>3</v>
      </c>
      <c r="D2492">
        <v>5.0770528760600682</v>
      </c>
      <c r="E2492">
        <v>0</v>
      </c>
      <c r="F2492">
        <v>-8.5533659008324894E-2</v>
      </c>
      <c r="G2492">
        <v>-8.5533659008324894E-2</v>
      </c>
      <c r="H2492">
        <v>-3.5801522625100092E-2</v>
      </c>
      <c r="I2492">
        <v>0</v>
      </c>
      <c r="J2492">
        <v>-2.1480913575060052</v>
      </c>
      <c r="K2492">
        <v>-3.5801522625100092E-2</v>
      </c>
      <c r="L2492">
        <v>-1.0000000000000004</v>
      </c>
      <c r="M2492">
        <v>-1.0000000000000004</v>
      </c>
      <c r="N2492">
        <v>-0.71603045250200181</v>
      </c>
      <c r="O2492">
        <v>2.8434278595457321</v>
      </c>
      <c r="P2492">
        <v>0.46974234130555592</v>
      </c>
      <c r="Q2492">
        <v>-3.4185999569121215</v>
      </c>
      <c r="R2492">
        <v>-1.2287502187500516</v>
      </c>
      <c r="S2492">
        <v>0.33333333333333337</v>
      </c>
      <c r="T2492">
        <v>0.31569704450026526</v>
      </c>
      <c r="U2492">
        <v>-6.5634309887432615E-2</v>
      </c>
      <c r="V2492">
        <v>-1.8524788147265759E-2</v>
      </c>
      <c r="W2492">
        <v>24.026912096960007</v>
      </c>
      <c r="X2492">
        <v>0.31803978287459495</v>
      </c>
      <c r="Y2492">
        <v>-1.0000000000000004</v>
      </c>
      <c r="Z2492">
        <v>-1.0000000000000004</v>
      </c>
      <c r="AA2492">
        <v>46.825060937920242</v>
      </c>
      <c r="AB2492">
        <v>-1.5117524095912445E-2</v>
      </c>
      <c r="AC2492">
        <v>0.15851890098093169</v>
      </c>
      <c r="AD2492">
        <v>0.33713660430918696</v>
      </c>
      <c r="AE2492">
        <v>24.02689905971031</v>
      </c>
      <c r="AF2492">
        <v>-1.0000000000000004</v>
      </c>
      <c r="AG2492">
        <v>-1.0000000000000004</v>
      </c>
      <c r="AH2492">
        <v>-1.0000000000000004</v>
      </c>
      <c r="AI2492">
        <v>0</v>
      </c>
      <c r="AJ2492">
        <v>-1.8524788147265759E-2</v>
      </c>
      <c r="AK2492">
        <v>0.20925383575299794</v>
      </c>
      <c r="AL2492">
        <v>-7.005583247570317E-2</v>
      </c>
      <c r="AM2492">
        <v>0.38559261259289018</v>
      </c>
      <c r="AN2492">
        <v>0.69925037325533679</v>
      </c>
      <c r="AO2492">
        <v>10.686084493587243</v>
      </c>
      <c r="AP2492">
        <v>17.130980169004907</v>
      </c>
      <c r="AQ2492">
        <v>21.878820739454</v>
      </c>
      <c r="AR2492">
        <v>0.56487127979890006</v>
      </c>
      <c r="AS2492">
        <v>0.28223826024949483</v>
      </c>
      <c r="AT2492">
        <v>-1.0000000000000004</v>
      </c>
      <c r="AU2492">
        <v>-1.0000000000000004</v>
      </c>
      <c r="AV2492">
        <v>-1.3142838777583763</v>
      </c>
      <c r="AW2492">
        <v>66.799468966470926</v>
      </c>
      <c r="AX2492">
        <v>64.94699015174433</v>
      </c>
      <c r="AY2492">
        <v>0.21282401702222087</v>
      </c>
      <c r="AZ2492">
        <v>13.687783843074858</v>
      </c>
      <c r="BA2492">
        <v>1444.213315041429</v>
      </c>
      <c r="CU2492" t="e">
        <v>#N/A</v>
      </c>
      <c r="CV2492" t="e">
        <v>#N/A</v>
      </c>
    </row>
    <row r="2493" spans="1:100" x14ac:dyDescent="0.25">
      <c r="A2493">
        <v>5654</v>
      </c>
      <c r="B2493" t="s">
        <v>1069</v>
      </c>
      <c r="C2493">
        <v>3</v>
      </c>
      <c r="D2493">
        <v>4.9881606714816078</v>
      </c>
      <c r="E2493">
        <v>0</v>
      </c>
      <c r="F2493">
        <v>-0.32870030469725259</v>
      </c>
      <c r="G2493">
        <v>-0.32870030469725259</v>
      </c>
      <c r="H2493">
        <v>0.54143060827124734</v>
      </c>
      <c r="I2493">
        <v>0</v>
      </c>
      <c r="J2493">
        <v>32.4858364962748</v>
      </c>
      <c r="K2493">
        <v>0.54143060827124734</v>
      </c>
      <c r="L2493">
        <v>-0.99999999999999978</v>
      </c>
      <c r="M2493">
        <v>-0.99999999999999978</v>
      </c>
      <c r="N2493">
        <v>10.828612165424937</v>
      </c>
      <c r="O2493">
        <v>37.145296863059158</v>
      </c>
      <c r="P2493">
        <v>0</v>
      </c>
      <c r="Q2493">
        <v>-1.5499402792140841E-2</v>
      </c>
      <c r="R2493">
        <v>-1.0061859025397732E-2</v>
      </c>
      <c r="S2493">
        <v>0.33333333333333337</v>
      </c>
      <c r="T2493">
        <v>0.33586941888888022</v>
      </c>
      <c r="U2493">
        <v>0.20962527593063332</v>
      </c>
      <c r="V2493">
        <v>0</v>
      </c>
      <c r="W2493">
        <v>13.495896795263993</v>
      </c>
      <c r="X2493">
        <v>0.96880933322904728</v>
      </c>
      <c r="Y2493">
        <v>-0.99999999999999978</v>
      </c>
      <c r="Z2493">
        <v>-0.99999999999999978</v>
      </c>
      <c r="AA2493">
        <v>63.733787464260018</v>
      </c>
      <c r="AB2493">
        <v>0.3065577323745266</v>
      </c>
      <c r="AC2493">
        <v>0.41359347411469416</v>
      </c>
      <c r="AD2493">
        <v>0.28480784407120713</v>
      </c>
      <c r="AE2493">
        <v>50.247952528021393</v>
      </c>
      <c r="AF2493">
        <v>-0.99999999999999978</v>
      </c>
      <c r="AG2493">
        <v>-0.99999999999999978</v>
      </c>
      <c r="AH2493">
        <v>-0.99999999999999978</v>
      </c>
      <c r="AI2493">
        <v>-1.875203027032888E-2</v>
      </c>
      <c r="AJ2493">
        <v>0</v>
      </c>
      <c r="AK2493">
        <v>-4.8918243913481124E-2</v>
      </c>
      <c r="AL2493">
        <v>-0.16912780084441839</v>
      </c>
      <c r="AM2493">
        <v>0.22700696721287755</v>
      </c>
      <c r="AN2493">
        <v>5.1800620505307211E-2</v>
      </c>
      <c r="AO2493">
        <v>5.4305829607545339</v>
      </c>
      <c r="AP2493">
        <v>0.44937650841058918</v>
      </c>
      <c r="AQ2493">
        <v>45.981733291538802</v>
      </c>
      <c r="AR2493">
        <v>0.87882802815284666</v>
      </c>
      <c r="AS2493">
        <v>1.5102399415002941</v>
      </c>
      <c r="AT2493">
        <v>-0.99999999999999978</v>
      </c>
      <c r="AU2493">
        <v>-0.99999999999999978</v>
      </c>
      <c r="AV2493">
        <v>-0.33876216372265044</v>
      </c>
      <c r="AW2493">
        <v>101.32846083572974</v>
      </c>
      <c r="AX2493">
        <v>100.95342023032316</v>
      </c>
      <c r="AY2493">
        <v>0.1661488380769198</v>
      </c>
      <c r="AZ2493">
        <v>-23.126489499150019</v>
      </c>
      <c r="BA2493">
        <v>1430.1283956139569</v>
      </c>
      <c r="CU2493" t="e">
        <v>#N/A</v>
      </c>
      <c r="CV2493" t="e">
        <v>#N/A</v>
      </c>
    </row>
    <row r="2494" spans="1:100" x14ac:dyDescent="0.25">
      <c r="A2494">
        <v>5657</v>
      </c>
      <c r="B2494" t="s">
        <v>2780</v>
      </c>
      <c r="C2494">
        <v>2</v>
      </c>
      <c r="D2494">
        <v>4.8736844386583105</v>
      </c>
      <c r="E2494">
        <v>0.25361645417769968</v>
      </c>
      <c r="F2494">
        <v>0.70846995263362955</v>
      </c>
      <c r="G2494">
        <v>0.71935405066391178</v>
      </c>
      <c r="H2494">
        <v>0.20104718331381696</v>
      </c>
      <c r="I2494">
        <v>0</v>
      </c>
      <c r="J2494">
        <v>12.062830998829018</v>
      </c>
      <c r="K2494">
        <v>0.20104718331381696</v>
      </c>
      <c r="L2494">
        <v>-1</v>
      </c>
      <c r="M2494">
        <v>-1</v>
      </c>
      <c r="N2494">
        <v>4.020943666276338</v>
      </c>
      <c r="O2494">
        <v>16.374996274565149</v>
      </c>
      <c r="P2494">
        <v>1.4522100595728349</v>
      </c>
      <c r="Q2494">
        <v>3.6824509490089943</v>
      </c>
      <c r="R2494">
        <v>1.2109875819450335</v>
      </c>
      <c r="S2494">
        <v>0.35243615604521988</v>
      </c>
      <c r="T2494">
        <v>0.37706781517579535</v>
      </c>
      <c r="U2494">
        <v>0.19264347920339886</v>
      </c>
      <c r="V2494">
        <v>1.5841988649244704E-2</v>
      </c>
      <c r="W2494">
        <v>31.577354406407487</v>
      </c>
      <c r="X2494">
        <v>1.3357359625399856</v>
      </c>
      <c r="Y2494">
        <v>-1</v>
      </c>
      <c r="Z2494">
        <v>-1</v>
      </c>
      <c r="AA2494">
        <v>57.360607380542532</v>
      </c>
      <c r="AB2494">
        <v>0.24644795529357405</v>
      </c>
      <c r="AC2494">
        <v>0.2467105468858227</v>
      </c>
      <c r="AD2494">
        <v>0.24101076026607185</v>
      </c>
      <c r="AE2494">
        <v>29.507980714870222</v>
      </c>
      <c r="AF2494">
        <v>-1</v>
      </c>
      <c r="AG2494">
        <v>-1</v>
      </c>
      <c r="AH2494">
        <v>-1</v>
      </c>
      <c r="AI2494">
        <v>8.4198022542919075E-3</v>
      </c>
      <c r="AJ2494">
        <v>1.5841988649244704E-2</v>
      </c>
      <c r="AK2494">
        <v>-6.4998237770311426E-2</v>
      </c>
      <c r="AL2494">
        <v>0.23682619475955874</v>
      </c>
      <c r="AM2494">
        <v>-8.4050555326996554E-2</v>
      </c>
      <c r="AN2494">
        <v>0.2674914155420503</v>
      </c>
      <c r="AO2494">
        <v>-1.7532370873836181</v>
      </c>
      <c r="AP2494">
        <v>7.1983983777061988</v>
      </c>
      <c r="AQ2494">
        <v>37.238920263731011</v>
      </c>
      <c r="AR2494">
        <v>0.86516532226042908</v>
      </c>
      <c r="AS2494">
        <v>1.4392852194838437</v>
      </c>
      <c r="AT2494">
        <v>-1</v>
      </c>
      <c r="AU2494">
        <v>-1</v>
      </c>
      <c r="AV2494">
        <v>1.6587456282877797</v>
      </c>
      <c r="AW2494">
        <v>71.547581856238963</v>
      </c>
      <c r="AX2494">
        <v>71.880645991082218</v>
      </c>
      <c r="AY2494">
        <v>0.29548077596705635</v>
      </c>
      <c r="AZ2494">
        <v>22.567268487743934</v>
      </c>
      <c r="BA2494">
        <v>1423.7453304573562</v>
      </c>
    </row>
    <row r="2495" spans="1:100" x14ac:dyDescent="0.25">
      <c r="A2495">
        <v>5658</v>
      </c>
      <c r="B2495" t="s">
        <v>2781</v>
      </c>
      <c r="C2495">
        <v>3</v>
      </c>
      <c r="D2495">
        <v>4.9312741921206076</v>
      </c>
      <c r="E2495">
        <v>-0.19811796568018739</v>
      </c>
      <c r="F2495">
        <v>9.964291763898428E-2</v>
      </c>
      <c r="G2495">
        <v>4.7241214525449465E-2</v>
      </c>
      <c r="H2495">
        <v>5.1797908028585166E-2</v>
      </c>
      <c r="I2495">
        <v>0</v>
      </c>
      <c r="J2495">
        <v>3.1078744817151089</v>
      </c>
      <c r="K2495">
        <v>5.1797908028585166E-2</v>
      </c>
      <c r="L2495">
        <v>-1.000000000000002</v>
      </c>
      <c r="M2495">
        <v>-1.000000000000002</v>
      </c>
      <c r="N2495">
        <v>1.0359581605717025</v>
      </c>
      <c r="O2495">
        <v>8.0863898883611629</v>
      </c>
      <c r="P2495">
        <v>0.22292178381379932</v>
      </c>
      <c r="Q2495">
        <v>1.1345411371021756</v>
      </c>
      <c r="R2495">
        <v>0.41155052492809707</v>
      </c>
      <c r="S2495">
        <v>0.33333333333333376</v>
      </c>
      <c r="T2495">
        <v>0.53499438172144387</v>
      </c>
      <c r="U2495">
        <v>0.21237038541812719</v>
      </c>
      <c r="V2495">
        <v>-1.8096446208798335E-2</v>
      </c>
      <c r="W2495">
        <v>40.432149849420838</v>
      </c>
      <c r="X2495">
        <v>1.7281320445201922</v>
      </c>
      <c r="Y2495">
        <v>-1.000000000000002</v>
      </c>
      <c r="Z2495">
        <v>-1.000000000000002</v>
      </c>
      <c r="AA2495">
        <v>68.094278450496802</v>
      </c>
      <c r="AB2495">
        <v>7.8868072267724978E-2</v>
      </c>
      <c r="AC2495">
        <v>0.39823173649722537</v>
      </c>
      <c r="AD2495">
        <v>6.7911752758006969E-2</v>
      </c>
      <c r="AE2495">
        <v>27.250578076147864</v>
      </c>
      <c r="AF2495">
        <v>-1.000000000000002</v>
      </c>
      <c r="AG2495">
        <v>-1.000000000000002</v>
      </c>
      <c r="AH2495">
        <v>-1.000000000000002</v>
      </c>
      <c r="AI2495">
        <v>0</v>
      </c>
      <c r="AJ2495">
        <v>-1.8096446208798335E-2</v>
      </c>
      <c r="AK2495">
        <v>0.22241433659176835</v>
      </c>
      <c r="AL2495">
        <v>1.2394026352418687E-2</v>
      </c>
      <c r="AM2495">
        <v>0.28593128180405369</v>
      </c>
      <c r="AN2495">
        <v>1.9337759322557699E-2</v>
      </c>
      <c r="AO2495">
        <v>8.2603537280601831</v>
      </c>
      <c r="AP2495">
        <v>0.54541411482603586</v>
      </c>
      <c r="AQ2495">
        <v>43.54002433113596</v>
      </c>
      <c r="AR2495">
        <v>1.0626016542641072</v>
      </c>
      <c r="AS2495">
        <v>1.7799299525487784</v>
      </c>
      <c r="AT2495">
        <v>-1.000000000000002</v>
      </c>
      <c r="AU2495">
        <v>-1.000000000000002</v>
      </c>
      <c r="AV2495">
        <v>0.45879173945354679</v>
      </c>
      <c r="AW2495">
        <v>76.726082453684043</v>
      </c>
      <c r="AX2495">
        <v>74.916437832804206</v>
      </c>
      <c r="AY2495">
        <v>0.16553296506267662</v>
      </c>
      <c r="AZ2495">
        <v>4.0987456560829223</v>
      </c>
      <c r="BA2495">
        <v>1459.2321538370991</v>
      </c>
      <c r="CU2495" t="e">
        <v>#N/A</v>
      </c>
      <c r="CV2495" t="e">
        <v>#N/A</v>
      </c>
    </row>
    <row r="2496" spans="1:100" x14ac:dyDescent="0.25">
      <c r="A2496">
        <v>5659</v>
      </c>
      <c r="B2496" t="s">
        <v>2782</v>
      </c>
      <c r="C2496">
        <v>2</v>
      </c>
      <c r="D2496">
        <v>4.38638269273899</v>
      </c>
      <c r="E2496">
        <v>0.1453730530697265</v>
      </c>
      <c r="F2496">
        <v>0.43893205982798356</v>
      </c>
      <c r="G2496">
        <v>0.44859216100968918</v>
      </c>
      <c r="H2496">
        <v>0.14503208159560807</v>
      </c>
      <c r="I2496">
        <v>0</v>
      </c>
      <c r="J2496">
        <v>8.7019248957364823</v>
      </c>
      <c r="K2496">
        <v>0.14503208159560807</v>
      </c>
      <c r="L2496">
        <v>-1</v>
      </c>
      <c r="M2496">
        <v>-1</v>
      </c>
      <c r="N2496">
        <v>2.9006416319121611</v>
      </c>
      <c r="O2496">
        <v>12.883893571621449</v>
      </c>
      <c r="P2496">
        <v>0.90401509142727954</v>
      </c>
      <c r="Q2496">
        <v>2.4011769872185491</v>
      </c>
      <c r="R2496">
        <v>0.79015519532865808</v>
      </c>
      <c r="S2496">
        <v>0.34196533285835284</v>
      </c>
      <c r="T2496">
        <v>0.33285978945495254</v>
      </c>
      <c r="U2496">
        <v>0.13790151616069682</v>
      </c>
      <c r="V2496">
        <v>8.6035387309047716E-3</v>
      </c>
      <c r="W2496">
        <v>28.1223605107146</v>
      </c>
      <c r="X2496">
        <v>1.0821384203810096</v>
      </c>
      <c r="Y2496">
        <v>-1</v>
      </c>
      <c r="Z2496">
        <v>-1</v>
      </c>
      <c r="AA2496">
        <v>50.247331426293293</v>
      </c>
      <c r="AB2496">
        <v>0.1850446379318306</v>
      </c>
      <c r="AC2496">
        <v>0.18528392711183295</v>
      </c>
      <c r="AD2496">
        <v>0.18011164547002714</v>
      </c>
      <c r="AE2496">
        <v>23.85110895185187</v>
      </c>
      <c r="AF2496">
        <v>-1</v>
      </c>
      <c r="AG2496">
        <v>-1</v>
      </c>
      <c r="AH2496">
        <v>-1</v>
      </c>
      <c r="AI2496">
        <v>4.4506517752384159E-3</v>
      </c>
      <c r="AJ2496">
        <v>8.6035387309047716E-3</v>
      </c>
      <c r="AK2496">
        <v>8.9769261065858336E-3</v>
      </c>
      <c r="AL2496">
        <v>0.16285103088266151</v>
      </c>
      <c r="AM2496">
        <v>2.1100470028746487E-3</v>
      </c>
      <c r="AN2496">
        <v>0.18133081321217911</v>
      </c>
      <c r="AO2496">
        <v>0.44074931373627768</v>
      </c>
      <c r="AP2496">
        <v>5.0044119765863027</v>
      </c>
      <c r="AQ2496">
        <v>33.560835410612931</v>
      </c>
      <c r="AR2496">
        <v>0.78420347514563915</v>
      </c>
      <c r="AS2496">
        <v>1.1774647640681517</v>
      </c>
      <c r="AT2496">
        <v>-1</v>
      </c>
      <c r="AU2496">
        <v>-1</v>
      </c>
      <c r="AV2496">
        <v>1.1002841057811126</v>
      </c>
      <c r="AW2496">
        <v>63.350051749333502</v>
      </c>
      <c r="AX2496">
        <v>63.575723013410965</v>
      </c>
      <c r="AY2496">
        <v>0.23233781059953368</v>
      </c>
      <c r="AZ2496">
        <v>11.505093231474165</v>
      </c>
      <c r="BA2496">
        <v>1471.8433903606256</v>
      </c>
    </row>
    <row r="2497" spans="1:100" x14ac:dyDescent="0.25">
      <c r="A2497">
        <v>5660</v>
      </c>
      <c r="B2497" t="s">
        <v>2783</v>
      </c>
      <c r="C2497">
        <v>3</v>
      </c>
      <c r="D2497">
        <v>4.0954665499742067</v>
      </c>
      <c r="E2497">
        <v>-1.0561993618435905E-2</v>
      </c>
      <c r="F2497">
        <v>0.71410540521666033</v>
      </c>
      <c r="G2497">
        <v>0.71410540521666033</v>
      </c>
      <c r="H2497">
        <v>-7.5801547062938873E-2</v>
      </c>
      <c r="I2497">
        <v>0</v>
      </c>
      <c r="J2497">
        <v>-4.5480928237763356</v>
      </c>
      <c r="K2497">
        <v>-7.5801547062938873E-2</v>
      </c>
      <c r="L2497">
        <v>-0.99999999999999956</v>
      </c>
      <c r="M2497">
        <v>-0.99999999999999956</v>
      </c>
      <c r="N2497">
        <v>-1.5160309412587782</v>
      </c>
      <c r="O2497">
        <v>0.26147913141453272</v>
      </c>
      <c r="P2497">
        <v>-6.2834116712847471E-2</v>
      </c>
      <c r="Q2497">
        <v>3.0220570690459476E-2</v>
      </c>
      <c r="R2497">
        <v>-0.10946803645429301</v>
      </c>
      <c r="S2497">
        <v>0.32978492407786464</v>
      </c>
      <c r="T2497">
        <v>0.28181090973513789</v>
      </c>
      <c r="U2497">
        <v>6.726112785084197E-2</v>
      </c>
      <c r="V2497">
        <v>0</v>
      </c>
      <c r="W2497">
        <v>30.186340349071326</v>
      </c>
      <c r="X2497">
        <v>0.88803477335327408</v>
      </c>
      <c r="Y2497">
        <v>-0.99999999999999956</v>
      </c>
      <c r="Z2497">
        <v>-0.99999999999999956</v>
      </c>
      <c r="AA2497">
        <v>57.413099364796366</v>
      </c>
      <c r="AB2497">
        <v>0.14406795279556989</v>
      </c>
      <c r="AC2497">
        <v>0.18759696055090816</v>
      </c>
      <c r="AD2497">
        <v>0.21505962769710799</v>
      </c>
      <c r="AE2497">
        <v>27.336227052179289</v>
      </c>
      <c r="AF2497">
        <v>-0.99999999999999956</v>
      </c>
      <c r="AG2497">
        <v>-0.99999999999999956</v>
      </c>
      <c r="AH2497">
        <v>-0.99999999999999956</v>
      </c>
      <c r="AI2497">
        <v>0</v>
      </c>
      <c r="AJ2497">
        <v>0</v>
      </c>
      <c r="AK2497">
        <v>0.25759321803056096</v>
      </c>
      <c r="AL2497">
        <v>-0.13693216787686871</v>
      </c>
      <c r="AM2497">
        <v>5.7738932224096026E-2</v>
      </c>
      <c r="AN2497">
        <v>0.83857136759437878</v>
      </c>
      <c r="AO2497">
        <v>2.7314393957552037</v>
      </c>
      <c r="AP2497">
        <v>20.279623350475127</v>
      </c>
      <c r="AQ2497">
        <v>25.638247525295004</v>
      </c>
      <c r="AR2497">
        <v>0.67885696166384468</v>
      </c>
      <c r="AS2497">
        <v>0.81223322629033545</v>
      </c>
      <c r="AT2497">
        <v>-0.99999999999999956</v>
      </c>
      <c r="AU2497">
        <v>-0.99999999999999956</v>
      </c>
      <c r="AV2497">
        <v>0.60463736876236751</v>
      </c>
      <c r="AW2497">
        <v>77.954201846685976</v>
      </c>
      <c r="AX2497">
        <v>77.954201846685976</v>
      </c>
      <c r="AY2497">
        <v>0.2520279536024625</v>
      </c>
      <c r="AZ2497">
        <v>16.159468464735603</v>
      </c>
      <c r="BA2497">
        <v>1438.6534926022157</v>
      </c>
      <c r="CU2497" t="e">
        <v>#N/A</v>
      </c>
      <c r="CV2497" t="e">
        <v>#N/A</v>
      </c>
    </row>
    <row r="2498" spans="1:100" x14ac:dyDescent="0.25">
      <c r="A2498">
        <v>5661</v>
      </c>
      <c r="B2498" t="s">
        <v>2458</v>
      </c>
      <c r="C2498">
        <v>3</v>
      </c>
      <c r="D2498">
        <v>5.1369773460408412</v>
      </c>
      <c r="E2498">
        <v>-2.6807353808030499E-2</v>
      </c>
      <c r="F2498">
        <v>-6.8272572886560606E-2</v>
      </c>
      <c r="G2498">
        <v>-9.7779199989836502E-2</v>
      </c>
      <c r="H2498">
        <v>3.6716814409349791E-3</v>
      </c>
      <c r="I2498">
        <v>0</v>
      </c>
      <c r="J2498">
        <v>0.22030088645609935</v>
      </c>
      <c r="K2498">
        <v>3.6716814409349791E-3</v>
      </c>
      <c r="L2498">
        <v>-1.0000000000000007</v>
      </c>
      <c r="M2498">
        <v>-1.0000000000000007</v>
      </c>
      <c r="N2498">
        <v>7.3433628818699664E-2</v>
      </c>
      <c r="O2498">
        <v>5.2594990325071072</v>
      </c>
      <c r="P2498">
        <v>1.2095293565593339</v>
      </c>
      <c r="Q2498">
        <v>-2.4795884269671911</v>
      </c>
      <c r="R2498">
        <v>-0.68627583321360874</v>
      </c>
      <c r="S2498">
        <v>0.33333333333333381</v>
      </c>
      <c r="T2498">
        <v>0.28068421063949739</v>
      </c>
      <c r="U2498">
        <v>-0.13239373986137645</v>
      </c>
      <c r="V2498">
        <v>0</v>
      </c>
      <c r="W2498">
        <v>19.118084906820787</v>
      </c>
      <c r="X2498">
        <v>2.286078301272107E-2</v>
      </c>
      <c r="Y2498">
        <v>-1.0000000000000007</v>
      </c>
      <c r="Z2498">
        <v>-1.0000000000000007</v>
      </c>
      <c r="AA2498">
        <v>22.544174760028362</v>
      </c>
      <c r="AB2498">
        <v>9.9933513291669163E-2</v>
      </c>
      <c r="AC2498">
        <v>-7.1547183502697023E-2</v>
      </c>
      <c r="AD2498">
        <v>5.3860983939451455E-2</v>
      </c>
      <c r="AE2498">
        <v>4.1123656864211755</v>
      </c>
      <c r="AF2498">
        <v>-1.0000000000000007</v>
      </c>
      <c r="AG2498">
        <v>-1.0000000000000007</v>
      </c>
      <c r="AH2498">
        <v>-1.0000000000000007</v>
      </c>
      <c r="AI2498">
        <v>-1.4376782197868596E-2</v>
      </c>
      <c r="AJ2498">
        <v>0</v>
      </c>
      <c r="AK2498">
        <v>0.15847574396851846</v>
      </c>
      <c r="AL2498">
        <v>0.2074058357198664</v>
      </c>
      <c r="AM2498">
        <v>-6.9469004259152412E-3</v>
      </c>
      <c r="AN2498">
        <v>0.41344286830599619</v>
      </c>
      <c r="AO2498">
        <v>0.61870620919471153</v>
      </c>
      <c r="AP2498">
        <v>11.373100886249237</v>
      </c>
      <c r="AQ2498">
        <v>19.338385793276888</v>
      </c>
      <c r="AR2498">
        <v>0.48162380411145472</v>
      </c>
      <c r="AS2498">
        <v>2.6532464453655945E-2</v>
      </c>
      <c r="AT2498">
        <v>-1.0000000000000007</v>
      </c>
      <c r="AU2498">
        <v>-1.0000000000000007</v>
      </c>
      <c r="AV2498">
        <v>-0.78405503320344483</v>
      </c>
      <c r="AW2498">
        <v>39.176774678784724</v>
      </c>
      <c r="AX2498">
        <v>38.889239034827341</v>
      </c>
      <c r="AY2498">
        <v>-6.4125784549931814E-2</v>
      </c>
      <c r="AZ2498">
        <v>-44.477711142005603</v>
      </c>
      <c r="BA2498">
        <v>1363.8695550270113</v>
      </c>
    </row>
    <row r="2499" spans="1:100" x14ac:dyDescent="0.25">
      <c r="A2499">
        <v>5662</v>
      </c>
      <c r="B2499" t="s">
        <v>2784</v>
      </c>
      <c r="C2499">
        <v>3</v>
      </c>
      <c r="D2499">
        <v>3.390645533917124</v>
      </c>
      <c r="E2499">
        <v>0</v>
      </c>
      <c r="F2499">
        <v>0.57063011387260199</v>
      </c>
      <c r="G2499">
        <v>0.57063011387260199</v>
      </c>
      <c r="H2499">
        <v>0.17219380621812236</v>
      </c>
      <c r="I2499">
        <v>-1.3896652348191749E-2</v>
      </c>
      <c r="J2499">
        <v>9.4978292321958335</v>
      </c>
      <c r="K2499">
        <v>0.1582971538699306</v>
      </c>
      <c r="L2499">
        <v>-1.0000000000000004</v>
      </c>
      <c r="M2499">
        <v>-1.0000000000000004</v>
      </c>
      <c r="N2499">
        <v>3.1659430773986119</v>
      </c>
      <c r="O2499">
        <v>13.45910487998556</v>
      </c>
      <c r="P2499">
        <v>3.1016369009477236</v>
      </c>
      <c r="Q2499">
        <v>-0.40830751037499591</v>
      </c>
      <c r="R2499">
        <v>6.5552795561536106E-2</v>
      </c>
      <c r="S2499">
        <v>0.33333333333333331</v>
      </c>
      <c r="T2499">
        <v>0.25511759602360179</v>
      </c>
      <c r="U2499">
        <v>7.9811242740317034E-2</v>
      </c>
      <c r="V2499">
        <v>-3.0021293959781255E-2</v>
      </c>
      <c r="W2499">
        <v>19.197748970701607</v>
      </c>
      <c r="X2499">
        <v>0.49280292542756821</v>
      </c>
      <c r="Y2499">
        <v>-1.0000000000000004</v>
      </c>
      <c r="Z2499">
        <v>-1.0000000000000004</v>
      </c>
      <c r="AA2499">
        <v>20.810334136630608</v>
      </c>
      <c r="AB2499">
        <v>-0.12749799835226699</v>
      </c>
      <c r="AC2499">
        <v>6.8650509674231128E-2</v>
      </c>
      <c r="AD2499">
        <v>8.9788136085384995E-2</v>
      </c>
      <c r="AE2499">
        <v>1.5470323703674591</v>
      </c>
      <c r="AF2499">
        <v>-1.0000000000000004</v>
      </c>
      <c r="AG2499">
        <v>-1.0000000000000004</v>
      </c>
      <c r="AH2499">
        <v>-1.0000000000000004</v>
      </c>
      <c r="AI2499">
        <v>0</v>
      </c>
      <c r="AJ2499">
        <v>-3.0021293959781255E-2</v>
      </c>
      <c r="AK2499">
        <v>0.1302537352648048</v>
      </c>
      <c r="AL2499">
        <v>0.1612974950647916</v>
      </c>
      <c r="AM2499">
        <v>0.36156136096503305</v>
      </c>
      <c r="AN2499">
        <v>0.19915534820764458</v>
      </c>
      <c r="AO2499">
        <v>9.6903027004498519</v>
      </c>
      <c r="AP2499">
        <v>5.7853711805150727</v>
      </c>
      <c r="AQ2499">
        <v>28.695578202897451</v>
      </c>
      <c r="AR2499">
        <v>0.63824087813747088</v>
      </c>
      <c r="AS2499">
        <v>0.65110007929749925</v>
      </c>
      <c r="AT2499">
        <v>-1.0000000000000004</v>
      </c>
      <c r="AU2499">
        <v>-1.0000000000000004</v>
      </c>
      <c r="AV2499">
        <v>0.63618290943413769</v>
      </c>
      <c r="AW2499">
        <v>40.054810197131253</v>
      </c>
      <c r="AX2499">
        <v>37.05268080115313</v>
      </c>
      <c r="AY2499">
        <v>0.13494106450413174</v>
      </c>
      <c r="AZ2499">
        <v>-21.518135101539507</v>
      </c>
      <c r="BA2499">
        <v>1378.108911338941</v>
      </c>
    </row>
    <row r="2500" spans="1:100" x14ac:dyDescent="0.25">
      <c r="A2500">
        <v>5663</v>
      </c>
      <c r="B2500" t="s">
        <v>2785</v>
      </c>
      <c r="C2500">
        <v>3</v>
      </c>
      <c r="D2500">
        <v>3.7008365426631933</v>
      </c>
      <c r="E2500">
        <v>-5.0507448429662569E-4</v>
      </c>
      <c r="F2500">
        <v>-4.2894613883425858E-2</v>
      </c>
      <c r="G2500">
        <v>-4.2894613883425858E-2</v>
      </c>
      <c r="H2500">
        <v>0.14163622599807335</v>
      </c>
      <c r="I2500">
        <v>0</v>
      </c>
      <c r="J2500">
        <v>8.4981735598843944</v>
      </c>
      <c r="K2500">
        <v>0.14163622599807335</v>
      </c>
      <c r="L2500">
        <v>-1.0000000000000002</v>
      </c>
      <c r="M2500">
        <v>-1.0000000000000002</v>
      </c>
      <c r="N2500">
        <v>2.8327245199614639</v>
      </c>
      <c r="O2500">
        <v>12.156115488664168</v>
      </c>
      <c r="P2500">
        <v>0.43296976543461607</v>
      </c>
      <c r="Q2500">
        <v>2.1834533918822547</v>
      </c>
      <c r="R2500">
        <v>0.62602245866239514</v>
      </c>
      <c r="S2500">
        <v>0.33333333333333331</v>
      </c>
      <c r="T2500">
        <v>0.39612695251808344</v>
      </c>
      <c r="U2500">
        <v>0.23044709793170651</v>
      </c>
      <c r="V2500">
        <v>-8.3110194565861606E-3</v>
      </c>
      <c r="W2500">
        <v>32.398405533138558</v>
      </c>
      <c r="X2500">
        <v>1.5331381842453322</v>
      </c>
      <c r="Y2500">
        <v>-1.0000000000000002</v>
      </c>
      <c r="Z2500">
        <v>-1.0000000000000002</v>
      </c>
      <c r="AA2500">
        <v>70.064453997138543</v>
      </c>
      <c r="AB2500">
        <v>0.43053720847777183</v>
      </c>
      <c r="AC2500">
        <v>5.0453925069596034E-2</v>
      </c>
      <c r="AD2500">
        <v>0.25980938655938401</v>
      </c>
      <c r="AE2500">
        <v>37.040026005337594</v>
      </c>
      <c r="AF2500">
        <v>-1.0000000000000002</v>
      </c>
      <c r="AG2500">
        <v>-1.0000000000000002</v>
      </c>
      <c r="AH2500">
        <v>-1.0000000000000002</v>
      </c>
      <c r="AI2500">
        <v>8.665695375005035E-5</v>
      </c>
      <c r="AJ2500">
        <v>-8.3110194565861606E-3</v>
      </c>
      <c r="AK2500">
        <v>-6.6611723894894032E-2</v>
      </c>
      <c r="AL2500">
        <v>0.12054749263616732</v>
      </c>
      <c r="AM2500">
        <v>7.5722441468225932E-2</v>
      </c>
      <c r="AN2500">
        <v>6.9933037645643695E-2</v>
      </c>
      <c r="AO2500">
        <v>1.5600024172311788</v>
      </c>
      <c r="AP2500">
        <v>2.3510634043219287</v>
      </c>
      <c r="AQ2500">
        <v>40.896579093022957</v>
      </c>
      <c r="AR2500">
        <v>0.9515963643265376</v>
      </c>
      <c r="AS2500">
        <v>1.6747744102434059</v>
      </c>
      <c r="AT2500">
        <v>-1.0000000000000002</v>
      </c>
      <c r="AU2500">
        <v>-1.0000000000000002</v>
      </c>
      <c r="AV2500">
        <v>0.58312784477896951</v>
      </c>
      <c r="AW2500">
        <v>84.571632890124562</v>
      </c>
      <c r="AX2500">
        <v>83.742264083540974</v>
      </c>
      <c r="AY2500">
        <v>0.30346924022540789</v>
      </c>
      <c r="AZ2500">
        <v>39.247856721780536</v>
      </c>
      <c r="BA2500">
        <v>1508.6353928364535</v>
      </c>
    </row>
    <row r="2501" spans="1:100" x14ac:dyDescent="0.25">
      <c r="A2501">
        <v>5664</v>
      </c>
      <c r="B2501" t="s">
        <v>2786</v>
      </c>
      <c r="C2501">
        <v>2</v>
      </c>
      <c r="D2501">
        <v>2.9119150299403458</v>
      </c>
      <c r="E2501">
        <v>-0.1821476176062074</v>
      </c>
      <c r="F2501">
        <v>-0.37663018711420493</v>
      </c>
      <c r="G2501">
        <v>-0.37067363057954061</v>
      </c>
      <c r="H2501">
        <v>-2.4457268285666689E-2</v>
      </c>
      <c r="I2501">
        <v>0</v>
      </c>
      <c r="J2501">
        <v>-1.4674360971400002</v>
      </c>
      <c r="K2501">
        <v>-2.4457268285666689E-2</v>
      </c>
      <c r="L2501">
        <v>-1</v>
      </c>
      <c r="M2501">
        <v>-1</v>
      </c>
      <c r="N2501">
        <v>-0.48914536571333356</v>
      </c>
      <c r="O2501">
        <v>2.3205863680152721</v>
      </c>
      <c r="P2501">
        <v>-0.75470203858148133</v>
      </c>
      <c r="Q2501">
        <v>-1.4756755782937023</v>
      </c>
      <c r="R2501">
        <v>-0.4831908386643235</v>
      </c>
      <c r="S2501">
        <v>0.31028293007362373</v>
      </c>
      <c r="T2501">
        <v>0.19909604880062415</v>
      </c>
      <c r="U2501">
        <v>-2.7735596738024726E-2</v>
      </c>
      <c r="V2501">
        <v>-1.329841508468191E-2</v>
      </c>
      <c r="W2501">
        <v>17.668310598056784</v>
      </c>
      <c r="X2501">
        <v>0.31480816061926042</v>
      </c>
      <c r="Y2501">
        <v>-1</v>
      </c>
      <c r="Z2501">
        <v>-1</v>
      </c>
      <c r="AA2501">
        <v>28.724126432810365</v>
      </c>
      <c r="AB2501">
        <v>-7.482647134288839E-4</v>
      </c>
      <c r="AC2501">
        <v>-5.7948349612124694E-4</v>
      </c>
      <c r="AD2501">
        <v>-4.1556513573824949E-3</v>
      </c>
      <c r="AE2501">
        <v>6.7346619926196354</v>
      </c>
      <c r="AF2501">
        <v>-1</v>
      </c>
      <c r="AG2501">
        <v>-1</v>
      </c>
      <c r="AH2501">
        <v>-1</v>
      </c>
      <c r="AI2501">
        <v>-7.5591226184594483E-3</v>
      </c>
      <c r="AJ2501">
        <v>-1.329841508468191E-2</v>
      </c>
      <c r="AK2501">
        <v>0.23280946498030058</v>
      </c>
      <c r="AL2501">
        <v>-6.0981507991053244E-2</v>
      </c>
      <c r="AM2501">
        <v>0.26281303648832982</v>
      </c>
      <c r="AN2501">
        <v>-7.9372176273276071E-2</v>
      </c>
      <c r="AO2501">
        <v>7.0792685231602732</v>
      </c>
      <c r="AP2501">
        <v>-1.6341072328376924</v>
      </c>
      <c r="AQ2501">
        <v>22.431761438754027</v>
      </c>
      <c r="AR2501">
        <v>0.53923077293215349</v>
      </c>
      <c r="AS2501">
        <v>0.38525378144309252</v>
      </c>
      <c r="AT2501">
        <v>-1</v>
      </c>
      <c r="AU2501">
        <v>-1</v>
      </c>
      <c r="AV2501">
        <v>-0.58949735457447605</v>
      </c>
      <c r="AW2501">
        <v>38.546132701911134</v>
      </c>
      <c r="AX2501">
        <v>38.446856812637961</v>
      </c>
      <c r="AY2501">
        <v>4.1281116575209081E-2</v>
      </c>
      <c r="AZ2501">
        <v>-21.96661055815591</v>
      </c>
      <c r="BA2501">
        <v>1315.6336058073525</v>
      </c>
    </row>
    <row r="2502" spans="1:100" x14ac:dyDescent="0.25">
      <c r="A2502">
        <v>5665</v>
      </c>
      <c r="B2502" t="s">
        <v>2787</v>
      </c>
      <c r="C2502">
        <v>2</v>
      </c>
      <c r="D2502">
        <v>2.7856696662402953</v>
      </c>
      <c r="E2502">
        <v>-0.21019025782951781</v>
      </c>
      <c r="F2502">
        <v>-0.44645942452848608</v>
      </c>
      <c r="G2502">
        <v>-0.44081996910952737</v>
      </c>
      <c r="H2502">
        <v>-3.8969112226979782E-2</v>
      </c>
      <c r="I2502">
        <v>0</v>
      </c>
      <c r="J2502">
        <v>-2.338146733618788</v>
      </c>
      <c r="K2502">
        <v>-3.8969112226979782E-2</v>
      </c>
      <c r="L2502">
        <v>-1</v>
      </c>
      <c r="M2502">
        <v>-1</v>
      </c>
      <c r="N2502">
        <v>-0.7793822445395957</v>
      </c>
      <c r="O2502">
        <v>1.4161456715923908</v>
      </c>
      <c r="P2502">
        <v>-0.89672302190775754</v>
      </c>
      <c r="Q2502">
        <v>-1.8076154875186938</v>
      </c>
      <c r="R2502">
        <v>-0.5922159717569937</v>
      </c>
      <c r="S2502">
        <v>0.30757025175360025</v>
      </c>
      <c r="T2502">
        <v>0.18764306647022019</v>
      </c>
      <c r="U2502">
        <v>-4.1917608380406216E-2</v>
      </c>
      <c r="V2502">
        <v>-1.5173681796155424E-2</v>
      </c>
      <c r="W2502">
        <v>16.773224617766829</v>
      </c>
      <c r="X2502">
        <v>0.24910859313074307</v>
      </c>
      <c r="Y2502">
        <v>-1</v>
      </c>
      <c r="Z2502">
        <v>-1</v>
      </c>
      <c r="AA2502">
        <v>26.88128856599981</v>
      </c>
      <c r="AB2502">
        <v>-1.6656034791491262E-2</v>
      </c>
      <c r="AC2502">
        <v>-1.6493290534924598E-2</v>
      </c>
      <c r="AD2502">
        <v>-1.9932797572882979E-2</v>
      </c>
      <c r="AE2502">
        <v>5.2691350596522444</v>
      </c>
      <c r="AF2502">
        <v>-1</v>
      </c>
      <c r="AG2502">
        <v>-1</v>
      </c>
      <c r="AH2502">
        <v>-1</v>
      </c>
      <c r="AI2502">
        <v>-8.5874112507174968E-3</v>
      </c>
      <c r="AJ2502">
        <v>-1.5173681796155424E-2</v>
      </c>
      <c r="AK2502">
        <v>0.25197422592485896</v>
      </c>
      <c r="AL2502">
        <v>-8.014626893561165E-2</v>
      </c>
      <c r="AM2502">
        <v>0.28513468148311483</v>
      </c>
      <c r="AN2502">
        <v>-0.10169382126806108</v>
      </c>
      <c r="AO2502">
        <v>7.6476650320621804</v>
      </c>
      <c r="AP2502">
        <v>-2.2025037417395996</v>
      </c>
      <c r="AQ2502">
        <v>21.478879238166925</v>
      </c>
      <c r="AR2502">
        <v>0.51825597052188921</v>
      </c>
      <c r="AS2502">
        <v>0.31742390212322791</v>
      </c>
      <c r="AT2502">
        <v>-1</v>
      </c>
      <c r="AU2502">
        <v>-1</v>
      </c>
      <c r="AV2502">
        <v>-0.73417809625400754</v>
      </c>
      <c r="AW2502">
        <v>36.422396888414312</v>
      </c>
      <c r="AX2502">
        <v>36.29529870598877</v>
      </c>
      <c r="AY2502">
        <v>2.4922655529919985E-2</v>
      </c>
      <c r="AZ2502">
        <v>-24.832490580618813</v>
      </c>
      <c r="BA2502">
        <v>1409.1615702662971</v>
      </c>
    </row>
    <row r="2503" spans="1:100" x14ac:dyDescent="0.25">
      <c r="A2503">
        <v>5666</v>
      </c>
      <c r="B2503" t="s">
        <v>2788</v>
      </c>
      <c r="C2503">
        <v>3</v>
      </c>
      <c r="D2503">
        <v>5.9444098958314688</v>
      </c>
      <c r="E2503">
        <v>0.34347199580594207</v>
      </c>
      <c r="F2503">
        <v>-0.37296990282903791</v>
      </c>
      <c r="G2503">
        <v>-0.23170682025205974</v>
      </c>
      <c r="H2503">
        <v>1.3738259664972507E-2</v>
      </c>
      <c r="I2503">
        <v>0</v>
      </c>
      <c r="J2503">
        <v>0.82429557989835123</v>
      </c>
      <c r="K2503">
        <v>1.3738259664972507E-2</v>
      </c>
      <c r="L2503">
        <v>-0.99999999999999878</v>
      </c>
      <c r="M2503">
        <v>-0.99999999999999878</v>
      </c>
      <c r="N2503">
        <v>0.27476519329945032</v>
      </c>
      <c r="O2503">
        <v>6.5369986554777579</v>
      </c>
      <c r="P2503">
        <v>1.5821052435681711</v>
      </c>
      <c r="Q2503">
        <v>-0.77041385903071913</v>
      </c>
      <c r="R2503">
        <v>-6.842712980619689E-2</v>
      </c>
      <c r="S2503">
        <v>0.33333333333333293</v>
      </c>
      <c r="T2503">
        <v>0.16616510709246085</v>
      </c>
      <c r="U2503">
        <v>2.8221652167611844E-2</v>
      </c>
      <c r="V2503">
        <v>7.8387495921226642E-4</v>
      </c>
      <c r="W2503">
        <v>20.590628315505803</v>
      </c>
      <c r="X2503">
        <v>0.43314516716063411</v>
      </c>
      <c r="Y2503">
        <v>-0.99999999999999878</v>
      </c>
      <c r="Z2503">
        <v>-0.99999999999999878</v>
      </c>
      <c r="AA2503">
        <v>20.113984695875804</v>
      </c>
      <c r="AB2503">
        <v>5.9409356953619916E-2</v>
      </c>
      <c r="AC2503">
        <v>-3.0328655636274789E-2</v>
      </c>
      <c r="AD2503">
        <v>-3.724503111382136E-2</v>
      </c>
      <c r="AE2503">
        <v>-0.40821648982381648</v>
      </c>
      <c r="AF2503">
        <v>-0.99999999999999878</v>
      </c>
      <c r="AG2503">
        <v>-0.99999999999999878</v>
      </c>
      <c r="AH2503">
        <v>-0.99999999999999878</v>
      </c>
      <c r="AI2503">
        <v>0</v>
      </c>
      <c r="AJ2503">
        <v>7.8387495921226642E-4</v>
      </c>
      <c r="AK2503">
        <v>-0.13889155919885521</v>
      </c>
      <c r="AL2503">
        <v>0.25100823720738968</v>
      </c>
      <c r="AM2503">
        <v>0.33798361628826268</v>
      </c>
      <c r="AN2503">
        <v>0.18147432118883652</v>
      </c>
      <c r="AO2503">
        <v>7.7551326112122903</v>
      </c>
      <c r="AP2503">
        <v>5.7918992157578639</v>
      </c>
      <c r="AQ2503">
        <v>21.414923895404161</v>
      </c>
      <c r="AR2503">
        <v>0.52850396755261797</v>
      </c>
      <c r="AS2503">
        <v>0.44688342682560694</v>
      </c>
      <c r="AT2503">
        <v>-0.99999999999999878</v>
      </c>
      <c r="AU2503">
        <v>-0.99999999999999878</v>
      </c>
      <c r="AV2503">
        <v>-0.30013395005825677</v>
      </c>
      <c r="AW2503">
        <v>32.442882567111425</v>
      </c>
      <c r="AX2503">
        <v>32.521270063032645</v>
      </c>
      <c r="AY2503">
        <v>-6.5305547482546175E-2</v>
      </c>
      <c r="AZ2503">
        <v>-60.542814148035546</v>
      </c>
      <c r="BA2503">
        <v>1325.1443379568884</v>
      </c>
    </row>
    <row r="2504" spans="1:100" x14ac:dyDescent="0.25">
      <c r="A2504">
        <v>5667</v>
      </c>
      <c r="B2504" t="s">
        <v>2789</v>
      </c>
      <c r="C2504">
        <v>3</v>
      </c>
      <c r="D2504">
        <v>3.2840123248117741</v>
      </c>
      <c r="E2504">
        <v>0</v>
      </c>
      <c r="F2504">
        <v>-0.44059465071218679</v>
      </c>
      <c r="G2504">
        <v>-0.44059465071218679</v>
      </c>
      <c r="H2504">
        <v>-0.16181949713372845</v>
      </c>
      <c r="I2504">
        <v>0</v>
      </c>
      <c r="J2504">
        <v>-9.7091698280237022</v>
      </c>
      <c r="K2504">
        <v>-0.16181949713372845</v>
      </c>
      <c r="L2504">
        <v>-0.99999999999999889</v>
      </c>
      <c r="M2504">
        <v>-0.99999999999999889</v>
      </c>
      <c r="N2504">
        <v>-3.2363899426745686</v>
      </c>
      <c r="O2504">
        <v>-6.8657521539241184</v>
      </c>
      <c r="P2504">
        <v>-5.5881815001379677E-3</v>
      </c>
      <c r="Q2504">
        <v>-0.1377037335074274</v>
      </c>
      <c r="R2504">
        <v>-1.8848720865212894E-2</v>
      </c>
      <c r="S2504">
        <v>0.33333333333333298</v>
      </c>
      <c r="T2504">
        <v>0.29121653865369634</v>
      </c>
      <c r="U2504">
        <v>9.0148407848412077E-2</v>
      </c>
      <c r="V2504">
        <v>-2.7590073177772064E-3</v>
      </c>
      <c r="W2504">
        <v>34.950350786055687</v>
      </c>
      <c r="X2504">
        <v>1.0799101794235351</v>
      </c>
      <c r="Y2504">
        <v>-0.99999999999999889</v>
      </c>
      <c r="Z2504">
        <v>-0.99999999999999889</v>
      </c>
      <c r="AA2504">
        <v>48.903841016332578</v>
      </c>
      <c r="AB2504">
        <v>-0.10579326576838992</v>
      </c>
      <c r="AC2504">
        <v>0.13265611881528841</v>
      </c>
      <c r="AD2504">
        <v>0.25258392597594392</v>
      </c>
      <c r="AE2504">
        <v>13.972338951142108</v>
      </c>
      <c r="AF2504">
        <v>-0.99999999999999889</v>
      </c>
      <c r="AG2504">
        <v>-0.99999999999999889</v>
      </c>
      <c r="AH2504">
        <v>-0.99999999999999889</v>
      </c>
      <c r="AI2504">
        <v>0</v>
      </c>
      <c r="AJ2504">
        <v>-2.7590073177772064E-3</v>
      </c>
      <c r="AK2504">
        <v>0.17832773602892563</v>
      </c>
      <c r="AL2504">
        <v>0.16121197388540076</v>
      </c>
      <c r="AM2504">
        <v>0.40356117159497773</v>
      </c>
      <c r="AN2504">
        <v>1.1147733877835556E-3</v>
      </c>
      <c r="AO2504">
        <v>10.980667970019077</v>
      </c>
      <c r="AP2504">
        <v>0.83392920412159288</v>
      </c>
      <c r="AQ2504">
        <v>25.241180958032004</v>
      </c>
      <c r="AR2504">
        <v>0.71193927251766387</v>
      </c>
      <c r="AS2504">
        <v>0.91809068228980639</v>
      </c>
      <c r="AT2504">
        <v>-0.99999999999999889</v>
      </c>
      <c r="AU2504">
        <v>-0.99999999999999889</v>
      </c>
      <c r="AV2504">
        <v>-0.45944337157739973</v>
      </c>
      <c r="AW2504">
        <v>42.872018066530075</v>
      </c>
      <c r="AX2504">
        <v>42.59611733475235</v>
      </c>
      <c r="AY2504">
        <v>-1.4565267289167334E-2</v>
      </c>
      <c r="AZ2504">
        <v>-36.230124407424263</v>
      </c>
      <c r="BA2504">
        <v>1385.8762564231995</v>
      </c>
    </row>
    <row r="2505" spans="1:100" x14ac:dyDescent="0.25">
      <c r="A2505">
        <v>5669</v>
      </c>
      <c r="B2505" t="s">
        <v>2790</v>
      </c>
      <c r="C2505">
        <v>2</v>
      </c>
      <c r="D2505">
        <v>1.9772310600041645</v>
      </c>
      <c r="E2505">
        <v>-0.3897671730751211</v>
      </c>
      <c r="F2505">
        <v>-0.89362555970522595</v>
      </c>
      <c r="G2505">
        <v>-0.89001672764148165</v>
      </c>
      <c r="H2505">
        <v>-0.13189874184653261</v>
      </c>
      <c r="I2505">
        <v>0</v>
      </c>
      <c r="J2505">
        <v>-7.9139245107919551</v>
      </c>
      <c r="K2505">
        <v>-0.13189874184653261</v>
      </c>
      <c r="L2505">
        <v>-1</v>
      </c>
      <c r="M2505">
        <v>-1</v>
      </c>
      <c r="N2505">
        <v>-2.6379748369306517</v>
      </c>
      <c r="O2505">
        <v>-4.3756296032334685</v>
      </c>
      <c r="P2505">
        <v>-1.8061841098362783</v>
      </c>
      <c r="Q2505">
        <v>-3.9332621623984698</v>
      </c>
      <c r="R2505">
        <v>-1.2903812275644184</v>
      </c>
      <c r="S2505">
        <v>0.29019904844020761</v>
      </c>
      <c r="T2505">
        <v>0.11430149731416314</v>
      </c>
      <c r="U2505">
        <v>-0.13273508784865942</v>
      </c>
      <c r="V2505">
        <v>-2.7182344626314098E-2</v>
      </c>
      <c r="W2505">
        <v>11.041354225390393</v>
      </c>
      <c r="X2505">
        <v>-0.17161233644674834</v>
      </c>
      <c r="Y2505">
        <v>-1</v>
      </c>
      <c r="Z2505">
        <v>-1</v>
      </c>
      <c r="AA2505">
        <v>15.080290629131476</v>
      </c>
      <c r="AB2505">
        <v>-0.1185247695577759</v>
      </c>
      <c r="AC2505">
        <v>-0.11840068424268874</v>
      </c>
      <c r="AD2505">
        <v>-0.12096505509916682</v>
      </c>
      <c r="AE2505">
        <v>-4.1156733512501908</v>
      </c>
      <c r="AF2505">
        <v>-1</v>
      </c>
      <c r="AG2505">
        <v>-1</v>
      </c>
      <c r="AH2505">
        <v>-1</v>
      </c>
      <c r="AI2505">
        <v>-1.5172272700729083E-2</v>
      </c>
      <c r="AJ2505">
        <v>-2.7182344626314098E-2</v>
      </c>
      <c r="AK2505">
        <v>0.37469978330595161</v>
      </c>
      <c r="AL2505">
        <v>-0.20287182631670425</v>
      </c>
      <c r="AM2505">
        <v>0.42807600653135103</v>
      </c>
      <c r="AN2505">
        <v>-0.24463514631629724</v>
      </c>
      <c r="AO2505">
        <v>11.287511027024106</v>
      </c>
      <c r="AP2505">
        <v>-5.8423497367015251</v>
      </c>
      <c r="AQ2505">
        <v>15.376898653912441</v>
      </c>
      <c r="AR2505">
        <v>0.38393943382181339</v>
      </c>
      <c r="AS2505">
        <v>-0.11693892508366488</v>
      </c>
      <c r="AT2505">
        <v>-1</v>
      </c>
      <c r="AU2505">
        <v>-1</v>
      </c>
      <c r="AV2505">
        <v>-1.6606715034139858</v>
      </c>
      <c r="AW2505">
        <v>22.82261016550239</v>
      </c>
      <c r="AX2505">
        <v>22.517346106412894</v>
      </c>
      <c r="AY2505">
        <v>-7.9832173162583453E-2</v>
      </c>
      <c r="AZ2505">
        <v>-43.184753056606731</v>
      </c>
      <c r="BA2505">
        <v>1432.2060520666203</v>
      </c>
    </row>
    <row r="2506" spans="1:100" x14ac:dyDescent="0.25">
      <c r="A2506">
        <v>5672</v>
      </c>
      <c r="B2506" t="s">
        <v>2791</v>
      </c>
      <c r="C2506">
        <v>3</v>
      </c>
      <c r="D2506">
        <v>3.2536927362516268</v>
      </c>
      <c r="E2506">
        <v>0.20185575978380149</v>
      </c>
      <c r="F2506">
        <v>-0.10533877639866507</v>
      </c>
      <c r="G2506">
        <v>-9.1372648788914379E-2</v>
      </c>
      <c r="H2506">
        <v>-8.9756145060421594E-3</v>
      </c>
      <c r="I2506">
        <v>0</v>
      </c>
      <c r="J2506">
        <v>-0.53853687036252973</v>
      </c>
      <c r="K2506">
        <v>-8.9756145060421594E-3</v>
      </c>
      <c r="L2506">
        <v>-0.99999999999999922</v>
      </c>
      <c r="M2506">
        <v>-0.99999999999999922</v>
      </c>
      <c r="N2506">
        <v>-0.17951229012084305</v>
      </c>
      <c r="O2506">
        <v>2.6237832171001854</v>
      </c>
      <c r="P2506">
        <v>8.5086729078145105</v>
      </c>
      <c r="Q2506">
        <v>-1.2518842227624414</v>
      </c>
      <c r="R2506">
        <v>0.44506665751464253</v>
      </c>
      <c r="S2506">
        <v>0.3407473390104912</v>
      </c>
      <c r="T2506">
        <v>0.30742974788726835</v>
      </c>
      <c r="U2506">
        <v>-9.1171049437606316E-2</v>
      </c>
      <c r="V2506">
        <v>0</v>
      </c>
      <c r="W2506">
        <v>22.639266078647807</v>
      </c>
      <c r="X2506">
        <v>0.26656491820731165</v>
      </c>
      <c r="Y2506">
        <v>-0.99999999999999922</v>
      </c>
      <c r="Z2506">
        <v>-0.99999999999999922</v>
      </c>
      <c r="AA2506">
        <v>41.117723018297355</v>
      </c>
      <c r="AB2506">
        <v>0.26600574537118465</v>
      </c>
      <c r="AC2506">
        <v>-4.1080674933394741E-2</v>
      </c>
      <c r="AD2506">
        <v>0.13574273520490779</v>
      </c>
      <c r="AE2506">
        <v>18.033390282134881</v>
      </c>
      <c r="AF2506">
        <v>-0.99999999999999922</v>
      </c>
      <c r="AG2506">
        <v>-0.99999999999999922</v>
      </c>
      <c r="AH2506">
        <v>-0.99999999999999922</v>
      </c>
      <c r="AI2506">
        <v>0</v>
      </c>
      <c r="AJ2506">
        <v>0</v>
      </c>
      <c r="AK2506">
        <v>-3.776345832460273E-3</v>
      </c>
      <c r="AL2506">
        <v>-4.0482455131949889E-3</v>
      </c>
      <c r="AM2506">
        <v>0.15878310132064949</v>
      </c>
      <c r="AN2506">
        <v>0.32062984293145314</v>
      </c>
      <c r="AO2506">
        <v>3.950695803853935</v>
      </c>
      <c r="AP2506">
        <v>7.9955048457203546</v>
      </c>
      <c r="AQ2506">
        <v>22.10072920828528</v>
      </c>
      <c r="AR2506">
        <v>0.55700603746015342</v>
      </c>
      <c r="AS2506">
        <v>0.2575893037012697</v>
      </c>
      <c r="AT2506">
        <v>-0.99999999999999922</v>
      </c>
      <c r="AU2506">
        <v>-0.99999999999999922</v>
      </c>
      <c r="AV2506">
        <v>0.35369400872572815</v>
      </c>
      <c r="AW2506">
        <v>51.73701108111792</v>
      </c>
      <c r="AX2506">
        <v>51.73701108111792</v>
      </c>
      <c r="AY2506">
        <v>6.5389452140234769E-2</v>
      </c>
      <c r="AZ2506">
        <v>-16.410377822448847</v>
      </c>
      <c r="BA2506">
        <v>1374.463897636205</v>
      </c>
      <c r="CU2506" t="e">
        <v>#N/A</v>
      </c>
      <c r="CV2506" t="e">
        <v>#N/A</v>
      </c>
    </row>
    <row r="2507" spans="1:100" x14ac:dyDescent="0.25">
      <c r="A2507">
        <v>5674</v>
      </c>
      <c r="B2507" t="s">
        <v>2792</v>
      </c>
      <c r="C2507">
        <v>3</v>
      </c>
      <c r="D2507">
        <v>4.4710503493488147</v>
      </c>
      <c r="E2507">
        <v>0</v>
      </c>
      <c r="F2507">
        <v>-1.3794964866105989E-2</v>
      </c>
      <c r="G2507">
        <v>-1.3794964866105989E-2</v>
      </c>
      <c r="H2507">
        <v>0.10773040660793566</v>
      </c>
      <c r="I2507">
        <v>0</v>
      </c>
      <c r="J2507">
        <v>6.4638243964761353</v>
      </c>
      <c r="K2507">
        <v>0.10773040660793566</v>
      </c>
      <c r="L2507">
        <v>-0.99999999999999911</v>
      </c>
      <c r="M2507">
        <v>-0.99999999999999911</v>
      </c>
      <c r="N2507">
        <v>2.1546081321587147</v>
      </c>
      <c r="O2507">
        <v>10.921079780958857</v>
      </c>
      <c r="P2507">
        <v>0.1132062280586701</v>
      </c>
      <c r="Q2507">
        <v>0.57908701261563467</v>
      </c>
      <c r="R2507">
        <v>0.19202354583856782</v>
      </c>
      <c r="S2507">
        <v>0.33333333333333259</v>
      </c>
      <c r="T2507">
        <v>0.33940403050854673</v>
      </c>
      <c r="U2507">
        <v>0.20251730194442005</v>
      </c>
      <c r="V2507">
        <v>1.640829527127562E-3</v>
      </c>
      <c r="W2507">
        <v>30.766603548219667</v>
      </c>
      <c r="X2507">
        <v>1.3909918393496037</v>
      </c>
      <c r="Y2507">
        <v>-0.99999999999999911</v>
      </c>
      <c r="Z2507">
        <v>-0.99999999999999911</v>
      </c>
      <c r="AA2507">
        <v>79.902987990432777</v>
      </c>
      <c r="AB2507">
        <v>0.14265853780628582</v>
      </c>
      <c r="AC2507">
        <v>0.4877303216480694</v>
      </c>
      <c r="AD2507">
        <v>0.3484983584731346</v>
      </c>
      <c r="AE2507">
        <v>48.944360896374505</v>
      </c>
      <c r="AF2507">
        <v>-0.99999999999999911</v>
      </c>
      <c r="AG2507">
        <v>-0.99999999999999911</v>
      </c>
      <c r="AH2507">
        <v>-0.99999999999999911</v>
      </c>
      <c r="AI2507">
        <v>0</v>
      </c>
      <c r="AJ2507">
        <v>1.640829527127562E-3</v>
      </c>
      <c r="AK2507">
        <v>6.2886594305579663E-2</v>
      </c>
      <c r="AL2507">
        <v>0.20741011170639365</v>
      </c>
      <c r="AM2507">
        <v>0.11789332006735771</v>
      </c>
      <c r="AN2507">
        <v>-0.11791123260528318</v>
      </c>
      <c r="AO2507">
        <v>3.2617659732118418</v>
      </c>
      <c r="AP2507">
        <v>-1.9107302566001112</v>
      </c>
      <c r="AQ2507">
        <v>37.230427944695819</v>
      </c>
      <c r="AR2507">
        <v>0.8768954953134277</v>
      </c>
      <c r="AS2507">
        <v>1.4987222459575398</v>
      </c>
      <c r="AT2507">
        <v>-0.99999999999999911</v>
      </c>
      <c r="AU2507">
        <v>-0.99999999999999911</v>
      </c>
      <c r="AV2507">
        <v>0.17822858097246183</v>
      </c>
      <c r="AW2507">
        <v>88.913337514791507</v>
      </c>
      <c r="AX2507">
        <v>89.077420467504282</v>
      </c>
      <c r="AY2507">
        <v>0.26621896364305264</v>
      </c>
      <c r="AZ2507">
        <v>23.657973496669939</v>
      </c>
      <c r="BA2507">
        <v>1415.7497444057892</v>
      </c>
    </row>
    <row r="2508" spans="1:100" x14ac:dyDescent="0.25">
      <c r="A2508">
        <v>5675</v>
      </c>
      <c r="B2508" t="s">
        <v>1256</v>
      </c>
      <c r="C2508">
        <v>3</v>
      </c>
      <c r="D2508">
        <v>4.7233162286320365</v>
      </c>
      <c r="E2508">
        <v>0</v>
      </c>
      <c r="F2508">
        <v>-2.5824429173195752E-4</v>
      </c>
      <c r="G2508">
        <v>-2.5824429173195752E-4</v>
      </c>
      <c r="H2508">
        <v>0.23160850448503265</v>
      </c>
      <c r="I2508">
        <v>0</v>
      </c>
      <c r="J2508">
        <v>13.896510269101961</v>
      </c>
      <c r="K2508">
        <v>0.23160850448503265</v>
      </c>
      <c r="L2508">
        <v>-0.99999999999999933</v>
      </c>
      <c r="M2508">
        <v>-0.99999999999999933</v>
      </c>
      <c r="N2508">
        <v>4.6321700897006526</v>
      </c>
      <c r="O2508">
        <v>18.619568253442267</v>
      </c>
      <c r="P2508">
        <v>0.50281930845452094</v>
      </c>
      <c r="Q2508">
        <v>-6.1396965573852214E-2</v>
      </c>
      <c r="R2508">
        <v>8.3089244174591945E-2</v>
      </c>
      <c r="S2508">
        <v>0.33333333333333326</v>
      </c>
      <c r="T2508">
        <v>0.33893883985467388</v>
      </c>
      <c r="U2508">
        <v>0.40319402537412236</v>
      </c>
      <c r="V2508">
        <v>8.4510867892239494E-2</v>
      </c>
      <c r="W2508">
        <v>37.134742478773454</v>
      </c>
      <c r="X2508">
        <v>2.5661104840742417</v>
      </c>
      <c r="Y2508">
        <v>-0.99999999999999933</v>
      </c>
      <c r="Z2508">
        <v>-0.99999999999999933</v>
      </c>
      <c r="AA2508">
        <v>84.605531230073112</v>
      </c>
      <c r="AB2508">
        <v>0.2349911053134498</v>
      </c>
      <c r="AC2508">
        <v>0.46673330429384396</v>
      </c>
      <c r="AD2508">
        <v>0.24602958053520835</v>
      </c>
      <c r="AE2508">
        <v>47.387699507125113</v>
      </c>
      <c r="AF2508">
        <v>-0.99999999999999933</v>
      </c>
      <c r="AG2508">
        <v>-0.99999999999999933</v>
      </c>
      <c r="AH2508">
        <v>-0.99999999999999933</v>
      </c>
      <c r="AI2508">
        <v>0</v>
      </c>
      <c r="AJ2508">
        <v>8.4510867892239494E-2</v>
      </c>
      <c r="AK2508">
        <v>-0.13678291483363114</v>
      </c>
      <c r="AL2508">
        <v>-0.14472606618175102</v>
      </c>
      <c r="AM2508">
        <v>2.401376636662567E-2</v>
      </c>
      <c r="AN2508">
        <v>0.18360469650928862</v>
      </c>
      <c r="AO2508">
        <v>-8.3570415002514067E-2</v>
      </c>
      <c r="AP2508">
        <v>3.8664870818234611</v>
      </c>
      <c r="AQ2508">
        <v>51.031252747875406</v>
      </c>
      <c r="AR2508">
        <v>1.1599770664543694</v>
      </c>
      <c r="AS2508">
        <v>2.7977189885592737</v>
      </c>
      <c r="AT2508">
        <v>-0.99999999999999933</v>
      </c>
      <c r="AU2508">
        <v>-0.99999999999999933</v>
      </c>
      <c r="AV2508">
        <v>8.2830999882859982E-2</v>
      </c>
      <c r="AW2508">
        <v>107.09158656533889</v>
      </c>
      <c r="AX2508">
        <v>115.54267335456284</v>
      </c>
      <c r="AY2508">
        <v>0.34089922956940294</v>
      </c>
      <c r="AZ2508">
        <v>28.795448692305822</v>
      </c>
      <c r="BA2508">
        <v>1502.6900823239971</v>
      </c>
    </row>
    <row r="2509" spans="1:100" x14ac:dyDescent="0.25">
      <c r="A2509">
        <v>5676</v>
      </c>
      <c r="B2509" t="s">
        <v>2793</v>
      </c>
      <c r="C2509">
        <v>3</v>
      </c>
      <c r="D2509">
        <v>4.6771866629114029</v>
      </c>
      <c r="E2509">
        <v>-0.22395827744619073</v>
      </c>
      <c r="F2509">
        <v>1.7381994046787697E-2</v>
      </c>
      <c r="G2509">
        <v>-3.5005823248160282E-2</v>
      </c>
      <c r="H2509">
        <v>5.320452070296447E-2</v>
      </c>
      <c r="I2509">
        <v>0</v>
      </c>
      <c r="J2509">
        <v>3.1922712421778665</v>
      </c>
      <c r="K2509">
        <v>5.320452070296447E-2</v>
      </c>
      <c r="L2509">
        <v>-0.99999999999999967</v>
      </c>
      <c r="M2509">
        <v>-0.99999999999999967</v>
      </c>
      <c r="N2509">
        <v>1.0640904140592891</v>
      </c>
      <c r="O2509">
        <v>7.8344520818411079</v>
      </c>
      <c r="P2509">
        <v>-0.16757885101185144</v>
      </c>
      <c r="Q2509">
        <v>0.35739840826963354</v>
      </c>
      <c r="R2509">
        <v>9.2484441206227036E-2</v>
      </c>
      <c r="S2509">
        <v>0.33120712994542345</v>
      </c>
      <c r="T2509">
        <v>0.37917805607097255</v>
      </c>
      <c r="U2509">
        <v>8.6476784632858572E-2</v>
      </c>
      <c r="V2509">
        <v>0</v>
      </c>
      <c r="W2509">
        <v>29.746297997851613</v>
      </c>
      <c r="X2509">
        <v>1.0489325265825054</v>
      </c>
      <c r="Y2509">
        <v>-0.99999999999999967</v>
      </c>
      <c r="Z2509">
        <v>-0.99999999999999967</v>
      </c>
      <c r="AA2509">
        <v>36.554435006526447</v>
      </c>
      <c r="AB2509">
        <v>0.14644097290066274</v>
      </c>
      <c r="AC2509">
        <v>0.10860037291704243</v>
      </c>
      <c r="AD2509">
        <v>-0.12072829446833326</v>
      </c>
      <c r="AE2509">
        <v>6.7156525674685827</v>
      </c>
      <c r="AF2509">
        <v>-0.99999999999999967</v>
      </c>
      <c r="AG2509">
        <v>-0.99999999999999967</v>
      </c>
      <c r="AH2509">
        <v>-0.99999999999999967</v>
      </c>
      <c r="AI2509">
        <v>0</v>
      </c>
      <c r="AJ2509">
        <v>0</v>
      </c>
      <c r="AK2509">
        <v>0.19954169140511066</v>
      </c>
      <c r="AL2509">
        <v>-7.1433691176549671E-2</v>
      </c>
      <c r="AM2509">
        <v>0.39370924534750312</v>
      </c>
      <c r="AN2509">
        <v>0.19183295230692049</v>
      </c>
      <c r="AO2509">
        <v>10.840439590713133</v>
      </c>
      <c r="AP2509">
        <v>4.4386553517902625</v>
      </c>
      <c r="AQ2509">
        <v>32.938569240029466</v>
      </c>
      <c r="AR2509">
        <v>0.79686197064925479</v>
      </c>
      <c r="AS2509">
        <v>1.1021370472854692</v>
      </c>
      <c r="AT2509">
        <v>-0.99999999999999967</v>
      </c>
      <c r="AU2509">
        <v>-0.99999999999999967</v>
      </c>
      <c r="AV2509">
        <v>5.7478617958066844E-2</v>
      </c>
      <c r="AW2509">
        <v>48.827542440157821</v>
      </c>
      <c r="AX2509">
        <v>48.827542440157821</v>
      </c>
      <c r="AY2509">
        <v>0.17459218755979181</v>
      </c>
      <c r="AZ2509">
        <v>-19.014826260690441</v>
      </c>
      <c r="BA2509">
        <v>1388.8499304993727</v>
      </c>
      <c r="CU2509" t="e">
        <v>#N/A</v>
      </c>
      <c r="CV2509" t="e">
        <v>#N/A</v>
      </c>
    </row>
    <row r="2510" spans="1:100" x14ac:dyDescent="0.25">
      <c r="A2510">
        <v>5677</v>
      </c>
      <c r="B2510" t="s">
        <v>2794</v>
      </c>
      <c r="C2510">
        <v>3</v>
      </c>
      <c r="D2510">
        <v>2.5912190128696189</v>
      </c>
      <c r="E2510">
        <v>0</v>
      </c>
      <c r="F2510">
        <v>0.30228537535697042</v>
      </c>
      <c r="G2510">
        <v>0.30228537535697042</v>
      </c>
      <c r="H2510">
        <v>-0.13503053763390782</v>
      </c>
      <c r="I2510">
        <v>0</v>
      </c>
      <c r="J2510">
        <v>-8.1018322580344684</v>
      </c>
      <c r="K2510">
        <v>-0.13503053763390782</v>
      </c>
      <c r="L2510">
        <v>-0.99999999999999978</v>
      </c>
      <c r="M2510">
        <v>-0.99999999999999978</v>
      </c>
      <c r="N2510">
        <v>-2.700610752678156</v>
      </c>
      <c r="O2510">
        <v>-5.2083278698078814</v>
      </c>
      <c r="P2510">
        <v>1.2169234017042285E-2</v>
      </c>
      <c r="Q2510">
        <v>4.623097577227818</v>
      </c>
      <c r="R2510">
        <v>1.4256935348994606</v>
      </c>
      <c r="S2510">
        <v>0.31586785345562368</v>
      </c>
      <c r="T2510">
        <v>3.7330919718923126E-2</v>
      </c>
      <c r="U2510">
        <v>-0.10108123290438931</v>
      </c>
      <c r="V2510">
        <v>0</v>
      </c>
      <c r="W2510">
        <v>15.485923116162601</v>
      </c>
      <c r="X2510">
        <v>-0.21209803442351297</v>
      </c>
      <c r="Y2510">
        <v>-0.99999999999999978</v>
      </c>
      <c r="Z2510">
        <v>-0.99999999999999978</v>
      </c>
      <c r="AA2510">
        <v>43.278664064017164</v>
      </c>
      <c r="AB2510">
        <v>-0.10408821037454807</v>
      </c>
      <c r="AC2510">
        <v>0.42856153359111371</v>
      </c>
      <c r="AD2510">
        <v>0.20286762504253605</v>
      </c>
      <c r="AE2510">
        <v>26.367047412955085</v>
      </c>
      <c r="AF2510">
        <v>-0.99999999999999978</v>
      </c>
      <c r="AG2510">
        <v>-0.99999999999999978</v>
      </c>
      <c r="AH2510">
        <v>-0.99999999999999978</v>
      </c>
      <c r="AI2510">
        <v>7.7177932697963719E-2</v>
      </c>
      <c r="AJ2510">
        <v>0</v>
      </c>
      <c r="AK2510">
        <v>-0.24165517118372909</v>
      </c>
      <c r="AL2510">
        <v>2.3370207396692655E-2</v>
      </c>
      <c r="AM2510">
        <v>-6.5696580382497316E-2</v>
      </c>
      <c r="AN2510">
        <v>-2.3013635741513987E-2</v>
      </c>
      <c r="AO2510">
        <v>-2.850690365481078</v>
      </c>
      <c r="AP2510">
        <v>-0.45848985655438512</v>
      </c>
      <c r="AQ2510">
        <v>7.384090858128137</v>
      </c>
      <c r="AR2510">
        <v>0.2521175402701572</v>
      </c>
      <c r="AS2510">
        <v>-0.34712857205742076</v>
      </c>
      <c r="AT2510">
        <v>-0.99999999999999978</v>
      </c>
      <c r="AU2510">
        <v>-0.99999999999999978</v>
      </c>
      <c r="AV2510">
        <v>1.72797891025643</v>
      </c>
      <c r="AW2510">
        <v>37.611846337654889</v>
      </c>
      <c r="AX2510">
        <v>39.155404991614169</v>
      </c>
      <c r="AY2510">
        <v>0.1615002543400863</v>
      </c>
      <c r="AZ2510">
        <v>3.4501858699084043</v>
      </c>
      <c r="BA2510">
        <v>1469.8233276434546</v>
      </c>
    </row>
    <row r="2511" spans="1:100" x14ac:dyDescent="0.25">
      <c r="A2511">
        <v>5678</v>
      </c>
      <c r="B2511" t="s">
        <v>2795</v>
      </c>
      <c r="C2511">
        <v>3</v>
      </c>
      <c r="D2511">
        <v>1.3014211216503362</v>
      </c>
      <c r="E2511">
        <v>8.44402105570243E-3</v>
      </c>
      <c r="F2511">
        <v>-1.6412107835971392E-2</v>
      </c>
      <c r="G2511">
        <v>-1.6412107835971392E-2</v>
      </c>
      <c r="H2511">
        <v>0.48417076284417704</v>
      </c>
      <c r="I2511">
        <v>0</v>
      </c>
      <c r="J2511">
        <v>29.050245770650633</v>
      </c>
      <c r="K2511">
        <v>0.48417076284417704</v>
      </c>
      <c r="L2511">
        <v>-1.0000000000000009</v>
      </c>
      <c r="M2511">
        <v>-1.0000000000000009</v>
      </c>
      <c r="N2511">
        <v>9.6834152568835457</v>
      </c>
      <c r="O2511">
        <v>30.335254784465</v>
      </c>
      <c r="P2511">
        <v>-0.24724444478285273</v>
      </c>
      <c r="Q2511">
        <v>9.8742702377128178E-2</v>
      </c>
      <c r="R2511">
        <v>5.4189555669505569E-2</v>
      </c>
      <c r="S2511">
        <v>0.33333333333333354</v>
      </c>
      <c r="T2511">
        <v>0.40765211594897394</v>
      </c>
      <c r="U2511">
        <v>0.19535072395321404</v>
      </c>
      <c r="V2511">
        <v>2.4515945450787648E-3</v>
      </c>
      <c r="W2511">
        <v>18.18468019745692</v>
      </c>
      <c r="X2511">
        <v>1.1272459321371</v>
      </c>
      <c r="Y2511">
        <v>-1.0000000000000009</v>
      </c>
      <c r="Z2511">
        <v>-1.0000000000000009</v>
      </c>
      <c r="AA2511">
        <v>27.378586471490287</v>
      </c>
      <c r="AB2511">
        <v>2.1724586064476151E-2</v>
      </c>
      <c r="AC2511">
        <v>0.10905372687054646</v>
      </c>
      <c r="AD2511">
        <v>5.2016021432254582E-2</v>
      </c>
      <c r="AE2511">
        <v>9.139716718363859</v>
      </c>
      <c r="AF2511">
        <v>-1.0000000000000009</v>
      </c>
      <c r="AG2511">
        <v>-1.0000000000000009</v>
      </c>
      <c r="AH2511">
        <v>-1.0000000000000009</v>
      </c>
      <c r="AI2511">
        <v>0</v>
      </c>
      <c r="AJ2511">
        <v>2.4515945450787648E-3</v>
      </c>
      <c r="AK2511">
        <v>-4.6020303875728991E-3</v>
      </c>
      <c r="AL2511">
        <v>2.6879663534377964E-2</v>
      </c>
      <c r="AM2511">
        <v>0.693987840200744</v>
      </c>
      <c r="AN2511">
        <v>8.1314878605768456E-2</v>
      </c>
      <c r="AO2511">
        <v>17.326685853080736</v>
      </c>
      <c r="AP2511">
        <v>2.1672702828161019</v>
      </c>
      <c r="AQ2511">
        <v>47.234925968107582</v>
      </c>
      <c r="AR2511">
        <v>0.93878776778060069</v>
      </c>
      <c r="AS2511">
        <v>1.6114166949812778</v>
      </c>
      <c r="AT2511">
        <v>-1.0000000000000009</v>
      </c>
      <c r="AU2511">
        <v>-1.0000000000000009</v>
      </c>
      <c r="AV2511">
        <v>3.7777447833534226E-2</v>
      </c>
      <c r="AW2511">
        <v>59.881111538771364</v>
      </c>
      <c r="AX2511">
        <v>60.126270993279235</v>
      </c>
      <c r="AY2511">
        <v>0.10509621660056095</v>
      </c>
      <c r="AZ2511">
        <v>-24.627424063866894</v>
      </c>
      <c r="BA2511">
        <v>1365.0538638377986</v>
      </c>
    </row>
    <row r="2512" spans="1:100" x14ac:dyDescent="0.25">
      <c r="A2512">
        <v>5679</v>
      </c>
      <c r="B2512" t="s">
        <v>2796</v>
      </c>
      <c r="C2512">
        <v>3</v>
      </c>
      <c r="D2512">
        <v>4.2332436489986938</v>
      </c>
      <c r="E2512">
        <v>8.4350060036851263E-2</v>
      </c>
      <c r="F2512">
        <v>-9.8667222952612179E-3</v>
      </c>
      <c r="G2512">
        <v>-9.8667222952612179E-3</v>
      </c>
      <c r="H2512">
        <v>-9.6007685825938174E-2</v>
      </c>
      <c r="I2512">
        <v>0</v>
      </c>
      <c r="J2512">
        <v>-5.7604611495562947</v>
      </c>
      <c r="K2512">
        <v>-9.6007685825938174E-2</v>
      </c>
      <c r="L2512">
        <v>-1.0000000000000002</v>
      </c>
      <c r="M2512">
        <v>-1.0000000000000002</v>
      </c>
      <c r="N2512">
        <v>-1.9201537165187641</v>
      </c>
      <c r="O2512">
        <v>-1.5370842228528603</v>
      </c>
      <c r="P2512">
        <v>0.2723388691824451</v>
      </c>
      <c r="Q2512">
        <v>7.9439586190161032E-3</v>
      </c>
      <c r="R2512">
        <v>5.8442274608874453E-2</v>
      </c>
      <c r="S2512">
        <v>0.33333333333333359</v>
      </c>
      <c r="T2512">
        <v>0.33333333333333359</v>
      </c>
      <c r="U2512">
        <v>-0.25829413730651979</v>
      </c>
      <c r="V2512">
        <v>-1.3532936329985241E-2</v>
      </c>
      <c r="W2512">
        <v>19.633891154244004</v>
      </c>
      <c r="X2512">
        <v>-0.35169981471338541</v>
      </c>
      <c r="Y2512">
        <v>-1.0000000000000002</v>
      </c>
      <c r="Z2512">
        <v>-1.0000000000000002</v>
      </c>
      <c r="AA2512">
        <v>55.090433386216695</v>
      </c>
      <c r="AB2512">
        <v>0.19241063644160766</v>
      </c>
      <c r="AC2512">
        <v>0.38251171514833637</v>
      </c>
      <c r="AD2512">
        <v>0.13303964755733125</v>
      </c>
      <c r="AE2512">
        <v>35.398099957363762</v>
      </c>
      <c r="AF2512">
        <v>-1.0000000000000002</v>
      </c>
      <c r="AG2512">
        <v>-1.0000000000000002</v>
      </c>
      <c r="AH2512">
        <v>-1.0000000000000002</v>
      </c>
      <c r="AI2512">
        <v>0</v>
      </c>
      <c r="AJ2512">
        <v>-1.3532936329985241E-2</v>
      </c>
      <c r="AK2512">
        <v>0.18325247431708366</v>
      </c>
      <c r="AL2512">
        <v>-0.13131294688135656</v>
      </c>
      <c r="AM2512">
        <v>-8.154925569257343E-2</v>
      </c>
      <c r="AN2512">
        <v>1.1150155088488607</v>
      </c>
      <c r="AO2512">
        <v>-1.1224690207289174</v>
      </c>
      <c r="AP2512">
        <v>27.218822986814736</v>
      </c>
      <c r="AQ2512">
        <v>13.873430004687725</v>
      </c>
      <c r="AR2512">
        <v>0.39483959303016219</v>
      </c>
      <c r="AS2512">
        <v>-0.44770750053932357</v>
      </c>
      <c r="AT2512">
        <v>-1.0000000000000002</v>
      </c>
      <c r="AU2512">
        <v>-1.0000000000000002</v>
      </c>
      <c r="AV2512">
        <v>4.8575552313613234E-2</v>
      </c>
      <c r="AW2512">
        <v>80.772172150178534</v>
      </c>
      <c r="AX2512">
        <v>79.418878517180005</v>
      </c>
      <c r="AY2512">
        <v>0.19196668621615373</v>
      </c>
      <c r="AZ2512">
        <v>23.022230441896291</v>
      </c>
      <c r="BA2512">
        <v>1434.0366719753433</v>
      </c>
    </row>
    <row r="2513" spans="1:100" x14ac:dyDescent="0.25">
      <c r="A2513">
        <v>5680</v>
      </c>
      <c r="B2513" t="s">
        <v>2797</v>
      </c>
      <c r="C2513">
        <v>3</v>
      </c>
      <c r="D2513">
        <v>0.31492428991129118</v>
      </c>
      <c r="E2513">
        <v>0</v>
      </c>
      <c r="F2513">
        <v>-2.635741941762737E-2</v>
      </c>
      <c r="G2513">
        <v>-2.635741941762737E-2</v>
      </c>
      <c r="H2513">
        <v>-7.2492893922340179E-2</v>
      </c>
      <c r="I2513">
        <v>0</v>
      </c>
      <c r="J2513">
        <v>-4.34957363534041</v>
      </c>
      <c r="K2513">
        <v>-7.2492893922340179E-2</v>
      </c>
      <c r="L2513">
        <v>-0.99999999999999967</v>
      </c>
      <c r="M2513">
        <v>-0.99999999999999967</v>
      </c>
      <c r="N2513">
        <v>-1.4498578784468039</v>
      </c>
      <c r="O2513">
        <v>-4.0610067648467458</v>
      </c>
      <c r="P2513">
        <v>-0.30008654379899191</v>
      </c>
      <c r="Q2513">
        <v>-0.81618460756190925</v>
      </c>
      <c r="R2513">
        <v>-0.24971933018476405</v>
      </c>
      <c r="S2513">
        <v>0.33333333333333337</v>
      </c>
      <c r="T2513">
        <v>0.19497532284940572</v>
      </c>
      <c r="U2513">
        <v>-0.18299577839393544</v>
      </c>
      <c r="V2513">
        <v>0</v>
      </c>
      <c r="W2513">
        <v>16.712230868445758</v>
      </c>
      <c r="X2513">
        <v>-0.26953957395458994</v>
      </c>
      <c r="Y2513">
        <v>-0.99999999999999967</v>
      </c>
      <c r="Z2513">
        <v>-0.99999999999999967</v>
      </c>
      <c r="AA2513">
        <v>15.475706191048587</v>
      </c>
      <c r="AB2513">
        <v>-8.7291875513418229E-2</v>
      </c>
      <c r="AC2513">
        <v>-0.17917509997442513</v>
      </c>
      <c r="AD2513">
        <v>0.24673086854359516</v>
      </c>
      <c r="AE2513">
        <v>-0.98680534721240654</v>
      </c>
      <c r="AF2513">
        <v>-0.99999999999999967</v>
      </c>
      <c r="AG2513">
        <v>-0.99999999999999967</v>
      </c>
      <c r="AH2513">
        <v>-0.99999999999999967</v>
      </c>
      <c r="AI2513">
        <v>0</v>
      </c>
      <c r="AJ2513">
        <v>0</v>
      </c>
      <c r="AK2513">
        <v>0.68197845427376391</v>
      </c>
      <c r="AL2513">
        <v>-3.4160067482136347E-2</v>
      </c>
      <c r="AM2513">
        <v>7.1050061501688133E-2</v>
      </c>
      <c r="AN2513">
        <v>-0.17436031799159232</v>
      </c>
      <c r="AO2513">
        <v>5.186143808911023</v>
      </c>
      <c r="AP2513">
        <v>-4.529808287200491</v>
      </c>
      <c r="AQ2513">
        <v>12.362657233105345</v>
      </c>
      <c r="AR2513">
        <v>0.34531287778880371</v>
      </c>
      <c r="AS2513">
        <v>-0.34203246787693031</v>
      </c>
      <c r="AT2513">
        <v>-0.99999999999999967</v>
      </c>
      <c r="AU2513">
        <v>-0.99999999999999967</v>
      </c>
      <c r="AV2513">
        <v>-0.27607674960239148</v>
      </c>
      <c r="AW2513">
        <v>6.8848911390013434</v>
      </c>
      <c r="AX2513">
        <v>6.8848911390013434</v>
      </c>
      <c r="AY2513">
        <v>1.5453202592542379E-2</v>
      </c>
      <c r="AZ2513">
        <v>-68.387671242699795</v>
      </c>
      <c r="BA2513">
        <v>1311.4683675135464</v>
      </c>
    </row>
    <row r="2514" spans="1:100" x14ac:dyDescent="0.25">
      <c r="A2514">
        <v>5681</v>
      </c>
      <c r="B2514" t="s">
        <v>2798</v>
      </c>
      <c r="C2514">
        <v>2</v>
      </c>
      <c r="D2514">
        <v>2.6938383846540415</v>
      </c>
      <c r="E2514">
        <v>-0.23058856407454784</v>
      </c>
      <c r="F2514">
        <v>-0.49725343530245703</v>
      </c>
      <c r="G2514">
        <v>-0.49184464024990082</v>
      </c>
      <c r="H2514">
        <v>-4.9525073953041718E-2</v>
      </c>
      <c r="I2514">
        <v>0</v>
      </c>
      <c r="J2514">
        <v>-2.9715044371825039</v>
      </c>
      <c r="K2514">
        <v>-4.9525073953041718E-2</v>
      </c>
      <c r="L2514">
        <v>-1</v>
      </c>
      <c r="M2514">
        <v>-1</v>
      </c>
      <c r="N2514">
        <v>-0.99050147906083419</v>
      </c>
      <c r="O2514">
        <v>0.75825261447694814</v>
      </c>
      <c r="P2514">
        <v>-1.0000295396978185</v>
      </c>
      <c r="Q2514">
        <v>-2.0490696398167527</v>
      </c>
      <c r="R2514">
        <v>-0.67152120248847158</v>
      </c>
      <c r="S2514">
        <v>0.30559704086206313</v>
      </c>
      <c r="T2514">
        <v>0.1793121304693974</v>
      </c>
      <c r="U2514">
        <v>-5.2233649036642599E-2</v>
      </c>
      <c r="V2514">
        <v>-1.653775680361317E-2</v>
      </c>
      <c r="W2514">
        <v>16.122136211104952</v>
      </c>
      <c r="X2514">
        <v>0.20131851747721041</v>
      </c>
      <c r="Y2514">
        <v>-1</v>
      </c>
      <c r="Z2514">
        <v>-1</v>
      </c>
      <c r="AA2514">
        <v>25.540802403933935</v>
      </c>
      <c r="AB2514">
        <v>-2.8227397656893236E-2</v>
      </c>
      <c r="AC2514">
        <v>-2.806904470489005E-2</v>
      </c>
      <c r="AD2514">
        <v>-3.140914422261383E-2</v>
      </c>
      <c r="AE2514">
        <v>4.2031060783953738</v>
      </c>
      <c r="AF2514">
        <v>-1</v>
      </c>
      <c r="AG2514">
        <v>-1</v>
      </c>
      <c r="AH2514">
        <v>-1</v>
      </c>
      <c r="AI2514">
        <v>-9.3353916927176421E-3</v>
      </c>
      <c r="AJ2514">
        <v>-1.653775680361317E-2</v>
      </c>
      <c r="AK2514">
        <v>0.26591473437009927</v>
      </c>
      <c r="AL2514">
        <v>-9.4086777380851958E-2</v>
      </c>
      <c r="AM2514">
        <v>0.30137151748966101</v>
      </c>
      <c r="AN2514">
        <v>-0.11793065727460726</v>
      </c>
      <c r="AO2514">
        <v>8.0611184717118931</v>
      </c>
      <c r="AP2514">
        <v>-2.6159571813893114</v>
      </c>
      <c r="AQ2514">
        <v>20.785749675892092</v>
      </c>
      <c r="AR2514">
        <v>0.50299883212170704</v>
      </c>
      <c r="AS2514">
        <v>0.2680842308258049</v>
      </c>
      <c r="AT2514">
        <v>-1</v>
      </c>
      <c r="AU2514">
        <v>-1</v>
      </c>
      <c r="AV2514">
        <v>-0.83941933078241548</v>
      </c>
      <c r="AW2514">
        <v>34.877584660953779</v>
      </c>
      <c r="AX2514">
        <v>34.730248453447821</v>
      </c>
      <c r="AY2514">
        <v>1.3023458612583111E-2</v>
      </c>
      <c r="AZ2514">
        <v>-26.917140880811228</v>
      </c>
      <c r="BA2514">
        <v>1406.2820377307787</v>
      </c>
    </row>
    <row r="2515" spans="1:100" x14ac:dyDescent="0.25">
      <c r="A2515">
        <v>5682</v>
      </c>
      <c r="B2515" t="s">
        <v>2799</v>
      </c>
      <c r="C2515">
        <v>3</v>
      </c>
      <c r="D2515">
        <v>2.0144425462885476</v>
      </c>
      <c r="E2515">
        <v>0</v>
      </c>
      <c r="F2515">
        <v>1.6709528650485535E-3</v>
      </c>
      <c r="G2515">
        <v>1.6709528650485535E-3</v>
      </c>
      <c r="H2515">
        <v>-9.3957276104826293E-3</v>
      </c>
      <c r="I2515">
        <v>0</v>
      </c>
      <c r="J2515">
        <v>-0.56374365662895976</v>
      </c>
      <c r="K2515">
        <v>-9.3957276104826293E-3</v>
      </c>
      <c r="L2515">
        <v>-1.0000000000000004</v>
      </c>
      <c r="M2515">
        <v>-1.0000000000000004</v>
      </c>
      <c r="N2515">
        <v>-0.1879145522096537</v>
      </c>
      <c r="O2515">
        <v>1.4523698425246394</v>
      </c>
      <c r="P2515">
        <v>-6.777999077862841E-2</v>
      </c>
      <c r="Q2515">
        <v>-0.14713570159358211</v>
      </c>
      <c r="R2515">
        <v>-6.4051063415446294E-2</v>
      </c>
      <c r="S2515">
        <v>0.33333333333333359</v>
      </c>
      <c r="T2515">
        <v>0.33854056299985702</v>
      </c>
      <c r="U2515">
        <v>0.15296218581614879</v>
      </c>
      <c r="V2515">
        <v>0</v>
      </c>
      <c r="W2515">
        <v>33.369272390392865</v>
      </c>
      <c r="X2515">
        <v>1.298325596874792</v>
      </c>
      <c r="Y2515">
        <v>-1.0000000000000004</v>
      </c>
      <c r="Z2515">
        <v>-1.0000000000000004</v>
      </c>
      <c r="AA2515">
        <v>40.134950591860623</v>
      </c>
      <c r="AB2515">
        <v>0.14825450447198049</v>
      </c>
      <c r="AC2515">
        <v>0.11860348441924023</v>
      </c>
      <c r="AD2515">
        <v>-0.13026340359355773</v>
      </c>
      <c r="AE2515">
        <v>6.8297292648831585</v>
      </c>
      <c r="AF2515">
        <v>-1.0000000000000004</v>
      </c>
      <c r="AG2515">
        <v>-1.0000000000000004</v>
      </c>
      <c r="AH2515">
        <v>-1.0000000000000004</v>
      </c>
      <c r="AI2515">
        <v>0</v>
      </c>
      <c r="AJ2515">
        <v>0</v>
      </c>
      <c r="AK2515">
        <v>-0.18293704959419102</v>
      </c>
      <c r="AL2515">
        <v>4.1400380126523882E-2</v>
      </c>
      <c r="AM2515">
        <v>0.34936153682246252</v>
      </c>
      <c r="AN2515">
        <v>0.19935631804725196</v>
      </c>
      <c r="AO2515">
        <v>7.8193531725906054</v>
      </c>
      <c r="AP2515">
        <v>5.1909098518139185</v>
      </c>
      <c r="AQ2515">
        <v>32.805528733763921</v>
      </c>
      <c r="AR2515">
        <v>0.82483608214933934</v>
      </c>
      <c r="AS2515">
        <v>1.2889298692643096</v>
      </c>
      <c r="AT2515">
        <v>-1.0000000000000004</v>
      </c>
      <c r="AU2515">
        <v>-1.0000000000000004</v>
      </c>
      <c r="AV2515">
        <v>-6.2380110550397751E-2</v>
      </c>
      <c r="AW2515">
        <v>46.778230286199133</v>
      </c>
      <c r="AX2515">
        <v>46.778230286199133</v>
      </c>
      <c r="AY2515">
        <v>1.4988845701674018E-3</v>
      </c>
      <c r="AZ2515">
        <v>-24.333170036325122</v>
      </c>
      <c r="BA2515">
        <v>1435.5344758926988</v>
      </c>
    </row>
    <row r="2516" spans="1:100" x14ac:dyDescent="0.25">
      <c r="A2516">
        <v>5683</v>
      </c>
      <c r="B2516" t="s">
        <v>2800</v>
      </c>
      <c r="C2516">
        <v>3</v>
      </c>
      <c r="D2516">
        <v>4.9207026316649332</v>
      </c>
      <c r="E2516">
        <v>-2.0874802266495615E-2</v>
      </c>
      <c r="F2516">
        <v>1.7410263972088925E-2</v>
      </c>
      <c r="G2516">
        <v>1.0451996549923723E-2</v>
      </c>
      <c r="H2516">
        <v>9.3153274225996896E-2</v>
      </c>
      <c r="I2516">
        <v>0</v>
      </c>
      <c r="J2516">
        <v>5.5891964535598104</v>
      </c>
      <c r="K2516">
        <v>9.3153274225996896E-2</v>
      </c>
      <c r="L2516">
        <v>-1.0000000000000004</v>
      </c>
      <c r="M2516">
        <v>-1.0000000000000004</v>
      </c>
      <c r="N2516">
        <v>1.8630654845199377</v>
      </c>
      <c r="O2516">
        <v>10.520351081774672</v>
      </c>
      <c r="P2516">
        <v>2.2003278327418623</v>
      </c>
      <c r="Q2516">
        <v>1.0039385049280711</v>
      </c>
      <c r="R2516">
        <v>0.49408491943939692</v>
      </c>
      <c r="S2516">
        <v>0.33467571841798133</v>
      </c>
      <c r="T2516">
        <v>0.40805292324914066</v>
      </c>
      <c r="U2516">
        <v>-3.8628812609955446E-2</v>
      </c>
      <c r="V2516">
        <v>0</v>
      </c>
      <c r="W2516">
        <v>24.437862193246794</v>
      </c>
      <c r="X2516">
        <v>0.55637876102685846</v>
      </c>
      <c r="Y2516">
        <v>-1.0000000000000004</v>
      </c>
      <c r="Z2516">
        <v>-1.0000000000000004</v>
      </c>
      <c r="AA2516">
        <v>29.320408049012741</v>
      </c>
      <c r="AB2516">
        <v>1.1986957139542648E-2</v>
      </c>
      <c r="AC2516">
        <v>7.0157186467006818E-2</v>
      </c>
      <c r="AD2516">
        <v>5.6250751199817201E-3</v>
      </c>
      <c r="AE2516">
        <v>4.3884609363265579</v>
      </c>
      <c r="AF2516">
        <v>-1.0000000000000004</v>
      </c>
      <c r="AG2516">
        <v>-1.0000000000000004</v>
      </c>
      <c r="AH2516">
        <v>-1.0000000000000004</v>
      </c>
      <c r="AI2516">
        <v>0</v>
      </c>
      <c r="AJ2516">
        <v>0</v>
      </c>
      <c r="AK2516">
        <v>-4.862633255184514E-2</v>
      </c>
      <c r="AL2516">
        <v>-0.11576470416168839</v>
      </c>
      <c r="AM2516">
        <v>0.17551828897555102</v>
      </c>
      <c r="AN2516">
        <v>6.7483487113852311E-2</v>
      </c>
      <c r="AO2516">
        <v>4.1448255616295491</v>
      </c>
      <c r="AP2516">
        <v>1.1082636570378646</v>
      </c>
      <c r="AQ2516">
        <v>30.027058646806601</v>
      </c>
      <c r="AR2516">
        <v>0.70409982905716695</v>
      </c>
      <c r="AS2516">
        <v>0.6495320352528553</v>
      </c>
      <c r="AT2516">
        <v>-1.0000000000000004</v>
      </c>
      <c r="AU2516">
        <v>-1.0000000000000004</v>
      </c>
      <c r="AV2516">
        <v>0.5045369159893206</v>
      </c>
      <c r="AW2516">
        <v>40.949022787825285</v>
      </c>
      <c r="AX2516">
        <v>40.949022787825285</v>
      </c>
      <c r="AY2516">
        <v>0.144896779360908</v>
      </c>
      <c r="AZ2516">
        <v>8.2103902705201932</v>
      </c>
      <c r="BA2516">
        <v>1462.7348092839441</v>
      </c>
      <c r="CU2516" t="e">
        <v>#N/A</v>
      </c>
      <c r="CV2516" t="e">
        <v>#N/A</v>
      </c>
    </row>
    <row r="2517" spans="1:100" x14ac:dyDescent="0.25">
      <c r="A2517">
        <v>5684</v>
      </c>
      <c r="B2517" t="s">
        <v>2801</v>
      </c>
      <c r="C2517">
        <v>3</v>
      </c>
      <c r="D2517">
        <v>4.1943949790544606</v>
      </c>
      <c r="E2517">
        <v>0</v>
      </c>
      <c r="F2517">
        <v>2.8709095516798611E-2</v>
      </c>
      <c r="G2517">
        <v>2.8709095516798611E-2</v>
      </c>
      <c r="H2517">
        <v>0.39317169245832656</v>
      </c>
      <c r="I2517">
        <v>0</v>
      </c>
      <c r="J2517">
        <v>23.590301547499589</v>
      </c>
      <c r="K2517">
        <v>0.39317169245832656</v>
      </c>
      <c r="L2517">
        <v>-0.99999999999999911</v>
      </c>
      <c r="M2517">
        <v>-0.99999999999999911</v>
      </c>
      <c r="N2517">
        <v>7.8634338491665305</v>
      </c>
      <c r="O2517">
        <v>27.813405622070853</v>
      </c>
      <c r="P2517">
        <v>-0.35349440691958389</v>
      </c>
      <c r="Q2517">
        <v>4.1386712272667783</v>
      </c>
      <c r="R2517">
        <v>1.2765121597431301</v>
      </c>
      <c r="S2517">
        <v>0.33333333333333293</v>
      </c>
      <c r="T2517">
        <v>0.4465259215748556</v>
      </c>
      <c r="U2517">
        <v>0.51393879849718815</v>
      </c>
      <c r="V2517">
        <v>0</v>
      </c>
      <c r="W2517">
        <v>36.025054437882019</v>
      </c>
      <c r="X2517">
        <v>2.5399984271073799</v>
      </c>
      <c r="Y2517">
        <v>-0.99999999999999911</v>
      </c>
      <c r="Z2517">
        <v>-0.99999999999999911</v>
      </c>
      <c r="AA2517">
        <v>56.301753227662779</v>
      </c>
      <c r="AB2517">
        <v>0.17708226374341046</v>
      </c>
      <c r="AC2517">
        <v>0.27295265188310475</v>
      </c>
      <c r="AD2517">
        <v>-7.0031183025762847E-2</v>
      </c>
      <c r="AE2517">
        <v>19.000186630037614</v>
      </c>
      <c r="AF2517">
        <v>-0.99999999999999911</v>
      </c>
      <c r="AG2517">
        <v>-0.99999999999999911</v>
      </c>
      <c r="AH2517">
        <v>-0.99999999999999911</v>
      </c>
      <c r="AI2517">
        <v>0</v>
      </c>
      <c r="AJ2517">
        <v>0</v>
      </c>
      <c r="AK2517">
        <v>-0.11673037199306939</v>
      </c>
      <c r="AL2517">
        <v>-3.5178720060033919E-2</v>
      </c>
      <c r="AM2517">
        <v>0.58730156794055333</v>
      </c>
      <c r="AN2517">
        <v>5.0327678664734143E-2</v>
      </c>
      <c r="AO2517">
        <v>14.098887338548485</v>
      </c>
      <c r="AP2517">
        <v>1.0822983663181835</v>
      </c>
      <c r="AQ2517">
        <v>59.615355985381584</v>
      </c>
      <c r="AR2517">
        <v>1.2937980534053768</v>
      </c>
      <c r="AS2517">
        <v>2.9331701195657081</v>
      </c>
      <c r="AT2517">
        <v>-0.99999999999999911</v>
      </c>
      <c r="AU2517">
        <v>-0.99999999999999911</v>
      </c>
      <c r="AV2517">
        <v>1.3052212552599289</v>
      </c>
      <c r="AW2517">
        <v>85.197457216051816</v>
      </c>
      <c r="AX2517">
        <v>85.197457216051816</v>
      </c>
      <c r="AY2517">
        <v>0.31686213577827244</v>
      </c>
      <c r="AZ2517">
        <v>20.527439391309255</v>
      </c>
      <c r="BA2517">
        <v>1515.1268387749581</v>
      </c>
      <c r="CU2517" t="e">
        <v>#N/A</v>
      </c>
      <c r="CV2517" t="e">
        <v>#N/A</v>
      </c>
    </row>
    <row r="2518" spans="1:100" x14ac:dyDescent="0.25">
      <c r="A2518">
        <v>5685</v>
      </c>
      <c r="B2518" t="s">
        <v>2802</v>
      </c>
      <c r="C2518">
        <v>3</v>
      </c>
      <c r="D2518">
        <v>5.186431455306967</v>
      </c>
      <c r="E2518">
        <v>0</v>
      </c>
      <c r="F2518">
        <v>-4.4437218964510508E-3</v>
      </c>
      <c r="G2518">
        <v>-4.4437218964510508E-3</v>
      </c>
      <c r="H2518">
        <v>0.11054997159694371</v>
      </c>
      <c r="I2518">
        <v>0</v>
      </c>
      <c r="J2518">
        <v>6.6329982958166172</v>
      </c>
      <c r="K2518">
        <v>0.11054997159694371</v>
      </c>
      <c r="L2518">
        <v>-1.0000000000000007</v>
      </c>
      <c r="M2518">
        <v>-1.0000000000000007</v>
      </c>
      <c r="N2518">
        <v>2.2109994319388737</v>
      </c>
      <c r="O2518">
        <v>11.81498602922715</v>
      </c>
      <c r="P2518">
        <v>0.29462448688467791</v>
      </c>
      <c r="Q2518">
        <v>-0.32742866886965022</v>
      </c>
      <c r="R2518">
        <v>-0.14510549392796104</v>
      </c>
      <c r="S2518">
        <v>0.33333333333333359</v>
      </c>
      <c r="T2518">
        <v>0.34706581851319473</v>
      </c>
      <c r="U2518">
        <v>-8.0541799176805234E-2</v>
      </c>
      <c r="V2518">
        <v>-1.1324419569077905E-2</v>
      </c>
      <c r="W2518">
        <v>19.119318460148044</v>
      </c>
      <c r="X2518">
        <v>0.19346795130775676</v>
      </c>
      <c r="Y2518">
        <v>-1.0000000000000007</v>
      </c>
      <c r="Z2518">
        <v>-1.0000000000000007</v>
      </c>
      <c r="AA2518">
        <v>35.22751394008732</v>
      </c>
      <c r="AB2518">
        <v>-3.5280959670761051E-2</v>
      </c>
      <c r="AC2518">
        <v>0.21469648948775225</v>
      </c>
      <c r="AD2518">
        <v>0.14565048966035374</v>
      </c>
      <c r="AE2518">
        <v>16.253300973867251</v>
      </c>
      <c r="AF2518">
        <v>-1.0000000000000007</v>
      </c>
      <c r="AG2518">
        <v>-1.0000000000000007</v>
      </c>
      <c r="AH2518">
        <v>-1.0000000000000007</v>
      </c>
      <c r="AI2518">
        <v>0</v>
      </c>
      <c r="AJ2518">
        <v>-1.1324419569077905E-2</v>
      </c>
      <c r="AK2518">
        <v>-1.9010286103787691E-3</v>
      </c>
      <c r="AL2518">
        <v>0.15185927629281099</v>
      </c>
      <c r="AM2518">
        <v>0.30726541916834732</v>
      </c>
      <c r="AN2518">
        <v>6.3044351047603267E-2</v>
      </c>
      <c r="AO2518">
        <v>7.6721303361567879</v>
      </c>
      <c r="AP2518">
        <v>2.3354051576541361</v>
      </c>
      <c r="AQ2518">
        <v>25.752316755964678</v>
      </c>
      <c r="AR2518">
        <v>0.58853293310064458</v>
      </c>
      <c r="AS2518">
        <v>0.30401792290470064</v>
      </c>
      <c r="AT2518">
        <v>-1.0000000000000007</v>
      </c>
      <c r="AU2518">
        <v>-1.0000000000000007</v>
      </c>
      <c r="AV2518">
        <v>-0.14954921582441208</v>
      </c>
      <c r="AW2518">
        <v>49.377905126968599</v>
      </c>
      <c r="AX2518">
        <v>48.245463170060816</v>
      </c>
      <c r="AY2518">
        <v>-0.13218713969707274</v>
      </c>
      <c r="AZ2518">
        <v>-25.85883172751673</v>
      </c>
      <c r="BA2518">
        <v>1389.359044168601</v>
      </c>
      <c r="CU2518" t="e">
        <v>#N/A</v>
      </c>
      <c r="CV2518" t="e">
        <v>#N/A</v>
      </c>
    </row>
    <row r="2519" spans="1:100" x14ac:dyDescent="0.25">
      <c r="A2519">
        <v>5686</v>
      </c>
      <c r="B2519" t="s">
        <v>2803</v>
      </c>
      <c r="C2519">
        <v>3</v>
      </c>
      <c r="D2519">
        <v>4.3047201695095687</v>
      </c>
      <c r="E2519">
        <v>0.24338573665773316</v>
      </c>
      <c r="F2519">
        <v>2.5253271516319925E-2</v>
      </c>
      <c r="G2519">
        <v>7.732229805187793E-2</v>
      </c>
      <c r="H2519">
        <v>-7.1093630799212382E-2</v>
      </c>
      <c r="I2519">
        <v>0</v>
      </c>
      <c r="J2519">
        <v>-4.2656178479527433</v>
      </c>
      <c r="K2519">
        <v>-7.1093630799212382E-2</v>
      </c>
      <c r="L2519">
        <v>-0.99999999999999956</v>
      </c>
      <c r="M2519">
        <v>-0.99999999999999956</v>
      </c>
      <c r="N2519">
        <v>-1.4218726159842483</v>
      </c>
      <c r="O2519">
        <v>0.11642461960870337</v>
      </c>
      <c r="P2519">
        <v>0.37237877626958904</v>
      </c>
      <c r="Q2519">
        <v>0.44875646841899336</v>
      </c>
      <c r="R2519">
        <v>0.16744249350615151</v>
      </c>
      <c r="S2519">
        <v>0.33333333333333331</v>
      </c>
      <c r="T2519">
        <v>0.14574216464708245</v>
      </c>
      <c r="U2519">
        <v>-5.277243190864702E-2</v>
      </c>
      <c r="V2519">
        <v>0</v>
      </c>
      <c r="W2519">
        <v>19.895867874839251</v>
      </c>
      <c r="X2519">
        <v>0.16264764618220234</v>
      </c>
      <c r="Y2519">
        <v>-0.99999999999999956</v>
      </c>
      <c r="Z2519">
        <v>-0.99999999999999956</v>
      </c>
      <c r="AA2519">
        <v>18.246745240463607</v>
      </c>
      <c r="AB2519">
        <v>-6.7994262276968573E-2</v>
      </c>
      <c r="AC2519">
        <v>6.8913820046955954E-2</v>
      </c>
      <c r="AD2519">
        <v>-3.7250860327623245E-2</v>
      </c>
      <c r="AE2519">
        <v>-1.8165651278817923</v>
      </c>
      <c r="AF2519">
        <v>-0.99999999999999956</v>
      </c>
      <c r="AG2519">
        <v>-0.99999999999999956</v>
      </c>
      <c r="AH2519">
        <v>-0.99999999999999956</v>
      </c>
      <c r="AI2519">
        <v>0</v>
      </c>
      <c r="AJ2519">
        <v>0</v>
      </c>
      <c r="AK2519">
        <v>0.6150594815618835</v>
      </c>
      <c r="AL2519">
        <v>0.34268573936586305</v>
      </c>
      <c r="AM2519">
        <v>-0.10501888743019937</v>
      </c>
      <c r="AN2519">
        <v>-9.7477779367732123E-2</v>
      </c>
      <c r="AO2519">
        <v>0.44982522205443309</v>
      </c>
      <c r="AP2519">
        <v>-0.72351578736398803</v>
      </c>
      <c r="AQ2519">
        <v>15.630250026886511</v>
      </c>
      <c r="AR2519">
        <v>0.42630306607176865</v>
      </c>
      <c r="AS2519">
        <v>9.1554015382989656E-2</v>
      </c>
      <c r="AT2519">
        <v>-0.99999999999999956</v>
      </c>
      <c r="AU2519">
        <v>-0.99999999999999956</v>
      </c>
      <c r="AV2519">
        <v>0.24476479155802938</v>
      </c>
      <c r="AW2519">
        <v>17.639654072708318</v>
      </c>
      <c r="AX2519">
        <v>17.639654072708318</v>
      </c>
      <c r="AY2519">
        <v>2.2516156947781453E-2</v>
      </c>
      <c r="AZ2519">
        <v>-64.406939244821643</v>
      </c>
      <c r="BA2519">
        <v>1342.7973088985609</v>
      </c>
      <c r="CU2519" t="e">
        <v>#N/A</v>
      </c>
      <c r="CV2519" t="e">
        <v>#N/A</v>
      </c>
    </row>
    <row r="2520" spans="1:100" x14ac:dyDescent="0.25">
      <c r="A2520">
        <v>5687</v>
      </c>
      <c r="B2520" t="s">
        <v>2804</v>
      </c>
      <c r="C2520">
        <v>3</v>
      </c>
      <c r="D2520">
        <v>5.47796694751095</v>
      </c>
      <c r="E2520">
        <v>-0.12188929108147047</v>
      </c>
      <c r="F2520">
        <v>0.32150049450382351</v>
      </c>
      <c r="G2520">
        <v>0.29389465796127068</v>
      </c>
      <c r="H2520">
        <v>0.35693667736545387</v>
      </c>
      <c r="I2520">
        <v>0</v>
      </c>
      <c r="J2520">
        <v>21.41620064192724</v>
      </c>
      <c r="K2520">
        <v>0.35693667736545387</v>
      </c>
      <c r="L2520">
        <v>-0.99999999999999967</v>
      </c>
      <c r="M2520">
        <v>-0.99999999999999967</v>
      </c>
      <c r="N2520">
        <v>7.1387335473090783</v>
      </c>
      <c r="O2520">
        <v>27.188062247399436</v>
      </c>
      <c r="P2520">
        <v>-0.29745817012691533</v>
      </c>
      <c r="Q2520">
        <v>-0.92081505014678078</v>
      </c>
      <c r="R2520">
        <v>-0.27979265848370127</v>
      </c>
      <c r="S2520">
        <v>0.33333333333333337</v>
      </c>
      <c r="T2520">
        <v>0.35261697291875083</v>
      </c>
      <c r="U2520">
        <v>0.7072190482332924</v>
      </c>
      <c r="V2520">
        <v>0.16949000439525083</v>
      </c>
      <c r="W2520">
        <v>48.228907260606924</v>
      </c>
      <c r="X2520">
        <v>4.1941134877767201</v>
      </c>
      <c r="Y2520">
        <v>-0.99999999999999967</v>
      </c>
      <c r="Z2520">
        <v>-0.99999999999999967</v>
      </c>
      <c r="AA2520">
        <v>103.28732126664588</v>
      </c>
      <c r="AB2520">
        <v>0.33050416893417134</v>
      </c>
      <c r="AC2520">
        <v>0.40387880496728179</v>
      </c>
      <c r="AD2520">
        <v>0.37238115938900007</v>
      </c>
      <c r="AE2520">
        <v>55.33820666452268</v>
      </c>
      <c r="AF2520">
        <v>-0.99999999999999967</v>
      </c>
      <c r="AG2520">
        <v>-0.99999999999999967</v>
      </c>
      <c r="AH2520">
        <v>-0.99999999999999967</v>
      </c>
      <c r="AI2520">
        <v>-5.8650854527157433E-3</v>
      </c>
      <c r="AJ2520">
        <v>0.16949000439525083</v>
      </c>
      <c r="AK2520">
        <v>-6.9839502408779744E-2</v>
      </c>
      <c r="AL2520">
        <v>0.14257721084285074</v>
      </c>
      <c r="AM2520">
        <v>-0.17386300543272259</v>
      </c>
      <c r="AN2520">
        <v>0.15647558807489514</v>
      </c>
      <c r="AO2520">
        <v>-4.6957726478619639</v>
      </c>
      <c r="AP2520">
        <v>4.6247757560866312</v>
      </c>
      <c r="AQ2520">
        <v>69.645107902534136</v>
      </c>
      <c r="AR2520">
        <v>1.5626593588806275</v>
      </c>
      <c r="AS2520">
        <v>4.5510501651421773</v>
      </c>
      <c r="AT2520">
        <v>-0.99999999999999967</v>
      </c>
      <c r="AU2520">
        <v>-0.99999999999999967</v>
      </c>
      <c r="AV2520">
        <v>1.4101999477569238E-2</v>
      </c>
      <c r="AW2520">
        <v>135.10015927013202</v>
      </c>
      <c r="AX2520">
        <v>151.93185800060272</v>
      </c>
      <c r="AY2520">
        <v>0.53292675225551744</v>
      </c>
      <c r="AZ2520">
        <v>64.009552198232001</v>
      </c>
      <c r="BA2520">
        <v>1621.238235203117</v>
      </c>
      <c r="CU2520" t="e">
        <v>#N/A</v>
      </c>
      <c r="CV2520" t="e">
        <v>#N/A</v>
      </c>
    </row>
    <row r="2521" spans="1:100" x14ac:dyDescent="0.25">
      <c r="A2521">
        <v>5688</v>
      </c>
      <c r="B2521" t="s">
        <v>2805</v>
      </c>
      <c r="C2521">
        <v>3</v>
      </c>
      <c r="D2521">
        <v>4.7564139227310092</v>
      </c>
      <c r="E2521">
        <v>0</v>
      </c>
      <c r="F2521">
        <v>0</v>
      </c>
      <c r="G2521">
        <v>0</v>
      </c>
      <c r="H2521">
        <v>0.15145053828593333</v>
      </c>
      <c r="I2521">
        <v>0</v>
      </c>
      <c r="J2521">
        <v>9.0870322971559947</v>
      </c>
      <c r="K2521">
        <v>0.15145053828593333</v>
      </c>
      <c r="L2521">
        <v>-1.0000000000000007</v>
      </c>
      <c r="M2521">
        <v>-1.0000000000000007</v>
      </c>
      <c r="N2521">
        <v>3.0290107657186676</v>
      </c>
      <c r="O2521">
        <v>13.843446219887005</v>
      </c>
      <c r="P2521">
        <v>1.4195564338345092</v>
      </c>
      <c r="Q2521">
        <v>-0.63764309163486754</v>
      </c>
      <c r="R2521">
        <v>-0.11113704118117418</v>
      </c>
      <c r="S2521">
        <v>0.33105173204782085</v>
      </c>
      <c r="T2521">
        <v>0.34427911602330136</v>
      </c>
      <c r="U2521">
        <v>-0.20170696955801498</v>
      </c>
      <c r="V2521">
        <v>0</v>
      </c>
      <c r="W2521">
        <v>12.886933609086952</v>
      </c>
      <c r="X2521">
        <v>-0.27796623997291225</v>
      </c>
      <c r="Y2521">
        <v>-1.0000000000000007</v>
      </c>
      <c r="Z2521">
        <v>-1.0000000000000007</v>
      </c>
      <c r="AA2521">
        <v>3.7601252512360865</v>
      </c>
      <c r="AB2521">
        <v>-0.10249375722952379</v>
      </c>
      <c r="AC2521">
        <v>-2.5186351603010929E-2</v>
      </c>
      <c r="AD2521">
        <v>-5.2633317500859013E-2</v>
      </c>
      <c r="AE2521">
        <v>-9.0156713166696854</v>
      </c>
      <c r="AF2521">
        <v>-1.0000000000000007</v>
      </c>
      <c r="AG2521">
        <v>-1.0000000000000007</v>
      </c>
      <c r="AH2521">
        <v>-1.0000000000000007</v>
      </c>
      <c r="AI2521">
        <v>0</v>
      </c>
      <c r="AJ2521">
        <v>0</v>
      </c>
      <c r="AK2521">
        <v>1.6316727738589304E-2</v>
      </c>
      <c r="AL2521">
        <v>-0.1254499008082775</v>
      </c>
      <c r="AM2521">
        <v>0.12773924270762563</v>
      </c>
      <c r="AN2521">
        <v>0.18424263230437518</v>
      </c>
      <c r="AO2521">
        <v>3.2750647063835885</v>
      </c>
      <c r="AP2521">
        <v>3.978816303567994</v>
      </c>
      <c r="AQ2521">
        <v>21.973965906242956</v>
      </c>
      <c r="AR2521">
        <v>0.47362387851310761</v>
      </c>
      <c r="AS2521">
        <v>-0.12651570168697912</v>
      </c>
      <c r="AT2521">
        <v>-1.0000000000000007</v>
      </c>
      <c r="AU2521">
        <v>-1.0000000000000007</v>
      </c>
      <c r="AV2521">
        <v>-0.11113704118117418</v>
      </c>
      <c r="AW2521">
        <v>21.582387774691107</v>
      </c>
      <c r="AX2521">
        <v>21.582387774691107</v>
      </c>
      <c r="AY2521">
        <v>-0.14705443244552718</v>
      </c>
      <c r="AZ2521">
        <v>-57.556127173005038</v>
      </c>
      <c r="BA2521">
        <v>1354.6971860216338</v>
      </c>
    </row>
    <row r="2522" spans="1:100" x14ac:dyDescent="0.25">
      <c r="A2522">
        <v>5689</v>
      </c>
      <c r="B2522" t="s">
        <v>2806</v>
      </c>
      <c r="C2522">
        <v>2</v>
      </c>
      <c r="D2522">
        <v>2.9139422655384708</v>
      </c>
      <c r="E2522">
        <v>-0.18169731165547823</v>
      </c>
      <c r="F2522">
        <v>-0.37550887610739059</v>
      </c>
      <c r="G2522">
        <v>-0.3695472275942876</v>
      </c>
      <c r="H2522">
        <v>-2.4224238527028097E-2</v>
      </c>
      <c r="I2522">
        <v>0</v>
      </c>
      <c r="J2522">
        <v>-1.4534543116216856</v>
      </c>
      <c r="K2522">
        <v>-2.4224238527028097E-2</v>
      </c>
      <c r="L2522">
        <v>-1</v>
      </c>
      <c r="M2522">
        <v>-1</v>
      </c>
      <c r="N2522">
        <v>-0.48448477054056172</v>
      </c>
      <c r="O2522">
        <v>2.3351097875092162</v>
      </c>
      <c r="P2522">
        <v>-0.75242147963942174</v>
      </c>
      <c r="Q2522">
        <v>-1.470345319972153</v>
      </c>
      <c r="R2522">
        <v>-0.48144012383078022</v>
      </c>
      <c r="S2522">
        <v>0.3103264899945225</v>
      </c>
      <c r="T2522">
        <v>0.19927995966122458</v>
      </c>
      <c r="U2522">
        <v>-2.7507863393909496E-2</v>
      </c>
      <c r="V2522">
        <v>-1.3268302236795393E-2</v>
      </c>
      <c r="W2522">
        <v>17.682683800441765</v>
      </c>
      <c r="X2522">
        <v>0.31586315779373553</v>
      </c>
      <c r="Y2522">
        <v>-1</v>
      </c>
      <c r="Z2522">
        <v>-1</v>
      </c>
      <c r="AA2522">
        <v>28.753718541507894</v>
      </c>
      <c r="AB2522">
        <v>-4.9281931057311434E-4</v>
      </c>
      <c r="AC2522">
        <v>-3.2394115234536669E-4</v>
      </c>
      <c r="AD2522">
        <v>-3.9023034996277101E-3</v>
      </c>
      <c r="AE2522">
        <v>6.7581952795574498</v>
      </c>
      <c r="AF2522">
        <v>-1</v>
      </c>
      <c r="AG2522">
        <v>-1</v>
      </c>
      <c r="AH2522">
        <v>-1</v>
      </c>
      <c r="AI2522">
        <v>-7.542610461027565E-3</v>
      </c>
      <c r="AJ2522">
        <v>-1.3268302236795393E-2</v>
      </c>
      <c r="AK2522">
        <v>0.23250171913936285</v>
      </c>
      <c r="AL2522">
        <v>-6.0673762150115509E-2</v>
      </c>
      <c r="AM2522">
        <v>0.26245459771469182</v>
      </c>
      <c r="AN2522">
        <v>-7.901373749963804E-2</v>
      </c>
      <c r="AO2522">
        <v>7.0701412680839315</v>
      </c>
      <c r="AP2522">
        <v>-1.6249799777613507</v>
      </c>
      <c r="AQ2522">
        <v>22.447062727143827</v>
      </c>
      <c r="AR2522">
        <v>0.53956758424041462</v>
      </c>
      <c r="AS2522">
        <v>0.38634298695483271</v>
      </c>
      <c r="AT2522">
        <v>-1</v>
      </c>
      <c r="AU2522">
        <v>-1</v>
      </c>
      <c r="AV2522">
        <v>-0.58717408549512407</v>
      </c>
      <c r="AW2522">
        <v>38.580235442130274</v>
      </c>
      <c r="AX2522">
        <v>38.481406320496291</v>
      </c>
      <c r="AY2522">
        <v>4.1543799129162839E-2</v>
      </c>
      <c r="AZ2522">
        <v>-21.920590539430346</v>
      </c>
      <c r="BA2522">
        <v>1325.373546192985</v>
      </c>
    </row>
    <row r="2523" spans="1:100" x14ac:dyDescent="0.25">
      <c r="A2523">
        <v>5690</v>
      </c>
      <c r="B2523" t="s">
        <v>2807</v>
      </c>
      <c r="C2523">
        <v>3</v>
      </c>
      <c r="D2523">
        <v>6.6198345322188477</v>
      </c>
      <c r="E2523">
        <v>0.10681703708953968</v>
      </c>
      <c r="F2523">
        <v>-6.623695759354728E-2</v>
      </c>
      <c r="G2523">
        <v>-3.2932355926300061E-2</v>
      </c>
      <c r="H2523">
        <v>-1.573151850524834E-2</v>
      </c>
      <c r="I2523">
        <v>0</v>
      </c>
      <c r="J2523">
        <v>-0.94389111031489881</v>
      </c>
      <c r="K2523">
        <v>-1.573151850524834E-2</v>
      </c>
      <c r="L2523">
        <v>-0.99999999999999811</v>
      </c>
      <c r="M2523">
        <v>-0.99999999999999811</v>
      </c>
      <c r="N2523">
        <v>-0.31463037010496603</v>
      </c>
      <c r="O2523">
        <v>5.6430110659776425</v>
      </c>
      <c r="P2523">
        <v>0.29913564835298251</v>
      </c>
      <c r="Q2523">
        <v>0.58519713929575612</v>
      </c>
      <c r="R2523">
        <v>0.20332763675014845</v>
      </c>
      <c r="S2523">
        <v>0.33333333333333282</v>
      </c>
      <c r="T2523">
        <v>0.44380102426171203</v>
      </c>
      <c r="U2523">
        <v>0.30932223604106174</v>
      </c>
      <c r="V2523">
        <v>2.2526611166888848E-2</v>
      </c>
      <c r="W2523">
        <v>44.988588932329741</v>
      </c>
      <c r="X2523">
        <v>2.2481967714702877</v>
      </c>
      <c r="Y2523">
        <v>-0.99999999999999811</v>
      </c>
      <c r="Z2523">
        <v>-0.99999999999999811</v>
      </c>
      <c r="AA2523">
        <v>94.046153130643248</v>
      </c>
      <c r="AB2523">
        <v>9.6733982003112104E-2</v>
      </c>
      <c r="AC2523">
        <v>0.53428334334826511</v>
      </c>
      <c r="AD2523">
        <v>0.3460674058798896</v>
      </c>
      <c r="AE2523">
        <v>48.854236561563333</v>
      </c>
      <c r="AF2523">
        <v>-0.99999999999999811</v>
      </c>
      <c r="AG2523">
        <v>-0.99999999999999811</v>
      </c>
      <c r="AH2523">
        <v>-0.99999999999999811</v>
      </c>
      <c r="AI2523">
        <v>0</v>
      </c>
      <c r="AJ2523">
        <v>2.2526611166888848E-2</v>
      </c>
      <c r="AK2523">
        <v>0.12906843741297538</v>
      </c>
      <c r="AL2523">
        <v>8.1117310029203166E-2</v>
      </c>
      <c r="AM2523">
        <v>6.1114822083942165E-2</v>
      </c>
      <c r="AN2523">
        <v>-0.11036828054044601</v>
      </c>
      <c r="AO2523">
        <v>2.1732127391634308</v>
      </c>
      <c r="AP2523">
        <v>-2.3536204633651332</v>
      </c>
      <c r="AQ2523">
        <v>44.04469782201484</v>
      </c>
      <c r="AR2523">
        <v>1.1089832048029959</v>
      </c>
      <c r="AS2523">
        <v>2.2324652529650386</v>
      </c>
      <c r="AT2523">
        <v>-0.99999999999999811</v>
      </c>
      <c r="AU2523">
        <v>-0.99999999999999811</v>
      </c>
      <c r="AV2523">
        <v>0.17039528082384797</v>
      </c>
      <c r="AW2523">
        <v>97.335543733255733</v>
      </c>
      <c r="AX2523">
        <v>99.588204849944617</v>
      </c>
      <c r="AY2523">
        <v>-0.16246781900930024</v>
      </c>
      <c r="AZ2523">
        <v>-25.948755455415572</v>
      </c>
      <c r="BA2523">
        <v>1455.3373600967595</v>
      </c>
      <c r="CU2523" t="e">
        <v>#N/A</v>
      </c>
      <c r="CV2523" t="e">
        <v>#N/A</v>
      </c>
    </row>
    <row r="2524" spans="1:100" x14ac:dyDescent="0.25">
      <c r="A2524">
        <v>5694</v>
      </c>
      <c r="B2524" t="s">
        <v>2808</v>
      </c>
      <c r="C2524">
        <v>2</v>
      </c>
      <c r="D2524">
        <v>2.4506131904784842</v>
      </c>
      <c r="E2524">
        <v>-0.28461570941760683</v>
      </c>
      <c r="F2524">
        <v>-0.63178692890126298</v>
      </c>
      <c r="G2524">
        <v>-0.62698906305973101</v>
      </c>
      <c r="H2524">
        <v>-7.7483693240300841E-2</v>
      </c>
      <c r="I2524">
        <v>0</v>
      </c>
      <c r="J2524">
        <v>-4.6490215944180493</v>
      </c>
      <c r="K2524">
        <v>-7.7483693240300841E-2</v>
      </c>
      <c r="L2524">
        <v>-1</v>
      </c>
      <c r="M2524">
        <v>-1</v>
      </c>
      <c r="N2524">
        <v>-1.5496738648060164</v>
      </c>
      <c r="O2524">
        <v>-0.98424911042120122</v>
      </c>
      <c r="P2524">
        <v>-1.2736481521690768</v>
      </c>
      <c r="Q2524">
        <v>-2.6885873734555785</v>
      </c>
      <c r="R2524">
        <v>-0.88156978082268056</v>
      </c>
      <c r="S2524">
        <v>0.30037077597766576</v>
      </c>
      <c r="T2524">
        <v>0.15724673519816793</v>
      </c>
      <c r="U2524">
        <v>-7.9556811126886368E-2</v>
      </c>
      <c r="V2524">
        <v>-2.0150658669164389E-2</v>
      </c>
      <c r="W2524">
        <v>14.397657347254546</v>
      </c>
      <c r="X2524">
        <v>7.474127462802671E-2</v>
      </c>
      <c r="Y2524">
        <v>-1</v>
      </c>
      <c r="Z2524">
        <v>-1</v>
      </c>
      <c r="AA2524">
        <v>21.990378175650868</v>
      </c>
      <c r="AB2524">
        <v>-5.8875417930570009E-2</v>
      </c>
      <c r="AC2524">
        <v>-5.8728695829042582E-2</v>
      </c>
      <c r="AD2524">
        <v>-6.1805503655809654E-2</v>
      </c>
      <c r="AE2524">
        <v>1.3796117147733611</v>
      </c>
      <c r="AF2524">
        <v>-1</v>
      </c>
      <c r="AG2524">
        <v>-1</v>
      </c>
      <c r="AH2524">
        <v>-1</v>
      </c>
      <c r="AI2524">
        <v>-1.1316499710622478E-2</v>
      </c>
      <c r="AJ2524">
        <v>-2.0150658669164389E-2</v>
      </c>
      <c r="AK2524">
        <v>0.3028376958591516</v>
      </c>
      <c r="AL2524">
        <v>-0.13100973886990425</v>
      </c>
      <c r="AM2524">
        <v>0.34437655370686254</v>
      </c>
      <c r="AN2524">
        <v>-0.16093569349180875</v>
      </c>
      <c r="AO2524">
        <v>9.1561951319118116</v>
      </c>
      <c r="AP2524">
        <v>-3.7110338415892299</v>
      </c>
      <c r="AQ2524">
        <v>18.949920212761178</v>
      </c>
      <c r="AR2524">
        <v>0.46258863217843238</v>
      </c>
      <c r="AS2524">
        <v>0.13740271441244511</v>
      </c>
      <c r="AT2524">
        <v>-1</v>
      </c>
      <c r="AU2524">
        <v>-1</v>
      </c>
      <c r="AV2524">
        <v>-1.1181622521626937</v>
      </c>
      <c r="AW2524">
        <v>30.785980498422898</v>
      </c>
      <c r="AX2524">
        <v>30.585041667770572</v>
      </c>
      <c r="AY2524">
        <v>-1.8492866007519704E-2</v>
      </c>
      <c r="AZ2524">
        <v>-32.438565228746413</v>
      </c>
      <c r="BA2524">
        <v>1330.6523434270387</v>
      </c>
    </row>
    <row r="2525" spans="1:100" x14ac:dyDescent="0.25">
      <c r="A2525">
        <v>5695</v>
      </c>
      <c r="B2525" t="s">
        <v>2809</v>
      </c>
      <c r="C2525">
        <v>2</v>
      </c>
      <c r="D2525">
        <v>3.8712883251749437</v>
      </c>
      <c r="E2525">
        <v>3.0956130282989883E-2</v>
      </c>
      <c r="F2525">
        <v>0.15402142367307756</v>
      </c>
      <c r="G2525">
        <v>0.16238771893699719</v>
      </c>
      <c r="H2525">
        <v>8.5822231363810328E-2</v>
      </c>
      <c r="I2525">
        <v>0</v>
      </c>
      <c r="J2525">
        <v>5.1493338818286185</v>
      </c>
      <c r="K2525">
        <v>8.5822231363810328E-2</v>
      </c>
      <c r="L2525">
        <v>-1</v>
      </c>
      <c r="M2525">
        <v>-1</v>
      </c>
      <c r="N2525">
        <v>1.7164446272762064</v>
      </c>
      <c r="O2525">
        <v>9.1936803640298592</v>
      </c>
      <c r="P2525">
        <v>0.32455453586120581</v>
      </c>
      <c r="Q2525">
        <v>1.046827230519755</v>
      </c>
      <c r="R2525">
        <v>0.3453211805732111</v>
      </c>
      <c r="S2525">
        <v>0.33089731988183629</v>
      </c>
      <c r="T2525">
        <v>0.28613041645224901</v>
      </c>
      <c r="U2525">
        <v>8.0037416413835979E-2</v>
      </c>
      <c r="V2525">
        <v>9.5225323058844224E-4</v>
      </c>
      <c r="W2525">
        <v>24.470315529258258</v>
      </c>
      <c r="X2525">
        <v>0.81407727205136382</v>
      </c>
      <c r="Y2525">
        <v>-1</v>
      </c>
      <c r="Z2525">
        <v>-1</v>
      </c>
      <c r="AA2525">
        <v>42.728359024398443</v>
      </c>
      <c r="AB2525">
        <v>0.1201392621813029</v>
      </c>
      <c r="AC2525">
        <v>0.12035391992626684</v>
      </c>
      <c r="AD2525">
        <v>0.11573922882312999</v>
      </c>
      <c r="AE2525">
        <v>17.871604861084112</v>
      </c>
      <c r="AF2525">
        <v>-1</v>
      </c>
      <c r="AG2525">
        <v>-1</v>
      </c>
      <c r="AH2525">
        <v>-1</v>
      </c>
      <c r="AI2525">
        <v>2.5512595803134721E-4</v>
      </c>
      <c r="AJ2525">
        <v>9.5225323058844224E-4</v>
      </c>
      <c r="AK2525">
        <v>8.7171167296367535E-2</v>
      </c>
      <c r="AL2525">
        <v>8.4656789692879791E-2</v>
      </c>
      <c r="AM2525">
        <v>9.3184707288188187E-2</v>
      </c>
      <c r="AN2525">
        <v>9.0256152926865577E-2</v>
      </c>
      <c r="AO2525">
        <v>2.7598668773250514</v>
      </c>
      <c r="AP2525">
        <v>2.6852944129975294</v>
      </c>
      <c r="AQ2525">
        <v>29.672975768966118</v>
      </c>
      <c r="AR2525">
        <v>0.69862407432134133</v>
      </c>
      <c r="AS2525">
        <v>0.90071171931299365</v>
      </c>
      <c r="AT2525">
        <v>-1</v>
      </c>
      <c r="AU2525">
        <v>-1</v>
      </c>
      <c r="AV2525">
        <v>0.50997145627122964</v>
      </c>
      <c r="AW2525">
        <v>54.684986168585944</v>
      </c>
      <c r="AX2525">
        <v>54.797139549111328</v>
      </c>
      <c r="AY2525">
        <v>0.16559356828055086</v>
      </c>
      <c r="AZ2525">
        <v>-0.18799881103681862</v>
      </c>
      <c r="BA2525">
        <v>1382.9262481298788</v>
      </c>
    </row>
    <row r="2526" spans="1:100" x14ac:dyDescent="0.25">
      <c r="A2526">
        <v>5696</v>
      </c>
      <c r="B2526" t="s">
        <v>2810</v>
      </c>
      <c r="C2526">
        <v>3</v>
      </c>
      <c r="D2526">
        <v>1.4760055153312948</v>
      </c>
      <c r="E2526">
        <v>-2.571135949379217E-2</v>
      </c>
      <c r="F2526">
        <v>9.1086773813945282E-2</v>
      </c>
      <c r="G2526">
        <v>8.0878077809550197E-2</v>
      </c>
      <c r="H2526">
        <v>-0.1155363282559336</v>
      </c>
      <c r="I2526">
        <v>0</v>
      </c>
      <c r="J2526">
        <v>-6.9321796953560177</v>
      </c>
      <c r="K2526">
        <v>-0.1155363282559336</v>
      </c>
      <c r="L2526">
        <v>-0.99999999999999833</v>
      </c>
      <c r="M2526">
        <v>-0.99999999999999833</v>
      </c>
      <c r="N2526">
        <v>-2.3107265651186721</v>
      </c>
      <c r="O2526">
        <v>-5.375296102215172</v>
      </c>
      <c r="P2526">
        <v>-0.15789440957002371</v>
      </c>
      <c r="Q2526">
        <v>0.25334531795297105</v>
      </c>
      <c r="R2526">
        <v>5.293208486603744E-2</v>
      </c>
      <c r="S2526">
        <v>0.35129965407248542</v>
      </c>
      <c r="T2526">
        <v>0.37657045217108237</v>
      </c>
      <c r="U2526">
        <v>-1.1183127663225878E-2</v>
      </c>
      <c r="V2526">
        <v>0</v>
      </c>
      <c r="W2526">
        <v>33.288932273451017</v>
      </c>
      <c r="X2526">
        <v>0.84208771676295147</v>
      </c>
      <c r="Y2526">
        <v>-0.99999999999999833</v>
      </c>
      <c r="Z2526">
        <v>-0.99999999999999833</v>
      </c>
      <c r="AA2526">
        <v>66.587417919005787</v>
      </c>
      <c r="AB2526">
        <v>0.24453252204449891</v>
      </c>
      <c r="AC2526">
        <v>0.27586497545218647</v>
      </c>
      <c r="AD2526">
        <v>0.14451357371708889</v>
      </c>
      <c r="AE2526">
        <v>33.24555356068872</v>
      </c>
      <c r="AF2526">
        <v>-0.99999999999999833</v>
      </c>
      <c r="AG2526">
        <v>-0.99999999999999833</v>
      </c>
      <c r="AH2526">
        <v>-0.99999999999999833</v>
      </c>
      <c r="AI2526">
        <v>0</v>
      </c>
      <c r="AJ2526">
        <v>0</v>
      </c>
      <c r="AK2526">
        <v>-0.2063218240143127</v>
      </c>
      <c r="AL2526">
        <v>8.4197865133262606E-2</v>
      </c>
      <c r="AM2526">
        <v>0.54114324155084881</v>
      </c>
      <c r="AN2526">
        <v>0.55828766420794795</v>
      </c>
      <c r="AO2526">
        <v>12.496971918699664</v>
      </c>
      <c r="AP2526">
        <v>14.378180930865014</v>
      </c>
      <c r="AQ2526">
        <v>26.356752578095005</v>
      </c>
      <c r="AR2526">
        <v>0.7166869785803418</v>
      </c>
      <c r="AS2526">
        <v>0.72655138850701784</v>
      </c>
      <c r="AT2526">
        <v>-0.99999999999999833</v>
      </c>
      <c r="AU2526">
        <v>-0.99999999999999833</v>
      </c>
      <c r="AV2526">
        <v>0.13381016267558757</v>
      </c>
      <c r="AW2526">
        <v>75.590302747655599</v>
      </c>
      <c r="AX2526">
        <v>75.590302747655599</v>
      </c>
      <c r="AY2526">
        <v>0.23685408412506417</v>
      </c>
      <c r="AZ2526">
        <v>18.974389142028102</v>
      </c>
      <c r="BA2526">
        <v>1431.370733250903</v>
      </c>
      <c r="CU2526" t="e">
        <v>#N/A</v>
      </c>
      <c r="CV2526" t="e">
        <v>#N/A</v>
      </c>
    </row>
    <row r="2527" spans="1:100" x14ac:dyDescent="0.25">
      <c r="A2527">
        <v>5697</v>
      </c>
      <c r="B2527" t="s">
        <v>2508</v>
      </c>
      <c r="C2527">
        <v>3</v>
      </c>
      <c r="D2527">
        <v>4.3939545857872533</v>
      </c>
      <c r="E2527">
        <v>-1.117095616701508E-2</v>
      </c>
      <c r="F2527">
        <v>-9.094947737595889E-2</v>
      </c>
      <c r="G2527">
        <v>-9.094947737595889E-2</v>
      </c>
      <c r="H2527">
        <v>1.752213548919954E-2</v>
      </c>
      <c r="I2527">
        <v>0</v>
      </c>
      <c r="J2527">
        <v>1.0513281293519734</v>
      </c>
      <c r="K2527">
        <v>1.752213548919954E-2</v>
      </c>
      <c r="L2527">
        <v>-1.0000000000000018</v>
      </c>
      <c r="M2527">
        <v>-1.0000000000000018</v>
      </c>
      <c r="N2527">
        <v>0.35044270978399089</v>
      </c>
      <c r="O2527">
        <v>5.3543332377632655</v>
      </c>
      <c r="P2527">
        <v>-0.45381987267411139</v>
      </c>
      <c r="Q2527">
        <v>0.20083329576157594</v>
      </c>
      <c r="R2527">
        <v>-0.14564132492920193</v>
      </c>
      <c r="S2527">
        <v>0.33862956919535903</v>
      </c>
      <c r="T2527">
        <v>0.37367170586012183</v>
      </c>
      <c r="U2527">
        <v>-0.10757263176435672</v>
      </c>
      <c r="V2527">
        <v>0</v>
      </c>
      <c r="W2527">
        <v>23.488260312076985</v>
      </c>
      <c r="X2527">
        <v>0.2888218271125802</v>
      </c>
      <c r="Y2527">
        <v>-1.0000000000000018</v>
      </c>
      <c r="Z2527">
        <v>-1.0000000000000018</v>
      </c>
      <c r="AA2527">
        <v>41.613452734536608</v>
      </c>
      <c r="AB2527">
        <v>0.18919580165597494</v>
      </c>
      <c r="AC2527">
        <v>0.14634127239286779</v>
      </c>
      <c r="AD2527">
        <v>2.987960089893367E-2</v>
      </c>
      <c r="AE2527">
        <v>18.270833747388817</v>
      </c>
      <c r="AF2527">
        <v>-1.0000000000000018</v>
      </c>
      <c r="AG2527">
        <v>-1.0000000000000018</v>
      </c>
      <c r="AH2527">
        <v>-1.0000000000000018</v>
      </c>
      <c r="AI2527">
        <v>0</v>
      </c>
      <c r="AJ2527">
        <v>0</v>
      </c>
      <c r="AK2527">
        <v>0.187078290731296</v>
      </c>
      <c r="AL2527">
        <v>0.24675851289826614</v>
      </c>
      <c r="AM2527">
        <v>0.83721277748473544</v>
      </c>
      <c r="AN2527">
        <v>6.5275353574989516E-3</v>
      </c>
      <c r="AO2527">
        <v>21.865710890774871</v>
      </c>
      <c r="AP2527">
        <v>1.3969809484288047</v>
      </c>
      <c r="AQ2527">
        <v>24.539588441428954</v>
      </c>
      <c r="AR2527">
        <v>0.60472864329112408</v>
      </c>
      <c r="AS2527">
        <v>0.30634396260177998</v>
      </c>
      <c r="AT2527">
        <v>-1.0000000000000018</v>
      </c>
      <c r="AU2527">
        <v>-1.0000000000000018</v>
      </c>
      <c r="AV2527">
        <v>-0.23659080230516089</v>
      </c>
      <c r="AW2527">
        <v>48.364766920728684</v>
      </c>
      <c r="AX2527">
        <v>48.364766920728684</v>
      </c>
      <c r="AY2527">
        <v>0.13052521349891671</v>
      </c>
      <c r="AZ2527">
        <v>-27.952566246632351</v>
      </c>
      <c r="BA2527">
        <v>1329.7888793945592</v>
      </c>
      <c r="CU2527" t="e">
        <v>#N/A</v>
      </c>
      <c r="CV2527" t="e">
        <v>#N/A</v>
      </c>
    </row>
    <row r="2528" spans="1:100" x14ac:dyDescent="0.25">
      <c r="A2528">
        <v>5700</v>
      </c>
      <c r="B2528" t="s">
        <v>2811</v>
      </c>
      <c r="C2528">
        <v>3</v>
      </c>
      <c r="D2528">
        <v>5.9229258862540934</v>
      </c>
      <c r="E2528">
        <v>-8.8060864486081344E-3</v>
      </c>
      <c r="F2528">
        <v>-0.60089076234305006</v>
      </c>
      <c r="G2528">
        <v>-0.60089076234305006</v>
      </c>
      <c r="H2528">
        <v>0.11321121829457881</v>
      </c>
      <c r="I2528">
        <v>0</v>
      </c>
      <c r="J2528">
        <v>6.792673097674732</v>
      </c>
      <c r="K2528">
        <v>0.11321121829457881</v>
      </c>
      <c r="L2528">
        <v>-0.99999999999999867</v>
      </c>
      <c r="M2528">
        <v>-0.99999999999999867</v>
      </c>
      <c r="N2528">
        <v>2.2642243658915779</v>
      </c>
      <c r="O2528">
        <v>12.114708221585772</v>
      </c>
      <c r="P2528">
        <v>-5.2955865429056934E-2</v>
      </c>
      <c r="Q2528">
        <v>-3.2596329314015491</v>
      </c>
      <c r="R2528">
        <v>-1.1257462049526672</v>
      </c>
      <c r="S2528">
        <v>0.30374484165998722</v>
      </c>
      <c r="T2528">
        <v>0.34464818479246401</v>
      </c>
      <c r="U2528">
        <v>5.2278465265604389E-4</v>
      </c>
      <c r="V2528">
        <v>0</v>
      </c>
      <c r="W2528">
        <v>21.428183712421124</v>
      </c>
      <c r="X2528">
        <v>0.54858779822762782</v>
      </c>
      <c r="Y2528">
        <v>-0.99999999999999867</v>
      </c>
      <c r="Z2528">
        <v>-0.99999999999999867</v>
      </c>
      <c r="AA2528">
        <v>48.101832483515381</v>
      </c>
      <c r="AB2528">
        <v>0.19920218365713963</v>
      </c>
      <c r="AC2528">
        <v>0.30501821675510538</v>
      </c>
      <c r="AD2528">
        <v>5.1767499108692279E-2</v>
      </c>
      <c r="AE2528">
        <v>27.79939497604688</v>
      </c>
      <c r="AF2528">
        <v>-0.99999999999999867</v>
      </c>
      <c r="AG2528">
        <v>-0.99999999999999867</v>
      </c>
      <c r="AH2528">
        <v>-0.99999999999999867</v>
      </c>
      <c r="AI2528">
        <v>-8.4869460959186876E-2</v>
      </c>
      <c r="AJ2528">
        <v>0</v>
      </c>
      <c r="AK2528">
        <v>-6.3537500001460828E-2</v>
      </c>
      <c r="AL2528">
        <v>2.9842562370841104E-2</v>
      </c>
      <c r="AM2528">
        <v>-2.8231893198638655E-2</v>
      </c>
      <c r="AN2528">
        <v>8.7729380952180802E-2</v>
      </c>
      <c r="AO2528">
        <v>-1.0234848299732711</v>
      </c>
      <c r="AP2528">
        <v>2.3424473356587261</v>
      </c>
      <c r="AQ2528">
        <v>28.220856810095881</v>
      </c>
      <c r="AR2528">
        <v>0.64891581110510776</v>
      </c>
      <c r="AS2528">
        <v>0.66179901652220674</v>
      </c>
      <c r="AT2528">
        <v>-0.99999999999999867</v>
      </c>
      <c r="AU2528">
        <v>-0.99999999999999867</v>
      </c>
      <c r="AV2528">
        <v>-1.7266369672957171</v>
      </c>
      <c r="AW2528">
        <v>62.558988040759864</v>
      </c>
      <c r="AX2528">
        <v>60.861598821576123</v>
      </c>
      <c r="AY2528">
        <v>2.792268927453162E-2</v>
      </c>
      <c r="AZ2528">
        <v>-24.60786142366641</v>
      </c>
      <c r="BA2528">
        <v>1396.9762682031287</v>
      </c>
    </row>
    <row r="2529" spans="1:100" x14ac:dyDescent="0.25">
      <c r="A2529">
        <v>5701</v>
      </c>
      <c r="B2529" t="s">
        <v>2812</v>
      </c>
      <c r="C2529">
        <v>2</v>
      </c>
      <c r="D2529">
        <v>4.0622682589656431</v>
      </c>
      <c r="E2529">
        <v>7.3378136257709781E-2</v>
      </c>
      <c r="F2529">
        <v>0.259656852548864</v>
      </c>
      <c r="G2529">
        <v>0.2685028482018314</v>
      </c>
      <c r="H2529">
        <v>0.10777528305510056</v>
      </c>
      <c r="I2529">
        <v>0</v>
      </c>
      <c r="J2529">
        <v>6.4665169833060334</v>
      </c>
      <c r="K2529">
        <v>0.10777528305510056</v>
      </c>
      <c r="L2529">
        <v>-1</v>
      </c>
      <c r="M2529">
        <v>-1</v>
      </c>
      <c r="N2529">
        <v>2.1555056611020111</v>
      </c>
      <c r="O2529">
        <v>10.56188921747219</v>
      </c>
      <c r="P2529">
        <v>0.5393993206327472</v>
      </c>
      <c r="Q2529">
        <v>1.5489752700857768</v>
      </c>
      <c r="R2529">
        <v>0.51025090226208814</v>
      </c>
      <c r="S2529">
        <v>0.33500097256871392</v>
      </c>
      <c r="T2529">
        <v>0.30345612048652498</v>
      </c>
      <c r="U2529">
        <v>0.10149150839075875</v>
      </c>
      <c r="V2529">
        <v>3.789096516556741E-3</v>
      </c>
      <c r="W2529">
        <v>25.824372868416535</v>
      </c>
      <c r="X2529">
        <v>0.91346546882384971</v>
      </c>
      <c r="Y2529">
        <v>-1</v>
      </c>
      <c r="Z2529">
        <v>-1</v>
      </c>
      <c r="AA2529">
        <v>45.51614499511075</v>
      </c>
      <c r="AB2529">
        <v>0.14420402612371777</v>
      </c>
      <c r="AC2529">
        <v>0.14442781638910715</v>
      </c>
      <c r="AD2529">
        <v>0.13960638917922366</v>
      </c>
      <c r="AE2529">
        <v>20.088606962575838</v>
      </c>
      <c r="AF2529">
        <v>-1</v>
      </c>
      <c r="AG2529">
        <v>-1</v>
      </c>
      <c r="AH2529">
        <v>-1</v>
      </c>
      <c r="AI2529">
        <v>1.8106879933466498E-3</v>
      </c>
      <c r="AJ2529">
        <v>3.789096516556741E-3</v>
      </c>
      <c r="AK2529">
        <v>5.8179332118939234E-2</v>
      </c>
      <c r="AL2529">
        <v>0.11364862487030809</v>
      </c>
      <c r="AM2529">
        <v>5.9417239254018796E-2</v>
      </c>
      <c r="AN2529">
        <v>0.12402362096103497</v>
      </c>
      <c r="AO2529">
        <v>1.9000148839095692</v>
      </c>
      <c r="AP2529">
        <v>3.5451464064130116</v>
      </c>
      <c r="AQ2529">
        <v>31.114465374959373</v>
      </c>
      <c r="AR2529">
        <v>0.7303540821266391</v>
      </c>
      <c r="AS2529">
        <v>1.0033225834419686</v>
      </c>
      <c r="AT2529">
        <v>-1</v>
      </c>
      <c r="AU2529">
        <v>-1</v>
      </c>
      <c r="AV2529">
        <v>0.72883983810262709</v>
      </c>
      <c r="AW2529">
        <v>57.897705536357861</v>
      </c>
      <c r="AX2529">
        <v>58.051947588882058</v>
      </c>
      <c r="AY2529">
        <v>0.19034012305122561</v>
      </c>
      <c r="AZ2529">
        <v>4.1474124935910393</v>
      </c>
      <c r="BA2529">
        <v>1416.3593813736256</v>
      </c>
    </row>
    <row r="2530" spans="1:100" x14ac:dyDescent="0.25">
      <c r="A2530">
        <v>5702</v>
      </c>
      <c r="B2530" t="s">
        <v>2813</v>
      </c>
      <c r="C2530">
        <v>3</v>
      </c>
      <c r="D2530">
        <v>5.3624340924441611</v>
      </c>
      <c r="E2530">
        <v>-0.30614335760750844</v>
      </c>
      <c r="F2530">
        <v>-4.2514911183740442E-2</v>
      </c>
      <c r="G2530">
        <v>-0.12532349643767626</v>
      </c>
      <c r="H2530">
        <v>1.5433351838383999E-2</v>
      </c>
      <c r="I2530">
        <v>0</v>
      </c>
      <c r="J2530">
        <v>0.92600111030304344</v>
      </c>
      <c r="K2530">
        <v>1.5433351838383999E-2</v>
      </c>
      <c r="L2530">
        <v>-1</v>
      </c>
      <c r="M2530">
        <v>-1</v>
      </c>
      <c r="N2530">
        <v>0.3086670367676807</v>
      </c>
      <c r="O2530">
        <v>6.1631117063095253</v>
      </c>
      <c r="P2530">
        <v>3.6337515358877441</v>
      </c>
      <c r="Q2530">
        <v>-0.24100509594611605</v>
      </c>
      <c r="R2530">
        <v>0.22273191842229101</v>
      </c>
      <c r="S2530">
        <v>0.33333333333333315</v>
      </c>
      <c r="T2530">
        <v>0.30175321613975625</v>
      </c>
      <c r="U2530">
        <v>0.14139546345182105</v>
      </c>
      <c r="V2530">
        <v>0</v>
      </c>
      <c r="W2530">
        <v>30.441946443461049</v>
      </c>
      <c r="X2530">
        <v>1.1389585391238901</v>
      </c>
      <c r="Y2530">
        <v>-1</v>
      </c>
      <c r="Z2530">
        <v>-1</v>
      </c>
      <c r="AA2530">
        <v>39.44585316071101</v>
      </c>
      <c r="AB2530">
        <v>8.3577592627997577E-2</v>
      </c>
      <c r="AC2530">
        <v>6.9506389864777807E-2</v>
      </c>
      <c r="AD2530">
        <v>2.2539513483777755E-2</v>
      </c>
      <c r="AE2530">
        <v>8.7811747988276547</v>
      </c>
      <c r="AF2530">
        <v>-1</v>
      </c>
      <c r="AG2530">
        <v>-1</v>
      </c>
      <c r="AH2530">
        <v>-1</v>
      </c>
      <c r="AI2530">
        <v>0</v>
      </c>
      <c r="AJ2530">
        <v>0</v>
      </c>
      <c r="AK2530">
        <v>0.26128854767802273</v>
      </c>
      <c r="AL2530">
        <v>5.3631829506632214E-2</v>
      </c>
      <c r="AM2530">
        <v>0.35025924572247308</v>
      </c>
      <c r="AN2530">
        <v>6.9329137456369455E-2</v>
      </c>
      <c r="AO2530">
        <v>10.062923881451937</v>
      </c>
      <c r="AP2530">
        <v>2.0013875839423965</v>
      </c>
      <c r="AQ2530">
        <v>31.36794755376409</v>
      </c>
      <c r="AR2530">
        <v>0.7764820129249107</v>
      </c>
      <c r="AS2530">
        <v>1.1543918909622741</v>
      </c>
      <c r="AT2530">
        <v>-1</v>
      </c>
      <c r="AU2530">
        <v>-1</v>
      </c>
      <c r="AV2530">
        <v>9.7408421984614704E-2</v>
      </c>
      <c r="AW2530">
        <v>47.610352450962907</v>
      </c>
      <c r="AX2530">
        <v>47.610352450962907</v>
      </c>
      <c r="AY2530">
        <v>0.12435600688945982</v>
      </c>
      <c r="AZ2530">
        <v>-9.8629260618572907</v>
      </c>
      <c r="BA2530">
        <v>1404.7140059887622</v>
      </c>
    </row>
    <row r="2531" spans="1:100" x14ac:dyDescent="0.25">
      <c r="A2531">
        <v>5703</v>
      </c>
      <c r="B2531" t="s">
        <v>2814</v>
      </c>
      <c r="C2531">
        <v>2</v>
      </c>
      <c r="D2531">
        <v>3.3224289051061948</v>
      </c>
      <c r="E2531">
        <v>-9.0960958781220763E-2</v>
      </c>
      <c r="F2531">
        <v>-0.14956544579886719</v>
      </c>
      <c r="G2531">
        <v>-0.1425777669796891</v>
      </c>
      <c r="H2531">
        <v>2.2731104558698756E-2</v>
      </c>
      <c r="I2531">
        <v>0</v>
      </c>
      <c r="J2531">
        <v>1.3638662735219249</v>
      </c>
      <c r="K2531">
        <v>2.2731104558698756E-2</v>
      </c>
      <c r="L2531">
        <v>-1</v>
      </c>
      <c r="M2531">
        <v>-1</v>
      </c>
      <c r="N2531">
        <v>0.45462209117397512</v>
      </c>
      <c r="O2531">
        <v>5.2615692624715216</v>
      </c>
      <c r="P2531">
        <v>-0.2928903528972901</v>
      </c>
      <c r="Q2531">
        <v>-0.39630177426309077</v>
      </c>
      <c r="R2531">
        <v>-0.12867223643919767</v>
      </c>
      <c r="S2531">
        <v>0.31910378540322654</v>
      </c>
      <c r="T2531">
        <v>0.23633787710119286</v>
      </c>
      <c r="U2531">
        <v>1.8380255649185676E-2</v>
      </c>
      <c r="V2531">
        <v>-7.2005831949853421E-3</v>
      </c>
      <c r="W2531">
        <v>20.578874626756289</v>
      </c>
      <c r="X2531">
        <v>0.52844439450513714</v>
      </c>
      <c r="Y2531">
        <v>-1</v>
      </c>
      <c r="Z2531">
        <v>-1</v>
      </c>
      <c r="AA2531">
        <v>34.716508979263153</v>
      </c>
      <c r="AB2531">
        <v>5.0979261340584281E-2</v>
      </c>
      <c r="AC2531">
        <v>5.116767303045236E-2</v>
      </c>
      <c r="AD2531">
        <v>4.7147123193384835E-2</v>
      </c>
      <c r="AE2531">
        <v>11.500137118041014</v>
      </c>
      <c r="AF2531">
        <v>-1</v>
      </c>
      <c r="AG2531">
        <v>-1</v>
      </c>
      <c r="AH2531">
        <v>-1</v>
      </c>
      <c r="AI2531">
        <v>-4.2154215997021668E-3</v>
      </c>
      <c r="AJ2531">
        <v>-7.2005831949853421E-3</v>
      </c>
      <c r="AK2531">
        <v>0.17049113461634241</v>
      </c>
      <c r="AL2531">
        <v>1.3368223729049028E-3</v>
      </c>
      <c r="AM2531">
        <v>0.19022942059684256</v>
      </c>
      <c r="AN2531">
        <v>-6.7885603817887941E-3</v>
      </c>
      <c r="AO2531">
        <v>5.2310053738342708</v>
      </c>
      <c r="AP2531">
        <v>0.21415591648831001</v>
      </c>
      <c r="AQ2531">
        <v>25.530262272962613</v>
      </c>
      <c r="AR2531">
        <v>0.60743484131072245</v>
      </c>
      <c r="AS2531">
        <v>0.60581718112395055</v>
      </c>
      <c r="AT2531">
        <v>-1</v>
      </c>
      <c r="AU2531">
        <v>-1</v>
      </c>
      <c r="AV2531">
        <v>-0.11903689418205976</v>
      </c>
      <c r="AW2531">
        <v>45.451915164532622</v>
      </c>
      <c r="AX2531">
        <v>45.443109428326679</v>
      </c>
      <c r="AY2531">
        <v>9.4474160966181345E-2</v>
      </c>
      <c r="AZ2531">
        <v>-12.647587036810014</v>
      </c>
      <c r="BA2531">
        <v>1380.811279661672</v>
      </c>
    </row>
    <row r="2532" spans="1:100" x14ac:dyDescent="0.25">
      <c r="A2532">
        <v>5704</v>
      </c>
      <c r="B2532" t="s">
        <v>2815</v>
      </c>
      <c r="C2532">
        <v>2</v>
      </c>
      <c r="D2532">
        <v>3.41327252755586</v>
      </c>
      <c r="E2532">
        <v>-7.0782039363705612E-2</v>
      </c>
      <c r="F2532">
        <v>-9.9317732190288305E-2</v>
      </c>
      <c r="G2532">
        <v>-9.210187379136775E-2</v>
      </c>
      <c r="H2532">
        <v>3.3173535341228841E-2</v>
      </c>
      <c r="I2532">
        <v>0</v>
      </c>
      <c r="J2532">
        <v>1.9904121204737306</v>
      </c>
      <c r="K2532">
        <v>3.3173535341228841E-2</v>
      </c>
      <c r="L2532">
        <v>-1</v>
      </c>
      <c r="M2532">
        <v>-1</v>
      </c>
      <c r="N2532">
        <v>0.66347070682457665</v>
      </c>
      <c r="O2532">
        <v>5.9123865815864249</v>
      </c>
      <c r="P2532">
        <v>-0.19069491212153261</v>
      </c>
      <c r="Q2532">
        <v>-0.15744449740295607</v>
      </c>
      <c r="R2532">
        <v>-5.0219945298219271E-2</v>
      </c>
      <c r="S2532">
        <v>0.32105577411718128</v>
      </c>
      <c r="T2532">
        <v>0.24457921264217869</v>
      </c>
      <c r="U2532">
        <v>2.8585345748797383E-2</v>
      </c>
      <c r="V2532">
        <v>-5.8511790177810351E-3</v>
      </c>
      <c r="W2532">
        <v>21.222960480448648</v>
      </c>
      <c r="X2532">
        <v>0.57572048076374727</v>
      </c>
      <c r="Y2532">
        <v>-1</v>
      </c>
      <c r="Z2532">
        <v>-1</v>
      </c>
      <c r="AA2532">
        <v>36.042578012627722</v>
      </c>
      <c r="AB2532">
        <v>6.2426172471681959E-2</v>
      </c>
      <c r="AC2532">
        <v>6.2618928236977622E-2</v>
      </c>
      <c r="AD2532">
        <v>5.8500040022389302E-2</v>
      </c>
      <c r="AE2532">
        <v>12.55470079853087</v>
      </c>
      <c r="AF2532">
        <v>-1</v>
      </c>
      <c r="AG2532">
        <v>-1</v>
      </c>
      <c r="AH2532">
        <v>-1</v>
      </c>
      <c r="AI2532">
        <v>-3.475485798969901E-3</v>
      </c>
      <c r="AJ2532">
        <v>-5.8511790177810351E-3</v>
      </c>
      <c r="AK2532">
        <v>0.15670055841964314</v>
      </c>
      <c r="AL2532">
        <v>1.512739856960417E-2</v>
      </c>
      <c r="AM2532">
        <v>0.17416721418441886</v>
      </c>
      <c r="AN2532">
        <v>9.2736460306349078E-3</v>
      </c>
      <c r="AO2532">
        <v>4.8219986876238057</v>
      </c>
      <c r="AP2532">
        <v>0.62316260269877555</v>
      </c>
      <c r="AQ2532">
        <v>26.215937123365904</v>
      </c>
      <c r="AR2532">
        <v>0.6225278869107298</v>
      </c>
      <c r="AS2532">
        <v>0.65462619689406942</v>
      </c>
      <c r="AT2532">
        <v>-1</v>
      </c>
      <c r="AU2532">
        <v>-1</v>
      </c>
      <c r="AV2532">
        <v>-1.4927544835175999E-2</v>
      </c>
      <c r="AW2532">
        <v>46.980112705968843</v>
      </c>
      <c r="AX2532">
        <v>46.991327331863651</v>
      </c>
      <c r="AY2532">
        <v>0.10624538024506572</v>
      </c>
      <c r="AZ2532">
        <v>-10.585357461669153</v>
      </c>
      <c r="BA2532">
        <v>1386.9673896396569</v>
      </c>
    </row>
    <row r="2533" spans="1:100" x14ac:dyDescent="0.25">
      <c r="A2533">
        <v>5705</v>
      </c>
      <c r="B2533" t="s">
        <v>2816</v>
      </c>
      <c r="C2533">
        <v>2</v>
      </c>
      <c r="D2533">
        <v>1.9778989266744074</v>
      </c>
      <c r="E2533">
        <v>-0.38961882113409246</v>
      </c>
      <c r="F2533">
        <v>-0.89325614716673229</v>
      </c>
      <c r="G2533">
        <v>-0.88964563756600734</v>
      </c>
      <c r="H2533">
        <v>-0.13182197089346065</v>
      </c>
      <c r="I2533">
        <v>0</v>
      </c>
      <c r="J2533">
        <v>-7.9093182536076378</v>
      </c>
      <c r="K2533">
        <v>-0.13182197089346065</v>
      </c>
      <c r="L2533">
        <v>-1</v>
      </c>
      <c r="M2533">
        <v>-1</v>
      </c>
      <c r="N2533">
        <v>-2.6364394178692132</v>
      </c>
      <c r="O2533">
        <v>-4.3708449063650168</v>
      </c>
      <c r="P2533">
        <v>-1.805432786552327</v>
      </c>
      <c r="Q2533">
        <v>-3.9315061248268917</v>
      </c>
      <c r="R2533">
        <v>-1.2898044598283422</v>
      </c>
      <c r="S2533">
        <v>0.29021339912512728</v>
      </c>
      <c r="T2533">
        <v>0.11436208619401722</v>
      </c>
      <c r="U2533">
        <v>-0.13266006178342149</v>
      </c>
      <c r="V2533">
        <v>-2.7172424039151901E-2</v>
      </c>
      <c r="W2533">
        <v>11.046089433684122</v>
      </c>
      <c r="X2533">
        <v>-0.17126477080085889</v>
      </c>
      <c r="Y2533">
        <v>-1</v>
      </c>
      <c r="Z2533">
        <v>-1</v>
      </c>
      <c r="AA2533">
        <v>15.090039660334146</v>
      </c>
      <c r="AB2533">
        <v>-0.11844061383813882</v>
      </c>
      <c r="AC2533">
        <v>-0.11831649658615706</v>
      </c>
      <c r="AD2533">
        <v>-0.12088159040945422</v>
      </c>
      <c r="AE2533">
        <v>-4.1079203806524127</v>
      </c>
      <c r="AF2533">
        <v>-1</v>
      </c>
      <c r="AG2533">
        <v>-1</v>
      </c>
      <c r="AH2533">
        <v>-1</v>
      </c>
      <c r="AI2533">
        <v>-1.5166832820128744E-2</v>
      </c>
      <c r="AJ2533">
        <v>-2.7172424039151901E-2</v>
      </c>
      <c r="AK2533">
        <v>0.37459839736429873</v>
      </c>
      <c r="AL2533">
        <v>-0.20277044037505138</v>
      </c>
      <c r="AM2533">
        <v>0.4279579199554952</v>
      </c>
      <c r="AN2533">
        <v>-0.24451705974044141</v>
      </c>
      <c r="AO2533">
        <v>11.284504080292344</v>
      </c>
      <c r="AP2533">
        <v>-5.8393427899697627</v>
      </c>
      <c r="AQ2533">
        <v>15.381939617348943</v>
      </c>
      <c r="AR2533">
        <v>0.38405039529425233</v>
      </c>
      <c r="AS2533">
        <v>-0.11658008960395605</v>
      </c>
      <c r="AT2533">
        <v>-1</v>
      </c>
      <c r="AU2533">
        <v>-1</v>
      </c>
      <c r="AV2533">
        <v>-1.6599061094037681</v>
      </c>
      <c r="AW2533">
        <v>22.83384521069269</v>
      </c>
      <c r="AX2533">
        <v>22.528728337858126</v>
      </c>
      <c r="AY2533">
        <v>-7.9745633185285214E-2</v>
      </c>
      <c r="AZ2533">
        <v>-43.169591899857515</v>
      </c>
      <c r="BA2533">
        <v>1375.0162777246207</v>
      </c>
    </row>
    <row r="2534" spans="1:100" x14ac:dyDescent="0.25">
      <c r="A2534">
        <v>5706</v>
      </c>
      <c r="B2534" t="s">
        <v>2817</v>
      </c>
      <c r="C2534">
        <v>3</v>
      </c>
      <c r="D2534">
        <v>0.34286817589366431</v>
      </c>
      <c r="E2534">
        <v>-7.5010035558701157E-2</v>
      </c>
      <c r="F2534">
        <v>-7.7221633365253881E-4</v>
      </c>
      <c r="G2534">
        <v>-1.5335681221890314E-2</v>
      </c>
      <c r="H2534">
        <v>1.2447105766597268E-2</v>
      </c>
      <c r="I2534">
        <v>0</v>
      </c>
      <c r="J2534">
        <v>0.7468263459958383</v>
      </c>
      <c r="K2534">
        <v>1.2447105766597268E-2</v>
      </c>
      <c r="L2534">
        <v>-0.999999999999999</v>
      </c>
      <c r="M2534">
        <v>-0.999999999999999</v>
      </c>
      <c r="N2534">
        <v>0.24894211533194588</v>
      </c>
      <c r="O2534">
        <v>1.0743588406676094</v>
      </c>
      <c r="P2534">
        <v>-0.90460822507362437</v>
      </c>
      <c r="Q2534">
        <v>0.52859367034761406</v>
      </c>
      <c r="R2534">
        <v>6.7712847191092329E-2</v>
      </c>
      <c r="S2534">
        <v>0.33333333333333265</v>
      </c>
      <c r="T2534">
        <v>0.28780300403556758</v>
      </c>
      <c r="U2534">
        <v>-5.0572443993891068E-2</v>
      </c>
      <c r="V2534">
        <v>0</v>
      </c>
      <c r="W2534">
        <v>22.324671504336496</v>
      </c>
      <c r="X2534">
        <v>0.34088908759775094</v>
      </c>
      <c r="Y2534">
        <v>-0.999999999999999</v>
      </c>
      <c r="Z2534">
        <v>-0.999999999999999</v>
      </c>
      <c r="AA2534">
        <v>23.259063631791264</v>
      </c>
      <c r="AB2534">
        <v>8.3445506512451847E-2</v>
      </c>
      <c r="AC2534">
        <v>8.6643440527774309E-3</v>
      </c>
      <c r="AD2534">
        <v>-7.4776264959955679E-2</v>
      </c>
      <c r="AE2534">
        <v>0.86667928026367724</v>
      </c>
      <c r="AF2534">
        <v>-0.999999999999999</v>
      </c>
      <c r="AG2534">
        <v>-0.999999999999999</v>
      </c>
      <c r="AH2534">
        <v>-0.999999999999999</v>
      </c>
      <c r="AI2534">
        <v>0</v>
      </c>
      <c r="AJ2534">
        <v>0</v>
      </c>
      <c r="AK2534">
        <v>6.2301920350378293E-2</v>
      </c>
      <c r="AL2534">
        <v>-4.1351822286583517E-2</v>
      </c>
      <c r="AM2534">
        <v>9.6036421174773776E-2</v>
      </c>
      <c r="AN2534">
        <v>-0.10613839084111139</v>
      </c>
      <c r="AO2534">
        <v>2.7124201311212368</v>
      </c>
      <c r="AP2534">
        <v>-2.8602188824607016</v>
      </c>
      <c r="AQ2534">
        <v>23.071497850332317</v>
      </c>
      <c r="AR2534">
        <v>0.57056389337500968</v>
      </c>
      <c r="AS2534">
        <v>0.35333619336434841</v>
      </c>
      <c r="AT2534">
        <v>-0.999999999999999</v>
      </c>
      <c r="AU2534">
        <v>-0.999999999999999</v>
      </c>
      <c r="AV2534">
        <v>5.2377165969201972E-2</v>
      </c>
      <c r="AW2534">
        <v>21.473203589998157</v>
      </c>
      <c r="AX2534">
        <v>21.473203589998157</v>
      </c>
      <c r="AY2534">
        <v>-9.2989349869274096E-2</v>
      </c>
      <c r="AZ2534">
        <v>-27.516663733604723</v>
      </c>
      <c r="BA2534">
        <v>1335.5285148387911</v>
      </c>
    </row>
    <row r="2535" spans="1:100" x14ac:dyDescent="0.25">
      <c r="A2535">
        <v>5708</v>
      </c>
      <c r="B2535" t="s">
        <v>2818</v>
      </c>
      <c r="C2535">
        <v>3</v>
      </c>
      <c r="D2535">
        <v>4.3448791564067877</v>
      </c>
      <c r="E2535">
        <v>0</v>
      </c>
      <c r="F2535">
        <v>-1.6164048998325981E-2</v>
      </c>
      <c r="G2535">
        <v>-1.6164048998325981E-2</v>
      </c>
      <c r="H2535">
        <v>0.23409109501782105</v>
      </c>
      <c r="I2535">
        <v>0</v>
      </c>
      <c r="J2535">
        <v>14.045465701069251</v>
      </c>
      <c r="K2535">
        <v>0.23409109501782105</v>
      </c>
      <c r="L2535">
        <v>-0.99999999999999867</v>
      </c>
      <c r="M2535">
        <v>-0.99999999999999867</v>
      </c>
      <c r="N2535">
        <v>4.681821900356419</v>
      </c>
      <c r="O2535">
        <v>18.374180808477714</v>
      </c>
      <c r="P2535">
        <v>0.16862015114601275</v>
      </c>
      <c r="Q2535">
        <v>-0.22232779371186961</v>
      </c>
      <c r="R2535">
        <v>-0.13523286951774963</v>
      </c>
      <c r="S2535">
        <v>0.33333333333333293</v>
      </c>
      <c r="T2535">
        <v>0.33104229147820563</v>
      </c>
      <c r="U2535">
        <v>5.3945873120455082E-2</v>
      </c>
      <c r="V2535">
        <v>4.4584891903322738E-3</v>
      </c>
      <c r="W2535">
        <v>19.547555684180182</v>
      </c>
      <c r="X2535">
        <v>0.67456476698961942</v>
      </c>
      <c r="Y2535">
        <v>-0.99999999999999867</v>
      </c>
      <c r="Z2535">
        <v>-0.99999999999999867</v>
      </c>
      <c r="AA2535">
        <v>46.341401957891719</v>
      </c>
      <c r="AB2535">
        <v>0.29774336343902219</v>
      </c>
      <c r="AC2535">
        <v>8.1864574331175111E-2</v>
      </c>
      <c r="AD2535">
        <v>0.15897364509438858</v>
      </c>
      <c r="AE2535">
        <v>26.929079143229295</v>
      </c>
      <c r="AF2535">
        <v>-0.99999999999999867</v>
      </c>
      <c r="AG2535">
        <v>-0.99999999999999867</v>
      </c>
      <c r="AH2535">
        <v>-0.99999999999999867</v>
      </c>
      <c r="AI2535">
        <v>0</v>
      </c>
      <c r="AJ2535">
        <v>4.4584891903322738E-3</v>
      </c>
      <c r="AK2535">
        <v>-3.4859908121865263E-2</v>
      </c>
      <c r="AL2535">
        <v>-3.464891773035271E-2</v>
      </c>
      <c r="AM2535">
        <v>0.20954621582377608</v>
      </c>
      <c r="AN2535">
        <v>0.29485360454678028</v>
      </c>
      <c r="AO2535">
        <v>5.0643558549850773</v>
      </c>
      <c r="AP2535">
        <v>7.1980955250177461</v>
      </c>
      <c r="AQ2535">
        <v>33.59302138524945</v>
      </c>
      <c r="AR2535">
        <v>0.72277998712232594</v>
      </c>
      <c r="AS2535">
        <v>0.90865586200744064</v>
      </c>
      <c r="AT2535">
        <v>-0.99999999999999867</v>
      </c>
      <c r="AU2535">
        <v>-0.99999999999999867</v>
      </c>
      <c r="AV2535">
        <v>-0.15139691851607559</v>
      </c>
      <c r="AW2535">
        <v>71.913678291387185</v>
      </c>
      <c r="AX2535">
        <v>72.359527210420424</v>
      </c>
      <c r="AY2535">
        <v>0.23409049076324612</v>
      </c>
      <c r="AZ2535">
        <v>35.440788141917125</v>
      </c>
      <c r="BA2535">
        <v>1451.3022782335181</v>
      </c>
    </row>
    <row r="2536" spans="1:100" x14ac:dyDescent="0.25">
      <c r="A2536">
        <v>5709</v>
      </c>
      <c r="B2536" t="s">
        <v>2819</v>
      </c>
      <c r="C2536">
        <v>3</v>
      </c>
      <c r="D2536">
        <v>4.0751573833657639</v>
      </c>
      <c r="E2536">
        <v>0</v>
      </c>
      <c r="F2536">
        <v>0.78983371226362742</v>
      </c>
      <c r="G2536">
        <v>0.78983371226362742</v>
      </c>
      <c r="H2536">
        <v>0.20094453467305329</v>
      </c>
      <c r="I2536">
        <v>0</v>
      </c>
      <c r="J2536">
        <v>12.056672080383196</v>
      </c>
      <c r="K2536">
        <v>0.20094453467305329</v>
      </c>
      <c r="L2536">
        <v>-1</v>
      </c>
      <c r="M2536">
        <v>-1</v>
      </c>
      <c r="N2536">
        <v>4.0188906934610689</v>
      </c>
      <c r="O2536">
        <v>16.921663176012583</v>
      </c>
      <c r="P2536">
        <v>-0.19918221120819751</v>
      </c>
      <c r="Q2536">
        <v>0.90433907160719385</v>
      </c>
      <c r="R2536">
        <v>0.29791542522484443</v>
      </c>
      <c r="S2536">
        <v>0.33333333333333337</v>
      </c>
      <c r="T2536">
        <v>0.35679821930497568</v>
      </c>
      <c r="U2536">
        <v>0.29439271978203096</v>
      </c>
      <c r="V2536">
        <v>-1.3617684269776774E-2</v>
      </c>
      <c r="W2536">
        <v>30.798482139100386</v>
      </c>
      <c r="X2536">
        <v>1.6016949277694736</v>
      </c>
      <c r="Y2536">
        <v>-1</v>
      </c>
      <c r="Z2536">
        <v>-1</v>
      </c>
      <c r="AA2536">
        <v>47.096243046350097</v>
      </c>
      <c r="AB2536">
        <v>8.9675851366845985E-2</v>
      </c>
      <c r="AC2536">
        <v>2.1066520709211081E-3</v>
      </c>
      <c r="AD2536">
        <v>0.22821440620273042</v>
      </c>
      <c r="AE2536">
        <v>15.999845482024867</v>
      </c>
      <c r="AF2536">
        <v>-1</v>
      </c>
      <c r="AG2536">
        <v>-1</v>
      </c>
      <c r="AH2536">
        <v>-1</v>
      </c>
      <c r="AI2536">
        <v>0</v>
      </c>
      <c r="AJ2536">
        <v>-1.3617684269776774E-2</v>
      </c>
      <c r="AK2536">
        <v>0.10694845580983003</v>
      </c>
      <c r="AL2536">
        <v>-3.9676721351616075E-2</v>
      </c>
      <c r="AM2536">
        <v>8.8659503624109626E-2</v>
      </c>
      <c r="AN2536">
        <v>-0.14993202590125682</v>
      </c>
      <c r="AO2536">
        <v>2.7512298696518904</v>
      </c>
      <c r="AP2536">
        <v>-3.9466842542895013</v>
      </c>
      <c r="AQ2536">
        <v>42.85515421948358</v>
      </c>
      <c r="AR2536">
        <v>0.97090658815056319</v>
      </c>
      <c r="AS2536">
        <v>1.8026394624425277</v>
      </c>
      <c r="AT2536">
        <v>-1</v>
      </c>
      <c r="AU2536">
        <v>-1</v>
      </c>
      <c r="AV2536">
        <v>1.0877491374884714</v>
      </c>
      <c r="AW2536">
        <v>60.071221968073175</v>
      </c>
      <c r="AX2536">
        <v>58.709453541095499</v>
      </c>
      <c r="AY2536">
        <v>0.17685828883704968</v>
      </c>
      <c r="AZ2536">
        <v>-16.196811025542743</v>
      </c>
      <c r="BA2536">
        <v>1360.002044937497</v>
      </c>
    </row>
    <row r="2537" spans="1:100" x14ac:dyDescent="0.25">
      <c r="A2537">
        <v>5710</v>
      </c>
      <c r="B2537" t="s">
        <v>2820</v>
      </c>
      <c r="C2537">
        <v>3</v>
      </c>
      <c r="D2537">
        <v>4.6188465668813254</v>
      </c>
      <c r="E2537">
        <v>0</v>
      </c>
      <c r="F2537">
        <v>-1.9568647410683725E-2</v>
      </c>
      <c r="G2537">
        <v>-1.9568647410683725E-2</v>
      </c>
      <c r="H2537">
        <v>0.34197681718301925</v>
      </c>
      <c r="I2537">
        <v>0</v>
      </c>
      <c r="J2537">
        <v>20.518609030981153</v>
      </c>
      <c r="K2537">
        <v>0.34197681718301925</v>
      </c>
      <c r="L2537">
        <v>-0.99999999999999989</v>
      </c>
      <c r="M2537">
        <v>-0.99999999999999989</v>
      </c>
      <c r="N2537">
        <v>6.8395363436603844</v>
      </c>
      <c r="O2537">
        <v>25.117886950451815</v>
      </c>
      <c r="P2537">
        <v>1.45572203444708</v>
      </c>
      <c r="Q2537">
        <v>-0.66317393108085687</v>
      </c>
      <c r="R2537">
        <v>-0.19095015033977386</v>
      </c>
      <c r="S2537">
        <v>0.33333333333333354</v>
      </c>
      <c r="T2537">
        <v>0.32618824230551241</v>
      </c>
      <c r="U2537">
        <v>0.3929902630418512</v>
      </c>
      <c r="V2537">
        <v>-4.1071830769153312E-3</v>
      </c>
      <c r="W2537">
        <v>28.257113536830474</v>
      </c>
      <c r="X2537">
        <v>1.8577176211339168</v>
      </c>
      <c r="Y2537">
        <v>-0.99999999999999989</v>
      </c>
      <c r="Z2537">
        <v>-0.99999999999999989</v>
      </c>
      <c r="AA2537">
        <v>54.401075223187902</v>
      </c>
      <c r="AB2537">
        <v>0.11231247058164773</v>
      </c>
      <c r="AC2537">
        <v>0.13804584500042766</v>
      </c>
      <c r="AD2537">
        <v>0.27633992115186867</v>
      </c>
      <c r="AE2537">
        <v>26.334911836697199</v>
      </c>
      <c r="AF2537">
        <v>-0.99999999999999989</v>
      </c>
      <c r="AG2537">
        <v>-0.99999999999999989</v>
      </c>
      <c r="AH2537">
        <v>-0.99999999999999989</v>
      </c>
      <c r="AI2537">
        <v>0</v>
      </c>
      <c r="AJ2537">
        <v>-4.1071830769153312E-3</v>
      </c>
      <c r="AK2537">
        <v>4.7085967195009883E-2</v>
      </c>
      <c r="AL2537">
        <v>-7.5217240328222898E-2</v>
      </c>
      <c r="AM2537">
        <v>-6.3407775032275878E-3</v>
      </c>
      <c r="AN2537">
        <v>8.0940350003034123E-2</v>
      </c>
      <c r="AO2537">
        <v>7.6910398394359952E-2</v>
      </c>
      <c r="AP2537">
        <v>1.6474225484347391</v>
      </c>
      <c r="AQ2537">
        <v>48.775722567811655</v>
      </c>
      <c r="AR2537">
        <v>1.0484046556037814</v>
      </c>
      <c r="AS2537">
        <v>2.1996944383169361</v>
      </c>
      <c r="AT2537">
        <v>-0.99999999999999989</v>
      </c>
      <c r="AU2537">
        <v>-0.99999999999999989</v>
      </c>
      <c r="AV2537">
        <v>-0.21051879775045762</v>
      </c>
      <c r="AW2537">
        <v>81.166384722074412</v>
      </c>
      <c r="AX2537">
        <v>80.755666414382887</v>
      </c>
      <c r="AY2537">
        <v>0.35382280239438435</v>
      </c>
      <c r="AZ2537">
        <v>7.1994127151415768</v>
      </c>
      <c r="BA2537">
        <v>1437.5822257622699</v>
      </c>
    </row>
    <row r="2538" spans="1:100" x14ac:dyDescent="0.25">
      <c r="A2538">
        <v>5712</v>
      </c>
      <c r="B2538" t="s">
        <v>2821</v>
      </c>
      <c r="C2538">
        <v>2</v>
      </c>
      <c r="D2538">
        <v>4.0997990183064248</v>
      </c>
      <c r="E2538">
        <v>8.171477176380057E-2</v>
      </c>
      <c r="F2538">
        <v>0.28041598561748421</v>
      </c>
      <c r="G2538">
        <v>0.28935625044051405</v>
      </c>
      <c r="H2538">
        <v>0.11208942582113854</v>
      </c>
      <c r="I2538">
        <v>0</v>
      </c>
      <c r="J2538">
        <v>6.7253655492683109</v>
      </c>
      <c r="K2538">
        <v>0.11208942582113854</v>
      </c>
      <c r="L2538">
        <v>-1</v>
      </c>
      <c r="M2538">
        <v>-1</v>
      </c>
      <c r="N2538">
        <v>2.2417885164227704</v>
      </c>
      <c r="O2538">
        <v>10.830765199295218</v>
      </c>
      <c r="P2538">
        <v>0.58161992335700807</v>
      </c>
      <c r="Q2538">
        <v>1.647655779877196</v>
      </c>
      <c r="R2538">
        <v>0.54266235811498986</v>
      </c>
      <c r="S2538">
        <v>0.3358074091317203</v>
      </c>
      <c r="T2538">
        <v>0.30686091184660913</v>
      </c>
      <c r="U2538">
        <v>0.10570759720636863</v>
      </c>
      <c r="V2538">
        <v>4.3465837904285137E-3</v>
      </c>
      <c r="W2538">
        <v>26.0904678403902</v>
      </c>
      <c r="X2538">
        <v>0.93299691603060375</v>
      </c>
      <c r="Y2538">
        <v>-1</v>
      </c>
      <c r="Z2538">
        <v>-1</v>
      </c>
      <c r="AA2538">
        <v>46.063991683941815</v>
      </c>
      <c r="AB2538">
        <v>0.14893315575628588</v>
      </c>
      <c r="AC2538">
        <v>0.14915874071507293</v>
      </c>
      <c r="AD2538">
        <v>0.14429668639366336</v>
      </c>
      <c r="AE2538">
        <v>20.524285050202998</v>
      </c>
      <c r="AF2538">
        <v>-1</v>
      </c>
      <c r="AG2538">
        <v>-1</v>
      </c>
      <c r="AH2538">
        <v>-1</v>
      </c>
      <c r="AI2538">
        <v>2.1163820169452603E-3</v>
      </c>
      <c r="AJ2538">
        <v>4.3465837904285137E-3</v>
      </c>
      <c r="AK2538">
        <v>5.2481950371576526E-2</v>
      </c>
      <c r="AL2538">
        <v>0.11934600661767081</v>
      </c>
      <c r="AM2538">
        <v>5.2781365572510237E-2</v>
      </c>
      <c r="AN2538">
        <v>0.13065949464254353</v>
      </c>
      <c r="AO2538">
        <v>1.7310395492079953</v>
      </c>
      <c r="AP2538">
        <v>3.7141217411145853</v>
      </c>
      <c r="AQ2538">
        <v>31.397742253430074</v>
      </c>
      <c r="AR2538">
        <v>0.73658956070904791</v>
      </c>
      <c r="AS2538">
        <v>1.0234873388219483</v>
      </c>
      <c r="AT2538">
        <v>-1</v>
      </c>
      <c r="AU2538">
        <v>-1</v>
      </c>
      <c r="AV2538">
        <v>0.77185114511681197</v>
      </c>
      <c r="AW2538">
        <v>58.52905876299296</v>
      </c>
      <c r="AX2538">
        <v>58.691571945307636</v>
      </c>
      <c r="AY2538">
        <v>0.19520323601381318</v>
      </c>
      <c r="AZ2538">
        <v>4.9993935111130821</v>
      </c>
      <c r="BA2538">
        <v>1488.9545560866159</v>
      </c>
    </row>
    <row r="2539" spans="1:100" x14ac:dyDescent="0.25">
      <c r="A2539">
        <v>5713</v>
      </c>
      <c r="B2539" t="s">
        <v>2822</v>
      </c>
      <c r="C2539">
        <v>3</v>
      </c>
      <c r="D2539">
        <v>3.5744868721350702</v>
      </c>
      <c r="E2539">
        <v>-4.7884574799431347E-2</v>
      </c>
      <c r="F2539">
        <v>1.2911334106250538E-2</v>
      </c>
      <c r="G2539">
        <v>-7.0529601204041316E-4</v>
      </c>
      <c r="H2539">
        <v>0.19013982225923967</v>
      </c>
      <c r="I2539">
        <v>0</v>
      </c>
      <c r="J2539">
        <v>11.408389335554377</v>
      </c>
      <c r="K2539">
        <v>0.19013982225923967</v>
      </c>
      <c r="L2539">
        <v>-1.0000000000000011</v>
      </c>
      <c r="M2539">
        <v>-1.0000000000000011</v>
      </c>
      <c r="N2539">
        <v>3.8027964451847933</v>
      </c>
      <c r="O2539">
        <v>14.982170911677407</v>
      </c>
      <c r="P2539">
        <v>-1.2602168819790611</v>
      </c>
      <c r="Q2539">
        <v>0.36759024015178648</v>
      </c>
      <c r="R2539">
        <v>0.11307863255984554</v>
      </c>
      <c r="S2539">
        <v>0.33333333333333343</v>
      </c>
      <c r="T2539">
        <v>0.3765308186581357</v>
      </c>
      <c r="U2539">
        <v>0.16737026552602155</v>
      </c>
      <c r="V2539">
        <v>0</v>
      </c>
      <c r="W2539">
        <v>27.483783810330038</v>
      </c>
      <c r="X2539">
        <v>1.2353416952830454</v>
      </c>
      <c r="Y2539">
        <v>-1.0000000000000011</v>
      </c>
      <c r="Z2539">
        <v>-1.0000000000000011</v>
      </c>
      <c r="AA2539">
        <v>62.419567294877872</v>
      </c>
      <c r="AB2539">
        <v>0.13543326165585504</v>
      </c>
      <c r="AC2539">
        <v>0.24963247888098972</v>
      </c>
      <c r="AD2539">
        <v>0.31138835650291541</v>
      </c>
      <c r="AE2539">
        <v>34.822704851988021</v>
      </c>
      <c r="AF2539">
        <v>-1.0000000000000011</v>
      </c>
      <c r="AG2539">
        <v>-1.0000000000000011</v>
      </c>
      <c r="AH2539">
        <v>-1.0000000000000011</v>
      </c>
      <c r="AI2539">
        <v>-1.988615500340787E-2</v>
      </c>
      <c r="AJ2539">
        <v>0</v>
      </c>
      <c r="AK2539">
        <v>0.18606874882709065</v>
      </c>
      <c r="AL2539">
        <v>-0.11306825079839568</v>
      </c>
      <c r="AM2539">
        <v>9.5091996382010269E-2</v>
      </c>
      <c r="AN2539">
        <v>0.23279588952481298</v>
      </c>
      <c r="AO2539">
        <v>3.3076436536857106</v>
      </c>
      <c r="AP2539">
        <v>5.2545559841283449</v>
      </c>
      <c r="AQ2539">
        <v>38.892173145884435</v>
      </c>
      <c r="AR2539">
        <v>0.87723441751749109</v>
      </c>
      <c r="AS2539">
        <v>1.4254815175422852</v>
      </c>
      <c r="AT2539">
        <v>-1.0000000000000011</v>
      </c>
      <c r="AU2539">
        <v>-1.0000000000000011</v>
      </c>
      <c r="AV2539">
        <v>0.11237333654780499</v>
      </c>
      <c r="AW2539">
        <v>82.656294190683653</v>
      </c>
      <c r="AX2539">
        <v>82.25857109061549</v>
      </c>
      <c r="AY2539">
        <v>0.3315048956093829</v>
      </c>
      <c r="AZ2539">
        <v>61.577828703199771</v>
      </c>
      <c r="BA2539">
        <v>1482.0780915624612</v>
      </c>
      <c r="CU2539" t="e">
        <v>#N/A</v>
      </c>
      <c r="CV2539" t="e">
        <v>#N/A</v>
      </c>
    </row>
    <row r="2540" spans="1:100" x14ac:dyDescent="0.25">
      <c r="A2540">
        <v>5714</v>
      </c>
      <c r="B2540" t="s">
        <v>2823</v>
      </c>
      <c r="C2540">
        <v>3</v>
      </c>
      <c r="D2540">
        <v>1.6116221093603804</v>
      </c>
      <c r="E2540">
        <v>1.0247625860183088E-2</v>
      </c>
      <c r="F2540">
        <v>-4.3079098065885377E-3</v>
      </c>
      <c r="G2540">
        <v>-1.9516210330085184E-3</v>
      </c>
      <c r="H2540">
        <v>2.7363161551946458E-2</v>
      </c>
      <c r="I2540">
        <v>0</v>
      </c>
      <c r="J2540">
        <v>1.6417896931167861</v>
      </c>
      <c r="K2540">
        <v>2.7363161551946458E-2</v>
      </c>
      <c r="L2540">
        <v>-1.0000000000000004</v>
      </c>
      <c r="M2540">
        <v>-1.0000000000000004</v>
      </c>
      <c r="N2540">
        <v>0.5472632310389286</v>
      </c>
      <c r="O2540">
        <v>3.251460181444159</v>
      </c>
      <c r="P2540">
        <v>-0.99306435168846963</v>
      </c>
      <c r="Q2540">
        <v>0.52039872245850116</v>
      </c>
      <c r="R2540">
        <v>5.21470058588571E-2</v>
      </c>
      <c r="S2540">
        <v>0.33333333333333354</v>
      </c>
      <c r="T2540">
        <v>0.22843607445662117</v>
      </c>
      <c r="U2540">
        <v>0.10511942613810564</v>
      </c>
      <c r="V2540">
        <v>0</v>
      </c>
      <c r="W2540">
        <v>25.581026895044559</v>
      </c>
      <c r="X2540">
        <v>0.82587641609201157</v>
      </c>
      <c r="Y2540">
        <v>-1.0000000000000004</v>
      </c>
      <c r="Z2540">
        <v>-1.0000000000000004</v>
      </c>
      <c r="AA2540">
        <v>36.507136269665239</v>
      </c>
      <c r="AB2540">
        <v>-0.10824345383944929</v>
      </c>
      <c r="AC2540">
        <v>0.20916211839509119</v>
      </c>
      <c r="AD2540">
        <v>0.11656058281959475</v>
      </c>
      <c r="AE2540">
        <v>10.873962368761839</v>
      </c>
      <c r="AF2540">
        <v>-1.0000000000000004</v>
      </c>
      <c r="AG2540">
        <v>-1.0000000000000004</v>
      </c>
      <c r="AH2540">
        <v>-1.0000000000000004</v>
      </c>
      <c r="AI2540">
        <v>0</v>
      </c>
      <c r="AJ2540">
        <v>0</v>
      </c>
      <c r="AK2540">
        <v>-4.9840451442764264E-2</v>
      </c>
      <c r="AL2540">
        <v>1.1616003296318187E-2</v>
      </c>
      <c r="AM2540">
        <v>2.6121223851382092E-2</v>
      </c>
      <c r="AN2540">
        <v>-5.4248361969872474E-3</v>
      </c>
      <c r="AO2540">
        <v>0.40382833907073135</v>
      </c>
      <c r="AP2540">
        <v>-7.7540888443090289E-2</v>
      </c>
      <c r="AQ2540">
        <v>27.222816588161333</v>
      </c>
      <c r="AR2540">
        <v>0.66688883392806042</v>
      </c>
      <c r="AS2540">
        <v>0.85323957764395797</v>
      </c>
      <c r="AT2540">
        <v>-1.0000000000000004</v>
      </c>
      <c r="AU2540">
        <v>-1.0000000000000004</v>
      </c>
      <c r="AV2540">
        <v>5.0195384825848545E-2</v>
      </c>
      <c r="AW2540">
        <v>39.681055562666337</v>
      </c>
      <c r="AX2540">
        <v>39.681055562666337</v>
      </c>
      <c r="AY2540">
        <v>-2.8170536590535991E-2</v>
      </c>
      <c r="AZ2540">
        <v>-29.745072236691755</v>
      </c>
      <c r="BA2540">
        <v>1320.10794828702</v>
      </c>
    </row>
    <row r="2541" spans="1:100" x14ac:dyDescent="0.25">
      <c r="A2541">
        <v>5715</v>
      </c>
      <c r="B2541" t="s">
        <v>2824</v>
      </c>
      <c r="C2541">
        <v>3</v>
      </c>
      <c r="D2541">
        <v>3.8829399468084516</v>
      </c>
      <c r="E2541">
        <v>0</v>
      </c>
      <c r="F2541">
        <v>0.29849306506110052</v>
      </c>
      <c r="G2541">
        <v>0.29849306506110052</v>
      </c>
      <c r="H2541">
        <v>0.51162090100242852</v>
      </c>
      <c r="I2541">
        <v>0</v>
      </c>
      <c r="J2541">
        <v>30.69725406014572</v>
      </c>
      <c r="K2541">
        <v>0.51162090100242852</v>
      </c>
      <c r="L2541">
        <v>-1.0000000000000004</v>
      </c>
      <c r="M2541">
        <v>-1.0000000000000004</v>
      </c>
      <c r="N2541">
        <v>10.232418020048577</v>
      </c>
      <c r="O2541">
        <v>34.878687072015296</v>
      </c>
      <c r="P2541">
        <v>-0.13039811240379368</v>
      </c>
      <c r="Q2541">
        <v>-0.84003056859766412</v>
      </c>
      <c r="R2541">
        <v>-0.29799048985750554</v>
      </c>
      <c r="S2541">
        <v>0.33333333333333337</v>
      </c>
      <c r="T2541">
        <v>0.38344066935728427</v>
      </c>
      <c r="U2541">
        <v>0.12043631799087136</v>
      </c>
      <c r="V2541">
        <v>0</v>
      </c>
      <c r="W2541">
        <v>13.023576787162405</v>
      </c>
      <c r="X2541">
        <v>0.7183088280768648</v>
      </c>
      <c r="Y2541">
        <v>-1.0000000000000004</v>
      </c>
      <c r="Z2541">
        <v>-1.0000000000000004</v>
      </c>
      <c r="AA2541">
        <v>26.984444745710505</v>
      </c>
      <c r="AB2541">
        <v>0.24871712473077842</v>
      </c>
      <c r="AC2541">
        <v>9.023266165949427E-2</v>
      </c>
      <c r="AD2541">
        <v>-5.3772617422160295E-2</v>
      </c>
      <c r="AE2541">
        <v>14.258858448405627</v>
      </c>
      <c r="AF2541">
        <v>-1.0000000000000004</v>
      </c>
      <c r="AG2541">
        <v>-1.0000000000000004</v>
      </c>
      <c r="AH2541">
        <v>-1.0000000000000004</v>
      </c>
      <c r="AI2541">
        <v>0</v>
      </c>
      <c r="AJ2541">
        <v>0</v>
      </c>
      <c r="AK2541">
        <v>0.17536653687826245</v>
      </c>
      <c r="AL2541">
        <v>-0.1706146848094188</v>
      </c>
      <c r="AM2541">
        <v>1.5733380707905035E-2</v>
      </c>
      <c r="AN2541">
        <v>-0.16510276432805257</v>
      </c>
      <c r="AO2541">
        <v>1.2701672020889363</v>
      </c>
      <c r="AP2541">
        <v>-4.9806425322484067</v>
      </c>
      <c r="AQ2541">
        <v>43.720830847308108</v>
      </c>
      <c r="AR2541">
        <v>0.83721032068148937</v>
      </c>
      <c r="AS2541">
        <v>1.2299297290792941</v>
      </c>
      <c r="AT2541">
        <v>-1.0000000000000004</v>
      </c>
      <c r="AU2541">
        <v>-1.0000000000000004</v>
      </c>
      <c r="AV2541">
        <v>5.0257520359490993E-4</v>
      </c>
      <c r="AW2541">
        <v>56.882489285477348</v>
      </c>
      <c r="AX2541">
        <v>56.882489285477348</v>
      </c>
      <c r="AY2541">
        <v>0.30586835590417816</v>
      </c>
      <c r="AZ2541">
        <v>14.482028167913683</v>
      </c>
      <c r="BA2541">
        <v>1400.264783790589</v>
      </c>
      <c r="CU2541" t="e">
        <v>#N/A</v>
      </c>
      <c r="CV2541" t="e">
        <v>#N/A</v>
      </c>
    </row>
    <row r="2542" spans="1:100" x14ac:dyDescent="0.25">
      <c r="A2542">
        <v>5716</v>
      </c>
      <c r="B2542" t="s">
        <v>2825</v>
      </c>
      <c r="C2542">
        <v>3</v>
      </c>
      <c r="D2542">
        <v>4.2318715712390507</v>
      </c>
      <c r="E2542">
        <v>-0.31026785078483354</v>
      </c>
      <c r="F2542">
        <v>0.34239302936947502</v>
      </c>
      <c r="G2542">
        <v>0.2798333864060305</v>
      </c>
      <c r="H2542">
        <v>0.37848661590474125</v>
      </c>
      <c r="I2542">
        <v>0</v>
      </c>
      <c r="J2542">
        <v>22.709196954284479</v>
      </c>
      <c r="K2542">
        <v>0.37848661590474125</v>
      </c>
      <c r="L2542">
        <v>-0.99999999999999833</v>
      </c>
      <c r="M2542">
        <v>-0.99999999999999833</v>
      </c>
      <c r="N2542">
        <v>7.5697323180948253</v>
      </c>
      <c r="O2542">
        <v>27.220901911929555</v>
      </c>
      <c r="P2542">
        <v>7.2404259445711661E-2</v>
      </c>
      <c r="Q2542">
        <v>0.92002087975208913</v>
      </c>
      <c r="R2542">
        <v>0.29017767974303871</v>
      </c>
      <c r="S2542">
        <v>0.36100050722470034</v>
      </c>
      <c r="T2542">
        <v>0.18488967591701078</v>
      </c>
      <c r="U2542">
        <v>1.9200650178323314E-3</v>
      </c>
      <c r="V2542">
        <v>0</v>
      </c>
      <c r="W2542">
        <v>6.7729452901920917</v>
      </c>
      <c r="X2542">
        <v>0.23055843335965998</v>
      </c>
      <c r="Y2542">
        <v>-0.99999999999999833</v>
      </c>
      <c r="Z2542">
        <v>-0.99999999999999833</v>
      </c>
      <c r="AA2542">
        <v>24.098641063522734</v>
      </c>
      <c r="AB2542">
        <v>5.0314492775840297E-2</v>
      </c>
      <c r="AC2542">
        <v>0.15095306462617225</v>
      </c>
      <c r="AD2542">
        <v>0.13944280446973942</v>
      </c>
      <c r="AE2542">
        <v>17.035518093587601</v>
      </c>
      <c r="AF2542">
        <v>-0.99999999999999833</v>
      </c>
      <c r="AG2542">
        <v>-0.99999999999999833</v>
      </c>
      <c r="AH2542">
        <v>-0.99999999999999833</v>
      </c>
      <c r="AI2542">
        <v>0</v>
      </c>
      <c r="AJ2542">
        <v>0</v>
      </c>
      <c r="AK2542">
        <v>0.67423370230466129</v>
      </c>
      <c r="AL2542">
        <v>-0.10301346174075235</v>
      </c>
      <c r="AM2542">
        <v>0.15860712911703642</v>
      </c>
      <c r="AN2542">
        <v>0.34965242065297336</v>
      </c>
      <c r="AO2542">
        <v>7.336346739449211</v>
      </c>
      <c r="AP2542">
        <v>8.2262432076205734</v>
      </c>
      <c r="AQ2542">
        <v>29.482142244476577</v>
      </c>
      <c r="AR2542">
        <v>0.54781024815954382</v>
      </c>
      <c r="AS2542">
        <v>0.60904504926440128</v>
      </c>
      <c r="AT2542">
        <v>-0.99999999999999833</v>
      </c>
      <c r="AU2542">
        <v>-0.99999999999999833</v>
      </c>
      <c r="AV2542">
        <v>0.57001106614906916</v>
      </c>
      <c r="AW2542">
        <v>59.545786183072821</v>
      </c>
      <c r="AX2542">
        <v>59.545786183072821</v>
      </c>
      <c r="AY2542">
        <v>0.41112646233210076</v>
      </c>
      <c r="AZ2542">
        <v>26.998446940595851</v>
      </c>
      <c r="BA2542">
        <v>1488.3601743365609</v>
      </c>
      <c r="CU2542" t="e">
        <v>#N/A</v>
      </c>
      <c r="CV2542" t="e">
        <v>#N/A</v>
      </c>
    </row>
    <row r="2543" spans="1:100" x14ac:dyDescent="0.25">
      <c r="A2543">
        <v>5719</v>
      </c>
      <c r="B2543" t="s">
        <v>2826</v>
      </c>
      <c r="C2543">
        <v>3</v>
      </c>
      <c r="D2543">
        <v>4.5565275315640275</v>
      </c>
      <c r="E2543">
        <v>0</v>
      </c>
      <c r="F2543">
        <v>-7.1968170186535438E-2</v>
      </c>
      <c r="G2543">
        <v>-7.1968170186535438E-2</v>
      </c>
      <c r="H2543">
        <v>0.15713009754554158</v>
      </c>
      <c r="I2543">
        <v>0</v>
      </c>
      <c r="J2543">
        <v>9.4278058527324902</v>
      </c>
      <c r="K2543">
        <v>0.15713009754554158</v>
      </c>
      <c r="L2543">
        <v>-1</v>
      </c>
      <c r="M2543">
        <v>-1</v>
      </c>
      <c r="N2543">
        <v>3.1426019509108309</v>
      </c>
      <c r="O2543">
        <v>13.912365214109995</v>
      </c>
      <c r="P2543">
        <v>0.46723519881607184</v>
      </c>
      <c r="Q2543">
        <v>-0.42621383421081765</v>
      </c>
      <c r="R2543">
        <v>-0.10417844681593391</v>
      </c>
      <c r="S2543">
        <v>0.33333333333333337</v>
      </c>
      <c r="T2543">
        <v>0.34118438347652813</v>
      </c>
      <c r="U2543">
        <v>0.25472035785939723</v>
      </c>
      <c r="V2543">
        <v>0</v>
      </c>
      <c r="W2543">
        <v>30.884319084948704</v>
      </c>
      <c r="X2543">
        <v>1.5441201008451042</v>
      </c>
      <c r="Y2543">
        <v>-1</v>
      </c>
      <c r="Z2543">
        <v>-1</v>
      </c>
      <c r="AA2543">
        <v>66.535141024148203</v>
      </c>
      <c r="AB2543">
        <v>7.9822543213053168E-2</v>
      </c>
      <c r="AC2543">
        <v>0.65209489763339312</v>
      </c>
      <c r="AD2543">
        <v>-1.6817433126137385E-2</v>
      </c>
      <c r="AE2543">
        <v>35.755000386015453</v>
      </c>
      <c r="AF2543">
        <v>-1</v>
      </c>
      <c r="AG2543">
        <v>-1</v>
      </c>
      <c r="AH2543">
        <v>-1</v>
      </c>
      <c r="AI2543">
        <v>0</v>
      </c>
      <c r="AJ2543">
        <v>0</v>
      </c>
      <c r="AK2543">
        <v>-1.8468349689392712E-2</v>
      </c>
      <c r="AL2543">
        <v>0.58858938882768708</v>
      </c>
      <c r="AM2543">
        <v>-0.16058241885740709</v>
      </c>
      <c r="AN2543">
        <v>0.17401005872666508</v>
      </c>
      <c r="AO2543">
        <v>-4.1069022198821408</v>
      </c>
      <c r="AP2543">
        <v>7.2931984123050624</v>
      </c>
      <c r="AQ2543">
        <v>40.31212493768119</v>
      </c>
      <c r="AR2543">
        <v>0.92923807466925834</v>
      </c>
      <c r="AS2543">
        <v>1.7012501983906445</v>
      </c>
      <c r="AT2543">
        <v>-1</v>
      </c>
      <c r="AU2543">
        <v>-1</v>
      </c>
      <c r="AV2543">
        <v>-0.17614661700246956</v>
      </c>
      <c r="AW2543">
        <v>87.740704650563231</v>
      </c>
      <c r="AX2543">
        <v>87.740704650563231</v>
      </c>
      <c r="AY2543">
        <v>0.13608890208565666</v>
      </c>
      <c r="AZ2543">
        <v>23.487356004303244</v>
      </c>
      <c r="BA2543">
        <v>1460.3829675436123</v>
      </c>
    </row>
    <row r="2544" spans="1:100" x14ac:dyDescent="0.25">
      <c r="A2544">
        <v>5720</v>
      </c>
      <c r="B2544" t="s">
        <v>2827</v>
      </c>
      <c r="C2544">
        <v>3</v>
      </c>
      <c r="D2544">
        <v>3.5602930213274382</v>
      </c>
      <c r="E2544">
        <v>0</v>
      </c>
      <c r="F2544">
        <v>-0.31252641287452726</v>
      </c>
      <c r="G2544">
        <v>-0.31252641287452726</v>
      </c>
      <c r="H2544">
        <v>0.30193151515958583</v>
      </c>
      <c r="I2544">
        <v>0</v>
      </c>
      <c r="J2544">
        <v>18.115890909575143</v>
      </c>
      <c r="K2544">
        <v>0.30193151515958583</v>
      </c>
      <c r="L2544">
        <v>-0.99999999999999833</v>
      </c>
      <c r="M2544">
        <v>-0.99999999999999833</v>
      </c>
      <c r="N2544">
        <v>6.0386303031917166</v>
      </c>
      <c r="O2544">
        <v>21.363657518028056</v>
      </c>
      <c r="P2544">
        <v>3.0281549857442056</v>
      </c>
      <c r="Q2544">
        <v>3.561646188280871</v>
      </c>
      <c r="R2544">
        <v>1.326364972639996</v>
      </c>
      <c r="S2544">
        <v>0.33333333333333287</v>
      </c>
      <c r="T2544">
        <v>0.10875258122907978</v>
      </c>
      <c r="U2544">
        <v>4.096145531968165E-2</v>
      </c>
      <c r="V2544">
        <v>9.9014322600858087E-3</v>
      </c>
      <c r="W2544">
        <v>7.6406914793037801</v>
      </c>
      <c r="X2544">
        <v>0.15697211629821226</v>
      </c>
      <c r="Y2544">
        <v>-0.99999999999999833</v>
      </c>
      <c r="Z2544">
        <v>-0.99999999999999833</v>
      </c>
      <c r="AA2544">
        <v>-11.914740188365556</v>
      </c>
      <c r="AB2544">
        <v>-5.140402919491012E-2</v>
      </c>
      <c r="AC2544">
        <v>-0.10090478000975876</v>
      </c>
      <c r="AD2544">
        <v>-0.26532712360151778</v>
      </c>
      <c r="AE2544">
        <v>-20.881796640309329</v>
      </c>
      <c r="AF2544">
        <v>-0.99999999999999833</v>
      </c>
      <c r="AG2544">
        <v>-0.99999999999999833</v>
      </c>
      <c r="AH2544">
        <v>-0.99999999999999833</v>
      </c>
      <c r="AI2544">
        <v>0</v>
      </c>
      <c r="AJ2544">
        <v>9.9014322600858087E-3</v>
      </c>
      <c r="AK2544">
        <v>-1.3974095459800745E-2</v>
      </c>
      <c r="AL2544">
        <v>-0.17956172570846121</v>
      </c>
      <c r="AM2544">
        <v>0.5056288349549326</v>
      </c>
      <c r="AN2544">
        <v>0.34068187226751506</v>
      </c>
      <c r="AO2544">
        <v>12.570850396574315</v>
      </c>
      <c r="AP2544">
        <v>7.6192381781455758</v>
      </c>
      <c r="AQ2544">
        <v>25.756582388878918</v>
      </c>
      <c r="AR2544">
        <v>0.49294880214218045</v>
      </c>
      <c r="AS2544">
        <v>0.45890363145779828</v>
      </c>
      <c r="AT2544">
        <v>-0.99999999999999833</v>
      </c>
      <c r="AU2544">
        <v>-0.99999999999999833</v>
      </c>
      <c r="AV2544">
        <v>1.0138385597654689</v>
      </c>
      <c r="AW2544">
        <v>17.068155507808054</v>
      </c>
      <c r="AX2544">
        <v>18.058298733816638</v>
      </c>
      <c r="AY2544">
        <v>-7.4582969207819136E-2</v>
      </c>
      <c r="AZ2544">
        <v>-26.586160622075042</v>
      </c>
      <c r="BA2544">
        <v>1409.2013666252392</v>
      </c>
      <c r="CU2544" t="e">
        <v>#N/A</v>
      </c>
      <c r="CV2544" t="e">
        <v>#N/A</v>
      </c>
    </row>
    <row r="2545" spans="1:100" x14ac:dyDescent="0.25">
      <c r="A2545">
        <v>5721</v>
      </c>
      <c r="B2545" t="s">
        <v>2828</v>
      </c>
      <c r="C2545">
        <v>3</v>
      </c>
      <c r="D2545">
        <v>4.884218346445885</v>
      </c>
      <c r="E2545">
        <v>-2.9811407845908376E-2</v>
      </c>
      <c r="F2545">
        <v>0.11837008230652703</v>
      </c>
      <c r="G2545">
        <v>0.11837008230652703</v>
      </c>
      <c r="H2545">
        <v>-0.20567254388615103</v>
      </c>
      <c r="I2545">
        <v>0</v>
      </c>
      <c r="J2545">
        <v>-12.340352633169063</v>
      </c>
      <c r="K2545">
        <v>-0.20567254388615103</v>
      </c>
      <c r="L2545">
        <v>-0.99999999999999989</v>
      </c>
      <c r="M2545">
        <v>-0.99999999999999989</v>
      </c>
      <c r="N2545">
        <v>-4.1134508777230216</v>
      </c>
      <c r="O2545">
        <v>-7.3377642044166498</v>
      </c>
      <c r="P2545">
        <v>-0.12043885474437782</v>
      </c>
      <c r="Q2545">
        <v>1.6696626011388613</v>
      </c>
      <c r="R2545">
        <v>0.59710002121766459</v>
      </c>
      <c r="S2545">
        <v>0.21479891933435874</v>
      </c>
      <c r="T2545">
        <v>-8.2265363911600942E-2</v>
      </c>
      <c r="U2545">
        <v>-8.3549665307125875E-2</v>
      </c>
      <c r="V2545">
        <v>0</v>
      </c>
      <c r="W2545">
        <v>10.186257360071322</v>
      </c>
      <c r="X2545">
        <v>-0.42610538027924894</v>
      </c>
      <c r="Y2545">
        <v>-0.99999999999999989</v>
      </c>
      <c r="Z2545">
        <v>-0.99999999999999989</v>
      </c>
      <c r="AA2545">
        <v>5.7064806236102807</v>
      </c>
      <c r="AB2545">
        <v>-9.0128674025247879E-2</v>
      </c>
      <c r="AC2545">
        <v>1.205809720953418E-2</v>
      </c>
      <c r="AD2545">
        <v>-2.3466958337860534E-2</v>
      </c>
      <c r="AE2545">
        <v>-5.0768767576787122</v>
      </c>
      <c r="AF2545">
        <v>-0.99999999999999989</v>
      </c>
      <c r="AG2545">
        <v>-0.99999999999999989</v>
      </c>
      <c r="AH2545">
        <v>-0.99999999999999989</v>
      </c>
      <c r="AI2545">
        <v>0</v>
      </c>
      <c r="AJ2545">
        <v>0</v>
      </c>
      <c r="AK2545">
        <v>0.2653665812554466</v>
      </c>
      <c r="AL2545">
        <v>9.0576536584107289E-2</v>
      </c>
      <c r="AM2545">
        <v>0.33525505883513007</v>
      </c>
      <c r="AN2545">
        <v>-0.16865912203589037</v>
      </c>
      <c r="AO2545">
        <v>9.7082093771554856</v>
      </c>
      <c r="AP2545">
        <v>-3.7635953679767242</v>
      </c>
      <c r="AQ2545">
        <v>-2.1540952730977407</v>
      </c>
      <c r="AR2545">
        <v>4.8983890115631923E-2</v>
      </c>
      <c r="AS2545">
        <v>-0.63177792416539946</v>
      </c>
      <c r="AT2545">
        <v>-0.99999999999999989</v>
      </c>
      <c r="AU2545">
        <v>-0.99999999999999989</v>
      </c>
      <c r="AV2545">
        <v>0.71547010352419171</v>
      </c>
      <c r="AW2545">
        <v>-5.3948789487830915</v>
      </c>
      <c r="AX2545">
        <v>-5.3948789487830915</v>
      </c>
      <c r="AY2545">
        <v>0.13334754093204396</v>
      </c>
      <c r="AZ2545">
        <v>-59.221727440605953</v>
      </c>
      <c r="BA2545">
        <v>1324.2293603012888</v>
      </c>
    </row>
    <row r="2546" spans="1:100" x14ac:dyDescent="0.25">
      <c r="A2546">
        <v>5722</v>
      </c>
      <c r="B2546" t="s">
        <v>2829</v>
      </c>
      <c r="C2546">
        <v>3</v>
      </c>
      <c r="D2546">
        <v>2.736064151657553</v>
      </c>
      <c r="E2546">
        <v>0.15670237611745214</v>
      </c>
      <c r="F2546">
        <v>0.52290075762699439</v>
      </c>
      <c r="G2546">
        <v>0.56993747188296107</v>
      </c>
      <c r="H2546">
        <v>-0.2466517631318508</v>
      </c>
      <c r="I2546">
        <v>0</v>
      </c>
      <c r="J2546">
        <v>-14.79910578791104</v>
      </c>
      <c r="K2546">
        <v>-0.2466517631318508</v>
      </c>
      <c r="L2546">
        <v>-1.0000000000000007</v>
      </c>
      <c r="M2546">
        <v>-1.0000000000000007</v>
      </c>
      <c r="N2546">
        <v>-4.9330352626370146</v>
      </c>
      <c r="O2546">
        <v>-11.493104164370532</v>
      </c>
      <c r="P2546">
        <v>-0.86849336024476753</v>
      </c>
      <c r="Q2546">
        <v>2.0324226622566526</v>
      </c>
      <c r="R2546">
        <v>0.35918280631928556</v>
      </c>
      <c r="S2546">
        <v>0.33333333333333326</v>
      </c>
      <c r="T2546">
        <v>0.10390616304641642</v>
      </c>
      <c r="U2546">
        <v>-0.39645134274988991</v>
      </c>
      <c r="V2546">
        <v>-1.9504192914355411E-2</v>
      </c>
      <c r="W2546">
        <v>10.717428953894204</v>
      </c>
      <c r="X2546">
        <v>-1.2355250612627253</v>
      </c>
      <c r="Y2546">
        <v>-1.0000000000000007</v>
      </c>
      <c r="Z2546">
        <v>-1.0000000000000007</v>
      </c>
      <c r="AA2546">
        <v>-3.1395937839773218</v>
      </c>
      <c r="AB2546">
        <v>0.14687919329708973</v>
      </c>
      <c r="AC2546">
        <v>-0.20434104222000943</v>
      </c>
      <c r="AD2546">
        <v>-0.22686226196089671</v>
      </c>
      <c r="AE2546">
        <v>-14.216205544190821</v>
      </c>
      <c r="AF2546">
        <v>-1.0000000000000007</v>
      </c>
      <c r="AG2546">
        <v>-1.0000000000000007</v>
      </c>
      <c r="AH2546">
        <v>-1.0000000000000007</v>
      </c>
      <c r="AI2546">
        <v>0</v>
      </c>
      <c r="AJ2546">
        <v>-1.9504192914355411E-2</v>
      </c>
      <c r="AK2546">
        <v>-8.5965712326641477E-2</v>
      </c>
      <c r="AL2546">
        <v>0.41071114021950239</v>
      </c>
      <c r="AM2546">
        <v>-0.10389978866450109</v>
      </c>
      <c r="AN2546">
        <v>-0.3210741943381884</v>
      </c>
      <c r="AO2546">
        <v>-3.0273232782457349</v>
      </c>
      <c r="AP2546">
        <v>-5.9732991573571992</v>
      </c>
      <c r="AQ2546">
        <v>-4.0816768340168421</v>
      </c>
      <c r="AR2546">
        <v>2.1283960715504473E-2</v>
      </c>
      <c r="AS2546">
        <v>-1.4821768243945761</v>
      </c>
      <c r="AT2546">
        <v>-1.0000000000000007</v>
      </c>
      <c r="AU2546">
        <v>-1.0000000000000007</v>
      </c>
      <c r="AV2546">
        <v>0.92912027820224707</v>
      </c>
      <c r="AW2546">
        <v>-20.605997105705061</v>
      </c>
      <c r="AX2546">
        <v>-22.556416397140609</v>
      </c>
      <c r="AY2546">
        <v>-0.23113651585804401</v>
      </c>
      <c r="AZ2546">
        <v>-80.558995517443535</v>
      </c>
      <c r="BA2546">
        <v>1346.1216459632383</v>
      </c>
    </row>
    <row r="2547" spans="1:100" x14ac:dyDescent="0.25">
      <c r="A2547">
        <v>5724</v>
      </c>
      <c r="B2547" t="s">
        <v>792</v>
      </c>
      <c r="C2547">
        <v>3</v>
      </c>
      <c r="D2547">
        <v>3.94563189892019</v>
      </c>
      <c r="E2547">
        <v>-5.1914743006572409E-2</v>
      </c>
      <c r="F2547">
        <v>6.5506275465142205E-2</v>
      </c>
      <c r="G2547">
        <v>6.5506275465142205E-2</v>
      </c>
      <c r="H2547">
        <v>8.3941975529437607E-2</v>
      </c>
      <c r="I2547">
        <v>0</v>
      </c>
      <c r="J2547">
        <v>5.0365185317662569</v>
      </c>
      <c r="K2547">
        <v>8.3941975529437607E-2</v>
      </c>
      <c r="L2547">
        <v>-1.0000000000000009</v>
      </c>
      <c r="M2547">
        <v>-1.0000000000000009</v>
      </c>
      <c r="N2547">
        <v>1.6788395105887517</v>
      </c>
      <c r="O2547">
        <v>9.0476567061515834</v>
      </c>
      <c r="P2547">
        <v>1.0345844900531129</v>
      </c>
      <c r="Q2547">
        <v>0.9892749112187047</v>
      </c>
      <c r="R2547">
        <v>0.39565546684119896</v>
      </c>
      <c r="S2547">
        <v>0.22792664910406413</v>
      </c>
      <c r="T2547">
        <v>0.10744286961156606</v>
      </c>
      <c r="U2547">
        <v>2.0036649258285289E-2</v>
      </c>
      <c r="V2547">
        <v>0</v>
      </c>
      <c r="W2547">
        <v>10.858567697779115</v>
      </c>
      <c r="X2547">
        <v>6.549944508595959E-2</v>
      </c>
      <c r="Y2547">
        <v>-1.0000000000000009</v>
      </c>
      <c r="Z2547">
        <v>-1.0000000000000009</v>
      </c>
      <c r="AA2547">
        <v>17.536417783055384</v>
      </c>
      <c r="AB2547">
        <v>-0.17479054208399111</v>
      </c>
      <c r="AC2547">
        <v>0.15406789992122977</v>
      </c>
      <c r="AD2547">
        <v>0.14636653453146264</v>
      </c>
      <c r="AE2547">
        <v>6.2821946184350672</v>
      </c>
      <c r="AF2547">
        <v>-1.0000000000000009</v>
      </c>
      <c r="AG2547">
        <v>-1.0000000000000009</v>
      </c>
      <c r="AH2547">
        <v>-1.0000000000000009</v>
      </c>
      <c r="AI2547">
        <v>0</v>
      </c>
      <c r="AJ2547">
        <v>0</v>
      </c>
      <c r="AK2547">
        <v>3.9732117251545546E-2</v>
      </c>
      <c r="AL2547">
        <v>-5.3047367944375687E-2</v>
      </c>
      <c r="AM2547">
        <v>0.33571112967792166</v>
      </c>
      <c r="AN2547">
        <v>0.13665177105742024</v>
      </c>
      <c r="AO2547">
        <v>8.5914388282057725</v>
      </c>
      <c r="AP2547">
        <v>3.1510574367136273</v>
      </c>
      <c r="AQ2547">
        <v>15.895086229545374</v>
      </c>
      <c r="AR2547">
        <v>0.35540616797391544</v>
      </c>
      <c r="AS2547">
        <v>0.14944142061539756</v>
      </c>
      <c r="AT2547">
        <v>-1.0000000000000009</v>
      </c>
      <c r="AU2547">
        <v>-1.0000000000000009</v>
      </c>
      <c r="AV2547">
        <v>0.46116174230634105</v>
      </c>
      <c r="AW2547">
        <v>29.735131925920598</v>
      </c>
      <c r="AX2547">
        <v>29.735131925920598</v>
      </c>
      <c r="AY2547">
        <v>7.8382839466703824E-2</v>
      </c>
      <c r="AZ2547">
        <v>-44.508791455997162</v>
      </c>
      <c r="BA2547">
        <v>1363.9880858950403</v>
      </c>
      <c r="CU2547" t="e">
        <v>#N/A</v>
      </c>
      <c r="CV2547" t="e">
        <v>#N/A</v>
      </c>
    </row>
    <row r="2548" spans="1:100" x14ac:dyDescent="0.25">
      <c r="A2548">
        <v>5725</v>
      </c>
      <c r="B2548" t="s">
        <v>2830</v>
      </c>
      <c r="C2548">
        <v>2</v>
      </c>
      <c r="D2548">
        <v>3.5294365849834248</v>
      </c>
      <c r="E2548">
        <v>-4.4978740344655245E-2</v>
      </c>
      <c r="F2548">
        <v>-3.5064698990682597E-2</v>
      </c>
      <c r="G2548">
        <v>-2.7557061542333533E-2</v>
      </c>
      <c r="H2548">
        <v>4.6526537967002776E-2</v>
      </c>
      <c r="I2548">
        <v>0</v>
      </c>
      <c r="J2548">
        <v>2.7915922780201661</v>
      </c>
      <c r="K2548">
        <v>4.6526537967002776E-2</v>
      </c>
      <c r="L2548">
        <v>-1</v>
      </c>
      <c r="M2548">
        <v>-1</v>
      </c>
      <c r="N2548">
        <v>0.93053075934005536</v>
      </c>
      <c r="O2548">
        <v>6.7446032897478227</v>
      </c>
      <c r="P2548">
        <v>-6.0014995017961259E-2</v>
      </c>
      <c r="Q2548">
        <v>0.14798839571561517</v>
      </c>
      <c r="R2548">
        <v>5.0099000684743655E-2</v>
      </c>
      <c r="S2548">
        <v>0.3235518318805255</v>
      </c>
      <c r="T2548">
        <v>0.25511761863312599</v>
      </c>
      <c r="U2548">
        <v>4.1634854788814041E-2</v>
      </c>
      <c r="V2548">
        <v>-4.125661473380924E-3</v>
      </c>
      <c r="W2548">
        <v>22.046569492056012</v>
      </c>
      <c r="X2548">
        <v>0.63617361826537633</v>
      </c>
      <c r="Y2548">
        <v>-1</v>
      </c>
      <c r="Z2548">
        <v>-1</v>
      </c>
      <c r="AA2548">
        <v>37.738256313325479</v>
      </c>
      <c r="AB2548">
        <v>7.7063629743245904E-2</v>
      </c>
      <c r="AC2548">
        <v>7.7261940388607259E-2</v>
      </c>
      <c r="AD2548">
        <v>7.3017304382092321E-2</v>
      </c>
      <c r="AE2548">
        <v>13.903198278464856</v>
      </c>
      <c r="AF2548">
        <v>-1</v>
      </c>
      <c r="AG2548">
        <v>-1</v>
      </c>
      <c r="AH2548">
        <v>-1</v>
      </c>
      <c r="AI2548">
        <v>-2.5293110149711721E-3</v>
      </c>
      <c r="AJ2548">
        <v>-4.125661473380924E-3</v>
      </c>
      <c r="AK2548">
        <v>0.13906619684230509</v>
      </c>
      <c r="AL2548">
        <v>3.2761760146942223E-2</v>
      </c>
      <c r="AM2548">
        <v>0.15362806110143806</v>
      </c>
      <c r="AN2548">
        <v>2.9812799113615708E-2</v>
      </c>
      <c r="AO2548">
        <v>4.2989914042943012</v>
      </c>
      <c r="AP2548">
        <v>1.1461698860282798</v>
      </c>
      <c r="AQ2548">
        <v>27.092727045993854</v>
      </c>
      <c r="AR2548">
        <v>0.64182774933979092</v>
      </c>
      <c r="AS2548">
        <v>0.71703953046676538</v>
      </c>
      <c r="AT2548">
        <v>-1</v>
      </c>
      <c r="AU2548">
        <v>-1</v>
      </c>
      <c r="AV2548">
        <v>0.11819973598168859</v>
      </c>
      <c r="AW2548">
        <v>48.934257886192384</v>
      </c>
      <c r="AX2548">
        <v>48.97107305982054</v>
      </c>
      <c r="AY2548">
        <v>0.12129753861823525</v>
      </c>
      <c r="AZ2548">
        <v>-7.9483318969057093</v>
      </c>
      <c r="BA2548">
        <v>1442.019040599203</v>
      </c>
    </row>
    <row r="2549" spans="1:100" x14ac:dyDescent="0.25">
      <c r="A2549">
        <v>5726</v>
      </c>
      <c r="B2549" t="s">
        <v>2831</v>
      </c>
      <c r="C2549">
        <v>2</v>
      </c>
      <c r="D2549">
        <v>4.0945800352815294</v>
      </c>
      <c r="E2549">
        <v>8.0555489085931908E-2</v>
      </c>
      <c r="F2549">
        <v>0.27752924511450316</v>
      </c>
      <c r="G2549">
        <v>0.28645640097818958</v>
      </c>
      <c r="H2549">
        <v>0.11148950622829244</v>
      </c>
      <c r="I2549">
        <v>0</v>
      </c>
      <c r="J2549">
        <v>6.6893703736975461</v>
      </c>
      <c r="K2549">
        <v>0.11148950622829244</v>
      </c>
      <c r="L2549">
        <v>-1</v>
      </c>
      <c r="M2549">
        <v>-1</v>
      </c>
      <c r="N2549">
        <v>2.2297901245658487</v>
      </c>
      <c r="O2549">
        <v>10.793375623129315</v>
      </c>
      <c r="P2549">
        <v>0.57574877625556042</v>
      </c>
      <c r="Q2549">
        <v>1.6339333848461477</v>
      </c>
      <c r="R2549">
        <v>0.53815525938105557</v>
      </c>
      <c r="S2549">
        <v>0.3356952670166416</v>
      </c>
      <c r="T2549">
        <v>0.30638744558523562</v>
      </c>
      <c r="U2549">
        <v>0.10512131287994926</v>
      </c>
      <c r="V2549">
        <v>4.2690602691878897E-3</v>
      </c>
      <c r="W2549">
        <v>26.053464988166226</v>
      </c>
      <c r="X2549">
        <v>0.93028089607219799</v>
      </c>
      <c r="Y2549">
        <v>-1</v>
      </c>
      <c r="Z2549">
        <v>-1</v>
      </c>
      <c r="AA2549">
        <v>45.987808771059804</v>
      </c>
      <c r="AB2549">
        <v>0.14827552858037946</v>
      </c>
      <c r="AC2549">
        <v>0.14850086397122433</v>
      </c>
      <c r="AD2549">
        <v>0.14364445920791402</v>
      </c>
      <c r="AE2549">
        <v>20.463700170398177</v>
      </c>
      <c r="AF2549">
        <v>-1</v>
      </c>
      <c r="AG2549">
        <v>-1</v>
      </c>
      <c r="AH2549">
        <v>-1</v>
      </c>
      <c r="AI2549">
        <v>2.0738725674164992E-3</v>
      </c>
      <c r="AJ2549">
        <v>4.2690602691878897E-3</v>
      </c>
      <c r="AK2549">
        <v>5.3274221541894234E-2</v>
      </c>
      <c r="AL2549">
        <v>0.11855373544735309</v>
      </c>
      <c r="AM2549">
        <v>5.3704142321700843E-2</v>
      </c>
      <c r="AN2549">
        <v>0.12973671789335292</v>
      </c>
      <c r="AO2549">
        <v>1.7545370594881886</v>
      </c>
      <c r="AP2549">
        <v>3.6906242308343922</v>
      </c>
      <c r="AQ2549">
        <v>31.358350105601151</v>
      </c>
      <c r="AR2549">
        <v>0.73572246242898931</v>
      </c>
      <c r="AS2549">
        <v>1.0206832517776736</v>
      </c>
      <c r="AT2549">
        <v>-1</v>
      </c>
      <c r="AU2549">
        <v>-1</v>
      </c>
      <c r="AV2549">
        <v>0.76587004361158173</v>
      </c>
      <c r="AW2549">
        <v>58.441263529685735</v>
      </c>
      <c r="AX2549">
        <v>58.602626538469913</v>
      </c>
      <c r="AY2549">
        <v>0.19452697727442997</v>
      </c>
      <c r="AZ2549">
        <v>4.8809180380322914</v>
      </c>
      <c r="BA2549">
        <v>1479.8176874237317</v>
      </c>
    </row>
    <row r="2550" spans="1:100" x14ac:dyDescent="0.25">
      <c r="A2550">
        <v>5727</v>
      </c>
      <c r="B2550" t="s">
        <v>2832</v>
      </c>
      <c r="C2550">
        <v>3</v>
      </c>
      <c r="D2550">
        <v>4.5819449231306066</v>
      </c>
      <c r="E2550">
        <v>7.1260584156353744E-3</v>
      </c>
      <c r="F2550">
        <v>-8.7343538811719117E-3</v>
      </c>
      <c r="G2550">
        <v>-8.7343538811719117E-3</v>
      </c>
      <c r="H2550">
        <v>1.3412712723787825E-3</v>
      </c>
      <c r="I2550">
        <v>0</v>
      </c>
      <c r="J2550">
        <v>8.0476276342725694E-2</v>
      </c>
      <c r="K2550">
        <v>1.3412712723787825E-3</v>
      </c>
      <c r="L2550">
        <v>-1.0000000000000002</v>
      </c>
      <c r="M2550">
        <v>-1.0000000000000002</v>
      </c>
      <c r="N2550">
        <v>2.6825425447576517E-2</v>
      </c>
      <c r="O2550">
        <v>4.6536868455921603</v>
      </c>
      <c r="P2550">
        <v>-0.16417601511331625</v>
      </c>
      <c r="Q2550">
        <v>0.26994751522246241</v>
      </c>
      <c r="R2550">
        <v>0.10172822701337819</v>
      </c>
      <c r="S2550">
        <v>0.33333333333333337</v>
      </c>
      <c r="T2550">
        <v>0.33333333333333337</v>
      </c>
      <c r="U2550">
        <v>0.1340718609074118</v>
      </c>
      <c r="V2550">
        <v>-5.2616146214980869E-2</v>
      </c>
      <c r="W2550">
        <v>29.871244403468729</v>
      </c>
      <c r="X2550">
        <v>0.88591596173405007</v>
      </c>
      <c r="Y2550">
        <v>-1.0000000000000002</v>
      </c>
      <c r="Z2550">
        <v>-1.0000000000000002</v>
      </c>
      <c r="AA2550">
        <v>42.795168935771727</v>
      </c>
      <c r="AB2550">
        <v>-1.4382407151432661E-3</v>
      </c>
      <c r="AC2550">
        <v>0.10522954822080392</v>
      </c>
      <c r="AD2550">
        <v>0.15265261860013096</v>
      </c>
      <c r="AE2550">
        <v>12.822196305289587</v>
      </c>
      <c r="AF2550">
        <v>-1.0000000000000002</v>
      </c>
      <c r="AG2550">
        <v>-1.0000000000000002</v>
      </c>
      <c r="AH2550">
        <v>-1.0000000000000002</v>
      </c>
      <c r="AI2550">
        <v>0</v>
      </c>
      <c r="AJ2550">
        <v>-5.2616146214980869E-2</v>
      </c>
      <c r="AK2550">
        <v>0.19134774772779675</v>
      </c>
      <c r="AL2550">
        <v>-0.10776427726992582</v>
      </c>
      <c r="AM2550">
        <v>1.1269994978242037</v>
      </c>
      <c r="AN2550">
        <v>-0.21746595114084144</v>
      </c>
      <c r="AO2550">
        <v>29.131726184244062</v>
      </c>
      <c r="AP2550">
        <v>-5.9754701648706661</v>
      </c>
      <c r="AQ2550">
        <v>29.951720679811473</v>
      </c>
      <c r="AR2550">
        <v>0.74812238135909792</v>
      </c>
      <c r="AS2550">
        <v>0.887257233006429</v>
      </c>
      <c r="AT2550">
        <v>-1.0000000000000002</v>
      </c>
      <c r="AU2550">
        <v>-1.0000000000000002</v>
      </c>
      <c r="AV2550">
        <v>9.2993873132206278E-2</v>
      </c>
      <c r="AW2550">
        <v>41.473385616493211</v>
      </c>
      <c r="AX2550">
        <v>36.211770994995128</v>
      </c>
      <c r="AY2550">
        <v>8.4507205680641267E-2</v>
      </c>
      <c r="AZ2550">
        <v>-63.321314387937115</v>
      </c>
      <c r="BA2550">
        <v>1313.7545160468385</v>
      </c>
    </row>
    <row r="2551" spans="1:100" x14ac:dyDescent="0.25">
      <c r="A2551">
        <v>5728</v>
      </c>
      <c r="B2551" t="s">
        <v>2833</v>
      </c>
      <c r="C2551">
        <v>2</v>
      </c>
      <c r="D2551">
        <v>2.3924065533090335</v>
      </c>
      <c r="E2551">
        <v>-0.29754503796411741</v>
      </c>
      <c r="F2551">
        <v>-0.66398236932669918</v>
      </c>
      <c r="G2551">
        <v>-0.65933070599943744</v>
      </c>
      <c r="H2551">
        <v>-8.4174518235336795E-2</v>
      </c>
      <c r="I2551">
        <v>0</v>
      </c>
      <c r="J2551">
        <v>-5.0504710941202076</v>
      </c>
      <c r="K2551">
        <v>-8.4174518235336795E-2</v>
      </c>
      <c r="L2551">
        <v>-1</v>
      </c>
      <c r="M2551">
        <v>-1</v>
      </c>
      <c r="N2551">
        <v>-1.6834903647067359</v>
      </c>
      <c r="O2551">
        <v>-1.4012501781439823</v>
      </c>
      <c r="P2551">
        <v>-1.3391282902481425</v>
      </c>
      <c r="Q2551">
        <v>-2.8416314559632339</v>
      </c>
      <c r="R2551">
        <v>-0.93183686531818477</v>
      </c>
      <c r="S2551">
        <v>0.29912006959048953</v>
      </c>
      <c r="T2551">
        <v>0.15196622772069859</v>
      </c>
      <c r="U2551">
        <v>-8.6095563773378209E-2</v>
      </c>
      <c r="V2551">
        <v>-2.1015268393209597E-2</v>
      </c>
      <c r="W2551">
        <v>13.984969361230874</v>
      </c>
      <c r="X2551">
        <v>4.4449858175856005E-2</v>
      </c>
      <c r="Y2551">
        <v>-1</v>
      </c>
      <c r="Z2551">
        <v>-1</v>
      </c>
      <c r="AA2551">
        <v>21.140720081826363</v>
      </c>
      <c r="AB2551">
        <v>-6.6209848074941749E-2</v>
      </c>
      <c r="AC2551">
        <v>-6.6065909372132137E-2</v>
      </c>
      <c r="AD2551">
        <v>-6.9079708414068366E-2</v>
      </c>
      <c r="AE2551">
        <v>0.70391645001920367</v>
      </c>
      <c r="AF2551">
        <v>-1</v>
      </c>
      <c r="AG2551">
        <v>-1</v>
      </c>
      <c r="AH2551">
        <v>-1</v>
      </c>
      <c r="AI2551">
        <v>-1.1790602058376981E-2</v>
      </c>
      <c r="AJ2551">
        <v>-2.1015268393209597E-2</v>
      </c>
      <c r="AK2551">
        <v>0.31167379291685865</v>
      </c>
      <c r="AL2551">
        <v>-0.1398458359276113</v>
      </c>
      <c r="AM2551">
        <v>0.35466816246901639</v>
      </c>
      <c r="AN2551">
        <v>-0.1712273022539626</v>
      </c>
      <c r="AO2551">
        <v>9.4182598002083981</v>
      </c>
      <c r="AP2551">
        <v>-3.9730985098858174</v>
      </c>
      <c r="AQ2551">
        <v>18.510584724397585</v>
      </c>
      <c r="AR2551">
        <v>0.4529179981225484</v>
      </c>
      <c r="AS2551">
        <v>0.10612909723471253</v>
      </c>
      <c r="AT2551">
        <v>-1</v>
      </c>
      <c r="AU2551">
        <v>-1</v>
      </c>
      <c r="AV2551">
        <v>-1.1848686973701081</v>
      </c>
      <c r="AW2551">
        <v>29.80681170903528</v>
      </c>
      <c r="AX2551">
        <v>29.593045142969327</v>
      </c>
      <c r="AY2551">
        <v>-2.603509154996439E-2</v>
      </c>
      <c r="AZ2551">
        <v>-33.759906731908551</v>
      </c>
      <c r="BA2551">
        <v>1359.0507608620919</v>
      </c>
    </row>
    <row r="2552" spans="1:100" x14ac:dyDescent="0.25">
      <c r="A2552">
        <v>5729</v>
      </c>
      <c r="B2552" t="s">
        <v>2834</v>
      </c>
      <c r="C2552">
        <v>3</v>
      </c>
      <c r="D2552">
        <v>5.8375687663983502</v>
      </c>
      <c r="E2552">
        <v>1.1635053383500521E-2</v>
      </c>
      <c r="F2552">
        <v>-0.43564925518413544</v>
      </c>
      <c r="G2552">
        <v>-0.43564925518413544</v>
      </c>
      <c r="H2552">
        <v>8.0937992565097955E-2</v>
      </c>
      <c r="I2552">
        <v>0</v>
      </c>
      <c r="J2552">
        <v>4.8562795539058783</v>
      </c>
      <c r="K2552">
        <v>8.0937992565097955E-2</v>
      </c>
      <c r="L2552">
        <v>-0.99999999999999922</v>
      </c>
      <c r="M2552">
        <v>-0.99999999999999922</v>
      </c>
      <c r="N2552">
        <v>1.6187598513019585</v>
      </c>
      <c r="O2552">
        <v>10.258199065120094</v>
      </c>
      <c r="P2552">
        <v>6.9716985789954844</v>
      </c>
      <c r="Q2552">
        <v>-0.78704878292756186</v>
      </c>
      <c r="R2552">
        <v>0.34331571149294154</v>
      </c>
      <c r="S2552">
        <v>0.37205426397154517</v>
      </c>
      <c r="T2552">
        <v>0.30864158474226239</v>
      </c>
      <c r="U2552">
        <v>-3.6500495018615985E-2</v>
      </c>
      <c r="V2552">
        <v>0</v>
      </c>
      <c r="W2552">
        <v>22.53029444520374</v>
      </c>
      <c r="X2552">
        <v>0.45643260945242137</v>
      </c>
      <c r="Y2552">
        <v>-0.99999999999999922</v>
      </c>
      <c r="Z2552">
        <v>-0.99999999999999922</v>
      </c>
      <c r="AA2552">
        <v>28.08688497330991</v>
      </c>
      <c r="AB2552">
        <v>3.6856951767848978E-2</v>
      </c>
      <c r="AC2552">
        <v>-7.2411346311616887E-3</v>
      </c>
      <c r="AD2552">
        <v>7.464967919557744E-2</v>
      </c>
      <c r="AE2552">
        <v>5.213274816613235</v>
      </c>
      <c r="AF2552">
        <v>-0.99999999999999922</v>
      </c>
      <c r="AG2552">
        <v>-0.99999999999999922</v>
      </c>
      <c r="AH2552">
        <v>-0.99999999999999922</v>
      </c>
      <c r="AI2552">
        <v>0</v>
      </c>
      <c r="AJ2552">
        <v>0</v>
      </c>
      <c r="AK2552">
        <v>-0.1064778899400787</v>
      </c>
      <c r="AL2552">
        <v>0.17447437394289025</v>
      </c>
      <c r="AM2552">
        <v>-0.15091156021062838</v>
      </c>
      <c r="AN2552">
        <v>0.17197047015653585</v>
      </c>
      <c r="AO2552">
        <v>-4.3051784549661036</v>
      </c>
      <c r="AP2552">
        <v>5.1716336236278471</v>
      </c>
      <c r="AQ2552">
        <v>27.386573999109615</v>
      </c>
      <c r="AR2552">
        <v>0.64419535369519132</v>
      </c>
      <c r="AS2552">
        <v>0.53737060201751918</v>
      </c>
      <c r="AT2552">
        <v>-0.99999999999999922</v>
      </c>
      <c r="AU2552">
        <v>-0.99999999999999922</v>
      </c>
      <c r="AV2552">
        <v>-9.2333543691193828E-2</v>
      </c>
      <c r="AW2552">
        <v>43.516717662057864</v>
      </c>
      <c r="AX2552">
        <v>43.516717662057864</v>
      </c>
      <c r="AY2552">
        <v>-8.8330650167252507E-3</v>
      </c>
      <c r="AZ2552">
        <v>-12.803585214576049</v>
      </c>
      <c r="BA2552">
        <v>1411.5965481314827</v>
      </c>
    </row>
    <row r="2553" spans="1:100" x14ac:dyDescent="0.25">
      <c r="A2553">
        <v>5730</v>
      </c>
      <c r="B2553" t="s">
        <v>2835</v>
      </c>
      <c r="C2553">
        <v>2</v>
      </c>
      <c r="D2553">
        <v>4.7342805834865054</v>
      </c>
      <c r="E2553">
        <v>0.22265094351060316</v>
      </c>
      <c r="F2553">
        <v>0.63136244853243806</v>
      </c>
      <c r="G2553">
        <v>0.64189639415543143</v>
      </c>
      <c r="H2553">
        <v>0.18502277709580195</v>
      </c>
      <c r="I2553">
        <v>0</v>
      </c>
      <c r="J2553">
        <v>11.101366625748117</v>
      </c>
      <c r="K2553">
        <v>0.18502277709580195</v>
      </c>
      <c r="L2553">
        <v>-1</v>
      </c>
      <c r="M2553">
        <v>-1</v>
      </c>
      <c r="N2553">
        <v>3.700455541916039</v>
      </c>
      <c r="O2553">
        <v>15.376286174167445</v>
      </c>
      <c r="P2553">
        <v>1.295386299786988</v>
      </c>
      <c r="Q2553">
        <v>3.3159131081320359</v>
      </c>
      <c r="R2553">
        <v>1.0905988134525291</v>
      </c>
      <c r="S2553">
        <v>0.34944073661302016</v>
      </c>
      <c r="T2553">
        <v>0.36442109419310442</v>
      </c>
      <c r="U2553">
        <v>0.17698328354079479</v>
      </c>
      <c r="V2553">
        <v>1.3771263821076966E-2</v>
      </c>
      <c r="W2553">
        <v>30.588974059552779</v>
      </c>
      <c r="X2553">
        <v>1.2631885618070757</v>
      </c>
      <c r="Y2553">
        <v>-1</v>
      </c>
      <c r="Z2553">
        <v>-1</v>
      </c>
      <c r="AA2553">
        <v>55.325691439388855</v>
      </c>
      <c r="AB2553">
        <v>0.22888212625182447</v>
      </c>
      <c r="AC2553">
        <v>0.22913805165391654</v>
      </c>
      <c r="AD2553">
        <v>0.2235891699471147</v>
      </c>
      <c r="AE2553">
        <v>27.889702638542861</v>
      </c>
      <c r="AF2553">
        <v>-1</v>
      </c>
      <c r="AG2553">
        <v>-1</v>
      </c>
      <c r="AH2553">
        <v>-1</v>
      </c>
      <c r="AI2553">
        <v>7.284335609301305E-3</v>
      </c>
      <c r="AJ2553">
        <v>1.3771263821076966E-2</v>
      </c>
      <c r="AK2553">
        <v>-4.3835943323878454E-2</v>
      </c>
      <c r="AL2553">
        <v>0.21566390031312577</v>
      </c>
      <c r="AM2553">
        <v>-5.9402336375822387E-2</v>
      </c>
      <c r="AN2553">
        <v>0.24284319659087616</v>
      </c>
      <c r="AO2553">
        <v>-1.1255968930444302</v>
      </c>
      <c r="AP2553">
        <v>6.570758183367011</v>
      </c>
      <c r="AQ2553">
        <v>36.186719625281889</v>
      </c>
      <c r="AR2553">
        <v>0.84200432662652336</v>
      </c>
      <c r="AS2553">
        <v>1.3643854655768917</v>
      </c>
      <c r="AT2553">
        <v>-1</v>
      </c>
      <c r="AU2553">
        <v>-1</v>
      </c>
      <c r="AV2553">
        <v>1.498984884858318</v>
      </c>
      <c r="AW2553">
        <v>69.202490115117314</v>
      </c>
      <c r="AX2553">
        <v>69.504832053030057</v>
      </c>
      <c r="AY2553">
        <v>0.27741728066271198</v>
      </c>
      <c r="AZ2553">
        <v>19.402679215852686</v>
      </c>
      <c r="BA2553">
        <v>1506.5383309430479</v>
      </c>
    </row>
    <row r="2554" spans="1:100" x14ac:dyDescent="0.25">
      <c r="A2554">
        <v>5732</v>
      </c>
      <c r="B2554" t="s">
        <v>2836</v>
      </c>
      <c r="C2554">
        <v>3</v>
      </c>
      <c r="D2554">
        <v>-0.23405105051278755</v>
      </c>
      <c r="E2554">
        <v>0</v>
      </c>
      <c r="F2554">
        <v>0.69355726144538499</v>
      </c>
      <c r="G2554">
        <v>0.69355726144538499</v>
      </c>
      <c r="H2554">
        <v>-7.6305901685697189E-2</v>
      </c>
      <c r="I2554">
        <v>0</v>
      </c>
      <c r="J2554">
        <v>-4.5783541011418345</v>
      </c>
      <c r="K2554">
        <v>-7.6305901685697189E-2</v>
      </c>
      <c r="L2554">
        <v>-0.99999999999999967</v>
      </c>
      <c r="M2554">
        <v>-0.99999999999999967</v>
      </c>
      <c r="N2554">
        <v>-1.5261180337139446</v>
      </c>
      <c r="O2554">
        <v>-4.1188478902092376</v>
      </c>
      <c r="P2554">
        <v>-6.0528267060057275E-2</v>
      </c>
      <c r="Q2554">
        <v>0.58229198970200535</v>
      </c>
      <c r="R2554">
        <v>0.18656721232232237</v>
      </c>
      <c r="S2554">
        <v>0.33333333333333315</v>
      </c>
      <c r="T2554">
        <v>0.37716780593606825</v>
      </c>
      <c r="U2554">
        <v>-4.0708624851157393E-2</v>
      </c>
      <c r="V2554">
        <v>0</v>
      </c>
      <c r="W2554">
        <v>29.843936644157658</v>
      </c>
      <c r="X2554">
        <v>0.66780701415320431</v>
      </c>
      <c r="Y2554">
        <v>-0.99999999999999967</v>
      </c>
      <c r="Z2554">
        <v>-0.99999999999999967</v>
      </c>
      <c r="AA2554">
        <v>28.835813525824481</v>
      </c>
      <c r="AB2554">
        <v>-8.5501883592769029E-2</v>
      </c>
      <c r="AC2554">
        <v>4.572161402421053E-2</v>
      </c>
      <c r="AD2554">
        <v>1.5886462955448391E-2</v>
      </c>
      <c r="AE2554">
        <v>-1.1946903306555048</v>
      </c>
      <c r="AF2554">
        <v>-0.99999999999999967</v>
      </c>
      <c r="AG2554">
        <v>-0.99999999999999967</v>
      </c>
      <c r="AH2554">
        <v>-0.99999999999999967</v>
      </c>
      <c r="AI2554">
        <v>0</v>
      </c>
      <c r="AJ2554">
        <v>0</v>
      </c>
      <c r="AK2554">
        <v>5.819066440574315E-2</v>
      </c>
      <c r="AL2554">
        <v>2.7792556966189701E-2</v>
      </c>
      <c r="AM2554">
        <v>0.14320077843089052</v>
      </c>
      <c r="AN2554">
        <v>0.45696552023513315</v>
      </c>
      <c r="AO2554">
        <v>3.8709727828009788</v>
      </c>
      <c r="AP2554">
        <v>11.563100790709269</v>
      </c>
      <c r="AQ2554">
        <v>25.265582543015839</v>
      </c>
      <c r="AR2554">
        <v>0.66979251441824406</v>
      </c>
      <c r="AS2554">
        <v>0.5915011124675067</v>
      </c>
      <c r="AT2554">
        <v>-0.99999999999999967</v>
      </c>
      <c r="AU2554">
        <v>-0.99999999999999967</v>
      </c>
      <c r="AV2554">
        <v>0.8801244737677073</v>
      </c>
      <c r="AW2554">
        <v>36.280066426324488</v>
      </c>
      <c r="AX2554">
        <v>36.280066426324488</v>
      </c>
      <c r="AY2554">
        <v>-0.12164589575885454</v>
      </c>
      <c r="AZ2554">
        <v>-27.890741922687088</v>
      </c>
      <c r="BA2554">
        <v>1340.5068670457913</v>
      </c>
    </row>
    <row r="2555" spans="1:100" x14ac:dyDescent="0.25">
      <c r="A2555">
        <v>5734</v>
      </c>
      <c r="B2555" t="s">
        <v>2837</v>
      </c>
      <c r="C2555">
        <v>3</v>
      </c>
      <c r="D2555">
        <v>3.2071150594491549</v>
      </c>
      <c r="E2555">
        <v>0</v>
      </c>
      <c r="F2555">
        <v>-4.540818811246701E-2</v>
      </c>
      <c r="G2555">
        <v>-4.540818811246701E-2</v>
      </c>
      <c r="H2555">
        <v>-2.3232734557714445E-2</v>
      </c>
      <c r="I2555">
        <v>0</v>
      </c>
      <c r="J2555">
        <v>-1.3939640734628664</v>
      </c>
      <c r="K2555">
        <v>-2.3232734557714445E-2</v>
      </c>
      <c r="L2555">
        <v>-1.0000000000000007</v>
      </c>
      <c r="M2555">
        <v>-1.0000000000000007</v>
      </c>
      <c r="N2555">
        <v>-0.46465469115428887</v>
      </c>
      <c r="O2555">
        <v>1.7677427978738203</v>
      </c>
      <c r="P2555">
        <v>4.5713805437032795E-2</v>
      </c>
      <c r="Q2555">
        <v>2.0568417773256117E-2</v>
      </c>
      <c r="R2555">
        <v>-5.6358219544458084E-2</v>
      </c>
      <c r="S2555">
        <v>0.32824207973677422</v>
      </c>
      <c r="T2555">
        <v>0.18667194752986691</v>
      </c>
      <c r="U2555">
        <v>9.7600894548138167E-2</v>
      </c>
      <c r="V2555">
        <v>0</v>
      </c>
      <c r="W2555">
        <v>25.429906254899763</v>
      </c>
      <c r="X2555">
        <v>0.78188895421344196</v>
      </c>
      <c r="Y2555">
        <v>-1.0000000000000007</v>
      </c>
      <c r="Z2555">
        <v>-1.0000000000000007</v>
      </c>
      <c r="AA2555">
        <v>16.707092415979883</v>
      </c>
      <c r="AB2555">
        <v>-9.4571170980168005E-3</v>
      </c>
      <c r="AC2555">
        <v>5.1083720154565804E-2</v>
      </c>
      <c r="AD2555">
        <v>-0.21495571544405725</v>
      </c>
      <c r="AE2555">
        <v>-8.6664556193754123</v>
      </c>
      <c r="AF2555">
        <v>-1.0000000000000007</v>
      </c>
      <c r="AG2555">
        <v>-1.0000000000000007</v>
      </c>
      <c r="AH2555">
        <v>-1.0000000000000007</v>
      </c>
      <c r="AI2555">
        <v>0</v>
      </c>
      <c r="AJ2555">
        <v>0</v>
      </c>
      <c r="AK2555">
        <v>0.21680563888798271</v>
      </c>
      <c r="AL2555">
        <v>0.16564975253818459</v>
      </c>
      <c r="AM2555">
        <v>0.22168005740575364</v>
      </c>
      <c r="AN2555">
        <v>0.34526461855407997</v>
      </c>
      <c r="AO2555">
        <v>6.6260296295837549</v>
      </c>
      <c r="AP2555">
        <v>9.4598642265429262</v>
      </c>
      <c r="AQ2555">
        <v>24.035942181436891</v>
      </c>
      <c r="AR2555">
        <v>0.6125149218147794</v>
      </c>
      <c r="AS2555">
        <v>0.75865621965572738</v>
      </c>
      <c r="AT2555">
        <v>-1.0000000000000007</v>
      </c>
      <c r="AU2555">
        <v>-1.0000000000000007</v>
      </c>
      <c r="AV2555">
        <v>-0.1017664076569251</v>
      </c>
      <c r="AW2555">
        <v>27.934699440396635</v>
      </c>
      <c r="AX2555">
        <v>27.934699440396635</v>
      </c>
      <c r="AY2555">
        <v>0.12136493609957717</v>
      </c>
      <c r="AZ2555">
        <v>-18.084172185956856</v>
      </c>
      <c r="BA2555">
        <v>1428.7023471970422</v>
      </c>
      <c r="CU2555" t="e">
        <v>#N/A</v>
      </c>
      <c r="CV2555" t="e">
        <v>#N/A</v>
      </c>
    </row>
    <row r="2556" spans="1:100" x14ac:dyDescent="0.25">
      <c r="A2556">
        <v>5735</v>
      </c>
      <c r="B2556" t="s">
        <v>2838</v>
      </c>
      <c r="C2556">
        <v>3</v>
      </c>
      <c r="D2556">
        <v>3.4894936742027234</v>
      </c>
      <c r="E2556">
        <v>3.9719726683657197E-2</v>
      </c>
      <c r="F2556">
        <v>-0.40023446423245695</v>
      </c>
      <c r="G2556">
        <v>-0.38795997685773359</v>
      </c>
      <c r="H2556">
        <v>0.33499141384915843</v>
      </c>
      <c r="I2556">
        <v>0</v>
      </c>
      <c r="J2556">
        <v>20.0994848309495</v>
      </c>
      <c r="K2556">
        <v>0.33499141384915843</v>
      </c>
      <c r="L2556">
        <v>-1.0000000000000002</v>
      </c>
      <c r="M2556">
        <v>-1.0000000000000002</v>
      </c>
      <c r="N2556">
        <v>6.6998282769831699</v>
      </c>
      <c r="O2556">
        <v>23.201018528294494</v>
      </c>
      <c r="P2556">
        <v>-0.53053718825432294</v>
      </c>
      <c r="Q2556">
        <v>2.7425627196907261</v>
      </c>
      <c r="R2556">
        <v>0.71966624014517377</v>
      </c>
      <c r="S2556">
        <v>0.33333333333333348</v>
      </c>
      <c r="T2556">
        <v>0.35831120820774587</v>
      </c>
      <c r="U2556">
        <v>0.51500824191381911</v>
      </c>
      <c r="V2556">
        <v>-1.2303965169195026E-2</v>
      </c>
      <c r="W2556">
        <v>34.374296177461787</v>
      </c>
      <c r="X2556">
        <v>2.3712828132841457</v>
      </c>
      <c r="Y2556">
        <v>-1.0000000000000002</v>
      </c>
      <c r="Z2556">
        <v>-1.0000000000000002</v>
      </c>
      <c r="AA2556">
        <v>93.581779928390318</v>
      </c>
      <c r="AB2556">
        <v>0.30987594541653302</v>
      </c>
      <c r="AC2556">
        <v>0.46225420754346602</v>
      </c>
      <c r="AD2556">
        <v>0.39762619725566684</v>
      </c>
      <c r="AE2556">
        <v>58.487817510783294</v>
      </c>
      <c r="AF2556">
        <v>-1.0000000000000002</v>
      </c>
      <c r="AG2556">
        <v>-1.0000000000000002</v>
      </c>
      <c r="AH2556">
        <v>-1.0000000000000002</v>
      </c>
      <c r="AI2556">
        <v>-1.5789492511653562E-2</v>
      </c>
      <c r="AJ2556">
        <v>-1.2303965169195026E-2</v>
      </c>
      <c r="AK2556">
        <v>-0.17378919094918965</v>
      </c>
      <c r="AL2556">
        <v>0.26870599404682161</v>
      </c>
      <c r="AM2556">
        <v>0.57022824127855087</v>
      </c>
      <c r="AN2556">
        <v>6.6126582815925847E-3</v>
      </c>
      <c r="AO2556">
        <v>13.38676007721782</v>
      </c>
      <c r="AP2556">
        <v>1.5088464272739204</v>
      </c>
      <c r="AQ2556">
        <v>54.473781008411301</v>
      </c>
      <c r="AR2556">
        <v>1.1943488182857029</v>
      </c>
      <c r="AS2556">
        <v>2.706274227133302</v>
      </c>
      <c r="AT2556">
        <v>-1.0000000000000002</v>
      </c>
      <c r="AU2556">
        <v>-1.0000000000000002</v>
      </c>
      <c r="AV2556">
        <v>0.33170626328744024</v>
      </c>
      <c r="AW2556">
        <v>118.2916448839587</v>
      </c>
      <c r="AX2556">
        <v>116.74545851680615</v>
      </c>
      <c r="AY2556">
        <v>0.33334259185971943</v>
      </c>
      <c r="AZ2556">
        <v>23.64764278938684</v>
      </c>
      <c r="BA2556">
        <v>1582.2253943639641</v>
      </c>
      <c r="CU2556" t="e">
        <v>#N/A</v>
      </c>
      <c r="CV2556" t="e">
        <v>#N/A</v>
      </c>
    </row>
    <row r="2557" spans="1:100" x14ac:dyDescent="0.25">
      <c r="A2557">
        <v>5736</v>
      </c>
      <c r="B2557" t="s">
        <v>2839</v>
      </c>
      <c r="C2557">
        <v>2</v>
      </c>
      <c r="D2557">
        <v>4.9080783871601295</v>
      </c>
      <c r="E2557">
        <v>0.26125631591541187</v>
      </c>
      <c r="F2557">
        <v>0.72749404290639663</v>
      </c>
      <c r="G2557">
        <v>0.73846453111469257</v>
      </c>
      <c r="H2557">
        <v>0.20500075118003835</v>
      </c>
      <c r="I2557">
        <v>0</v>
      </c>
      <c r="J2557">
        <v>12.300045070802302</v>
      </c>
      <c r="K2557">
        <v>0.20500075118003835</v>
      </c>
      <c r="L2557">
        <v>-1</v>
      </c>
      <c r="M2557">
        <v>-1</v>
      </c>
      <c r="N2557">
        <v>4.1000150236007675</v>
      </c>
      <c r="O2557">
        <v>16.621399673660473</v>
      </c>
      <c r="P2557">
        <v>1.490901875601083</v>
      </c>
      <c r="Q2557">
        <v>3.77288376815559</v>
      </c>
      <c r="R2557">
        <v>1.2406900969768131</v>
      </c>
      <c r="S2557">
        <v>0.35317519085573823</v>
      </c>
      <c r="T2557">
        <v>0.3801880349836298</v>
      </c>
      <c r="U2557">
        <v>0.19650718844217285</v>
      </c>
      <c r="V2557">
        <v>1.63528812857049E-2</v>
      </c>
      <c r="W2557">
        <v>31.821209231713681</v>
      </c>
      <c r="X2557">
        <v>1.353634976607232</v>
      </c>
      <c r="Y2557">
        <v>-1</v>
      </c>
      <c r="Z2557">
        <v>-1</v>
      </c>
      <c r="AA2557">
        <v>57.862665189484147</v>
      </c>
      <c r="AB2557">
        <v>0.2507818255348892</v>
      </c>
      <c r="AC2557">
        <v>0.25104606182054079</v>
      </c>
      <c r="AD2557">
        <v>0.24530904369239126</v>
      </c>
      <c r="AE2557">
        <v>29.90724494432952</v>
      </c>
      <c r="AF2557">
        <v>-1</v>
      </c>
      <c r="AG2557">
        <v>-1</v>
      </c>
      <c r="AH2557">
        <v>-1</v>
      </c>
      <c r="AI2557">
        <v>8.6999464530675402E-3</v>
      </c>
      <c r="AJ2557">
        <v>1.63528812857049E-2</v>
      </c>
      <c r="AK2557">
        <v>-7.0219433873345435E-2</v>
      </c>
      <c r="AL2557">
        <v>0.24204739086259275</v>
      </c>
      <c r="AM2557">
        <v>-9.0131804459048545E-2</v>
      </c>
      <c r="AN2557">
        <v>0.27357266467410229</v>
      </c>
      <c r="AO2557">
        <v>-1.9080895087543839</v>
      </c>
      <c r="AP2557">
        <v>7.3532507990769647</v>
      </c>
      <c r="AQ2557">
        <v>37.498520936379556</v>
      </c>
      <c r="AR2557">
        <v>0.87087964120879424</v>
      </c>
      <c r="AS2557">
        <v>1.4577646099963928</v>
      </c>
      <c r="AT2557">
        <v>-1</v>
      </c>
      <c r="AU2557">
        <v>-1</v>
      </c>
      <c r="AV2557">
        <v>1.6981620617526452</v>
      </c>
      <c r="AW2557">
        <v>72.126166748864591</v>
      </c>
      <c r="AX2557">
        <v>72.466810714680179</v>
      </c>
      <c r="AY2557">
        <v>0.29993743124746297</v>
      </c>
      <c r="AZ2557">
        <v>23.348041159437233</v>
      </c>
      <c r="BA2557">
        <v>1462.1067467387863</v>
      </c>
    </row>
    <row r="2558" spans="1:100" x14ac:dyDescent="0.25">
      <c r="A2558">
        <v>5737</v>
      </c>
      <c r="B2558" t="s">
        <v>2840</v>
      </c>
      <c r="C2558">
        <v>3</v>
      </c>
      <c r="D2558">
        <v>3.604228874597021</v>
      </c>
      <c r="E2558">
        <v>-1.9310702585531275E-2</v>
      </c>
      <c r="F2558">
        <v>-0.10302073149091123</v>
      </c>
      <c r="G2558">
        <v>-0.10302073149091123</v>
      </c>
      <c r="H2558">
        <v>0.10332949521475873</v>
      </c>
      <c r="I2558">
        <v>0</v>
      </c>
      <c r="J2558">
        <v>6.1997697128855247</v>
      </c>
      <c r="K2558">
        <v>0.10332949521475873</v>
      </c>
      <c r="L2558">
        <v>-0.99999999999999989</v>
      </c>
      <c r="M2558">
        <v>-0.99999999999999989</v>
      </c>
      <c r="N2558">
        <v>2.0665899042951761</v>
      </c>
      <c r="O2558">
        <v>9.7009778559916384</v>
      </c>
      <c r="P2558">
        <v>-7.8653822168078518E-3</v>
      </c>
      <c r="Q2558">
        <v>3.3026361087750553</v>
      </c>
      <c r="R2558">
        <v>1.0086609491494105</v>
      </c>
      <c r="S2558">
        <v>0.33333333333333387</v>
      </c>
      <c r="T2558">
        <v>0.43609971696369437</v>
      </c>
      <c r="U2558">
        <v>0.25054289504274113</v>
      </c>
      <c r="V2558">
        <v>0</v>
      </c>
      <c r="W2558">
        <v>36.665858005000409</v>
      </c>
      <c r="X2558">
        <v>1.7587534126894051</v>
      </c>
      <c r="Y2558">
        <v>-0.99999999999999989</v>
      </c>
      <c r="Z2558">
        <v>-0.99999999999999989</v>
      </c>
      <c r="AA2558">
        <v>47.787340522993503</v>
      </c>
      <c r="AB2558">
        <v>-2.9197883794389548E-2</v>
      </c>
      <c r="AC2558">
        <v>0.15945464849699464</v>
      </c>
      <c r="AD2558">
        <v>7.1999666674268714E-2</v>
      </c>
      <c r="AE2558">
        <v>10.112821568843689</v>
      </c>
      <c r="AF2558">
        <v>-0.99999999999999989</v>
      </c>
      <c r="AG2558">
        <v>-0.99999999999999989</v>
      </c>
      <c r="AH2558">
        <v>-0.99999999999999989</v>
      </c>
      <c r="AI2558">
        <v>1.2053949412412304E-2</v>
      </c>
      <c r="AJ2558">
        <v>0</v>
      </c>
      <c r="AK2558">
        <v>0.45558778780893183</v>
      </c>
      <c r="AL2558">
        <v>-0.10172349546830514</v>
      </c>
      <c r="AM2558">
        <v>0.44169025945201468</v>
      </c>
      <c r="AN2558">
        <v>0.11991593734121835</v>
      </c>
      <c r="AO2558">
        <v>13.320195425345027</v>
      </c>
      <c r="AP2558">
        <v>2.4892809561889333</v>
      </c>
      <c r="AQ2558">
        <v>42.865627717885921</v>
      </c>
      <c r="AR2558">
        <v>1.0199759453397688</v>
      </c>
      <c r="AS2558">
        <v>1.8620829079041636</v>
      </c>
      <c r="AT2558">
        <v>-0.99999999999999989</v>
      </c>
      <c r="AU2558">
        <v>-0.99999999999999989</v>
      </c>
      <c r="AV2558">
        <v>0.90564021765849945</v>
      </c>
      <c r="AW2558">
        <v>59.977599335174069</v>
      </c>
      <c r="AX2558">
        <v>60.218678323422317</v>
      </c>
      <c r="AY2558">
        <v>1.2998741325962716E-2</v>
      </c>
      <c r="AZ2558">
        <v>-17.502144231912588</v>
      </c>
      <c r="BA2558">
        <v>1372.3437859758321</v>
      </c>
    </row>
    <row r="2559" spans="1:100" x14ac:dyDescent="0.25">
      <c r="A2559">
        <v>5740</v>
      </c>
      <c r="B2559" t="s">
        <v>2841</v>
      </c>
      <c r="C2559">
        <v>3</v>
      </c>
      <c r="D2559">
        <v>4.9080512757034231</v>
      </c>
      <c r="E2559">
        <v>4.25136670759826E-2</v>
      </c>
      <c r="F2559">
        <v>-0.14294839049840682</v>
      </c>
      <c r="G2559">
        <v>-0.13018866769251211</v>
      </c>
      <c r="H2559">
        <v>7.6300048921914818E-2</v>
      </c>
      <c r="I2559">
        <v>0</v>
      </c>
      <c r="J2559">
        <v>4.5780029353148901</v>
      </c>
      <c r="K2559">
        <v>7.6300048921914818E-2</v>
      </c>
      <c r="L2559">
        <v>-1</v>
      </c>
      <c r="M2559">
        <v>-1</v>
      </c>
      <c r="N2559">
        <v>1.5260009784382964</v>
      </c>
      <c r="O2559">
        <v>9.3558655433258018</v>
      </c>
      <c r="P2559">
        <v>-0.40227729318983207</v>
      </c>
      <c r="Q2559">
        <v>0.78806704504002523</v>
      </c>
      <c r="R2559">
        <v>0.19613730751368413</v>
      </c>
      <c r="S2559">
        <v>0.33333333333333326</v>
      </c>
      <c r="T2559">
        <v>0.34671431300665601</v>
      </c>
      <c r="U2559">
        <v>0.23188851442742833</v>
      </c>
      <c r="V2559">
        <v>-2.8836308916970803E-2</v>
      </c>
      <c r="W2559">
        <v>32.271992117141259</v>
      </c>
      <c r="X2559">
        <v>1.3716647812992853</v>
      </c>
      <c r="Y2559">
        <v>-1</v>
      </c>
      <c r="Z2559">
        <v>-1</v>
      </c>
      <c r="AA2559">
        <v>66.915574408456337</v>
      </c>
      <c r="AB2559">
        <v>0.14146999110333652</v>
      </c>
      <c r="AC2559">
        <v>0.25823748658871493</v>
      </c>
      <c r="AD2559">
        <v>0.28924142198397523</v>
      </c>
      <c r="AE2559">
        <v>34.44744498380134</v>
      </c>
      <c r="AF2559">
        <v>-1</v>
      </c>
      <c r="AG2559">
        <v>-1</v>
      </c>
      <c r="AH2559">
        <v>-1</v>
      </c>
      <c r="AI2559">
        <v>0</v>
      </c>
      <c r="AJ2559">
        <v>-2.8836308916970803E-2</v>
      </c>
      <c r="AK2559">
        <v>-6.0036558676399621E-2</v>
      </c>
      <c r="AL2559">
        <v>8.1675209094511703E-2</v>
      </c>
      <c r="AM2559">
        <v>1.5051208725590433E-2</v>
      </c>
      <c r="AN2559">
        <v>6.7057684809846488E-2</v>
      </c>
      <c r="AO2559">
        <v>7.60974247577626E-2</v>
      </c>
      <c r="AP2559">
        <v>2.0848181657187217</v>
      </c>
      <c r="AQ2559">
        <v>36.849995052456165</v>
      </c>
      <c r="AR2559">
        <v>0.88309985185044615</v>
      </c>
      <c r="AS2559">
        <v>1.4479648302211994</v>
      </c>
      <c r="AT2559">
        <v>-1</v>
      </c>
      <c r="AU2559">
        <v>-1</v>
      </c>
      <c r="AV2559">
        <v>6.5948639821172106E-2</v>
      </c>
      <c r="AW2559">
        <v>78.356258117500872</v>
      </c>
      <c r="AX2559">
        <v>75.472627225803791</v>
      </c>
      <c r="AY2559">
        <v>8.8490657105285697E-2</v>
      </c>
      <c r="AZ2559">
        <v>1.1402488781710014</v>
      </c>
      <c r="BA2559">
        <v>1473.8107165398997</v>
      </c>
    </row>
    <row r="2560" spans="1:100" x14ac:dyDescent="0.25">
      <c r="A2560">
        <v>5744</v>
      </c>
      <c r="B2560" t="s">
        <v>2842</v>
      </c>
      <c r="C2560">
        <v>2</v>
      </c>
      <c r="D2560">
        <v>2.79467542889325</v>
      </c>
      <c r="E2560">
        <v>-0.20818982506421355</v>
      </c>
      <c r="F2560">
        <v>-0.4414781284241478</v>
      </c>
      <c r="G2560">
        <v>-0.43581605247243171</v>
      </c>
      <c r="H2560">
        <v>-3.7933904134089397E-2</v>
      </c>
      <c r="I2560">
        <v>0</v>
      </c>
      <c r="J2560">
        <v>-2.2760342480453648</v>
      </c>
      <c r="K2560">
        <v>-3.7933904134089397E-2</v>
      </c>
      <c r="L2560">
        <v>-1</v>
      </c>
      <c r="M2560">
        <v>-1</v>
      </c>
      <c r="N2560">
        <v>-0.75867808268178782</v>
      </c>
      <c r="O2560">
        <v>1.4806643042529126</v>
      </c>
      <c r="P2560">
        <v>-0.88659189922657555</v>
      </c>
      <c r="Q2560">
        <v>-1.7839364235918309</v>
      </c>
      <c r="R2560">
        <v>-0.58443862102455668</v>
      </c>
      <c r="S2560">
        <v>0.30776376172804959</v>
      </c>
      <c r="T2560">
        <v>0.18846006946750379</v>
      </c>
      <c r="U2560">
        <v>-4.0905929004233801E-2</v>
      </c>
      <c r="V2560">
        <v>-1.5039908908030655E-2</v>
      </c>
      <c r="W2560">
        <v>16.837075928074196</v>
      </c>
      <c r="X2560">
        <v>0.25379529760734565</v>
      </c>
      <c r="Y2560">
        <v>-1</v>
      </c>
      <c r="Z2560">
        <v>-1</v>
      </c>
      <c r="AA2560">
        <v>27.012748129741134</v>
      </c>
      <c r="AB2560">
        <v>-1.5521247758826975E-2</v>
      </c>
      <c r="AC2560">
        <v>-1.5358072853292437E-2</v>
      </c>
      <c r="AD2560">
        <v>-1.8807328644809371E-2</v>
      </c>
      <c r="AE2560">
        <v>5.3736789995879288</v>
      </c>
      <c r="AF2560">
        <v>-1</v>
      </c>
      <c r="AG2560">
        <v>-1</v>
      </c>
      <c r="AH2560">
        <v>-1</v>
      </c>
      <c r="AI2560">
        <v>-8.5140578768633113E-3</v>
      </c>
      <c r="AJ2560">
        <v>-1.5039908908030655E-2</v>
      </c>
      <c r="AK2560">
        <v>0.25060710016824606</v>
      </c>
      <c r="AL2560">
        <v>-7.8779143178998715E-2</v>
      </c>
      <c r="AM2560">
        <v>0.28354235816164886</v>
      </c>
      <c r="AN2560">
        <v>-0.10010149794659508</v>
      </c>
      <c r="AO2560">
        <v>7.6071182436343641</v>
      </c>
      <c r="AP2560">
        <v>-2.1619569533117833</v>
      </c>
      <c r="AQ2560">
        <v>21.546853464571797</v>
      </c>
      <c r="AR2560">
        <v>0.51975221629807677</v>
      </c>
      <c r="AS2560">
        <v>0.32226257323185259</v>
      </c>
      <c r="AT2560">
        <v>-1</v>
      </c>
      <c r="AU2560">
        <v>-1</v>
      </c>
      <c r="AV2560">
        <v>-0.72385723866501117</v>
      </c>
      <c r="AW2560">
        <v>36.573894417617623</v>
      </c>
      <c r="AX2560">
        <v>36.448780949412459</v>
      </c>
      <c r="AY2560">
        <v>2.6089592779920706E-2</v>
      </c>
      <c r="AZ2560">
        <v>-24.628051902494629</v>
      </c>
      <c r="BA2560">
        <v>1379.5482530307645</v>
      </c>
    </row>
    <row r="2561" spans="1:100" x14ac:dyDescent="0.25">
      <c r="A2561">
        <v>5746</v>
      </c>
      <c r="B2561" t="s">
        <v>2843</v>
      </c>
      <c r="C2561">
        <v>3</v>
      </c>
      <c r="D2561">
        <v>3.9856660355380793</v>
      </c>
      <c r="E2561">
        <v>0.15357544772601298</v>
      </c>
      <c r="F2561">
        <v>0.50758210065468967</v>
      </c>
      <c r="G2561">
        <v>0.53082551339396788</v>
      </c>
      <c r="H2561">
        <v>0.13606908567564088</v>
      </c>
      <c r="I2561">
        <v>0</v>
      </c>
      <c r="J2561">
        <v>8.1641451405384515</v>
      </c>
      <c r="K2561">
        <v>0.13606908567564088</v>
      </c>
      <c r="L2561">
        <v>-1.0000000000000002</v>
      </c>
      <c r="M2561">
        <v>-1.0000000000000002</v>
      </c>
      <c r="N2561">
        <v>2.7213817135128178</v>
      </c>
      <c r="O2561">
        <v>12.6806366894705</v>
      </c>
      <c r="P2561">
        <v>1.0123259654558836</v>
      </c>
      <c r="Q2561">
        <v>-1.273520683202237</v>
      </c>
      <c r="R2561">
        <v>-0.24513707523154463</v>
      </c>
      <c r="S2561">
        <v>0.33333333333333326</v>
      </c>
      <c r="T2561">
        <v>0.35150504168711288</v>
      </c>
      <c r="U2561">
        <v>-2.5029237134357524E-2</v>
      </c>
      <c r="V2561">
        <v>0</v>
      </c>
      <c r="W2561">
        <v>20.949602088417922</v>
      </c>
      <c r="X2561">
        <v>0.42754909862310797</v>
      </c>
      <c r="Y2561">
        <v>-1.0000000000000002</v>
      </c>
      <c r="Z2561">
        <v>-1.0000000000000002</v>
      </c>
      <c r="AA2561">
        <v>24.906063249487552</v>
      </c>
      <c r="AB2561">
        <v>0.11633611746896619</v>
      </c>
      <c r="AC2561">
        <v>-5.2300097239746851E-2</v>
      </c>
      <c r="AD2561">
        <v>1.9995944496804016E-2</v>
      </c>
      <c r="AE2561">
        <v>4.2015982363011659</v>
      </c>
      <c r="AF2561">
        <v>-1.0000000000000002</v>
      </c>
      <c r="AG2561">
        <v>-1.0000000000000002</v>
      </c>
      <c r="AH2561">
        <v>-1.0000000000000002</v>
      </c>
      <c r="AI2561">
        <v>0</v>
      </c>
      <c r="AJ2561">
        <v>0</v>
      </c>
      <c r="AK2561">
        <v>0.13387429700610862</v>
      </c>
      <c r="AL2561">
        <v>1.492002160124347E-3</v>
      </c>
      <c r="AM2561">
        <v>1.0334649342278811E-2</v>
      </c>
      <c r="AN2561">
        <v>7.5037286269033512E-2</v>
      </c>
      <c r="AO2561">
        <v>0.92773771858751375</v>
      </c>
      <c r="AP2561">
        <v>1.8833921675264595</v>
      </c>
      <c r="AQ2561">
        <v>29.113747228956353</v>
      </c>
      <c r="AR2561">
        <v>0.65980913788608897</v>
      </c>
      <c r="AS2561">
        <v>0.56361818429874888</v>
      </c>
      <c r="AT2561">
        <v>-1.0000000000000002</v>
      </c>
      <c r="AU2561">
        <v>-1.0000000000000002</v>
      </c>
      <c r="AV2561">
        <v>0.28568843816242318</v>
      </c>
      <c r="AW2561">
        <v>39.470092106484472</v>
      </c>
      <c r="AX2561">
        <v>39.470092106484472</v>
      </c>
      <c r="AY2561">
        <v>-0.15690063987347586</v>
      </c>
      <c r="AZ2561">
        <v>-33.594251587108602</v>
      </c>
      <c r="BA2561">
        <v>1404.6540702617087</v>
      </c>
      <c r="CU2561" t="e">
        <v>#N/A</v>
      </c>
      <c r="CV2561" t="e">
        <v>#N/A</v>
      </c>
    </row>
    <row r="2562" spans="1:100" x14ac:dyDescent="0.25">
      <c r="A2562">
        <v>5747</v>
      </c>
      <c r="B2562" t="s">
        <v>2844</v>
      </c>
      <c r="C2562">
        <v>3</v>
      </c>
      <c r="D2562">
        <v>3.8081606771261596</v>
      </c>
      <c r="E2562">
        <v>-2.1468797877929033E-2</v>
      </c>
      <c r="F2562">
        <v>-0.82452855350531662</v>
      </c>
      <c r="G2562">
        <v>-0.82452855350531662</v>
      </c>
      <c r="H2562">
        <v>0.21079037245288279</v>
      </c>
      <c r="I2562">
        <v>0</v>
      </c>
      <c r="J2562">
        <v>12.647422347172967</v>
      </c>
      <c r="K2562">
        <v>0.21079037245288279</v>
      </c>
      <c r="L2562">
        <v>-1.0000000000000009</v>
      </c>
      <c r="M2562">
        <v>-1.0000000000000009</v>
      </c>
      <c r="N2562">
        <v>4.2158074490576549</v>
      </c>
      <c r="O2562">
        <v>15.631054470793817</v>
      </c>
      <c r="P2562">
        <v>-3.7533959698493723E-3</v>
      </c>
      <c r="Q2562">
        <v>1.667270523258473</v>
      </c>
      <c r="R2562">
        <v>0.50207184129156879</v>
      </c>
      <c r="S2562">
        <v>0.33333333333333359</v>
      </c>
      <c r="T2562">
        <v>0.13289578330198062</v>
      </c>
      <c r="U2562">
        <v>0.25124686549951475</v>
      </c>
      <c r="V2562">
        <v>0</v>
      </c>
      <c r="W2562">
        <v>20.267424387277838</v>
      </c>
      <c r="X2562">
        <v>1.1593234051272914</v>
      </c>
      <c r="Y2562">
        <v>-1.0000000000000009</v>
      </c>
      <c r="Z2562">
        <v>-1.0000000000000009</v>
      </c>
      <c r="AA2562">
        <v>34.013387278975571</v>
      </c>
      <c r="AB2562">
        <v>0.25220992173801815</v>
      </c>
      <c r="AC2562">
        <v>8.172971979726408E-2</v>
      </c>
      <c r="AD2562">
        <v>-6.9061820527159243E-2</v>
      </c>
      <c r="AE2562">
        <v>13.24389105040615</v>
      </c>
      <c r="AF2562">
        <v>-1.0000000000000009</v>
      </c>
      <c r="AG2562">
        <v>-1.0000000000000009</v>
      </c>
      <c r="AH2562">
        <v>-1.0000000000000009</v>
      </c>
      <c r="AI2562">
        <v>1.1413929912544106E-2</v>
      </c>
      <c r="AJ2562">
        <v>0</v>
      </c>
      <c r="AK2562">
        <v>6.7133914648900509E-3</v>
      </c>
      <c r="AL2562">
        <v>0.5494452974019316</v>
      </c>
      <c r="AM2562">
        <v>8.8324316761351704E-2</v>
      </c>
      <c r="AN2562">
        <v>-4.7819795975559305E-2</v>
      </c>
      <c r="AO2562">
        <v>2.2416748763582439</v>
      </c>
      <c r="AP2562">
        <v>1.5517315876206763</v>
      </c>
      <c r="AQ2562">
        <v>32.914846734450812</v>
      </c>
      <c r="AR2562">
        <v>0.71747598213482866</v>
      </c>
      <c r="AS2562">
        <v>1.3701137775801739</v>
      </c>
      <c r="AT2562">
        <v>-1.0000000000000009</v>
      </c>
      <c r="AU2562">
        <v>-1.0000000000000009</v>
      </c>
      <c r="AV2562">
        <v>-0.32245671221374844</v>
      </c>
      <c r="AW2562">
        <v>51.19617333739005</v>
      </c>
      <c r="AX2562">
        <v>51.424451935640917</v>
      </c>
      <c r="AY2562">
        <v>0.24891844402307897</v>
      </c>
      <c r="AZ2562">
        <v>-15.852540356948118</v>
      </c>
      <c r="BA2562">
        <v>1373.2116083338085</v>
      </c>
      <c r="CU2562" t="e">
        <v>#N/A</v>
      </c>
      <c r="CV2562" t="e">
        <v>#N/A</v>
      </c>
    </row>
    <row r="2563" spans="1:100" x14ac:dyDescent="0.25">
      <c r="A2563">
        <v>5748</v>
      </c>
      <c r="B2563" t="s">
        <v>2845</v>
      </c>
      <c r="C2563">
        <v>2</v>
      </c>
      <c r="D2563">
        <v>2.2563637133488794</v>
      </c>
      <c r="E2563">
        <v>-0.32776397277604563</v>
      </c>
      <c r="F2563">
        <v>-0.73923081799576396</v>
      </c>
      <c r="G2563">
        <v>-0.73492086493073083</v>
      </c>
      <c r="H2563">
        <v>-9.9812577368545222E-2</v>
      </c>
      <c r="I2563">
        <v>0</v>
      </c>
      <c r="J2563">
        <v>-5.9887546421127125</v>
      </c>
      <c r="K2563">
        <v>-9.9812577368545222E-2</v>
      </c>
      <c r="L2563">
        <v>-1</v>
      </c>
      <c r="M2563">
        <v>-1</v>
      </c>
      <c r="N2563">
        <v>-1.9962515473709046</v>
      </c>
      <c r="O2563">
        <v>-2.3758814621034361</v>
      </c>
      <c r="P2563">
        <v>-1.492171042388692</v>
      </c>
      <c r="Q2563">
        <v>-3.1993321003558135</v>
      </c>
      <c r="R2563">
        <v>-1.0493230707379781</v>
      </c>
      <c r="S2563">
        <v>0.29619686946861296</v>
      </c>
      <c r="T2563">
        <v>0.13962441811616105</v>
      </c>
      <c r="U2563">
        <v>-0.10137819343700344</v>
      </c>
      <c r="V2563">
        <v>-2.3036068220106475E-2</v>
      </c>
      <c r="W2563">
        <v>13.020418781326169</v>
      </c>
      <c r="X2563">
        <v>-2.6348430833217029E-2</v>
      </c>
      <c r="Y2563">
        <v>-1</v>
      </c>
      <c r="Z2563">
        <v>-1</v>
      </c>
      <c r="AA2563">
        <v>19.154865792692423</v>
      </c>
      <c r="AB2563">
        <v>-8.3352166457378321E-2</v>
      </c>
      <c r="AC2563">
        <v>-8.3214733223441861E-2</v>
      </c>
      <c r="AD2563">
        <v>-8.6081265657175457E-2</v>
      </c>
      <c r="AE2563">
        <v>-0.87534507813225559</v>
      </c>
      <c r="AF2563">
        <v>-1</v>
      </c>
      <c r="AG2563">
        <v>-1</v>
      </c>
      <c r="AH2563">
        <v>-1</v>
      </c>
      <c r="AI2563">
        <v>-1.2898692698152858E-2</v>
      </c>
      <c r="AJ2563">
        <v>-2.3036068220106475E-2</v>
      </c>
      <c r="AK2563">
        <v>0.33232586622586152</v>
      </c>
      <c r="AL2563">
        <v>-0.16049790923661417</v>
      </c>
      <c r="AM2563">
        <v>0.37872211493643437</v>
      </c>
      <c r="AN2563">
        <v>-0.19528125472138058</v>
      </c>
      <c r="AO2563">
        <v>10.030767642303683</v>
      </c>
      <c r="AP2563">
        <v>-4.5856063519811023</v>
      </c>
      <c r="AQ2563">
        <v>17.483752554755711</v>
      </c>
      <c r="AR2563">
        <v>0.43031541214343028</v>
      </c>
      <c r="AS2563">
        <v>3.3035170088576704E-2</v>
      </c>
      <c r="AT2563">
        <v>-1</v>
      </c>
      <c r="AU2563">
        <v>-1</v>
      </c>
      <c r="AV2563">
        <v>-1.3407776227258914</v>
      </c>
      <c r="AW2563">
        <v>27.5182599323566</v>
      </c>
      <c r="AX2563">
        <v>27.274511878941592</v>
      </c>
      <c r="AY2563">
        <v>-4.3663077503303532E-2</v>
      </c>
      <c r="AZ2563">
        <v>-36.848198022884233</v>
      </c>
      <c r="BA2563">
        <v>1376.3710433676981</v>
      </c>
    </row>
    <row r="2564" spans="1:100" x14ac:dyDescent="0.25">
      <c r="A2564">
        <v>5750</v>
      </c>
      <c r="B2564" t="s">
        <v>2846</v>
      </c>
      <c r="C2564">
        <v>3</v>
      </c>
      <c r="D2564">
        <v>2.1372623840798015</v>
      </c>
      <c r="E2564">
        <v>0.1838128948654813</v>
      </c>
      <c r="F2564">
        <v>-9.256359907441879E-3</v>
      </c>
      <c r="G2564">
        <v>4.0380846011476831E-2</v>
      </c>
      <c r="H2564">
        <v>1.72217960807808E-2</v>
      </c>
      <c r="I2564">
        <v>0</v>
      </c>
      <c r="J2564">
        <v>1.0333077648468483</v>
      </c>
      <c r="K2564">
        <v>1.72217960807808E-2</v>
      </c>
      <c r="L2564">
        <v>-0.99999999999999878</v>
      </c>
      <c r="M2564">
        <v>-0.99999999999999878</v>
      </c>
      <c r="N2564">
        <v>0.34443592161561609</v>
      </c>
      <c r="O2564">
        <v>3.210950994938127</v>
      </c>
      <c r="P2564">
        <v>-0.45441180119935076</v>
      </c>
      <c r="Q2564">
        <v>-0.8063543127996492</v>
      </c>
      <c r="R2564">
        <v>-0.32514436418503356</v>
      </c>
      <c r="S2564">
        <v>0.36246022503870312</v>
      </c>
      <c r="T2564">
        <v>0.18856401236415268</v>
      </c>
      <c r="U2564">
        <v>-1.4249592929899458E-2</v>
      </c>
      <c r="V2564">
        <v>0</v>
      </c>
      <c r="W2564">
        <v>20.78211393568705</v>
      </c>
      <c r="X2564">
        <v>0.32077850861281532</v>
      </c>
      <c r="Y2564">
        <v>-0.99999999999999878</v>
      </c>
      <c r="Z2564">
        <v>-0.99999999999999878</v>
      </c>
      <c r="AA2564">
        <v>18.865529140345433</v>
      </c>
      <c r="AB2564">
        <v>4.3736910703770206E-2</v>
      </c>
      <c r="AC2564">
        <v>-0.13983367857441231</v>
      </c>
      <c r="AD2564">
        <v>6.4267959247510567E-2</v>
      </c>
      <c r="AE2564">
        <v>-1.5914404311565766</v>
      </c>
      <c r="AF2564">
        <v>-0.99999999999999878</v>
      </c>
      <c r="AG2564">
        <v>-0.99999999999999878</v>
      </c>
      <c r="AH2564">
        <v>-0.99999999999999878</v>
      </c>
      <c r="AI2564">
        <v>0</v>
      </c>
      <c r="AJ2564">
        <v>0</v>
      </c>
      <c r="AK2564">
        <v>-8.3864307624777947E-3</v>
      </c>
      <c r="AL2564">
        <v>3.6744927936881715E-2</v>
      </c>
      <c r="AM2564">
        <v>4.0905349050229259E-2</v>
      </c>
      <c r="AN2564">
        <v>0.10694232490949712</v>
      </c>
      <c r="AO2564">
        <v>0.98070157244334266</v>
      </c>
      <c r="AP2564">
        <v>2.8572827624218364</v>
      </c>
      <c r="AQ2564">
        <v>21.815421700533889</v>
      </c>
      <c r="AR2564">
        <v>0.53677464447295653</v>
      </c>
      <c r="AS2564">
        <v>0.33800030469359654</v>
      </c>
      <c r="AT2564">
        <v>-0.99999999999999878</v>
      </c>
      <c r="AU2564">
        <v>-0.99999999999999878</v>
      </c>
      <c r="AV2564">
        <v>-0.28476351817355661</v>
      </c>
      <c r="AW2564">
        <v>24.933762897705385</v>
      </c>
      <c r="AX2564">
        <v>24.933762897705385</v>
      </c>
      <c r="AY2564">
        <v>4.14396554770484E-2</v>
      </c>
      <c r="AZ2564">
        <v>-5.123244555900536</v>
      </c>
      <c r="BA2564">
        <v>1354.9599450721416</v>
      </c>
      <c r="CU2564" t="e">
        <v>#N/A</v>
      </c>
      <c r="CV2564" t="e">
        <v>#N/A</v>
      </c>
    </row>
    <row r="2565" spans="1:100" x14ac:dyDescent="0.25">
      <c r="A2565">
        <v>5752</v>
      </c>
      <c r="B2565" t="s">
        <v>2847</v>
      </c>
      <c r="C2565">
        <v>3</v>
      </c>
      <c r="D2565">
        <v>5.1544091665424308</v>
      </c>
      <c r="E2565">
        <v>2.1778557393402898E-2</v>
      </c>
      <c r="F2565">
        <v>0.74222548039328784</v>
      </c>
      <c r="G2565">
        <v>0.74857246438306957</v>
      </c>
      <c r="H2565">
        <v>0.23485214148014158</v>
      </c>
      <c r="I2565">
        <v>0</v>
      </c>
      <c r="J2565">
        <v>14.091128488808497</v>
      </c>
      <c r="K2565">
        <v>0.23485214148014158</v>
      </c>
      <c r="L2565">
        <v>-1.0000000000000007</v>
      </c>
      <c r="M2565">
        <v>-1.0000000000000007</v>
      </c>
      <c r="N2565">
        <v>4.6970428296028315</v>
      </c>
      <c r="O2565">
        <v>19.994110119733989</v>
      </c>
      <c r="P2565">
        <v>-1.6697019483228999</v>
      </c>
      <c r="Q2565">
        <v>3.6426735309632967</v>
      </c>
      <c r="R2565">
        <v>0.99876554870878187</v>
      </c>
      <c r="S2565">
        <v>0.33333333333333359</v>
      </c>
      <c r="T2565">
        <v>0.32446453604399345</v>
      </c>
      <c r="U2565">
        <v>0.21387359467551981</v>
      </c>
      <c r="V2565">
        <v>-2.3338334517776765E-4</v>
      </c>
      <c r="W2565">
        <v>25.463437569101092</v>
      </c>
      <c r="X2565">
        <v>1.2632960971527161</v>
      </c>
      <c r="Y2565">
        <v>-1.0000000000000007</v>
      </c>
      <c r="Z2565">
        <v>-1.0000000000000007</v>
      </c>
      <c r="AA2565">
        <v>83.512648850905947</v>
      </c>
      <c r="AB2565">
        <v>0.39579204344132546</v>
      </c>
      <c r="AC2565">
        <v>0.33312661684158795</v>
      </c>
      <c r="AD2565">
        <v>0.41209025437900926</v>
      </c>
      <c r="AE2565">
        <v>57.05044573309614</v>
      </c>
      <c r="AF2565">
        <v>-1.0000000000000007</v>
      </c>
      <c r="AG2565">
        <v>-1.0000000000000007</v>
      </c>
      <c r="AH2565">
        <v>-1.0000000000000007</v>
      </c>
      <c r="AI2565">
        <v>-1.260344914458082E-2</v>
      </c>
      <c r="AJ2565">
        <v>-2.3338334517776765E-4</v>
      </c>
      <c r="AK2565">
        <v>3.2778869188576108E-2</v>
      </c>
      <c r="AL2565">
        <v>-8.2095064055662442E-2</v>
      </c>
      <c r="AM2565">
        <v>-0.25564451103808666</v>
      </c>
      <c r="AN2565">
        <v>-5.9533060792200951E-3</v>
      </c>
      <c r="AO2565">
        <v>-6.2272184300092883</v>
      </c>
      <c r="AP2565">
        <v>-0.55930797225881523</v>
      </c>
      <c r="AQ2565">
        <v>39.554566057909597</v>
      </c>
      <c r="AR2565">
        <v>0.87143808070766882</v>
      </c>
      <c r="AS2565">
        <v>1.4981482386328571</v>
      </c>
      <c r="AT2565">
        <v>-1.0000000000000007</v>
      </c>
      <c r="AU2565">
        <v>-1.0000000000000007</v>
      </c>
      <c r="AV2565">
        <v>1.7473380130918508</v>
      </c>
      <c r="AW2565">
        <v>102.94745099838123</v>
      </c>
      <c r="AX2565">
        <v>102.67204368097184</v>
      </c>
      <c r="AY2565">
        <v>0.31547732548307678</v>
      </c>
      <c r="AZ2565">
        <v>52.518324827328442</v>
      </c>
      <c r="BA2565">
        <v>1527.2786497591035</v>
      </c>
    </row>
    <row r="2566" spans="1:100" x14ac:dyDescent="0.25">
      <c r="A2566">
        <v>5753</v>
      </c>
      <c r="B2566" t="s">
        <v>2848</v>
      </c>
      <c r="C2566">
        <v>3</v>
      </c>
      <c r="D2566">
        <v>4.4854618507029898</v>
      </c>
      <c r="E2566">
        <v>-0.4288169671911235</v>
      </c>
      <c r="F2566">
        <v>0.23739970970140684</v>
      </c>
      <c r="G2566">
        <v>0.1127655295006349</v>
      </c>
      <c r="H2566">
        <v>0.10247669111469201</v>
      </c>
      <c r="I2566">
        <v>0</v>
      </c>
      <c r="J2566">
        <v>6.1486014668815185</v>
      </c>
      <c r="K2566">
        <v>0.10247669111469201</v>
      </c>
      <c r="L2566">
        <v>-1.0000000000000009</v>
      </c>
      <c r="M2566">
        <v>-1.0000000000000009</v>
      </c>
      <c r="N2566">
        <v>2.0495338222938408</v>
      </c>
      <c r="O2566">
        <v>10.746828847085149</v>
      </c>
      <c r="P2566">
        <v>5.1006154363433582</v>
      </c>
      <c r="Q2566">
        <v>-1.5676126166572286</v>
      </c>
      <c r="R2566">
        <v>-0.40269835225465889</v>
      </c>
      <c r="S2566">
        <v>0.3333333333333337</v>
      </c>
      <c r="T2566">
        <v>0.35681923436081647</v>
      </c>
      <c r="U2566">
        <v>-9.1587973869517947E-2</v>
      </c>
      <c r="V2566">
        <v>-3.9579199651851556E-3</v>
      </c>
      <c r="W2566">
        <v>19.685199309790196</v>
      </c>
      <c r="X2566">
        <v>0.29688025366392107</v>
      </c>
      <c r="Y2566">
        <v>-1.0000000000000009</v>
      </c>
      <c r="Z2566">
        <v>-1.0000000000000009</v>
      </c>
      <c r="AA2566">
        <v>21.837788486644385</v>
      </c>
      <c r="AB2566">
        <v>7.4630743683172324E-2</v>
      </c>
      <c r="AC2566">
        <v>-8.0302242288962197E-2</v>
      </c>
      <c r="AD2566">
        <v>5.6777249187966811E-2</v>
      </c>
      <c r="AE2566">
        <v>2.5552875291088455</v>
      </c>
      <c r="AF2566">
        <v>-1.0000000000000009</v>
      </c>
      <c r="AG2566">
        <v>-1.0000000000000009</v>
      </c>
      <c r="AH2566">
        <v>-1.0000000000000009</v>
      </c>
      <c r="AI2566">
        <v>0</v>
      </c>
      <c r="AJ2566">
        <v>-3.9579199651851556E-3</v>
      </c>
      <c r="AK2566">
        <v>-0.17453369453778733</v>
      </c>
      <c r="AL2566">
        <v>-0.12292934864163793</v>
      </c>
      <c r="AM2566">
        <v>8.8688827949482102E-2</v>
      </c>
      <c r="AN2566">
        <v>0.23601152478353776</v>
      </c>
      <c r="AO2566">
        <v>1.3445522260481149</v>
      </c>
      <c r="AP2566">
        <v>5.2856413763802506</v>
      </c>
      <c r="AQ2566">
        <v>25.833800776671708</v>
      </c>
      <c r="AR2566">
        <v>0.5946066738594471</v>
      </c>
      <c r="AS2566">
        <v>0.39935694477861317</v>
      </c>
      <c r="AT2566">
        <v>-1.0000000000000009</v>
      </c>
      <c r="AU2566">
        <v>-1.0000000000000009</v>
      </c>
      <c r="AV2566">
        <v>-0.28993282275402388</v>
      </c>
      <c r="AW2566">
        <v>37.870258710109788</v>
      </c>
      <c r="AX2566">
        <v>37.474466713591262</v>
      </c>
      <c r="AY2566">
        <v>0.17316040100105948</v>
      </c>
      <c r="AZ2566">
        <v>-21.315574062806764</v>
      </c>
      <c r="BA2566">
        <v>1426.3807915199236</v>
      </c>
    </row>
    <row r="2567" spans="1:100" x14ac:dyDescent="0.25">
      <c r="A2567">
        <v>5754</v>
      </c>
      <c r="B2567" t="s">
        <v>2849</v>
      </c>
      <c r="C2567">
        <v>2</v>
      </c>
      <c r="D2567">
        <v>4.8910852133529508</v>
      </c>
      <c r="E2567">
        <v>0.25748165484778562</v>
      </c>
      <c r="F2567">
        <v>0.71809472452015521</v>
      </c>
      <c r="G2567">
        <v>0.72902252954218805</v>
      </c>
      <c r="H2567">
        <v>0.20304739401008087</v>
      </c>
      <c r="I2567">
        <v>0</v>
      </c>
      <c r="J2567">
        <v>12.182843640604851</v>
      </c>
      <c r="K2567">
        <v>0.20304739401008087</v>
      </c>
      <c r="L2567">
        <v>-1</v>
      </c>
      <c r="M2567">
        <v>-1</v>
      </c>
      <c r="N2567">
        <v>4.060947880201617</v>
      </c>
      <c r="O2567">
        <v>16.499658031019905</v>
      </c>
      <c r="P2567">
        <v>1.4717852349324889</v>
      </c>
      <c r="Q2567">
        <v>3.7282032158907059</v>
      </c>
      <c r="R2567">
        <v>1.2260148409381331</v>
      </c>
      <c r="S2567">
        <v>0.35281005258195064</v>
      </c>
      <c r="T2567">
        <v>0.37864641386070674</v>
      </c>
      <c r="U2567">
        <v>0.19459822813098857</v>
      </c>
      <c r="V2567">
        <v>1.6100462248451394E-2</v>
      </c>
      <c r="W2567">
        <v>31.700726774460243</v>
      </c>
      <c r="X2567">
        <v>1.3447915297140738</v>
      </c>
      <c r="Y2567">
        <v>-1</v>
      </c>
      <c r="Z2567">
        <v>-1</v>
      </c>
      <c r="AA2567">
        <v>57.614611215450168</v>
      </c>
      <c r="AB2567">
        <v>0.24864057064917772</v>
      </c>
      <c r="AC2567">
        <v>0.24890399433371568</v>
      </c>
      <c r="AD2567">
        <v>0.24318537134543472</v>
      </c>
      <c r="AE2567">
        <v>29.709978659365689</v>
      </c>
      <c r="AF2567">
        <v>-1</v>
      </c>
      <c r="AG2567">
        <v>-1</v>
      </c>
      <c r="AH2567">
        <v>-1</v>
      </c>
      <c r="AI2567">
        <v>8.5615343408142648E-3</v>
      </c>
      <c r="AJ2567">
        <v>1.6100462248451394E-2</v>
      </c>
      <c r="AK2567">
        <v>-6.7639773882997759E-2</v>
      </c>
      <c r="AL2567">
        <v>0.2394677308722451</v>
      </c>
      <c r="AM2567">
        <v>-8.7127214175957049E-2</v>
      </c>
      <c r="AN2567">
        <v>0.27056807439101083</v>
      </c>
      <c r="AO2567">
        <v>-1.8315808720482281</v>
      </c>
      <c r="AP2567">
        <v>7.2767421623708088</v>
      </c>
      <c r="AQ2567">
        <v>37.370258857062204</v>
      </c>
      <c r="AR2567">
        <v>0.86805634178232427</v>
      </c>
      <c r="AS2567">
        <v>1.4486344138860545</v>
      </c>
      <c r="AT2567">
        <v>-1</v>
      </c>
      <c r="AU2567">
        <v>-1</v>
      </c>
      <c r="AV2567">
        <v>1.678687406067441</v>
      </c>
      <c r="AW2567">
        <v>71.840302692224654</v>
      </c>
      <c r="AX2567">
        <v>72.17720165664457</v>
      </c>
      <c r="AY2567">
        <v>0.29773551140174864</v>
      </c>
      <c r="AZ2567">
        <v>22.962281271668665</v>
      </c>
      <c r="BA2567">
        <v>1463.7129064850167</v>
      </c>
    </row>
    <row r="2568" spans="1:100" x14ac:dyDescent="0.25">
      <c r="A2568">
        <v>5756</v>
      </c>
      <c r="B2568" t="s">
        <v>2850</v>
      </c>
      <c r="C2568">
        <v>3</v>
      </c>
      <c r="D2568">
        <v>3.7889817968102033</v>
      </c>
      <c r="E2568">
        <v>0</v>
      </c>
      <c r="F2568">
        <v>0</v>
      </c>
      <c r="G2568">
        <v>0</v>
      </c>
      <c r="H2568">
        <v>0.11327915993881721</v>
      </c>
      <c r="I2568">
        <v>0</v>
      </c>
      <c r="J2568">
        <v>6.7967495963290316</v>
      </c>
      <c r="K2568">
        <v>0.11327915993881721</v>
      </c>
      <c r="L2568">
        <v>-0.99999999999999933</v>
      </c>
      <c r="M2568">
        <v>-0.99999999999999933</v>
      </c>
      <c r="N2568">
        <v>2.2655831987763437</v>
      </c>
      <c r="O2568">
        <v>10.585731393139234</v>
      </c>
      <c r="P2568">
        <v>-0.46257044727077073</v>
      </c>
      <c r="Q2568">
        <v>7.5183378091312703E-2</v>
      </c>
      <c r="R2568">
        <v>-1.3338229168430148E-3</v>
      </c>
      <c r="S2568">
        <v>0.36455959448526903</v>
      </c>
      <c r="T2568">
        <v>0.47870424763917091</v>
      </c>
      <c r="U2568">
        <v>0.45034816860498661</v>
      </c>
      <c r="V2568">
        <v>0</v>
      </c>
      <c r="W2568">
        <v>47.213314031624407</v>
      </c>
      <c r="X2568">
        <v>2.6624548251480804</v>
      </c>
      <c r="Y2568">
        <v>-0.99999999999999933</v>
      </c>
      <c r="Z2568">
        <v>-0.99999999999999933</v>
      </c>
      <c r="AA2568">
        <v>81.181582116795241</v>
      </c>
      <c r="AB2568">
        <v>0.14854052605528162</v>
      </c>
      <c r="AC2568">
        <v>0.12918669582736314</v>
      </c>
      <c r="AD2568">
        <v>0.40166481627911038</v>
      </c>
      <c r="AE2568">
        <v>33.969601908087753</v>
      </c>
      <c r="AF2568">
        <v>-0.99999999999999933</v>
      </c>
      <c r="AG2568">
        <v>-0.99999999999999933</v>
      </c>
      <c r="AH2568">
        <v>-0.99999999999999933</v>
      </c>
      <c r="AI2568">
        <v>0</v>
      </c>
      <c r="AJ2568">
        <v>0</v>
      </c>
      <c r="AK2568">
        <v>-0.2702953787722111</v>
      </c>
      <c r="AL2568">
        <v>0.36465583007361579</v>
      </c>
      <c r="AM2568">
        <v>-0.14760329703320146</v>
      </c>
      <c r="AN2568">
        <v>2.8088447257551708E-3</v>
      </c>
      <c r="AO2568">
        <v>-5.0415593196910926</v>
      </c>
      <c r="AP2568">
        <v>1.8935002685119573</v>
      </c>
      <c r="AQ2568">
        <v>54.010063627953429</v>
      </c>
      <c r="AR2568">
        <v>1.2936120107294262</v>
      </c>
      <c r="AS2568">
        <v>2.7757339850868981</v>
      </c>
      <c r="AT2568">
        <v>-0.99999999999999933</v>
      </c>
      <c r="AU2568">
        <v>-0.99999999999999933</v>
      </c>
      <c r="AV2568">
        <v>-1.3338229168430148E-3</v>
      </c>
      <c r="AW2568">
        <v>93.660813778446425</v>
      </c>
      <c r="AX2568">
        <v>93.660813778446425</v>
      </c>
      <c r="AY2568">
        <v>0.63798228174758342</v>
      </c>
      <c r="AZ2568">
        <v>73.808811970237244</v>
      </c>
      <c r="BA2568">
        <v>1461.0888059292577</v>
      </c>
      <c r="CU2568" t="e">
        <v>#N/A</v>
      </c>
      <c r="CV2568" t="e">
        <v>#N/A</v>
      </c>
    </row>
    <row r="2569" spans="1:100" x14ac:dyDescent="0.25">
      <c r="A2569">
        <v>5758</v>
      </c>
      <c r="B2569" t="s">
        <v>2851</v>
      </c>
      <c r="C2569">
        <v>3</v>
      </c>
      <c r="D2569">
        <v>5.7687712708496246</v>
      </c>
      <c r="E2569">
        <v>-4.4935091508467445E-3</v>
      </c>
      <c r="F2569">
        <v>-0.45656653926690077</v>
      </c>
      <c r="G2569">
        <v>-0.45656653926690077</v>
      </c>
      <c r="H2569">
        <v>0.12640365300202377</v>
      </c>
      <c r="I2569">
        <v>0</v>
      </c>
      <c r="J2569">
        <v>7.5842191801214245</v>
      </c>
      <c r="K2569">
        <v>0.12640365300202377</v>
      </c>
      <c r="L2569">
        <v>-1.0000000000000002</v>
      </c>
      <c r="M2569">
        <v>-1.0000000000000002</v>
      </c>
      <c r="N2569">
        <v>2.5280730600404744</v>
      </c>
      <c r="O2569">
        <v>12.896423911704147</v>
      </c>
      <c r="P2569">
        <v>3.0859800765619041</v>
      </c>
      <c r="Q2569">
        <v>-2.2608503601998535</v>
      </c>
      <c r="R2569">
        <v>-0.38966667428667723</v>
      </c>
      <c r="S2569">
        <v>0.34705982046345857</v>
      </c>
      <c r="T2569">
        <v>0.41489643267020593</v>
      </c>
      <c r="U2569">
        <v>-0.1665474180510276</v>
      </c>
      <c r="V2569">
        <v>3.5917006112482115E-3</v>
      </c>
      <c r="W2569">
        <v>18.903875307674426</v>
      </c>
      <c r="X2569">
        <v>5.4607616639647E-2</v>
      </c>
      <c r="Y2569">
        <v>-1.0000000000000002</v>
      </c>
      <c r="Z2569">
        <v>-1.0000000000000002</v>
      </c>
      <c r="AA2569">
        <v>35.810019391608321</v>
      </c>
      <c r="AB2569">
        <v>0.26975762895324451</v>
      </c>
      <c r="AC2569">
        <v>-2.6283718504937006E-4</v>
      </c>
      <c r="AD2569">
        <v>7.6421423396216409E-2</v>
      </c>
      <c r="AE2569">
        <v>17.295810758220558</v>
      </c>
      <c r="AF2569">
        <v>-1.0000000000000002</v>
      </c>
      <c r="AG2569">
        <v>-1.0000000000000002</v>
      </c>
      <c r="AH2569">
        <v>-1.0000000000000002</v>
      </c>
      <c r="AI2569">
        <v>-2.8215431575983035E-3</v>
      </c>
      <c r="AJ2569">
        <v>3.5917006112482115E-3</v>
      </c>
      <c r="AK2569">
        <v>-5.0600604679572388E-3</v>
      </c>
      <c r="AL2569">
        <v>-2.9379590864353766E-3</v>
      </c>
      <c r="AM2569">
        <v>3.9832170119943285E-2</v>
      </c>
      <c r="AN2569">
        <v>-0.17171502465259031</v>
      </c>
      <c r="AO2569">
        <v>0.9705039506587968</v>
      </c>
      <c r="AP2569">
        <v>-4.3075654117469355</v>
      </c>
      <c r="AQ2569">
        <v>26.488094487795856</v>
      </c>
      <c r="AR2569">
        <v>0.59900053569388489</v>
      </c>
      <c r="AS2569">
        <v>0.18101126964167083</v>
      </c>
      <c r="AT2569">
        <v>-1.0000000000000002</v>
      </c>
      <c r="AU2569">
        <v>-1.0000000000000002</v>
      </c>
      <c r="AV2569">
        <v>-0.84623321355357817</v>
      </c>
      <c r="AW2569">
        <v>44.398877891565554</v>
      </c>
      <c r="AX2569">
        <v>44.701617089538416</v>
      </c>
      <c r="AY2569">
        <v>0.19107948990036197</v>
      </c>
      <c r="AZ2569">
        <v>-19.651999031182584</v>
      </c>
      <c r="BA2569">
        <v>1336.516854284411</v>
      </c>
    </row>
    <row r="2570" spans="1:100" x14ac:dyDescent="0.25">
      <c r="A2570">
        <v>5762</v>
      </c>
      <c r="B2570" t="s">
        <v>2852</v>
      </c>
      <c r="C2570">
        <v>3</v>
      </c>
      <c r="D2570">
        <v>0.56300376596627821</v>
      </c>
      <c r="E2570">
        <v>0</v>
      </c>
      <c r="F2570">
        <v>2.784786710485615E-2</v>
      </c>
      <c r="G2570">
        <v>2.784786710485615E-2</v>
      </c>
      <c r="H2570">
        <v>-3.6496400277095178E-2</v>
      </c>
      <c r="I2570">
        <v>0</v>
      </c>
      <c r="J2570">
        <v>-2.189784016625711</v>
      </c>
      <c r="K2570">
        <v>-3.6496400277095178E-2</v>
      </c>
      <c r="L2570">
        <v>-1.0000000000000002</v>
      </c>
      <c r="M2570">
        <v>-1.0000000000000002</v>
      </c>
      <c r="N2570">
        <v>-0.7299280055419034</v>
      </c>
      <c r="O2570">
        <v>-1.5989323835545761</v>
      </c>
      <c r="P2570">
        <v>-0.36954243864488867</v>
      </c>
      <c r="Q2570">
        <v>3.0687973008931283E-2</v>
      </c>
      <c r="R2570">
        <v>-6.4876379743988855E-2</v>
      </c>
      <c r="S2570">
        <v>0.33333333333333343</v>
      </c>
      <c r="T2570">
        <v>0.31354421672880367</v>
      </c>
      <c r="U2570">
        <v>6.8543676713704774E-2</v>
      </c>
      <c r="V2570">
        <v>0</v>
      </c>
      <c r="W2570">
        <v>30.076705082117503</v>
      </c>
      <c r="X2570">
        <v>0.90442489284675376</v>
      </c>
      <c r="Y2570">
        <v>-1.0000000000000002</v>
      </c>
      <c r="Z2570">
        <v>-1.0000000000000002</v>
      </c>
      <c r="AA2570">
        <v>26.425595485620697</v>
      </c>
      <c r="AB2570">
        <v>3.0175159652512645E-3</v>
      </c>
      <c r="AC2570">
        <v>0.13358856302201105</v>
      </c>
      <c r="AD2570">
        <v>-0.20833074332231832</v>
      </c>
      <c r="AE2570">
        <v>-3.5862332167527979</v>
      </c>
      <c r="AF2570">
        <v>-1.0000000000000002</v>
      </c>
      <c r="AG2570">
        <v>-1.0000000000000002</v>
      </c>
      <c r="AH2570">
        <v>-1.0000000000000002</v>
      </c>
      <c r="AI2570">
        <v>0</v>
      </c>
      <c r="AJ2570">
        <v>0</v>
      </c>
      <c r="AK2570">
        <v>-0.10489005758352214</v>
      </c>
      <c r="AL2570">
        <v>-0.11704098910068213</v>
      </c>
      <c r="AM2570">
        <v>0.13724410578945412</v>
      </c>
      <c r="AN2570">
        <v>-4.3092676727572582E-2</v>
      </c>
      <c r="AO2570">
        <v>2.9066523568187406</v>
      </c>
      <c r="AP2570">
        <v>-1.6625218636927259</v>
      </c>
      <c r="AQ2570">
        <v>27.886921065491777</v>
      </c>
      <c r="AR2570">
        <v>0.71542122677584186</v>
      </c>
      <c r="AS2570">
        <v>0.86792849256965854</v>
      </c>
      <c r="AT2570">
        <v>-1.0000000000000002</v>
      </c>
      <c r="AU2570">
        <v>-1.0000000000000002</v>
      </c>
      <c r="AV2570">
        <v>-3.7028512639132719E-2</v>
      </c>
      <c r="AW2570">
        <v>23.164141238373396</v>
      </c>
      <c r="AX2570">
        <v>23.164141238373396</v>
      </c>
      <c r="AY2570">
        <v>-0.15344776224103829</v>
      </c>
      <c r="AZ2570">
        <v>-61.16867857080382</v>
      </c>
      <c r="BA2570">
        <v>1304.8332209332557</v>
      </c>
      <c r="CU2570" t="e">
        <v>#N/A</v>
      </c>
      <c r="CV2570" t="e">
        <v>#N/A</v>
      </c>
    </row>
    <row r="2571" spans="1:100" x14ac:dyDescent="0.25">
      <c r="A2571">
        <v>5763</v>
      </c>
      <c r="B2571" t="s">
        <v>762</v>
      </c>
      <c r="C2571">
        <v>2</v>
      </c>
      <c r="D2571">
        <v>4.7153750691507366</v>
      </c>
      <c r="E2571">
        <v>0.21845149791342272</v>
      </c>
      <c r="F2571">
        <v>0.62090537026595904</v>
      </c>
      <c r="G2571">
        <v>0.63139182931587623</v>
      </c>
      <c r="H2571">
        <v>0.18284959730028261</v>
      </c>
      <c r="I2571">
        <v>0</v>
      </c>
      <c r="J2571">
        <v>10.970975838016955</v>
      </c>
      <c r="K2571">
        <v>0.18284959730028261</v>
      </c>
      <c r="L2571">
        <v>-1</v>
      </c>
      <c r="M2571">
        <v>-1</v>
      </c>
      <c r="N2571">
        <v>3.6569919460056517</v>
      </c>
      <c r="O2571">
        <v>15.240844237521742</v>
      </c>
      <c r="P2571">
        <v>1.2741183525328277</v>
      </c>
      <c r="Q2571">
        <v>3.2662043938589544</v>
      </c>
      <c r="R2571">
        <v>1.0742720656319924</v>
      </c>
      <c r="S2571">
        <v>0.34903450720891005</v>
      </c>
      <c r="T2571">
        <v>0.36270598549296074</v>
      </c>
      <c r="U2571">
        <v>0.17485949684038082</v>
      </c>
      <c r="V2571">
        <v>1.3490438603753445E-2</v>
      </c>
      <c r="W2571">
        <v>30.454933011737957</v>
      </c>
      <c r="X2571">
        <v>1.2533499104807655</v>
      </c>
      <c r="Y2571">
        <v>-1</v>
      </c>
      <c r="Z2571">
        <v>-1</v>
      </c>
      <c r="AA2571">
        <v>55.049722511197068</v>
      </c>
      <c r="AB2571">
        <v>0.22649990351946753</v>
      </c>
      <c r="AC2571">
        <v>0.22675492487372378</v>
      </c>
      <c r="AD2571">
        <v>0.22122650841870126</v>
      </c>
      <c r="AE2571">
        <v>27.670236832998508</v>
      </c>
      <c r="AF2571">
        <v>-1</v>
      </c>
      <c r="AG2571">
        <v>-1</v>
      </c>
      <c r="AH2571">
        <v>-1</v>
      </c>
      <c r="AI2571">
        <v>7.1303471782912606E-3</v>
      </c>
      <c r="AJ2571">
        <v>1.3490438603753445E-2</v>
      </c>
      <c r="AK2571">
        <v>-4.0965979214623818E-2</v>
      </c>
      <c r="AL2571">
        <v>0.21279393620387116</v>
      </c>
      <c r="AM2571">
        <v>-5.6059622100393544E-2</v>
      </c>
      <c r="AN2571">
        <v>0.23950048231544729</v>
      </c>
      <c r="AO2571">
        <v>-1.0404782951608871</v>
      </c>
      <c r="AP2571">
        <v>6.4856395854834679</v>
      </c>
      <c r="AQ2571">
        <v>36.044023469355714</v>
      </c>
      <c r="AR2571">
        <v>0.83886330492057526</v>
      </c>
      <c r="AS2571">
        <v>1.3542277954788278</v>
      </c>
      <c r="AT2571">
        <v>-1</v>
      </c>
      <c r="AU2571">
        <v>-1</v>
      </c>
      <c r="AV2571">
        <v>1.4773186330787207</v>
      </c>
      <c r="AW2571">
        <v>68.884456116159171</v>
      </c>
      <c r="AX2571">
        <v>69.182631605921827</v>
      </c>
      <c r="AY2571">
        <v>0.27496756599011912</v>
      </c>
      <c r="AZ2571">
        <v>18.973507527789767</v>
      </c>
      <c r="BA2571">
        <v>1408.1264617654995</v>
      </c>
    </row>
    <row r="2572" spans="1:100" x14ac:dyDescent="0.25">
      <c r="A2572">
        <v>5765</v>
      </c>
      <c r="B2572" t="s">
        <v>2853</v>
      </c>
      <c r="C2572">
        <v>2</v>
      </c>
      <c r="D2572">
        <v>3.082913975775194</v>
      </c>
      <c r="E2572">
        <v>-0.14416395011878055</v>
      </c>
      <c r="F2572">
        <v>-0.28204670589691672</v>
      </c>
      <c r="G2572">
        <v>-0.27566063690397702</v>
      </c>
      <c r="H2572">
        <v>-4.8010215661415667E-3</v>
      </c>
      <c r="I2572">
        <v>0</v>
      </c>
      <c r="J2572">
        <v>-0.28806129396849389</v>
      </c>
      <c r="K2572">
        <v>-4.8010215661415667E-3</v>
      </c>
      <c r="L2572">
        <v>-1</v>
      </c>
      <c r="M2572">
        <v>-1</v>
      </c>
      <c r="N2572">
        <v>-9.6020431322831445E-2</v>
      </c>
      <c r="O2572">
        <v>3.545648430697474</v>
      </c>
      <c r="P2572">
        <v>-0.56233506585904403</v>
      </c>
      <c r="Q2572">
        <v>-1.0260640211291194</v>
      </c>
      <c r="R2572">
        <v>-0.3355166407219306</v>
      </c>
      <c r="S2572">
        <v>0.31395724427826399</v>
      </c>
      <c r="T2572">
        <v>0.21460907714293498</v>
      </c>
      <c r="U2572">
        <v>-8.5261068241879179E-3</v>
      </c>
      <c r="V2572">
        <v>-1.0758372255203931E-2</v>
      </c>
      <c r="W2572">
        <v>18.880701727324631</v>
      </c>
      <c r="X2572">
        <v>0.40379801698368445</v>
      </c>
      <c r="Y2572">
        <v>-1</v>
      </c>
      <c r="Z2572">
        <v>-1</v>
      </c>
      <c r="AA2572">
        <v>31.220244494760379</v>
      </c>
      <c r="AB2572">
        <v>2.0798759543199083E-2</v>
      </c>
      <c r="AC2572">
        <v>2.0975717804736269E-2</v>
      </c>
      <c r="AD2572">
        <v>1.7214443290550843E-2</v>
      </c>
      <c r="AE2572">
        <v>8.7197135880621222</v>
      </c>
      <c r="AF2572">
        <v>-1</v>
      </c>
      <c r="AG2572">
        <v>-1</v>
      </c>
      <c r="AH2572">
        <v>-1</v>
      </c>
      <c r="AI2572">
        <v>-6.1663089184026444E-3</v>
      </c>
      <c r="AJ2572">
        <v>-1.0758372255203931E-2</v>
      </c>
      <c r="AK2572">
        <v>0.20685085689642169</v>
      </c>
      <c r="AL2572">
        <v>-3.5022899907174374E-2</v>
      </c>
      <c r="AM2572">
        <v>0.23257843894321284</v>
      </c>
      <c r="AN2572">
        <v>-4.9137578728159062E-2</v>
      </c>
      <c r="AO2572">
        <v>6.3093772496132896</v>
      </c>
      <c r="AP2572">
        <v>-0.86421595929070882</v>
      </c>
      <c r="AQ2572">
        <v>23.722437365612791</v>
      </c>
      <c r="AR2572">
        <v>0.56764107645641648</v>
      </c>
      <c r="AS2572">
        <v>0.47712913844519039</v>
      </c>
      <c r="AT2572">
        <v>-1</v>
      </c>
      <c r="AU2572">
        <v>-1</v>
      </c>
      <c r="AV2572">
        <v>-0.39352774757500708</v>
      </c>
      <c r="AW2572">
        <v>41.422726144205811</v>
      </c>
      <c r="AX2572">
        <v>41.361135463009369</v>
      </c>
      <c r="AY2572">
        <v>6.3438600321471597E-2</v>
      </c>
      <c r="AZ2572">
        <v>-18.08478513211762</v>
      </c>
      <c r="BA2572">
        <v>1399.0538295760325</v>
      </c>
    </row>
    <row r="2573" spans="1:100" x14ac:dyDescent="0.25">
      <c r="A2573">
        <v>5771</v>
      </c>
      <c r="B2573" t="s">
        <v>2854</v>
      </c>
      <c r="C2573">
        <v>3</v>
      </c>
      <c r="D2573">
        <v>4.2902684001472036</v>
      </c>
      <c r="E2573">
        <v>0</v>
      </c>
      <c r="F2573">
        <v>1.2302185568058324</v>
      </c>
      <c r="G2573">
        <v>1.2302185568058324</v>
      </c>
      <c r="H2573">
        <v>-6.9101023381288068E-2</v>
      </c>
      <c r="I2573">
        <v>0</v>
      </c>
      <c r="J2573">
        <v>-4.1460614028772849</v>
      </c>
      <c r="K2573">
        <v>-6.9101023381288068E-2</v>
      </c>
      <c r="L2573">
        <v>-1.0000000000000004</v>
      </c>
      <c r="M2573">
        <v>-1.0000000000000004</v>
      </c>
      <c r="N2573">
        <v>-1.382020467625761</v>
      </c>
      <c r="O2573">
        <v>1.3744255540757491</v>
      </c>
      <c r="P2573">
        <v>-9.9997381737589916E-2</v>
      </c>
      <c r="Q2573">
        <v>0.69020575472530421</v>
      </c>
      <c r="R2573">
        <v>0.19113866264055654</v>
      </c>
      <c r="S2573">
        <v>0.34587887460542038</v>
      </c>
      <c r="T2573">
        <v>0.37187342127627138</v>
      </c>
      <c r="U2573">
        <v>-7.6625827429724097E-2</v>
      </c>
      <c r="V2573">
        <v>0</v>
      </c>
      <c r="W2573">
        <v>28.409099673330211</v>
      </c>
      <c r="X2573">
        <v>0.53311859879380608</v>
      </c>
      <c r="Y2573">
        <v>-1.0000000000000004</v>
      </c>
      <c r="Z2573">
        <v>-1.0000000000000004</v>
      </c>
      <c r="AA2573">
        <v>15.983390287709561</v>
      </c>
      <c r="AB2573">
        <v>-0.13905209811272981</v>
      </c>
      <c r="AC2573">
        <v>-6.8923303895164614E-2</v>
      </c>
      <c r="AD2573">
        <v>-4.436155895732978E-2</v>
      </c>
      <c r="AE2573">
        <v>-12.616848048261204</v>
      </c>
      <c r="AF2573">
        <v>-1.0000000000000004</v>
      </c>
      <c r="AG2573">
        <v>-1.0000000000000004</v>
      </c>
      <c r="AH2573">
        <v>-1.0000000000000004</v>
      </c>
      <c r="AI2573">
        <v>6.1708476626316164E-3</v>
      </c>
      <c r="AJ2573">
        <v>0</v>
      </c>
      <c r="AK2573">
        <v>0.26286601313046787</v>
      </c>
      <c r="AL2573">
        <v>-5.2302655942874018E-2</v>
      </c>
      <c r="AM2573">
        <v>-0.11855267461595369</v>
      </c>
      <c r="AN2573">
        <v>-6.350294471622539E-2</v>
      </c>
      <c r="AO2573">
        <v>-1.6494867997465026</v>
      </c>
      <c r="AP2573">
        <v>-1.8490868976200057</v>
      </c>
      <c r="AQ2573">
        <v>24.263038270452927</v>
      </c>
      <c r="AR2573">
        <v>0.6411264684519673</v>
      </c>
      <c r="AS2573">
        <v>0.4640175754125182</v>
      </c>
      <c r="AT2573">
        <v>-1.0000000000000004</v>
      </c>
      <c r="AU2573">
        <v>-1.0000000000000004</v>
      </c>
      <c r="AV2573">
        <v>1.4213572194463888</v>
      </c>
      <c r="AW2573">
        <v>15.508728944165307</v>
      </c>
      <c r="AX2573">
        <v>15.63214589741794</v>
      </c>
      <c r="AY2573">
        <v>-6.794182996197945E-2</v>
      </c>
      <c r="AZ2573">
        <v>-52.426624912469606</v>
      </c>
      <c r="BA2573">
        <v>1353.9202488487761</v>
      </c>
      <c r="CU2573" t="e">
        <v>#N/A</v>
      </c>
      <c r="CV2573" t="e">
        <v>#N/A</v>
      </c>
    </row>
    <row r="2574" spans="1:100" x14ac:dyDescent="0.25">
      <c r="A2574">
        <v>5773</v>
      </c>
      <c r="B2574" t="s">
        <v>2855</v>
      </c>
      <c r="C2574">
        <v>2</v>
      </c>
      <c r="D2574">
        <v>2.7530351654039436</v>
      </c>
      <c r="E2574">
        <v>-0.2174392968357777</v>
      </c>
      <c r="F2574">
        <v>-0.46451032350813126</v>
      </c>
      <c r="G2574">
        <v>-0.45895283891425787</v>
      </c>
      <c r="H2574">
        <v>-4.2720432428844782E-2</v>
      </c>
      <c r="I2574">
        <v>0</v>
      </c>
      <c r="J2574">
        <v>-2.563225945730685</v>
      </c>
      <c r="K2574">
        <v>-4.2720432428844782E-2</v>
      </c>
      <c r="L2574">
        <v>-1</v>
      </c>
      <c r="M2574">
        <v>-1</v>
      </c>
      <c r="N2574">
        <v>-0.85440864857689514</v>
      </c>
      <c r="O2574">
        <v>1.1823472191282587</v>
      </c>
      <c r="P2574">
        <v>-0.93343552970450161</v>
      </c>
      <c r="Q2574">
        <v>-1.8934221494643888</v>
      </c>
      <c r="R2574">
        <v>-0.62039903284389131</v>
      </c>
      <c r="S2574">
        <v>0.3068690228109367</v>
      </c>
      <c r="T2574">
        <v>0.18468246379550873</v>
      </c>
      <c r="U2574">
        <v>-4.5583666738827078E-2</v>
      </c>
      <c r="V2574">
        <v>-1.5658439345029595E-2</v>
      </c>
      <c r="W2574">
        <v>16.541844364930121</v>
      </c>
      <c r="X2574">
        <v>0.23212521625801974</v>
      </c>
      <c r="Y2574">
        <v>-1</v>
      </c>
      <c r="Z2574">
        <v>-1</v>
      </c>
      <c r="AA2574">
        <v>26.40491389256168</v>
      </c>
      <c r="AB2574">
        <v>-2.0768202721479237E-2</v>
      </c>
      <c r="AC2574">
        <v>-2.0607019022818085E-2</v>
      </c>
      <c r="AD2574">
        <v>-2.4011199157501231E-2</v>
      </c>
      <c r="AE2574">
        <v>4.8902954847332527</v>
      </c>
      <c r="AF2574">
        <v>-1</v>
      </c>
      <c r="AG2574">
        <v>-1</v>
      </c>
      <c r="AH2574">
        <v>-1</v>
      </c>
      <c r="AI2574">
        <v>-8.853224467503553E-3</v>
      </c>
      <c r="AJ2574">
        <v>-1.5658439345029595E-2</v>
      </c>
      <c r="AK2574">
        <v>0.25692832791120723</v>
      </c>
      <c r="AL2574">
        <v>-8.5100370921959892E-2</v>
      </c>
      <c r="AM2574">
        <v>0.29090483985488536</v>
      </c>
      <c r="AN2574">
        <v>-0.10746397963983158</v>
      </c>
      <c r="AO2574">
        <v>7.7945958642249398</v>
      </c>
      <c r="AP2574">
        <v>-2.349434573902359</v>
      </c>
      <c r="AQ2574">
        <v>21.232558628359122</v>
      </c>
      <c r="AR2574">
        <v>0.51283397175109546</v>
      </c>
      <c r="AS2574">
        <v>0.29988983838799954</v>
      </c>
      <c r="AT2574">
        <v>-1</v>
      </c>
      <c r="AU2574">
        <v>-1</v>
      </c>
      <c r="AV2574">
        <v>-0.77157815315085176</v>
      </c>
      <c r="AW2574">
        <v>35.873409930394835</v>
      </c>
      <c r="AX2574">
        <v>35.739119668810602</v>
      </c>
      <c r="AY2574">
        <v>2.0693983719584808E-2</v>
      </c>
      <c r="AZ2574">
        <v>-25.573322253551865</v>
      </c>
      <c r="BA2574">
        <v>1384.311520948592</v>
      </c>
    </row>
    <row r="2575" spans="1:100" x14ac:dyDescent="0.25">
      <c r="A2575">
        <v>5774</v>
      </c>
      <c r="B2575" t="s">
        <v>2856</v>
      </c>
      <c r="C2575">
        <v>3</v>
      </c>
      <c r="D2575">
        <v>4.8392157363688879</v>
      </c>
      <c r="E2575">
        <v>0.48525486780572835</v>
      </c>
      <c r="F2575">
        <v>-0.68214901492513424</v>
      </c>
      <c r="G2575">
        <v>-0.51574042996602909</v>
      </c>
      <c r="H2575">
        <v>-0.12330632763099186</v>
      </c>
      <c r="I2575">
        <v>0</v>
      </c>
      <c r="J2575">
        <v>-7.3983796578595076</v>
      </c>
      <c r="K2575">
        <v>-0.12330632763099186</v>
      </c>
      <c r="L2575">
        <v>-0.99999999999999922</v>
      </c>
      <c r="M2575">
        <v>-0.99999999999999922</v>
      </c>
      <c r="N2575">
        <v>-2.4661265526198366</v>
      </c>
      <c r="O2575">
        <v>-3.0749043514566523</v>
      </c>
      <c r="P2575">
        <v>6.2860148881634732</v>
      </c>
      <c r="Q2575">
        <v>-1.5381711258727684</v>
      </c>
      <c r="R2575">
        <v>0.11893411308641548</v>
      </c>
      <c r="S2575">
        <v>0.3333333333333332</v>
      </c>
      <c r="T2575">
        <v>0.25129933858588921</v>
      </c>
      <c r="U2575">
        <v>0.21549648870961549</v>
      </c>
      <c r="V2575">
        <v>0</v>
      </c>
      <c r="W2575">
        <v>36.937419530393178</v>
      </c>
      <c r="X2575">
        <v>1.4730318669398357</v>
      </c>
      <c r="Y2575">
        <v>-0.99999999999999922</v>
      </c>
      <c r="Z2575">
        <v>-0.99999999999999922</v>
      </c>
      <c r="AA2575">
        <v>55.036434165360625</v>
      </c>
      <c r="AB2575">
        <v>0.13462665244204747</v>
      </c>
      <c r="AC2575">
        <v>0.10812482974828025</v>
      </c>
      <c r="AD2575">
        <v>0.11685012824729302</v>
      </c>
      <c r="AE2575">
        <v>17.980080521881035</v>
      </c>
      <c r="AF2575">
        <v>-0.99999999999999922</v>
      </c>
      <c r="AG2575">
        <v>-0.99999999999999922</v>
      </c>
      <c r="AH2575">
        <v>-0.99999999999999922</v>
      </c>
      <c r="AI2575">
        <v>-1.2361567246139876E-2</v>
      </c>
      <c r="AJ2575">
        <v>0</v>
      </c>
      <c r="AK2575">
        <v>-0.11678271711632977</v>
      </c>
      <c r="AL2575">
        <v>8.5763165710797951E-3</v>
      </c>
      <c r="AM2575">
        <v>-0.12701061658350488</v>
      </c>
      <c r="AN2575">
        <v>0.23967334108033256</v>
      </c>
      <c r="AO2575">
        <v>-3.7591790001692726</v>
      </c>
      <c r="AP2575">
        <v>6.0347151098637131</v>
      </c>
      <c r="AQ2575">
        <v>29.539039872533657</v>
      </c>
      <c r="AR2575">
        <v>0.80012916062883754</v>
      </c>
      <c r="AS2575">
        <v>1.3497255393088441</v>
      </c>
      <c r="AT2575">
        <v>-0.99999999999999922</v>
      </c>
      <c r="AU2575">
        <v>-0.99999999999999922</v>
      </c>
      <c r="AV2575">
        <v>-0.39680631687961332</v>
      </c>
      <c r="AW2575">
        <v>57.996244923767691</v>
      </c>
      <c r="AX2575">
        <v>57.749013578844895</v>
      </c>
      <c r="AY2575">
        <v>0.13103507554243293</v>
      </c>
      <c r="AZ2575">
        <v>-16.819955284794279</v>
      </c>
      <c r="BA2575">
        <v>1448.0042887584243</v>
      </c>
    </row>
    <row r="2576" spans="1:100" x14ac:dyDescent="0.25">
      <c r="A2576">
        <v>5775</v>
      </c>
      <c r="B2576" t="s">
        <v>2857</v>
      </c>
      <c r="C2576">
        <v>3</v>
      </c>
      <c r="D2576">
        <v>5.7398617878376577</v>
      </c>
      <c r="E2576">
        <v>0</v>
      </c>
      <c r="F2576">
        <v>-1.012676857282885E-2</v>
      </c>
      <c r="G2576">
        <v>-1.012676857282885E-2</v>
      </c>
      <c r="H2576">
        <v>5.5197778814465276E-2</v>
      </c>
      <c r="I2576">
        <v>0</v>
      </c>
      <c r="J2576">
        <v>3.31186672886792</v>
      </c>
      <c r="K2576">
        <v>5.5197778814465276E-2</v>
      </c>
      <c r="L2576">
        <v>-0.99999999999999889</v>
      </c>
      <c r="M2576">
        <v>-0.99999999999999889</v>
      </c>
      <c r="N2576">
        <v>1.1039555762893059</v>
      </c>
      <c r="O2576">
        <v>9.0416017481327486</v>
      </c>
      <c r="P2576">
        <v>0.22747687618705997</v>
      </c>
      <c r="Q2576">
        <v>-0.47307299652653984</v>
      </c>
      <c r="R2576">
        <v>-0.15612281837397493</v>
      </c>
      <c r="S2576">
        <v>0.33333333333333304</v>
      </c>
      <c r="T2576">
        <v>0.1912634486571565</v>
      </c>
      <c r="U2576">
        <v>0.11686031837587953</v>
      </c>
      <c r="V2576">
        <v>0</v>
      </c>
      <c r="W2576">
        <v>23.450372862076144</v>
      </c>
      <c r="X2576">
        <v>0.79477039200336586</v>
      </c>
      <c r="Y2576">
        <v>-0.99999999999999889</v>
      </c>
      <c r="Z2576">
        <v>-0.99999999999999889</v>
      </c>
      <c r="AA2576">
        <v>34.55802460054371</v>
      </c>
      <c r="AB2576">
        <v>5.0074356077599108E-2</v>
      </c>
      <c r="AC2576">
        <v>-0.10033188878131157</v>
      </c>
      <c r="AD2576">
        <v>0.27553302384054351</v>
      </c>
      <c r="AE2576">
        <v>11.263774556841554</v>
      </c>
      <c r="AF2576">
        <v>-0.99999999999999889</v>
      </c>
      <c r="AG2576">
        <v>-0.99999999999999889</v>
      </c>
      <c r="AH2576">
        <v>-0.99999999999999889</v>
      </c>
      <c r="AI2576">
        <v>0</v>
      </c>
      <c r="AJ2576">
        <v>0</v>
      </c>
      <c r="AK2576">
        <v>0.32555697738823325</v>
      </c>
      <c r="AL2576">
        <v>0.2320999531092659</v>
      </c>
      <c r="AM2576">
        <v>0.21432171865333527</v>
      </c>
      <c r="AN2576">
        <v>2.194612926162201E-2</v>
      </c>
      <c r="AO2576">
        <v>6.9858278532745421</v>
      </c>
      <c r="AP2576">
        <v>1.7091529970868802</v>
      </c>
      <c r="AQ2576">
        <v>26.762239590944045</v>
      </c>
      <c r="AR2576">
        <v>0.64145710036636927</v>
      </c>
      <c r="AS2576">
        <v>0.84996817081783083</v>
      </c>
      <c r="AT2576">
        <v>-0.99999999999999889</v>
      </c>
      <c r="AU2576">
        <v>-0.99999999999999889</v>
      </c>
      <c r="AV2576">
        <v>-0.16624958694680378</v>
      </c>
      <c r="AW2576">
        <v>45.308779345763334</v>
      </c>
      <c r="AX2576">
        <v>45.308779345763334</v>
      </c>
      <c r="AY2576">
        <v>5.0658079179179555E-2</v>
      </c>
      <c r="AZ2576">
        <v>-14.902950648093826</v>
      </c>
      <c r="BA2576">
        <v>1427.769506183291</v>
      </c>
    </row>
    <row r="2577" spans="1:100" x14ac:dyDescent="0.25">
      <c r="A2577">
        <v>5776</v>
      </c>
      <c r="B2577" t="s">
        <v>1069</v>
      </c>
      <c r="C2577">
        <v>2</v>
      </c>
      <c r="D2577">
        <v>3.8458859121081317</v>
      </c>
      <c r="E2577">
        <v>2.5313541045978213E-2</v>
      </c>
      <c r="F2577">
        <v>0.13997076010057166</v>
      </c>
      <c r="G2577">
        <v>0.14827324998353303</v>
      </c>
      <c r="H2577">
        <v>8.2902236178607314E-2</v>
      </c>
      <c r="I2577">
        <v>0</v>
      </c>
      <c r="J2577">
        <v>4.9741341707164386</v>
      </c>
      <c r="K2577">
        <v>8.2902236178607314E-2</v>
      </c>
      <c r="L2577">
        <v>-1</v>
      </c>
      <c r="M2577">
        <v>-1</v>
      </c>
      <c r="N2577">
        <v>1.6580447235721463</v>
      </c>
      <c r="O2577">
        <v>9.0116936716745197</v>
      </c>
      <c r="P2577">
        <v>0.29597783746315248</v>
      </c>
      <c r="Q2577">
        <v>0.9800360673406675</v>
      </c>
      <c r="R2577">
        <v>0.32338372968935686</v>
      </c>
      <c r="S2577">
        <v>0.33035148934055525</v>
      </c>
      <c r="T2577">
        <v>0.28382590894815518</v>
      </c>
      <c r="U2577">
        <v>7.7183788309804727E-2</v>
      </c>
      <c r="V2577">
        <v>5.7492214912019412E-4</v>
      </c>
      <c r="W2577">
        <v>24.290211142568381</v>
      </c>
      <c r="X2577">
        <v>0.80085755844968676</v>
      </c>
      <c r="Y2577">
        <v>-1</v>
      </c>
      <c r="Z2577">
        <v>-1</v>
      </c>
      <c r="AA2577">
        <v>42.357553100633133</v>
      </c>
      <c r="AB2577">
        <v>0.11693838624692075</v>
      </c>
      <c r="AC2577">
        <v>0.11715182926711448</v>
      </c>
      <c r="AD2577">
        <v>0.11256463631980566</v>
      </c>
      <c r="AE2577">
        <v>17.576719414041268</v>
      </c>
      <c r="AF2577">
        <v>-1</v>
      </c>
      <c r="AG2577">
        <v>-1</v>
      </c>
      <c r="AH2577">
        <v>-1</v>
      </c>
      <c r="AI2577">
        <v>4.8219250149482407E-5</v>
      </c>
      <c r="AJ2577">
        <v>5.7492214912019412E-4</v>
      </c>
      <c r="AK2577">
        <v>9.1027397415020084E-2</v>
      </c>
      <c r="AL2577">
        <v>8.0800559574227243E-2</v>
      </c>
      <c r="AM2577">
        <v>9.7676148635970836E-2</v>
      </c>
      <c r="AN2577">
        <v>8.5764711579082928E-2</v>
      </c>
      <c r="AO2577">
        <v>2.8742365656976503</v>
      </c>
      <c r="AP2577">
        <v>2.5709247246249305</v>
      </c>
      <c r="AQ2577">
        <v>29.481241937687873</v>
      </c>
      <c r="AR2577">
        <v>0.69440363739435673</v>
      </c>
      <c r="AS2577">
        <v>0.88706335582260021</v>
      </c>
      <c r="AT2577">
        <v>-1</v>
      </c>
      <c r="AU2577">
        <v>-1</v>
      </c>
      <c r="AV2577">
        <v>0.4808595756029756</v>
      </c>
      <c r="AW2577">
        <v>54.25765947081188</v>
      </c>
      <c r="AX2577">
        <v>54.364214599152724</v>
      </c>
      <c r="AY2577">
        <v>0.16230200673380693</v>
      </c>
      <c r="AZ2577">
        <v>-0.76465577487982539</v>
      </c>
      <c r="BA2577">
        <v>1422.1386175322484</v>
      </c>
    </row>
    <row r="2578" spans="1:100" x14ac:dyDescent="0.25">
      <c r="A2578">
        <v>5777</v>
      </c>
      <c r="B2578" t="s">
        <v>2858</v>
      </c>
      <c r="C2578">
        <v>3</v>
      </c>
      <c r="D2578">
        <v>2.8513436274609729</v>
      </c>
      <c r="E2578">
        <v>0</v>
      </c>
      <c r="F2578">
        <v>-0.53941132946137926</v>
      </c>
      <c r="G2578">
        <v>-0.53941132946137926</v>
      </c>
      <c r="H2578">
        <v>3.4625713542725936E-2</v>
      </c>
      <c r="I2578">
        <v>0</v>
      </c>
      <c r="J2578">
        <v>2.0775428125635549</v>
      </c>
      <c r="K2578">
        <v>3.4625713542725936E-2</v>
      </c>
      <c r="L2578">
        <v>-0.99999999999999911</v>
      </c>
      <c r="M2578">
        <v>-0.99999999999999911</v>
      </c>
      <c r="N2578">
        <v>0.69251427085451889</v>
      </c>
      <c r="O2578">
        <v>4.3894751105631453</v>
      </c>
      <c r="P2578">
        <v>-8.087344625255255E-2</v>
      </c>
      <c r="Q2578">
        <v>1.3455163754958879</v>
      </c>
      <c r="R2578">
        <v>0.48575729159942993</v>
      </c>
      <c r="S2578">
        <v>0.33333333333333309</v>
      </c>
      <c r="T2578">
        <v>0.11020599519678868</v>
      </c>
      <c r="U2578">
        <v>-0.17034317335794644</v>
      </c>
      <c r="V2578">
        <v>0</v>
      </c>
      <c r="W2578">
        <v>9.5428176651779779</v>
      </c>
      <c r="X2578">
        <v>-0.48524280240267587</v>
      </c>
      <c r="Y2578">
        <v>-0.99999999999999911</v>
      </c>
      <c r="Z2578">
        <v>-0.99999999999999911</v>
      </c>
      <c r="AA2578">
        <v>8.2851624866371836</v>
      </c>
      <c r="AB2578">
        <v>-0.2605727914148272</v>
      </c>
      <c r="AC2578">
        <v>0.16640656734359066</v>
      </c>
      <c r="AD2578">
        <v>5.929797466843232E-2</v>
      </c>
      <c r="AE2578">
        <v>-1.7434124701402161</v>
      </c>
      <c r="AF2578">
        <v>-0.99999999999999911</v>
      </c>
      <c r="AG2578">
        <v>-0.99999999999999911</v>
      </c>
      <c r="AH2578">
        <v>-0.99999999999999911</v>
      </c>
      <c r="AI2578">
        <v>0</v>
      </c>
      <c r="AJ2578">
        <v>0</v>
      </c>
      <c r="AK2578">
        <v>1.6681420359769994E-2</v>
      </c>
      <c r="AL2578">
        <v>6.0035587373184124E-2</v>
      </c>
      <c r="AM2578">
        <v>-1.9660488358269727E-2</v>
      </c>
      <c r="AN2578">
        <v>0.15373014822777881</v>
      </c>
      <c r="AO2578">
        <v>-0.408105107157893</v>
      </c>
      <c r="AP2578">
        <v>4.1434316425603912</v>
      </c>
      <c r="AQ2578">
        <v>11.620360477741528</v>
      </c>
      <c r="AR2578">
        <v>0.27319615517217533</v>
      </c>
      <c r="AS2578">
        <v>-0.45061708885995044</v>
      </c>
      <c r="AT2578">
        <v>-0.99999999999999911</v>
      </c>
      <c r="AU2578">
        <v>-0.99999999999999911</v>
      </c>
      <c r="AV2578">
        <v>-5.3654037861949243E-2</v>
      </c>
      <c r="AW2578">
        <v>16.818069239760721</v>
      </c>
      <c r="AX2578">
        <v>16.818069239760721</v>
      </c>
      <c r="AY2578">
        <v>0.28797490825789857</v>
      </c>
      <c r="AZ2578">
        <v>-14.075485551322817</v>
      </c>
      <c r="BA2578">
        <v>1383.6595564551378</v>
      </c>
      <c r="CU2578" t="e">
        <v>#N/A</v>
      </c>
      <c r="CV2578" t="e">
        <v>#N/A</v>
      </c>
    </row>
    <row r="2579" spans="1:100" x14ac:dyDescent="0.25">
      <c r="A2579">
        <v>5781</v>
      </c>
      <c r="B2579" t="s">
        <v>2859</v>
      </c>
      <c r="C2579">
        <v>2</v>
      </c>
      <c r="D2579">
        <v>4.2680936565391603</v>
      </c>
      <c r="E2579">
        <v>0.11909773659636091</v>
      </c>
      <c r="F2579">
        <v>0.37350365160596244</v>
      </c>
      <c r="G2579">
        <v>0.38286663625003575</v>
      </c>
      <c r="H2579">
        <v>0.131434813680259</v>
      </c>
      <c r="I2579">
        <v>0</v>
      </c>
      <c r="J2579">
        <v>7.88608882081554</v>
      </c>
      <c r="K2579">
        <v>0.131434813680259</v>
      </c>
      <c r="L2579">
        <v>-1</v>
      </c>
      <c r="M2579">
        <v>-1</v>
      </c>
      <c r="N2579">
        <v>2.62869627360518</v>
      </c>
      <c r="O2579">
        <v>12.036453197225168</v>
      </c>
      <c r="P2579">
        <v>0.77094465822125913</v>
      </c>
      <c r="Q2579">
        <v>2.0901568373477497</v>
      </c>
      <c r="R2579">
        <v>0.68800112378800948</v>
      </c>
      <c r="S2579">
        <v>0.33942361493231366</v>
      </c>
      <c r="T2579">
        <v>0.32212860534037407</v>
      </c>
      <c r="U2579">
        <v>0.12461329361228016</v>
      </c>
      <c r="V2579">
        <v>6.8464564475120768E-3</v>
      </c>
      <c r="W2579">
        <v>27.283685292699946</v>
      </c>
      <c r="X2579">
        <v>1.0205794190110504</v>
      </c>
      <c r="Y2579">
        <v>-1</v>
      </c>
      <c r="Z2579">
        <v>-1</v>
      </c>
      <c r="AA2579">
        <v>48.520634233234446</v>
      </c>
      <c r="AB2579">
        <v>0.17013941895608028</v>
      </c>
      <c r="AC2579">
        <v>0.1703730516410899</v>
      </c>
      <c r="AD2579">
        <v>0.1653288180843859</v>
      </c>
      <c r="AE2579">
        <v>22.477943527436874</v>
      </c>
      <c r="AF2579">
        <v>-1</v>
      </c>
      <c r="AG2579">
        <v>-1</v>
      </c>
      <c r="AH2579">
        <v>-1</v>
      </c>
      <c r="AI2579">
        <v>3.4871687000575958E-3</v>
      </c>
      <c r="AJ2579">
        <v>6.8464564475120768E-3</v>
      </c>
      <c r="AK2579">
        <v>2.6933871492066538E-2</v>
      </c>
      <c r="AL2579">
        <v>0.1448940854971808</v>
      </c>
      <c r="AM2579">
        <v>2.3024920986693023E-2</v>
      </c>
      <c r="AN2579">
        <v>0.16041593922836073</v>
      </c>
      <c r="AO2579">
        <v>0.97332392278964486</v>
      </c>
      <c r="AP2579">
        <v>4.4718373675329364</v>
      </c>
      <c r="AQ2579">
        <v>32.668006447901675</v>
      </c>
      <c r="AR2579">
        <v>0.76455056204946481</v>
      </c>
      <c r="AS2579">
        <v>1.1139097089347145</v>
      </c>
      <c r="AT2579">
        <v>-1</v>
      </c>
      <c r="AU2579">
        <v>-1</v>
      </c>
      <c r="AV2579">
        <v>0.96472153945503125</v>
      </c>
      <c r="AW2579">
        <v>61.360159565106692</v>
      </c>
      <c r="AX2579">
        <v>61.559761972907744</v>
      </c>
      <c r="AY2579">
        <v>0.21701030443180472</v>
      </c>
      <c r="AZ2579">
        <v>8.819828792560374</v>
      </c>
      <c r="BA2579">
        <v>1450.6171748382078</v>
      </c>
    </row>
    <row r="2580" spans="1:100" x14ac:dyDescent="0.25">
      <c r="A2580">
        <v>5783</v>
      </c>
      <c r="B2580" t="s">
        <v>2860</v>
      </c>
      <c r="C2580">
        <v>3</v>
      </c>
      <c r="D2580">
        <v>4.8365994736589606</v>
      </c>
      <c r="E2580">
        <v>0</v>
      </c>
      <c r="F2580">
        <v>1.2500503903422922</v>
      </c>
      <c r="G2580">
        <v>1.2500503903422922</v>
      </c>
      <c r="H2580">
        <v>-4.2511139345400385E-2</v>
      </c>
      <c r="I2580">
        <v>0</v>
      </c>
      <c r="J2580">
        <v>-2.550668360724023</v>
      </c>
      <c r="K2580">
        <v>-4.2511139345400385E-2</v>
      </c>
      <c r="L2580">
        <v>-1.0000000000000007</v>
      </c>
      <c r="M2580">
        <v>-1.0000000000000007</v>
      </c>
      <c r="N2580">
        <v>-0.8502227869080079</v>
      </c>
      <c r="O2580">
        <v>3.5359815032772284</v>
      </c>
      <c r="P2580">
        <v>-0.15638321870479507</v>
      </c>
      <c r="Q2580">
        <v>1.4359009306288493</v>
      </c>
      <c r="R2580">
        <v>0.4478912367363807</v>
      </c>
      <c r="S2580">
        <v>0.32866091916943824</v>
      </c>
      <c r="T2580">
        <v>0.11940220456628298</v>
      </c>
      <c r="U2580">
        <v>3.6890871083103641E-2</v>
      </c>
      <c r="V2580">
        <v>0</v>
      </c>
      <c r="W2580">
        <v>21.098605366569018</v>
      </c>
      <c r="X2580">
        <v>0.42199010688053284</v>
      </c>
      <c r="Y2580">
        <v>-1.0000000000000007</v>
      </c>
      <c r="Z2580">
        <v>-1.0000000000000007</v>
      </c>
      <c r="AA2580">
        <v>9.493636563109952</v>
      </c>
      <c r="AB2580">
        <v>0.11860693057310169</v>
      </c>
      <c r="AC2580">
        <v>-0.17790061972732152</v>
      </c>
      <c r="AD2580">
        <v>-0.18176351164968871</v>
      </c>
      <c r="AE2580">
        <v>-12.052860040195432</v>
      </c>
      <c r="AF2580">
        <v>-1.0000000000000007</v>
      </c>
      <c r="AG2580">
        <v>-1.0000000000000007</v>
      </c>
      <c r="AH2580">
        <v>-1.0000000000000007</v>
      </c>
      <c r="AI2580">
        <v>9.3308605713375251E-2</v>
      </c>
      <c r="AJ2580">
        <v>0</v>
      </c>
      <c r="AK2580">
        <v>0.39005858994598774</v>
      </c>
      <c r="AL2580">
        <v>-4.5478996514464187E-2</v>
      </c>
      <c r="AM2580">
        <v>-0.25722805336756471</v>
      </c>
      <c r="AN2580">
        <v>-0.19818406371274708</v>
      </c>
      <c r="AO2580">
        <v>-4.4804083844591824</v>
      </c>
      <c r="AP2580">
        <v>-5.1819965753909996</v>
      </c>
      <c r="AQ2580">
        <v>18.547937005844986</v>
      </c>
      <c r="AR2580">
        <v>0.48495399481882479</v>
      </c>
      <c r="AS2580">
        <v>0.37947896753513288</v>
      </c>
      <c r="AT2580">
        <v>-1.0000000000000007</v>
      </c>
      <c r="AU2580">
        <v>-1.0000000000000007</v>
      </c>
      <c r="AV2580">
        <v>1.6979416270786736</v>
      </c>
      <c r="AW2580">
        <v>7.8476214909961932</v>
      </c>
      <c r="AX2580">
        <v>9.7137936052637013</v>
      </c>
      <c r="AY2580">
        <v>8.1587545941632547E-2</v>
      </c>
      <c r="AZ2580">
        <v>-64.777221655654827</v>
      </c>
      <c r="BA2580">
        <v>1317.3525467083853</v>
      </c>
      <c r="CU2580" t="e">
        <v>#N/A</v>
      </c>
      <c r="CV2580" t="e">
        <v>#N/A</v>
      </c>
    </row>
    <row r="2581" spans="1:100" x14ac:dyDescent="0.25">
      <c r="A2581">
        <v>5785</v>
      </c>
      <c r="B2581" t="s">
        <v>2861</v>
      </c>
      <c r="C2581">
        <v>2</v>
      </c>
      <c r="D2581">
        <v>2.1872399653583434</v>
      </c>
      <c r="E2581">
        <v>-0.34311829818629125</v>
      </c>
      <c r="F2581">
        <v>-0.77746476550819987</v>
      </c>
      <c r="G2581">
        <v>-0.77332843638441207</v>
      </c>
      <c r="H2581">
        <v>-0.10775831901067505</v>
      </c>
      <c r="I2581">
        <v>0</v>
      </c>
      <c r="J2581">
        <v>-6.465499140640504</v>
      </c>
      <c r="K2581">
        <v>-0.10775831901067505</v>
      </c>
      <c r="L2581">
        <v>-1</v>
      </c>
      <c r="M2581">
        <v>-1</v>
      </c>
      <c r="N2581">
        <v>-2.1551663802135015</v>
      </c>
      <c r="O2581">
        <v>-2.8710943470728942</v>
      </c>
      <c r="P2581">
        <v>-1.5699324933686911</v>
      </c>
      <c r="Q2581">
        <v>-3.3810807995617917</v>
      </c>
      <c r="R2581">
        <v>-1.1090181407481365</v>
      </c>
      <c r="S2581">
        <v>0.29471158329986136</v>
      </c>
      <c r="T2581">
        <v>0.13335351009115137</v>
      </c>
      <c r="U2581">
        <v>-0.1091433403702087</v>
      </c>
      <c r="V2581">
        <v>-2.4062842271682081E-2</v>
      </c>
      <c r="W2581">
        <v>12.530327930319332</v>
      </c>
      <c r="X2581">
        <v>-6.2321239759123737E-2</v>
      </c>
      <c r="Y2581">
        <v>-1</v>
      </c>
      <c r="Z2581">
        <v>-1</v>
      </c>
      <c r="AA2581">
        <v>18.145847666723974</v>
      </c>
      <c r="AB2581">
        <v>-9.2062226436927005E-2</v>
      </c>
      <c r="AC2581">
        <v>-9.1928098649944445E-2</v>
      </c>
      <c r="AD2581">
        <v>-9.4719804507609792E-2</v>
      </c>
      <c r="AE2581">
        <v>-1.6777722835262594</v>
      </c>
      <c r="AF2581">
        <v>-1</v>
      </c>
      <c r="AG2581">
        <v>-1</v>
      </c>
      <c r="AH2581">
        <v>-1</v>
      </c>
      <c r="AI2581">
        <v>-1.346171665558402E-2</v>
      </c>
      <c r="AJ2581">
        <v>-2.4062842271682081E-2</v>
      </c>
      <c r="AK2581">
        <v>0.34281924251315243</v>
      </c>
      <c r="AL2581">
        <v>-0.17099128552390508</v>
      </c>
      <c r="AM2581">
        <v>0.39094399555154896</v>
      </c>
      <c r="AN2581">
        <v>-0.20750313533649517</v>
      </c>
      <c r="AO2581">
        <v>10.341984592285193</v>
      </c>
      <c r="AP2581">
        <v>-4.8968233019626117</v>
      </c>
      <c r="AQ2581">
        <v>16.962016253575218</v>
      </c>
      <c r="AR2581">
        <v>0.41883097490577337</v>
      </c>
      <c r="AS2581">
        <v>-4.1040590040235525E-3</v>
      </c>
      <c r="AT2581">
        <v>-1</v>
      </c>
      <c r="AU2581">
        <v>-1</v>
      </c>
      <c r="AV2581">
        <v>-1.4199953843436663</v>
      </c>
      <c r="AW2581">
        <v>26.35544036522051</v>
      </c>
      <c r="AX2581">
        <v>26.096458634116143</v>
      </c>
      <c r="AY2581">
        <v>-5.2619906535807004E-2</v>
      </c>
      <c r="AZ2581">
        <v>-38.417367477015716</v>
      </c>
      <c r="BA2581">
        <v>1406.283779499845</v>
      </c>
    </row>
    <row r="2582" spans="1:100" x14ac:dyDescent="0.25">
      <c r="A2582">
        <v>5800</v>
      </c>
      <c r="B2582" t="s">
        <v>2862</v>
      </c>
      <c r="C2582">
        <v>3</v>
      </c>
      <c r="D2582">
        <v>4.4009419110739731</v>
      </c>
      <c r="E2582">
        <v>-0.22433403921626058</v>
      </c>
      <c r="F2582">
        <v>-0.76682984325270664</v>
      </c>
      <c r="G2582">
        <v>-0.83341915630703489</v>
      </c>
      <c r="H2582">
        <v>0.27191074337831117</v>
      </c>
      <c r="I2582">
        <v>0</v>
      </c>
      <c r="J2582">
        <v>16.314644602698667</v>
      </c>
      <c r="K2582">
        <v>0.27191074337831117</v>
      </c>
      <c r="L2582">
        <v>-1.0000000000000009</v>
      </c>
      <c r="M2582">
        <v>-1.0000000000000009</v>
      </c>
      <c r="N2582">
        <v>5.4382148675662236</v>
      </c>
      <c r="O2582">
        <v>19.882167357465608</v>
      </c>
      <c r="P2582">
        <v>-0.66168602838612256</v>
      </c>
      <c r="Q2582">
        <v>-2.4133260507038803</v>
      </c>
      <c r="R2582">
        <v>-0.75675886248378788</v>
      </c>
      <c r="S2582">
        <v>0.33333333333333348</v>
      </c>
      <c r="T2582">
        <v>0.48955436791769913</v>
      </c>
      <c r="U2582">
        <v>0.16867164371043672</v>
      </c>
      <c r="V2582">
        <v>-2.7352030090819664E-2</v>
      </c>
      <c r="W2582">
        <v>27.691862859693565</v>
      </c>
      <c r="X2582">
        <v>1.204108887365968</v>
      </c>
      <c r="Y2582">
        <v>-1.0000000000000009</v>
      </c>
      <c r="Z2582">
        <v>-1.0000000000000009</v>
      </c>
      <c r="AA2582">
        <v>37.800141618178507</v>
      </c>
      <c r="AB2582">
        <v>-8.5958307090208116E-2</v>
      </c>
      <c r="AC2582">
        <v>5.3982782685846678E-2</v>
      </c>
      <c r="AD2582">
        <v>0.2492762768237366</v>
      </c>
      <c r="AE2582">
        <v>10.86503762096876</v>
      </c>
      <c r="AF2582">
        <v>-1.0000000000000009</v>
      </c>
      <c r="AG2582">
        <v>-1.0000000000000009</v>
      </c>
      <c r="AH2582">
        <v>-1.0000000000000009</v>
      </c>
      <c r="AI2582">
        <v>0</v>
      </c>
      <c r="AJ2582">
        <v>-2.7352030090819664E-2</v>
      </c>
      <c r="AK2582">
        <v>0.21540957518561712</v>
      </c>
      <c r="AL2582">
        <v>0.17767696537840794</v>
      </c>
      <c r="AM2582">
        <v>0.26323119396722705</v>
      </c>
      <c r="AN2582">
        <v>-0.15328610082164829</v>
      </c>
      <c r="AO2582">
        <v>7.6578277251087599</v>
      </c>
      <c r="AP2582">
        <v>-2.9437676936491668</v>
      </c>
      <c r="AQ2582">
        <v>44.006507462392229</v>
      </c>
      <c r="AR2582">
        <v>0.96420731487065003</v>
      </c>
      <c r="AS2582">
        <v>1.4760196307442797</v>
      </c>
      <c r="AT2582">
        <v>-1.0000000000000009</v>
      </c>
      <c r="AU2582">
        <v>-1.0000000000000009</v>
      </c>
      <c r="AV2582">
        <v>-1.5901780187908234</v>
      </c>
      <c r="AW2582">
        <v>54.738541281994969</v>
      </c>
      <c r="AX2582">
        <v>52.003338272912998</v>
      </c>
      <c r="AY2582">
        <v>-0.30765928559204792</v>
      </c>
      <c r="AZ2582">
        <v>-67.194163893302971</v>
      </c>
      <c r="BA2582">
        <v>1338.2499436435505</v>
      </c>
    </row>
    <row r="2583" spans="1:100" x14ac:dyDescent="0.25">
      <c r="A2583">
        <v>5801</v>
      </c>
      <c r="B2583" t="s">
        <v>2863</v>
      </c>
      <c r="C2583">
        <v>3</v>
      </c>
      <c r="D2583">
        <v>4.8743477306652538</v>
      </c>
      <c r="E2583">
        <v>0</v>
      </c>
      <c r="F2583">
        <v>0.25929441179638946</v>
      </c>
      <c r="G2583">
        <v>0.25929441179638946</v>
      </c>
      <c r="H2583">
        <v>0.48336725543610581</v>
      </c>
      <c r="I2583">
        <v>0</v>
      </c>
      <c r="J2583">
        <v>29.00203532616635</v>
      </c>
      <c r="K2583">
        <v>0.48336725543610581</v>
      </c>
      <c r="L2583">
        <v>-1.0000000000000004</v>
      </c>
      <c r="M2583">
        <v>-1.0000000000000004</v>
      </c>
      <c r="N2583">
        <v>9.6673451087221167</v>
      </c>
      <c r="O2583">
        <v>34.135677468627996</v>
      </c>
      <c r="P2583">
        <v>0.67618776181432549</v>
      </c>
      <c r="Q2583">
        <v>3.719230934540342</v>
      </c>
      <c r="R2583">
        <v>1.2799126432079799</v>
      </c>
      <c r="S2583">
        <v>0.33333333333333343</v>
      </c>
      <c r="T2583">
        <v>0.41286742503957752</v>
      </c>
      <c r="U2583">
        <v>0.288944446495076</v>
      </c>
      <c r="V2583">
        <v>5.766939187676531E-3</v>
      </c>
      <c r="W2583">
        <v>22.301795544782308</v>
      </c>
      <c r="X2583">
        <v>1.5327470157494116</v>
      </c>
      <c r="Y2583">
        <v>-1.0000000000000004</v>
      </c>
      <c r="Z2583">
        <v>-1.0000000000000004</v>
      </c>
      <c r="AA2583">
        <v>78.212275980189887</v>
      </c>
      <c r="AB2583">
        <v>0.2463417983289721</v>
      </c>
      <c r="AC2583">
        <v>0.47653666272336559</v>
      </c>
      <c r="AD2583">
        <v>0.3697328947916535</v>
      </c>
      <c r="AE2583">
        <v>54.630567792199543</v>
      </c>
      <c r="AF2583">
        <v>-1.0000000000000004</v>
      </c>
      <c r="AG2583">
        <v>-1.0000000000000004</v>
      </c>
      <c r="AH2583">
        <v>-1.0000000000000004</v>
      </c>
      <c r="AI2583">
        <v>-7.2574847850380327E-3</v>
      </c>
      <c r="AJ2583">
        <v>5.766939187676531E-3</v>
      </c>
      <c r="AK2583">
        <v>0.9176840645254889</v>
      </c>
      <c r="AL2583">
        <v>8.8145291712911161E-2</v>
      </c>
      <c r="AM2583">
        <v>-6.5893412778285556E-3</v>
      </c>
      <c r="AN2583">
        <v>0.43951088568398061</v>
      </c>
      <c r="AO2583">
        <v>4.4236867906817325</v>
      </c>
      <c r="AP2583">
        <v>11.428498600664064</v>
      </c>
      <c r="AQ2583">
        <v>51.303830870948659</v>
      </c>
      <c r="AR2583">
        <v>1.040912144055663</v>
      </c>
      <c r="AS2583">
        <v>2.016114271185518</v>
      </c>
      <c r="AT2583">
        <v>-1.0000000000000004</v>
      </c>
      <c r="AU2583">
        <v>-1.0000000000000004</v>
      </c>
      <c r="AV2583">
        <v>1.5392070550043691</v>
      </c>
      <c r="AW2583">
        <v>123.77645204948186</v>
      </c>
      <c r="AX2583">
        <v>124.2079962725488</v>
      </c>
      <c r="AY2583">
        <v>0.22559056824465507</v>
      </c>
      <c r="AZ2583">
        <v>69.376016035525268</v>
      </c>
      <c r="BA2583">
        <v>1568.3468316648928</v>
      </c>
    </row>
    <row r="2584" spans="1:100" x14ac:dyDescent="0.25">
      <c r="A2584">
        <v>5802</v>
      </c>
      <c r="B2584" t="s">
        <v>2864</v>
      </c>
      <c r="C2584">
        <v>3</v>
      </c>
      <c r="D2584">
        <v>3.9444338687208278</v>
      </c>
      <c r="E2584">
        <v>9.0315124485014678E-2</v>
      </c>
      <c r="F2584">
        <v>6.8158760680442854E-2</v>
      </c>
      <c r="G2584">
        <v>6.8158760680442854E-2</v>
      </c>
      <c r="H2584">
        <v>0.51123199774725159</v>
      </c>
      <c r="I2584">
        <v>0</v>
      </c>
      <c r="J2584">
        <v>30.673919864835103</v>
      </c>
      <c r="K2584">
        <v>0.51123199774725159</v>
      </c>
      <c r="L2584">
        <v>-1.0000000000000004</v>
      </c>
      <c r="M2584">
        <v>-1.0000000000000004</v>
      </c>
      <c r="N2584">
        <v>10.224639954945035</v>
      </c>
      <c r="O2584">
        <v>34.686512494236382</v>
      </c>
      <c r="P2584">
        <v>-0.14095438596208712</v>
      </c>
      <c r="Q2584">
        <v>-0.21831805377958413</v>
      </c>
      <c r="R2584">
        <v>-5.4073430917308457E-2</v>
      </c>
      <c r="S2584">
        <v>0.33333333333333337</v>
      </c>
      <c r="T2584">
        <v>0.42409271834202522</v>
      </c>
      <c r="U2584">
        <v>0.62016132374488764</v>
      </c>
      <c r="V2584">
        <v>5.3573783358995238E-4</v>
      </c>
      <c r="W2584">
        <v>34.675644620263355</v>
      </c>
      <c r="X2584">
        <v>2.8208131609178877</v>
      </c>
      <c r="Y2584">
        <v>-1.0000000000000004</v>
      </c>
      <c r="Z2584">
        <v>-1.0000000000000004</v>
      </c>
      <c r="AA2584">
        <v>71.187374251286585</v>
      </c>
      <c r="AB2584">
        <v>0.26140825696442949</v>
      </c>
      <c r="AC2584">
        <v>-2.262042057594519E-2</v>
      </c>
      <c r="AD2584">
        <v>0.49252822485032643</v>
      </c>
      <c r="AE2584">
        <v>36.565803061940535</v>
      </c>
      <c r="AF2584">
        <v>-1.0000000000000004</v>
      </c>
      <c r="AG2584">
        <v>-1.0000000000000004</v>
      </c>
      <c r="AH2584">
        <v>-1.0000000000000004</v>
      </c>
      <c r="AI2584">
        <v>0</v>
      </c>
      <c r="AJ2584">
        <v>5.3573783358995238E-4</v>
      </c>
      <c r="AK2584">
        <v>2.5907448379720747E-2</v>
      </c>
      <c r="AL2584">
        <v>-5.420042243222835E-3</v>
      </c>
      <c r="AM2584">
        <v>0.47802399495013292</v>
      </c>
      <c r="AN2584">
        <v>-3.7643791862331702E-2</v>
      </c>
      <c r="AO2584">
        <v>12.080137115651929</v>
      </c>
      <c r="AP2584">
        <v>-0.96819500777440559</v>
      </c>
      <c r="AQ2584">
        <v>65.349564485098483</v>
      </c>
      <c r="AR2584">
        <v>1.3781231132538367</v>
      </c>
      <c r="AS2584">
        <v>3.3320451586651409</v>
      </c>
      <c r="AT2584">
        <v>-1.0000000000000004</v>
      </c>
      <c r="AU2584">
        <v>-1.0000000000000004</v>
      </c>
      <c r="AV2584">
        <v>1.4085329763134483E-2</v>
      </c>
      <c r="AW2584">
        <v>104.90569173774863</v>
      </c>
      <c r="AX2584">
        <v>104.95926552110761</v>
      </c>
      <c r="AY2584">
        <v>0.24131857909479287</v>
      </c>
      <c r="AZ2584">
        <v>21.543350868435269</v>
      </c>
      <c r="BA2584">
        <v>1490.4972442106584</v>
      </c>
    </row>
    <row r="2585" spans="1:100" x14ac:dyDescent="0.25">
      <c r="A2585">
        <v>5803</v>
      </c>
      <c r="B2585" t="s">
        <v>2865</v>
      </c>
      <c r="C2585">
        <v>3</v>
      </c>
      <c r="D2585">
        <v>5.96470749001878</v>
      </c>
      <c r="E2585">
        <v>0</v>
      </c>
      <c r="F2585">
        <v>1.7602717985383025</v>
      </c>
      <c r="G2585">
        <v>1.7602717985383025</v>
      </c>
      <c r="H2585">
        <v>0.41725893048221563</v>
      </c>
      <c r="I2585">
        <v>0</v>
      </c>
      <c r="J2585">
        <v>25.035535828932939</v>
      </c>
      <c r="K2585">
        <v>0.41725893048221563</v>
      </c>
      <c r="L2585">
        <v>-0.99999999999999956</v>
      </c>
      <c r="M2585">
        <v>-0.99999999999999956</v>
      </c>
      <c r="N2585">
        <v>8.3451786096443143</v>
      </c>
      <c r="O2585">
        <v>32.760515117490051</v>
      </c>
      <c r="P2585">
        <v>1.7375995515568121E-2</v>
      </c>
      <c r="Q2585">
        <v>0.35044076799774193</v>
      </c>
      <c r="R2585">
        <v>0.12052876940974017</v>
      </c>
      <c r="S2585">
        <v>0.34428233638383998</v>
      </c>
      <c r="T2585">
        <v>0.34790117075987892</v>
      </c>
      <c r="U2585">
        <v>0.44844522987386959</v>
      </c>
      <c r="V2585">
        <v>0.14755242738229749</v>
      </c>
      <c r="W2585">
        <v>34.836889356706799</v>
      </c>
      <c r="X2585">
        <v>2.968587897877311</v>
      </c>
      <c r="Y2585">
        <v>-0.99999999999999956</v>
      </c>
      <c r="Z2585">
        <v>-0.99999999999999956</v>
      </c>
      <c r="AA2585">
        <v>89.66834153998883</v>
      </c>
      <c r="AB2585">
        <v>0.40315381421453489</v>
      </c>
      <c r="AC2585">
        <v>0.39465567482709796</v>
      </c>
      <c r="AD2585">
        <v>0.29640897923581377</v>
      </c>
      <c r="AE2585">
        <v>54.710923413872322</v>
      </c>
      <c r="AF2585">
        <v>-0.99999999999999956</v>
      </c>
      <c r="AG2585">
        <v>-0.99999999999999956</v>
      </c>
      <c r="AH2585">
        <v>-0.99999999999999956</v>
      </c>
      <c r="AI2585">
        <v>0</v>
      </c>
      <c r="AJ2585">
        <v>0.14755242738229749</v>
      </c>
      <c r="AK2585">
        <v>-0.1428518773168313</v>
      </c>
      <c r="AL2585">
        <v>0.17663994591549301</v>
      </c>
      <c r="AM2585">
        <v>3.4416589897804731E-2</v>
      </c>
      <c r="AN2585">
        <v>0.41355836604049856</v>
      </c>
      <c r="AO2585">
        <v>0.14615536086096143</v>
      </c>
      <c r="AP2585">
        <v>11.222158880589925</v>
      </c>
      <c r="AQ2585">
        <v>59.87242518563977</v>
      </c>
      <c r="AR2585">
        <v>1.2881811643998859</v>
      </c>
      <c r="AS2585">
        <v>3.3858468283595275</v>
      </c>
      <c r="AT2585">
        <v>-0.99999999999999956</v>
      </c>
      <c r="AU2585">
        <v>-0.99999999999999956</v>
      </c>
      <c r="AV2585">
        <v>1.8808005679480426</v>
      </c>
      <c r="AW2585">
        <v>133.65101553806883</v>
      </c>
      <c r="AX2585">
        <v>148.40625827629856</v>
      </c>
      <c r="AY2585">
        <v>0.38375608245417281</v>
      </c>
      <c r="AZ2585">
        <v>56.863217767548313</v>
      </c>
      <c r="BA2585">
        <v>1682.9086312001727</v>
      </c>
      <c r="CU2585" t="e">
        <v>#N/A</v>
      </c>
      <c r="CV2585" t="e">
        <v>#N/A</v>
      </c>
    </row>
    <row r="2586" spans="1:100" x14ac:dyDescent="0.25">
      <c r="A2586">
        <v>5804</v>
      </c>
      <c r="B2586" t="s">
        <v>2866</v>
      </c>
      <c r="C2586">
        <v>3</v>
      </c>
      <c r="D2586">
        <v>4.7224100501910806</v>
      </c>
      <c r="E2586">
        <v>-5.1006088057251299E-2</v>
      </c>
      <c r="F2586">
        <v>7.3392133736086579E-2</v>
      </c>
      <c r="G2586">
        <v>6.0873169589277985E-2</v>
      </c>
      <c r="H2586">
        <v>-0.10991078509120654</v>
      </c>
      <c r="I2586">
        <v>0</v>
      </c>
      <c r="J2586">
        <v>-6.5946471054723936</v>
      </c>
      <c r="K2586">
        <v>-0.10991078509120654</v>
      </c>
      <c r="L2586">
        <v>-1.0000000000000002</v>
      </c>
      <c r="M2586">
        <v>-1.0000000000000002</v>
      </c>
      <c r="N2586">
        <v>-2.1982157018241315</v>
      </c>
      <c r="O2586">
        <v>-1.8113638856920404</v>
      </c>
      <c r="P2586">
        <v>0.28152382594277076</v>
      </c>
      <c r="Q2586">
        <v>8.998020112371985E-2</v>
      </c>
      <c r="R2586">
        <v>3.3406229366357308E-2</v>
      </c>
      <c r="S2586">
        <v>0.33333333333333326</v>
      </c>
      <c r="T2586">
        <v>0.38156686057193745</v>
      </c>
      <c r="U2586">
        <v>1.8005882769663889E-2</v>
      </c>
      <c r="V2586">
        <v>0</v>
      </c>
      <c r="W2586">
        <v>33.712674470645645</v>
      </c>
      <c r="X2586">
        <v>0.935944137381585</v>
      </c>
      <c r="Y2586">
        <v>-1.0000000000000002</v>
      </c>
      <c r="Z2586">
        <v>-1.0000000000000002</v>
      </c>
      <c r="AA2586">
        <v>78.710722771782486</v>
      </c>
      <c r="AB2586">
        <v>0.15027923250483133</v>
      </c>
      <c r="AC2586">
        <v>0.43650083499432424</v>
      </c>
      <c r="AD2586">
        <v>0.31251277393625387</v>
      </c>
      <c r="AE2586">
        <v>44.96464207177047</v>
      </c>
      <c r="AF2586">
        <v>-1.0000000000000002</v>
      </c>
      <c r="AG2586">
        <v>-1.0000000000000002</v>
      </c>
      <c r="AH2586">
        <v>-1.0000000000000002</v>
      </c>
      <c r="AI2586">
        <v>0</v>
      </c>
      <c r="AJ2586">
        <v>0</v>
      </c>
      <c r="AK2586">
        <v>0.26865967044263139</v>
      </c>
      <c r="AL2586">
        <v>0.15497503213672506</v>
      </c>
      <c r="AM2586">
        <v>3.6218852859522643E-2</v>
      </c>
      <c r="AN2586">
        <v>-5.2115304642999495E-2</v>
      </c>
      <c r="AO2586">
        <v>2.2487696737012226</v>
      </c>
      <c r="AP2586">
        <v>-0.52800745539136285</v>
      </c>
      <c r="AQ2586">
        <v>27.118027365173241</v>
      </c>
      <c r="AR2586">
        <v>0.73290607667493446</v>
      </c>
      <c r="AS2586">
        <v>0.82603335229037822</v>
      </c>
      <c r="AT2586">
        <v>-1.0000000000000002</v>
      </c>
      <c r="AU2586">
        <v>-1.0000000000000002</v>
      </c>
      <c r="AV2586">
        <v>9.427939895563528E-2</v>
      </c>
      <c r="AW2586">
        <v>76.371351430699079</v>
      </c>
      <c r="AX2586">
        <v>76.371351430699079</v>
      </c>
      <c r="AY2586">
        <v>0.18899707694418288</v>
      </c>
      <c r="AZ2586">
        <v>-4.5175338157873561</v>
      </c>
      <c r="BA2586">
        <v>1466.1709542369426</v>
      </c>
    </row>
    <row r="2587" spans="1:100" x14ac:dyDescent="0.25">
      <c r="A2587">
        <v>5805</v>
      </c>
      <c r="B2587" t="s">
        <v>2867</v>
      </c>
      <c r="C2587">
        <v>3</v>
      </c>
      <c r="D2587">
        <v>3.927927389849569</v>
      </c>
      <c r="E2587">
        <v>-5.47261810898894E-2</v>
      </c>
      <c r="F2587">
        <v>-0.37043313234113523</v>
      </c>
      <c r="G2587">
        <v>-0.38728739867880674</v>
      </c>
      <c r="H2587">
        <v>0.37165153680919938</v>
      </c>
      <c r="I2587">
        <v>0</v>
      </c>
      <c r="J2587">
        <v>22.299092208551965</v>
      </c>
      <c r="K2587">
        <v>0.37165153680919938</v>
      </c>
      <c r="L2587">
        <v>-0.99999999999999978</v>
      </c>
      <c r="M2587">
        <v>-0.99999999999999978</v>
      </c>
      <c r="N2587">
        <v>7.4330307361839871</v>
      </c>
      <c r="O2587">
        <v>25.839732199722722</v>
      </c>
      <c r="P2587">
        <v>2.9315454701272863</v>
      </c>
      <c r="Q2587">
        <v>-0.63289714903706251</v>
      </c>
      <c r="R2587">
        <v>7.4632350529493546E-2</v>
      </c>
      <c r="S2587">
        <v>0.33333333333333365</v>
      </c>
      <c r="T2587">
        <v>0.41966167200921245</v>
      </c>
      <c r="U2587">
        <v>0.21455406358181917</v>
      </c>
      <c r="V2587">
        <v>0</v>
      </c>
      <c r="W2587">
        <v>23.835901284606628</v>
      </c>
      <c r="X2587">
        <v>1.4647744584768467</v>
      </c>
      <c r="Y2587">
        <v>-0.99999999999999978</v>
      </c>
      <c r="Z2587">
        <v>-0.99999999999999978</v>
      </c>
      <c r="AA2587">
        <v>42.427499377572012</v>
      </c>
      <c r="AB2587">
        <v>0.37393650553647023</v>
      </c>
      <c r="AC2587">
        <v>-0.15859752604409669</v>
      </c>
      <c r="AD2587">
        <v>0.15500033535634397</v>
      </c>
      <c r="AE2587">
        <v>18.516965742435868</v>
      </c>
      <c r="AF2587">
        <v>-0.99999999999999978</v>
      </c>
      <c r="AG2587">
        <v>-0.99999999999999978</v>
      </c>
      <c r="AH2587">
        <v>-0.99999999999999978</v>
      </c>
      <c r="AI2587">
        <v>0</v>
      </c>
      <c r="AJ2587">
        <v>0</v>
      </c>
      <c r="AK2587">
        <v>0.49776679529622153</v>
      </c>
      <c r="AL2587">
        <v>0.16896177370936094</v>
      </c>
      <c r="AM2587">
        <v>0.39890464237555961</v>
      </c>
      <c r="AN2587">
        <v>8.8530766723400184E-3</v>
      </c>
      <c r="AO2587">
        <v>12.461450035870097</v>
      </c>
      <c r="AP2587">
        <v>1.0661357853553035</v>
      </c>
      <c r="AQ2587">
        <v>46.134993493158603</v>
      </c>
      <c r="AR2587">
        <v>0.96754906892436476</v>
      </c>
      <c r="AS2587">
        <v>1.8364259952860456</v>
      </c>
      <c r="AT2587">
        <v>-0.99999999999999978</v>
      </c>
      <c r="AU2587">
        <v>-0.99999999999999978</v>
      </c>
      <c r="AV2587">
        <v>-0.31265504814931311</v>
      </c>
      <c r="AW2587">
        <v>69.333367362650051</v>
      </c>
      <c r="AX2587">
        <v>69.333367362650051</v>
      </c>
      <c r="AY2587">
        <v>-0.14609297823314843</v>
      </c>
      <c r="AZ2587">
        <v>-38.448783047658139</v>
      </c>
      <c r="BA2587">
        <v>1453.7490976809229</v>
      </c>
    </row>
    <row r="2588" spans="1:100" x14ac:dyDescent="0.25">
      <c r="A2588">
        <v>5806</v>
      </c>
      <c r="B2588" t="s">
        <v>2868</v>
      </c>
      <c r="C2588">
        <v>3</v>
      </c>
      <c r="D2588">
        <v>5.174228346947249</v>
      </c>
      <c r="E2588">
        <v>-1.8931169734268484E-2</v>
      </c>
      <c r="F2588">
        <v>2.2165217189328086</v>
      </c>
      <c r="G2588">
        <v>2.2165217189328086</v>
      </c>
      <c r="H2588">
        <v>0.16991048108337042</v>
      </c>
      <c r="I2588">
        <v>0</v>
      </c>
      <c r="J2588">
        <v>10.194628865002217</v>
      </c>
      <c r="K2588">
        <v>0.16991048108337042</v>
      </c>
      <c r="L2588">
        <v>-0.99999999999999967</v>
      </c>
      <c r="M2588">
        <v>-0.99999999999999967</v>
      </c>
      <c r="N2588">
        <v>3.3982096216674078</v>
      </c>
      <c r="O2588">
        <v>17.585378930882278</v>
      </c>
      <c r="P2588">
        <v>-0.36749576660184552</v>
      </c>
      <c r="Q2588">
        <v>1.1271928857058382</v>
      </c>
      <c r="R2588">
        <v>0.36686209382041018</v>
      </c>
      <c r="S2588">
        <v>0.33333333333333304</v>
      </c>
      <c r="T2588">
        <v>0.24024556070959233</v>
      </c>
      <c r="U2588">
        <v>6.8843083662894183E-2</v>
      </c>
      <c r="V2588">
        <v>-2.1284643238864416E-3</v>
      </c>
      <c r="W2588">
        <v>18.815321291942528</v>
      </c>
      <c r="X2588">
        <v>0.57255868302261415</v>
      </c>
      <c r="Y2588">
        <v>-0.99999999999999967</v>
      </c>
      <c r="Z2588">
        <v>-0.99999999999999967</v>
      </c>
      <c r="AA2588">
        <v>33.330140841586527</v>
      </c>
      <c r="AB2588">
        <v>0.17323474114039686</v>
      </c>
      <c r="AC2588">
        <v>9.0740671975174908E-2</v>
      </c>
      <c r="AD2588">
        <v>1.8983736000900194E-2</v>
      </c>
      <c r="AE2588">
        <v>14.147957455823601</v>
      </c>
      <c r="AF2588">
        <v>-0.99999999999999967</v>
      </c>
      <c r="AG2588">
        <v>-0.99999999999999967</v>
      </c>
      <c r="AH2588">
        <v>-0.99999999999999967</v>
      </c>
      <c r="AI2588">
        <v>9.6467077640447263E-2</v>
      </c>
      <c r="AJ2588">
        <v>-2.1284643238864416E-3</v>
      </c>
      <c r="AK2588">
        <v>-4.73310965719239E-2</v>
      </c>
      <c r="AL2588">
        <v>-8.5816857788888715E-2</v>
      </c>
      <c r="AM2588">
        <v>-0.15066919065974049</v>
      </c>
      <c r="AN2588">
        <v>-8.1744720952236047E-2</v>
      </c>
      <c r="AO2588">
        <v>-4.0033852493531326</v>
      </c>
      <c r="AP2588">
        <v>-2.4727023127503442</v>
      </c>
      <c r="AQ2588">
        <v>29.009950156944736</v>
      </c>
      <c r="AR2588">
        <v>0.64029351338193308</v>
      </c>
      <c r="AS2588">
        <v>0.74246916410598396</v>
      </c>
      <c r="AT2588">
        <v>-0.99999999999999967</v>
      </c>
      <c r="AU2588">
        <v>-0.99999999999999967</v>
      </c>
      <c r="AV2588">
        <v>2.5833838127532198</v>
      </c>
      <c r="AW2588">
        <v>48.442817459718462</v>
      </c>
      <c r="AX2588">
        <v>50.159312580138767</v>
      </c>
      <c r="AY2588">
        <v>8.736562933427805E-2</v>
      </c>
      <c r="AZ2588">
        <v>-14.361607986110727</v>
      </c>
      <c r="BA2588">
        <v>1419.3611839522837</v>
      </c>
    </row>
    <row r="2589" spans="1:100" x14ac:dyDescent="0.25">
      <c r="A2589">
        <v>5809</v>
      </c>
      <c r="B2589" t="s">
        <v>2869</v>
      </c>
      <c r="C2589">
        <v>3</v>
      </c>
      <c r="D2589">
        <v>3.5753548247651943</v>
      </c>
      <c r="E2589">
        <v>0</v>
      </c>
      <c r="F2589">
        <v>0.34644014929598044</v>
      </c>
      <c r="G2589">
        <v>0.34644014929598044</v>
      </c>
      <c r="H2589">
        <v>0.24332797715675716</v>
      </c>
      <c r="I2589">
        <v>0</v>
      </c>
      <c r="J2589">
        <v>14.599678629405428</v>
      </c>
      <c r="K2589">
        <v>0.24332797715675716</v>
      </c>
      <c r="L2589">
        <v>-0.99999999999999944</v>
      </c>
      <c r="M2589">
        <v>-0.99999999999999944</v>
      </c>
      <c r="N2589">
        <v>4.8665595431351436</v>
      </c>
      <c r="O2589">
        <v>18.521473603466614</v>
      </c>
      <c r="P2589">
        <v>-0.15129432844430687</v>
      </c>
      <c r="Q2589">
        <v>1.0369362328317862</v>
      </c>
      <c r="R2589">
        <v>0.27800627018687241</v>
      </c>
      <c r="S2589">
        <v>0.33333333333333331</v>
      </c>
      <c r="T2589">
        <v>0.17363079599643444</v>
      </c>
      <c r="U2589">
        <v>-0.17275547335005847</v>
      </c>
      <c r="V2589">
        <v>-1.8108891055750698E-2</v>
      </c>
      <c r="W2589">
        <v>2.9108715106880521</v>
      </c>
      <c r="X2589">
        <v>-0.69574162489862623</v>
      </c>
      <c r="Y2589">
        <v>-0.99999999999999944</v>
      </c>
      <c r="Z2589">
        <v>-0.99999999999999944</v>
      </c>
      <c r="AA2589">
        <v>17.322939435042883</v>
      </c>
      <c r="AB2589">
        <v>0.38564860497419762</v>
      </c>
      <c r="AC2589">
        <v>0.11633780577101135</v>
      </c>
      <c r="AD2589">
        <v>-0.21930517766184987</v>
      </c>
      <c r="AE2589">
        <v>14.134061654167944</v>
      </c>
      <c r="AF2589">
        <v>-0.99999999999999944</v>
      </c>
      <c r="AG2589">
        <v>-0.99999999999999944</v>
      </c>
      <c r="AH2589">
        <v>-0.99999999999999944</v>
      </c>
      <c r="AI2589">
        <v>-4.7841770361294958E-2</v>
      </c>
      <c r="AJ2589">
        <v>-1.8108891055750698E-2</v>
      </c>
      <c r="AK2589">
        <v>9.1636280623078256E-2</v>
      </c>
      <c r="AL2589">
        <v>0.33647032525320697</v>
      </c>
      <c r="AM2589">
        <v>0.52746503833116454</v>
      </c>
      <c r="AN2589">
        <v>0.26385285754571858</v>
      </c>
      <c r="AO2589">
        <v>13.644807361394509</v>
      </c>
      <c r="AP2589">
        <v>8.2786730649089968</v>
      </c>
      <c r="AQ2589">
        <v>17.510550140093486</v>
      </c>
      <c r="AR2589">
        <v>0.31609976492395858</v>
      </c>
      <c r="AS2589">
        <v>-0.45241364774186954</v>
      </c>
      <c r="AT2589">
        <v>-0.99999999999999944</v>
      </c>
      <c r="AU2589">
        <v>-0.99999999999999944</v>
      </c>
      <c r="AV2589">
        <v>0.6244464194828524</v>
      </c>
      <c r="AW2589">
        <v>44.123086103418508</v>
      </c>
      <c r="AX2589">
        <v>41.355361590617534</v>
      </c>
      <c r="AY2589">
        <v>0.22107753552011414</v>
      </c>
      <c r="AZ2589">
        <v>-22.880800552072785</v>
      </c>
      <c r="BA2589">
        <v>1422.8281817141806</v>
      </c>
    </row>
    <row r="2590" spans="1:100" x14ac:dyDescent="0.25">
      <c r="A2590">
        <v>5810</v>
      </c>
      <c r="B2590" t="s">
        <v>2870</v>
      </c>
      <c r="C2590">
        <v>2</v>
      </c>
      <c r="D2590">
        <v>4.3792963727011998</v>
      </c>
      <c r="E2590">
        <v>0.14379898240682976</v>
      </c>
      <c r="F2590">
        <v>0.43501245193261484</v>
      </c>
      <c r="G2590">
        <v>0.44465475380728559</v>
      </c>
      <c r="H2590">
        <v>0.14421751250972117</v>
      </c>
      <c r="I2590">
        <v>0</v>
      </c>
      <c r="J2590">
        <v>8.6530507505832706</v>
      </c>
      <c r="K2590">
        <v>0.14421751250972117</v>
      </c>
      <c r="L2590">
        <v>-1</v>
      </c>
      <c r="M2590">
        <v>-1</v>
      </c>
      <c r="N2590">
        <v>2.8843502501944234</v>
      </c>
      <c r="O2590">
        <v>12.833126113378135</v>
      </c>
      <c r="P2590">
        <v>0.89604326489491859</v>
      </c>
      <c r="Q2590">
        <v>2.3825447589834439</v>
      </c>
      <c r="R2590">
        <v>0.78403546971962168</v>
      </c>
      <c r="S2590">
        <v>0.34181306661924621</v>
      </c>
      <c r="T2590">
        <v>0.33221691833634875</v>
      </c>
      <c r="U2590">
        <v>0.13710546100007837</v>
      </c>
      <c r="V2590">
        <v>8.4982775182610472E-3</v>
      </c>
      <c r="W2590">
        <v>28.072118145119742</v>
      </c>
      <c r="X2590">
        <v>1.0784506163466834</v>
      </c>
      <c r="Y2590">
        <v>-1</v>
      </c>
      <c r="Z2590">
        <v>-1</v>
      </c>
      <c r="AA2590">
        <v>50.143890487796696</v>
      </c>
      <c r="AB2590">
        <v>0.18415171365677713</v>
      </c>
      <c r="AC2590">
        <v>0.1843906639741503</v>
      </c>
      <c r="AD2590">
        <v>0.17922605328597135</v>
      </c>
      <c r="AE2590">
        <v>23.768846977497851</v>
      </c>
      <c r="AF2590">
        <v>-1</v>
      </c>
      <c r="AG2590">
        <v>-1</v>
      </c>
      <c r="AH2590">
        <v>-1</v>
      </c>
      <c r="AI2590">
        <v>4.3929325677694222E-3</v>
      </c>
      <c r="AJ2590">
        <v>8.4982775182610472E-3</v>
      </c>
      <c r="AK2590">
        <v>1.0052669607341608E-2</v>
      </c>
      <c r="AL2590">
        <v>0.16177528738190572</v>
      </c>
      <c r="AM2590">
        <v>3.3629906006989591E-3</v>
      </c>
      <c r="AN2590">
        <v>0.18007786961435479</v>
      </c>
      <c r="AO2590">
        <v>0.47265416514936609</v>
      </c>
      <c r="AP2590">
        <v>4.9725071251732142</v>
      </c>
      <c r="AQ2590">
        <v>33.507348866364723</v>
      </c>
      <c r="AR2590">
        <v>0.78302613161196544</v>
      </c>
      <c r="AS2590">
        <v>1.1736573827996621</v>
      </c>
      <c r="AT2590">
        <v>-1</v>
      </c>
      <c r="AU2590">
        <v>-1</v>
      </c>
      <c r="AV2590">
        <v>1.0921629834777073</v>
      </c>
      <c r="AW2590">
        <v>63.230843635791118</v>
      </c>
      <c r="AX2590">
        <v>63.454953197579613</v>
      </c>
      <c r="AY2590">
        <v>0.2314195884415457</v>
      </c>
      <c r="AZ2590">
        <v>11.344227577212736</v>
      </c>
      <c r="BA2590">
        <v>1466.6498270561967</v>
      </c>
    </row>
    <row r="2591" spans="1:100" x14ac:dyDescent="0.25">
      <c r="A2591">
        <v>5811</v>
      </c>
      <c r="B2591" t="s">
        <v>2871</v>
      </c>
      <c r="C2591">
        <v>3</v>
      </c>
      <c r="D2591">
        <v>4.039268723836777</v>
      </c>
      <c r="E2591">
        <v>0</v>
      </c>
      <c r="F2591">
        <v>0.28245406896544956</v>
      </c>
      <c r="G2591">
        <v>0.28245406896544956</v>
      </c>
      <c r="H2591">
        <v>-4.8466680998607257E-3</v>
      </c>
      <c r="I2591">
        <v>0</v>
      </c>
      <c r="J2591">
        <v>-0.29080008599164447</v>
      </c>
      <c r="K2591">
        <v>-4.8466680998607257E-3</v>
      </c>
      <c r="L2591">
        <v>-1.0000000000000002</v>
      </c>
      <c r="M2591">
        <v>-1.0000000000000002</v>
      </c>
      <c r="N2591">
        <v>-9.6933361997215417E-2</v>
      </c>
      <c r="O2591">
        <v>4.0309227068105828</v>
      </c>
      <c r="P2591">
        <v>-1.6178368958632838E-2</v>
      </c>
      <c r="Q2591">
        <v>0.17502869613586136</v>
      </c>
      <c r="R2591">
        <v>3.0767255878999568E-2</v>
      </c>
      <c r="S2591">
        <v>0.33333333333333348</v>
      </c>
      <c r="T2591">
        <v>0.36407837378122987</v>
      </c>
      <c r="U2591">
        <v>6.8770889527608153E-2</v>
      </c>
      <c r="V2591">
        <v>-1.9353212626965238E-2</v>
      </c>
      <c r="W2591">
        <v>30.067042084602686</v>
      </c>
      <c r="X2591">
        <v>0.88885115591621733</v>
      </c>
      <c r="Y2591">
        <v>-1.0000000000000002</v>
      </c>
      <c r="Z2591">
        <v>-1.0000000000000002</v>
      </c>
      <c r="AA2591">
        <v>41.784749871938203</v>
      </c>
      <c r="AB2591">
        <v>7.251478316446025E-2</v>
      </c>
      <c r="AC2591">
        <v>0.27743008499467636</v>
      </c>
      <c r="AD2591">
        <v>-0.11620605753000565</v>
      </c>
      <c r="AE2591">
        <v>11.686940531456552</v>
      </c>
      <c r="AF2591">
        <v>-1.0000000000000002</v>
      </c>
      <c r="AG2591">
        <v>-1.0000000000000002</v>
      </c>
      <c r="AH2591">
        <v>-1.0000000000000002</v>
      </c>
      <c r="AI2591">
        <v>0</v>
      </c>
      <c r="AJ2591">
        <v>-1.9353212626965238E-2</v>
      </c>
      <c r="AK2591">
        <v>0.2622303447684815</v>
      </c>
      <c r="AL2591">
        <v>0.26404142889837406</v>
      </c>
      <c r="AM2591">
        <v>9.674341213117478E-2</v>
      </c>
      <c r="AN2591">
        <v>0.35559101326841991</v>
      </c>
      <c r="AO2591">
        <v>3.7297370271217765</v>
      </c>
      <c r="AP2591">
        <v>10.20998247620237</v>
      </c>
      <c r="AQ2591">
        <v>29.776241998611027</v>
      </c>
      <c r="AR2591">
        <v>0.74682938401520604</v>
      </c>
      <c r="AS2591">
        <v>0.88400448781635632</v>
      </c>
      <c r="AT2591">
        <v>-1.0000000000000002</v>
      </c>
      <c r="AU2591">
        <v>-1.0000000000000002</v>
      </c>
      <c r="AV2591">
        <v>0.3132213248444492</v>
      </c>
      <c r="AW2591">
        <v>56.025655054951145</v>
      </c>
      <c r="AX2591">
        <v>54.090333792254619</v>
      </c>
      <c r="AY2591">
        <v>-3.9420314135602499E-2</v>
      </c>
      <c r="AZ2591">
        <v>-47.413511173141302</v>
      </c>
      <c r="BA2591">
        <v>1413.9200662788865</v>
      </c>
    </row>
    <row r="2592" spans="1:100" x14ac:dyDescent="0.25">
      <c r="A2592">
        <v>5813</v>
      </c>
      <c r="B2592" t="s">
        <v>2872</v>
      </c>
      <c r="C2592">
        <v>3</v>
      </c>
      <c r="D2592">
        <v>3.1371858688186562</v>
      </c>
      <c r="E2592">
        <v>0</v>
      </c>
      <c r="F2592">
        <v>-0.27074939967989692</v>
      </c>
      <c r="G2592">
        <v>-0.27074939967989692</v>
      </c>
      <c r="H2592">
        <v>7.6046167996935601E-2</v>
      </c>
      <c r="I2592">
        <v>0</v>
      </c>
      <c r="J2592">
        <v>4.5627700798161408</v>
      </c>
      <c r="K2592">
        <v>7.6046167996935601E-2</v>
      </c>
      <c r="L2592">
        <v>-1.0000000000000004</v>
      </c>
      <c r="M2592">
        <v>-1.0000000000000004</v>
      </c>
      <c r="N2592">
        <v>1.5209233599387137</v>
      </c>
      <c r="O2592">
        <v>7.429206548954892</v>
      </c>
      <c r="P2592">
        <v>-2.0493406643132741</v>
      </c>
      <c r="Q2592">
        <v>4.4547585558445757</v>
      </c>
      <c r="R2592">
        <v>1.1547537109384074</v>
      </c>
      <c r="S2592">
        <v>0.34920519856319643</v>
      </c>
      <c r="T2592">
        <v>0.42348724722611064</v>
      </c>
      <c r="U2592">
        <v>0.84087166224753151</v>
      </c>
      <c r="V2592">
        <v>9.4789605229665591E-2</v>
      </c>
      <c r="W2592">
        <v>65.292301810782718</v>
      </c>
      <c r="X2592">
        <v>4.7190244720532695</v>
      </c>
      <c r="Y2592">
        <v>-1.0000000000000004</v>
      </c>
      <c r="Z2592">
        <v>-1.0000000000000004</v>
      </c>
      <c r="AA2592">
        <v>86.655296394770033</v>
      </c>
      <c r="AB2592">
        <v>0.19175244633432609</v>
      </c>
      <c r="AC2592">
        <v>2.7335738329823299E-2</v>
      </c>
      <c r="AD2592">
        <v>0.18507663279682807</v>
      </c>
      <c r="AE2592">
        <v>20.208240873048872</v>
      </c>
      <c r="AF2592">
        <v>-1.0000000000000004</v>
      </c>
      <c r="AG2592">
        <v>-1.0000000000000004</v>
      </c>
      <c r="AH2592">
        <v>-1.0000000000000004</v>
      </c>
      <c r="AI2592">
        <v>0</v>
      </c>
      <c r="AJ2592">
        <v>9.4789605229665591E-2</v>
      </c>
      <c r="AK2592">
        <v>-0.16115044859308086</v>
      </c>
      <c r="AL2592">
        <v>8.2536789330756408E-2</v>
      </c>
      <c r="AM2592">
        <v>7.3592325814010609E-2</v>
      </c>
      <c r="AN2592">
        <v>7.7206352815491763E-2</v>
      </c>
      <c r="AO2592">
        <v>1.0340559023848617</v>
      </c>
      <c r="AP2592">
        <v>2.3428427670410761</v>
      </c>
      <c r="AQ2592">
        <v>69.855071890598865</v>
      </c>
      <c r="AR2592">
        <v>1.7083537132665041</v>
      </c>
      <c r="AS2592">
        <v>4.7950706400502057</v>
      </c>
      <c r="AT2592">
        <v>-1.0000000000000004</v>
      </c>
      <c r="AU2592">
        <v>-1.0000000000000004</v>
      </c>
      <c r="AV2592">
        <v>0.88400431125851031</v>
      </c>
      <c r="AW2592">
        <v>96.427345710766033</v>
      </c>
      <c r="AX2592">
        <v>105.90630623373258</v>
      </c>
      <c r="AY2592">
        <v>0.2311199229118242</v>
      </c>
      <c r="AZ2592">
        <v>55.137154898077085</v>
      </c>
      <c r="BA2592">
        <v>1563.9319649868012</v>
      </c>
    </row>
    <row r="2593" spans="1:100" x14ac:dyDescent="0.25">
      <c r="A2593">
        <v>5814</v>
      </c>
      <c r="B2593" t="s">
        <v>2873</v>
      </c>
      <c r="C2593">
        <v>2</v>
      </c>
      <c r="D2593">
        <v>3.0633906433618869</v>
      </c>
      <c r="E2593">
        <v>-0.14850063045919487</v>
      </c>
      <c r="F2593">
        <v>-0.29284551366498535</v>
      </c>
      <c r="G2593">
        <v>-0.28650848307083593</v>
      </c>
      <c r="H2593">
        <v>-7.0452192530319757E-3</v>
      </c>
      <c r="I2593">
        <v>0</v>
      </c>
      <c r="J2593">
        <v>-0.42271315518191876</v>
      </c>
      <c r="K2593">
        <v>-7.0452192530319757E-3</v>
      </c>
      <c r="L2593">
        <v>-1</v>
      </c>
      <c r="M2593">
        <v>-1</v>
      </c>
      <c r="N2593">
        <v>-0.14090438506063951</v>
      </c>
      <c r="O2593">
        <v>3.4057803527984696</v>
      </c>
      <c r="P2593">
        <v>-0.58429803373271127</v>
      </c>
      <c r="Q2593">
        <v>-1.077397179029792</v>
      </c>
      <c r="R2593">
        <v>-0.35237693445779</v>
      </c>
      <c r="S2593">
        <v>0.31353773960086434</v>
      </c>
      <c r="T2593">
        <v>0.21283791997243115</v>
      </c>
      <c r="U2593">
        <v>-1.0719297286543833E-2</v>
      </c>
      <c r="V2593">
        <v>-1.1048374630726353E-2</v>
      </c>
      <c r="W2593">
        <v>18.742280318256405</v>
      </c>
      <c r="X2593">
        <v>0.39363784588594519</v>
      </c>
      <c r="Y2593">
        <v>-1</v>
      </c>
      <c r="Z2593">
        <v>-1</v>
      </c>
      <c r="AA2593">
        <v>30.935257108268672</v>
      </c>
      <c r="AB2593">
        <v>1.8338687552544669E-2</v>
      </c>
      <c r="AC2593">
        <v>1.8514712222638521E-2</v>
      </c>
      <c r="AD2593">
        <v>1.4774571749363766E-2</v>
      </c>
      <c r="AE2593">
        <v>8.4930758040326282</v>
      </c>
      <c r="AF2593">
        <v>-1</v>
      </c>
      <c r="AG2593">
        <v>-1</v>
      </c>
      <c r="AH2593">
        <v>-1</v>
      </c>
      <c r="AI2593">
        <v>-6.3253295762392119E-3</v>
      </c>
      <c r="AJ2593">
        <v>-1.1048374630726353E-2</v>
      </c>
      <c r="AK2593">
        <v>0.20981460928760778</v>
      </c>
      <c r="AL2593">
        <v>-3.7986652298360457E-2</v>
      </c>
      <c r="AM2593">
        <v>0.23603039062264586</v>
      </c>
      <c r="AN2593">
        <v>-5.2589530407592081E-2</v>
      </c>
      <c r="AO2593">
        <v>6.3972774596536421</v>
      </c>
      <c r="AP2593">
        <v>-0.9521161693310618</v>
      </c>
      <c r="AQ2593">
        <v>23.575078005969409</v>
      </c>
      <c r="AR2593">
        <v>0.56439740850887943</v>
      </c>
      <c r="AS2593">
        <v>0.46663952328068758</v>
      </c>
      <c r="AT2593">
        <v>-1</v>
      </c>
      <c r="AU2593">
        <v>-1</v>
      </c>
      <c r="AV2593">
        <v>-0.41590203626828903</v>
      </c>
      <c r="AW2593">
        <v>41.094299031876716</v>
      </c>
      <c r="AX2593">
        <v>41.028405746118857</v>
      </c>
      <c r="AY2593">
        <v>6.0908830804421304E-2</v>
      </c>
      <c r="AZ2593">
        <v>-18.527981830161401</v>
      </c>
      <c r="BA2593">
        <v>1442.929346191755</v>
      </c>
    </row>
    <row r="2594" spans="1:100" x14ac:dyDescent="0.25">
      <c r="A2594">
        <v>5816</v>
      </c>
      <c r="B2594" t="s">
        <v>2874</v>
      </c>
      <c r="C2594">
        <v>3</v>
      </c>
      <c r="D2594">
        <v>3.0592556060711917</v>
      </c>
      <c r="E2594">
        <v>-0.21625979922408231</v>
      </c>
      <c r="F2594">
        <v>0.30848939823379107</v>
      </c>
      <c r="G2594">
        <v>0.25540898167938053</v>
      </c>
      <c r="H2594">
        <v>-0.42835703037836997</v>
      </c>
      <c r="I2594">
        <v>0</v>
      </c>
      <c r="J2594">
        <v>-25.701421822702198</v>
      </c>
      <c r="K2594">
        <v>-0.42835703037836997</v>
      </c>
      <c r="L2594">
        <v>-1.0000000000000009</v>
      </c>
      <c r="M2594">
        <v>-1.0000000000000009</v>
      </c>
      <c r="N2594">
        <v>-8.5671406075673993</v>
      </c>
      <c r="O2594">
        <v>-22.386757234951627</v>
      </c>
      <c r="P2594">
        <v>-1.1424481172927703</v>
      </c>
      <c r="Q2594">
        <v>0.14096215332955203</v>
      </c>
      <c r="R2594">
        <v>-5.9953613283003193E-2</v>
      </c>
      <c r="S2594">
        <v>0.33333333333333343</v>
      </c>
      <c r="T2594">
        <v>0.3223996487935526</v>
      </c>
      <c r="U2594">
        <v>-0.20219857885250428</v>
      </c>
      <c r="V2594">
        <v>-1.6094619651931132E-2</v>
      </c>
      <c r="W2594">
        <v>34.631872560032797</v>
      </c>
      <c r="X2594">
        <v>0.13884761742303769</v>
      </c>
      <c r="Y2594">
        <v>-1.0000000000000009</v>
      </c>
      <c r="Z2594">
        <v>-1.0000000000000009</v>
      </c>
      <c r="AA2594">
        <v>13.496741965282855</v>
      </c>
      <c r="AB2594">
        <v>-0.27751784954245656</v>
      </c>
      <c r="AC2594">
        <v>-0.19495106956682909</v>
      </c>
      <c r="AD2594">
        <v>5.0965379479946525E-2</v>
      </c>
      <c r="AE2594">
        <v>-21.075176981466967</v>
      </c>
      <c r="AF2594">
        <v>-1.0000000000000009</v>
      </c>
      <c r="AG2594">
        <v>-1.0000000000000009</v>
      </c>
      <c r="AH2594">
        <v>-1.0000000000000009</v>
      </c>
      <c r="AI2594">
        <v>0</v>
      </c>
      <c r="AJ2594">
        <v>-1.6094619651931132E-2</v>
      </c>
      <c r="AK2594">
        <v>9.8589398582761278E-2</v>
      </c>
      <c r="AL2594">
        <v>0.44373330009640938</v>
      </c>
      <c r="AM2594">
        <v>-0.12478692825004931</v>
      </c>
      <c r="AN2594">
        <v>0.27034420690306954</v>
      </c>
      <c r="AO2594">
        <v>-2.6267262133374252</v>
      </c>
      <c r="AP2594">
        <v>8.9772716730587838</v>
      </c>
      <c r="AQ2594">
        <v>8.9304507373306308</v>
      </c>
      <c r="AR2594">
        <v>0.4374397836224509</v>
      </c>
      <c r="AS2594">
        <v>-0.28950941295533211</v>
      </c>
      <c r="AT2594">
        <v>-1.0000000000000009</v>
      </c>
      <c r="AU2594">
        <v>-1.0000000000000009</v>
      </c>
      <c r="AV2594">
        <v>0.1954553683963772</v>
      </c>
      <c r="AW2594">
        <v>8.7256403390003179E-2</v>
      </c>
      <c r="AX2594">
        <v>-1.5222055618031023</v>
      </c>
      <c r="AY2594">
        <v>3.1933292761343102E-2</v>
      </c>
      <c r="AZ2594">
        <v>-31.675888699614358</v>
      </c>
      <c r="BA2594">
        <v>1398.1328555615287</v>
      </c>
    </row>
    <row r="2595" spans="1:100" x14ac:dyDescent="0.25">
      <c r="A2595">
        <v>5817</v>
      </c>
      <c r="B2595" t="s">
        <v>2875</v>
      </c>
      <c r="C2595">
        <v>3</v>
      </c>
      <c r="D2595">
        <v>2.3053548430404307</v>
      </c>
      <c r="E2595">
        <v>0</v>
      </c>
      <c r="F2595">
        <v>2.8134107664543089E-2</v>
      </c>
      <c r="G2595">
        <v>2.8134107664543089E-2</v>
      </c>
      <c r="H2595">
        <v>0.2997580414065466</v>
      </c>
      <c r="I2595">
        <v>0</v>
      </c>
      <c r="J2595">
        <v>17.985482484392794</v>
      </c>
      <c r="K2595">
        <v>0.2997580414065466</v>
      </c>
      <c r="L2595">
        <v>-0.99999999999999878</v>
      </c>
      <c r="M2595">
        <v>-0.99999999999999878</v>
      </c>
      <c r="N2595">
        <v>5.9951608281309312</v>
      </c>
      <c r="O2595">
        <v>20.318971435097762</v>
      </c>
      <c r="P2595">
        <v>1.671117692414259E-2</v>
      </c>
      <c r="Q2595">
        <v>3.6015909916339357</v>
      </c>
      <c r="R2595">
        <v>1.1646245247266938</v>
      </c>
      <c r="S2595">
        <v>0.3473316933537427</v>
      </c>
      <c r="T2595">
        <v>0.41264402456141502</v>
      </c>
      <c r="U2595">
        <v>0.12078901415775223</v>
      </c>
      <c r="V2595">
        <v>0</v>
      </c>
      <c r="W2595">
        <v>23.240267626654539</v>
      </c>
      <c r="X2595">
        <v>1.022684424367702</v>
      </c>
      <c r="Y2595">
        <v>-0.99999999999999878</v>
      </c>
      <c r="Z2595">
        <v>-0.99999999999999878</v>
      </c>
      <c r="AA2595">
        <v>57.845892332942469</v>
      </c>
      <c r="AB2595">
        <v>0.59148161606649063</v>
      </c>
      <c r="AC2595">
        <v>0.18755767940320078</v>
      </c>
      <c r="AD2595">
        <v>-0.11021929183846675</v>
      </c>
      <c r="AE2595">
        <v>33.441000181561229</v>
      </c>
      <c r="AF2595">
        <v>-0.99999999999999878</v>
      </c>
      <c r="AG2595">
        <v>-0.99999999999999878</v>
      </c>
      <c r="AH2595">
        <v>-0.99999999999999878</v>
      </c>
      <c r="AI2595">
        <v>-1.5865690479351584E-2</v>
      </c>
      <c r="AJ2595">
        <v>0</v>
      </c>
      <c r="AK2595">
        <v>0.19890591778303904</v>
      </c>
      <c r="AL2595">
        <v>0.14770942585265462</v>
      </c>
      <c r="AM2595">
        <v>0.25917643720200911</v>
      </c>
      <c r="AN2595">
        <v>0.27383684108695305</v>
      </c>
      <c r="AO2595">
        <v>7.4739405189654198</v>
      </c>
      <c r="AP2595">
        <v>7.5844681564370999</v>
      </c>
      <c r="AQ2595">
        <v>41.22575011104734</v>
      </c>
      <c r="AR2595">
        <v>0.88076473207291006</v>
      </c>
      <c r="AS2595">
        <v>1.3224424657742491</v>
      </c>
      <c r="AT2595">
        <v>-0.99999999999999878</v>
      </c>
      <c r="AU2595">
        <v>-0.99999999999999878</v>
      </c>
      <c r="AV2595">
        <v>1.1927586323912367</v>
      </c>
      <c r="AW2595">
        <v>85.74933192447736</v>
      </c>
      <c r="AX2595">
        <v>85.432018114890354</v>
      </c>
      <c r="AY2595">
        <v>0.12576576825118171</v>
      </c>
      <c r="AZ2595">
        <v>22.410643783949993</v>
      </c>
      <c r="BA2595">
        <v>1502.1346399211811</v>
      </c>
    </row>
    <row r="2596" spans="1:100" x14ac:dyDescent="0.25">
      <c r="A2596">
        <v>5818</v>
      </c>
      <c r="B2596" t="s">
        <v>2876</v>
      </c>
      <c r="C2596">
        <v>3</v>
      </c>
      <c r="D2596">
        <v>4.3083319427382367</v>
      </c>
      <c r="E2596">
        <v>-3.0966699477041324E-3</v>
      </c>
      <c r="F2596">
        <v>0.497906850488679</v>
      </c>
      <c r="G2596">
        <v>0.497906850488679</v>
      </c>
      <c r="H2596">
        <v>0.31951913692420003</v>
      </c>
      <c r="I2596">
        <v>0</v>
      </c>
      <c r="J2596">
        <v>19.171148215452007</v>
      </c>
      <c r="K2596">
        <v>0.31951913692420003</v>
      </c>
      <c r="L2596">
        <v>-1</v>
      </c>
      <c r="M2596">
        <v>-1</v>
      </c>
      <c r="N2596">
        <v>6.3903827384840062</v>
      </c>
      <c r="O2596">
        <v>23.977387008678921</v>
      </c>
      <c r="P2596">
        <v>-0.15127099408945702</v>
      </c>
      <c r="Q2596">
        <v>0.4510079831597158</v>
      </c>
      <c r="R2596">
        <v>0.13789229859514474</v>
      </c>
      <c r="S2596">
        <v>0.33333333333333337</v>
      </c>
      <c r="T2596">
        <v>0.32865622044928977</v>
      </c>
      <c r="U2596">
        <v>0.29074138843473285</v>
      </c>
      <c r="V2596">
        <v>8.8765721724044289E-2</v>
      </c>
      <c r="W2596">
        <v>28.879101080688031</v>
      </c>
      <c r="X2596">
        <v>2.0333531880575779</v>
      </c>
      <c r="Y2596">
        <v>-1</v>
      </c>
      <c r="Z2596">
        <v>-1</v>
      </c>
      <c r="AA2596">
        <v>54.145590953088671</v>
      </c>
      <c r="AB2596">
        <v>0.31602511716534221</v>
      </c>
      <c r="AC2596">
        <v>-1.5499685148461038E-2</v>
      </c>
      <c r="AD2596">
        <v>0.20204651945922894</v>
      </c>
      <c r="AE2596">
        <v>25.128597573805521</v>
      </c>
      <c r="AF2596">
        <v>-1</v>
      </c>
      <c r="AG2596">
        <v>-1</v>
      </c>
      <c r="AH2596">
        <v>-1</v>
      </c>
      <c r="AI2596">
        <v>0</v>
      </c>
      <c r="AJ2596">
        <v>8.8765721724044289E-2</v>
      </c>
      <c r="AK2596">
        <v>0.25172478561940848</v>
      </c>
      <c r="AL2596">
        <v>0.13544996473953172</v>
      </c>
      <c r="AM2596">
        <v>0.52790813269088033</v>
      </c>
      <c r="AN2596">
        <v>0.92332691152315882</v>
      </c>
      <c r="AO2596">
        <v>14.456327245369048</v>
      </c>
      <c r="AP2596">
        <v>23.760422611776633</v>
      </c>
      <c r="AQ2596">
        <v>48.050249296139995</v>
      </c>
      <c r="AR2596">
        <v>1.0414966639414005</v>
      </c>
      <c r="AS2596">
        <v>2.3528723249817785</v>
      </c>
      <c r="AT2596">
        <v>-1</v>
      </c>
      <c r="AU2596">
        <v>-1</v>
      </c>
      <c r="AV2596">
        <v>0.63579914908382396</v>
      </c>
      <c r="AW2596">
        <v>101.88340057354418</v>
      </c>
      <c r="AX2596">
        <v>110.75997274594863</v>
      </c>
      <c r="AY2596">
        <v>7.4789606505695425E-2</v>
      </c>
      <c r="AZ2596">
        <v>32.500834168795244</v>
      </c>
      <c r="BA2596">
        <v>1525.1363324721156</v>
      </c>
    </row>
    <row r="2597" spans="1:100" x14ac:dyDescent="0.25">
      <c r="A2597">
        <v>5819</v>
      </c>
      <c r="B2597" t="s">
        <v>2877</v>
      </c>
      <c r="C2597">
        <v>3</v>
      </c>
      <c r="D2597">
        <v>0.10123274195299697</v>
      </c>
      <c r="E2597">
        <v>0</v>
      </c>
      <c r="F2597">
        <v>-0.1855483264413765</v>
      </c>
      <c r="G2597">
        <v>-0.1855483264413765</v>
      </c>
      <c r="H2597">
        <v>0.14858621088037857</v>
      </c>
      <c r="I2597">
        <v>0</v>
      </c>
      <c r="J2597">
        <v>8.9151726528227151</v>
      </c>
      <c r="K2597">
        <v>0.14858621088037857</v>
      </c>
      <c r="L2597">
        <v>-0.999999999999998</v>
      </c>
      <c r="M2597">
        <v>-0.999999999999998</v>
      </c>
      <c r="N2597">
        <v>2.9717242176075715</v>
      </c>
      <c r="O2597">
        <v>8.8308570683343444</v>
      </c>
      <c r="P2597">
        <v>-2.6205464422911801E-2</v>
      </c>
      <c r="Q2597">
        <v>-1.3587004393655806</v>
      </c>
      <c r="R2597">
        <v>-0.35842510187823007</v>
      </c>
      <c r="S2597">
        <v>0.36149956310355852</v>
      </c>
      <c r="T2597">
        <v>0.36154593176108635</v>
      </c>
      <c r="U2597">
        <v>0.16619891823736041</v>
      </c>
      <c r="V2597">
        <v>0</v>
      </c>
      <c r="W2597">
        <v>29.626328088865051</v>
      </c>
      <c r="X2597">
        <v>1.2674675553614612</v>
      </c>
      <c r="Y2597">
        <v>-0.999999999999998</v>
      </c>
      <c r="Z2597">
        <v>-0.999999999999998</v>
      </c>
      <c r="AA2597">
        <v>31.179694045610699</v>
      </c>
      <c r="AB2597">
        <v>0.19121658512213521</v>
      </c>
      <c r="AC2597">
        <v>0.10979927608810469</v>
      </c>
      <c r="AD2597">
        <v>-0.26278004003776273</v>
      </c>
      <c r="AE2597">
        <v>1.9117910586238649</v>
      </c>
      <c r="AF2597">
        <v>-0.999999999999998</v>
      </c>
      <c r="AG2597">
        <v>-0.999999999999998</v>
      </c>
      <c r="AH2597">
        <v>-0.999999999999998</v>
      </c>
      <c r="AI2597">
        <v>0</v>
      </c>
      <c r="AJ2597">
        <v>0</v>
      </c>
      <c r="AK2597">
        <v>-1.8541806739856385E-2</v>
      </c>
      <c r="AL2597">
        <v>-4.6732859573156482E-2</v>
      </c>
      <c r="AM2597">
        <v>0.34922183445084487</v>
      </c>
      <c r="AN2597">
        <v>0.29137055755627916</v>
      </c>
      <c r="AO2597">
        <v>8.637836827571844</v>
      </c>
      <c r="AP2597">
        <v>7.0505996410411997</v>
      </c>
      <c r="AQ2597">
        <v>38.541500741687784</v>
      </c>
      <c r="AR2597">
        <v>0.88924441310200475</v>
      </c>
      <c r="AS2597">
        <v>1.41605376624184</v>
      </c>
      <c r="AT2597">
        <v>-0.999999999999998</v>
      </c>
      <c r="AU2597">
        <v>-0.999999999999998</v>
      </c>
      <c r="AV2597">
        <v>-0.54397342831960649</v>
      </c>
      <c r="AW2597">
        <v>47.061150754986215</v>
      </c>
      <c r="AX2597">
        <v>47.061150754986215</v>
      </c>
      <c r="AY2597">
        <v>0.39463014828009724</v>
      </c>
      <c r="AZ2597">
        <v>7.7669937644527938</v>
      </c>
      <c r="BA2597">
        <v>1468.2643274811401</v>
      </c>
      <c r="CU2597" t="e">
        <v>#N/A</v>
      </c>
      <c r="CV2597" t="e">
        <v>#N/A</v>
      </c>
    </row>
    <row r="2598" spans="1:100" x14ac:dyDescent="0.25">
      <c r="A2598">
        <v>5820</v>
      </c>
      <c r="B2598" t="s">
        <v>2878</v>
      </c>
      <c r="C2598">
        <v>3</v>
      </c>
      <c r="D2598">
        <v>0.74716782670982695</v>
      </c>
      <c r="E2598">
        <v>-4.6656795026411541E-2</v>
      </c>
      <c r="F2598">
        <v>-1.1372182554628627</v>
      </c>
      <c r="G2598">
        <v>-1.1372182554628627</v>
      </c>
      <c r="H2598">
        <v>6.7852026313215699E-2</v>
      </c>
      <c r="I2598">
        <v>0</v>
      </c>
      <c r="J2598">
        <v>4.0711215787929405</v>
      </c>
      <c r="K2598">
        <v>6.7852026313215699E-2</v>
      </c>
      <c r="L2598">
        <v>-1.0000000000000007</v>
      </c>
      <c r="M2598">
        <v>-1.0000000000000007</v>
      </c>
      <c r="N2598">
        <v>1.3570405262643142</v>
      </c>
      <c r="O2598">
        <v>3.6810711500399109</v>
      </c>
      <c r="P2598">
        <v>-3.5089406626708383E-2</v>
      </c>
      <c r="Q2598">
        <v>-4.3462744064322987</v>
      </c>
      <c r="R2598">
        <v>-1.4655842011990523</v>
      </c>
      <c r="S2598">
        <v>0.33333333333333348</v>
      </c>
      <c r="T2598">
        <v>0.18959397663895411</v>
      </c>
      <c r="U2598">
        <v>5.0853549627288039E-2</v>
      </c>
      <c r="V2598">
        <v>0</v>
      </c>
      <c r="W2598">
        <v>20.237153331454405</v>
      </c>
      <c r="X2598">
        <v>0.61579895940917839</v>
      </c>
      <c r="Y2598">
        <v>-1.0000000000000007</v>
      </c>
      <c r="Z2598">
        <v>-1.0000000000000007</v>
      </c>
      <c r="AA2598">
        <v>18.522861944185433</v>
      </c>
      <c r="AB2598">
        <v>-7.6549387123496612E-2</v>
      </c>
      <c r="AC2598">
        <v>7.9756807757033241E-2</v>
      </c>
      <c r="AD2598">
        <v>-8.1815643549352675E-3</v>
      </c>
      <c r="AE2598">
        <v>-0.24870718606993217</v>
      </c>
      <c r="AF2598">
        <v>-1.0000000000000007</v>
      </c>
      <c r="AG2598">
        <v>-1.0000000000000007</v>
      </c>
      <c r="AH2598">
        <v>-1.0000000000000007</v>
      </c>
      <c r="AI2598">
        <v>-2.2878592728299153E-2</v>
      </c>
      <c r="AJ2598">
        <v>0</v>
      </c>
      <c r="AK2598">
        <v>0.16930201894720412</v>
      </c>
      <c r="AL2598">
        <v>-0.35838860473698042</v>
      </c>
      <c r="AM2598">
        <v>0.4676948148955552</v>
      </c>
      <c r="AN2598">
        <v>-8.1250215667287962E-2</v>
      </c>
      <c r="AO2598">
        <v>12.538880467124899</v>
      </c>
      <c r="AP2598">
        <v>-3.8231984153671017</v>
      </c>
      <c r="AQ2598">
        <v>24.308274910247352</v>
      </c>
      <c r="AR2598">
        <v>0.57378085959957625</v>
      </c>
      <c r="AS2598">
        <v>0.68365098572239391</v>
      </c>
      <c r="AT2598">
        <v>-1.0000000000000007</v>
      </c>
      <c r="AU2598">
        <v>-1.0000000000000007</v>
      </c>
      <c r="AV2598">
        <v>-2.6028024566619155</v>
      </c>
      <c r="AW2598">
        <v>18.380734678858222</v>
      </c>
      <c r="AX2598">
        <v>17.923162824292241</v>
      </c>
      <c r="AY2598">
        <v>-0.10354412128445883</v>
      </c>
      <c r="AZ2598">
        <v>-57.285389343131229</v>
      </c>
      <c r="BA2598">
        <v>1288.3857351957311</v>
      </c>
    </row>
    <row r="2599" spans="1:100" x14ac:dyDescent="0.25">
      <c r="A2599">
        <v>5821</v>
      </c>
      <c r="B2599" t="s">
        <v>2879</v>
      </c>
      <c r="C2599">
        <v>3</v>
      </c>
      <c r="D2599">
        <v>4.6878789687393656</v>
      </c>
      <c r="E2599">
        <v>0.18140824754519574</v>
      </c>
      <c r="F2599">
        <v>-1.5208600234974508</v>
      </c>
      <c r="G2599">
        <v>-1.4682717013684448</v>
      </c>
      <c r="H2599">
        <v>0.28505556537669602</v>
      </c>
      <c r="I2599">
        <v>0</v>
      </c>
      <c r="J2599">
        <v>17.103333922601763</v>
      </c>
      <c r="K2599">
        <v>0.28505556537669602</v>
      </c>
      <c r="L2599">
        <v>-0.99999999999999978</v>
      </c>
      <c r="M2599">
        <v>-0.99999999999999978</v>
      </c>
      <c r="N2599">
        <v>5.701111307533921</v>
      </c>
      <c r="O2599">
        <v>20.322941189972685</v>
      </c>
      <c r="P2599">
        <v>2.4974946251565222</v>
      </c>
      <c r="Q2599">
        <v>-0.69726923673078112</v>
      </c>
      <c r="R2599">
        <v>-2.0260806805093234E-2</v>
      </c>
      <c r="S2599">
        <v>0.251304272093054</v>
      </c>
      <c r="T2599">
        <v>0.17054284317827928</v>
      </c>
      <c r="U2599">
        <v>1.0817487203656689E-2</v>
      </c>
      <c r="V2599">
        <v>0</v>
      </c>
      <c r="W2599">
        <v>5.9043614839317602</v>
      </c>
      <c r="X2599">
        <v>1.7271008554209932E-2</v>
      </c>
      <c r="Y2599">
        <v>-0.99999999999999978</v>
      </c>
      <c r="Z2599">
        <v>-0.99999999999999978</v>
      </c>
      <c r="AA2599">
        <v>29.600717475605141</v>
      </c>
      <c r="AB2599">
        <v>0.12665216341505095</v>
      </c>
      <c r="AC2599">
        <v>9.4689281693722413E-2</v>
      </c>
      <c r="AD2599">
        <v>0.25299089086079612</v>
      </c>
      <c r="AE2599">
        <v>23.716616798478476</v>
      </c>
      <c r="AF2599">
        <v>-0.99999999999999978</v>
      </c>
      <c r="AG2599">
        <v>-0.99999999999999978</v>
      </c>
      <c r="AH2599">
        <v>-0.99999999999999978</v>
      </c>
      <c r="AI2599">
        <v>3.9139410771315362E-3</v>
      </c>
      <c r="AJ2599">
        <v>0</v>
      </c>
      <c r="AK2599">
        <v>0.38324179970332151</v>
      </c>
      <c r="AL2599">
        <v>-9.4331509299993746E-2</v>
      </c>
      <c r="AM2599">
        <v>0.18989418182422946</v>
      </c>
      <c r="AN2599">
        <v>0.47244269388081667</v>
      </c>
      <c r="AO2599">
        <v>6.6635635441223418</v>
      </c>
      <c r="AP2599">
        <v>11.339409800520444</v>
      </c>
      <c r="AQ2599">
        <v>23.007695406533522</v>
      </c>
      <c r="AR2599">
        <v>0.43266460247498983</v>
      </c>
      <c r="AS2599">
        <v>0.30232657393090556</v>
      </c>
      <c r="AT2599">
        <v>-0.99999999999999978</v>
      </c>
      <c r="AU2599">
        <v>-0.99999999999999978</v>
      </c>
      <c r="AV2599">
        <v>-1.4885325081735383</v>
      </c>
      <c r="AW2599">
        <v>61.263068466098282</v>
      </c>
      <c r="AX2599">
        <v>61.341347287640922</v>
      </c>
      <c r="AY2599">
        <v>0.16160919524785355</v>
      </c>
      <c r="AZ2599">
        <v>-13.176729913245431</v>
      </c>
      <c r="BA2599">
        <v>1392.5100572972447</v>
      </c>
    </row>
    <row r="2600" spans="1:100" x14ac:dyDescent="0.25">
      <c r="A2600">
        <v>5822</v>
      </c>
      <c r="B2600" t="s">
        <v>2880</v>
      </c>
      <c r="C2600">
        <v>3</v>
      </c>
      <c r="D2600">
        <v>4.3226515401076977</v>
      </c>
      <c r="E2600">
        <v>0.1246473898807354</v>
      </c>
      <c r="F2600">
        <v>1.470451321324606</v>
      </c>
      <c r="G2600">
        <v>1.5041209861564273</v>
      </c>
      <c r="H2600">
        <v>0.15219886947128192</v>
      </c>
      <c r="I2600">
        <v>0</v>
      </c>
      <c r="J2600">
        <v>9.1319321682769132</v>
      </c>
      <c r="K2600">
        <v>0.15219886947128192</v>
      </c>
      <c r="L2600">
        <v>-1</v>
      </c>
      <c r="M2600">
        <v>-1</v>
      </c>
      <c r="N2600">
        <v>3.0439773894256374</v>
      </c>
      <c r="O2600">
        <v>14.958704694541042</v>
      </c>
      <c r="P2600">
        <v>0.48699763597246393</v>
      </c>
      <c r="Q2600">
        <v>-1.43527798416153</v>
      </c>
      <c r="R2600">
        <v>-0.46031284584352017</v>
      </c>
      <c r="S2600">
        <v>0.33333333333333337</v>
      </c>
      <c r="T2600">
        <v>0.37584426376373092</v>
      </c>
      <c r="U2600">
        <v>0.24661452529807038</v>
      </c>
      <c r="V2600">
        <v>0</v>
      </c>
      <c r="W2600">
        <v>32.143730116954103</v>
      </c>
      <c r="X2600">
        <v>1.5859477592484612</v>
      </c>
      <c r="Y2600">
        <v>-1</v>
      </c>
      <c r="Z2600">
        <v>-1</v>
      </c>
      <c r="AA2600">
        <v>54.076922873002012</v>
      </c>
      <c r="AB2600">
        <v>0.2754506113395383</v>
      </c>
      <c r="AC2600">
        <v>0.15785130449332563</v>
      </c>
      <c r="AD2600">
        <v>1.4568196204964445E-2</v>
      </c>
      <c r="AE2600">
        <v>22.393505601891416</v>
      </c>
      <c r="AF2600">
        <v>-1</v>
      </c>
      <c r="AG2600">
        <v>-1</v>
      </c>
      <c r="AH2600">
        <v>-1</v>
      </c>
      <c r="AI2600">
        <v>-2.1654194739348556E-2</v>
      </c>
      <c r="AJ2600">
        <v>0</v>
      </c>
      <c r="AK2600">
        <v>-0.19649406126177152</v>
      </c>
      <c r="AL2600">
        <v>0.30868138993143746</v>
      </c>
      <c r="AM2600">
        <v>6.1259619199725092E-2</v>
      </c>
      <c r="AN2600">
        <v>0.2855694451762546</v>
      </c>
      <c r="AO2600">
        <v>0.54902017368426792</v>
      </c>
      <c r="AP2600">
        <v>8.6826430790635492</v>
      </c>
      <c r="AQ2600">
        <v>41.275662285231014</v>
      </c>
      <c r="AR2600">
        <v>0.955792122395135</v>
      </c>
      <c r="AS2600">
        <v>1.7381466287197433</v>
      </c>
      <c r="AT2600">
        <v>-1</v>
      </c>
      <c r="AU2600">
        <v>-1</v>
      </c>
      <c r="AV2600">
        <v>1.0438081403129076</v>
      </c>
      <c r="AW2600">
        <v>77.718270646606641</v>
      </c>
      <c r="AX2600">
        <v>77.285186751819651</v>
      </c>
      <c r="AY2600">
        <v>0.14176371350287478</v>
      </c>
      <c r="AZ2600">
        <v>-15.393675150317661</v>
      </c>
      <c r="BA2600">
        <v>1474.9068283477286</v>
      </c>
    </row>
    <row r="2601" spans="1:100" x14ac:dyDescent="0.25">
      <c r="A2601">
        <v>5823</v>
      </c>
      <c r="B2601" t="s">
        <v>2881</v>
      </c>
      <c r="C2601">
        <v>3</v>
      </c>
      <c r="D2601">
        <v>5.5715723022788639</v>
      </c>
      <c r="E2601">
        <v>-3.3005141862221102E-2</v>
      </c>
      <c r="F2601">
        <v>0.51440884692901601</v>
      </c>
      <c r="G2601">
        <v>0.51440884692901601</v>
      </c>
      <c r="H2601">
        <v>0.18351288432426469</v>
      </c>
      <c r="I2601">
        <v>0</v>
      </c>
      <c r="J2601">
        <v>11.010773059455881</v>
      </c>
      <c r="K2601">
        <v>0.18351288432426469</v>
      </c>
      <c r="L2601">
        <v>-0.99999999999999944</v>
      </c>
      <c r="M2601">
        <v>-0.99999999999999944</v>
      </c>
      <c r="N2601">
        <v>3.6702576864852929</v>
      </c>
      <c r="O2601">
        <v>17.096754208663757</v>
      </c>
      <c r="P2601">
        <v>-9.7885224947623431E-3</v>
      </c>
      <c r="Q2601">
        <v>4.3483942368030943</v>
      </c>
      <c r="R2601">
        <v>1.5220871556130549</v>
      </c>
      <c r="S2601">
        <v>0.33333333333333326</v>
      </c>
      <c r="T2601">
        <v>0.36042648252183063</v>
      </c>
      <c r="U2601">
        <v>0.11063483469742333</v>
      </c>
      <c r="V2601">
        <v>0</v>
      </c>
      <c r="W2601">
        <v>24.835270649132909</v>
      </c>
      <c r="X2601">
        <v>1.0790981329921305</v>
      </c>
      <c r="Y2601">
        <v>-0.99999999999999944</v>
      </c>
      <c r="Z2601">
        <v>-0.99999999999999944</v>
      </c>
      <c r="AA2601">
        <v>63.919590081033967</v>
      </c>
      <c r="AB2601">
        <v>0.26115168069716677</v>
      </c>
      <c r="AC2601">
        <v>0.34956118098282474</v>
      </c>
      <c r="AD2601">
        <v>0.14053178384576906</v>
      </c>
      <c r="AE2601">
        <v>37.562232276288015</v>
      </c>
      <c r="AF2601">
        <v>-0.99999999999999944</v>
      </c>
      <c r="AG2601">
        <v>-0.99999999999999944</v>
      </c>
      <c r="AH2601">
        <v>-0.99999999999999944</v>
      </c>
      <c r="AI2601">
        <v>8.2667510195350818E-2</v>
      </c>
      <c r="AJ2601">
        <v>0</v>
      </c>
      <c r="AK2601">
        <v>0.39364044391936714</v>
      </c>
      <c r="AL2601">
        <v>0.2163676181407482</v>
      </c>
      <c r="AM2601">
        <v>0.31727261485119163</v>
      </c>
      <c r="AN2601">
        <v>-7.9346779693482694E-2</v>
      </c>
      <c r="AO2601">
        <v>9.9000175908766277</v>
      </c>
      <c r="AP2601">
        <v>-0.90183140163332731</v>
      </c>
      <c r="AQ2601">
        <v>35.846043708588766</v>
      </c>
      <c r="AR2601">
        <v>0.8043946505525873</v>
      </c>
      <c r="AS2601">
        <v>1.2626110173163954</v>
      </c>
      <c r="AT2601">
        <v>-0.99999999999999944</v>
      </c>
      <c r="AU2601">
        <v>-0.99999999999999944</v>
      </c>
      <c r="AV2601">
        <v>2.0364960025420715</v>
      </c>
      <c r="AW2601">
        <v>80.114512888064425</v>
      </c>
      <c r="AX2601">
        <v>81.767863091971449</v>
      </c>
      <c r="AY2601">
        <v>0.57297562502562149</v>
      </c>
      <c r="AZ2601">
        <v>56.317883040737726</v>
      </c>
      <c r="BA2601">
        <v>1487.7877050238105</v>
      </c>
    </row>
    <row r="2602" spans="1:100" x14ac:dyDescent="0.25">
      <c r="A2602">
        <v>5826</v>
      </c>
      <c r="B2602" t="s">
        <v>2882</v>
      </c>
      <c r="C2602">
        <v>2</v>
      </c>
      <c r="D2602">
        <v>4.2388122241446871</v>
      </c>
      <c r="E2602">
        <v>0.11259350824455916</v>
      </c>
      <c r="F2602">
        <v>0.35730741251585274</v>
      </c>
      <c r="G2602">
        <v>0.36659684851932961</v>
      </c>
      <c r="H2602">
        <v>0.1280689270858309</v>
      </c>
      <c r="I2602">
        <v>0</v>
      </c>
      <c r="J2602">
        <v>7.6841356251498532</v>
      </c>
      <c r="K2602">
        <v>0.1280689270858309</v>
      </c>
      <c r="L2602">
        <v>-1</v>
      </c>
      <c r="M2602">
        <v>-1</v>
      </c>
      <c r="N2602">
        <v>2.5613785417166177</v>
      </c>
      <c r="O2602">
        <v>11.826676629350255</v>
      </c>
      <c r="P2602">
        <v>0.73800421827175422</v>
      </c>
      <c r="Q2602">
        <v>2.0131664772574398</v>
      </c>
      <c r="R2602">
        <v>0.66271376296629758</v>
      </c>
      <c r="S2602">
        <v>0.33879443454494956</v>
      </c>
      <c r="T2602">
        <v>0.31947219311267749</v>
      </c>
      <c r="U2602">
        <v>0.12132390853742964</v>
      </c>
      <c r="V2602">
        <v>6.4115058574525444E-3</v>
      </c>
      <c r="W2602">
        <v>27.07607846381574</v>
      </c>
      <c r="X2602">
        <v>1.0053410182699991</v>
      </c>
      <c r="Y2602">
        <v>-1</v>
      </c>
      <c r="Z2602">
        <v>-1</v>
      </c>
      <c r="AA2602">
        <v>48.09320521065905</v>
      </c>
      <c r="AB2602">
        <v>0.16644976033864137</v>
      </c>
      <c r="AC2602">
        <v>0.16668199280702026</v>
      </c>
      <c r="AD2602">
        <v>0.16166945645123701</v>
      </c>
      <c r="AE2602">
        <v>22.138028250136699</v>
      </c>
      <c r="AF2602">
        <v>-1</v>
      </c>
      <c r="AG2602">
        <v>-1</v>
      </c>
      <c r="AH2602">
        <v>-1</v>
      </c>
      <c r="AI2602">
        <v>3.2486667607784028E-3</v>
      </c>
      <c r="AJ2602">
        <v>6.4115058574525444E-3</v>
      </c>
      <c r="AK2602">
        <v>3.1378958705626514E-2</v>
      </c>
      <c r="AL2602">
        <v>0.14044899828362081</v>
      </c>
      <c r="AM2602">
        <v>2.8202217955801134E-2</v>
      </c>
      <c r="AN2602">
        <v>0.15523864225925263</v>
      </c>
      <c r="AO2602">
        <v>1.1051581815764409</v>
      </c>
      <c r="AP2602">
        <v>4.3400031087461404</v>
      </c>
      <c r="AQ2602">
        <v>32.44699432580363</v>
      </c>
      <c r="AR2602">
        <v>0.75968565263209553</v>
      </c>
      <c r="AS2602">
        <v>1.0981772022713503</v>
      </c>
      <c r="AT2602">
        <v>-1</v>
      </c>
      <c r="AU2602">
        <v>-1</v>
      </c>
      <c r="AV2602">
        <v>0.93116419340993661</v>
      </c>
      <c r="AW2602">
        <v>60.867578888683774</v>
      </c>
      <c r="AX2602">
        <v>61.060728175577069</v>
      </c>
      <c r="AY2602">
        <v>0.21321611225605624</v>
      </c>
      <c r="AZ2602">
        <v>8.1551147019281132</v>
      </c>
      <c r="BA2602">
        <v>1419.9226492579469</v>
      </c>
    </row>
    <row r="2603" spans="1:100" x14ac:dyDescent="0.25">
      <c r="A2603">
        <v>5827</v>
      </c>
      <c r="B2603" t="s">
        <v>2883</v>
      </c>
      <c r="C2603">
        <v>3</v>
      </c>
      <c r="D2603">
        <v>4.6900913630112822</v>
      </c>
      <c r="E2603">
        <v>-2.3427541400865014E-2</v>
      </c>
      <c r="F2603">
        <v>-1.7222670967979786E-2</v>
      </c>
      <c r="G2603">
        <v>-2.5031851434934787E-2</v>
      </c>
      <c r="H2603">
        <v>0.10660551890452816</v>
      </c>
      <c r="I2603">
        <v>0</v>
      </c>
      <c r="J2603">
        <v>6.3963311342716933</v>
      </c>
      <c r="K2603">
        <v>0.10660551890452816</v>
      </c>
      <c r="L2603">
        <v>-0.99999999999999967</v>
      </c>
      <c r="M2603">
        <v>-0.99999999999999967</v>
      </c>
      <c r="N2603">
        <v>2.1321103780905633</v>
      </c>
      <c r="O2603">
        <v>11.061390645848036</v>
      </c>
      <c r="P2603">
        <v>0.96749176483960431</v>
      </c>
      <c r="Q2603">
        <v>2.3915917303058669</v>
      </c>
      <c r="R2603">
        <v>0.93579792603965029</v>
      </c>
      <c r="S2603">
        <v>0.34699025845512582</v>
      </c>
      <c r="T2603">
        <v>0.34790611621433437</v>
      </c>
      <c r="U2603">
        <v>3.1251778355339613E-2</v>
      </c>
      <c r="V2603">
        <v>0</v>
      </c>
      <c r="W2603">
        <v>24.781705364810854</v>
      </c>
      <c r="X2603">
        <v>0.71159603943703986</v>
      </c>
      <c r="Y2603">
        <v>-0.99999999999999967</v>
      </c>
      <c r="Z2603">
        <v>-0.99999999999999967</v>
      </c>
      <c r="AA2603">
        <v>54.857830225075688</v>
      </c>
      <c r="AB2603">
        <v>0.28883806195146638</v>
      </c>
      <c r="AC2603">
        <v>1.8347612580084219E-2</v>
      </c>
      <c r="AD2603">
        <v>0.27562086415295339</v>
      </c>
      <c r="AE2603">
        <v>29.140326934225197</v>
      </c>
      <c r="AF2603">
        <v>-0.99999999999999967</v>
      </c>
      <c r="AG2603">
        <v>-0.99999999999999967</v>
      </c>
      <c r="AH2603">
        <v>-0.99999999999999967</v>
      </c>
      <c r="AI2603">
        <v>0</v>
      </c>
      <c r="AJ2603">
        <v>0</v>
      </c>
      <c r="AK2603">
        <v>-8.4143844976587334E-2</v>
      </c>
      <c r="AL2603">
        <v>0.18487772962993188</v>
      </c>
      <c r="AM2603">
        <v>-4.2169879504136872E-2</v>
      </c>
      <c r="AN2603">
        <v>0.18157527307496835</v>
      </c>
      <c r="AO2603">
        <v>-1.4749662124863585</v>
      </c>
      <c r="AP2603">
        <v>5.4637704750238676</v>
      </c>
      <c r="AQ2603">
        <v>31.178036499082538</v>
      </c>
      <c r="AR2603">
        <v>0.72614815302480007</v>
      </c>
      <c r="AS2603">
        <v>0.81820155834156849</v>
      </c>
      <c r="AT2603">
        <v>-0.99999999999999967</v>
      </c>
      <c r="AU2603">
        <v>-0.99999999999999967</v>
      </c>
      <c r="AV2603">
        <v>0.91076607460471526</v>
      </c>
      <c r="AW2603">
        <v>71.382991345947602</v>
      </c>
      <c r="AX2603">
        <v>71.382991345947602</v>
      </c>
      <c r="AY2603">
        <v>0.32548465145154298</v>
      </c>
      <c r="AZ2603">
        <v>38.435316757246092</v>
      </c>
      <c r="BA2603">
        <v>1525.8424012118303</v>
      </c>
      <c r="CU2603" t="e">
        <v>#N/A</v>
      </c>
      <c r="CV2603" t="e">
        <v>#N/A</v>
      </c>
    </row>
    <row r="2604" spans="1:100" x14ac:dyDescent="0.25">
      <c r="A2604">
        <v>5828</v>
      </c>
      <c r="B2604" t="s">
        <v>2884</v>
      </c>
      <c r="C2604">
        <v>3</v>
      </c>
      <c r="D2604">
        <v>4.5502480239700516</v>
      </c>
      <c r="E2604">
        <v>-0.35921794274186147</v>
      </c>
      <c r="F2604">
        <v>-6.5470498960979132E-2</v>
      </c>
      <c r="G2604">
        <v>-0.16108103136606175</v>
      </c>
      <c r="H2604">
        <v>0.24372090786098691</v>
      </c>
      <c r="I2604">
        <v>0</v>
      </c>
      <c r="J2604">
        <v>14.623254471659212</v>
      </c>
      <c r="K2604">
        <v>0.24372090786098691</v>
      </c>
      <c r="L2604">
        <v>-1.0000000000000002</v>
      </c>
      <c r="M2604">
        <v>-1.0000000000000002</v>
      </c>
      <c r="N2604">
        <v>4.874418157219738</v>
      </c>
      <c r="O2604">
        <v>19.012421464263209</v>
      </c>
      <c r="P2604">
        <v>-6.4509629009450481E-2</v>
      </c>
      <c r="Q2604">
        <v>0.96633862098083345</v>
      </c>
      <c r="R2604">
        <v>0.28777619546967032</v>
      </c>
      <c r="S2604">
        <v>0.33333333333333331</v>
      </c>
      <c r="T2604">
        <v>0.16282405370567982</v>
      </c>
      <c r="U2604">
        <v>-0.14569382531460867</v>
      </c>
      <c r="V2604">
        <v>1.4555956331306218E-3</v>
      </c>
      <c r="W2604">
        <v>4.3279299798619277</v>
      </c>
      <c r="X2604">
        <v>-0.40580035307477025</v>
      </c>
      <c r="Y2604">
        <v>-1.0000000000000002</v>
      </c>
      <c r="Z2604">
        <v>-1.0000000000000002</v>
      </c>
      <c r="AA2604">
        <v>-4.0716161064855703</v>
      </c>
      <c r="AB2604">
        <v>-0.10332241398738054</v>
      </c>
      <c r="AC2604">
        <v>1.1859548537817946E-2</v>
      </c>
      <c r="AD2604">
        <v>-8.2283580186780739E-2</v>
      </c>
      <c r="AE2604">
        <v>-8.6873222818171634</v>
      </c>
      <c r="AF2604">
        <v>-1.0000000000000002</v>
      </c>
      <c r="AG2604">
        <v>-1.0000000000000002</v>
      </c>
      <c r="AH2604">
        <v>-1.0000000000000002</v>
      </c>
      <c r="AI2604">
        <v>0</v>
      </c>
      <c r="AJ2604">
        <v>1.4555956331306218E-3</v>
      </c>
      <c r="AK2604">
        <v>-9.5263045623636119E-2</v>
      </c>
      <c r="AL2604">
        <v>0.37600895680016494</v>
      </c>
      <c r="AM2604">
        <v>0.54518449866659047</v>
      </c>
      <c r="AN2604">
        <v>0.26143723561807924</v>
      </c>
      <c r="AO2604">
        <v>13.153297238546578</v>
      </c>
      <c r="AP2604">
        <v>8.415975674452806</v>
      </c>
      <c r="AQ2604">
        <v>18.95118445152114</v>
      </c>
      <c r="AR2604">
        <v>0.35191915735753526</v>
      </c>
      <c r="AS2604">
        <v>-0.16207944521378345</v>
      </c>
      <c r="AT2604">
        <v>-1.0000000000000002</v>
      </c>
      <c r="AU2604">
        <v>-1.0000000000000002</v>
      </c>
      <c r="AV2604">
        <v>0.12669516410360857</v>
      </c>
      <c r="AW2604">
        <v>23.356781032230455</v>
      </c>
      <c r="AX2604">
        <v>23.502340595543512</v>
      </c>
      <c r="AY2604">
        <v>-0.18111840835904908</v>
      </c>
      <c r="AZ2604">
        <v>-65.214970141187962</v>
      </c>
      <c r="BA2604">
        <v>1272.1047190733532</v>
      </c>
    </row>
    <row r="2605" spans="1:100" x14ac:dyDescent="0.25">
      <c r="A2605">
        <v>5829</v>
      </c>
      <c r="B2605" t="s">
        <v>2885</v>
      </c>
      <c r="C2605">
        <v>3</v>
      </c>
      <c r="D2605">
        <v>4.2919223330044112</v>
      </c>
      <c r="E2605">
        <v>0</v>
      </c>
      <c r="F2605">
        <v>0.11671004327593698</v>
      </c>
      <c r="G2605">
        <v>0.11671004327593698</v>
      </c>
      <c r="H2605">
        <v>4.8806365219421069E-2</v>
      </c>
      <c r="I2605">
        <v>0</v>
      </c>
      <c r="J2605">
        <v>2.928381913165262</v>
      </c>
      <c r="K2605">
        <v>4.8806365219421069E-2</v>
      </c>
      <c r="L2605">
        <v>-0.99999999999999978</v>
      </c>
      <c r="M2605">
        <v>-0.99999999999999978</v>
      </c>
      <c r="N2605">
        <v>0.97612730438842132</v>
      </c>
      <c r="O2605">
        <v>7.3370142894456123</v>
      </c>
      <c r="P2605">
        <v>-3.2373464945184889</v>
      </c>
      <c r="Q2605">
        <v>-2.073558885694593</v>
      </c>
      <c r="R2605">
        <v>-1.0563594472694944</v>
      </c>
      <c r="S2605">
        <v>0.33333333333333354</v>
      </c>
      <c r="T2605">
        <v>0.3617406064756179</v>
      </c>
      <c r="U2605">
        <v>0.37669390428579258</v>
      </c>
      <c r="V2605">
        <v>0.10047585210573252</v>
      </c>
      <c r="W2605">
        <v>44.937493239242222</v>
      </c>
      <c r="X2605">
        <v>2.784305577509381</v>
      </c>
      <c r="Y2605">
        <v>-0.99999999999999978</v>
      </c>
      <c r="Z2605">
        <v>-0.99999999999999978</v>
      </c>
      <c r="AA2605">
        <v>51.646963034241963</v>
      </c>
      <c r="AB2605">
        <v>0.18539958832101017</v>
      </c>
      <c r="AC2605">
        <v>4.5111252239661087E-2</v>
      </c>
      <c r="AD2605">
        <v>-7.5194255715286165E-2</v>
      </c>
      <c r="AE2605">
        <v>7.7658292422692634</v>
      </c>
      <c r="AF2605">
        <v>-0.99999999999999978</v>
      </c>
      <c r="AG2605">
        <v>-0.99999999999999978</v>
      </c>
      <c r="AH2605">
        <v>-0.99999999999999978</v>
      </c>
      <c r="AI2605">
        <v>-1.2891637212570917E-2</v>
      </c>
      <c r="AJ2605">
        <v>0.10047585210573252</v>
      </c>
      <c r="AK2605">
        <v>-0.13348373295118149</v>
      </c>
      <c r="AL2605">
        <v>-6.997807737101705E-2</v>
      </c>
      <c r="AM2605">
        <v>0.30808601679587444</v>
      </c>
      <c r="AN2605">
        <v>1.247056842816688E-2</v>
      </c>
      <c r="AO2605">
        <v>7.0347317551409549</v>
      </c>
      <c r="AP2605">
        <v>-3.8126176150912322E-2</v>
      </c>
      <c r="AQ2605">
        <v>47.86587515240749</v>
      </c>
      <c r="AR2605">
        <v>1.1722436962004754</v>
      </c>
      <c r="AS2605">
        <v>2.8331119427288014</v>
      </c>
      <c r="AT2605">
        <v>-0.99999999999999978</v>
      </c>
      <c r="AU2605">
        <v>-0.99999999999999978</v>
      </c>
      <c r="AV2605">
        <v>-0.93964940399355745</v>
      </c>
      <c r="AW2605">
        <v>58.945851147536629</v>
      </c>
      <c r="AX2605">
        <v>68.735603613858459</v>
      </c>
      <c r="AY2605">
        <v>0.1393316846149121</v>
      </c>
      <c r="AZ2605">
        <v>-5.4528408248986189</v>
      </c>
      <c r="BA2605">
        <v>1481.1826201058657</v>
      </c>
      <c r="CU2605" t="e">
        <v>#N/A</v>
      </c>
      <c r="CV2605" t="e">
        <v>#N/A</v>
      </c>
    </row>
    <row r="2606" spans="1:100" x14ac:dyDescent="0.25">
      <c r="A2606">
        <v>5830</v>
      </c>
      <c r="B2606" t="s">
        <v>2886</v>
      </c>
      <c r="C2606">
        <v>3</v>
      </c>
      <c r="D2606">
        <v>4.4285793812346954</v>
      </c>
      <c r="E2606">
        <v>-0.11875455686048884</v>
      </c>
      <c r="F2606">
        <v>-2.8414092579627341E-2</v>
      </c>
      <c r="G2606">
        <v>-5.3851278010653238E-2</v>
      </c>
      <c r="H2606">
        <v>-8.9811058342708465E-3</v>
      </c>
      <c r="I2606">
        <v>0</v>
      </c>
      <c r="J2606">
        <v>-0.53886635005624794</v>
      </c>
      <c r="K2606">
        <v>-8.9811058342708465E-3</v>
      </c>
      <c r="L2606">
        <v>-1.0000000000000002</v>
      </c>
      <c r="M2606">
        <v>-1.0000000000000002</v>
      </c>
      <c r="N2606">
        <v>-0.17962211668541697</v>
      </c>
      <c r="O2606">
        <v>3.8358617531677899</v>
      </c>
      <c r="P2606">
        <v>0.38301374973850227</v>
      </c>
      <c r="Q2606">
        <v>0.12798467838513702</v>
      </c>
      <c r="R2606">
        <v>4.5548541608356717E-2</v>
      </c>
      <c r="S2606">
        <v>0.33333333333333343</v>
      </c>
      <c r="T2606">
        <v>0.28871345049559738</v>
      </c>
      <c r="U2606">
        <v>-3.5499666650150564E-2</v>
      </c>
      <c r="V2606">
        <v>0</v>
      </c>
      <c r="W2606">
        <v>23.821128920522042</v>
      </c>
      <c r="X2606">
        <v>0.43089065480947625</v>
      </c>
      <c r="Y2606">
        <v>-1.0000000000000002</v>
      </c>
      <c r="Z2606">
        <v>-1.0000000000000002</v>
      </c>
      <c r="AA2606">
        <v>18.361289420354979</v>
      </c>
      <c r="AB2606">
        <v>-0.13498977424624065</v>
      </c>
      <c r="AC2606">
        <v>5.0407674035415705E-2</v>
      </c>
      <c r="AD2606">
        <v>-2.552566062468338E-2</v>
      </c>
      <c r="AE2606">
        <v>-5.5053880417754151</v>
      </c>
      <c r="AF2606">
        <v>-1.0000000000000002</v>
      </c>
      <c r="AG2606">
        <v>-1.0000000000000002</v>
      </c>
      <c r="AH2606">
        <v>-1.0000000000000002</v>
      </c>
      <c r="AI2606">
        <v>0</v>
      </c>
      <c r="AJ2606">
        <v>0</v>
      </c>
      <c r="AK2606">
        <v>-0.12391888538001314</v>
      </c>
      <c r="AL2606">
        <v>-0.12278289093995637</v>
      </c>
      <c r="AM2606">
        <v>-0.15582397940182624</v>
      </c>
      <c r="AN2606">
        <v>0.16360460889171846</v>
      </c>
      <c r="AO2606">
        <v>-4.5151939119457216</v>
      </c>
      <c r="AP2606">
        <v>3.4762007675931788</v>
      </c>
      <c r="AQ2606">
        <v>23.282262570465782</v>
      </c>
      <c r="AR2606">
        <v>0.58654711717878016</v>
      </c>
      <c r="AS2606">
        <v>0.42190954897520555</v>
      </c>
      <c r="AT2606">
        <v>-1.0000000000000002</v>
      </c>
      <c r="AU2606">
        <v>-1.0000000000000002</v>
      </c>
      <c r="AV2606">
        <v>-8.3027364022965188E-3</v>
      </c>
      <c r="AW2606">
        <v>25.673351941115961</v>
      </c>
      <c r="AX2606">
        <v>25.673351941115961</v>
      </c>
      <c r="AY2606">
        <v>-0.20609266029399118</v>
      </c>
      <c r="AZ2606">
        <v>-34.928777800140665</v>
      </c>
      <c r="BA2606">
        <v>1361.5232531749737</v>
      </c>
    </row>
    <row r="2607" spans="1:100" x14ac:dyDescent="0.25">
      <c r="A2607">
        <v>5831</v>
      </c>
      <c r="B2607" t="s">
        <v>2887</v>
      </c>
      <c r="C2607">
        <v>2</v>
      </c>
      <c r="D2607">
        <v>2.7158975653564914</v>
      </c>
      <c r="E2607">
        <v>-0.22568860062298271</v>
      </c>
      <c r="F2607">
        <v>-0.48505199105698182</v>
      </c>
      <c r="G2607">
        <v>-0.47958778810185165</v>
      </c>
      <c r="H2607">
        <v>-4.698938172288776E-2</v>
      </c>
      <c r="I2607">
        <v>0</v>
      </c>
      <c r="J2607">
        <v>-2.8193629033732668</v>
      </c>
      <c r="K2607">
        <v>-4.698938172288776E-2</v>
      </c>
      <c r="L2607">
        <v>-1</v>
      </c>
      <c r="M2607">
        <v>-1</v>
      </c>
      <c r="N2607">
        <v>-0.93978763445775515</v>
      </c>
      <c r="O2607">
        <v>0.91628788937578953</v>
      </c>
      <c r="P2607">
        <v>-0.97521384395332045</v>
      </c>
      <c r="Q2607">
        <v>-1.9910689162626889</v>
      </c>
      <c r="R2607">
        <v>-0.65247095746154149</v>
      </c>
      <c r="S2607">
        <v>0.30607103419928527</v>
      </c>
      <c r="T2607">
        <v>0.18131333985565737</v>
      </c>
      <c r="U2607">
        <v>-4.9755589261815281E-2</v>
      </c>
      <c r="V2607">
        <v>-1.6210086574455548E-2</v>
      </c>
      <c r="W2607">
        <v>16.278536912126793</v>
      </c>
      <c r="X2607">
        <v>0.21279837375728261</v>
      </c>
      <c r="Y2607">
        <v>-1</v>
      </c>
      <c r="Z2607">
        <v>-1</v>
      </c>
      <c r="AA2607">
        <v>25.862806256731858</v>
      </c>
      <c r="AB2607">
        <v>-2.5447791622736263E-2</v>
      </c>
      <c r="AC2607">
        <v>-2.5288383816883558E-2</v>
      </c>
      <c r="AD2607">
        <v>-2.8652362435651793E-2</v>
      </c>
      <c r="AE2607">
        <v>4.459181410519605</v>
      </c>
      <c r="AF2607">
        <v>-1</v>
      </c>
      <c r="AG2607">
        <v>-1</v>
      </c>
      <c r="AH2607">
        <v>-1</v>
      </c>
      <c r="AI2607">
        <v>-9.1557161459217291E-3</v>
      </c>
      <c r="AJ2607">
        <v>-1.6210086574455548E-2</v>
      </c>
      <c r="AK2607">
        <v>0.26256602585198124</v>
      </c>
      <c r="AL2607">
        <v>-9.0738068862733931E-2</v>
      </c>
      <c r="AM2607">
        <v>0.29747119841191816</v>
      </c>
      <c r="AN2607">
        <v>-0.11403033819686438</v>
      </c>
      <c r="AO2607">
        <v>7.9618010715870131</v>
      </c>
      <c r="AP2607">
        <v>-2.5166397812644323</v>
      </c>
      <c r="AQ2607">
        <v>20.952249260786473</v>
      </c>
      <c r="AR2607">
        <v>0.50666381389217041</v>
      </c>
      <c r="AS2607">
        <v>0.27993632203207908</v>
      </c>
      <c r="AT2607">
        <v>-1</v>
      </c>
      <c r="AU2607">
        <v>-1</v>
      </c>
      <c r="AV2607">
        <v>-0.81413888854410799</v>
      </c>
      <c r="AW2607">
        <v>35.248670542455912</v>
      </c>
      <c r="AX2607">
        <v>35.106195796584799</v>
      </c>
      <c r="AY2607">
        <v>1.5881815051472875E-2</v>
      </c>
      <c r="AZ2607">
        <v>-26.416378211718257</v>
      </c>
      <c r="BA2607">
        <v>1378.4170785274571</v>
      </c>
    </row>
    <row r="2608" spans="1:100" x14ac:dyDescent="0.25">
      <c r="A2608">
        <v>5834</v>
      </c>
      <c r="B2608" t="s">
        <v>2888</v>
      </c>
      <c r="C2608">
        <v>3</v>
      </c>
      <c r="D2608">
        <v>3.4362008227366294</v>
      </c>
      <c r="E2608">
        <v>-0.37979735017310079</v>
      </c>
      <c r="F2608">
        <v>0.12019130107051781</v>
      </c>
      <c r="G2608">
        <v>1.5464594578996696E-2</v>
      </c>
      <c r="H2608">
        <v>8.9892667842715018E-2</v>
      </c>
      <c r="I2608">
        <v>0</v>
      </c>
      <c r="J2608">
        <v>5.3935600705629012</v>
      </c>
      <c r="K2608">
        <v>8.9892667842715018E-2</v>
      </c>
      <c r="L2608">
        <v>-0.99999999999999944</v>
      </c>
      <c r="M2608">
        <v>-0.99999999999999944</v>
      </c>
      <c r="N2608">
        <v>1.7978533568542998</v>
      </c>
      <c r="O2608">
        <v>8.8452254878785332</v>
      </c>
      <c r="P2608">
        <v>-0.60939525778565062</v>
      </c>
      <c r="Q2608">
        <v>0.89504576569536765</v>
      </c>
      <c r="R2608">
        <v>0.27953007262287477</v>
      </c>
      <c r="S2608">
        <v>0.3399610060381793</v>
      </c>
      <c r="T2608">
        <v>0.37135613239919163</v>
      </c>
      <c r="U2608">
        <v>5.8617043281577082E-2</v>
      </c>
      <c r="V2608">
        <v>0</v>
      </c>
      <c r="W2608">
        <v>27.201660555049326</v>
      </c>
      <c r="X2608">
        <v>0.89391544278682311</v>
      </c>
      <c r="Y2608">
        <v>-0.99999999999999944</v>
      </c>
      <c r="Z2608">
        <v>-0.99999999999999944</v>
      </c>
      <c r="AA2608">
        <v>48.495388000585983</v>
      </c>
      <c r="AB2608">
        <v>-2.2584322918340602E-2</v>
      </c>
      <c r="AC2608">
        <v>0.23869729669444145</v>
      </c>
      <c r="AD2608">
        <v>0.20417097368217457</v>
      </c>
      <c r="AE2608">
        <v>21.014197372913756</v>
      </c>
      <c r="AF2608">
        <v>-0.99999999999999944</v>
      </c>
      <c r="AG2608">
        <v>-0.99999999999999944</v>
      </c>
      <c r="AH2608">
        <v>-0.99999999999999944</v>
      </c>
      <c r="AI2608">
        <v>-5.704397191197131E-3</v>
      </c>
      <c r="AJ2608">
        <v>0</v>
      </c>
      <c r="AK2608">
        <v>-5.0055477716543534E-2</v>
      </c>
      <c r="AL2608">
        <v>9.4588184666686961E-2</v>
      </c>
      <c r="AM2608">
        <v>0.1721612890273658</v>
      </c>
      <c r="AN2608">
        <v>-2.5960259142998848E-2</v>
      </c>
      <c r="AO2608">
        <v>4.0537548371014287</v>
      </c>
      <c r="AP2608">
        <v>-0.17606555524153605</v>
      </c>
      <c r="AQ2608">
        <v>32.595220625612249</v>
      </c>
      <c r="AR2608">
        <v>0.76993418171894801</v>
      </c>
      <c r="AS2608">
        <v>0.98380811062953744</v>
      </c>
      <c r="AT2608">
        <v>-0.99999999999999944</v>
      </c>
      <c r="AU2608">
        <v>-0.99999999999999944</v>
      </c>
      <c r="AV2608">
        <v>0.29499466720187123</v>
      </c>
      <c r="AW2608">
        <v>57.164547933222998</v>
      </c>
      <c r="AX2608">
        <v>57.050459989399052</v>
      </c>
      <c r="AY2608">
        <v>0.16345964078536337</v>
      </c>
      <c r="AZ2608">
        <v>1.4779390571652351</v>
      </c>
      <c r="BA2608">
        <v>1418.8376477533518</v>
      </c>
    </row>
    <row r="2609" spans="1:100" x14ac:dyDescent="0.25">
      <c r="A2609">
        <v>5835</v>
      </c>
      <c r="B2609" t="s">
        <v>2889</v>
      </c>
      <c r="C2609">
        <v>2</v>
      </c>
      <c r="D2609">
        <v>3.5090075554571118</v>
      </c>
      <c r="E2609">
        <v>-4.9516601445668919E-2</v>
      </c>
      <c r="F2609">
        <v>-4.63644688287706E-2</v>
      </c>
      <c r="G2609">
        <v>-3.8908144694952157E-2</v>
      </c>
      <c r="H2609">
        <v>4.4178230831837736E-2</v>
      </c>
      <c r="I2609">
        <v>0</v>
      </c>
      <c r="J2609">
        <v>2.6506938499102639</v>
      </c>
      <c r="K2609">
        <v>4.4178230831837736E-2</v>
      </c>
      <c r="L2609">
        <v>-1</v>
      </c>
      <c r="M2609">
        <v>-1</v>
      </c>
      <c r="N2609">
        <v>0.88356461663675456</v>
      </c>
      <c r="O2609">
        <v>6.5982466620626923</v>
      </c>
      <c r="P2609">
        <v>-8.2996835908545674E-2</v>
      </c>
      <c r="Q2609">
        <v>9.4273867056719474E-2</v>
      </c>
      <c r="R2609">
        <v>3.2456549526281908E-2</v>
      </c>
      <c r="S2609">
        <v>0.32311286617223367</v>
      </c>
      <c r="T2609">
        <v>0.25326429659947042</v>
      </c>
      <c r="U2609">
        <v>3.9339921128730554E-2</v>
      </c>
      <c r="V2609">
        <v>-4.4291172035210487E-3</v>
      </c>
      <c r="W2609">
        <v>21.901726644889141</v>
      </c>
      <c r="X2609">
        <v>0.62554211177078667</v>
      </c>
      <c r="Y2609">
        <v>-1</v>
      </c>
      <c r="Z2609">
        <v>-1</v>
      </c>
      <c r="AA2609">
        <v>37.440048220054599</v>
      </c>
      <c r="AB2609">
        <v>7.4489433787862824E-2</v>
      </c>
      <c r="AC2609">
        <v>7.4686767532008869E-2</v>
      </c>
      <c r="AD2609">
        <v>7.0464245985086882E-2</v>
      </c>
      <c r="AE2609">
        <v>13.666046654771716</v>
      </c>
      <c r="AF2609">
        <v>-1</v>
      </c>
      <c r="AG2609">
        <v>-1</v>
      </c>
      <c r="AH2609">
        <v>-1</v>
      </c>
      <c r="AI2609">
        <v>-2.6957087203148926E-3</v>
      </c>
      <c r="AJ2609">
        <v>-4.4291172035210487E-3</v>
      </c>
      <c r="AK2609">
        <v>0.14216743918282648</v>
      </c>
      <c r="AL2609">
        <v>2.9660517806420858E-2</v>
      </c>
      <c r="AM2609">
        <v>0.1572401505383047</v>
      </c>
      <c r="AN2609">
        <v>2.6200709676749048E-2</v>
      </c>
      <c r="AO2609">
        <v>4.3909693488515291</v>
      </c>
      <c r="AP2609">
        <v>1.0541919414710519</v>
      </c>
      <c r="AQ2609">
        <v>26.938531612273664</v>
      </c>
      <c r="AR2609">
        <v>0.6384336060208653</v>
      </c>
      <c r="AS2609">
        <v>0.70606329683109625</v>
      </c>
      <c r="AT2609">
        <v>-1</v>
      </c>
      <c r="AU2609">
        <v>-1</v>
      </c>
      <c r="AV2609">
        <v>9.4787492893835257E-2</v>
      </c>
      <c r="AW2609">
        <v>48.590594876570137</v>
      </c>
      <c r="AX2609">
        <v>48.622907845668628</v>
      </c>
      <c r="AY2609">
        <v>0.11865041183349836</v>
      </c>
      <c r="AZ2609">
        <v>-8.4120887104776454</v>
      </c>
      <c r="BA2609">
        <v>1416.7285814721045</v>
      </c>
    </row>
    <row r="2610" spans="1:100" x14ac:dyDescent="0.25">
      <c r="A2610">
        <v>5836</v>
      </c>
      <c r="B2610" t="s">
        <v>2890</v>
      </c>
      <c r="C2610">
        <v>3</v>
      </c>
      <c r="D2610">
        <v>0.41303426861606446</v>
      </c>
      <c r="E2610">
        <v>5.5066933560760584E-3</v>
      </c>
      <c r="F2610">
        <v>-0.20532427245683457</v>
      </c>
      <c r="G2610">
        <v>-0.20532427245683457</v>
      </c>
      <c r="H2610">
        <v>-9.1794838944015231E-2</v>
      </c>
      <c r="I2610">
        <v>0</v>
      </c>
      <c r="J2610">
        <v>-5.5076903366409145</v>
      </c>
      <c r="K2610">
        <v>-9.1794838944015231E-2</v>
      </c>
      <c r="L2610">
        <v>-0.99999999999999989</v>
      </c>
      <c r="M2610">
        <v>-0.99999999999999989</v>
      </c>
      <c r="N2610">
        <v>-1.8358967788803056</v>
      </c>
      <c r="O2610">
        <v>-5.2999803404816843</v>
      </c>
      <c r="P2610">
        <v>-1.7718953230313104</v>
      </c>
      <c r="Q2610">
        <v>-0.20795041858729962</v>
      </c>
      <c r="R2610">
        <v>-0.24174850382283491</v>
      </c>
      <c r="S2610">
        <v>0.32403047381544281</v>
      </c>
      <c r="T2610">
        <v>0.25094098559605549</v>
      </c>
      <c r="U2610">
        <v>-9.6661009985822444E-2</v>
      </c>
      <c r="V2610">
        <v>-1.4435990214670857E-2</v>
      </c>
      <c r="W2610">
        <v>22.226771926200826</v>
      </c>
      <c r="X2610">
        <v>0.10730800151372503</v>
      </c>
      <c r="Y2610">
        <v>-0.99999999999999989</v>
      </c>
      <c r="Z2610">
        <v>-0.99999999999999989</v>
      </c>
      <c r="AA2610">
        <v>39.817394688398217</v>
      </c>
      <c r="AB2610">
        <v>5.1538999958015752E-2</v>
      </c>
      <c r="AC2610">
        <v>0.13200785904544818</v>
      </c>
      <c r="AD2610">
        <v>0.17310056631694101</v>
      </c>
      <c r="AE2610">
        <v>17.832371266020232</v>
      </c>
      <c r="AF2610">
        <v>-0.99999999999999989</v>
      </c>
      <c r="AG2610">
        <v>-0.99999999999999989</v>
      </c>
      <c r="AH2610">
        <v>-0.99999999999999989</v>
      </c>
      <c r="AI2610">
        <v>-2.2313649826420132E-2</v>
      </c>
      <c r="AJ2610">
        <v>-1.4435990214670857E-2</v>
      </c>
      <c r="AK2610">
        <v>-3.362272698846927E-2</v>
      </c>
      <c r="AL2610">
        <v>7.0014936923984833E-2</v>
      </c>
      <c r="AM2610">
        <v>-0.30200475400145466</v>
      </c>
      <c r="AN2610">
        <v>-3.9322187495375804E-2</v>
      </c>
      <c r="AO2610">
        <v>-7.7182324849787163</v>
      </c>
      <c r="AP2610">
        <v>-0.63298000276447086</v>
      </c>
      <c r="AQ2610">
        <v>16.719081589559902</v>
      </c>
      <c r="AR2610">
        <v>0.46387445921100512</v>
      </c>
      <c r="AS2610">
        <v>1.5513162569709433E-2</v>
      </c>
      <c r="AT2610">
        <v>-0.99999999999999989</v>
      </c>
      <c r="AU2610">
        <v>-0.99999999999999989</v>
      </c>
      <c r="AV2610">
        <v>-0.44707277627966968</v>
      </c>
      <c r="AW2610">
        <v>33.884434345152073</v>
      </c>
      <c r="AX2610">
        <v>31.994562327156579</v>
      </c>
      <c r="AY2610">
        <v>-1.6203698935510255E-2</v>
      </c>
      <c r="AZ2610">
        <v>-36.565499602642959</v>
      </c>
      <c r="BA2610">
        <v>1389.8474516696358</v>
      </c>
    </row>
    <row r="2611" spans="1:100" x14ac:dyDescent="0.25">
      <c r="A2611">
        <v>5837</v>
      </c>
      <c r="B2611" t="s">
        <v>2891</v>
      </c>
      <c r="C2611">
        <v>2</v>
      </c>
      <c r="D2611">
        <v>3.8441213141019159</v>
      </c>
      <c r="E2611">
        <v>2.4921574279225117E-2</v>
      </c>
      <c r="F2611">
        <v>0.13899472003458108</v>
      </c>
      <c r="G2611">
        <v>0.14729277762806942</v>
      </c>
      <c r="H2611">
        <v>8.2699396485054727E-2</v>
      </c>
      <c r="I2611">
        <v>0</v>
      </c>
      <c r="J2611">
        <v>4.9619637891032831</v>
      </c>
      <c r="K2611">
        <v>8.2699396485054727E-2</v>
      </c>
      <c r="L2611">
        <v>-1</v>
      </c>
      <c r="M2611">
        <v>-1</v>
      </c>
      <c r="N2611">
        <v>1.6539879297010942</v>
      </c>
      <c r="O2611">
        <v>8.9990518272307103</v>
      </c>
      <c r="P2611">
        <v>0.29399273530436132</v>
      </c>
      <c r="Q2611">
        <v>0.97539636822749043</v>
      </c>
      <c r="R2611">
        <v>0.32185982792501311</v>
      </c>
      <c r="S2611">
        <v>0.33031357280552598</v>
      </c>
      <c r="T2611">
        <v>0.28366582457599976</v>
      </c>
      <c r="U2611">
        <v>7.6985558856185077E-2</v>
      </c>
      <c r="V2611">
        <v>5.4871055763513186E-4</v>
      </c>
      <c r="W2611">
        <v>24.277700053923859</v>
      </c>
      <c r="X2611">
        <v>0.79993924095745061</v>
      </c>
      <c r="Y2611">
        <v>-1</v>
      </c>
      <c r="Z2611">
        <v>-1</v>
      </c>
      <c r="AA2611">
        <v>42.331794784206728</v>
      </c>
      <c r="AB2611">
        <v>0.11671603495780901</v>
      </c>
      <c r="AC2611">
        <v>0.11692939359621972</v>
      </c>
      <c r="AD2611">
        <v>0.11234411082928712</v>
      </c>
      <c r="AE2611">
        <v>17.556234971459169</v>
      </c>
      <c r="AF2611">
        <v>-1</v>
      </c>
      <c r="AG2611">
        <v>-1</v>
      </c>
      <c r="AH2611">
        <v>-1</v>
      </c>
      <c r="AI2611">
        <v>3.3846317812672149E-5</v>
      </c>
      <c r="AJ2611">
        <v>5.4871055763513186E-4</v>
      </c>
      <c r="AK2611">
        <v>9.1295273382590011E-2</v>
      </c>
      <c r="AL2611">
        <v>8.0532683606657315E-2</v>
      </c>
      <c r="AM2611">
        <v>9.7988150036250665E-2</v>
      </c>
      <c r="AN2611">
        <v>8.5452710178803098E-2</v>
      </c>
      <c r="AO2611">
        <v>2.882181343366724</v>
      </c>
      <c r="AP2611">
        <v>2.5629799469558567</v>
      </c>
      <c r="AQ2611">
        <v>29.46792300080153</v>
      </c>
      <c r="AR2611">
        <v>0.6941104615229492</v>
      </c>
      <c r="AS2611">
        <v>0.8861152618387762</v>
      </c>
      <c r="AT2611">
        <v>-1</v>
      </c>
      <c r="AU2611">
        <v>-1</v>
      </c>
      <c r="AV2611">
        <v>0.47883729659943064</v>
      </c>
      <c r="AW2611">
        <v>54.227974895692519</v>
      </c>
      <c r="AX2611">
        <v>54.334141137173788</v>
      </c>
      <c r="AY2611">
        <v>0.16207335589943761</v>
      </c>
      <c r="AZ2611">
        <v>-0.80471369087353117</v>
      </c>
      <c r="BA2611">
        <v>1442.8469674381845</v>
      </c>
    </row>
    <row r="2612" spans="1:100" x14ac:dyDescent="0.25">
      <c r="A2612">
        <v>5839</v>
      </c>
      <c r="B2612" t="s">
        <v>2892</v>
      </c>
      <c r="C2612">
        <v>3</v>
      </c>
      <c r="D2612">
        <v>5.1664164227577007</v>
      </c>
      <c r="E2612">
        <v>-5.5973470153293497E-3</v>
      </c>
      <c r="F2612">
        <v>-0.15637630230586419</v>
      </c>
      <c r="G2612">
        <v>-0.15637630230586419</v>
      </c>
      <c r="H2612">
        <v>0.13953626000921876</v>
      </c>
      <c r="I2612">
        <v>0</v>
      </c>
      <c r="J2612">
        <v>8.3721756005531205</v>
      </c>
      <c r="K2612">
        <v>0.13953626000921876</v>
      </c>
      <c r="L2612">
        <v>-0.99999999999999856</v>
      </c>
      <c r="M2612">
        <v>-0.99999999999999856</v>
      </c>
      <c r="N2612">
        <v>2.7907252001843736</v>
      </c>
      <c r="O2612">
        <v>13.382215721004952</v>
      </c>
      <c r="P2612">
        <v>-1.723189039330191E-3</v>
      </c>
      <c r="Q2612">
        <v>0.37016094848767134</v>
      </c>
      <c r="R2612">
        <v>7.7803479885176219E-2</v>
      </c>
      <c r="S2612">
        <v>0.33333333333333282</v>
      </c>
      <c r="T2612">
        <v>0.3541236923917962</v>
      </c>
      <c r="U2612">
        <v>0.44091738516733753</v>
      </c>
      <c r="V2612">
        <v>0</v>
      </c>
      <c r="W2612">
        <v>39.553526035329909</v>
      </c>
      <c r="X2612">
        <v>2.3386573448501062</v>
      </c>
      <c r="Y2612">
        <v>-0.99999999999999856</v>
      </c>
      <c r="Z2612">
        <v>-0.99999999999999856</v>
      </c>
      <c r="AA2612">
        <v>71.931919799170004</v>
      </c>
      <c r="AB2612">
        <v>0.45745603570735166</v>
      </c>
      <c r="AC2612">
        <v>-1.8557986245143602E-2</v>
      </c>
      <c r="AD2612">
        <v>0.20711375621688999</v>
      </c>
      <c r="AE2612">
        <v>32.300590283954904</v>
      </c>
      <c r="AF2612">
        <v>-0.99999999999999856</v>
      </c>
      <c r="AG2612">
        <v>-0.99999999999999856</v>
      </c>
      <c r="AH2612">
        <v>-0.99999999999999856</v>
      </c>
      <c r="AI2612">
        <v>1.3521935208714746E-2</v>
      </c>
      <c r="AJ2612">
        <v>0</v>
      </c>
      <c r="AK2612">
        <v>-0.15122220364662226</v>
      </c>
      <c r="AL2612">
        <v>0.17802056270322825</v>
      </c>
      <c r="AM2612">
        <v>0.15532725289654631</v>
      </c>
      <c r="AN2612">
        <v>0.19823192407971824</v>
      </c>
      <c r="AO2612">
        <v>3.1270703041805463</v>
      </c>
      <c r="AP2612">
        <v>5.8459009155090929</v>
      </c>
      <c r="AQ2612">
        <v>47.925701635883009</v>
      </c>
      <c r="AR2612">
        <v>1.1283744108924667</v>
      </c>
      <c r="AS2612">
        <v>2.4781936048593249</v>
      </c>
      <c r="AT2612">
        <v>-0.99999999999999856</v>
      </c>
      <c r="AU2612">
        <v>-0.99999999999999856</v>
      </c>
      <c r="AV2612">
        <v>-7.8572822420687971E-2</v>
      </c>
      <c r="AW2612">
        <v>91.160036435684034</v>
      </c>
      <c r="AX2612">
        <v>91.430475139858331</v>
      </c>
      <c r="AY2612">
        <v>0.46720814079014322</v>
      </c>
      <c r="AZ2612">
        <v>47.408363821451601</v>
      </c>
      <c r="BA2612">
        <v>1544.4310458594641</v>
      </c>
    </row>
    <row r="2613" spans="1:100" x14ac:dyDescent="0.25">
      <c r="A2613">
        <v>5840</v>
      </c>
      <c r="B2613" t="s">
        <v>2893</v>
      </c>
      <c r="C2613">
        <v>3</v>
      </c>
      <c r="D2613">
        <v>1.3659187269539035</v>
      </c>
      <c r="E2613">
        <v>-0.37495926733585744</v>
      </c>
      <c r="F2613">
        <v>7.4757065850158955E-4</v>
      </c>
      <c r="G2613">
        <v>-0.11328934347471251</v>
      </c>
      <c r="H2613">
        <v>0.17350551678176501</v>
      </c>
      <c r="I2613">
        <v>0</v>
      </c>
      <c r="J2613">
        <v>10.410331006905899</v>
      </c>
      <c r="K2613">
        <v>0.17350551678176501</v>
      </c>
      <c r="L2613">
        <v>-1.0000000000000002</v>
      </c>
      <c r="M2613">
        <v>-1.0000000000000002</v>
      </c>
      <c r="N2613">
        <v>3.4701103356352996</v>
      </c>
      <c r="O2613">
        <v>11.66296039038509</v>
      </c>
      <c r="P2613">
        <v>0.74907009300307359</v>
      </c>
      <c r="Q2613">
        <v>-0.30765931417402176</v>
      </c>
      <c r="R2613">
        <v>-1.9648719419526173E-2</v>
      </c>
      <c r="S2613">
        <v>0.33333333333333331</v>
      </c>
      <c r="T2613">
        <v>-3.7065175501146137E-2</v>
      </c>
      <c r="U2613">
        <v>0.15875914600164784</v>
      </c>
      <c r="V2613">
        <v>-1.7092582894202103E-2</v>
      </c>
      <c r="W2613">
        <v>10.577168166314715</v>
      </c>
      <c r="X2613">
        <v>0.35902282111537404</v>
      </c>
      <c r="Y2613">
        <v>-1.0000000000000002</v>
      </c>
      <c r="Z2613">
        <v>-1.0000000000000002</v>
      </c>
      <c r="AA2613">
        <v>14.718706892632268</v>
      </c>
      <c r="AB2613">
        <v>-0.11689564847050941</v>
      </c>
      <c r="AC2613">
        <v>0.10302856275811592</v>
      </c>
      <c r="AD2613">
        <v>9.7090834627135247E-2</v>
      </c>
      <c r="AE2613">
        <v>4.1611874457370801</v>
      </c>
      <c r="AF2613">
        <v>-1.0000000000000002</v>
      </c>
      <c r="AG2613">
        <v>-1.0000000000000002</v>
      </c>
      <c r="AH2613">
        <v>-1.0000000000000002</v>
      </c>
      <c r="AI2613">
        <v>0</v>
      </c>
      <c r="AJ2613">
        <v>-1.7092582894202103E-2</v>
      </c>
      <c r="AK2613">
        <v>0.37472565141997938</v>
      </c>
      <c r="AL2613">
        <v>-4.4846007484636997E-2</v>
      </c>
      <c r="AM2613">
        <v>0.2270742970098299</v>
      </c>
      <c r="AN2613">
        <v>3.3291982367438598E-2</v>
      </c>
      <c r="AO2613">
        <v>7.550485682345645</v>
      </c>
      <c r="AP2613">
        <v>0.60806952176277973</v>
      </c>
      <c r="AQ2613">
        <v>20.987499173220616</v>
      </c>
      <c r="AR2613">
        <v>0.43793472093963304</v>
      </c>
      <c r="AS2613">
        <v>0.53252833789713938</v>
      </c>
      <c r="AT2613">
        <v>-1.0000000000000002</v>
      </c>
      <c r="AU2613">
        <v>-1.0000000000000002</v>
      </c>
      <c r="AV2613">
        <v>-0.13293806289423868</v>
      </c>
      <c r="AW2613">
        <v>26.989736804780144</v>
      </c>
      <c r="AX2613">
        <v>25.280478515359931</v>
      </c>
      <c r="AY2613">
        <v>-2.5137855024271523E-2</v>
      </c>
      <c r="AZ2613">
        <v>-42.063850781379173</v>
      </c>
      <c r="BA2613">
        <v>1335.6343855715502</v>
      </c>
    </row>
    <row r="2614" spans="1:100" x14ac:dyDescent="0.25">
      <c r="A2614">
        <v>5841</v>
      </c>
      <c r="B2614" t="s">
        <v>2894</v>
      </c>
      <c r="C2614">
        <v>3</v>
      </c>
      <c r="D2614">
        <v>5.0718915583889554</v>
      </c>
      <c r="E2614">
        <v>7.2925718570090281E-2</v>
      </c>
      <c r="F2614">
        <v>0.14074651993185139</v>
      </c>
      <c r="G2614">
        <v>0.16823126925552617</v>
      </c>
      <c r="H2614">
        <v>0.2263054068023424</v>
      </c>
      <c r="I2614">
        <v>0</v>
      </c>
      <c r="J2614">
        <v>13.578324408140535</v>
      </c>
      <c r="K2614">
        <v>0.2263054068023424</v>
      </c>
      <c r="L2614">
        <v>-1.0000000000000009</v>
      </c>
      <c r="M2614">
        <v>-1.0000000000000009</v>
      </c>
      <c r="N2614">
        <v>4.5261081360468465</v>
      </c>
      <c r="O2614">
        <v>18.818447235785023</v>
      </c>
      <c r="P2614">
        <v>0.33702396329283701</v>
      </c>
      <c r="Q2614">
        <v>-1.6537804104719449</v>
      </c>
      <c r="R2614">
        <v>-0.45804844490254421</v>
      </c>
      <c r="S2614">
        <v>0.33333333333333348</v>
      </c>
      <c r="T2614">
        <v>0.28037124208740205</v>
      </c>
      <c r="U2614">
        <v>0.11221220540590815</v>
      </c>
      <c r="V2614">
        <v>3.0205242291452472E-3</v>
      </c>
      <c r="W2614">
        <v>20.105275930137847</v>
      </c>
      <c r="X2614">
        <v>0.80140904437096494</v>
      </c>
      <c r="Y2614">
        <v>-1.0000000000000009</v>
      </c>
      <c r="Z2614">
        <v>-1.0000000000000009</v>
      </c>
      <c r="AA2614">
        <v>33.004251350511602</v>
      </c>
      <c r="AB2614">
        <v>0.11494111391410418</v>
      </c>
      <c r="AC2614">
        <v>7.9307965903148023E-2</v>
      </c>
      <c r="AD2614">
        <v>7.2891397488273488E-2</v>
      </c>
      <c r="AE2614">
        <v>13.357023865276286</v>
      </c>
      <c r="AF2614">
        <v>-1.0000000000000009</v>
      </c>
      <c r="AG2614">
        <v>-1.0000000000000009</v>
      </c>
      <c r="AH2614">
        <v>-1.0000000000000009</v>
      </c>
      <c r="AI2614">
        <v>-1.772645073268925E-3</v>
      </c>
      <c r="AJ2614">
        <v>3.0205242291452472E-3</v>
      </c>
      <c r="AK2614">
        <v>6.5366142350429646E-2</v>
      </c>
      <c r="AL2614">
        <v>-5.5339353895816727E-2</v>
      </c>
      <c r="AM2614">
        <v>0.12957826821043386</v>
      </c>
      <c r="AN2614">
        <v>0.16730503630258492</v>
      </c>
      <c r="AO2614">
        <v>3.5662874170129952</v>
      </c>
      <c r="AP2614">
        <v>3.9059291380855377</v>
      </c>
      <c r="AQ2614">
        <v>33.683600338278417</v>
      </c>
      <c r="AR2614">
        <v>0.72893730505578869</v>
      </c>
      <c r="AS2614">
        <v>1.0277144511733067</v>
      </c>
      <c r="AT2614">
        <v>-1.0000000000000009</v>
      </c>
      <c r="AU2614">
        <v>-1.0000000000000009</v>
      </c>
      <c r="AV2614">
        <v>-0.28981717564701787</v>
      </c>
      <c r="AW2614">
        <v>55.72862772438215</v>
      </c>
      <c r="AX2614">
        <v>55.995227245831302</v>
      </c>
      <c r="AY2614">
        <v>8.2084711704682983E-2</v>
      </c>
      <c r="AZ2614">
        <v>6.5651545472378885</v>
      </c>
      <c r="BA2614">
        <v>1464.854549872387</v>
      </c>
      <c r="CU2614" t="e">
        <v>#N/A</v>
      </c>
      <c r="CV2614" t="e">
        <v>#N/A</v>
      </c>
    </row>
    <row r="2615" spans="1:100" x14ac:dyDescent="0.25">
      <c r="A2615">
        <v>5842</v>
      </c>
      <c r="B2615" t="s">
        <v>1307</v>
      </c>
      <c r="C2615">
        <v>3</v>
      </c>
      <c r="D2615">
        <v>5.2739590393453204</v>
      </c>
      <c r="E2615">
        <v>0.17277747583739689</v>
      </c>
      <c r="F2615">
        <v>4.6633267581097062</v>
      </c>
      <c r="G2615">
        <v>4.7123701832798126</v>
      </c>
      <c r="H2615">
        <v>5.6639844508706849E-3</v>
      </c>
      <c r="I2615">
        <v>0</v>
      </c>
      <c r="J2615">
        <v>0.33983906705224221</v>
      </c>
      <c r="K2615">
        <v>5.6639844508706849E-3</v>
      </c>
      <c r="L2615">
        <v>-1.0000000000000007</v>
      </c>
      <c r="M2615">
        <v>-1.0000000000000007</v>
      </c>
      <c r="N2615">
        <v>0.11327968901741386</v>
      </c>
      <c r="O2615">
        <v>10.326168289677373</v>
      </c>
      <c r="P2615">
        <v>-0.12194375031388051</v>
      </c>
      <c r="Q2615">
        <v>5.5843887771882246</v>
      </c>
      <c r="R2615">
        <v>1.6584126565554365</v>
      </c>
      <c r="S2615">
        <v>0.33333333333333337</v>
      </c>
      <c r="T2615">
        <v>0.38777022751420143</v>
      </c>
      <c r="U2615">
        <v>5.7958076683962328E-2</v>
      </c>
      <c r="V2615">
        <v>2.3996794146182353E-2</v>
      </c>
      <c r="W2615">
        <v>31.895777889072374</v>
      </c>
      <c r="X2615">
        <v>1.1651527220219218</v>
      </c>
      <c r="Y2615">
        <v>-1.0000000000000007</v>
      </c>
      <c r="Z2615">
        <v>-1.0000000000000007</v>
      </c>
      <c r="AA2615">
        <v>64.543712824303228</v>
      </c>
      <c r="AB2615">
        <v>0.39806420640458018</v>
      </c>
      <c r="AC2615">
        <v>0.27407126240394331</v>
      </c>
      <c r="AD2615">
        <v>-5.234502323501488E-2</v>
      </c>
      <c r="AE2615">
        <v>30.989522278675434</v>
      </c>
      <c r="AF2615">
        <v>-1.0000000000000007</v>
      </c>
      <c r="AG2615">
        <v>-1.0000000000000007</v>
      </c>
      <c r="AH2615">
        <v>-1.0000000000000007</v>
      </c>
      <c r="AI2615">
        <v>0</v>
      </c>
      <c r="AJ2615">
        <v>2.3996794146182353E-2</v>
      </c>
      <c r="AK2615">
        <v>-0.11471357961251037</v>
      </c>
      <c r="AL2615">
        <v>-8.1779050047171786E-2</v>
      </c>
      <c r="AM2615">
        <v>0.30255730723777746</v>
      </c>
      <c r="AN2615">
        <v>7.0450833387401504E-2</v>
      </c>
      <c r="AO2615">
        <v>6.9903647828818833</v>
      </c>
      <c r="AP2615">
        <v>1.3523755844491778</v>
      </c>
      <c r="AQ2615">
        <v>32.235616956124595</v>
      </c>
      <c r="AR2615">
        <v>0.80305843167767976</v>
      </c>
      <c r="AS2615">
        <v>1.1708167064727923</v>
      </c>
      <c r="AT2615">
        <v>-1.0000000000000007</v>
      </c>
      <c r="AU2615">
        <v>-1.0000000000000007</v>
      </c>
      <c r="AV2615">
        <v>6.3707828398352486</v>
      </c>
      <c r="AW2615">
        <v>76.222256698429788</v>
      </c>
      <c r="AX2615">
        <v>78.621936113048037</v>
      </c>
      <c r="AY2615">
        <v>0.20094440726603599</v>
      </c>
      <c r="AZ2615">
        <v>28.397913788304059</v>
      </c>
      <c r="BA2615">
        <v>1475.2411646220517</v>
      </c>
    </row>
    <row r="2616" spans="1:100" x14ac:dyDescent="0.25">
      <c r="A2616">
        <v>5843</v>
      </c>
      <c r="B2616" t="s">
        <v>2895</v>
      </c>
      <c r="C2616">
        <v>3</v>
      </c>
      <c r="D2616">
        <v>5.5269513793922513</v>
      </c>
      <c r="E2616">
        <v>0</v>
      </c>
      <c r="F2616">
        <v>-0.9677966243416054</v>
      </c>
      <c r="G2616">
        <v>-0.9677966243416054</v>
      </c>
      <c r="H2616">
        <v>0.26334963606013284</v>
      </c>
      <c r="I2616">
        <v>8.2774475527146063E-2</v>
      </c>
      <c r="J2616">
        <v>20.767446695236742</v>
      </c>
      <c r="K2616">
        <v>0.34612411158727902</v>
      </c>
      <c r="L2616">
        <v>-1.0000000000000009</v>
      </c>
      <c r="M2616">
        <v>-1.0000000000000009</v>
      </c>
      <c r="N2616">
        <v>6.9224822317455814</v>
      </c>
      <c r="O2616">
        <v>25.326601450287384</v>
      </c>
      <c r="P2616">
        <v>1.1374952626940531</v>
      </c>
      <c r="Q2616">
        <v>0.7980126472602227</v>
      </c>
      <c r="R2616">
        <v>0.37836866066078512</v>
      </c>
      <c r="S2616">
        <v>0.33333333333333359</v>
      </c>
      <c r="T2616">
        <v>0.34558377243601596</v>
      </c>
      <c r="U2616">
        <v>0.34357112618148844</v>
      </c>
      <c r="V2616">
        <v>-4.3401195492113818E-2</v>
      </c>
      <c r="W2616">
        <v>25.318516994857795</v>
      </c>
      <c r="X2616">
        <v>1.4621242495588485</v>
      </c>
      <c r="Y2616">
        <v>-1.0000000000000009</v>
      </c>
      <c r="Z2616">
        <v>-1.0000000000000009</v>
      </c>
      <c r="AA2616">
        <v>63.26404012823231</v>
      </c>
      <c r="AB2616">
        <v>0.15479212649120755</v>
      </c>
      <c r="AC2616">
        <v>0.30994597387305933</v>
      </c>
      <c r="AD2616">
        <v>0.28660498909000764</v>
      </c>
      <c r="AE2616">
        <v>37.56715447271371</v>
      </c>
      <c r="AF2616">
        <v>-1.0000000000000009</v>
      </c>
      <c r="AG2616">
        <v>-1.0000000000000009</v>
      </c>
      <c r="AH2616">
        <v>-1.0000000000000009</v>
      </c>
      <c r="AI2616">
        <v>0</v>
      </c>
      <c r="AJ2616">
        <v>-4.3401195492113818E-2</v>
      </c>
      <c r="AK2616">
        <v>2.0257717244485385E-2</v>
      </c>
      <c r="AL2616">
        <v>0.15565053144695487</v>
      </c>
      <c r="AM2616">
        <v>8.3184879586402152E-2</v>
      </c>
      <c r="AN2616">
        <v>0.27151523803501804</v>
      </c>
      <c r="AO2616">
        <v>2.1809105758824807</v>
      </c>
      <c r="AP2616">
        <v>7.5661336081102242</v>
      </c>
      <c r="AQ2616">
        <v>46.085963690094545</v>
      </c>
      <c r="AR2616">
        <v>0.97908703645872386</v>
      </c>
      <c r="AS2616">
        <v>1.8082483611461275</v>
      </c>
      <c r="AT2616">
        <v>-1.0000000000000009</v>
      </c>
      <c r="AU2616">
        <v>-1.0000000000000009</v>
      </c>
      <c r="AV2616">
        <v>-0.58942796368081996</v>
      </c>
      <c r="AW2616">
        <v>96.156775186629901</v>
      </c>
      <c r="AX2616">
        <v>91.816655637418492</v>
      </c>
      <c r="AY2616">
        <v>0.33685634581097063</v>
      </c>
      <c r="AZ2616">
        <v>48.274994492056038</v>
      </c>
      <c r="BA2616">
        <v>1571.5564633928943</v>
      </c>
    </row>
    <row r="2617" spans="1:100" x14ac:dyDescent="0.25">
      <c r="A2617">
        <v>5844</v>
      </c>
      <c r="B2617" t="s">
        <v>2896</v>
      </c>
      <c r="C2617">
        <v>3</v>
      </c>
      <c r="D2617">
        <v>5.3046860583861868</v>
      </c>
      <c r="E2617">
        <v>-0.16693292825391043</v>
      </c>
      <c r="F2617">
        <v>0.11813998788928354</v>
      </c>
      <c r="G2617">
        <v>7.968765334083841E-2</v>
      </c>
      <c r="H2617">
        <v>0.24471403427503777</v>
      </c>
      <c r="I2617">
        <v>0</v>
      </c>
      <c r="J2617">
        <v>14.682842056502269</v>
      </c>
      <c r="K2617">
        <v>0.24471403427503777</v>
      </c>
      <c r="L2617">
        <v>-0.99999999999999978</v>
      </c>
      <c r="M2617">
        <v>-0.99999999999999978</v>
      </c>
      <c r="N2617">
        <v>4.8942806855007559</v>
      </c>
      <c r="O2617">
        <v>20.067215768229282</v>
      </c>
      <c r="P2617">
        <v>-0.47950702704536474</v>
      </c>
      <c r="Q2617">
        <v>-7.4729856365966588E-2</v>
      </c>
      <c r="R2617">
        <v>-7.5359804243640013E-2</v>
      </c>
      <c r="S2617">
        <v>0.33333333333333343</v>
      </c>
      <c r="T2617">
        <v>0.37930012588135448</v>
      </c>
      <c r="U2617">
        <v>-0.19802018092232773</v>
      </c>
      <c r="V2617">
        <v>-1.1030752586488673E-3</v>
      </c>
      <c r="W2617">
        <v>10.751846750346942</v>
      </c>
      <c r="X2617">
        <v>-0.28481295775353321</v>
      </c>
      <c r="Y2617">
        <v>-0.99999999999999978</v>
      </c>
      <c r="Z2617">
        <v>-0.99999999999999978</v>
      </c>
      <c r="AA2617">
        <v>22.341855033414607</v>
      </c>
      <c r="AB2617">
        <v>4.5590312711762421E-2</v>
      </c>
      <c r="AC2617">
        <v>6.3262970526231019E-2</v>
      </c>
      <c r="AD2617">
        <v>0.12445407850823288</v>
      </c>
      <c r="AE2617">
        <v>11.665368087311311</v>
      </c>
      <c r="AF2617">
        <v>-0.99999999999999978</v>
      </c>
      <c r="AG2617">
        <v>-0.99999999999999978</v>
      </c>
      <c r="AH2617">
        <v>-0.99999999999999978</v>
      </c>
      <c r="AI2617">
        <v>-6.795965812262815E-2</v>
      </c>
      <c r="AJ2617">
        <v>-1.1030752586488673E-3</v>
      </c>
      <c r="AK2617">
        <v>-0.10852938903337708</v>
      </c>
      <c r="AL2617">
        <v>0.16278123094493946</v>
      </c>
      <c r="AM2617">
        <v>-0.2028345337870843</v>
      </c>
      <c r="AN2617">
        <v>0.31981514535486977</v>
      </c>
      <c r="AO2617">
        <v>-5.6135102898439939</v>
      </c>
      <c r="AP2617">
        <v>8.8092847885964414</v>
      </c>
      <c r="AQ2617">
        <v>25.434688806849206</v>
      </c>
      <c r="AR2617">
        <v>0.51351020303371131</v>
      </c>
      <c r="AS2617">
        <v>-4.0098923478495141E-2</v>
      </c>
      <c r="AT2617">
        <v>-0.99999999999999978</v>
      </c>
      <c r="AU2617">
        <v>-0.99999999999999978</v>
      </c>
      <c r="AV2617">
        <v>4.3278490971977827E-3</v>
      </c>
      <c r="AW2617">
        <v>51.218355590240357</v>
      </c>
      <c r="AX2617">
        <v>49.748854901922918</v>
      </c>
      <c r="AY2617">
        <v>0.15191651181217111</v>
      </c>
      <c r="AZ2617">
        <v>6.077119610272363</v>
      </c>
      <c r="BA2617">
        <v>1337.2902154391852</v>
      </c>
    </row>
    <row r="2618" spans="1:100" x14ac:dyDescent="0.25">
      <c r="A2618">
        <v>5845</v>
      </c>
      <c r="B2618" t="s">
        <v>2897</v>
      </c>
      <c r="C2618">
        <v>2</v>
      </c>
      <c r="D2618">
        <v>3.7568262080139898</v>
      </c>
      <c r="E2618">
        <v>5.530879987309105E-3</v>
      </c>
      <c r="F2618">
        <v>9.0709773091089976E-2</v>
      </c>
      <c r="G2618">
        <v>9.8788564212330857E-2</v>
      </c>
      <c r="H2618">
        <v>7.2664865954506191E-2</v>
      </c>
      <c r="I2618">
        <v>0</v>
      </c>
      <c r="J2618">
        <v>4.3598919572703707</v>
      </c>
      <c r="K2618">
        <v>7.2664865954506191E-2</v>
      </c>
      <c r="L2618">
        <v>-1</v>
      </c>
      <c r="M2618">
        <v>-1</v>
      </c>
      <c r="N2618">
        <v>1.4532973190901237</v>
      </c>
      <c r="O2618">
        <v>8.3736566108799497</v>
      </c>
      <c r="P2618">
        <v>0.19578923346618693</v>
      </c>
      <c r="Q2618">
        <v>0.74586928904334848</v>
      </c>
      <c r="R2618">
        <v>0.24647202531083173</v>
      </c>
      <c r="S2618">
        <v>0.32843783230473816</v>
      </c>
      <c r="T2618">
        <v>0.27574641052186322</v>
      </c>
      <c r="U2618">
        <v>6.7179098051784042E-2</v>
      </c>
      <c r="V2618">
        <v>-7.4798344936364875E-4</v>
      </c>
      <c r="W2618">
        <v>23.658773359769182</v>
      </c>
      <c r="X2618">
        <v>0.75450984421962242</v>
      </c>
      <c r="Y2618">
        <v>-1</v>
      </c>
      <c r="Z2618">
        <v>-1</v>
      </c>
      <c r="AA2618">
        <v>41.057524408081932</v>
      </c>
      <c r="AB2618">
        <v>0.10571626089968066</v>
      </c>
      <c r="AC2618">
        <v>0.10592544515011476</v>
      </c>
      <c r="AD2618">
        <v>0.10143465948563918</v>
      </c>
      <c r="AE2618">
        <v>16.542864457575888</v>
      </c>
      <c r="AF2618">
        <v>-1</v>
      </c>
      <c r="AG2618">
        <v>-1</v>
      </c>
      <c r="AH2618">
        <v>-1</v>
      </c>
      <c r="AI2618">
        <v>-6.7718625091792183E-4</v>
      </c>
      <c r="AJ2618">
        <v>-7.4798344936364875E-4</v>
      </c>
      <c r="AK2618">
        <v>0.10454716470574285</v>
      </c>
      <c r="AL2618">
        <v>6.7280792283504476E-2</v>
      </c>
      <c r="AM2618">
        <v>0.11342293758620335</v>
      </c>
      <c r="AN2618">
        <v>7.0017922628850413E-2</v>
      </c>
      <c r="AO2618">
        <v>3.2752114879230669</v>
      </c>
      <c r="AP2618">
        <v>2.1699498023995138</v>
      </c>
      <c r="AQ2618">
        <v>28.809031851442715</v>
      </c>
      <c r="AR2618">
        <v>0.67960697760945177</v>
      </c>
      <c r="AS2618">
        <v>0.83921281459146824</v>
      </c>
      <c r="AT2618">
        <v>-1</v>
      </c>
      <c r="AU2618">
        <v>-1</v>
      </c>
      <c r="AV2618">
        <v>0.37879464692397535</v>
      </c>
      <c r="AW2618">
        <v>52.759471516967174</v>
      </c>
      <c r="AX2618">
        <v>52.846399427937435</v>
      </c>
      <c r="AY2618">
        <v>0.15076194175692242</v>
      </c>
      <c r="AZ2618">
        <v>-2.7863888452227266</v>
      </c>
      <c r="BA2618">
        <v>1393.0911244335164</v>
      </c>
    </row>
    <row r="2619" spans="1:100" x14ac:dyDescent="0.25">
      <c r="A2619">
        <v>5846</v>
      </c>
      <c r="B2619" t="s">
        <v>2898</v>
      </c>
      <c r="C2619">
        <v>3</v>
      </c>
      <c r="D2619">
        <v>3.4574744260987469</v>
      </c>
      <c r="E2619">
        <v>0</v>
      </c>
      <c r="F2619">
        <v>-2.3290133162247102E-2</v>
      </c>
      <c r="G2619">
        <v>-2.3290133162247102E-2</v>
      </c>
      <c r="H2619">
        <v>7.4526191638218955E-2</v>
      </c>
      <c r="I2619">
        <v>0</v>
      </c>
      <c r="J2619">
        <v>4.4715714982931356</v>
      </c>
      <c r="K2619">
        <v>7.4526191638218955E-2</v>
      </c>
      <c r="L2619">
        <v>-1</v>
      </c>
      <c r="M2619">
        <v>-1</v>
      </c>
      <c r="N2619">
        <v>1.4905238327643779</v>
      </c>
      <c r="O2619">
        <v>7.9057557912296312</v>
      </c>
      <c r="P2619">
        <v>-6.3139617782456317E-2</v>
      </c>
      <c r="Q2619">
        <v>1.8742057879995886</v>
      </c>
      <c r="R2619">
        <v>0.67291504288597648</v>
      </c>
      <c r="S2619">
        <v>0.32973621243809675</v>
      </c>
      <c r="T2619">
        <v>9.8613982952356322E-2</v>
      </c>
      <c r="U2619">
        <v>6.537969189161344E-2</v>
      </c>
      <c r="V2619">
        <v>1.2988964094678283E-2</v>
      </c>
      <c r="W2619">
        <v>17.287706389541043</v>
      </c>
      <c r="X2619">
        <v>0.47454240891724214</v>
      </c>
      <c r="Y2619">
        <v>-1</v>
      </c>
      <c r="Z2619">
        <v>-1</v>
      </c>
      <c r="AA2619">
        <v>46.773288901873514</v>
      </c>
      <c r="AB2619">
        <v>0.20427311199771681</v>
      </c>
      <c r="AC2619">
        <v>0.32980799727650539</v>
      </c>
      <c r="AD2619">
        <v>4.2172240114707604E-2</v>
      </c>
      <c r="AE2619">
        <v>28.812667469446477</v>
      </c>
      <c r="AF2619">
        <v>-1</v>
      </c>
      <c r="AG2619">
        <v>-1</v>
      </c>
      <c r="AH2619">
        <v>-1</v>
      </c>
      <c r="AI2619">
        <v>0</v>
      </c>
      <c r="AJ2619">
        <v>1.2988964094678283E-2</v>
      </c>
      <c r="AK2619">
        <v>8.1724021605679098E-2</v>
      </c>
      <c r="AL2619">
        <v>-0.20903449814948258</v>
      </c>
      <c r="AM2619">
        <v>-1.7477142530747013E-2</v>
      </c>
      <c r="AN2619">
        <v>0.63436020403533711</v>
      </c>
      <c r="AO2619">
        <v>-2.8308455240280084E-2</v>
      </c>
      <c r="AP2619">
        <v>14.813832610136014</v>
      </c>
      <c r="AQ2619">
        <v>21.759277887834191</v>
      </c>
      <c r="AR2619">
        <v>0.50671885137674477</v>
      </c>
      <c r="AS2619">
        <v>0.54906860055546114</v>
      </c>
      <c r="AT2619">
        <v>-1</v>
      </c>
      <c r="AU2619">
        <v>-1</v>
      </c>
      <c r="AV2619">
        <v>0.64962490972372933</v>
      </c>
      <c r="AW2619">
        <v>69.492877303239169</v>
      </c>
      <c r="AX2619">
        <v>70.791773712706998</v>
      </c>
      <c r="AY2619">
        <v>0.44214351464646595</v>
      </c>
      <c r="AZ2619">
        <v>6.343477249643982</v>
      </c>
      <c r="BA2619">
        <v>1449.9260926329864</v>
      </c>
    </row>
    <row r="2620" spans="1:100" x14ac:dyDescent="0.25">
      <c r="A2620">
        <v>5847</v>
      </c>
      <c r="B2620" t="s">
        <v>2899</v>
      </c>
      <c r="C2620">
        <v>3</v>
      </c>
      <c r="D2620">
        <v>4.4146993111140187</v>
      </c>
      <c r="E2620">
        <v>-0.32434665705013477</v>
      </c>
      <c r="F2620">
        <v>0.98270084131558055</v>
      </c>
      <c r="G2620">
        <v>0.88899032034765779</v>
      </c>
      <c r="H2620">
        <v>0.16936612643667612</v>
      </c>
      <c r="I2620">
        <v>0</v>
      </c>
      <c r="J2620">
        <v>10.16196758620057</v>
      </c>
      <c r="K2620">
        <v>0.16936612643667612</v>
      </c>
      <c r="L2620">
        <v>-0.99999999999999956</v>
      </c>
      <c r="M2620">
        <v>-0.99999999999999956</v>
      </c>
      <c r="N2620">
        <v>3.387322528733522</v>
      </c>
      <c r="O2620">
        <v>15.46565721766223</v>
      </c>
      <c r="P2620">
        <v>-0.26216133376404094</v>
      </c>
      <c r="Q2620">
        <v>1.5312417032264207</v>
      </c>
      <c r="R2620">
        <v>0.5088227271319965</v>
      </c>
      <c r="S2620">
        <v>0.33333333333333331</v>
      </c>
      <c r="T2620">
        <v>0.25859020861993193</v>
      </c>
      <c r="U2620">
        <v>7.7521756239096018E-2</v>
      </c>
      <c r="V2620">
        <v>0</v>
      </c>
      <c r="W2620">
        <v>20.003166870227403</v>
      </c>
      <c r="X2620">
        <v>0.65790131575957078</v>
      </c>
      <c r="Y2620">
        <v>-0.99999999999999956</v>
      </c>
      <c r="Z2620">
        <v>-0.99999999999999956</v>
      </c>
      <c r="AA2620">
        <v>70.484779004488473</v>
      </c>
      <c r="AB2620">
        <v>0.28946978153464731</v>
      </c>
      <c r="AC2620">
        <v>0.14836164705422814</v>
      </c>
      <c r="AD2620">
        <v>0.56162435955370493</v>
      </c>
      <c r="AE2620">
        <v>49.972789407129014</v>
      </c>
      <c r="AF2620">
        <v>-0.99999999999999956</v>
      </c>
      <c r="AG2620">
        <v>-0.99999999999999956</v>
      </c>
      <c r="AH2620">
        <v>-0.99999999999999956</v>
      </c>
      <c r="AI2620">
        <v>3.1216213389319555E-2</v>
      </c>
      <c r="AJ2620">
        <v>0</v>
      </c>
      <c r="AK2620">
        <v>0.31565513440112253</v>
      </c>
      <c r="AL2620">
        <v>-9.6705757382036142E-2</v>
      </c>
      <c r="AM2620">
        <v>-0.19019091634905735</v>
      </c>
      <c r="AN2620">
        <v>0.33413058511838112</v>
      </c>
      <c r="AO2620">
        <v>-3.1764972367208211</v>
      </c>
      <c r="AP2620">
        <v>7.8697358410493488</v>
      </c>
      <c r="AQ2620">
        <v>30.165134456427971</v>
      </c>
      <c r="AR2620">
        <v>0.66944529819236154</v>
      </c>
      <c r="AS2620">
        <v>0.82726744219624793</v>
      </c>
      <c r="AT2620">
        <v>-0.99999999999999956</v>
      </c>
      <c r="AU2620">
        <v>-0.99999999999999956</v>
      </c>
      <c r="AV2620">
        <v>1.3978130474796544</v>
      </c>
      <c r="AW2620">
        <v>93.820172063200005</v>
      </c>
      <c r="AX2620">
        <v>94.444496330986439</v>
      </c>
      <c r="AY2620">
        <v>0.54254938412378106</v>
      </c>
      <c r="AZ2620">
        <v>40.642294821436032</v>
      </c>
      <c r="BA2620">
        <v>1538.7678492777327</v>
      </c>
    </row>
    <row r="2621" spans="1:100" x14ac:dyDescent="0.25">
      <c r="A2621">
        <v>5848</v>
      </c>
      <c r="B2621" t="s">
        <v>2900</v>
      </c>
      <c r="C2621">
        <v>3</v>
      </c>
      <c r="D2621">
        <v>-8.2827737942118257E-2</v>
      </c>
      <c r="E2621">
        <v>-0.67602558759822451</v>
      </c>
      <c r="F2621">
        <v>-1.2504479484579631E-2</v>
      </c>
      <c r="G2621">
        <v>-0.22258212271595881</v>
      </c>
      <c r="H2621">
        <v>1.9905819974555525E-2</v>
      </c>
      <c r="I2621">
        <v>0</v>
      </c>
      <c r="J2621">
        <v>1.1943491984733299</v>
      </c>
      <c r="K2621">
        <v>1.9905819974555525E-2</v>
      </c>
      <c r="L2621">
        <v>-0.99999999999999978</v>
      </c>
      <c r="M2621">
        <v>-0.99999999999999978</v>
      </c>
      <c r="N2621">
        <v>0.3981163994911105</v>
      </c>
      <c r="O2621">
        <v>0.88893933781525547</v>
      </c>
      <c r="P2621">
        <v>-0.31278800325706024</v>
      </c>
      <c r="Q2621">
        <v>-0.15702251408848597</v>
      </c>
      <c r="R2621">
        <v>-6.4843938629043141E-2</v>
      </c>
      <c r="S2621">
        <v>0.33333333333333331</v>
      </c>
      <c r="T2621">
        <v>0.20828345609796867</v>
      </c>
      <c r="U2621">
        <v>-4.5392635105959117E-2</v>
      </c>
      <c r="V2621">
        <v>-4.4701406169924632E-3</v>
      </c>
      <c r="W2621">
        <v>18.873927749351783</v>
      </c>
      <c r="X2621">
        <v>0.16773543766654769</v>
      </c>
      <c r="Y2621">
        <v>-0.99999999999999978</v>
      </c>
      <c r="Z2621">
        <v>-0.99999999999999978</v>
      </c>
      <c r="AA2621">
        <v>31.662762860924079</v>
      </c>
      <c r="AB2621">
        <v>0.29396041774805015</v>
      </c>
      <c r="AC2621">
        <v>8.10016551221759E-2</v>
      </c>
      <c r="AD2621">
        <v>-0.1178884918661994</v>
      </c>
      <c r="AE2621">
        <v>12.853679050201334</v>
      </c>
      <c r="AF2621">
        <v>-0.99999999999999978</v>
      </c>
      <c r="AG2621">
        <v>-0.99999999999999978</v>
      </c>
      <c r="AH2621">
        <v>-0.99999999999999978</v>
      </c>
      <c r="AI2621">
        <v>0</v>
      </c>
      <c r="AJ2621">
        <v>-4.4701406169924632E-3</v>
      </c>
      <c r="AK2621">
        <v>-0.20687506382395809</v>
      </c>
      <c r="AL2621">
        <v>0.30831093183423997</v>
      </c>
      <c r="AM2621">
        <v>0.19281362357957962</v>
      </c>
      <c r="AN2621">
        <v>-1.2167167969378036E-3</v>
      </c>
      <c r="AO2621">
        <v>3.7859652703697013</v>
      </c>
      <c r="AP2621">
        <v>1.5111367392477548</v>
      </c>
      <c r="AQ2621">
        <v>20.068276947825126</v>
      </c>
      <c r="AR2621">
        <v>0.4917540137083502</v>
      </c>
      <c r="AS2621">
        <v>0.18764125764110279</v>
      </c>
      <c r="AT2621">
        <v>-0.99999999999999978</v>
      </c>
      <c r="AU2621">
        <v>-0.99999999999999978</v>
      </c>
      <c r="AV2621">
        <v>-0.28742606134500193</v>
      </c>
      <c r="AW2621">
        <v>34.062838937987095</v>
      </c>
      <c r="AX2621">
        <v>33.615824876287839</v>
      </c>
      <c r="AY2621">
        <v>-5.6073502717221016E-2</v>
      </c>
      <c r="AZ2621">
        <v>-18.292918485558634</v>
      </c>
      <c r="BA2621">
        <v>1357.3373831829974</v>
      </c>
    </row>
    <row r="2622" spans="1:100" x14ac:dyDescent="0.25">
      <c r="A2622">
        <v>5849</v>
      </c>
      <c r="B2622" t="s">
        <v>2901</v>
      </c>
      <c r="C2622">
        <v>3</v>
      </c>
      <c r="D2622">
        <v>1.683980073010543</v>
      </c>
      <c r="E2622">
        <v>-2.9311665024683892E-3</v>
      </c>
      <c r="F2622">
        <v>3.383986347887491E-2</v>
      </c>
      <c r="G2622">
        <v>3.383986347887491E-2</v>
      </c>
      <c r="H2622">
        <v>-2.5235561861468997E-3</v>
      </c>
      <c r="I2622">
        <v>0</v>
      </c>
      <c r="J2622">
        <v>-0.15141337116881576</v>
      </c>
      <c r="K2622">
        <v>-2.5235561861468997E-3</v>
      </c>
      <c r="L2622">
        <v>-1.0000000000000002</v>
      </c>
      <c r="M2622">
        <v>-1.0000000000000002</v>
      </c>
      <c r="N2622">
        <v>-5.0471123722938716E-2</v>
      </c>
      <c r="O2622">
        <v>1.566406565320603</v>
      </c>
      <c r="P2622">
        <v>2.4960183044739443E-3</v>
      </c>
      <c r="Q2622">
        <v>0.55269204335039568</v>
      </c>
      <c r="R2622">
        <v>0.23061416276416408</v>
      </c>
      <c r="S2622">
        <v>0.33333333333333376</v>
      </c>
      <c r="T2622">
        <v>0.4524863931300091</v>
      </c>
      <c r="U2622">
        <v>-7.3705502832453154E-2</v>
      </c>
      <c r="V2622">
        <v>0</v>
      </c>
      <c r="W2622">
        <v>28.585511192681452</v>
      </c>
      <c r="X2622">
        <v>0.61292292725111863</v>
      </c>
      <c r="Y2622">
        <v>-1.0000000000000002</v>
      </c>
      <c r="Z2622">
        <v>-1.0000000000000002</v>
      </c>
      <c r="AA2622">
        <v>65.762927930605457</v>
      </c>
      <c r="AB2622">
        <v>0.2664325409637201</v>
      </c>
      <c r="AC2622">
        <v>6.5834438476786244E-2</v>
      </c>
      <c r="AD2622">
        <v>0.40666907206269021</v>
      </c>
      <c r="AE2622">
        <v>36.946802575159829</v>
      </c>
      <c r="AF2622">
        <v>-1.0000000000000002</v>
      </c>
      <c r="AG2622">
        <v>-1.0000000000000002</v>
      </c>
      <c r="AH2622">
        <v>-1.0000000000000002</v>
      </c>
      <c r="AI2622">
        <v>1.3277440647099374E-2</v>
      </c>
      <c r="AJ2622">
        <v>0</v>
      </c>
      <c r="AK2622">
        <v>0.70462587266000953</v>
      </c>
      <c r="AL2622">
        <v>0.36466758407667421</v>
      </c>
      <c r="AM2622">
        <v>6.3662493228269945E-2</v>
      </c>
      <c r="AN2622">
        <v>0.52691536399595362</v>
      </c>
      <c r="AO2622">
        <v>5.1146916940067957</v>
      </c>
      <c r="AP2622">
        <v>14.99622202028222</v>
      </c>
      <c r="AQ2622">
        <v>28.434097821512644</v>
      </c>
      <c r="AR2622">
        <v>0.71211422363088916</v>
      </c>
      <c r="AS2622">
        <v>0.61039937106497166</v>
      </c>
      <c r="AT2622">
        <v>-1.0000000000000002</v>
      </c>
      <c r="AU2622">
        <v>-1.0000000000000002</v>
      </c>
      <c r="AV2622">
        <v>0.26445402624303893</v>
      </c>
      <c r="AW2622">
        <v>82.325556516208252</v>
      </c>
      <c r="AX2622">
        <v>82.591105329150253</v>
      </c>
      <c r="AY2622">
        <v>0.11668775171102268</v>
      </c>
      <c r="AZ2622">
        <v>9.6135165922766497</v>
      </c>
      <c r="BA2622">
        <v>1358.4257765562679</v>
      </c>
    </row>
    <row r="2623" spans="1:100" x14ac:dyDescent="0.25">
      <c r="A2623">
        <v>5851</v>
      </c>
      <c r="B2623" t="s">
        <v>2902</v>
      </c>
      <c r="C2623">
        <v>3</v>
      </c>
      <c r="D2623">
        <v>4.0922670145736779</v>
      </c>
      <c r="E2623">
        <v>-0.22675695783015409</v>
      </c>
      <c r="F2623">
        <v>0.88459536737540179</v>
      </c>
      <c r="G2623">
        <v>0.80177260666897276</v>
      </c>
      <c r="H2623">
        <v>0.3548085094532738</v>
      </c>
      <c r="I2623">
        <v>0</v>
      </c>
      <c r="J2623">
        <v>21.288510567196422</v>
      </c>
      <c r="K2623">
        <v>0.3548085094532738</v>
      </c>
      <c r="L2623">
        <v>-1.0000000000000011</v>
      </c>
      <c r="M2623">
        <v>-1.0000000000000011</v>
      </c>
      <c r="N2623">
        <v>7.0961701890654751</v>
      </c>
      <c r="O2623">
        <v>26.18255018843908</v>
      </c>
      <c r="P2623">
        <v>-8.7339736271426958</v>
      </c>
      <c r="Q2623">
        <v>-1.4005909094633642</v>
      </c>
      <c r="R2623">
        <v>-1.3748105651348452</v>
      </c>
      <c r="S2623">
        <v>0.33333333333333381</v>
      </c>
      <c r="T2623">
        <v>0.29935344741914299</v>
      </c>
      <c r="U2623">
        <v>0.31947444114046286</v>
      </c>
      <c r="V2623">
        <v>0</v>
      </c>
      <c r="W2623">
        <v>23.894108497586622</v>
      </c>
      <c r="X2623">
        <v>1.5321592988386386</v>
      </c>
      <c r="Y2623">
        <v>-1.0000000000000011</v>
      </c>
      <c r="Z2623">
        <v>-1.0000000000000011</v>
      </c>
      <c r="AA2623">
        <v>44.015307311262795</v>
      </c>
      <c r="AB2623">
        <v>0.21594152996675414</v>
      </c>
      <c r="AC2623">
        <v>7.9511179562261877E-2</v>
      </c>
      <c r="AD2623">
        <v>0.13446747804720438</v>
      </c>
      <c r="AE2623">
        <v>21.496009378811021</v>
      </c>
      <c r="AF2623">
        <v>-1.0000000000000011</v>
      </c>
      <c r="AG2623">
        <v>-1.0000000000000011</v>
      </c>
      <c r="AH2623">
        <v>-1.0000000000000011</v>
      </c>
      <c r="AI2623">
        <v>0</v>
      </c>
      <c r="AJ2623">
        <v>0</v>
      </c>
      <c r="AK2623">
        <v>1.3018979807509202E-2</v>
      </c>
      <c r="AL2623">
        <v>0.17734879360129036</v>
      </c>
      <c r="AM2623">
        <v>-0.27710892542521187</v>
      </c>
      <c r="AN2623">
        <v>1.5853737701192472E-2</v>
      </c>
      <c r="AO2623">
        <v>-6.8626282365927551</v>
      </c>
      <c r="AP2623">
        <v>1.2830874105362646</v>
      </c>
      <c r="AQ2623">
        <v>45.182619064783076</v>
      </c>
      <c r="AR2623">
        <v>0.95216122189293961</v>
      </c>
      <c r="AS2623">
        <v>1.8869678082919117</v>
      </c>
      <c r="AT2623">
        <v>-1.0000000000000011</v>
      </c>
      <c r="AU2623">
        <v>-1.0000000000000011</v>
      </c>
      <c r="AV2623">
        <v>-0.57303795846587213</v>
      </c>
      <c r="AW2623">
        <v>71.480944910238136</v>
      </c>
      <c r="AX2623">
        <v>71.480944910238136</v>
      </c>
      <c r="AY2623">
        <v>0.44216378674133872</v>
      </c>
      <c r="AZ2623">
        <v>39.973596404211335</v>
      </c>
      <c r="BA2623">
        <v>1514.2263804914792</v>
      </c>
    </row>
    <row r="2624" spans="1:100" x14ac:dyDescent="0.25">
      <c r="A2624">
        <v>5852</v>
      </c>
      <c r="B2624" t="s">
        <v>2903</v>
      </c>
      <c r="C2624">
        <v>3</v>
      </c>
      <c r="D2624">
        <v>3.6698894274913472</v>
      </c>
      <c r="E2624">
        <v>0</v>
      </c>
      <c r="F2624">
        <v>1.7464735266489391</v>
      </c>
      <c r="G2624">
        <v>1.7464735266489391</v>
      </c>
      <c r="H2624">
        <v>-0.10419496291290073</v>
      </c>
      <c r="I2624">
        <v>0</v>
      </c>
      <c r="J2624">
        <v>-6.2516977747740441</v>
      </c>
      <c r="K2624">
        <v>-0.10419496291290073</v>
      </c>
      <c r="L2624">
        <v>-0.99999999999999911</v>
      </c>
      <c r="M2624">
        <v>-0.99999999999999911</v>
      </c>
      <c r="N2624">
        <v>-2.0838992582580147</v>
      </c>
      <c r="O2624">
        <v>-0.8353348206337593</v>
      </c>
      <c r="P2624">
        <v>-8.0897464389548535E-3</v>
      </c>
      <c r="Q2624">
        <v>-0.74172748944295275</v>
      </c>
      <c r="R2624">
        <v>-0.28299450123017628</v>
      </c>
      <c r="S2624">
        <v>0.32187490863128537</v>
      </c>
      <c r="T2624">
        <v>0.18448587379165657</v>
      </c>
      <c r="U2624">
        <v>-5.5884353758003658E-2</v>
      </c>
      <c r="V2624">
        <v>0</v>
      </c>
      <c r="W2624">
        <v>22.186855663113562</v>
      </c>
      <c r="X2624">
        <v>0.23817087076215143</v>
      </c>
      <c r="Y2624">
        <v>-0.99999999999999911</v>
      </c>
      <c r="Z2624">
        <v>-0.99999999999999911</v>
      </c>
      <c r="AA2624">
        <v>69.896562647726796</v>
      </c>
      <c r="AB2624">
        <v>0.21921136752605958</v>
      </c>
      <c r="AC2624">
        <v>0.37348663410676491</v>
      </c>
      <c r="AD2624">
        <v>0.3671560280840433</v>
      </c>
      <c r="AE2624">
        <v>47.992701485843376</v>
      </c>
      <c r="AF2624">
        <v>-0.99999999999999911</v>
      </c>
      <c r="AG2624">
        <v>-0.99999999999999911</v>
      </c>
      <c r="AH2624">
        <v>-0.99999999999999911</v>
      </c>
      <c r="AI2624">
        <v>-1.8009561449873108E-2</v>
      </c>
      <c r="AJ2624">
        <v>0</v>
      </c>
      <c r="AK2624">
        <v>0.22775881951328403</v>
      </c>
      <c r="AL2624">
        <v>0.19736987543901313</v>
      </c>
      <c r="AM2624">
        <v>-0.19293760059419535</v>
      </c>
      <c r="AN2624">
        <v>6.6775634923974911E-2</v>
      </c>
      <c r="AO2624">
        <v>-3.6846459172884614</v>
      </c>
      <c r="AP2624">
        <v>2.6562402502944389</v>
      </c>
      <c r="AQ2624">
        <v>15.935157888339505</v>
      </c>
      <c r="AR2624">
        <v>0.45047642866493831</v>
      </c>
      <c r="AS2624">
        <v>0.13397590784925059</v>
      </c>
      <c r="AT2624">
        <v>-0.99999999999999911</v>
      </c>
      <c r="AU2624">
        <v>-0.99999999999999911</v>
      </c>
      <c r="AV2624">
        <v>1.4634790254187617</v>
      </c>
      <c r="AW2624">
        <v>71.717468077387466</v>
      </c>
      <c r="AX2624">
        <v>71.357276848390001</v>
      </c>
      <c r="AY2624">
        <v>0.44336447773755894</v>
      </c>
      <c r="AZ2624">
        <v>53.968300529755417</v>
      </c>
      <c r="BA2624">
        <v>1486.6445697842894</v>
      </c>
    </row>
    <row r="2625" spans="1:100" x14ac:dyDescent="0.25">
      <c r="A2625">
        <v>5853</v>
      </c>
      <c r="B2625" t="s">
        <v>2904</v>
      </c>
      <c r="C2625">
        <v>3</v>
      </c>
      <c r="D2625">
        <v>4.6566972576309533</v>
      </c>
      <c r="E2625">
        <v>0</v>
      </c>
      <c r="F2625">
        <v>0</v>
      </c>
      <c r="G2625">
        <v>0</v>
      </c>
      <c r="H2625">
        <v>2.7597501868110271E-2</v>
      </c>
      <c r="I2625">
        <v>0</v>
      </c>
      <c r="J2625">
        <v>1.6558501120866167</v>
      </c>
      <c r="K2625">
        <v>2.7597501868110271E-2</v>
      </c>
      <c r="L2625">
        <v>-0.99999999999999967</v>
      </c>
      <c r="M2625">
        <v>-0.99999999999999967</v>
      </c>
      <c r="N2625">
        <v>0.55195003736220549</v>
      </c>
      <c r="O2625">
        <v>6.3125473697175707</v>
      </c>
      <c r="P2625">
        <v>1.1007013095214411</v>
      </c>
      <c r="Q2625">
        <v>0.94343740446902769</v>
      </c>
      <c r="R2625">
        <v>0.29393687252274081</v>
      </c>
      <c r="S2625">
        <v>0.33879648538665075</v>
      </c>
      <c r="T2625">
        <v>0.37824182902975934</v>
      </c>
      <c r="U2625">
        <v>5.5892933586489885E-3</v>
      </c>
      <c r="V2625">
        <v>0</v>
      </c>
      <c r="W2625">
        <v>27.801204236277968</v>
      </c>
      <c r="X2625">
        <v>0.75918119694272779</v>
      </c>
      <c r="Y2625">
        <v>-0.99999999999999967</v>
      </c>
      <c r="Z2625">
        <v>-0.99999999999999967</v>
      </c>
      <c r="AA2625">
        <v>21.087890106520199</v>
      </c>
      <c r="AB2625">
        <v>-1.8692395627825209E-2</v>
      </c>
      <c r="AC2625">
        <v>-2.605907218349893E-2</v>
      </c>
      <c r="AD2625">
        <v>-9.5393552234286028E-2</v>
      </c>
      <c r="AE2625">
        <v>-7.0072510022805012</v>
      </c>
      <c r="AF2625">
        <v>-0.99999999999999967</v>
      </c>
      <c r="AG2625">
        <v>-0.99999999999999967</v>
      </c>
      <c r="AH2625">
        <v>-0.99999999999999967</v>
      </c>
      <c r="AI2625">
        <v>0</v>
      </c>
      <c r="AJ2625">
        <v>0</v>
      </c>
      <c r="AK2625">
        <v>0.33258866376287266</v>
      </c>
      <c r="AL2625">
        <v>-0.12957911950255938</v>
      </c>
      <c r="AM2625">
        <v>9.382922654152008E-2</v>
      </c>
      <c r="AN2625">
        <v>-4.7117728213508896E-2</v>
      </c>
      <c r="AO2625">
        <v>4.0086739823523638</v>
      </c>
      <c r="AP2625">
        <v>-1.8258388028505195</v>
      </c>
      <c r="AQ2625">
        <v>29.457054348364565</v>
      </c>
      <c r="AR2625">
        <v>0.72262760777505908</v>
      </c>
      <c r="AS2625">
        <v>0.78677869881083806</v>
      </c>
      <c r="AT2625">
        <v>-0.99999999999999967</v>
      </c>
      <c r="AU2625">
        <v>-0.99999999999999967</v>
      </c>
      <c r="AV2625">
        <v>0.29393687252274081</v>
      </c>
      <c r="AW2625">
        <v>25.574598673387236</v>
      </c>
      <c r="AX2625">
        <v>25.574598673387236</v>
      </c>
      <c r="AY2625">
        <v>-2.8912285195480756E-2</v>
      </c>
      <c r="AZ2625">
        <v>-18.504986898179915</v>
      </c>
      <c r="BA2625">
        <v>1348.5282570483198</v>
      </c>
    </row>
    <row r="2626" spans="1:100" x14ac:dyDescent="0.25">
      <c r="A2626">
        <v>5854</v>
      </c>
      <c r="B2626" t="s">
        <v>2905</v>
      </c>
      <c r="C2626">
        <v>3</v>
      </c>
      <c r="D2626">
        <v>3.5945275684660287</v>
      </c>
      <c r="E2626">
        <v>-9.4900742294550498E-4</v>
      </c>
      <c r="F2626">
        <v>-9.2481187520935364E-3</v>
      </c>
      <c r="G2626">
        <v>-9.2481187520935364E-3</v>
      </c>
      <c r="H2626">
        <v>0.30163435939862238</v>
      </c>
      <c r="I2626">
        <v>0</v>
      </c>
      <c r="J2626">
        <v>18.098061563917337</v>
      </c>
      <c r="K2626">
        <v>0.30163435939862238</v>
      </c>
      <c r="L2626">
        <v>-0.99999999999999989</v>
      </c>
      <c r="M2626">
        <v>-0.99999999999999989</v>
      </c>
      <c r="N2626">
        <v>6.0326871879724457</v>
      </c>
      <c r="O2626">
        <v>21.683341013631278</v>
      </c>
      <c r="P2626">
        <v>-0.40332001267101358</v>
      </c>
      <c r="Q2626">
        <v>7.4657462582556668</v>
      </c>
      <c r="R2626">
        <v>2.2005756704063106</v>
      </c>
      <c r="S2626">
        <v>0.33333333333333343</v>
      </c>
      <c r="T2626">
        <v>0.33333333333333343</v>
      </c>
      <c r="U2626">
        <v>0.56119969024790861</v>
      </c>
      <c r="V2626">
        <v>5.7584377682301291E-2</v>
      </c>
      <c r="W2626">
        <v>39.35265500793016</v>
      </c>
      <c r="X2626">
        <v>2.9553373343534877</v>
      </c>
      <c r="Y2626">
        <v>-0.99999999999999989</v>
      </c>
      <c r="Z2626">
        <v>-0.99999999999999989</v>
      </c>
      <c r="AA2626">
        <v>24.155715656814543</v>
      </c>
      <c r="AB2626">
        <v>-0.1366262253678924</v>
      </c>
      <c r="AC2626">
        <v>-6.914394809797933E-2</v>
      </c>
      <c r="AD2626">
        <v>-0.14218012696456711</v>
      </c>
      <c r="AE2626">
        <v>-17.39751502152194</v>
      </c>
      <c r="AF2626">
        <v>-0.99999999999999989</v>
      </c>
      <c r="AG2626">
        <v>-0.99999999999999989</v>
      </c>
      <c r="AH2626">
        <v>-0.99999999999999989</v>
      </c>
      <c r="AI2626">
        <v>0</v>
      </c>
      <c r="AJ2626">
        <v>5.7584377682301291E-2</v>
      </c>
      <c r="AK2626">
        <v>-0.10308932064050079</v>
      </c>
      <c r="AL2626">
        <v>-2.3365578650055285E-3</v>
      </c>
      <c r="AM2626">
        <v>0.96099893395366942</v>
      </c>
      <c r="AN2626">
        <v>0.45401310197239148</v>
      </c>
      <c r="AO2626">
        <v>23.509526745639235</v>
      </c>
      <c r="AP2626">
        <v>11.338644759984764</v>
      </c>
      <c r="AQ2626">
        <v>57.450716571847501</v>
      </c>
      <c r="AR2626">
        <v>1.2854507345968758</v>
      </c>
      <c r="AS2626">
        <v>3.2569716937521096</v>
      </c>
      <c r="AT2626">
        <v>-0.99999999999999989</v>
      </c>
      <c r="AU2626">
        <v>-0.99999999999999989</v>
      </c>
      <c r="AV2626">
        <v>2.1913275516542172</v>
      </c>
      <c r="AW2626">
        <v>57.17770143043056</v>
      </c>
      <c r="AX2626">
        <v>62.936139198660705</v>
      </c>
      <c r="AY2626">
        <v>-2.089627080216748E-2</v>
      </c>
      <c r="AZ2626">
        <v>-40.186077104052863</v>
      </c>
      <c r="BA2626">
        <v>1388.5510497670803</v>
      </c>
      <c r="CU2626" t="e">
        <v>#N/A</v>
      </c>
      <c r="CV2626" t="e">
        <v>#N/A</v>
      </c>
    </row>
    <row r="2627" spans="1:100" x14ac:dyDescent="0.25">
      <c r="A2627">
        <v>5855</v>
      </c>
      <c r="B2627" t="s">
        <v>2906</v>
      </c>
      <c r="C2627">
        <v>2</v>
      </c>
      <c r="D2627">
        <v>4.103451158172283</v>
      </c>
      <c r="E2627">
        <v>8.2526014579392515E-2</v>
      </c>
      <c r="F2627">
        <v>0.28243606884500821</v>
      </c>
      <c r="G2627">
        <v>0.29138550705541832</v>
      </c>
      <c r="H2627">
        <v>0.11250923754516429</v>
      </c>
      <c r="I2627">
        <v>0</v>
      </c>
      <c r="J2627">
        <v>6.7505542527098559</v>
      </c>
      <c r="K2627">
        <v>0.11250923754516429</v>
      </c>
      <c r="L2627">
        <v>-1</v>
      </c>
      <c r="M2627">
        <v>-1</v>
      </c>
      <c r="N2627">
        <v>2.2501847509032853</v>
      </c>
      <c r="O2627">
        <v>10.856929676365111</v>
      </c>
      <c r="P2627">
        <v>0.5857284345909457</v>
      </c>
      <c r="Q2627">
        <v>1.6572584372740262</v>
      </c>
      <c r="R2627">
        <v>0.54581633560199072</v>
      </c>
      <c r="S2627">
        <v>0.335885883939392</v>
      </c>
      <c r="T2627">
        <v>0.30719223406016161</v>
      </c>
      <c r="U2627">
        <v>0.10611786724385106</v>
      </c>
      <c r="V2627">
        <v>4.4008331990037109E-3</v>
      </c>
      <c r="W2627">
        <v>26.116361695785589</v>
      </c>
      <c r="X2627">
        <v>0.93489753243790819</v>
      </c>
      <c r="Y2627">
        <v>-1</v>
      </c>
      <c r="Z2627">
        <v>-1</v>
      </c>
      <c r="AA2627">
        <v>46.11730296161916</v>
      </c>
      <c r="AB2627">
        <v>0.14939335009195295</v>
      </c>
      <c r="AC2627">
        <v>0.14961910969339098</v>
      </c>
      <c r="AD2627">
        <v>0.14475310192429622</v>
      </c>
      <c r="AE2627">
        <v>20.566681136518653</v>
      </c>
      <c r="AF2627">
        <v>-1</v>
      </c>
      <c r="AG2627">
        <v>-1</v>
      </c>
      <c r="AH2627">
        <v>-1</v>
      </c>
      <c r="AI2627">
        <v>2.1461292789231395E-3</v>
      </c>
      <c r="AJ2627">
        <v>4.4008331990037109E-3</v>
      </c>
      <c r="AK2627">
        <v>5.1927534863443078E-2</v>
      </c>
      <c r="AL2627">
        <v>0.11990042212580425</v>
      </c>
      <c r="AM2627">
        <v>5.2135624872276139E-2</v>
      </c>
      <c r="AN2627">
        <v>0.13130523534277763</v>
      </c>
      <c r="AO2627">
        <v>1.7145964618031608</v>
      </c>
      <c r="AP2627">
        <v>3.73056482851942</v>
      </c>
      <c r="AQ2627">
        <v>31.425308090069421</v>
      </c>
      <c r="AR2627">
        <v>0.73719633873095625</v>
      </c>
      <c r="AS2627">
        <v>1.0254495828133314</v>
      </c>
      <c r="AT2627">
        <v>-1</v>
      </c>
      <c r="AU2627">
        <v>-1</v>
      </c>
      <c r="AV2627">
        <v>0.77603660024184229</v>
      </c>
      <c r="AW2627">
        <v>58.590496110089923</v>
      </c>
      <c r="AX2627">
        <v>58.753814160821172</v>
      </c>
      <c r="AY2627">
        <v>0.1956764683447012</v>
      </c>
      <c r="AZ2627">
        <v>5.082300275956106</v>
      </c>
      <c r="BA2627">
        <v>1484.3028155489242</v>
      </c>
    </row>
    <row r="2628" spans="1:100" x14ac:dyDescent="0.25">
      <c r="A2628">
        <v>5856</v>
      </c>
      <c r="B2628" t="s">
        <v>1093</v>
      </c>
      <c r="C2628">
        <v>3</v>
      </c>
      <c r="D2628">
        <v>3.315306881489235</v>
      </c>
      <c r="E2628">
        <v>4.7090632657543727</v>
      </c>
      <c r="F2628">
        <v>-0.40225626413467208</v>
      </c>
      <c r="G2628">
        <v>0.87533057817562276</v>
      </c>
      <c r="H2628">
        <v>0.14562711939811174</v>
      </c>
      <c r="I2628">
        <v>0</v>
      </c>
      <c r="J2628">
        <v>8.7376271638867067</v>
      </c>
      <c r="K2628">
        <v>0.14562711939811174</v>
      </c>
      <c r="L2628">
        <v>-0.99999999999999967</v>
      </c>
      <c r="M2628">
        <v>-0.99999999999999967</v>
      </c>
      <c r="N2628">
        <v>2.912542387962235</v>
      </c>
      <c r="O2628">
        <v>12.928264623551556</v>
      </c>
      <c r="P2628">
        <v>-0.72995497189005509</v>
      </c>
      <c r="Q2628">
        <v>-2.7178478618585844</v>
      </c>
      <c r="R2628">
        <v>-0.85798138839233784</v>
      </c>
      <c r="S2628">
        <v>0.3333333333333332</v>
      </c>
      <c r="T2628">
        <v>0.13242202837220637</v>
      </c>
      <c r="U2628">
        <v>2.773494252541403E-2</v>
      </c>
      <c r="V2628">
        <v>0</v>
      </c>
      <c r="W2628">
        <v>13.914527393313678</v>
      </c>
      <c r="X2628">
        <v>0.23330754708503956</v>
      </c>
      <c r="Y2628">
        <v>-0.99999999999999967</v>
      </c>
      <c r="Z2628">
        <v>-0.99999999999999967</v>
      </c>
      <c r="AA2628">
        <v>33.021419001670992</v>
      </c>
      <c r="AB2628">
        <v>0.4484656583590832</v>
      </c>
      <c r="AC2628">
        <v>1.0351742657737487E-2</v>
      </c>
      <c r="AD2628">
        <v>-5.9519941081827787E-2</v>
      </c>
      <c r="AE2628">
        <v>19.964872996749662</v>
      </c>
      <c r="AF2628">
        <v>-0.99999999999999967</v>
      </c>
      <c r="AG2628">
        <v>-0.99999999999999967</v>
      </c>
      <c r="AH2628">
        <v>-0.99999999999999967</v>
      </c>
      <c r="AI2628">
        <v>0</v>
      </c>
      <c r="AJ2628">
        <v>0</v>
      </c>
      <c r="AK2628">
        <v>-0.22274135692007427</v>
      </c>
      <c r="AL2628">
        <v>4.3174923553307085E-2</v>
      </c>
      <c r="AM2628">
        <v>-4.7437361036375317E-2</v>
      </c>
      <c r="AN2628">
        <v>-0.16888696146486165</v>
      </c>
      <c r="AO2628">
        <v>-2.2996408105097559</v>
      </c>
      <c r="AP2628">
        <v>-4.0062994188550078</v>
      </c>
      <c r="AQ2628">
        <v>22.65215455720038</v>
      </c>
      <c r="AR2628">
        <v>0.4934903042309538</v>
      </c>
      <c r="AS2628">
        <v>0.37893466648315127</v>
      </c>
      <c r="AT2628">
        <v>-0.99999999999999967</v>
      </c>
      <c r="AU2628">
        <v>-0.99999999999999967</v>
      </c>
      <c r="AV2628">
        <v>1.7349189783284986E-2</v>
      </c>
      <c r="AW2628">
        <v>41.943384206367547</v>
      </c>
      <c r="AX2628">
        <v>41.943384206367547</v>
      </c>
      <c r="AY2628">
        <v>0.23266660002616585</v>
      </c>
      <c r="AZ2628">
        <v>-10.603367410713803</v>
      </c>
      <c r="BA2628">
        <v>1440.7534847406096</v>
      </c>
      <c r="CU2628" t="e">
        <v>#N/A</v>
      </c>
      <c r="CV2628" t="e">
        <v>#N/A</v>
      </c>
    </row>
    <row r="2629" spans="1:100" x14ac:dyDescent="0.25">
      <c r="A2629">
        <v>5857</v>
      </c>
      <c r="B2629" t="s">
        <v>2907</v>
      </c>
      <c r="C2629">
        <v>3</v>
      </c>
      <c r="D2629">
        <v>5.2214972661325731</v>
      </c>
      <c r="E2629">
        <v>2.1915575351608508E-3</v>
      </c>
      <c r="F2629">
        <v>0.31357455032902071</v>
      </c>
      <c r="G2629">
        <v>0.31357455032902071</v>
      </c>
      <c r="H2629">
        <v>7.7739022656171025E-2</v>
      </c>
      <c r="I2629">
        <v>0</v>
      </c>
      <c r="J2629">
        <v>4.664341359370261</v>
      </c>
      <c r="K2629">
        <v>7.7739022656171025E-2</v>
      </c>
      <c r="L2629">
        <v>-1.0000000000000002</v>
      </c>
      <c r="M2629">
        <v>-1.0000000000000002</v>
      </c>
      <c r="N2629">
        <v>1.5547804531234195</v>
      </c>
      <c r="O2629">
        <v>10.199413175831852</v>
      </c>
      <c r="P2629">
        <v>2.2121089218282413E-2</v>
      </c>
      <c r="Q2629">
        <v>-6.0828984138858316E-2</v>
      </c>
      <c r="R2629">
        <v>-3.3864733607568809E-2</v>
      </c>
      <c r="S2629">
        <v>0.33333333333333348</v>
      </c>
      <c r="T2629">
        <v>0.41300881917780091</v>
      </c>
      <c r="U2629">
        <v>-0.14171782033200744</v>
      </c>
      <c r="V2629">
        <v>-1.7563977293928688E-2</v>
      </c>
      <c r="W2629">
        <v>20.372853289161089</v>
      </c>
      <c r="X2629">
        <v>7.6023470607828519E-2</v>
      </c>
      <c r="Y2629">
        <v>-1.0000000000000002</v>
      </c>
      <c r="Z2629">
        <v>-1.0000000000000002</v>
      </c>
      <c r="AA2629">
        <v>24.181432349351411</v>
      </c>
      <c r="AB2629">
        <v>0.11531120032489736</v>
      </c>
      <c r="AC2629">
        <v>0.13814090016775069</v>
      </c>
      <c r="AD2629">
        <v>-0.17660322461669006</v>
      </c>
      <c r="AE2629">
        <v>3.8424437937978966</v>
      </c>
      <c r="AF2629">
        <v>-1.0000000000000002</v>
      </c>
      <c r="AG2629">
        <v>-1.0000000000000002</v>
      </c>
      <c r="AH2629">
        <v>-1.0000000000000002</v>
      </c>
      <c r="AI2629">
        <v>0</v>
      </c>
      <c r="AJ2629">
        <v>-1.7563977293928688E-2</v>
      </c>
      <c r="AK2629">
        <v>-0.1736848624631509</v>
      </c>
      <c r="AL2629">
        <v>0.16095924354938118</v>
      </c>
      <c r="AM2629">
        <v>0.42020973593719579</v>
      </c>
      <c r="AN2629">
        <v>-0.1270226661460907</v>
      </c>
      <c r="AO2629">
        <v>9.6368190861141443</v>
      </c>
      <c r="AP2629">
        <v>-2.3707704359053614</v>
      </c>
      <c r="AQ2629">
        <v>25.037194648531347</v>
      </c>
      <c r="AR2629">
        <v>0.58706035488519848</v>
      </c>
      <c r="AS2629">
        <v>0.15376249326399954</v>
      </c>
      <c r="AT2629">
        <v>-1.0000000000000002</v>
      </c>
      <c r="AU2629">
        <v>-1.0000000000000002</v>
      </c>
      <c r="AV2629">
        <v>0.27970981672145206</v>
      </c>
      <c r="AW2629">
        <v>32.010075089277898</v>
      </c>
      <c r="AX2629">
        <v>30.253677359885042</v>
      </c>
      <c r="AY2629">
        <v>1.1532654969261223E-3</v>
      </c>
      <c r="AZ2629">
        <v>-52.500556443536631</v>
      </c>
      <c r="BA2629">
        <v>1322.1340757973203</v>
      </c>
    </row>
    <row r="2630" spans="1:100" x14ac:dyDescent="0.25">
      <c r="A2630">
        <v>5858</v>
      </c>
      <c r="B2630" t="s">
        <v>2908</v>
      </c>
      <c r="C2630">
        <v>2</v>
      </c>
      <c r="D2630">
        <v>3.7659960162943302</v>
      </c>
      <c r="E2630">
        <v>7.5677518928253806E-3</v>
      </c>
      <c r="F2630">
        <v>9.578180663501229E-2</v>
      </c>
      <c r="G2630">
        <v>0.10388363033623298</v>
      </c>
      <c r="H2630">
        <v>7.3718931013498981E-2</v>
      </c>
      <c r="I2630">
        <v>0</v>
      </c>
      <c r="J2630">
        <v>4.4231358608099383</v>
      </c>
      <c r="K2630">
        <v>7.3718931013498981E-2</v>
      </c>
      <c r="L2630">
        <v>-1</v>
      </c>
      <c r="M2630">
        <v>-1</v>
      </c>
      <c r="N2630">
        <v>1.4743786202699796</v>
      </c>
      <c r="O2630">
        <v>8.4393504909882147</v>
      </c>
      <c r="P2630">
        <v>0.20610490091502529</v>
      </c>
      <c r="Q2630">
        <v>0.76997968200335176</v>
      </c>
      <c r="R2630">
        <v>0.25439104537539176</v>
      </c>
      <c r="S2630">
        <v>0.32863486718500473</v>
      </c>
      <c r="T2630">
        <v>0.27657829574227771</v>
      </c>
      <c r="U2630">
        <v>6.820920580369462E-2</v>
      </c>
      <c r="V2630">
        <v>-6.1177380399740438E-4</v>
      </c>
      <c r="W2630">
        <v>23.723787761828177</v>
      </c>
      <c r="X2630">
        <v>0.75928191996414141</v>
      </c>
      <c r="Y2630">
        <v>-1</v>
      </c>
      <c r="Z2630">
        <v>-1</v>
      </c>
      <c r="AA2630">
        <v>41.191378590407027</v>
      </c>
      <c r="AB2630">
        <v>0.10687171879142665</v>
      </c>
      <c r="AC2630">
        <v>0.10708134153537029</v>
      </c>
      <c r="AD2630">
        <v>0.10258062953766239</v>
      </c>
      <c r="AE2630">
        <v>16.649312731089644</v>
      </c>
      <c r="AF2630">
        <v>-1</v>
      </c>
      <c r="AG2630">
        <v>-1</v>
      </c>
      <c r="AH2630">
        <v>-1</v>
      </c>
      <c r="AI2630">
        <v>-6.024966992519865E-4</v>
      </c>
      <c r="AJ2630">
        <v>-6.1177380399740438E-4</v>
      </c>
      <c r="AK2630">
        <v>0.10315513589415265</v>
      </c>
      <c r="AL2630">
        <v>6.8672821095094677E-2</v>
      </c>
      <c r="AM2630">
        <v>0.11180160909456612</v>
      </c>
      <c r="AN2630">
        <v>7.1639251120487649E-2</v>
      </c>
      <c r="AO2630">
        <v>3.2339261142579492</v>
      </c>
      <c r="AP2630">
        <v>2.2112351760646316</v>
      </c>
      <c r="AQ2630">
        <v>28.87824427110743</v>
      </c>
      <c r="AR2630">
        <v>0.68113047844293284</v>
      </c>
      <c r="AS2630">
        <v>0.84413962513573171</v>
      </c>
      <c r="AT2630">
        <v>-1</v>
      </c>
      <c r="AU2630">
        <v>-1</v>
      </c>
      <c r="AV2630">
        <v>0.38930350542123376</v>
      </c>
      <c r="AW2630">
        <v>52.913728668890215</v>
      </c>
      <c r="AX2630">
        <v>53.002677446897884</v>
      </c>
      <c r="AY2630">
        <v>0.15195013550242198</v>
      </c>
      <c r="AZ2630">
        <v>-2.5782261880745354</v>
      </c>
      <c r="BA2630">
        <v>1406.030259147811</v>
      </c>
    </row>
    <row r="2631" spans="1:100" x14ac:dyDescent="0.25">
      <c r="A2631">
        <v>5859</v>
      </c>
      <c r="B2631" t="s">
        <v>2909</v>
      </c>
      <c r="C2631">
        <v>2</v>
      </c>
      <c r="D2631">
        <v>3.1528586501388012</v>
      </c>
      <c r="E2631">
        <v>-0.12862727390962123</v>
      </c>
      <c r="F2631">
        <v>-0.24335868497596333</v>
      </c>
      <c r="G2631">
        <v>-0.2367969300518471</v>
      </c>
      <c r="H2631">
        <v>3.2390851684095806E-3</v>
      </c>
      <c r="I2631">
        <v>0</v>
      </c>
      <c r="J2631">
        <v>0.19434511010457545</v>
      </c>
      <c r="K2631">
        <v>3.2390851684095806E-3</v>
      </c>
      <c r="L2631">
        <v>-1</v>
      </c>
      <c r="M2631">
        <v>-1</v>
      </c>
      <c r="N2631">
        <v>6.4781703368191668E-2</v>
      </c>
      <c r="O2631">
        <v>4.0467425551739638</v>
      </c>
      <c r="P2631">
        <v>-0.4836501055530385</v>
      </c>
      <c r="Q2631">
        <v>-0.84215684086869969</v>
      </c>
      <c r="R2631">
        <v>-0.2751126210564328</v>
      </c>
      <c r="S2631">
        <v>0.31546016997934606</v>
      </c>
      <c r="T2631">
        <v>0.22095445962759835</v>
      </c>
      <c r="U2631">
        <v>-6.6873957461448252E-4</v>
      </c>
      <c r="V2631">
        <v>-9.7194040457212801E-3</v>
      </c>
      <c r="W2631">
        <v>19.376612987618987</v>
      </c>
      <c r="X2631">
        <v>0.44019804561944786</v>
      </c>
      <c r="Y2631">
        <v>-1</v>
      </c>
      <c r="Z2631">
        <v>-1</v>
      </c>
      <c r="AA2631">
        <v>32.241245905990318</v>
      </c>
      <c r="AB2631">
        <v>2.9612261800634976E-2</v>
      </c>
      <c r="AC2631">
        <v>2.9792564765223406E-2</v>
      </c>
      <c r="AD2631">
        <v>2.5955575020759181E-2</v>
      </c>
      <c r="AE2631">
        <v>9.5316705668629158</v>
      </c>
      <c r="AF2631">
        <v>-1</v>
      </c>
      <c r="AG2631">
        <v>-1</v>
      </c>
      <c r="AH2631">
        <v>-1</v>
      </c>
      <c r="AI2631">
        <v>-5.5965983846679342E-3</v>
      </c>
      <c r="AJ2631">
        <v>-9.7194040457212801E-3</v>
      </c>
      <c r="AK2631">
        <v>0.19623285933804496</v>
      </c>
      <c r="AL2631">
        <v>-2.4404902348797636E-2</v>
      </c>
      <c r="AM2631">
        <v>0.22021140902099112</v>
      </c>
      <c r="AN2631">
        <v>-3.6770548805937373E-2</v>
      </c>
      <c r="AO2631">
        <v>5.9944642297655815</v>
      </c>
      <c r="AP2631">
        <v>-0.54930293944300068</v>
      </c>
      <c r="AQ2631">
        <v>24.250369903280436</v>
      </c>
      <c r="AR2631">
        <v>0.57926190498769314</v>
      </c>
      <c r="AS2631">
        <v>0.51470943986855922</v>
      </c>
      <c r="AT2631">
        <v>-1</v>
      </c>
      <c r="AU2631">
        <v>-1</v>
      </c>
      <c r="AV2631">
        <v>-0.31336918121764301</v>
      </c>
      <c r="AW2631">
        <v>42.599355570869712</v>
      </c>
      <c r="AX2631">
        <v>42.553179485326972</v>
      </c>
      <c r="AY2631">
        <v>7.2501802306623356E-2</v>
      </c>
      <c r="AZ2631">
        <v>-16.496979932295808</v>
      </c>
      <c r="BA2631">
        <v>1401.372493550341</v>
      </c>
    </row>
    <row r="2632" spans="1:100" x14ac:dyDescent="0.25">
      <c r="A2632">
        <v>5860</v>
      </c>
      <c r="B2632" t="s">
        <v>2910</v>
      </c>
      <c r="C2632">
        <v>3</v>
      </c>
      <c r="D2632">
        <v>3.8564857373551806</v>
      </c>
      <c r="E2632">
        <v>0</v>
      </c>
      <c r="F2632">
        <v>0.22098596769870565</v>
      </c>
      <c r="G2632">
        <v>0.22098596769870565</v>
      </c>
      <c r="H2632">
        <v>-2.7183320503114901E-2</v>
      </c>
      <c r="I2632">
        <v>-8.8909247682893901E-3</v>
      </c>
      <c r="J2632">
        <v>-2.1644547162842613</v>
      </c>
      <c r="K2632">
        <v>-3.6074245271404293E-2</v>
      </c>
      <c r="L2632">
        <v>-0.99999999999999989</v>
      </c>
      <c r="M2632">
        <v>-0.99999999999999989</v>
      </c>
      <c r="N2632">
        <v>-0.72148490542808685</v>
      </c>
      <c r="O2632">
        <v>1.9130169887696256</v>
      </c>
      <c r="P2632">
        <v>-0.11697570416031122</v>
      </c>
      <c r="Q2632">
        <v>7.7718172412505643E-2</v>
      </c>
      <c r="R2632">
        <v>-1.3286637147102848E-3</v>
      </c>
      <c r="S2632">
        <v>0.33333333333333309</v>
      </c>
      <c r="T2632">
        <v>0.27188404871780747</v>
      </c>
      <c r="U2632">
        <v>8.7118766519208052E-2</v>
      </c>
      <c r="V2632">
        <v>-2.6695998090770882E-2</v>
      </c>
      <c r="W2632">
        <v>28.068575830039293</v>
      </c>
      <c r="X2632">
        <v>0.84967939813739979</v>
      </c>
      <c r="Y2632">
        <v>-0.99999999999999989</v>
      </c>
      <c r="Z2632">
        <v>-0.99999999999999989</v>
      </c>
      <c r="AA2632">
        <v>58.04205340063745</v>
      </c>
      <c r="AB2632">
        <v>0.17140283651192773</v>
      </c>
      <c r="AC2632">
        <v>0.27466981800936419</v>
      </c>
      <c r="AD2632">
        <v>0.15342347016496588</v>
      </c>
      <c r="AE2632">
        <v>29.974806234312886</v>
      </c>
      <c r="AF2632">
        <v>-0.99999999999999989</v>
      </c>
      <c r="AG2632">
        <v>-0.99999999999999989</v>
      </c>
      <c r="AH2632">
        <v>-0.99999999999999989</v>
      </c>
      <c r="AI2632">
        <v>0</v>
      </c>
      <c r="AJ2632">
        <v>-2.6695998090770882E-2</v>
      </c>
      <c r="AK2632">
        <v>0.2213583774977867</v>
      </c>
      <c r="AL2632">
        <v>0.16741771657304702</v>
      </c>
      <c r="AM2632">
        <v>3.6060494153043576E-2</v>
      </c>
      <c r="AN2632">
        <v>-8.6544060974475465E-2</v>
      </c>
      <c r="AO2632">
        <v>2.0083042413150221</v>
      </c>
      <c r="AP2632">
        <v>-1.3265129414966517</v>
      </c>
      <c r="AQ2632">
        <v>25.904121113755039</v>
      </c>
      <c r="AR2632">
        <v>0.66564015047957736</v>
      </c>
      <c r="AS2632">
        <v>0.81360515286599555</v>
      </c>
      <c r="AT2632">
        <v>-0.99999999999999989</v>
      </c>
      <c r="AU2632">
        <v>-0.99999999999999989</v>
      </c>
      <c r="AV2632">
        <v>0.21965730398399541</v>
      </c>
      <c r="AW2632">
        <v>58.628557447910431</v>
      </c>
      <c r="AX2632">
        <v>55.958957638833333</v>
      </c>
      <c r="AY2632">
        <v>0.13765995799617303</v>
      </c>
      <c r="AZ2632">
        <v>-8.0182700570571939</v>
      </c>
      <c r="BA2632">
        <v>1468.1468569671588</v>
      </c>
    </row>
    <row r="2633" spans="1:100" x14ac:dyDescent="0.25">
      <c r="A2633">
        <v>5863</v>
      </c>
      <c r="B2633" t="s">
        <v>2911</v>
      </c>
      <c r="C2633">
        <v>2</v>
      </c>
      <c r="D2633">
        <v>4.0806364865558562</v>
      </c>
      <c r="E2633">
        <v>7.7458235381793722E-2</v>
      </c>
      <c r="F2633">
        <v>0.26981674506043385</v>
      </c>
      <c r="G2633">
        <v>0.27870887773809411</v>
      </c>
      <c r="H2633">
        <v>0.1098867019971935</v>
      </c>
      <c r="I2633">
        <v>0</v>
      </c>
      <c r="J2633">
        <v>6.5932021198316093</v>
      </c>
      <c r="K2633">
        <v>0.1098867019971935</v>
      </c>
      <c r="L2633">
        <v>-1</v>
      </c>
      <c r="M2633">
        <v>-1</v>
      </c>
      <c r="N2633">
        <v>2.1977340399438696</v>
      </c>
      <c r="O2633">
        <v>10.693481951390069</v>
      </c>
      <c r="P2633">
        <v>0.56006284179397525</v>
      </c>
      <c r="Q2633">
        <v>1.5972712836598337</v>
      </c>
      <c r="R2633">
        <v>0.52611365079404604</v>
      </c>
      <c r="S2633">
        <v>0.33539565710445352</v>
      </c>
      <c r="T2633">
        <v>0.30512248652061852</v>
      </c>
      <c r="U2633">
        <v>0.10355493796868165</v>
      </c>
      <c r="V2633">
        <v>4.061940799619173E-3</v>
      </c>
      <c r="W2633">
        <v>25.954604526173394</v>
      </c>
      <c r="X2633">
        <v>0.9230245098281189</v>
      </c>
      <c r="Y2633">
        <v>-1</v>
      </c>
      <c r="Z2633">
        <v>-1</v>
      </c>
      <c r="AA2633">
        <v>45.784271002730826</v>
      </c>
      <c r="AB2633">
        <v>0.14651854709053025</v>
      </c>
      <c r="AC2633">
        <v>0.14674321571109714</v>
      </c>
      <c r="AD2633">
        <v>0.14190190486326038</v>
      </c>
      <c r="AE2633">
        <v>20.301835642468514</v>
      </c>
      <c r="AF2633">
        <v>-1</v>
      </c>
      <c r="AG2633">
        <v>-1</v>
      </c>
      <c r="AH2633">
        <v>-1</v>
      </c>
      <c r="AI2633">
        <v>1.9603001380795134E-3</v>
      </c>
      <c r="AJ2633">
        <v>4.061940799619173E-3</v>
      </c>
      <c r="AK2633">
        <v>5.5390931179495159E-2</v>
      </c>
      <c r="AL2633">
        <v>0.11643702580975217</v>
      </c>
      <c r="AM2633">
        <v>5.6169523508779184E-2</v>
      </c>
      <c r="AN2633">
        <v>0.12727133670627458</v>
      </c>
      <c r="AO2633">
        <v>1.8173153206860149</v>
      </c>
      <c r="AP2633">
        <v>3.6278459696365659</v>
      </c>
      <c r="AQ2633">
        <v>31.253106166304647</v>
      </c>
      <c r="AR2633">
        <v>0.73340583732017528</v>
      </c>
      <c r="AS2633">
        <v>1.0131915768390185</v>
      </c>
      <c r="AT2633">
        <v>-1</v>
      </c>
      <c r="AU2633">
        <v>-1</v>
      </c>
      <c r="AV2633">
        <v>0.74989034414263167</v>
      </c>
      <c r="AW2633">
        <v>58.206701143170633</v>
      </c>
      <c r="AX2633">
        <v>58.364991235145354</v>
      </c>
      <c r="AY2633">
        <v>0.19272021786579177</v>
      </c>
      <c r="AZ2633">
        <v>4.5643873032475382</v>
      </c>
      <c r="BA2633">
        <v>1410.2359059587059</v>
      </c>
    </row>
    <row r="2634" spans="1:100" x14ac:dyDescent="0.25">
      <c r="A2634">
        <v>5864</v>
      </c>
      <c r="B2634" t="s">
        <v>2912</v>
      </c>
      <c r="C2634">
        <v>2</v>
      </c>
      <c r="D2634">
        <v>3.4359907644859855</v>
      </c>
      <c r="E2634">
        <v>-6.5735681017801667E-2</v>
      </c>
      <c r="F2634">
        <v>-8.675174866635646E-2</v>
      </c>
      <c r="G2634">
        <v>-7.9478826957811943E-2</v>
      </c>
      <c r="H2634">
        <v>3.5784985768311919E-2</v>
      </c>
      <c r="I2634">
        <v>0</v>
      </c>
      <c r="J2634">
        <v>2.1470991460987152</v>
      </c>
      <c r="K2634">
        <v>3.5784985768311919E-2</v>
      </c>
      <c r="L2634">
        <v>-1</v>
      </c>
      <c r="M2634">
        <v>-1</v>
      </c>
      <c r="N2634">
        <v>0.71569971536623833</v>
      </c>
      <c r="O2634">
        <v>6.0751434340234098</v>
      </c>
      <c r="P2634">
        <v>-0.1651378044884827</v>
      </c>
      <c r="Q2634">
        <v>-9.7710901781538073E-2</v>
      </c>
      <c r="R2634">
        <v>-3.0600541208081256E-2</v>
      </c>
      <c r="S2634">
        <v>0.32154392882625982</v>
      </c>
      <c r="T2634">
        <v>0.24664021162473818</v>
      </c>
      <c r="U2634">
        <v>3.1137441851137572E-2</v>
      </c>
      <c r="V2634">
        <v>-5.5137190730368199E-3</v>
      </c>
      <c r="W2634">
        <v>21.384033923283148</v>
      </c>
      <c r="X2634">
        <v>0.58754331763209477</v>
      </c>
      <c r="Y2634">
        <v>-1</v>
      </c>
      <c r="Z2634">
        <v>-1</v>
      </c>
      <c r="AA2634">
        <v>36.374202288204913</v>
      </c>
      <c r="AB2634">
        <v>6.5288824050095812E-2</v>
      </c>
      <c r="AC2634">
        <v>6.5482666184826621E-2</v>
      </c>
      <c r="AD2634">
        <v>6.1339185439694063E-2</v>
      </c>
      <c r="AE2634">
        <v>12.81842682469796</v>
      </c>
      <c r="AF2634">
        <v>-1</v>
      </c>
      <c r="AG2634">
        <v>-1</v>
      </c>
      <c r="AH2634">
        <v>-1</v>
      </c>
      <c r="AI2634">
        <v>-3.2904421340342388E-3</v>
      </c>
      <c r="AJ2634">
        <v>-5.5137190730368199E-3</v>
      </c>
      <c r="AK2634">
        <v>0.15325180143493405</v>
      </c>
      <c r="AL2634">
        <v>1.8576155554313273E-2</v>
      </c>
      <c r="AM2634">
        <v>0.17015036631928437</v>
      </c>
      <c r="AN2634">
        <v>1.3290493895769376E-2</v>
      </c>
      <c r="AO2634">
        <v>4.719714008162863</v>
      </c>
      <c r="AP2634">
        <v>0.72544728215971754</v>
      </c>
      <c r="AQ2634">
        <v>26.387411171718846</v>
      </c>
      <c r="AR2634">
        <v>0.6263023663589502</v>
      </c>
      <c r="AS2634">
        <v>0.66683238985171134</v>
      </c>
      <c r="AT2634">
        <v>-1</v>
      </c>
      <c r="AU2634">
        <v>-1</v>
      </c>
      <c r="AV2634">
        <v>1.1108194398078308E-2</v>
      </c>
      <c r="AW2634">
        <v>47.362285420862719</v>
      </c>
      <c r="AX2634">
        <v>47.378506752978254</v>
      </c>
      <c r="AY2634">
        <v>0.10918913503294118</v>
      </c>
      <c r="AZ2634">
        <v>-10.069633640568552</v>
      </c>
      <c r="BA2634">
        <v>1452.580269963732</v>
      </c>
    </row>
    <row r="2635" spans="1:100" x14ac:dyDescent="0.25">
      <c r="A2635">
        <v>5865</v>
      </c>
      <c r="B2635" t="s">
        <v>2913</v>
      </c>
      <c r="C2635">
        <v>2</v>
      </c>
      <c r="D2635">
        <v>5.7143365516712015</v>
      </c>
      <c r="E2635">
        <v>0.44034889382749531</v>
      </c>
      <c r="F2635">
        <v>1.1734541252157307</v>
      </c>
      <c r="G2635">
        <v>1.1864497599800659</v>
      </c>
      <c r="H2635">
        <v>0.29767974007022258</v>
      </c>
      <c r="I2635">
        <v>0</v>
      </c>
      <c r="J2635">
        <v>17.860784404213355</v>
      </c>
      <c r="K2635">
        <v>0.29767974007022258</v>
      </c>
      <c r="L2635">
        <v>-1</v>
      </c>
      <c r="M2635">
        <v>-1</v>
      </c>
      <c r="N2635">
        <v>5.953594801404452</v>
      </c>
      <c r="O2635">
        <v>22.397553937349578</v>
      </c>
      <c r="P2635">
        <v>2.3979100538242282</v>
      </c>
      <c r="Q2635">
        <v>5.8927973562346025</v>
      </c>
      <c r="R2635">
        <v>1.9369723295799943</v>
      </c>
      <c r="S2635">
        <v>0.37049954225455528</v>
      </c>
      <c r="T2635">
        <v>0.45333179441568849</v>
      </c>
      <c r="U2635">
        <v>0.28707972386635172</v>
      </c>
      <c r="V2635">
        <v>2.8329155522227565E-2</v>
      </c>
      <c r="W2635">
        <v>37.537620182557063</v>
      </c>
      <c r="X2635">
        <v>1.7732211787454597</v>
      </c>
      <c r="Y2635">
        <v>-1</v>
      </c>
      <c r="Z2635">
        <v>-1</v>
      </c>
      <c r="AA2635">
        <v>69.631834626203684</v>
      </c>
      <c r="AB2635">
        <v>0.35237580988963979</v>
      </c>
      <c r="AC2635">
        <v>0.35267860084964608</v>
      </c>
      <c r="AD2635">
        <v>0.34606880687193325</v>
      </c>
      <c r="AE2635">
        <v>39.266741565712046</v>
      </c>
      <c r="AF2635">
        <v>-1</v>
      </c>
      <c r="AG2635">
        <v>-1</v>
      </c>
      <c r="AH2635">
        <v>-1</v>
      </c>
      <c r="AI2635">
        <v>1.5267047857296325E-2</v>
      </c>
      <c r="AJ2635">
        <v>2.8329155522227565E-2</v>
      </c>
      <c r="AK2635">
        <v>-0.19261398785605915</v>
      </c>
      <c r="AL2635">
        <v>0.36444194484530651</v>
      </c>
      <c r="AM2635">
        <v>-0.23268760211291462</v>
      </c>
      <c r="AN2635">
        <v>0.41612846232796841</v>
      </c>
      <c r="AO2635">
        <v>-5.5381184662579521</v>
      </c>
      <c r="AP2635">
        <v>10.983279756580533</v>
      </c>
      <c r="AQ2635">
        <v>43.584043854005088</v>
      </c>
      <c r="AR2635">
        <v>1.004833912452066</v>
      </c>
      <c r="AS2635">
        <v>1.8909559161688487</v>
      </c>
      <c r="AT2635">
        <v>-1</v>
      </c>
      <c r="AU2635">
        <v>-1</v>
      </c>
      <c r="AV2635">
        <v>2.6221566212977514</v>
      </c>
      <c r="AW2635">
        <v>85.689273454031451</v>
      </c>
      <c r="AX2635">
        <v>86.207602764893053</v>
      </c>
      <c r="AY2635">
        <v>0.4044097254375062</v>
      </c>
      <c r="AZ2635">
        <v>41.650805703803378</v>
      </c>
      <c r="BA2635">
        <v>1444.2788442095466</v>
      </c>
    </row>
    <row r="2636" spans="1:100" x14ac:dyDescent="0.25">
      <c r="A2636">
        <v>5866</v>
      </c>
      <c r="B2636" t="s">
        <v>2914</v>
      </c>
      <c r="C2636">
        <v>3</v>
      </c>
      <c r="D2636">
        <v>3.0106411211797179</v>
      </c>
      <c r="E2636">
        <v>0</v>
      </c>
      <c r="F2636">
        <v>-1.350152382098986</v>
      </c>
      <c r="G2636">
        <v>-1.350152382098986</v>
      </c>
      <c r="H2636">
        <v>4.8365111459354813E-2</v>
      </c>
      <c r="I2636">
        <v>0</v>
      </c>
      <c r="J2636">
        <v>2.9019066875612882</v>
      </c>
      <c r="K2636">
        <v>4.8365111459354813E-2</v>
      </c>
      <c r="L2636">
        <v>-1</v>
      </c>
      <c r="M2636">
        <v>-1</v>
      </c>
      <c r="N2636">
        <v>0.96730222918709785</v>
      </c>
      <c r="O2636">
        <v>4.5623954266420226</v>
      </c>
      <c r="P2636">
        <v>9.2273409958006203E-2</v>
      </c>
      <c r="Q2636">
        <v>4.0974787324133368</v>
      </c>
      <c r="R2636">
        <v>1.2758018668889004</v>
      </c>
      <c r="S2636">
        <v>0.23920946674122676</v>
      </c>
      <c r="T2636">
        <v>0.284933955830934</v>
      </c>
      <c r="U2636">
        <v>-6.3659729889943978E-2</v>
      </c>
      <c r="V2636">
        <v>0</v>
      </c>
      <c r="W2636">
        <v>16.484743248914487</v>
      </c>
      <c r="X2636">
        <v>0.17847144188797209</v>
      </c>
      <c r="Y2636">
        <v>-1</v>
      </c>
      <c r="Z2636">
        <v>-1</v>
      </c>
      <c r="AA2636">
        <v>42.913744056470527</v>
      </c>
      <c r="AB2636">
        <v>0.21497143152625967</v>
      </c>
      <c r="AC2636">
        <v>0.26855485527509843</v>
      </c>
      <c r="AD2636">
        <v>1.9537692011985137E-2</v>
      </c>
      <c r="AE2636">
        <v>25.153198940667156</v>
      </c>
      <c r="AF2636">
        <v>-1</v>
      </c>
      <c r="AG2636">
        <v>-1</v>
      </c>
      <c r="AH2636">
        <v>-1</v>
      </c>
      <c r="AI2636">
        <v>-6.8395061788489855E-3</v>
      </c>
      <c r="AJ2636">
        <v>0</v>
      </c>
      <c r="AK2636">
        <v>5.6599477993637598E-2</v>
      </c>
      <c r="AL2636">
        <v>0.80430234388391819</v>
      </c>
      <c r="AM2636">
        <v>0.26259681476553709</v>
      </c>
      <c r="AN2636">
        <v>-1.0795564206781899E-2</v>
      </c>
      <c r="AO2636">
        <v>6.8479177591066174</v>
      </c>
      <c r="AP2636">
        <v>3.7516226142500448</v>
      </c>
      <c r="AQ2636">
        <v>19.386649936475777</v>
      </c>
      <c r="AR2636">
        <v>0.46048369268221678</v>
      </c>
      <c r="AS2636">
        <v>0.22683655334732716</v>
      </c>
      <c r="AT2636">
        <v>-1</v>
      </c>
      <c r="AU2636">
        <v>-1</v>
      </c>
      <c r="AV2636">
        <v>-7.4350515210084872E-2</v>
      </c>
      <c r="AW2636">
        <v>51.227762097362579</v>
      </c>
      <c r="AX2636">
        <v>51.090971973785592</v>
      </c>
      <c r="AY2636">
        <v>0.26943863234607107</v>
      </c>
      <c r="AZ2636">
        <v>4.5381006147750353</v>
      </c>
      <c r="BA2636">
        <v>1399.1285955344306</v>
      </c>
      <c r="CU2636" t="e">
        <v>#N/A</v>
      </c>
      <c r="CV2636" t="e">
        <v>#N/A</v>
      </c>
    </row>
    <row r="2637" spans="1:100" x14ac:dyDescent="0.25">
      <c r="A2637">
        <v>5869</v>
      </c>
      <c r="B2637" t="s">
        <v>2915</v>
      </c>
      <c r="C2637">
        <v>3</v>
      </c>
      <c r="D2637">
        <v>3.5411433294609829</v>
      </c>
      <c r="E2637">
        <v>1.0198991325637706E-3</v>
      </c>
      <c r="F2637">
        <v>-0.34818190692082462</v>
      </c>
      <c r="G2637">
        <v>-0.34818190692082462</v>
      </c>
      <c r="H2637">
        <v>-0.2654855424413029</v>
      </c>
      <c r="I2637">
        <v>0</v>
      </c>
      <c r="J2637">
        <v>-15.929132546478172</v>
      </c>
      <c r="K2637">
        <v>-0.2654855424413029</v>
      </c>
      <c r="L2637">
        <v>-1.0000000000000009</v>
      </c>
      <c r="M2637">
        <v>-1.0000000000000009</v>
      </c>
      <c r="N2637">
        <v>-5.3097108488260556</v>
      </c>
      <c r="O2637">
        <v>-12.736171123938014</v>
      </c>
      <c r="P2637">
        <v>0.14660597696767458</v>
      </c>
      <c r="Q2637">
        <v>2.213377817958202</v>
      </c>
      <c r="R2637">
        <v>0.571938095878467</v>
      </c>
      <c r="S2637">
        <v>0.33333333333333343</v>
      </c>
      <c r="T2637">
        <v>0.29976959295827482</v>
      </c>
      <c r="U2637">
        <v>0.29692862065518422</v>
      </c>
      <c r="V2637">
        <v>-4.718948820134506E-3</v>
      </c>
      <c r="W2637">
        <v>47.631925622718491</v>
      </c>
      <c r="X2637">
        <v>2.0244255180577824</v>
      </c>
      <c r="Y2637">
        <v>-1.0000000000000009</v>
      </c>
      <c r="Z2637">
        <v>-1.0000000000000009</v>
      </c>
      <c r="AA2637">
        <v>68.906432076554296</v>
      </c>
      <c r="AB2637">
        <v>0.14662037747665271</v>
      </c>
      <c r="AC2637">
        <v>-1.5138082699897616E-2</v>
      </c>
      <c r="AD2637">
        <v>0.28256907238239298</v>
      </c>
      <c r="AE2637">
        <v>20.702568357957414</v>
      </c>
      <c r="AF2637">
        <v>-1.0000000000000009</v>
      </c>
      <c r="AG2637">
        <v>-1.0000000000000009</v>
      </c>
      <c r="AH2637">
        <v>-1.0000000000000009</v>
      </c>
      <c r="AI2637">
        <v>0</v>
      </c>
      <c r="AJ2637">
        <v>-4.718948820134506E-3</v>
      </c>
      <c r="AK2637">
        <v>-9.1574395139320017E-2</v>
      </c>
      <c r="AL2637">
        <v>9.667102209672096E-3</v>
      </c>
      <c r="AM2637">
        <v>-3.0707221333137583E-2</v>
      </c>
      <c r="AN2637">
        <v>-6.1179272609528795E-2</v>
      </c>
      <c r="AO2637">
        <v>-1.2255525090250388</v>
      </c>
      <c r="AP2637">
        <v>-1.48114630418986</v>
      </c>
      <c r="AQ2637">
        <v>31.702793076240276</v>
      </c>
      <c r="AR2637">
        <v>0.92531259812665834</v>
      </c>
      <c r="AS2637">
        <v>1.7589399756164794</v>
      </c>
      <c r="AT2637">
        <v>-1.0000000000000009</v>
      </c>
      <c r="AU2637">
        <v>-1.0000000000000009</v>
      </c>
      <c r="AV2637">
        <v>0.22375618895764238</v>
      </c>
      <c r="AW2637">
        <v>54.689114648426404</v>
      </c>
      <c r="AX2637">
        <v>54.21721976641296</v>
      </c>
      <c r="AY2637">
        <v>0.22894800012555885</v>
      </c>
      <c r="AZ2637">
        <v>-9.8341195426183869</v>
      </c>
      <c r="BA2637">
        <v>1414.9155528577817</v>
      </c>
    </row>
    <row r="2638" spans="1:100" x14ac:dyDescent="0.25">
      <c r="A2638">
        <v>5870</v>
      </c>
      <c r="B2638" t="s">
        <v>2916</v>
      </c>
      <c r="C2638">
        <v>2</v>
      </c>
      <c r="D2638">
        <v>3.4702185645801822</v>
      </c>
      <c r="E2638">
        <v>-5.8132725506837728E-2</v>
      </c>
      <c r="F2638">
        <v>-6.7819558929671009E-2</v>
      </c>
      <c r="G2638">
        <v>-6.0460664372065681E-2</v>
      </c>
      <c r="H2638">
        <v>3.97194549548524E-2</v>
      </c>
      <c r="I2638">
        <v>0</v>
      </c>
      <c r="J2638">
        <v>2.383167297291144</v>
      </c>
      <c r="K2638">
        <v>3.97194549548524E-2</v>
      </c>
      <c r="L2638">
        <v>-1</v>
      </c>
      <c r="M2638">
        <v>-1</v>
      </c>
      <c r="N2638">
        <v>0.79438909909704802</v>
      </c>
      <c r="O2638">
        <v>6.3203565210383896</v>
      </c>
      <c r="P2638">
        <v>-0.12663289877152861</v>
      </c>
      <c r="Q2638">
        <v>-7.7149405577021657E-3</v>
      </c>
      <c r="R2638">
        <v>-1.0415114633903766E-3</v>
      </c>
      <c r="S2638">
        <v>0.32227939354778595</v>
      </c>
      <c r="T2638">
        <v>0.24974535844516971</v>
      </c>
      <c r="U2638">
        <v>3.4982486494379468E-2</v>
      </c>
      <c r="V2638">
        <v>-5.0052944288168661E-3</v>
      </c>
      <c r="W2638">
        <v>21.626710748020042</v>
      </c>
      <c r="X2638">
        <v>0.60535586611993497</v>
      </c>
      <c r="Y2638">
        <v>-1</v>
      </c>
      <c r="Z2638">
        <v>-1</v>
      </c>
      <c r="AA2638">
        <v>36.873834783708446</v>
      </c>
      <c r="AB2638">
        <v>6.9601758467790736E-2</v>
      </c>
      <c r="AC2638">
        <v>6.9797237350829461E-2</v>
      </c>
      <c r="AD2638">
        <v>6.5616704953235183E-2</v>
      </c>
      <c r="AE2638">
        <v>13.215762310327751</v>
      </c>
      <c r="AF2638">
        <v>-1</v>
      </c>
      <c r="AG2638">
        <v>-1</v>
      </c>
      <c r="AH2638">
        <v>-1</v>
      </c>
      <c r="AI2638">
        <v>-3.0116512405509227E-3</v>
      </c>
      <c r="AJ2638">
        <v>-5.0052944288168661E-3</v>
      </c>
      <c r="AK2638">
        <v>0.14805582760082206</v>
      </c>
      <c r="AL2638">
        <v>2.377212938842526E-2</v>
      </c>
      <c r="AM2638">
        <v>0.16409849415334582</v>
      </c>
      <c r="AN2638">
        <v>1.9342366061707944E-2</v>
      </c>
      <c r="AO2638">
        <v>4.5656096394103027</v>
      </c>
      <c r="AP2638">
        <v>0.87955165091227827</v>
      </c>
      <c r="AQ2638">
        <v>26.645757779618872</v>
      </c>
      <c r="AR2638">
        <v>0.6319890808874894</v>
      </c>
      <c r="AS2638">
        <v>0.68522251113402566</v>
      </c>
      <c r="AT2638">
        <v>-1</v>
      </c>
      <c r="AU2638">
        <v>-1</v>
      </c>
      <c r="AV2638">
        <v>5.0334217109319734E-2</v>
      </c>
      <c r="AW2638">
        <v>47.938075317194787</v>
      </c>
      <c r="AX2638">
        <v>47.961839864049225</v>
      </c>
      <c r="AY2638">
        <v>0.11362426134646803</v>
      </c>
      <c r="AZ2638">
        <v>-9.292632682847259</v>
      </c>
      <c r="BA2638">
        <v>1385.03397241735</v>
      </c>
    </row>
    <row r="2639" spans="1:100" x14ac:dyDescent="0.25">
      <c r="A2639">
        <v>5871</v>
      </c>
      <c r="B2639" t="s">
        <v>2917</v>
      </c>
      <c r="C2639">
        <v>3</v>
      </c>
      <c r="D2639">
        <v>6.1670906077582393</v>
      </c>
      <c r="E2639">
        <v>0</v>
      </c>
      <c r="F2639">
        <v>0.65662281312837845</v>
      </c>
      <c r="G2639">
        <v>0.65662281312837845</v>
      </c>
      <c r="H2639">
        <v>0.15878075748497975</v>
      </c>
      <c r="I2639">
        <v>0</v>
      </c>
      <c r="J2639">
        <v>9.5268454490987864</v>
      </c>
      <c r="K2639">
        <v>0.15878075748497975</v>
      </c>
      <c r="L2639">
        <v>-0.99999999999999933</v>
      </c>
      <c r="M2639">
        <v>-0.99999999999999933</v>
      </c>
      <c r="N2639">
        <v>3.1756151496995946</v>
      </c>
      <c r="O2639">
        <v>16.350558869985399</v>
      </c>
      <c r="P2639">
        <v>0.28651948654378362</v>
      </c>
      <c r="Q2639">
        <v>1.1669016158785837</v>
      </c>
      <c r="R2639">
        <v>0.38202242354486932</v>
      </c>
      <c r="S2639">
        <v>0.34600862850364</v>
      </c>
      <c r="T2639">
        <v>0.21864061710375018</v>
      </c>
      <c r="U2639">
        <v>-0.12269964468178218</v>
      </c>
      <c r="V2639">
        <v>0</v>
      </c>
      <c r="W2639">
        <v>11.326753737625125</v>
      </c>
      <c r="X2639">
        <v>-0.11877876454988599</v>
      </c>
      <c r="Y2639">
        <v>-0.99999999999999933</v>
      </c>
      <c r="Z2639">
        <v>-0.99999999999999933</v>
      </c>
      <c r="AA2639">
        <v>10.714867523600633</v>
      </c>
      <c r="AB2639">
        <v>-2.7124765499362671E-2</v>
      </c>
      <c r="AC2639">
        <v>-2.5771909993232964E-2</v>
      </c>
      <c r="AD2639">
        <v>3.3018502741208045E-2</v>
      </c>
      <c r="AE2639">
        <v>-0.99390863756938752</v>
      </c>
      <c r="AF2639">
        <v>-0.99999999999999933</v>
      </c>
      <c r="AG2639">
        <v>-0.99999999999999933</v>
      </c>
      <c r="AH2639">
        <v>-0.99999999999999933</v>
      </c>
      <c r="AI2639">
        <v>-7.2287261562668011E-3</v>
      </c>
      <c r="AJ2639">
        <v>0</v>
      </c>
      <c r="AK2639">
        <v>-0.13904887003034505</v>
      </c>
      <c r="AL2639">
        <v>-7.1278144688607338E-3</v>
      </c>
      <c r="AM2639">
        <v>0.48734065527464149</v>
      </c>
      <c r="AN2639">
        <v>8.632617896030606E-2</v>
      </c>
      <c r="AO2639">
        <v>11.488272031714315</v>
      </c>
      <c r="AP2639">
        <v>2.1225154016633492</v>
      </c>
      <c r="AQ2639">
        <v>20.853599186723905</v>
      </c>
      <c r="AR2639">
        <v>0.44194960092560814</v>
      </c>
      <c r="AS2639">
        <v>4.0001992935093822E-2</v>
      </c>
      <c r="AT2639">
        <v>-0.99999999999999933</v>
      </c>
      <c r="AU2639">
        <v>-0.99999999999999933</v>
      </c>
      <c r="AV2639">
        <v>1.0386452366732477</v>
      </c>
      <c r="AW2639">
        <v>29.187941795249362</v>
      </c>
      <c r="AX2639">
        <v>29.043367272124019</v>
      </c>
      <c r="AY2639">
        <v>-3.3601705518114214E-2</v>
      </c>
      <c r="AZ2639">
        <v>-59.318219143403631</v>
      </c>
      <c r="BA2639">
        <v>1346.7721811229055</v>
      </c>
    </row>
    <row r="2640" spans="1:100" x14ac:dyDescent="0.25">
      <c r="A2640">
        <v>5872</v>
      </c>
      <c r="B2640" t="s">
        <v>1256</v>
      </c>
      <c r="C2640">
        <v>3</v>
      </c>
      <c r="D2640">
        <v>5.8122779920073135</v>
      </c>
      <c r="E2640">
        <v>0.27884349314301243</v>
      </c>
      <c r="F2640">
        <v>-0.76394638693318662</v>
      </c>
      <c r="G2640">
        <v>-0.68497145823757477</v>
      </c>
      <c r="H2640">
        <v>3.6522689994536624E-3</v>
      </c>
      <c r="I2640">
        <v>0</v>
      </c>
      <c r="J2640">
        <v>0.21913613996721537</v>
      </c>
      <c r="K2640">
        <v>3.6522689994536624E-3</v>
      </c>
      <c r="L2640">
        <v>-0.99999999999999944</v>
      </c>
      <c r="M2640">
        <v>-0.99999999999999944</v>
      </c>
      <c r="N2640">
        <v>7.3045379989073372E-2</v>
      </c>
      <c r="O2640">
        <v>5.3464426737369566</v>
      </c>
      <c r="P2640">
        <v>-0.26708335352710905</v>
      </c>
      <c r="Q2640">
        <v>3.9016761883804079</v>
      </c>
      <c r="R2640">
        <v>1.1005847729242115</v>
      </c>
      <c r="S2640">
        <v>0.33333333333333304</v>
      </c>
      <c r="T2640">
        <v>0.20487483842605486</v>
      </c>
      <c r="U2640">
        <v>0.28374209801530292</v>
      </c>
      <c r="V2640">
        <v>3.5278690665435731E-3</v>
      </c>
      <c r="W2640">
        <v>32.873034793671252</v>
      </c>
      <c r="X2640">
        <v>1.57381518523999</v>
      </c>
      <c r="Y2640">
        <v>-0.99999999999999944</v>
      </c>
      <c r="Z2640">
        <v>-0.99999999999999944</v>
      </c>
      <c r="AA2640">
        <v>83.645958629296217</v>
      </c>
      <c r="AB2640">
        <v>0.1785595262928365</v>
      </c>
      <c r="AC2640">
        <v>0.33837842696113563</v>
      </c>
      <c r="AD2640">
        <v>0.47650882800004279</v>
      </c>
      <c r="AE2640">
        <v>49.672339062700722</v>
      </c>
      <c r="AF2640">
        <v>-0.99999999999999944</v>
      </c>
      <c r="AG2640">
        <v>-0.99999999999999944</v>
      </c>
      <c r="AH2640">
        <v>-0.99999999999999944</v>
      </c>
      <c r="AI2640">
        <v>0</v>
      </c>
      <c r="AJ2640">
        <v>3.5278690665435731E-3</v>
      </c>
      <c r="AK2640">
        <v>-0.11916604116263904</v>
      </c>
      <c r="AL2640">
        <v>1.850602899367838E-2</v>
      </c>
      <c r="AM2640">
        <v>7.9326623553956477E-2</v>
      </c>
      <c r="AN2640">
        <v>0.24798896072520984</v>
      </c>
      <c r="AO2640">
        <v>1.3873353830357176</v>
      </c>
      <c r="AP2640">
        <v>6.2922541630986366</v>
      </c>
      <c r="AQ2640">
        <v>33.092170933638471</v>
      </c>
      <c r="AR2640">
        <v>0.82547813884123433</v>
      </c>
      <c r="AS2640">
        <v>1.5774674542394436</v>
      </c>
      <c r="AT2640">
        <v>-0.99999999999999944</v>
      </c>
      <c r="AU2640">
        <v>-0.99999999999999944</v>
      </c>
      <c r="AV2640">
        <v>0.41561331468663687</v>
      </c>
      <c r="AW2640">
        <v>95.284655466131824</v>
      </c>
      <c r="AX2640">
        <v>95.637442372786197</v>
      </c>
      <c r="AY2640">
        <v>0.41438324356134981</v>
      </c>
      <c r="AZ2640">
        <v>26.311927162839911</v>
      </c>
      <c r="BA2640">
        <v>1427.4093802336947</v>
      </c>
      <c r="CU2640" t="e">
        <v>#N/A</v>
      </c>
      <c r="CV2640" t="e">
        <v>#N/A</v>
      </c>
    </row>
    <row r="2641" spans="1:100" x14ac:dyDescent="0.25">
      <c r="A2641">
        <v>5874</v>
      </c>
      <c r="B2641" t="s">
        <v>2918</v>
      </c>
      <c r="C2641">
        <v>2</v>
      </c>
      <c r="D2641">
        <v>3.9710400448268928</v>
      </c>
      <c r="E2641">
        <v>5.3113788226788146E-2</v>
      </c>
      <c r="F2641">
        <v>0.20919641236104616</v>
      </c>
      <c r="G2641">
        <v>0.21781326242292517</v>
      </c>
      <c r="H2641">
        <v>9.7288643642569686E-2</v>
      </c>
      <c r="I2641">
        <v>0</v>
      </c>
      <c r="J2641">
        <v>5.837318618554181</v>
      </c>
      <c r="K2641">
        <v>9.7288643642569686E-2</v>
      </c>
      <c r="L2641">
        <v>-1</v>
      </c>
      <c r="M2641">
        <v>-1</v>
      </c>
      <c r="N2641">
        <v>1.9457728728513937</v>
      </c>
      <c r="O2641">
        <v>9.9083166258869166</v>
      </c>
      <c r="P2641">
        <v>0.43677122959354892</v>
      </c>
      <c r="Q2641">
        <v>1.3091067772362222</v>
      </c>
      <c r="R2641">
        <v>0.43146647884424866</v>
      </c>
      <c r="S2641">
        <v>0.33304071999851559</v>
      </c>
      <c r="T2641">
        <v>0.29517989477856255</v>
      </c>
      <c r="U2641">
        <v>9.1243214456548191E-2</v>
      </c>
      <c r="V2641">
        <v>2.4339795593269851E-3</v>
      </c>
      <c r="W2641">
        <v>25.177560240298984</v>
      </c>
      <c r="X2641">
        <v>0.86598923654092608</v>
      </c>
      <c r="Y2641">
        <v>-1</v>
      </c>
      <c r="Z2641">
        <v>-1</v>
      </c>
      <c r="AA2641">
        <v>44.184461972391361</v>
      </c>
      <c r="AB2641">
        <v>0.13270865383741728</v>
      </c>
      <c r="AC2641">
        <v>0.13292808163648645</v>
      </c>
      <c r="AD2641">
        <v>0.12820540912528855</v>
      </c>
      <c r="AE2641">
        <v>19.029578726224042</v>
      </c>
      <c r="AF2641">
        <v>-1</v>
      </c>
      <c r="AG2641">
        <v>-1</v>
      </c>
      <c r="AH2641">
        <v>-1</v>
      </c>
      <c r="AI2641">
        <v>1.0676196319376458E-3</v>
      </c>
      <c r="AJ2641">
        <v>2.4339795593269851E-3</v>
      </c>
      <c r="AK2641">
        <v>7.2028291511397641E-2</v>
      </c>
      <c r="AL2641">
        <v>9.9799665477849686E-2</v>
      </c>
      <c r="AM2641">
        <v>7.5547445939086993E-2</v>
      </c>
      <c r="AN2641">
        <v>0.10789341427596677</v>
      </c>
      <c r="AO2641">
        <v>2.310753123398682</v>
      </c>
      <c r="AP2641">
        <v>3.1344081669238988</v>
      </c>
      <c r="AQ2641">
        <v>30.425887680726557</v>
      </c>
      <c r="AR2641">
        <v>0.71519713925190609</v>
      </c>
      <c r="AS2641">
        <v>0.95430693190247551</v>
      </c>
      <c r="AT2641">
        <v>-1</v>
      </c>
      <c r="AU2641">
        <v>-1</v>
      </c>
      <c r="AV2641">
        <v>0.62428973585052894</v>
      </c>
      <c r="AW2641">
        <v>56.363038282927903</v>
      </c>
      <c r="AX2641">
        <v>56.497175215999441</v>
      </c>
      <c r="AY2641">
        <v>0.17851906963998299</v>
      </c>
      <c r="AZ2641">
        <v>2.0764523511940722</v>
      </c>
      <c r="BA2641">
        <v>1428.939240292741</v>
      </c>
    </row>
    <row r="2642" spans="1:100" x14ac:dyDescent="0.25">
      <c r="A2642">
        <v>5875</v>
      </c>
      <c r="B2642" t="s">
        <v>1512</v>
      </c>
      <c r="C2642">
        <v>2</v>
      </c>
      <c r="D2642">
        <v>3.2242190992475184</v>
      </c>
      <c r="E2642">
        <v>-0.11277611437489041</v>
      </c>
      <c r="F2642">
        <v>-0.20388756622152174</v>
      </c>
      <c r="G2642">
        <v>-0.19714656924552804</v>
      </c>
      <c r="H2642">
        <v>1.1441934530134784E-2</v>
      </c>
      <c r="I2642">
        <v>0</v>
      </c>
      <c r="J2642">
        <v>0.68651607180808671</v>
      </c>
      <c r="K2642">
        <v>1.1441934530134784E-2</v>
      </c>
      <c r="L2642">
        <v>-1</v>
      </c>
      <c r="M2642">
        <v>-1</v>
      </c>
      <c r="N2642">
        <v>0.22883869060269557</v>
      </c>
      <c r="O2642">
        <v>4.5579795019998546</v>
      </c>
      <c r="P2642">
        <v>-0.40337245530123206</v>
      </c>
      <c r="Q2642">
        <v>-0.65452713071410162</v>
      </c>
      <c r="R2642">
        <v>-0.2134859423918955</v>
      </c>
      <c r="S2642">
        <v>0.31699351692794597</v>
      </c>
      <c r="T2642">
        <v>0.22742828123005854</v>
      </c>
      <c r="U2642">
        <v>7.347671407969561E-3</v>
      </c>
      <c r="V2642">
        <v>-8.6594057154275577E-3</v>
      </c>
      <c r="W2642">
        <v>19.882562162086629</v>
      </c>
      <c r="X2642">
        <v>0.47733486003243703</v>
      </c>
      <c r="Y2642">
        <v>-1</v>
      </c>
      <c r="Z2642">
        <v>-1</v>
      </c>
      <c r="AA2642">
        <v>33.28291376575109</v>
      </c>
      <c r="AB2642">
        <v>3.8604161255935868E-2</v>
      </c>
      <c r="AC2642">
        <v>3.8787876624885947E-2</v>
      </c>
      <c r="AD2642">
        <v>3.4873639071546697E-2</v>
      </c>
      <c r="AE2642">
        <v>10.360062652341398</v>
      </c>
      <c r="AF2642">
        <v>-1</v>
      </c>
      <c r="AG2642">
        <v>-1</v>
      </c>
      <c r="AH2642">
        <v>-1</v>
      </c>
      <c r="AI2642">
        <v>-5.015356139719704E-3</v>
      </c>
      <c r="AJ2642">
        <v>-8.6594057154275577E-3</v>
      </c>
      <c r="AK2642">
        <v>0.18539993915798808</v>
      </c>
      <c r="AL2642">
        <v>-1.3571982168740768E-2</v>
      </c>
      <c r="AM2642">
        <v>0.20759405369808376</v>
      </c>
      <c r="AN2642">
        <v>-2.415319348302998E-2</v>
      </c>
      <c r="AO2642">
        <v>5.6731769447652614</v>
      </c>
      <c r="AP2642">
        <v>-0.22801565444268057</v>
      </c>
      <c r="AQ2642">
        <v>24.7889885090548</v>
      </c>
      <c r="AR2642">
        <v>0.59111795479495</v>
      </c>
      <c r="AS2642">
        <v>0.55305041738561078</v>
      </c>
      <c r="AT2642">
        <v>-1</v>
      </c>
      <c r="AU2642">
        <v>-1</v>
      </c>
      <c r="AV2642">
        <v>-0.23158809713629869</v>
      </c>
      <c r="AW2642">
        <v>43.799801567440909</v>
      </c>
      <c r="AX2642">
        <v>43.769352089801998</v>
      </c>
      <c r="AY2642">
        <v>8.1748455749618851E-2</v>
      </c>
      <c r="AZ2642">
        <v>-14.877035409180047</v>
      </c>
      <c r="BA2642">
        <v>1388.2526536156136</v>
      </c>
    </row>
    <row r="2643" spans="1:100" x14ac:dyDescent="0.25">
      <c r="A2643">
        <v>5876</v>
      </c>
      <c r="B2643" t="s">
        <v>2919</v>
      </c>
      <c r="C2643">
        <v>3</v>
      </c>
      <c r="D2643">
        <v>5.7980648316600449</v>
      </c>
      <c r="E2643">
        <v>-8.4435276963033337E-3</v>
      </c>
      <c r="F2643">
        <v>-0.40386694766337172</v>
      </c>
      <c r="G2643">
        <v>-0.40386694766337172</v>
      </c>
      <c r="H2643">
        <v>0.14566820747316028</v>
      </c>
      <c r="I2643">
        <v>0</v>
      </c>
      <c r="J2643">
        <v>8.7400924483896159</v>
      </c>
      <c r="K2643">
        <v>0.14566820747316028</v>
      </c>
      <c r="L2643">
        <v>-1.0000000000000009</v>
      </c>
      <c r="M2643">
        <v>-1.0000000000000009</v>
      </c>
      <c r="N2643">
        <v>2.9133641494632037</v>
      </c>
      <c r="O2643">
        <v>14.134290332386289</v>
      </c>
      <c r="P2643">
        <v>0.18979023796140634</v>
      </c>
      <c r="Q2643">
        <v>-0.61685644968408093</v>
      </c>
      <c r="R2643">
        <v>-0.16372464381180674</v>
      </c>
      <c r="S2643">
        <v>0.3333333333333337</v>
      </c>
      <c r="T2643">
        <v>0.21471053492113121</v>
      </c>
      <c r="U2643">
        <v>-3.5893217674846475E-2</v>
      </c>
      <c r="V2643">
        <v>-1.4644578404750955E-3</v>
      </c>
      <c r="W2643">
        <v>14.600719410639321</v>
      </c>
      <c r="X2643">
        <v>0.12577501133871602</v>
      </c>
      <c r="Y2643">
        <v>-1.0000000000000009</v>
      </c>
      <c r="Z2643">
        <v>-1.0000000000000009</v>
      </c>
      <c r="AA2643">
        <v>43.607105074775504</v>
      </c>
      <c r="AB2643">
        <v>0.19793932141688819</v>
      </c>
      <c r="AC2643">
        <v>0.19217896644066262</v>
      </c>
      <c r="AD2643">
        <v>0.19328391830140876</v>
      </c>
      <c r="AE2643">
        <v>29.170110307947976</v>
      </c>
      <c r="AF2643">
        <v>-1.0000000000000009</v>
      </c>
      <c r="AG2643">
        <v>-1.0000000000000009</v>
      </c>
      <c r="AH2643">
        <v>-1.0000000000000009</v>
      </c>
      <c r="AI2643">
        <v>-9.1094866241546765E-2</v>
      </c>
      <c r="AJ2643">
        <v>-1.4644578404750955E-3</v>
      </c>
      <c r="AK2643">
        <v>-0.21689373359189623</v>
      </c>
      <c r="AL2643">
        <v>2.2223437761924843E-3</v>
      </c>
      <c r="AM2643">
        <v>3.0272630568587491E-2</v>
      </c>
      <c r="AN2643">
        <v>-0.11218187844962242</v>
      </c>
      <c r="AO2643">
        <v>-0.32765290374479417</v>
      </c>
      <c r="AP2643">
        <v>-2.7934352423595969</v>
      </c>
      <c r="AQ2643">
        <v>23.340811859028939</v>
      </c>
      <c r="AR2643">
        <v>0.51068619273914317</v>
      </c>
      <c r="AS2643">
        <v>0.27144321881187639</v>
      </c>
      <c r="AT2643">
        <v>-1.0000000000000009</v>
      </c>
      <c r="AU2643">
        <v>-1.0000000000000009</v>
      </c>
      <c r="AV2643">
        <v>-0.56759159147517824</v>
      </c>
      <c r="AW2643">
        <v>54.947960164802211</v>
      </c>
      <c r="AX2643">
        <v>52.979617055923754</v>
      </c>
      <c r="AY2643">
        <v>-2.4294860303558964E-2</v>
      </c>
      <c r="AZ2643">
        <v>-19.691315580205778</v>
      </c>
      <c r="BA2643">
        <v>1381.387033659722</v>
      </c>
    </row>
    <row r="2644" spans="1:100" x14ac:dyDescent="0.25">
      <c r="A2644">
        <v>5877</v>
      </c>
      <c r="B2644" t="s">
        <v>2920</v>
      </c>
      <c r="C2644">
        <v>2</v>
      </c>
      <c r="D2644">
        <v>3.4640429717941825</v>
      </c>
      <c r="E2644">
        <v>-5.9504498074065749E-2</v>
      </c>
      <c r="F2644">
        <v>-7.1235422468644699E-2</v>
      </c>
      <c r="G2644">
        <v>-6.3892039667710537E-2</v>
      </c>
      <c r="H2644">
        <v>3.9009573529278224E-2</v>
      </c>
      <c r="I2644">
        <v>0</v>
      </c>
      <c r="J2644">
        <v>2.3405744117566933</v>
      </c>
      <c r="K2644">
        <v>3.9009573529278224E-2</v>
      </c>
      <c r="L2644">
        <v>-1</v>
      </c>
      <c r="M2644">
        <v>-1</v>
      </c>
      <c r="N2644">
        <v>0.78019147058556448</v>
      </c>
      <c r="O2644">
        <v>6.2761136492489431</v>
      </c>
      <c r="P2644">
        <v>-0.13358019358208606</v>
      </c>
      <c r="Q2644">
        <v>-2.3952572172163622E-2</v>
      </c>
      <c r="R2644">
        <v>-6.3747356364334262E-3</v>
      </c>
      <c r="S2644">
        <v>0.32214669642392424</v>
      </c>
      <c r="T2644">
        <v>0.24918510852402515</v>
      </c>
      <c r="U2644">
        <v>3.4288739601640188E-2</v>
      </c>
      <c r="V2644">
        <v>-5.0970275684410343E-3</v>
      </c>
      <c r="W2644">
        <v>21.58292548446089</v>
      </c>
      <c r="X2644">
        <v>0.6021420152256608</v>
      </c>
      <c r="Y2644">
        <v>-1</v>
      </c>
      <c r="Z2644">
        <v>-1</v>
      </c>
      <c r="AA2644">
        <v>36.78368797829323</v>
      </c>
      <c r="AB2644">
        <v>6.8823591988989741E-2</v>
      </c>
      <c r="AC2644">
        <v>6.9018775559708812E-2</v>
      </c>
      <c r="AD2644">
        <v>6.4844928251925213E-2</v>
      </c>
      <c r="AE2644">
        <v>13.144072568307404</v>
      </c>
      <c r="AF2644">
        <v>-1</v>
      </c>
      <c r="AG2644">
        <v>-1</v>
      </c>
      <c r="AH2644">
        <v>-1</v>
      </c>
      <c r="AI2644">
        <v>-3.0619524292297062E-3</v>
      </c>
      <c r="AJ2644">
        <v>-5.0970275684410343E-3</v>
      </c>
      <c r="AK2644">
        <v>0.14899331754869705</v>
      </c>
      <c r="AL2644">
        <v>2.2834639440550281E-2</v>
      </c>
      <c r="AM2644">
        <v>0.16519041060683995</v>
      </c>
      <c r="AN2644">
        <v>1.8250449608213815E-2</v>
      </c>
      <c r="AO2644">
        <v>4.593414109032663</v>
      </c>
      <c r="AP2644">
        <v>0.85174718128991822</v>
      </c>
      <c r="AQ2644">
        <v>26.599145276225606</v>
      </c>
      <c r="AR2644">
        <v>0.63096304844830731</v>
      </c>
      <c r="AS2644">
        <v>0.6819044509603609</v>
      </c>
      <c r="AT2644">
        <v>-1</v>
      </c>
      <c r="AU2644">
        <v>-1</v>
      </c>
      <c r="AV2644">
        <v>4.3256813881174083E-2</v>
      </c>
      <c r="AW2644">
        <v>47.834187719386748</v>
      </c>
      <c r="AX2644">
        <v>47.856591272475988</v>
      </c>
      <c r="AY2644">
        <v>0.1128240482450874</v>
      </c>
      <c r="AZ2644">
        <v>-9.432824033036658</v>
      </c>
      <c r="BA2644">
        <v>1366.7807734855276</v>
      </c>
    </row>
    <row r="2645" spans="1:100" x14ac:dyDescent="0.25">
      <c r="A2645">
        <v>5878</v>
      </c>
      <c r="B2645" t="s">
        <v>2921</v>
      </c>
      <c r="C2645">
        <v>3</v>
      </c>
      <c r="D2645">
        <v>5.0527190071896877</v>
      </c>
      <c r="E2645">
        <v>4.8346990833715589E-2</v>
      </c>
      <c r="F2645">
        <v>-1.6154574628164494E-2</v>
      </c>
      <c r="G2645">
        <v>1.137469858394025E-3</v>
      </c>
      <c r="H2645">
        <v>0.1019420276158982</v>
      </c>
      <c r="I2645">
        <v>0</v>
      </c>
      <c r="J2645">
        <v>6.1165216569538909</v>
      </c>
      <c r="K2645">
        <v>0.1019420276158982</v>
      </c>
      <c r="L2645">
        <v>-1.0000000000000004</v>
      </c>
      <c r="M2645">
        <v>-1.0000000000000004</v>
      </c>
      <c r="N2645">
        <v>2.0388405523179634</v>
      </c>
      <c r="O2645">
        <v>11.17037813400197</v>
      </c>
      <c r="P2645">
        <v>-0.91507743059628377</v>
      </c>
      <c r="Q2645">
        <v>-0.23700672346315141</v>
      </c>
      <c r="R2645">
        <v>-0.10487876126195515</v>
      </c>
      <c r="S2645">
        <v>0.33333333333333354</v>
      </c>
      <c r="T2645">
        <v>0.40458767066915691</v>
      </c>
      <c r="U2645">
        <v>0.21505571121430894</v>
      </c>
      <c r="V2645">
        <v>0</v>
      </c>
      <c r="W2645">
        <v>34.041387504036045</v>
      </c>
      <c r="X2645">
        <v>1.5772479876291712</v>
      </c>
      <c r="Y2645">
        <v>-1.0000000000000004</v>
      </c>
      <c r="Z2645">
        <v>-1.0000000000000004</v>
      </c>
      <c r="AA2645">
        <v>26.407033296923501</v>
      </c>
      <c r="AB2645">
        <v>-5.0336669548216487E-2</v>
      </c>
      <c r="AC2645">
        <v>-0.11467809466757979</v>
      </c>
      <c r="AD2645">
        <v>1.4425255298784353E-2</v>
      </c>
      <c r="AE2645">
        <v>-7.529475445850597</v>
      </c>
      <c r="AF2645">
        <v>-1.0000000000000004</v>
      </c>
      <c r="AG2645">
        <v>-1.0000000000000004</v>
      </c>
      <c r="AH2645">
        <v>-1.0000000000000004</v>
      </c>
      <c r="AI2645">
        <v>0</v>
      </c>
      <c r="AJ2645">
        <v>0</v>
      </c>
      <c r="AK2645">
        <v>0.30347432287020004</v>
      </c>
      <c r="AL2645">
        <v>-1.7851758852864153E-2</v>
      </c>
      <c r="AM2645">
        <v>0.27633591436400656</v>
      </c>
      <c r="AN2645">
        <v>-4.0219534991981776E-3</v>
      </c>
      <c r="AO2645">
        <v>8.425769473451167</v>
      </c>
      <c r="AP2645">
        <v>-0.18980763174427506</v>
      </c>
      <c r="AQ2645">
        <v>40.157909160989931</v>
      </c>
      <c r="AR2645">
        <v>0.95297671521680005</v>
      </c>
      <c r="AS2645">
        <v>1.6791900152450694</v>
      </c>
      <c r="AT2645">
        <v>-1.0000000000000004</v>
      </c>
      <c r="AU2645">
        <v>-1.0000000000000004</v>
      </c>
      <c r="AV2645">
        <v>-0.10374129140356105</v>
      </c>
      <c r="AW2645">
        <v>37.3876037991812</v>
      </c>
      <c r="AX2645">
        <v>37.3876037991812</v>
      </c>
      <c r="AY2645">
        <v>0.11634908426677981</v>
      </c>
      <c r="AZ2645">
        <v>-7.048346806201403</v>
      </c>
      <c r="BA2645">
        <v>1406.3036224905695</v>
      </c>
    </row>
    <row r="2646" spans="1:100" x14ac:dyDescent="0.25">
      <c r="A2646">
        <v>5881</v>
      </c>
      <c r="B2646" t="s">
        <v>2922</v>
      </c>
      <c r="C2646">
        <v>3</v>
      </c>
      <c r="D2646">
        <v>5.1441470229108255</v>
      </c>
      <c r="E2646">
        <v>1.0195427842416081E-2</v>
      </c>
      <c r="F2646">
        <v>-0.19479560736898624</v>
      </c>
      <c r="G2646">
        <v>-0.19479560736898624</v>
      </c>
      <c r="H2646">
        <v>0.28937437006028255</v>
      </c>
      <c r="I2646">
        <v>0</v>
      </c>
      <c r="J2646">
        <v>17.36246220361696</v>
      </c>
      <c r="K2646">
        <v>0.28937437006028255</v>
      </c>
      <c r="L2646">
        <v>-1.0000000000000016</v>
      </c>
      <c r="M2646">
        <v>-1.0000000000000016</v>
      </c>
      <c r="N2646">
        <v>5.7874874012056532</v>
      </c>
      <c r="O2646">
        <v>22.311813619158791</v>
      </c>
      <c r="P2646">
        <v>-0.71160237319700348</v>
      </c>
      <c r="Q2646">
        <v>-0.73359371899658998</v>
      </c>
      <c r="R2646">
        <v>-0.25228139460866378</v>
      </c>
      <c r="S2646">
        <v>0.3333333333333337</v>
      </c>
      <c r="T2646">
        <v>0.26422629625208943</v>
      </c>
      <c r="U2646">
        <v>0.32227153270776498</v>
      </c>
      <c r="V2646">
        <v>6.3080964301885076E-2</v>
      </c>
      <c r="W2646">
        <v>27.741510261391653</v>
      </c>
      <c r="X2646">
        <v>1.9066501390862671</v>
      </c>
      <c r="Y2646">
        <v>-1.0000000000000016</v>
      </c>
      <c r="Z2646">
        <v>-1.0000000000000016</v>
      </c>
      <c r="AA2646">
        <v>63.514148005246838</v>
      </c>
      <c r="AB2646">
        <v>0.10926328259852208</v>
      </c>
      <c r="AC2646">
        <v>0.48409488413136881</v>
      </c>
      <c r="AD2646">
        <v>0.12714021603938633</v>
      </c>
      <c r="AE2646">
        <v>36.024919138463858</v>
      </c>
      <c r="AF2646">
        <v>-1.0000000000000016</v>
      </c>
      <c r="AG2646">
        <v>-1.0000000000000016</v>
      </c>
      <c r="AH2646">
        <v>-1.0000000000000016</v>
      </c>
      <c r="AI2646">
        <v>-3.0436473268334423E-4</v>
      </c>
      <c r="AJ2646">
        <v>6.3080964301885076E-2</v>
      </c>
      <c r="AK2646">
        <v>0.14453659782279943</v>
      </c>
      <c r="AL2646">
        <v>0.11173522874622543</v>
      </c>
      <c r="AM2646">
        <v>4.8884855224353367E-2</v>
      </c>
      <c r="AN2646">
        <v>-4.3423384881761951E-2</v>
      </c>
      <c r="AO2646">
        <v>1.9448043697228312</v>
      </c>
      <c r="AP2646">
        <v>-0.52690847831292098</v>
      </c>
      <c r="AQ2646">
        <v>45.103972465008617</v>
      </c>
      <c r="AR2646">
        <v>0.98291212659507399</v>
      </c>
      <c r="AS2646">
        <v>2.1960245091465485</v>
      </c>
      <c r="AT2646">
        <v>-1.0000000000000016</v>
      </c>
      <c r="AU2646">
        <v>-1.0000000000000016</v>
      </c>
      <c r="AV2646">
        <v>-0.44707700197765005</v>
      </c>
      <c r="AW2646">
        <v>85.299053146092717</v>
      </c>
      <c r="AX2646">
        <v>91.601062281627577</v>
      </c>
      <c r="AY2646">
        <v>0.16783410716041799</v>
      </c>
      <c r="AZ2646">
        <v>1.9930724592818656</v>
      </c>
      <c r="BA2646">
        <v>1437.7289537833215</v>
      </c>
    </row>
    <row r="2647" spans="1:100" x14ac:dyDescent="0.25">
      <c r="A2647">
        <v>5882</v>
      </c>
      <c r="B2647" t="s">
        <v>664</v>
      </c>
      <c r="C2647">
        <v>3</v>
      </c>
      <c r="D2647">
        <v>-0.84070702891186333</v>
      </c>
      <c r="E2647">
        <v>0</v>
      </c>
      <c r="F2647">
        <v>6.2044226120440117E-2</v>
      </c>
      <c r="G2647">
        <v>6.2044226120440117E-2</v>
      </c>
      <c r="H2647">
        <v>0.10503869486714199</v>
      </c>
      <c r="I2647">
        <v>0</v>
      </c>
      <c r="J2647">
        <v>6.302321692028519</v>
      </c>
      <c r="K2647">
        <v>0.10503869486714199</v>
      </c>
      <c r="L2647">
        <v>-1.0000000000000016</v>
      </c>
      <c r="M2647">
        <v>-1.0000000000000016</v>
      </c>
      <c r="N2647">
        <v>2.1007738973428407</v>
      </c>
      <c r="O2647">
        <v>5.5236588892370975</v>
      </c>
      <c r="P2647">
        <v>7.9273524935079021</v>
      </c>
      <c r="Q2647">
        <v>-0.63477044843358799</v>
      </c>
      <c r="R2647">
        <v>0.33621201512949866</v>
      </c>
      <c r="S2647">
        <v>0.33333333333333331</v>
      </c>
      <c r="T2647">
        <v>6.9944564451975527E-2</v>
      </c>
      <c r="U2647">
        <v>0.12882490486765427</v>
      </c>
      <c r="V2647">
        <v>1.3318850521974995E-2</v>
      </c>
      <c r="W2647">
        <v>17.615318332311844</v>
      </c>
      <c r="X2647">
        <v>0.63510873375685817</v>
      </c>
      <c r="Y2647">
        <v>-1.0000000000000016</v>
      </c>
      <c r="Z2647">
        <v>-1.0000000000000016</v>
      </c>
      <c r="AA2647">
        <v>40.192221247787479</v>
      </c>
      <c r="AB2647">
        <v>0.1722731630331768</v>
      </c>
      <c r="AC2647">
        <v>0.15064926610521318</v>
      </c>
      <c r="AD2647">
        <v>0.12189138886853307</v>
      </c>
      <c r="AE2647">
        <v>22.240690900346145</v>
      </c>
      <c r="AF2647">
        <v>-1.0000000000000016</v>
      </c>
      <c r="AG2647">
        <v>-1.0000000000000016</v>
      </c>
      <c r="AH2647">
        <v>-1.0000000000000016</v>
      </c>
      <c r="AI2647">
        <v>0</v>
      </c>
      <c r="AJ2647">
        <v>1.3318850521974995E-2</v>
      </c>
      <c r="AK2647">
        <v>4.6716646219916141E-2</v>
      </c>
      <c r="AL2647">
        <v>0.15163052546893716</v>
      </c>
      <c r="AM2647">
        <v>3.4763313819155019E-3</v>
      </c>
      <c r="AN2647">
        <v>-4.4382381502762192E-3</v>
      </c>
      <c r="AO2647">
        <v>0.32049151564746847</v>
      </c>
      <c r="AP2647">
        <v>0.64719667358777988</v>
      </c>
      <c r="AQ2647">
        <v>23.917640024340386</v>
      </c>
      <c r="AR2647">
        <v>0.54542165317493807</v>
      </c>
      <c r="AS2647">
        <v>0.74014742862399996</v>
      </c>
      <c r="AT2647">
        <v>-1.0000000000000016</v>
      </c>
      <c r="AU2647">
        <v>-1.0000000000000016</v>
      </c>
      <c r="AV2647">
        <v>0.39825624124993864</v>
      </c>
      <c r="AW2647">
        <v>46.363076810612355</v>
      </c>
      <c r="AX2647">
        <v>47.694961862809848</v>
      </c>
      <c r="AY2647">
        <v>0.15679268083852857</v>
      </c>
      <c r="AZ2647">
        <v>-39.042392174050129</v>
      </c>
      <c r="BA2647">
        <v>1365.590187339149</v>
      </c>
      <c r="CU2647" t="e">
        <v>#N/A</v>
      </c>
      <c r="CV2647" t="e">
        <v>#N/A</v>
      </c>
    </row>
    <row r="2648" spans="1:100" x14ac:dyDescent="0.25">
      <c r="A2648">
        <v>5883</v>
      </c>
      <c r="B2648" t="s">
        <v>2923</v>
      </c>
      <c r="C2648">
        <v>2</v>
      </c>
      <c r="D2648">
        <v>3.8344695439655605</v>
      </c>
      <c r="E2648">
        <v>2.2777645112091668E-2</v>
      </c>
      <c r="F2648">
        <v>0.13365610221475402</v>
      </c>
      <c r="G2648">
        <v>0.14192991664406535</v>
      </c>
      <c r="H2648">
        <v>8.158993014212429E-2</v>
      </c>
      <c r="I2648">
        <v>0</v>
      </c>
      <c r="J2648">
        <v>4.8953958085274571</v>
      </c>
      <c r="K2648">
        <v>8.158993014212429E-2</v>
      </c>
      <c r="L2648">
        <v>-1</v>
      </c>
      <c r="M2648">
        <v>-1</v>
      </c>
      <c r="N2648">
        <v>1.6317986028424856</v>
      </c>
      <c r="O2648">
        <v>8.9299051001906626</v>
      </c>
      <c r="P2648">
        <v>0.28313488004988085</v>
      </c>
      <c r="Q2648">
        <v>0.9500187416040341</v>
      </c>
      <c r="R2648">
        <v>0.31352458698740393</v>
      </c>
      <c r="S2648">
        <v>0.33010618184215601</v>
      </c>
      <c r="T2648">
        <v>0.28279021576480062</v>
      </c>
      <c r="U2648">
        <v>7.5901309007861115E-2</v>
      </c>
      <c r="V2648">
        <v>4.0534178183988768E-4</v>
      </c>
      <c r="W2648">
        <v>24.20926851805725</v>
      </c>
      <c r="X2648">
        <v>0.79491634661208865</v>
      </c>
      <c r="Y2648">
        <v>-1</v>
      </c>
      <c r="Z2648">
        <v>-1</v>
      </c>
      <c r="AA2648">
        <v>42.190905273750829</v>
      </c>
      <c r="AB2648">
        <v>0.1154998466109621</v>
      </c>
      <c r="AC2648">
        <v>0.11571274370880065</v>
      </c>
      <c r="AD2648">
        <v>0.11113790899963831</v>
      </c>
      <c r="AE2648">
        <v>17.444191814617017</v>
      </c>
      <c r="AF2648">
        <v>-1</v>
      </c>
      <c r="AG2648">
        <v>-1</v>
      </c>
      <c r="AH2648">
        <v>-1</v>
      </c>
      <c r="AI2648">
        <v>-4.4768890076962861E-5</v>
      </c>
      <c r="AJ2648">
        <v>4.0534178183988768E-4</v>
      </c>
      <c r="AK2648">
        <v>9.2760466732538016E-2</v>
      </c>
      <c r="AL2648">
        <v>7.9067490256709311E-2</v>
      </c>
      <c r="AM2648">
        <v>9.9694694975729581E-2</v>
      </c>
      <c r="AN2648">
        <v>8.3746165239324183E-2</v>
      </c>
      <c r="AO2648">
        <v>2.9256366615617155</v>
      </c>
      <c r="AP2648">
        <v>2.5195246287608652</v>
      </c>
      <c r="AQ2648">
        <v>29.395072801019598</v>
      </c>
      <c r="AR2648">
        <v>0.6925068860284832</v>
      </c>
      <c r="AS2648">
        <v>0.88092949988772717</v>
      </c>
      <c r="AT2648">
        <v>-1</v>
      </c>
      <c r="AU2648">
        <v>-1</v>
      </c>
      <c r="AV2648">
        <v>0.46777609624385902</v>
      </c>
      <c r="AW2648">
        <v>54.065610042826172</v>
      </c>
      <c r="AX2648">
        <v>54.169649201218583</v>
      </c>
      <c r="AY2648">
        <v>0.16082271111402763</v>
      </c>
      <c r="AZ2648">
        <v>-1.0238173031131479</v>
      </c>
      <c r="BA2648">
        <v>1375.207664789822</v>
      </c>
    </row>
    <row r="2649" spans="1:100" x14ac:dyDescent="0.25">
      <c r="A2649">
        <v>5885</v>
      </c>
      <c r="B2649" t="s">
        <v>2924</v>
      </c>
      <c r="C2649">
        <v>2</v>
      </c>
      <c r="D2649">
        <v>3.6687886542635377</v>
      </c>
      <c r="E2649">
        <v>-1.4024732778241407E-2</v>
      </c>
      <c r="F2649">
        <v>4.2014161133259328E-2</v>
      </c>
      <c r="G2649">
        <v>4.9871820913910306E-2</v>
      </c>
      <c r="H2649">
        <v>6.2544991421632445E-2</v>
      </c>
      <c r="I2649">
        <v>0</v>
      </c>
      <c r="J2649">
        <v>3.7526994852979461</v>
      </c>
      <c r="K2649">
        <v>6.2544991421632445E-2</v>
      </c>
      <c r="L2649">
        <v>-1</v>
      </c>
      <c r="M2649">
        <v>-1</v>
      </c>
      <c r="N2649">
        <v>1.2508998284326487</v>
      </c>
      <c r="O2649">
        <v>7.7429423882601949</v>
      </c>
      <c r="P2649">
        <v>9.6750507711586442E-2</v>
      </c>
      <c r="Q2649">
        <v>0.51439007472742759</v>
      </c>
      <c r="R2649">
        <v>0.17044304703008475</v>
      </c>
      <c r="S2649">
        <v>0.32654613857114356</v>
      </c>
      <c r="T2649">
        <v>0.26775964159851845</v>
      </c>
      <c r="U2649">
        <v>5.728923298535548E-2</v>
      </c>
      <c r="V2649">
        <v>-2.0557058802644244E-3</v>
      </c>
      <c r="W2649">
        <v>23.034582674333169</v>
      </c>
      <c r="X2649">
        <v>0.70869406901306331</v>
      </c>
      <c r="Y2649">
        <v>-1</v>
      </c>
      <c r="Z2649">
        <v>-1</v>
      </c>
      <c r="AA2649">
        <v>39.772416321751173</v>
      </c>
      <c r="AB2649">
        <v>9.4622933412227841E-2</v>
      </c>
      <c r="AC2649">
        <v>9.4827907771382405E-2</v>
      </c>
      <c r="AD2649">
        <v>9.0432422910235261E-2</v>
      </c>
      <c r="AE2649">
        <v>15.520875195139315</v>
      </c>
      <c r="AF2649">
        <v>-1</v>
      </c>
      <c r="AG2649">
        <v>-1</v>
      </c>
      <c r="AH2649">
        <v>-1</v>
      </c>
      <c r="AI2649">
        <v>-1.3942661743318579E-3</v>
      </c>
      <c r="AJ2649">
        <v>-2.0557058802644244E-3</v>
      </c>
      <c r="AK2649">
        <v>0.11791176378741551</v>
      </c>
      <c r="AL2649">
        <v>5.3916193201831816E-2</v>
      </c>
      <c r="AM2649">
        <v>0.12898899849673251</v>
      </c>
      <c r="AN2649">
        <v>5.4451861718321254E-2</v>
      </c>
      <c r="AO2649">
        <v>3.6715843663989274</v>
      </c>
      <c r="AP2649">
        <v>1.7735769239236536</v>
      </c>
      <c r="AQ2649">
        <v>28.144536811835948</v>
      </c>
      <c r="AR2649">
        <v>0.66498014110252024</v>
      </c>
      <c r="AS2649">
        <v>0.79191146053384698</v>
      </c>
      <c r="AT2649">
        <v>-1</v>
      </c>
      <c r="AU2649">
        <v>-1</v>
      </c>
      <c r="AV2649">
        <v>0.27790113132105787</v>
      </c>
      <c r="AW2649">
        <v>51.278478470151526</v>
      </c>
      <c r="AX2649">
        <v>51.346004427995965</v>
      </c>
      <c r="AY2649">
        <v>0.13935432367622186</v>
      </c>
      <c r="AZ2649">
        <v>-4.7849182099872216</v>
      </c>
      <c r="BA2649">
        <v>1404.6766603467802</v>
      </c>
    </row>
    <row r="2650" spans="1:100" x14ac:dyDescent="0.25">
      <c r="A2650">
        <v>5887</v>
      </c>
      <c r="B2650" t="s">
        <v>2925</v>
      </c>
      <c r="C2650">
        <v>3</v>
      </c>
      <c r="D2650">
        <v>4.0510140984589631</v>
      </c>
      <c r="E2650">
        <v>-9.9388413624152683E-2</v>
      </c>
      <c r="F2650">
        <v>0.46545060328051724</v>
      </c>
      <c r="G2650">
        <v>0.43426490779777704</v>
      </c>
      <c r="H2650">
        <v>8.693087465516669E-3</v>
      </c>
      <c r="I2650">
        <v>0</v>
      </c>
      <c r="J2650">
        <v>0.52158524793100014</v>
      </c>
      <c r="K2650">
        <v>8.693087465516669E-3</v>
      </c>
      <c r="L2650">
        <v>-0.99999999999999822</v>
      </c>
      <c r="M2650">
        <v>-0.99999999999999822</v>
      </c>
      <c r="N2650">
        <v>0.17386174931033316</v>
      </c>
      <c r="O2650">
        <v>5.0068642541877413</v>
      </c>
      <c r="P2650">
        <v>2.6284105718757194</v>
      </c>
      <c r="Q2650">
        <v>2.162631444465565</v>
      </c>
      <c r="R2650">
        <v>0.96951570718352131</v>
      </c>
      <c r="S2650">
        <v>0.24153306990908946</v>
      </c>
      <c r="T2650">
        <v>0.11287395430256178</v>
      </c>
      <c r="U2650">
        <v>9.946904410963972E-2</v>
      </c>
      <c r="V2650">
        <v>0</v>
      </c>
      <c r="W2650">
        <v>17.80731923423097</v>
      </c>
      <c r="X2650">
        <v>0.52516629566817496</v>
      </c>
      <c r="Y2650">
        <v>-0.99999999999999822</v>
      </c>
      <c r="Z2650">
        <v>-0.99999999999999822</v>
      </c>
      <c r="AA2650">
        <v>32.592740472887122</v>
      </c>
      <c r="AB2650">
        <v>0.19457252316452578</v>
      </c>
      <c r="AC2650">
        <v>4.8794845838849729E-2</v>
      </c>
      <c r="AD2650">
        <v>3.2950741626076883E-2</v>
      </c>
      <c r="AE2650">
        <v>13.815905531472616</v>
      </c>
      <c r="AF2650">
        <v>-0.99999999999999822</v>
      </c>
      <c r="AG2650">
        <v>-0.99999999999999822</v>
      </c>
      <c r="AH2650">
        <v>-0.99999999999999822</v>
      </c>
      <c r="AI2650">
        <v>0</v>
      </c>
      <c r="AJ2650">
        <v>0</v>
      </c>
      <c r="AK2650">
        <v>-1.6251695446203793E-2</v>
      </c>
      <c r="AL2650">
        <v>0.16828730730583247</v>
      </c>
      <c r="AM2650">
        <v>-2.9607826853481636E-2</v>
      </c>
      <c r="AN2650">
        <v>0.38549136426446701</v>
      </c>
      <c r="AO2650">
        <v>-0.82145414856806009</v>
      </c>
      <c r="AP2650">
        <v>10.478720643140838</v>
      </c>
      <c r="AQ2650">
        <v>18.328904482161974</v>
      </c>
      <c r="AR2650">
        <v>0.45387606832129085</v>
      </c>
      <c r="AS2650">
        <v>0.53385938313369163</v>
      </c>
      <c r="AT2650">
        <v>-0.99999999999999822</v>
      </c>
      <c r="AU2650">
        <v>-0.99999999999999822</v>
      </c>
      <c r="AV2650">
        <v>1.4037806149812979</v>
      </c>
      <c r="AW2650">
        <v>48.07832537021568</v>
      </c>
      <c r="AX2650">
        <v>48.07832537021568</v>
      </c>
      <c r="AY2650">
        <v>0.44822502274899412</v>
      </c>
      <c r="AZ2650">
        <v>15.56277538512102</v>
      </c>
      <c r="BA2650">
        <v>1416.5905437514637</v>
      </c>
      <c r="CU2650" t="e">
        <v>#N/A</v>
      </c>
      <c r="CV2650" t="e">
        <v>#N/A</v>
      </c>
    </row>
    <row r="2651" spans="1:100" x14ac:dyDescent="0.25">
      <c r="A2651">
        <v>5888</v>
      </c>
      <c r="B2651" t="s">
        <v>2926</v>
      </c>
      <c r="C2651">
        <v>3</v>
      </c>
      <c r="D2651">
        <v>1.3691531842039286</v>
      </c>
      <c r="E2651">
        <v>0</v>
      </c>
      <c r="F2651">
        <v>-0.16925196322840011</v>
      </c>
      <c r="G2651">
        <v>-0.16925196322840011</v>
      </c>
      <c r="H2651">
        <v>0.19863461582832873</v>
      </c>
      <c r="I2651">
        <v>0</v>
      </c>
      <c r="J2651">
        <v>11.918076949699726</v>
      </c>
      <c r="K2651">
        <v>0.19863461582832873</v>
      </c>
      <c r="L2651">
        <v>-0.99999999999999878</v>
      </c>
      <c r="M2651">
        <v>-0.99999999999999878</v>
      </c>
      <c r="N2651">
        <v>3.972692316566576</v>
      </c>
      <c r="O2651">
        <v>13.11797817067526</v>
      </c>
      <c r="P2651">
        <v>-0.1824171441352534</v>
      </c>
      <c r="Q2651">
        <v>-1.0429949332159192</v>
      </c>
      <c r="R2651">
        <v>-0.37449457457609536</v>
      </c>
      <c r="S2651">
        <v>0.23761541594216823</v>
      </c>
      <c r="T2651">
        <v>0.16705021493141836</v>
      </c>
      <c r="U2651">
        <v>2.7421638528349283E-3</v>
      </c>
      <c r="V2651">
        <v>0</v>
      </c>
      <c r="W2651">
        <v>8.3509271559237259</v>
      </c>
      <c r="X2651">
        <v>0.13851105415601284</v>
      </c>
      <c r="Y2651">
        <v>-0.99999999999999878</v>
      </c>
      <c r="Z2651">
        <v>-0.99999999999999878</v>
      </c>
      <c r="AA2651">
        <v>18.271825552891659</v>
      </c>
      <c r="AB2651">
        <v>4.0299234183859018E-3</v>
      </c>
      <c r="AC2651">
        <v>0.11135410779615887</v>
      </c>
      <c r="AD2651">
        <v>9.0523828216335825E-2</v>
      </c>
      <c r="AE2651">
        <v>10.295392971544022</v>
      </c>
      <c r="AF2651">
        <v>-0.99999999999999878</v>
      </c>
      <c r="AG2651">
        <v>-0.99999999999999878</v>
      </c>
      <c r="AH2651">
        <v>-0.99999999999999878</v>
      </c>
      <c r="AI2651">
        <v>2.2087541810306786E-3</v>
      </c>
      <c r="AJ2651">
        <v>0</v>
      </c>
      <c r="AK2651">
        <v>0.46871887401325285</v>
      </c>
      <c r="AL2651">
        <v>0.29156923186661765</v>
      </c>
      <c r="AM2651">
        <v>0.10008768911758498</v>
      </c>
      <c r="AN2651">
        <v>4.3576671649525327E-2</v>
      </c>
      <c r="AO2651">
        <v>4.8457865980058914</v>
      </c>
      <c r="AP2651">
        <v>2.5472629505712212</v>
      </c>
      <c r="AQ2651">
        <v>20.269004105623434</v>
      </c>
      <c r="AR2651">
        <v>0.40740779472642158</v>
      </c>
      <c r="AS2651">
        <v>0.33714566998434142</v>
      </c>
      <c r="AT2651">
        <v>-0.99999999999999878</v>
      </c>
      <c r="AU2651">
        <v>-0.99999999999999878</v>
      </c>
      <c r="AV2651">
        <v>-0.54374653780449544</v>
      </c>
      <c r="AW2651">
        <v>33.937066674138144</v>
      </c>
      <c r="AX2651">
        <v>33.98124175775876</v>
      </c>
      <c r="AY2651">
        <v>6.9409789896233504E-2</v>
      </c>
      <c r="AZ2651">
        <v>-17.904182858992939</v>
      </c>
      <c r="BA2651">
        <v>1368.8859923796783</v>
      </c>
      <c r="CU2651" t="e">
        <v>#N/A</v>
      </c>
      <c r="CV2651" t="e">
        <v>#N/A</v>
      </c>
    </row>
    <row r="2652" spans="1:100" x14ac:dyDescent="0.25">
      <c r="A2652">
        <v>5889</v>
      </c>
      <c r="B2652" t="s">
        <v>2927</v>
      </c>
      <c r="C2652">
        <v>3</v>
      </c>
      <c r="D2652">
        <v>4.5734050187806004</v>
      </c>
      <c r="E2652">
        <v>-2.7542282625365039E-3</v>
      </c>
      <c r="F2652">
        <v>-7.5377631047239602E-2</v>
      </c>
      <c r="G2652">
        <v>-7.5377631047239602E-2</v>
      </c>
      <c r="H2652">
        <v>0.31138968798358296</v>
      </c>
      <c r="I2652">
        <v>0</v>
      </c>
      <c r="J2652">
        <v>18.683381279014974</v>
      </c>
      <c r="K2652">
        <v>0.31138968798358296</v>
      </c>
      <c r="L2652">
        <v>-1.0000000000000007</v>
      </c>
      <c r="M2652">
        <v>-1.0000000000000007</v>
      </c>
      <c r="N2652">
        <v>6.227793759671659</v>
      </c>
      <c r="O2652">
        <v>23.181408666748339</v>
      </c>
      <c r="P2652">
        <v>1.146599422063332</v>
      </c>
      <c r="Q2652">
        <v>1.8951051174821265E-2</v>
      </c>
      <c r="R2652">
        <v>0.15540586484612559</v>
      </c>
      <c r="S2652">
        <v>0.33151405172043902</v>
      </c>
      <c r="T2652">
        <v>0.17694286400766626</v>
      </c>
      <c r="U2652">
        <v>5.6793751304216399E-2</v>
      </c>
      <c r="V2652">
        <v>0</v>
      </c>
      <c r="W2652">
        <v>10.154439161949549</v>
      </c>
      <c r="X2652">
        <v>0.28607044266685877</v>
      </c>
      <c r="Y2652">
        <v>-1.0000000000000007</v>
      </c>
      <c r="Z2652">
        <v>-1.0000000000000007</v>
      </c>
      <c r="AA2652">
        <v>31.660030575471538</v>
      </c>
      <c r="AB2652">
        <v>0.17927564230452842</v>
      </c>
      <c r="AC2652">
        <v>7.8058809083458677E-2</v>
      </c>
      <c r="AD2652">
        <v>0.16966925958553036</v>
      </c>
      <c r="AE2652">
        <v>21.350185548675878</v>
      </c>
      <c r="AF2652">
        <v>-1.0000000000000007</v>
      </c>
      <c r="AG2652">
        <v>-1.0000000000000007</v>
      </c>
      <c r="AH2652">
        <v>-1.0000000000000007</v>
      </c>
      <c r="AI2652">
        <v>0</v>
      </c>
      <c r="AJ2652">
        <v>0</v>
      </c>
      <c r="AK2652">
        <v>0.35311546966869084</v>
      </c>
      <c r="AL2652">
        <v>0.26604048636042438</v>
      </c>
      <c r="AM2652">
        <v>0.23257219380153357</v>
      </c>
      <c r="AN2652">
        <v>0.17658598477173698</v>
      </c>
      <c r="AO2652">
        <v>7.5798821933817946</v>
      </c>
      <c r="AP2652">
        <v>5.7448520510955436</v>
      </c>
      <c r="AQ2652">
        <v>28.837820440964538</v>
      </c>
      <c r="AR2652">
        <v>0.56525066703232152</v>
      </c>
      <c r="AS2652">
        <v>0.59746013065044212</v>
      </c>
      <c r="AT2652">
        <v>-1.0000000000000007</v>
      </c>
      <c r="AU2652">
        <v>-1.0000000000000007</v>
      </c>
      <c r="AV2652">
        <v>8.0028233798885906E-2</v>
      </c>
      <c r="AW2652">
        <v>60.586291293315426</v>
      </c>
      <c r="AX2652">
        <v>60.586291293315426</v>
      </c>
      <c r="AY2652">
        <v>0.31377063126585791</v>
      </c>
      <c r="AZ2652">
        <v>3.3395452745602627</v>
      </c>
      <c r="BA2652">
        <v>1459.3539793400912</v>
      </c>
    </row>
    <row r="2653" spans="1:100" x14ac:dyDescent="0.25">
      <c r="A2653">
        <v>5891</v>
      </c>
      <c r="B2653" t="s">
        <v>2928</v>
      </c>
      <c r="C2653">
        <v>2</v>
      </c>
      <c r="D2653">
        <v>4.0661385563313912</v>
      </c>
      <c r="E2653">
        <v>7.4237837979847898E-2</v>
      </c>
      <c r="F2653">
        <v>0.26179760374713201</v>
      </c>
      <c r="G2653">
        <v>0.27065332075205106</v>
      </c>
      <c r="H2653">
        <v>0.10822017187899155</v>
      </c>
      <c r="I2653">
        <v>0</v>
      </c>
      <c r="J2653">
        <v>6.4932103127394925</v>
      </c>
      <c r="K2653">
        <v>0.10822017187899155</v>
      </c>
      <c r="L2653">
        <v>-1</v>
      </c>
      <c r="M2653">
        <v>-1</v>
      </c>
      <c r="N2653">
        <v>2.1644034375798311</v>
      </c>
      <c r="O2653">
        <v>10.589616607550113</v>
      </c>
      <c r="P2653">
        <v>0.54375325032599542</v>
      </c>
      <c r="Q2653">
        <v>1.5591515341370443</v>
      </c>
      <c r="R2653">
        <v>0.51359327993871629</v>
      </c>
      <c r="S2653">
        <v>0.33508413500294837</v>
      </c>
      <c r="T2653">
        <v>0.30380723395354015</v>
      </c>
      <c r="U2653">
        <v>0.10192628556349456</v>
      </c>
      <c r="V2653">
        <v>3.8465864678767299E-3</v>
      </c>
      <c r="W2653">
        <v>25.851813471462084</v>
      </c>
      <c r="X2653">
        <v>0.91547961695197988</v>
      </c>
      <c r="Y2653">
        <v>-1</v>
      </c>
      <c r="Z2653">
        <v>-1</v>
      </c>
      <c r="AA2653">
        <v>45.57264077707358</v>
      </c>
      <c r="AB2653">
        <v>0.14469170978055546</v>
      </c>
      <c r="AC2653">
        <v>0.14491568512072753</v>
      </c>
      <c r="AD2653">
        <v>0.14009006830729007</v>
      </c>
      <c r="AE2653">
        <v>20.13353554341127</v>
      </c>
      <c r="AF2653">
        <v>-1</v>
      </c>
      <c r="AG2653">
        <v>-1</v>
      </c>
      <c r="AH2653">
        <v>-1</v>
      </c>
      <c r="AI2653">
        <v>1.8422121829724349E-3</v>
      </c>
      <c r="AJ2653">
        <v>3.8465864678767299E-3</v>
      </c>
      <c r="AK2653">
        <v>5.7591799067229409E-2</v>
      </c>
      <c r="AL2653">
        <v>0.11423615792201791</v>
      </c>
      <c r="AM2653">
        <v>5.8732925776751384E-2</v>
      </c>
      <c r="AN2653">
        <v>0.12470793443830239</v>
      </c>
      <c r="AO2653">
        <v>1.8825895825232157</v>
      </c>
      <c r="AP2653">
        <v>3.5625717077993651</v>
      </c>
      <c r="AQ2653">
        <v>31.143677833640727</v>
      </c>
      <c r="AR2653">
        <v>0.73099710552279651</v>
      </c>
      <c r="AS2653">
        <v>1.0054020404260238</v>
      </c>
      <c r="AT2653">
        <v>-1</v>
      </c>
      <c r="AU2653">
        <v>-1</v>
      </c>
      <c r="AV2653">
        <v>0.73327530786551764</v>
      </c>
      <c r="AW2653">
        <v>57.962812791655168</v>
      </c>
      <c r="AX2653">
        <v>58.117907790733128</v>
      </c>
      <c r="AY2653">
        <v>0.19084162351695116</v>
      </c>
      <c r="AZ2653">
        <v>4.23527162422684</v>
      </c>
      <c r="BA2653">
        <v>1411.2408831140942</v>
      </c>
    </row>
    <row r="2654" spans="1:100" x14ac:dyDescent="0.25">
      <c r="A2654">
        <v>5892</v>
      </c>
      <c r="B2654" t="s">
        <v>2929</v>
      </c>
      <c r="C2654">
        <v>3</v>
      </c>
      <c r="D2654">
        <v>4.9001287945435612</v>
      </c>
      <c r="E2654">
        <v>0</v>
      </c>
      <c r="F2654">
        <v>1.7452617503547013E-2</v>
      </c>
      <c r="G2654">
        <v>1.7452617503547013E-2</v>
      </c>
      <c r="H2654">
        <v>-1.919025307771683E-2</v>
      </c>
      <c r="I2654">
        <v>0</v>
      </c>
      <c r="J2654">
        <v>-1.1514151846630112</v>
      </c>
      <c r="K2654">
        <v>-1.919025307771683E-2</v>
      </c>
      <c r="L2654">
        <v>-0.999999999999998</v>
      </c>
      <c r="M2654">
        <v>-0.999999999999998</v>
      </c>
      <c r="N2654">
        <v>-0.38380506155433547</v>
      </c>
      <c r="O2654">
        <v>3.7661662273840988</v>
      </c>
      <c r="P2654">
        <v>-0.35321011934734625</v>
      </c>
      <c r="Q2654">
        <v>-8.197277778574491E-2</v>
      </c>
      <c r="R2654">
        <v>-3.83704429730417E-2</v>
      </c>
      <c r="S2654">
        <v>0.33333333333333259</v>
      </c>
      <c r="T2654">
        <v>0.35675649685948141</v>
      </c>
      <c r="U2654">
        <v>0.39239240279769161</v>
      </c>
      <c r="V2654">
        <v>0</v>
      </c>
      <c r="W2654">
        <v>44.066899442728904</v>
      </c>
      <c r="X2654">
        <v>2.3022728579874463</v>
      </c>
      <c r="Y2654">
        <v>-0.999999999999998</v>
      </c>
      <c r="Z2654">
        <v>-0.999999999999998</v>
      </c>
      <c r="AA2654">
        <v>58.626434147412034</v>
      </c>
      <c r="AB2654">
        <v>-2.98053176274964E-2</v>
      </c>
      <c r="AC2654">
        <v>0.12404881058572717</v>
      </c>
      <c r="AD2654">
        <v>0.19771460999489324</v>
      </c>
      <c r="AE2654">
        <v>14.597905147656197</v>
      </c>
      <c r="AF2654">
        <v>-0.999999999999998</v>
      </c>
      <c r="AG2654">
        <v>-0.999999999999998</v>
      </c>
      <c r="AH2654">
        <v>-0.999999999999998</v>
      </c>
      <c r="AI2654">
        <v>0</v>
      </c>
      <c r="AJ2654">
        <v>0</v>
      </c>
      <c r="AK2654">
        <v>6.115535466768636E-2</v>
      </c>
      <c r="AL2654">
        <v>0.75695410475421065</v>
      </c>
      <c r="AM2654">
        <v>0.22306184938150173</v>
      </c>
      <c r="AN2654">
        <v>0.21594179702910984</v>
      </c>
      <c r="AO2654">
        <v>5.8823230078759723</v>
      </c>
      <c r="AP2654">
        <v>9.1833154494987994</v>
      </c>
      <c r="AQ2654">
        <v>42.915484258065895</v>
      </c>
      <c r="AR2654">
        <v>1.0824822329905057</v>
      </c>
      <c r="AS2654">
        <v>2.2830826049097315</v>
      </c>
      <c r="AT2654">
        <v>-0.999999999999998</v>
      </c>
      <c r="AU2654">
        <v>-0.999999999999998</v>
      </c>
      <c r="AV2654">
        <v>-2.0917825469494687E-2</v>
      </c>
      <c r="AW2654">
        <v>71.575915824294967</v>
      </c>
      <c r="AX2654">
        <v>71.575915824294967</v>
      </c>
      <c r="AY2654">
        <v>0.37682282971339165</v>
      </c>
      <c r="AZ2654">
        <v>52.280556935164071</v>
      </c>
      <c r="BA2654">
        <v>1474.1756044609172</v>
      </c>
    </row>
    <row r="2655" spans="1:100" x14ac:dyDescent="0.25">
      <c r="A2655">
        <v>5893</v>
      </c>
      <c r="B2655" t="s">
        <v>2930</v>
      </c>
      <c r="C2655">
        <v>3</v>
      </c>
      <c r="D2655">
        <v>3.1144695039712342</v>
      </c>
      <c r="E2655">
        <v>-1.0117568640911689E-2</v>
      </c>
      <c r="F2655">
        <v>-1.0650474008804225</v>
      </c>
      <c r="G2655">
        <v>-1.0650474008804225</v>
      </c>
      <c r="H2655">
        <v>8.57464446276196E-2</v>
      </c>
      <c r="I2655">
        <v>0</v>
      </c>
      <c r="J2655">
        <v>5.1447866776571747</v>
      </c>
      <c r="K2655">
        <v>8.57464446276196E-2</v>
      </c>
      <c r="L2655">
        <v>-1.0000000000000007</v>
      </c>
      <c r="M2655">
        <v>-1.0000000000000007</v>
      </c>
      <c r="N2655">
        <v>1.7149288925523916</v>
      </c>
      <c r="O2655">
        <v>7.1942087807479869</v>
      </c>
      <c r="P2655">
        <v>0.13611105188992456</v>
      </c>
      <c r="Q2655">
        <v>4.7420497031546542</v>
      </c>
      <c r="R2655">
        <v>1.5161975593329766</v>
      </c>
      <c r="S2655">
        <v>0.33272353363856239</v>
      </c>
      <c r="T2655">
        <v>0.29410975749010254</v>
      </c>
      <c r="U2655">
        <v>0.20388897839396708</v>
      </c>
      <c r="V2655">
        <v>-1.0117568640911689E-2</v>
      </c>
      <c r="W2655">
        <v>29.394330250164039</v>
      </c>
      <c r="X2655">
        <v>1.2567137723882125</v>
      </c>
      <c r="Y2655">
        <v>-1.0000000000000007</v>
      </c>
      <c r="Z2655">
        <v>-1.0000000000000007</v>
      </c>
      <c r="AA2655">
        <v>41.632447762221609</v>
      </c>
      <c r="AB2655">
        <v>1.1414261526009838E-2</v>
      </c>
      <c r="AC2655">
        <v>0.24994741042763211</v>
      </c>
      <c r="AD2655">
        <v>-4.6923272899149979E-2</v>
      </c>
      <c r="AE2655">
        <v>10.721919952724598</v>
      </c>
      <c r="AF2655">
        <v>-1.0000000000000007</v>
      </c>
      <c r="AG2655">
        <v>-1.0000000000000007</v>
      </c>
      <c r="AH2655">
        <v>-1.0000000000000007</v>
      </c>
      <c r="AI2655">
        <v>3.3733841339996629E-2</v>
      </c>
      <c r="AJ2655">
        <v>-1.0117568640911689E-2</v>
      </c>
      <c r="AK2655">
        <v>-0.1492516601085617</v>
      </c>
      <c r="AL2655">
        <v>0.17123857646803367</v>
      </c>
      <c r="AM2655">
        <v>2.4008174171205252E-2</v>
      </c>
      <c r="AN2655">
        <v>-0.28138795468947464</v>
      </c>
      <c r="AO2655">
        <v>-0.14605394626267701</v>
      </c>
      <c r="AP2655">
        <v>-6.1785059848966979</v>
      </c>
      <c r="AQ2655">
        <v>34.539116927821219</v>
      </c>
      <c r="AR2655">
        <v>0.82060470088172044</v>
      </c>
      <c r="AS2655">
        <v>1.3424602170158315</v>
      </c>
      <c r="AT2655">
        <v>-1.0000000000000007</v>
      </c>
      <c r="AU2655">
        <v>-1.0000000000000007</v>
      </c>
      <c r="AV2655">
        <v>0.45115015845255407</v>
      </c>
      <c r="AW2655">
        <v>42.648150558072892</v>
      </c>
      <c r="AX2655">
        <v>42.311070520781655</v>
      </c>
      <c r="AY2655">
        <v>-1.1654798736292549E-2</v>
      </c>
      <c r="AZ2655">
        <v>-29.330705794911964</v>
      </c>
      <c r="BA2655">
        <v>1359.1562866850252</v>
      </c>
    </row>
    <row r="2656" spans="1:100" x14ac:dyDescent="0.25">
      <c r="A2656">
        <v>5894</v>
      </c>
      <c r="B2656" t="s">
        <v>2931</v>
      </c>
      <c r="C2656">
        <v>3</v>
      </c>
      <c r="D2656">
        <v>5.5298247390554423</v>
      </c>
      <c r="E2656">
        <v>0</v>
      </c>
      <c r="F2656">
        <v>1.136933316504183E-2</v>
      </c>
      <c r="G2656">
        <v>1.136933316504183E-2</v>
      </c>
      <c r="H2656">
        <v>0.1151964689029123</v>
      </c>
      <c r="I2656">
        <v>0</v>
      </c>
      <c r="J2656">
        <v>6.9117881341747323</v>
      </c>
      <c r="K2656">
        <v>0.1151964689029123</v>
      </c>
      <c r="L2656">
        <v>-0.999999999999998</v>
      </c>
      <c r="M2656">
        <v>-0.999999999999998</v>
      </c>
      <c r="N2656">
        <v>2.3039293780582439</v>
      </c>
      <c r="O2656">
        <v>12.452982206395227</v>
      </c>
      <c r="P2656">
        <v>-0.18224999862120639</v>
      </c>
      <c r="Q2656">
        <v>-0.14575063600775651</v>
      </c>
      <c r="R2656">
        <v>-4.5738305546917581E-2</v>
      </c>
      <c r="S2656">
        <v>0.33333333333333265</v>
      </c>
      <c r="T2656">
        <v>0.3669195081456898</v>
      </c>
      <c r="U2656">
        <v>-0.17437648521084567</v>
      </c>
      <c r="V2656">
        <v>0</v>
      </c>
      <c r="W2656">
        <v>16.427195494610586</v>
      </c>
      <c r="X2656">
        <v>-7.886339345491547E-2</v>
      </c>
      <c r="Y2656">
        <v>-0.999999999999998</v>
      </c>
      <c r="Z2656">
        <v>-0.999999999999998</v>
      </c>
      <c r="AA2656">
        <v>-8.6378426879103607</v>
      </c>
      <c r="AB2656">
        <v>-0.20907821417125141</v>
      </c>
      <c r="AC2656">
        <v>-0.16379495324931581</v>
      </c>
      <c r="AD2656">
        <v>-0.12751283011891321</v>
      </c>
      <c r="AE2656">
        <v>-25.019299876974021</v>
      </c>
      <c r="AF2656">
        <v>-0.999999999999998</v>
      </c>
      <c r="AG2656">
        <v>-0.999999999999998</v>
      </c>
      <c r="AH2656">
        <v>-0.999999999999998</v>
      </c>
      <c r="AI2656">
        <v>0</v>
      </c>
      <c r="AJ2656">
        <v>0</v>
      </c>
      <c r="AK2656">
        <v>-4.428052340129543E-2</v>
      </c>
      <c r="AL2656">
        <v>0.38356235326316279</v>
      </c>
      <c r="AM2656">
        <v>-0.14323825375802107</v>
      </c>
      <c r="AN2656">
        <v>0.44228173288980288</v>
      </c>
      <c r="AO2656">
        <v>-3.8023589609570045</v>
      </c>
      <c r="AP2656">
        <v>12.974855088560888</v>
      </c>
      <c r="AQ2656">
        <v>23.338983628785311</v>
      </c>
      <c r="AR2656">
        <v>0.52587635626817686</v>
      </c>
      <c r="AS2656">
        <v>3.6333075447996771E-2</v>
      </c>
      <c r="AT2656">
        <v>-0.999999999999998</v>
      </c>
      <c r="AU2656">
        <v>-0.999999999999998</v>
      </c>
      <c r="AV2656">
        <v>-3.4368972381875751E-2</v>
      </c>
      <c r="AW2656">
        <v>16.789994607045742</v>
      </c>
      <c r="AX2656">
        <v>16.789994607045742</v>
      </c>
      <c r="AY2656">
        <v>0.22524882983009659</v>
      </c>
      <c r="AZ2656">
        <v>-7.6209678490863091</v>
      </c>
      <c r="BA2656">
        <v>1367.7457675379853</v>
      </c>
    </row>
    <row r="2657" spans="1:100" x14ac:dyDescent="0.25">
      <c r="A2657">
        <v>5895</v>
      </c>
      <c r="B2657" t="s">
        <v>2932</v>
      </c>
      <c r="C2657">
        <v>3</v>
      </c>
      <c r="D2657">
        <v>3.4520350278372063</v>
      </c>
      <c r="E2657">
        <v>0</v>
      </c>
      <c r="F2657">
        <v>-0.15148160960687937</v>
      </c>
      <c r="G2657">
        <v>-0.15148160960687937</v>
      </c>
      <c r="H2657">
        <v>0.10415207585642117</v>
      </c>
      <c r="I2657">
        <v>0</v>
      </c>
      <c r="J2657">
        <v>6.24912455138527</v>
      </c>
      <c r="K2657">
        <v>0.10415207585642117</v>
      </c>
      <c r="L2657">
        <v>-1.0000000000000009</v>
      </c>
      <c r="M2657">
        <v>-1.0000000000000009</v>
      </c>
      <c r="N2657">
        <v>2.0830415171284233</v>
      </c>
      <c r="O2657">
        <v>9.5496779696155976</v>
      </c>
      <c r="P2657">
        <v>-4.6358964120150919E-2</v>
      </c>
      <c r="Q2657">
        <v>-1.6101039546832788E-2</v>
      </c>
      <c r="R2657">
        <v>5.0259694716327317E-2</v>
      </c>
      <c r="S2657">
        <v>0.33333333333333359</v>
      </c>
      <c r="T2657">
        <v>0.34519005634506406</v>
      </c>
      <c r="U2657">
        <v>0.19804220814965967</v>
      </c>
      <c r="V2657">
        <v>0</v>
      </c>
      <c r="W2657">
        <v>30.896540878865451</v>
      </c>
      <c r="X2657">
        <v>1.3758796458622298</v>
      </c>
      <c r="Y2657">
        <v>-1.0000000000000009</v>
      </c>
      <c r="Z2657">
        <v>-1.0000000000000009</v>
      </c>
      <c r="AA2657">
        <v>70.564227393283559</v>
      </c>
      <c r="AB2657">
        <v>5.9425506990166022E-2</v>
      </c>
      <c r="AC2657">
        <v>0.24802595078342565</v>
      </c>
      <c r="AD2657">
        <v>0.4848970786204439</v>
      </c>
      <c r="AE2657">
        <v>39.617426819701777</v>
      </c>
      <c r="AF2657">
        <v>-1.0000000000000009</v>
      </c>
      <c r="AG2657">
        <v>-1.0000000000000009</v>
      </c>
      <c r="AH2657">
        <v>-1.0000000000000009</v>
      </c>
      <c r="AI2657">
        <v>0</v>
      </c>
      <c r="AJ2657">
        <v>0</v>
      </c>
      <c r="AK2657">
        <v>-0.15075666462283532</v>
      </c>
      <c r="AL2657">
        <v>0.29760450423039481</v>
      </c>
      <c r="AM2657">
        <v>-1.1967709849268905E-2</v>
      </c>
      <c r="AN2657">
        <v>0.12006260228283668</v>
      </c>
      <c r="AO2657">
        <v>-1.0529760693458992</v>
      </c>
      <c r="AP2657">
        <v>4.4895875782228929</v>
      </c>
      <c r="AQ2657">
        <v>37.145665430250709</v>
      </c>
      <c r="AR2657">
        <v>0.87656559782805687</v>
      </c>
      <c r="AS2657">
        <v>1.4800317217186509</v>
      </c>
      <c r="AT2657">
        <v>-1.0000000000000009</v>
      </c>
      <c r="AU2657">
        <v>-1.0000000000000009</v>
      </c>
      <c r="AV2657">
        <v>-0.10122191489055207</v>
      </c>
      <c r="AW2657">
        <v>84.603492941122056</v>
      </c>
      <c r="AX2657">
        <v>84.603492941122056</v>
      </c>
      <c r="AY2657">
        <v>0.36893207241197429</v>
      </c>
      <c r="AZ2657">
        <v>34.843935818964454</v>
      </c>
      <c r="BA2657">
        <v>1611.80182753084</v>
      </c>
      <c r="CU2657" t="e">
        <v>#N/A</v>
      </c>
      <c r="CV2657" t="e">
        <v>#N/A</v>
      </c>
    </row>
    <row r="2658" spans="1:100" x14ac:dyDescent="0.25">
      <c r="A2658">
        <v>5897</v>
      </c>
      <c r="B2658" t="s">
        <v>2933</v>
      </c>
      <c r="C2658">
        <v>3</v>
      </c>
      <c r="D2658">
        <v>1.5673267870107164</v>
      </c>
      <c r="E2658">
        <v>-1.3433234135624616E-2</v>
      </c>
      <c r="F2658">
        <v>-0.1249861754607639</v>
      </c>
      <c r="G2658">
        <v>-0.1249861754607639</v>
      </c>
      <c r="H2658">
        <v>0.31828037033435136</v>
      </c>
      <c r="I2658">
        <v>0</v>
      </c>
      <c r="J2658">
        <v>19.096822220061082</v>
      </c>
      <c r="K2658">
        <v>0.31828037033435136</v>
      </c>
      <c r="L2658">
        <v>-0.99999999999999956</v>
      </c>
      <c r="M2658">
        <v>-0.99999999999999956</v>
      </c>
      <c r="N2658">
        <v>6.365607406687027</v>
      </c>
      <c r="O2658">
        <v>20.539162831611034</v>
      </c>
      <c r="P2658">
        <v>0.12328431016927685</v>
      </c>
      <c r="Q2658">
        <v>-4.2032041549328339E-2</v>
      </c>
      <c r="R2658">
        <v>6.8894712086818355E-2</v>
      </c>
      <c r="S2658">
        <v>0.33333333333333309</v>
      </c>
      <c r="T2658">
        <v>0.24713763982459305</v>
      </c>
      <c r="U2658">
        <v>9.7143267851343654E-2</v>
      </c>
      <c r="V2658">
        <v>0</v>
      </c>
      <c r="W2658">
        <v>14.373354826996739</v>
      </c>
      <c r="X2658">
        <v>0.56456798072020908</v>
      </c>
      <c r="Y2658">
        <v>-0.99999999999999956</v>
      </c>
      <c r="Z2658">
        <v>-0.99999999999999956</v>
      </c>
      <c r="AA2658">
        <v>27.780179848758191</v>
      </c>
      <c r="AB2658">
        <v>-9.77757875850747E-2</v>
      </c>
      <c r="AC2658">
        <v>0.4219002960519172</v>
      </c>
      <c r="AD2658">
        <v>-5.7365902273349735E-2</v>
      </c>
      <c r="AE2658">
        <v>13.337930309674638</v>
      </c>
      <c r="AF2658">
        <v>-0.99999999999999956</v>
      </c>
      <c r="AG2658">
        <v>-0.99999999999999956</v>
      </c>
      <c r="AH2658">
        <v>-0.99999999999999956</v>
      </c>
      <c r="AI2658">
        <v>0</v>
      </c>
      <c r="AJ2658">
        <v>0</v>
      </c>
      <c r="AK2658">
        <v>-9.0793349983450219E-2</v>
      </c>
      <c r="AL2658">
        <v>0.2249131668585905</v>
      </c>
      <c r="AM2658">
        <v>0.87649866227855178</v>
      </c>
      <c r="AN2658">
        <v>4.1328873958451862E-2</v>
      </c>
      <c r="AO2658">
        <v>21.45849980704655</v>
      </c>
      <c r="AP2658">
        <v>2.1577876832542477</v>
      </c>
      <c r="AQ2658">
        <v>33.470177047057824</v>
      </c>
      <c r="AR2658">
        <v>0.6776142410092697</v>
      </c>
      <c r="AS2658">
        <v>0.88284835105456061</v>
      </c>
      <c r="AT2658">
        <v>-0.99999999999999956</v>
      </c>
      <c r="AU2658">
        <v>-0.99999999999999956</v>
      </c>
      <c r="AV2658">
        <v>-5.6091463373945605E-2</v>
      </c>
      <c r="AW2658">
        <v>50.477130363623488</v>
      </c>
      <c r="AX2658">
        <v>50.477130363623488</v>
      </c>
      <c r="AY2658">
        <v>-0.16575882594467478</v>
      </c>
      <c r="AZ2658">
        <v>-61.654865248444167</v>
      </c>
      <c r="BA2658">
        <v>1339.3382238052441</v>
      </c>
    </row>
    <row r="2659" spans="1:100" x14ac:dyDescent="0.25">
      <c r="A2659">
        <v>5898</v>
      </c>
      <c r="B2659" t="s">
        <v>2934</v>
      </c>
      <c r="C2659">
        <v>3</v>
      </c>
      <c r="D2659">
        <v>-0.66167842886403094</v>
      </c>
      <c r="E2659">
        <v>0</v>
      </c>
      <c r="F2659">
        <v>0.35531022479368951</v>
      </c>
      <c r="G2659">
        <v>0.35531022479368951</v>
      </c>
      <c r="H2659">
        <v>-6.655092599565364E-3</v>
      </c>
      <c r="I2659">
        <v>0</v>
      </c>
      <c r="J2659">
        <v>-0.39930555597392003</v>
      </c>
      <c r="K2659">
        <v>-6.655092599565364E-3</v>
      </c>
      <c r="L2659">
        <v>-1</v>
      </c>
      <c r="M2659">
        <v>-1</v>
      </c>
      <c r="N2659">
        <v>-0.13310185199130636</v>
      </c>
      <c r="O2659">
        <v>-0.7056737600442613</v>
      </c>
      <c r="P2659">
        <v>1.1924661536696328</v>
      </c>
      <c r="Q2659">
        <v>2.4668263909528532E-2</v>
      </c>
      <c r="R2659">
        <v>8.0741960624060083E-2</v>
      </c>
      <c r="S2659">
        <v>0.33333333333333304</v>
      </c>
      <c r="T2659">
        <v>2.822890570810355E-2</v>
      </c>
      <c r="U2659">
        <v>-0.18258388218035185</v>
      </c>
      <c r="V2659">
        <v>0</v>
      </c>
      <c r="W2659">
        <v>7.4253379784260076</v>
      </c>
      <c r="X2659">
        <v>-0.68583444049223652</v>
      </c>
      <c r="Y2659">
        <v>-1</v>
      </c>
      <c r="Z2659">
        <v>-1</v>
      </c>
      <c r="AA2659">
        <v>0.42571216052431415</v>
      </c>
      <c r="AB2659">
        <v>-0.14135273152273306</v>
      </c>
      <c r="AC2659">
        <v>-0.16102379580557308</v>
      </c>
      <c r="AD2659">
        <v>0.16076917175779087</v>
      </c>
      <c r="AE2659">
        <v>-7.0803677785257602</v>
      </c>
      <c r="AF2659">
        <v>-1</v>
      </c>
      <c r="AG2659">
        <v>-1</v>
      </c>
      <c r="AH2659">
        <v>-1</v>
      </c>
      <c r="AI2659">
        <v>0</v>
      </c>
      <c r="AJ2659">
        <v>0</v>
      </c>
      <c r="AK2659">
        <v>-6.6857096447982892E-2</v>
      </c>
      <c r="AL2659">
        <v>-6.2921068176540959E-2</v>
      </c>
      <c r="AM2659">
        <v>-0.15099222333265269</v>
      </c>
      <c r="AN2659">
        <v>-7.0209570382529063E-2</v>
      </c>
      <c r="AO2659">
        <v>-4.1090910655562309</v>
      </c>
      <c r="AP2659">
        <v>-2.069844600445931</v>
      </c>
      <c r="AQ2659">
        <v>7.0260324224520847</v>
      </c>
      <c r="AR2659">
        <v>0.17897835686108482</v>
      </c>
      <c r="AS2659">
        <v>-0.69248953309180217</v>
      </c>
      <c r="AT2659">
        <v>-1</v>
      </c>
      <c r="AU2659">
        <v>-1</v>
      </c>
      <c r="AV2659">
        <v>0.43605218541774959</v>
      </c>
      <c r="AW2659">
        <v>-2.3498061999658821</v>
      </c>
      <c r="AX2659">
        <v>-2.3498061999658821</v>
      </c>
      <c r="AY2659">
        <v>-1.244477146130034E-2</v>
      </c>
      <c r="AZ2659">
        <v>-47.081804826792791</v>
      </c>
      <c r="BA2659">
        <v>1351.8697305989181</v>
      </c>
      <c r="CU2659" t="e">
        <v>#N/A</v>
      </c>
      <c r="CV2659" t="e">
        <v>#N/A</v>
      </c>
    </row>
    <row r="2660" spans="1:100" x14ac:dyDescent="0.25">
      <c r="A2660">
        <v>5899</v>
      </c>
      <c r="B2660" t="s">
        <v>2935</v>
      </c>
      <c r="C2660">
        <v>2</v>
      </c>
      <c r="D2660">
        <v>4.1248748313234396</v>
      </c>
      <c r="E2660">
        <v>8.7284813958885737E-2</v>
      </c>
      <c r="F2660">
        <v>0.29428599913086412</v>
      </c>
      <c r="G2660">
        <v>0.3032892489859923</v>
      </c>
      <c r="H2660">
        <v>0.11497187848743257</v>
      </c>
      <c r="I2660">
        <v>0</v>
      </c>
      <c r="J2660">
        <v>6.8983127092459533</v>
      </c>
      <c r="K2660">
        <v>0.11497187848743257</v>
      </c>
      <c r="L2660">
        <v>-1</v>
      </c>
      <c r="M2660">
        <v>-1</v>
      </c>
      <c r="N2660">
        <v>2.2994375697486511</v>
      </c>
      <c r="O2660">
        <v>11.010412079970884</v>
      </c>
      <c r="P2660">
        <v>0.60982920976568489</v>
      </c>
      <c r="Q2660">
        <v>1.7135882058503764</v>
      </c>
      <c r="R2660">
        <v>0.56431775813492635</v>
      </c>
      <c r="S2660">
        <v>0.33634622190341018</v>
      </c>
      <c r="T2660">
        <v>0.3091357901865911</v>
      </c>
      <c r="U2660">
        <v>0.10852453607625401</v>
      </c>
      <c r="V2660">
        <v>4.7190635079860429E-3</v>
      </c>
      <c r="W2660">
        <v>26.268256616295112</v>
      </c>
      <c r="X2660">
        <v>0.94604666313700114</v>
      </c>
      <c r="Y2660">
        <v>-1</v>
      </c>
      <c r="Z2660">
        <v>-1</v>
      </c>
      <c r="AA2660">
        <v>46.430030138063657</v>
      </c>
      <c r="AB2660">
        <v>0.15209287787442177</v>
      </c>
      <c r="AC2660">
        <v>0.15231966194020408</v>
      </c>
      <c r="AD2660">
        <v>0.14743046300808199</v>
      </c>
      <c r="AE2660">
        <v>20.815379140832761</v>
      </c>
      <c r="AF2660">
        <v>-1</v>
      </c>
      <c r="AG2660">
        <v>-1</v>
      </c>
      <c r="AH2660">
        <v>-1</v>
      </c>
      <c r="AI2660">
        <v>2.320628515306092E-3</v>
      </c>
      <c r="AJ2660">
        <v>4.7190635079860429E-3</v>
      </c>
      <c r="AK2660">
        <v>4.8675299989520977E-2</v>
      </c>
      <c r="AL2660">
        <v>0.12315265699972636</v>
      </c>
      <c r="AM2660">
        <v>4.834767090272972E-2</v>
      </c>
      <c r="AN2660">
        <v>0.13509318931232406</v>
      </c>
      <c r="AO2660">
        <v>1.6181403174341269</v>
      </c>
      <c r="AP2660">
        <v>3.8270209728884539</v>
      </c>
      <c r="AQ2660">
        <v>31.587010953593474</v>
      </c>
      <c r="AR2660">
        <v>0.74075573527493743</v>
      </c>
      <c r="AS2660">
        <v>1.036960224644772</v>
      </c>
      <c r="AT2660">
        <v>-1</v>
      </c>
      <c r="AU2660">
        <v>-1</v>
      </c>
      <c r="AV2660">
        <v>0.80058873293143318</v>
      </c>
      <c r="AW2660">
        <v>58.950891300806497</v>
      </c>
      <c r="AX2660">
        <v>59.118930758307407</v>
      </c>
      <c r="AY2660">
        <v>0.19845247779501951</v>
      </c>
      <c r="AZ2660">
        <v>5.5686363685634559</v>
      </c>
      <c r="BA2660">
        <v>1391.0128307329783</v>
      </c>
    </row>
    <row r="2661" spans="1:100" x14ac:dyDescent="0.25">
      <c r="A2661">
        <v>5900</v>
      </c>
      <c r="B2661" t="s">
        <v>2936</v>
      </c>
      <c r="C2661">
        <v>3</v>
      </c>
      <c r="D2661">
        <v>4.8813821648828455</v>
      </c>
      <c r="E2661">
        <v>-1.0712528372208022E-2</v>
      </c>
      <c r="F2661">
        <v>0.4749196382220327</v>
      </c>
      <c r="G2661">
        <v>0.4749196382220327</v>
      </c>
      <c r="H2661">
        <v>2.9152144191535799E-2</v>
      </c>
      <c r="I2661">
        <v>0</v>
      </c>
      <c r="J2661">
        <v>1.7491286514921507</v>
      </c>
      <c r="K2661">
        <v>2.9152144191535799E-2</v>
      </c>
      <c r="L2661">
        <v>-1.0000000000000002</v>
      </c>
      <c r="M2661">
        <v>-1.0000000000000002</v>
      </c>
      <c r="N2661">
        <v>0.58304288383071645</v>
      </c>
      <c r="O2661">
        <v>7.1054304545970277</v>
      </c>
      <c r="P2661">
        <v>-0.30205123205862938</v>
      </c>
      <c r="Q2661">
        <v>2.2468631394253049</v>
      </c>
      <c r="R2661">
        <v>0.71140350942448238</v>
      </c>
      <c r="S2661">
        <v>0.35295115587117498</v>
      </c>
      <c r="T2661">
        <v>0.16749096228490429</v>
      </c>
      <c r="U2661">
        <v>-9.6847082882800736E-2</v>
      </c>
      <c r="V2661">
        <v>-1.2865377657283676E-2</v>
      </c>
      <c r="W2661">
        <v>15.263100536978365</v>
      </c>
      <c r="X2661">
        <v>-0.13242540812503092</v>
      </c>
      <c r="Y2661">
        <v>-1.0000000000000002</v>
      </c>
      <c r="Z2661">
        <v>-1.0000000000000002</v>
      </c>
      <c r="AA2661">
        <v>44.942492152684792</v>
      </c>
      <c r="AB2661">
        <v>0.16360403026789627</v>
      </c>
      <c r="AC2661">
        <v>0.22779795750272266</v>
      </c>
      <c r="AD2661">
        <v>0.18795777435501998</v>
      </c>
      <c r="AE2661">
        <v>28.967988106281936</v>
      </c>
      <c r="AF2661">
        <v>-1.0000000000000002</v>
      </c>
      <c r="AG2661">
        <v>-1.0000000000000002</v>
      </c>
      <c r="AH2661">
        <v>-1.0000000000000002</v>
      </c>
      <c r="AI2661">
        <v>0</v>
      </c>
      <c r="AJ2661">
        <v>-1.2865377657283676E-2</v>
      </c>
      <c r="AK2661">
        <v>0.1064897394760517</v>
      </c>
      <c r="AL2661">
        <v>0.10475073196594509</v>
      </c>
      <c r="AM2661">
        <v>-0.11409280999053775</v>
      </c>
      <c r="AN2661">
        <v>3.5140021395787549E-2</v>
      </c>
      <c r="AO2661">
        <v>-2.3198715523831854</v>
      </c>
      <c r="AP2661">
        <v>1.4022541947244147</v>
      </c>
      <c r="AQ2661">
        <v>17.01222918847051</v>
      </c>
      <c r="AR2661">
        <v>0.41072965761599489</v>
      </c>
      <c r="AS2661">
        <v>-0.10327326393349517</v>
      </c>
      <c r="AT2661">
        <v>-1.0000000000000002</v>
      </c>
      <c r="AU2661">
        <v>-1.0000000000000002</v>
      </c>
      <c r="AV2661">
        <v>1.1863231476465148</v>
      </c>
      <c r="AW2661">
        <v>53.450176802006247</v>
      </c>
      <c r="AX2661">
        <v>52.163639036277893</v>
      </c>
      <c r="AY2661">
        <v>0.11755815570984136</v>
      </c>
      <c r="AZ2661">
        <v>27.163901987515953</v>
      </c>
      <c r="BA2661">
        <v>1485.6324904674875</v>
      </c>
      <c r="CU2661" t="e">
        <v>#N/A</v>
      </c>
      <c r="CV2661" t="e">
        <v>#N/A</v>
      </c>
    </row>
    <row r="2662" spans="1:100" x14ac:dyDescent="0.25">
      <c r="A2662">
        <v>5901</v>
      </c>
      <c r="B2662" t="s">
        <v>1301</v>
      </c>
      <c r="C2662">
        <v>3</v>
      </c>
      <c r="D2662">
        <v>4.4356008285826851</v>
      </c>
      <c r="E2662">
        <v>0</v>
      </c>
      <c r="F2662">
        <v>-0.15205449557566453</v>
      </c>
      <c r="G2662">
        <v>-0.15205449557566453</v>
      </c>
      <c r="H2662">
        <v>-7.2066394346677887E-2</v>
      </c>
      <c r="I2662">
        <v>0</v>
      </c>
      <c r="J2662">
        <v>-4.3239836608006721</v>
      </c>
      <c r="K2662">
        <v>-7.2066394346677887E-2</v>
      </c>
      <c r="L2662">
        <v>-0.999999999999999</v>
      </c>
      <c r="M2662">
        <v>-0.999999999999999</v>
      </c>
      <c r="N2662">
        <v>-1.4413278869335575</v>
      </c>
      <c r="O2662">
        <v>-4.0437327793649502E-2</v>
      </c>
      <c r="P2662">
        <v>-0.52394321400757149</v>
      </c>
      <c r="Q2662">
        <v>4.4471721869737925E-3</v>
      </c>
      <c r="R2662">
        <v>-1.2576969588957126E-2</v>
      </c>
      <c r="S2662">
        <v>0.33122914520441232</v>
      </c>
      <c r="T2662">
        <v>0.16778398922387464</v>
      </c>
      <c r="U2662">
        <v>8.8058946935177559E-2</v>
      </c>
      <c r="V2662">
        <v>0</v>
      </c>
      <c r="W2662">
        <v>26.365539028405699</v>
      </c>
      <c r="X2662">
        <v>0.83494540485778179</v>
      </c>
      <c r="Y2662">
        <v>-0.999999999999999</v>
      </c>
      <c r="Z2662">
        <v>-0.999999999999999</v>
      </c>
      <c r="AA2662">
        <v>34.712631539834675</v>
      </c>
      <c r="AB2662">
        <v>0.20231690315378345</v>
      </c>
      <c r="AC2662">
        <v>-1.6087057082814403E-2</v>
      </c>
      <c r="AD2662">
        <v>-1.9036456450610566E-2</v>
      </c>
      <c r="AE2662">
        <v>8.3596694810179244</v>
      </c>
      <c r="AF2662">
        <v>-0.999999999999999</v>
      </c>
      <c r="AG2662">
        <v>-0.999999999999999</v>
      </c>
      <c r="AH2662">
        <v>-0.999999999999999</v>
      </c>
      <c r="AI2662">
        <v>0</v>
      </c>
      <c r="AJ2662">
        <v>0</v>
      </c>
      <c r="AK2662">
        <v>-7.8705375937051111E-2</v>
      </c>
      <c r="AL2662">
        <v>0.4451604742967713</v>
      </c>
      <c r="AM2662">
        <v>-8.943296615401472E-2</v>
      </c>
      <c r="AN2662">
        <v>-0.21858445803389562</v>
      </c>
      <c r="AO2662">
        <v>-2.6293510335356234</v>
      </c>
      <c r="AP2662">
        <v>-3.2388090793635325</v>
      </c>
      <c r="AQ2662">
        <v>22.041555367605028</v>
      </c>
      <c r="AR2662">
        <v>0.58707208136346456</v>
      </c>
      <c r="AS2662">
        <v>0.76287901051110407</v>
      </c>
      <c r="AT2662">
        <v>-0.999999999999999</v>
      </c>
      <c r="AU2662">
        <v>-0.999999999999999</v>
      </c>
      <c r="AV2662">
        <v>-0.16463146516462163</v>
      </c>
      <c r="AW2662">
        <v>31.433385132677493</v>
      </c>
      <c r="AX2662">
        <v>31.433385132677493</v>
      </c>
      <c r="AY2662">
        <v>0.24747254544663008</v>
      </c>
      <c r="AZ2662">
        <v>0.95977324090516536</v>
      </c>
      <c r="BA2662">
        <v>1410.5351281268652</v>
      </c>
      <c r="CU2662" t="e">
        <v>#N/A</v>
      </c>
      <c r="CV2662" t="e">
        <v>#N/A</v>
      </c>
    </row>
    <row r="2663" spans="1:100" x14ac:dyDescent="0.25">
      <c r="A2663">
        <v>5902</v>
      </c>
      <c r="B2663" t="s">
        <v>2937</v>
      </c>
      <c r="C2663">
        <v>3</v>
      </c>
      <c r="D2663">
        <v>4.2365167135173785</v>
      </c>
      <c r="E2663">
        <v>-1.4342400761272236E-2</v>
      </c>
      <c r="F2663">
        <v>0.11281176196317363</v>
      </c>
      <c r="G2663">
        <v>0.11281176196317363</v>
      </c>
      <c r="H2663">
        <v>-6.030780061173171E-3</v>
      </c>
      <c r="I2663">
        <v>0</v>
      </c>
      <c r="J2663">
        <v>-0.36184680367038979</v>
      </c>
      <c r="K2663">
        <v>-6.030780061173171E-3</v>
      </c>
      <c r="L2663">
        <v>-1.0000000000000002</v>
      </c>
      <c r="M2663">
        <v>-1.0000000000000002</v>
      </c>
      <c r="N2663">
        <v>-0.12061560122346365</v>
      </c>
      <c r="O2663">
        <v>3.9874816718101642</v>
      </c>
      <c r="P2663">
        <v>0.31238953237223838</v>
      </c>
      <c r="Q2663">
        <v>-0.2559143826123898</v>
      </c>
      <c r="R2663">
        <v>-0.10681463235218362</v>
      </c>
      <c r="S2663">
        <v>0.34107021319312603</v>
      </c>
      <c r="T2663">
        <v>0.35754101069056843</v>
      </c>
      <c r="U2663">
        <v>6.9840835816166083E-2</v>
      </c>
      <c r="V2663">
        <v>-4.5003539975241161E-2</v>
      </c>
      <c r="W2663">
        <v>29.17917199143168</v>
      </c>
      <c r="X2663">
        <v>0.74299212649827318</v>
      </c>
      <c r="Y2663">
        <v>-1.0000000000000002</v>
      </c>
      <c r="Z2663">
        <v>-1.0000000000000002</v>
      </c>
      <c r="AA2663">
        <v>35.192091011844894</v>
      </c>
      <c r="AB2663">
        <v>0.2115707343562705</v>
      </c>
      <c r="AC2663">
        <v>-7.0893956551685011E-3</v>
      </c>
      <c r="AD2663">
        <v>-8.2086665645794241E-2</v>
      </c>
      <c r="AE2663">
        <v>6.1197336527653929</v>
      </c>
      <c r="AF2663">
        <v>-1.0000000000000002</v>
      </c>
      <c r="AG2663">
        <v>-1.0000000000000002</v>
      </c>
      <c r="AH2663">
        <v>-1.0000000000000002</v>
      </c>
      <c r="AI2663">
        <v>0</v>
      </c>
      <c r="AJ2663">
        <v>-4.5003539975241161E-2</v>
      </c>
      <c r="AK2663">
        <v>0.15220659520654653</v>
      </c>
      <c r="AL2663">
        <v>-0.11189932330974603</v>
      </c>
      <c r="AM2663">
        <v>-0.16316703514598924</v>
      </c>
      <c r="AN2663">
        <v>0.20365013220851225</v>
      </c>
      <c r="AO2663">
        <v>-3.3181429026169984</v>
      </c>
      <c r="AP2663">
        <v>4.5317566886640748</v>
      </c>
      <c r="AQ2663">
        <v>28.817325187761298</v>
      </c>
      <c r="AR2663">
        <v>0.72344851972461921</v>
      </c>
      <c r="AS2663">
        <v>0.73696134643710032</v>
      </c>
      <c r="AT2663">
        <v>-1.0000000000000002</v>
      </c>
      <c r="AU2663">
        <v>-1.0000000000000002</v>
      </c>
      <c r="AV2663">
        <v>5.9971296109900159E-3</v>
      </c>
      <c r="AW2663">
        <v>43.711329372319142</v>
      </c>
      <c r="AX2663">
        <v>39.210975374795019</v>
      </c>
      <c r="AY2663">
        <v>-1.8140284801547321E-2</v>
      </c>
      <c r="AZ2663">
        <v>-3.4524375166221635</v>
      </c>
      <c r="BA2663">
        <v>1438.5025101857402</v>
      </c>
      <c r="CU2663" t="e">
        <v>#N/A</v>
      </c>
      <c r="CV2663" t="e">
        <v>#N/A</v>
      </c>
    </row>
    <row r="2664" spans="1:100" x14ac:dyDescent="0.25">
      <c r="A2664">
        <v>5903</v>
      </c>
      <c r="B2664" t="s">
        <v>2938</v>
      </c>
      <c r="C2664">
        <v>2</v>
      </c>
      <c r="D2664">
        <v>4.8831658885843066</v>
      </c>
      <c r="E2664">
        <v>0.25572255044355346</v>
      </c>
      <c r="F2664">
        <v>0.71371436239656583</v>
      </c>
      <c r="G2664">
        <v>0.72462227578340377</v>
      </c>
      <c r="H2664">
        <v>0.20213707143034484</v>
      </c>
      <c r="I2664">
        <v>0</v>
      </c>
      <c r="J2664">
        <v>12.128224285820689</v>
      </c>
      <c r="K2664">
        <v>0.20213707143034484</v>
      </c>
      <c r="L2664">
        <v>-1</v>
      </c>
      <c r="M2664">
        <v>-1</v>
      </c>
      <c r="N2664">
        <v>4.042741428606897</v>
      </c>
      <c r="O2664">
        <v>16.44292280210513</v>
      </c>
      <c r="P2664">
        <v>1.4628763114048475</v>
      </c>
      <c r="Q2664">
        <v>3.7073807486904631</v>
      </c>
      <c r="R2664">
        <v>1.2191757348387049</v>
      </c>
      <c r="S2664">
        <v>0.3526398872786119</v>
      </c>
      <c r="T2664">
        <v>0.37792797253355026</v>
      </c>
      <c r="U2664">
        <v>0.19370859580884198</v>
      </c>
      <c r="V2664">
        <v>1.5982827464244415E-2</v>
      </c>
      <c r="W2664">
        <v>31.644578363413494</v>
      </c>
      <c r="X2664">
        <v>1.3406702202508827</v>
      </c>
      <c r="Y2664">
        <v>-1</v>
      </c>
      <c r="Z2664">
        <v>-1</v>
      </c>
      <c r="AA2664">
        <v>57.499010680622582</v>
      </c>
      <c r="AB2664">
        <v>0.24764268214142693</v>
      </c>
      <c r="AC2664">
        <v>0.24790572712966014</v>
      </c>
      <c r="AD2664">
        <v>0.24219567682405968</v>
      </c>
      <c r="AE2664">
        <v>29.618046699258709</v>
      </c>
      <c r="AF2664">
        <v>-1</v>
      </c>
      <c r="AG2664">
        <v>-1</v>
      </c>
      <c r="AH2664">
        <v>-1</v>
      </c>
      <c r="AI2664">
        <v>8.4970301768902343E-3</v>
      </c>
      <c r="AJ2664">
        <v>1.5982827464244415E-2</v>
      </c>
      <c r="AK2664">
        <v>-6.643757554806333E-2</v>
      </c>
      <c r="AL2664">
        <v>0.23826553253731064</v>
      </c>
      <c r="AM2664">
        <v>-8.572698567723698E-2</v>
      </c>
      <c r="AN2664">
        <v>0.26916784589229076</v>
      </c>
      <c r="AO2664">
        <v>-1.7959255701865873</v>
      </c>
      <c r="AP2664">
        <v>7.2410868605091681</v>
      </c>
      <c r="AQ2664">
        <v>37.310484910585728</v>
      </c>
      <c r="AR2664">
        <v>0.86674060021862076</v>
      </c>
      <c r="AS2664">
        <v>1.4443794707530282</v>
      </c>
      <c r="AT2664">
        <v>-1</v>
      </c>
      <c r="AU2664">
        <v>-1</v>
      </c>
      <c r="AV2664">
        <v>1.6696116368863181</v>
      </c>
      <c r="AW2664">
        <v>71.707081533546358</v>
      </c>
      <c r="AX2664">
        <v>72.04223521585196</v>
      </c>
      <c r="AY2664">
        <v>0.29670935121704151</v>
      </c>
      <c r="AZ2664">
        <v>22.782505682445624</v>
      </c>
      <c r="BA2664">
        <v>1442.085032732235</v>
      </c>
    </row>
    <row r="2665" spans="1:100" x14ac:dyDescent="0.25">
      <c r="A2665">
        <v>5905</v>
      </c>
      <c r="B2665" t="s">
        <v>2939</v>
      </c>
      <c r="C2665">
        <v>2</v>
      </c>
      <c r="D2665">
        <v>3.8081897023192379</v>
      </c>
      <c r="E2665">
        <v>1.6940154349544972E-2</v>
      </c>
      <c r="F2665">
        <v>0.11912011255345574</v>
      </c>
      <c r="G2665">
        <v>0.12732791769052554</v>
      </c>
      <c r="H2665">
        <v>7.8569074962998989E-2</v>
      </c>
      <c r="I2665">
        <v>0</v>
      </c>
      <c r="J2665">
        <v>4.7141444977799392</v>
      </c>
      <c r="K2665">
        <v>7.8569074962998989E-2</v>
      </c>
      <c r="L2665">
        <v>-1</v>
      </c>
      <c r="M2665">
        <v>-1</v>
      </c>
      <c r="N2665">
        <v>1.5713814992599797</v>
      </c>
      <c r="O2665">
        <v>8.7416323780576306</v>
      </c>
      <c r="P2665">
        <v>0.25357110960412255</v>
      </c>
      <c r="Q2665">
        <v>0.88092053478787369</v>
      </c>
      <c r="R2665">
        <v>0.29082939130519236</v>
      </c>
      <c r="S2665">
        <v>0.32954149768585694</v>
      </c>
      <c r="T2665">
        <v>0.2804061079195711</v>
      </c>
      <c r="U2665">
        <v>7.2949113305264074E-2</v>
      </c>
      <c r="V2665">
        <v>1.4977250598695877E-5</v>
      </c>
      <c r="W2665">
        <v>24.02294311859346</v>
      </c>
      <c r="X2665">
        <v>0.78124000888983902</v>
      </c>
      <c r="Y2665">
        <v>-1</v>
      </c>
      <c r="Z2665">
        <v>-1</v>
      </c>
      <c r="AA2665">
        <v>41.807291286668551</v>
      </c>
      <c r="AB2665">
        <v>0.11218840873835355</v>
      </c>
      <c r="AC2665">
        <v>0.11240004915343046</v>
      </c>
      <c r="AD2665">
        <v>0.10785366241804234</v>
      </c>
      <c r="AE2665">
        <v>17.13912068488975</v>
      </c>
      <c r="AF2665">
        <v>-1</v>
      </c>
      <c r="AG2665">
        <v>-1</v>
      </c>
      <c r="AH2665">
        <v>-1</v>
      </c>
      <c r="AI2665">
        <v>-2.5882239374986119E-4</v>
      </c>
      <c r="AJ2665">
        <v>1.4977250598695877E-5</v>
      </c>
      <c r="AK2665">
        <v>9.6749895477099668E-2</v>
      </c>
      <c r="AL2665">
        <v>7.5078061512147659E-2</v>
      </c>
      <c r="AM2665">
        <v>0.10434127587625372</v>
      </c>
      <c r="AN2665">
        <v>7.9099584338800044E-2</v>
      </c>
      <c r="AO2665">
        <v>3.0439568105832255</v>
      </c>
      <c r="AP2665">
        <v>2.4012044797393552</v>
      </c>
      <c r="AQ2665">
        <v>29.196716262568607</v>
      </c>
      <c r="AR2665">
        <v>0.68814067035331361</v>
      </c>
      <c r="AS2665">
        <v>0.86680970621633002</v>
      </c>
      <c r="AT2665">
        <v>-1</v>
      </c>
      <c r="AU2665">
        <v>-1</v>
      </c>
      <c r="AV2665">
        <v>0.43765865771641882</v>
      </c>
      <c r="AW2665">
        <v>53.623522989158801</v>
      </c>
      <c r="AX2665">
        <v>53.721770525293955</v>
      </c>
      <c r="AY2665">
        <v>0.15741745524364859</v>
      </c>
      <c r="AZ2665">
        <v>-1.6203926620833751</v>
      </c>
      <c r="BA2665">
        <v>1372.112800427441</v>
      </c>
    </row>
    <row r="2666" spans="1:100" x14ac:dyDescent="0.25">
      <c r="A2666">
        <v>5906</v>
      </c>
      <c r="B2666" t="s">
        <v>2940</v>
      </c>
      <c r="C2666">
        <v>2</v>
      </c>
      <c r="D2666">
        <v>2.1183328357068678</v>
      </c>
      <c r="E2666">
        <v>-0.35842450658083014</v>
      </c>
      <c r="F2666">
        <v>-0.81557889639542869</v>
      </c>
      <c r="G2666">
        <v>-0.81161564711435474</v>
      </c>
      <c r="H2666">
        <v>-0.11567916047873796</v>
      </c>
      <c r="I2666">
        <v>0</v>
      </c>
      <c r="J2666">
        <v>-6.9407496287242774</v>
      </c>
      <c r="K2666">
        <v>-0.11567916047873796</v>
      </c>
      <c r="L2666">
        <v>-1</v>
      </c>
      <c r="M2666">
        <v>-1</v>
      </c>
      <c r="N2666">
        <v>-2.3135832095747588</v>
      </c>
      <c r="O2666">
        <v>-3.364755345813057</v>
      </c>
      <c r="P2666">
        <v>-1.6474502573837337</v>
      </c>
      <c r="Q2666">
        <v>-3.5622599390651652</v>
      </c>
      <c r="R2666">
        <v>-1.1685261397835338</v>
      </c>
      <c r="S2666">
        <v>0.29323095168518504</v>
      </c>
      <c r="T2666">
        <v>0.12710225368689826</v>
      </c>
      <c r="U2666">
        <v>-0.11688415307270261</v>
      </c>
      <c r="V2666">
        <v>-2.5086398643428265E-2</v>
      </c>
      <c r="W2666">
        <v>12.041772914234942</v>
      </c>
      <c r="X2666">
        <v>-9.8181317961546721E-2</v>
      </c>
      <c r="Y2666">
        <v>-1</v>
      </c>
      <c r="Z2666">
        <v>-1</v>
      </c>
      <c r="AA2666">
        <v>17.1399915774923</v>
      </c>
      <c r="AB2666">
        <v>-0.1007449910399844</v>
      </c>
      <c r="AC2666">
        <v>-0.10061415834142562</v>
      </c>
      <c r="AD2666">
        <v>-0.10333127211274724</v>
      </c>
      <c r="AE2666">
        <v>-2.4776848618419827</v>
      </c>
      <c r="AF2666">
        <v>-1</v>
      </c>
      <c r="AG2666">
        <v>-1</v>
      </c>
      <c r="AH2666">
        <v>-1</v>
      </c>
      <c r="AI2666">
        <v>-1.402297622207783E-2</v>
      </c>
      <c r="AJ2666">
        <v>-2.5086398643428265E-2</v>
      </c>
      <c r="AK2666">
        <v>0.35327973491019476</v>
      </c>
      <c r="AL2666">
        <v>-0.18145177792094741</v>
      </c>
      <c r="AM2666">
        <v>0.40312757553112205</v>
      </c>
      <c r="AN2666">
        <v>-0.21968671531606826</v>
      </c>
      <c r="AO2666">
        <v>10.652226258073462</v>
      </c>
      <c r="AP2666">
        <v>-5.2070649677508811</v>
      </c>
      <c r="AQ2666">
        <v>16.441914957067866</v>
      </c>
      <c r="AR2666">
        <v>0.40738252732133684</v>
      </c>
      <c r="AS2666">
        <v>-4.1126902073673421E-2</v>
      </c>
      <c r="AT2666">
        <v>-1</v>
      </c>
      <c r="AU2666">
        <v>-1</v>
      </c>
      <c r="AV2666">
        <v>-1.4989648952452308</v>
      </c>
      <c r="AW2666">
        <v>25.19626481407867</v>
      </c>
      <c r="AX2666">
        <v>24.922097144217734</v>
      </c>
      <c r="AY2666">
        <v>-6.1548666872895702E-2</v>
      </c>
      <c r="AZ2666">
        <v>-39.981619505649583</v>
      </c>
      <c r="BA2666">
        <v>1349.7893567209862</v>
      </c>
    </row>
    <row r="2667" spans="1:100" x14ac:dyDescent="0.25">
      <c r="A2667">
        <v>5907</v>
      </c>
      <c r="B2667" t="s">
        <v>2941</v>
      </c>
      <c r="C2667">
        <v>2</v>
      </c>
      <c r="D2667">
        <v>5.8558973378822348</v>
      </c>
      <c r="E2667">
        <v>0.47179351944461301</v>
      </c>
      <c r="F2667">
        <v>1.2517546778789455</v>
      </c>
      <c r="G2667">
        <v>1.2651058827959742</v>
      </c>
      <c r="H2667">
        <v>0.31395208447555839</v>
      </c>
      <c r="I2667">
        <v>0</v>
      </c>
      <c r="J2667">
        <v>18.837125068533503</v>
      </c>
      <c r="K2667">
        <v>0.31395208447555839</v>
      </c>
      <c r="L2667">
        <v>-1</v>
      </c>
      <c r="M2667">
        <v>-1</v>
      </c>
      <c r="N2667">
        <v>6.2790416895111676</v>
      </c>
      <c r="O2667">
        <v>23.411716614808967</v>
      </c>
      <c r="P2667">
        <v>2.5571602747345077</v>
      </c>
      <c r="Q2667">
        <v>6.265006466712137</v>
      </c>
      <c r="R2667">
        <v>2.0592238175160595</v>
      </c>
      <c r="S2667">
        <v>0.37354130841899463</v>
      </c>
      <c r="T2667">
        <v>0.46617419223241252</v>
      </c>
      <c r="U2667">
        <v>0.30298222245568207</v>
      </c>
      <c r="V2667">
        <v>3.043191971293711E-2</v>
      </c>
      <c r="W2667">
        <v>38.541293278999404</v>
      </c>
      <c r="X2667">
        <v>1.8468910716810656</v>
      </c>
      <c r="Y2667">
        <v>-1</v>
      </c>
      <c r="Z2667">
        <v>-1</v>
      </c>
      <c r="AA2667">
        <v>71.698235875638716</v>
      </c>
      <c r="AB2667">
        <v>0.37021342683742126</v>
      </c>
      <c r="AC2667">
        <v>0.37052298713044518</v>
      </c>
      <c r="AD2667">
        <v>0.3637599533582242</v>
      </c>
      <c r="AE2667">
        <v>40.910058506342196</v>
      </c>
      <c r="AF2667">
        <v>-1</v>
      </c>
      <c r="AG2667">
        <v>-1</v>
      </c>
      <c r="AH2667">
        <v>-1</v>
      </c>
      <c r="AI2667">
        <v>1.6420083049782045E-2</v>
      </c>
      <c r="AJ2667">
        <v>3.043191971293711E-2</v>
      </c>
      <c r="AK2667">
        <v>-0.21410371664565669</v>
      </c>
      <c r="AL2667">
        <v>0.38593167363490405</v>
      </c>
      <c r="AM2667">
        <v>-0.25771719149643407</v>
      </c>
      <c r="AN2667">
        <v>0.44115805171148786</v>
      </c>
      <c r="AO2667">
        <v>-6.1754698455207446</v>
      </c>
      <c r="AP2667">
        <v>11.620631135843325</v>
      </c>
      <c r="AQ2667">
        <v>44.652524703742266</v>
      </c>
      <c r="AR2667">
        <v>1.0283532674033709</v>
      </c>
      <c r="AS2667">
        <v>1.9670145591454991</v>
      </c>
      <c r="AT2667">
        <v>-1</v>
      </c>
      <c r="AU2667">
        <v>-1</v>
      </c>
      <c r="AV2667">
        <v>2.7843892684340967</v>
      </c>
      <c r="AW2667">
        <v>88.070649709379964</v>
      </c>
      <c r="AX2667">
        <v>88.620176567441789</v>
      </c>
      <c r="AY2667">
        <v>0.42275270880658777</v>
      </c>
      <c r="AZ2667">
        <v>44.864359194213094</v>
      </c>
      <c r="BA2667">
        <v>1511.5169607481498</v>
      </c>
    </row>
    <row r="2668" spans="1:100" x14ac:dyDescent="0.25">
      <c r="A2668">
        <v>5908</v>
      </c>
      <c r="B2668" t="s">
        <v>1305</v>
      </c>
      <c r="C2668">
        <v>3</v>
      </c>
      <c r="D2668">
        <v>3.9711907998655596</v>
      </c>
      <c r="E2668">
        <v>0</v>
      </c>
      <c r="F2668">
        <v>-2.0394924477468814</v>
      </c>
      <c r="G2668">
        <v>-2.0394924477468814</v>
      </c>
      <c r="H2668">
        <v>-0.12073683772995782</v>
      </c>
      <c r="I2668">
        <v>0</v>
      </c>
      <c r="J2668">
        <v>-7.2442102637974672</v>
      </c>
      <c r="K2668">
        <v>-0.12073683772995782</v>
      </c>
      <c r="L2668">
        <v>-1</v>
      </c>
      <c r="M2668">
        <v>-1</v>
      </c>
      <c r="N2668">
        <v>-2.4147367545991565</v>
      </c>
      <c r="O2668">
        <v>-5.3125119116787998</v>
      </c>
      <c r="P2668">
        <v>-2.6413172529957523</v>
      </c>
      <c r="Q2668">
        <v>5.441180044142975E-2</v>
      </c>
      <c r="R2668">
        <v>-0.26357224514996419</v>
      </c>
      <c r="S2668">
        <v>0.33333333333333326</v>
      </c>
      <c r="T2668">
        <v>0.40439191669021174</v>
      </c>
      <c r="U2668">
        <v>-0.15825718132073177</v>
      </c>
      <c r="V2668">
        <v>1.2323563662945567E-3</v>
      </c>
      <c r="W2668">
        <v>28.057490511962634</v>
      </c>
      <c r="X2668">
        <v>0.30388608402522244</v>
      </c>
      <c r="Y2668">
        <v>-1</v>
      </c>
      <c r="Z2668">
        <v>-1</v>
      </c>
      <c r="AA2668">
        <v>31.479816048587939</v>
      </c>
      <c r="AB2668">
        <v>4.3258100770107027E-2</v>
      </c>
      <c r="AC2668">
        <v>0.12753374057173908</v>
      </c>
      <c r="AD2668">
        <v>-9.7073885706340929E-2</v>
      </c>
      <c r="AE2668">
        <v>3.6858977817752612</v>
      </c>
      <c r="AF2668">
        <v>-1</v>
      </c>
      <c r="AG2668">
        <v>-1</v>
      </c>
      <c r="AH2668">
        <v>-1</v>
      </c>
      <c r="AI2668">
        <v>4.8362622999596674E-3</v>
      </c>
      <c r="AJ2668">
        <v>1.2323563662945567E-3</v>
      </c>
      <c r="AK2668">
        <v>-7.2427655535971941E-2</v>
      </c>
      <c r="AL2668">
        <v>2.1838062784730806E-2</v>
      </c>
      <c r="AM2668">
        <v>0.14059988004888416</v>
      </c>
      <c r="AN2668">
        <v>0.19362390747887862</v>
      </c>
      <c r="AO2668">
        <v>3.1528587235422436</v>
      </c>
      <c r="AP2668">
        <v>4.9497880008956248</v>
      </c>
      <c r="AQ2668">
        <v>20.81328024816516</v>
      </c>
      <c r="AR2668">
        <v>0.58070042506910791</v>
      </c>
      <c r="AS2668">
        <v>0.18314924629526363</v>
      </c>
      <c r="AT2668">
        <v>-1</v>
      </c>
      <c r="AU2668">
        <v>-1</v>
      </c>
      <c r="AV2668">
        <v>-2.3030646928968452</v>
      </c>
      <c r="AW2668">
        <v>31.117092137804747</v>
      </c>
      <c r="AX2668">
        <v>31.337053020433402</v>
      </c>
      <c r="AY2668">
        <v>5.3348002394380444E-2</v>
      </c>
      <c r="AZ2668">
        <v>-16.960647188787334</v>
      </c>
      <c r="BA2668">
        <v>1357.863765240819</v>
      </c>
    </row>
    <row r="2669" spans="1:100" x14ac:dyDescent="0.25">
      <c r="A2669">
        <v>5910</v>
      </c>
      <c r="B2669" t="s">
        <v>2942</v>
      </c>
      <c r="C2669">
        <v>2</v>
      </c>
      <c r="D2669">
        <v>5.3427188459161385</v>
      </c>
      <c r="E2669">
        <v>0.35780216642559942</v>
      </c>
      <c r="F2669">
        <v>0.9679037569330935</v>
      </c>
      <c r="G2669">
        <v>0.97996596819848103</v>
      </c>
      <c r="H2669">
        <v>0.25496246322384808</v>
      </c>
      <c r="I2669">
        <v>0</v>
      </c>
      <c r="J2669">
        <v>15.297747793430883</v>
      </c>
      <c r="K2669">
        <v>0.25496246322384808</v>
      </c>
      <c r="L2669">
        <v>-1</v>
      </c>
      <c r="M2669">
        <v>-1</v>
      </c>
      <c r="N2669">
        <v>5.0992492644769607</v>
      </c>
      <c r="O2669">
        <v>19.735229026988939</v>
      </c>
      <c r="P2669">
        <v>1.9798550025655985</v>
      </c>
      <c r="Q2669">
        <v>4.9156941668626963</v>
      </c>
      <c r="R2669">
        <v>1.6160443474182036</v>
      </c>
      <c r="S2669">
        <v>0.36251446253207331</v>
      </c>
      <c r="T2669">
        <v>0.41961862750850409</v>
      </c>
      <c r="U2669">
        <v>0.24533334621675171</v>
      </c>
      <c r="V2669">
        <v>2.2809092903117299E-2</v>
      </c>
      <c r="W2669">
        <v>34.902831951924064</v>
      </c>
      <c r="X2669">
        <v>1.579826967476115</v>
      </c>
      <c r="Y2669">
        <v>-1</v>
      </c>
      <c r="Z2669">
        <v>-1</v>
      </c>
      <c r="AA2669">
        <v>64.207230030269358</v>
      </c>
      <c r="AB2669">
        <v>0.30554946437619879</v>
      </c>
      <c r="AC2669">
        <v>0.30583448484995085</v>
      </c>
      <c r="AD2669">
        <v>0.29962696767776942</v>
      </c>
      <c r="AE2669">
        <v>34.952794973221231</v>
      </c>
      <c r="AF2669">
        <v>-1</v>
      </c>
      <c r="AG2669">
        <v>-1</v>
      </c>
      <c r="AH2669">
        <v>-1</v>
      </c>
      <c r="AI2669">
        <v>1.2240162345035764E-2</v>
      </c>
      <c r="AJ2669">
        <v>2.2809092903117299E-2</v>
      </c>
      <c r="AK2669">
        <v>-0.13620031621832446</v>
      </c>
      <c r="AL2669">
        <v>0.30802827320757176</v>
      </c>
      <c r="AM2669">
        <v>-0.16698128024473435</v>
      </c>
      <c r="AN2669">
        <v>0.35042214045978815</v>
      </c>
      <c r="AO2669">
        <v>-3.864978159108361</v>
      </c>
      <c r="AP2669">
        <v>9.3101394494309417</v>
      </c>
      <c r="AQ2669">
        <v>40.779125820909243</v>
      </c>
      <c r="AR2669">
        <v>0.94309217618611041</v>
      </c>
      <c r="AS2669">
        <v>1.6912908877217023</v>
      </c>
      <c r="AT2669">
        <v>-1</v>
      </c>
      <c r="AU2669">
        <v>-1</v>
      </c>
      <c r="AV2669">
        <v>2.1962722663076355</v>
      </c>
      <c r="AW2669">
        <v>79.437813538903967</v>
      </c>
      <c r="AX2669">
        <v>79.874244739236246</v>
      </c>
      <c r="AY2669">
        <v>0.35625671937720133</v>
      </c>
      <c r="AZ2669">
        <v>33.214759201158557</v>
      </c>
      <c r="BA2669">
        <v>1507.6113142140241</v>
      </c>
    </row>
    <row r="2670" spans="1:100" x14ac:dyDescent="0.25">
      <c r="A2670">
        <v>5911</v>
      </c>
      <c r="B2670" t="s">
        <v>2943</v>
      </c>
      <c r="C2670">
        <v>3</v>
      </c>
      <c r="D2670">
        <v>5.809762484646452</v>
      </c>
      <c r="E2670">
        <v>0</v>
      </c>
      <c r="F2670">
        <v>-0.10497203006811157</v>
      </c>
      <c r="G2670">
        <v>-0.10497203006811157</v>
      </c>
      <c r="H2670">
        <v>0.20314940065025711</v>
      </c>
      <c r="I2670">
        <v>0</v>
      </c>
      <c r="J2670">
        <v>12.188964039015426</v>
      </c>
      <c r="K2670">
        <v>0.20314940065025711</v>
      </c>
      <c r="L2670">
        <v>-1.0000000000000004</v>
      </c>
      <c r="M2670">
        <v>-1.0000000000000004</v>
      </c>
      <c r="N2670">
        <v>4.0629880130051435</v>
      </c>
      <c r="O2670">
        <v>17.893754493593768</v>
      </c>
      <c r="P2670">
        <v>-0.25860771548907197</v>
      </c>
      <c r="Q2670">
        <v>-0.27265766667991315</v>
      </c>
      <c r="R2670">
        <v>-2.6974429478255652E-2</v>
      </c>
      <c r="S2670">
        <v>0.33333333333333337</v>
      </c>
      <c r="T2670">
        <v>0.20608581565315995</v>
      </c>
      <c r="U2670">
        <v>0.16645673522881194</v>
      </c>
      <c r="V2670">
        <v>0</v>
      </c>
      <c r="W2670">
        <v>20.109059342601924</v>
      </c>
      <c r="X2670">
        <v>0.87484917157131092</v>
      </c>
      <c r="Y2670">
        <v>-1.0000000000000004</v>
      </c>
      <c r="Z2670">
        <v>-1.0000000000000004</v>
      </c>
      <c r="AA2670">
        <v>16.485464878449655</v>
      </c>
      <c r="AB2670">
        <v>-0.12147322160679537</v>
      </c>
      <c r="AC2670">
        <v>-7.1708169652698231E-2</v>
      </c>
      <c r="AD2670">
        <v>0.12124899056601322</v>
      </c>
      <c r="AE2670">
        <v>-3.5966200346740207</v>
      </c>
      <c r="AF2670">
        <v>-1.0000000000000004</v>
      </c>
      <c r="AG2670">
        <v>-1.0000000000000004</v>
      </c>
      <c r="AH2670">
        <v>-1.0000000000000004</v>
      </c>
      <c r="AI2670">
        <v>0</v>
      </c>
      <c r="AJ2670">
        <v>0</v>
      </c>
      <c r="AK2670">
        <v>0.60993880858331762</v>
      </c>
      <c r="AL2670">
        <v>0.68470108805848373</v>
      </c>
      <c r="AM2670">
        <v>8.6500384758225968E-2</v>
      </c>
      <c r="AN2670">
        <v>-0.11585321774923274</v>
      </c>
      <c r="AO2670">
        <v>5.2122036618722376</v>
      </c>
      <c r="AP2670">
        <v>0.52717499656159883</v>
      </c>
      <c r="AQ2670">
        <v>32.298023381617355</v>
      </c>
      <c r="AR2670">
        <v>0.70587588421530556</v>
      </c>
      <c r="AS2670">
        <v>1.0779985722215679</v>
      </c>
      <c r="AT2670">
        <v>-1.0000000000000004</v>
      </c>
      <c r="AU2670">
        <v>-1.0000000000000004</v>
      </c>
      <c r="AV2670">
        <v>-0.13194645954636725</v>
      </c>
      <c r="AW2670">
        <v>34.906394368605028</v>
      </c>
      <c r="AX2670">
        <v>34.906394368605028</v>
      </c>
      <c r="AY2670">
        <v>-8.0360021430373949E-2</v>
      </c>
      <c r="AZ2670">
        <v>-67.945786034995109</v>
      </c>
      <c r="BA2670">
        <v>1279.4218288952934</v>
      </c>
    </row>
    <row r="2671" spans="1:100" x14ac:dyDescent="0.25">
      <c r="A2671">
        <v>5912</v>
      </c>
      <c r="B2671" t="s">
        <v>2944</v>
      </c>
      <c r="C2671">
        <v>2</v>
      </c>
      <c r="D2671">
        <v>3.9598710933035632</v>
      </c>
      <c r="E2671">
        <v>5.0632850471446306E-2</v>
      </c>
      <c r="F2671">
        <v>0.20301860634320151</v>
      </c>
      <c r="G2671">
        <v>0.21160740240859696</v>
      </c>
      <c r="H2671">
        <v>9.6004778027672807E-2</v>
      </c>
      <c r="I2671">
        <v>0</v>
      </c>
      <c r="J2671">
        <v>5.7602866816603679</v>
      </c>
      <c r="K2671">
        <v>9.6004778027672807E-2</v>
      </c>
      <c r="L2671">
        <v>-1</v>
      </c>
      <c r="M2671">
        <v>-1</v>
      </c>
      <c r="N2671">
        <v>1.920095560553456</v>
      </c>
      <c r="O2671">
        <v>9.8283005841249871</v>
      </c>
      <c r="P2671">
        <v>0.42420660597825732</v>
      </c>
      <c r="Q2671">
        <v>1.2797399898459081</v>
      </c>
      <c r="R2671">
        <v>0.42182100442326548</v>
      </c>
      <c r="S2671">
        <v>0.3328007288276183</v>
      </c>
      <c r="T2671">
        <v>0.29416664723665875</v>
      </c>
      <c r="U2671">
        <v>8.9988529168355008E-2</v>
      </c>
      <c r="V2671">
        <v>2.2680743539404023E-3</v>
      </c>
      <c r="W2671">
        <v>25.098371812066301</v>
      </c>
      <c r="X2671">
        <v>0.8601767832129259</v>
      </c>
      <c r="Y2671">
        <v>-1</v>
      </c>
      <c r="Z2671">
        <v>-1</v>
      </c>
      <c r="AA2671">
        <v>44.021425753107579</v>
      </c>
      <c r="AB2671">
        <v>0.13130129036965238</v>
      </c>
      <c r="AC2671">
        <v>0.13152018407764771</v>
      </c>
      <c r="AD2671">
        <v>0.12680960197568047</v>
      </c>
      <c r="AE2671">
        <v>18.899923277574565</v>
      </c>
      <c r="AF2671">
        <v>-1</v>
      </c>
      <c r="AG2671">
        <v>-1</v>
      </c>
      <c r="AH2671">
        <v>-1</v>
      </c>
      <c r="AI2671">
        <v>9.7664673955509497E-4</v>
      </c>
      <c r="AJ2671">
        <v>2.2680743539404023E-3</v>
      </c>
      <c r="AK2671">
        <v>7.3723801585371798E-2</v>
      </c>
      <c r="AL2671">
        <v>9.8104155403875529E-2</v>
      </c>
      <c r="AM2671">
        <v>7.7522246150048074E-2</v>
      </c>
      <c r="AN2671">
        <v>0.10591861406500569</v>
      </c>
      <c r="AO2671">
        <v>2.3610392714828072</v>
      </c>
      <c r="AP2671">
        <v>3.0841220188397735</v>
      </c>
      <c r="AQ2671">
        <v>30.34158600980669</v>
      </c>
      <c r="AR2671">
        <v>0.7133414944625398</v>
      </c>
      <c r="AS2671">
        <v>0.94830600947845045</v>
      </c>
      <c r="AT2671">
        <v>-1</v>
      </c>
      <c r="AU2671">
        <v>-1</v>
      </c>
      <c r="AV2671">
        <v>0.61148980290394284</v>
      </c>
      <c r="AW2671">
        <v>56.175150968462553</v>
      </c>
      <c r="AX2671">
        <v>56.306826457926341</v>
      </c>
      <c r="AY2671">
        <v>0.17707183345596594</v>
      </c>
      <c r="AZ2671">
        <v>1.8229073963186069</v>
      </c>
      <c r="BA2671">
        <v>1398.7332847845314</v>
      </c>
    </row>
    <row r="2672" spans="1:100" x14ac:dyDescent="0.25">
      <c r="A2672">
        <v>5913</v>
      </c>
      <c r="B2672" t="s">
        <v>2945</v>
      </c>
      <c r="C2672">
        <v>3</v>
      </c>
      <c r="D2672">
        <v>3.2646037419677585</v>
      </c>
      <c r="E2672">
        <v>0.28263916007264667</v>
      </c>
      <c r="F2672">
        <v>1.2722146521745166</v>
      </c>
      <c r="G2672">
        <v>1.3172537426864088</v>
      </c>
      <c r="H2672">
        <v>4.7070276877829345E-2</v>
      </c>
      <c r="I2672">
        <v>0</v>
      </c>
      <c r="J2672">
        <v>2.8242166126697597</v>
      </c>
      <c r="K2672">
        <v>4.7070276877829345E-2</v>
      </c>
      <c r="L2672">
        <v>-0.99999999999999967</v>
      </c>
      <c r="M2672">
        <v>-0.99999999999999967</v>
      </c>
      <c r="N2672">
        <v>0.94140553755658729</v>
      </c>
      <c r="O2672">
        <v>7.4060740973239305</v>
      </c>
      <c r="P2672">
        <v>8.6817880048340873E-2</v>
      </c>
      <c r="Q2672">
        <v>33.122263200813009</v>
      </c>
      <c r="R2672">
        <v>11.025572433862465</v>
      </c>
      <c r="S2672">
        <v>0.33333333333333331</v>
      </c>
      <c r="T2672">
        <v>0.37149552724005491</v>
      </c>
      <c r="U2672">
        <v>-7.5408289912196433E-2</v>
      </c>
      <c r="V2672">
        <v>-9.9280060743457878E-3</v>
      </c>
      <c r="W2672">
        <v>22.896891508360664</v>
      </c>
      <c r="X2672">
        <v>0.31692327336773202</v>
      </c>
      <c r="Y2672">
        <v>-0.99999999999999967</v>
      </c>
      <c r="Z2672">
        <v>-0.99999999999999967</v>
      </c>
      <c r="AA2672">
        <v>95.417743412297625</v>
      </c>
      <c r="AB2672">
        <v>0.29313401792008731</v>
      </c>
      <c r="AC2672">
        <v>0.64740687725898982</v>
      </c>
      <c r="AD2672">
        <v>0.28936469422241334</v>
      </c>
      <c r="AE2672">
        <v>61.495279470074543</v>
      </c>
      <c r="AF2672">
        <v>-0.99999999999999967</v>
      </c>
      <c r="AG2672">
        <v>-0.99999999999999967</v>
      </c>
      <c r="AH2672">
        <v>-0.99999999999999967</v>
      </c>
      <c r="AI2672">
        <v>0</v>
      </c>
      <c r="AJ2672">
        <v>-9.9280060743457878E-3</v>
      </c>
      <c r="AK2672">
        <v>-4.5979682480409137E-2</v>
      </c>
      <c r="AL2672">
        <v>0.23908680783786332</v>
      </c>
      <c r="AM2672">
        <v>0.33168286768843058</v>
      </c>
      <c r="AN2672">
        <v>1.8531207838017469E-2</v>
      </c>
      <c r="AO2672">
        <v>8.0621732798087198</v>
      </c>
      <c r="AP2672">
        <v>1.6587142351397532</v>
      </c>
      <c r="AQ2672">
        <v>25.721108121030415</v>
      </c>
      <c r="AR2672">
        <v>0.6194925645868461</v>
      </c>
      <c r="AS2672">
        <v>0.36399355024556146</v>
      </c>
      <c r="AT2672">
        <v>-0.99999999999999967</v>
      </c>
      <c r="AU2672">
        <v>-0.99999999999999967</v>
      </c>
      <c r="AV2672">
        <v>12.342826176548877</v>
      </c>
      <c r="AW2672">
        <v>104.48253174476133</v>
      </c>
      <c r="AX2672">
        <v>103.48973113732676</v>
      </c>
      <c r="AY2672">
        <v>0.18327348960327944</v>
      </c>
      <c r="AZ2672">
        <v>5.4951951318057155</v>
      </c>
      <c r="BA2672">
        <v>1442.9275318483044</v>
      </c>
      <c r="CU2672" t="e">
        <v>#N/A</v>
      </c>
      <c r="CV2672" t="e">
        <v>#N/A</v>
      </c>
    </row>
    <row r="2673" spans="1:100" x14ac:dyDescent="0.25">
      <c r="A2673">
        <v>5914</v>
      </c>
      <c r="B2673" t="s">
        <v>2946</v>
      </c>
      <c r="C2673">
        <v>2</v>
      </c>
      <c r="D2673">
        <v>4.6233620504356479</v>
      </c>
      <c r="E2673">
        <v>0.198012822748935</v>
      </c>
      <c r="F2673">
        <v>0.57001083647281015</v>
      </c>
      <c r="G2673">
        <v>0.58026617867186769</v>
      </c>
      <c r="H2673">
        <v>0.17227274497852127</v>
      </c>
      <c r="I2673">
        <v>0</v>
      </c>
      <c r="J2673">
        <v>10.336364698711275</v>
      </c>
      <c r="K2673">
        <v>0.17227274497852127</v>
      </c>
      <c r="L2673">
        <v>-1</v>
      </c>
      <c r="M2673">
        <v>-1</v>
      </c>
      <c r="N2673">
        <v>3.4454548995704251</v>
      </c>
      <c r="O2673">
        <v>14.581649188392085</v>
      </c>
      <c r="P2673">
        <v>1.1706073877437844</v>
      </c>
      <c r="Q2673">
        <v>3.0242723958461699</v>
      </c>
      <c r="R2673">
        <v>0.99480988723861019</v>
      </c>
      <c r="S2673">
        <v>0.34705739126807145</v>
      </c>
      <c r="T2673">
        <v>0.35435856229558421</v>
      </c>
      <c r="U2673">
        <v>0.16452304040013907</v>
      </c>
      <c r="V2673">
        <v>1.2123664046958176E-2</v>
      </c>
      <c r="W2673">
        <v>29.802556079689086</v>
      </c>
      <c r="X2673">
        <v>1.2054652566945312</v>
      </c>
      <c r="Y2673">
        <v>-1</v>
      </c>
      <c r="Z2673">
        <v>-1</v>
      </c>
      <c r="AA2673">
        <v>53.706583482895113</v>
      </c>
      <c r="AB2673">
        <v>0.21490564054609002</v>
      </c>
      <c r="AC2673">
        <v>0.21515626190524656</v>
      </c>
      <c r="AD2673">
        <v>0.2097274497012131</v>
      </c>
      <c r="AE2673">
        <v>26.602098145299991</v>
      </c>
      <c r="AF2673">
        <v>-1</v>
      </c>
      <c r="AG2673">
        <v>-1</v>
      </c>
      <c r="AH2673">
        <v>-1</v>
      </c>
      <c r="AI2673">
        <v>6.3808864583770409E-3</v>
      </c>
      <c r="AJ2673">
        <v>1.2123664046958176E-2</v>
      </c>
      <c r="AK2673">
        <v>-2.6997882044326377E-2</v>
      </c>
      <c r="AL2673">
        <v>0.1988258390335737</v>
      </c>
      <c r="AM2673">
        <v>-3.9790652860964101E-2</v>
      </c>
      <c r="AN2673">
        <v>0.22323151307601785</v>
      </c>
      <c r="AO2673">
        <v>-0.62620661754552076</v>
      </c>
      <c r="AP2673">
        <v>6.0713679078681011</v>
      </c>
      <c r="AQ2673">
        <v>35.349522180863168</v>
      </c>
      <c r="AR2673">
        <v>0.82357597214131895</v>
      </c>
      <c r="AS2673">
        <v>1.3047904793479197</v>
      </c>
      <c r="AT2673">
        <v>-1</v>
      </c>
      <c r="AU2673">
        <v>-1</v>
      </c>
      <c r="AV2673">
        <v>1.3718691226832251</v>
      </c>
      <c r="AW2673">
        <v>67.336586654453882</v>
      </c>
      <c r="AX2673">
        <v>67.614484067418346</v>
      </c>
      <c r="AY2673">
        <v>0.26304482017042752</v>
      </c>
      <c r="AZ2673">
        <v>16.884731636038183</v>
      </c>
      <c r="BA2673">
        <v>1398.9190900695053</v>
      </c>
    </row>
    <row r="2674" spans="1:100" x14ac:dyDescent="0.25">
      <c r="A2674">
        <v>5915</v>
      </c>
      <c r="B2674" t="s">
        <v>2947</v>
      </c>
      <c r="C2674">
        <v>3</v>
      </c>
      <c r="D2674">
        <v>6.8638019268397574</v>
      </c>
      <c r="E2674">
        <v>0</v>
      </c>
      <c r="F2674">
        <v>0</v>
      </c>
      <c r="G2674">
        <v>0</v>
      </c>
      <c r="H2674">
        <v>-6.6960915802056764E-2</v>
      </c>
      <c r="I2674">
        <v>0</v>
      </c>
      <c r="J2674">
        <v>-4.0176549481234076</v>
      </c>
      <c r="K2674">
        <v>-6.6960915802056764E-2</v>
      </c>
      <c r="L2674">
        <v>-0.99999999999999889</v>
      </c>
      <c r="M2674">
        <v>-0.99999999999999889</v>
      </c>
      <c r="N2674">
        <v>-1.3392183160411359</v>
      </c>
      <c r="O2674">
        <v>2.8461469787163476</v>
      </c>
      <c r="P2674">
        <v>-5.4942370233046225E-2</v>
      </c>
      <c r="Q2674">
        <v>0.15592744462224201</v>
      </c>
      <c r="R2674">
        <v>-3.109447134775464E-2</v>
      </c>
      <c r="S2674">
        <v>0.26473755979560987</v>
      </c>
      <c r="T2674">
        <v>0.30975847285752711</v>
      </c>
      <c r="U2674">
        <v>0.18025902645202455</v>
      </c>
      <c r="V2674">
        <v>0</v>
      </c>
      <c r="W2674">
        <v>32.868638996288723</v>
      </c>
      <c r="X2674">
        <v>1.3426851694044548</v>
      </c>
      <c r="Y2674">
        <v>-0.99999999999999889</v>
      </c>
      <c r="Z2674">
        <v>-0.99999999999999889</v>
      </c>
      <c r="AA2674">
        <v>63.651707717939075</v>
      </c>
      <c r="AB2674">
        <v>0.27560570507490573</v>
      </c>
      <c r="AC2674">
        <v>0.15629446541740977</v>
      </c>
      <c r="AD2674">
        <v>0.18438309336764588</v>
      </c>
      <c r="AE2674">
        <v>30.814163192998066</v>
      </c>
      <c r="AF2674">
        <v>-0.99999999999999889</v>
      </c>
      <c r="AG2674">
        <v>-0.99999999999999889</v>
      </c>
      <c r="AH2674">
        <v>-0.99999999999999889</v>
      </c>
      <c r="AI2674">
        <v>0</v>
      </c>
      <c r="AJ2674">
        <v>0</v>
      </c>
      <c r="AK2674">
        <v>4.7513610107549224E-2</v>
      </c>
      <c r="AL2674">
        <v>0.17885617269507031</v>
      </c>
      <c r="AM2674">
        <v>2.0273614761429713E-2</v>
      </c>
      <c r="AN2674">
        <v>6.8970635765769218E-3</v>
      </c>
      <c r="AO2674">
        <v>0.74440841957348847</v>
      </c>
      <c r="AP2674">
        <v>1.0667074528897751</v>
      </c>
      <c r="AQ2674">
        <v>28.850984048165326</v>
      </c>
      <c r="AR2674">
        <v>0.75475505910516161</v>
      </c>
      <c r="AS2674">
        <v>1.2757242536023972</v>
      </c>
      <c r="AT2674">
        <v>-0.99999999999999889</v>
      </c>
      <c r="AU2674">
        <v>-0.99999999999999889</v>
      </c>
      <c r="AV2674">
        <v>-3.109447134775464E-2</v>
      </c>
      <c r="AW2674">
        <v>67.564562149545239</v>
      </c>
      <c r="AX2674">
        <v>67.564562149545239</v>
      </c>
      <c r="AY2674">
        <v>0.41956759254008497</v>
      </c>
      <c r="AZ2674">
        <v>12.996861918891605</v>
      </c>
      <c r="BA2674">
        <v>1483.9561962194459</v>
      </c>
    </row>
    <row r="2675" spans="1:100" x14ac:dyDescent="0.25">
      <c r="A2675">
        <v>5918</v>
      </c>
      <c r="B2675" t="s">
        <v>2948</v>
      </c>
      <c r="C2675">
        <v>3</v>
      </c>
      <c r="D2675">
        <v>3.8191510173076488</v>
      </c>
      <c r="E2675">
        <v>0</v>
      </c>
      <c r="F2675">
        <v>-0.25543391790723913</v>
      </c>
      <c r="G2675">
        <v>-0.25543391790723913</v>
      </c>
      <c r="H2675">
        <v>0.28774513994328998</v>
      </c>
      <c r="I2675">
        <v>0</v>
      </c>
      <c r="J2675">
        <v>17.264708396597406</v>
      </c>
      <c r="K2675">
        <v>0.28774513994328998</v>
      </c>
      <c r="L2675">
        <v>-0.99999999999999956</v>
      </c>
      <c r="M2675">
        <v>-0.99999999999999956</v>
      </c>
      <c r="N2675">
        <v>5.7549027988657944</v>
      </c>
      <c r="O2675">
        <v>20.828425495997809</v>
      </c>
      <c r="P2675">
        <v>-0.97109452098699178</v>
      </c>
      <c r="Q2675">
        <v>-0.46512491633921016</v>
      </c>
      <c r="R2675">
        <v>-0.29031054619009738</v>
      </c>
      <c r="S2675">
        <v>0.33333333333333343</v>
      </c>
      <c r="T2675">
        <v>0.37132695372228652</v>
      </c>
      <c r="U2675">
        <v>0.21922381841843724</v>
      </c>
      <c r="V2675">
        <v>-5.9519569626980467E-3</v>
      </c>
      <c r="W2675">
        <v>25.20748034272275</v>
      </c>
      <c r="X2675">
        <v>1.2960922993988431</v>
      </c>
      <c r="Y2675">
        <v>-0.99999999999999956</v>
      </c>
      <c r="Z2675">
        <v>-0.99999999999999956</v>
      </c>
      <c r="AA2675">
        <v>37.011501764414028</v>
      </c>
      <c r="AB2675">
        <v>0.20001223053353423</v>
      </c>
      <c r="AC2675">
        <v>-0.16110764020574173</v>
      </c>
      <c r="AD2675">
        <v>0.20298204902983463</v>
      </c>
      <c r="AE2675">
        <v>12.094331967881377</v>
      </c>
      <c r="AF2675">
        <v>-0.99999999999999956</v>
      </c>
      <c r="AG2675">
        <v>-0.99999999999999956</v>
      </c>
      <c r="AH2675">
        <v>-0.99999999999999956</v>
      </c>
      <c r="AI2675">
        <v>-1.0828966781793264E-2</v>
      </c>
      <c r="AJ2675">
        <v>-5.9519569626980467E-3</v>
      </c>
      <c r="AK2675">
        <v>7.7796349669329162E-3</v>
      </c>
      <c r="AL2675">
        <v>0.67332329977024941</v>
      </c>
      <c r="AM2675">
        <v>-0.11014311538370999</v>
      </c>
      <c r="AN2675">
        <v>0.19438512176871017</v>
      </c>
      <c r="AO2675">
        <v>-2.7146797097580859</v>
      </c>
      <c r="AP2675">
        <v>8.2262445430690025</v>
      </c>
      <c r="AQ2675">
        <v>42.472188739320153</v>
      </c>
      <c r="AR2675">
        <v>0.91793214851135907</v>
      </c>
      <c r="AS2675">
        <v>1.5838374393421322</v>
      </c>
      <c r="AT2675">
        <v>-0.99999999999999956</v>
      </c>
      <c r="AU2675">
        <v>-0.99999999999999956</v>
      </c>
      <c r="AV2675">
        <v>-0.54574446409733623</v>
      </c>
      <c r="AW2675">
        <v>66.066171803480813</v>
      </c>
      <c r="AX2675">
        <v>65.254396771575159</v>
      </c>
      <c r="AY2675">
        <v>0.10164536949734521</v>
      </c>
      <c r="AZ2675">
        <v>2.3928317704326609</v>
      </c>
      <c r="BA2675">
        <v>1387.9858813877574</v>
      </c>
    </row>
    <row r="2676" spans="1:100" x14ac:dyDescent="0.25">
      <c r="A2676">
        <v>5919</v>
      </c>
      <c r="B2676" t="s">
        <v>2949</v>
      </c>
      <c r="C2676">
        <v>3</v>
      </c>
      <c r="D2676">
        <v>1.0633555103928569</v>
      </c>
      <c r="E2676">
        <v>0</v>
      </c>
      <c r="F2676">
        <v>3.2089705999546539E-2</v>
      </c>
      <c r="G2676">
        <v>3.2089705999546539E-2</v>
      </c>
      <c r="H2676">
        <v>-7.0471007720942919E-2</v>
      </c>
      <c r="I2676">
        <v>0</v>
      </c>
      <c r="J2676">
        <v>-4.2282604632565732</v>
      </c>
      <c r="K2676">
        <v>-7.0471007720942919E-2</v>
      </c>
      <c r="L2676">
        <v>-0.999999999999999</v>
      </c>
      <c r="M2676">
        <v>-0.999999999999999</v>
      </c>
      <c r="N2676">
        <v>-1.4094201544188578</v>
      </c>
      <c r="O2676">
        <v>-3.1328152468641681</v>
      </c>
      <c r="P2676">
        <v>2.261858185952871</v>
      </c>
      <c r="Q2676">
        <v>8.4333292572966817E-2</v>
      </c>
      <c r="R2676">
        <v>6.6629749128088722E-2</v>
      </c>
      <c r="S2676">
        <v>0.3333333333333332</v>
      </c>
      <c r="T2676">
        <v>0.36335926968008186</v>
      </c>
      <c r="U2676">
        <v>-7.8931839225964723E-2</v>
      </c>
      <c r="V2676">
        <v>0</v>
      </c>
      <c r="W2676">
        <v>27.529270860335703</v>
      </c>
      <c r="X2676">
        <v>0.47438596495614987</v>
      </c>
      <c r="Y2676">
        <v>-0.999999999999999</v>
      </c>
      <c r="Z2676">
        <v>-0.999999999999999</v>
      </c>
      <c r="AA2676">
        <v>18.541689250215136</v>
      </c>
      <c r="AB2676">
        <v>3.6834430403295003E-2</v>
      </c>
      <c r="AC2676">
        <v>-0.25045723857274227</v>
      </c>
      <c r="AD2676">
        <v>3.2538580984473583E-2</v>
      </c>
      <c r="AE2676">
        <v>-9.0542113592486775</v>
      </c>
      <c r="AF2676">
        <v>-0.999999999999999</v>
      </c>
      <c r="AG2676">
        <v>-0.999999999999999</v>
      </c>
      <c r="AH2676">
        <v>-0.999999999999999</v>
      </c>
      <c r="AI2676">
        <v>0</v>
      </c>
      <c r="AJ2676">
        <v>0</v>
      </c>
      <c r="AK2676">
        <v>-3.9053941240305881E-2</v>
      </c>
      <c r="AL2676">
        <v>9.0476497972941904E-3</v>
      </c>
      <c r="AM2676">
        <v>0.40210299280388712</v>
      </c>
      <c r="AN2676">
        <v>0.20318520548513216</v>
      </c>
      <c r="AO2676">
        <v>9.8573051138956469</v>
      </c>
      <c r="AP2676">
        <v>5.124868386114775</v>
      </c>
      <c r="AQ2676">
        <v>23.301010397079143</v>
      </c>
      <c r="AR2676">
        <v>0.61776076378745015</v>
      </c>
      <c r="AS2676">
        <v>0.40391495723520721</v>
      </c>
      <c r="AT2676">
        <v>-0.999999999999999</v>
      </c>
      <c r="AU2676">
        <v>-0.999999999999999</v>
      </c>
      <c r="AV2676">
        <v>9.8719455127635219E-2</v>
      </c>
      <c r="AW2676">
        <v>20.533742389465736</v>
      </c>
      <c r="AX2676">
        <v>20.533742389465736</v>
      </c>
      <c r="AY2676">
        <v>-0.24165752100444285</v>
      </c>
      <c r="AZ2676">
        <v>-35.807912058306087</v>
      </c>
      <c r="BA2676">
        <v>1390.1571606256432</v>
      </c>
      <c r="CU2676" t="e">
        <v>#N/A</v>
      </c>
      <c r="CV2676" t="e">
        <v>#N/A</v>
      </c>
    </row>
    <row r="2677" spans="1:100" x14ac:dyDescent="0.25">
      <c r="A2677">
        <v>5920</v>
      </c>
      <c r="B2677" t="s">
        <v>2950</v>
      </c>
      <c r="C2677">
        <v>3</v>
      </c>
      <c r="D2677">
        <v>4.3789899475844916</v>
      </c>
      <c r="E2677">
        <v>0</v>
      </c>
      <c r="F2677">
        <v>1.5461812552931751</v>
      </c>
      <c r="G2677">
        <v>1.5461812552931751</v>
      </c>
      <c r="H2677">
        <v>0.39507529230226479</v>
      </c>
      <c r="I2677">
        <v>0</v>
      </c>
      <c r="J2677">
        <v>23.704517538135896</v>
      </c>
      <c r="K2677">
        <v>0.39507529230226479</v>
      </c>
      <c r="L2677">
        <v>-0.99999999999999967</v>
      </c>
      <c r="M2677">
        <v>-0.99999999999999967</v>
      </c>
      <c r="N2677">
        <v>7.9015058460453016</v>
      </c>
      <c r="O2677">
        <v>29.629688741013545</v>
      </c>
      <c r="P2677">
        <v>0.21066819743659559</v>
      </c>
      <c r="Q2677">
        <v>-0.27891656293275452</v>
      </c>
      <c r="R2677">
        <v>-8.5403704772430172E-2</v>
      </c>
      <c r="S2677">
        <v>0.33333333333333309</v>
      </c>
      <c r="T2677">
        <v>0.3389099528280613</v>
      </c>
      <c r="U2677">
        <v>-5.5225285897365251E-2</v>
      </c>
      <c r="V2677">
        <v>0</v>
      </c>
      <c r="W2677">
        <v>8.8777083184705763</v>
      </c>
      <c r="X2677">
        <v>6.1843469764396808E-2</v>
      </c>
      <c r="Y2677">
        <v>-0.99999999999999967</v>
      </c>
      <c r="Z2677">
        <v>-0.99999999999999967</v>
      </c>
      <c r="AA2677">
        <v>46.708257252523211</v>
      </c>
      <c r="AB2677">
        <v>8.3314616040579728E-2</v>
      </c>
      <c r="AC2677">
        <v>0.37512980897383325</v>
      </c>
      <c r="AD2677">
        <v>0.29987462776208879</v>
      </c>
      <c r="AE2677">
        <v>37.915952638825061</v>
      </c>
      <c r="AF2677">
        <v>-0.99999999999999967</v>
      </c>
      <c r="AG2677">
        <v>-0.99999999999999967</v>
      </c>
      <c r="AH2677">
        <v>-0.99999999999999967</v>
      </c>
      <c r="AI2677">
        <v>0</v>
      </c>
      <c r="AJ2677">
        <v>0</v>
      </c>
      <c r="AK2677">
        <v>-2.0088230963009098E-2</v>
      </c>
      <c r="AL2677">
        <v>0.13160280642437766</v>
      </c>
      <c r="AM2677">
        <v>-0.23144677923828116</v>
      </c>
      <c r="AN2677">
        <v>0.1673973774188631</v>
      </c>
      <c r="AO2677">
        <v>-5.8866106357720742</v>
      </c>
      <c r="AP2677">
        <v>4.8429484675934651</v>
      </c>
      <c r="AQ2677">
        <v>32.582225856606485</v>
      </c>
      <c r="AR2677">
        <v>0.61701800026402909</v>
      </c>
      <c r="AS2677">
        <v>0.45691876206666182</v>
      </c>
      <c r="AT2677">
        <v>-0.99999999999999967</v>
      </c>
      <c r="AU2677">
        <v>-0.99999999999999967</v>
      </c>
      <c r="AV2677">
        <v>1.4607775505207443</v>
      </c>
      <c r="AW2677">
        <v>81.180894461130265</v>
      </c>
      <c r="AX2677">
        <v>81.180894461130265</v>
      </c>
      <c r="AY2677">
        <v>-6.200762536902274E-2</v>
      </c>
      <c r="AZ2677">
        <v>-15.367040131846434</v>
      </c>
      <c r="BA2677">
        <v>1489.4222098128507</v>
      </c>
      <c r="CU2677" t="e">
        <v>#N/A</v>
      </c>
      <c r="CV2677" t="e">
        <v>#N/A</v>
      </c>
    </row>
    <row r="2678" spans="1:100" x14ac:dyDescent="0.25">
      <c r="A2678">
        <v>5921</v>
      </c>
      <c r="B2678" t="s">
        <v>2951</v>
      </c>
      <c r="C2678">
        <v>3</v>
      </c>
      <c r="D2678">
        <v>4.9126481113973304</v>
      </c>
      <c r="E2678">
        <v>0</v>
      </c>
      <c r="F2678">
        <v>-0.12186164591452536</v>
      </c>
      <c r="G2678">
        <v>-0.12186164591452536</v>
      </c>
      <c r="H2678">
        <v>0.18005797463978407</v>
      </c>
      <c r="I2678">
        <v>0</v>
      </c>
      <c r="J2678">
        <v>10.803478478387046</v>
      </c>
      <c r="K2678">
        <v>0.18005797463978407</v>
      </c>
      <c r="L2678">
        <v>-1.0000000000000009</v>
      </c>
      <c r="M2678">
        <v>-1.0000000000000009</v>
      </c>
      <c r="N2678">
        <v>3.6011594927956798</v>
      </c>
      <c r="O2678">
        <v>15.594264943869847</v>
      </c>
      <c r="P2678">
        <v>-0.54854120806081053</v>
      </c>
      <c r="Q2678">
        <v>-0.733433746454351</v>
      </c>
      <c r="R2678">
        <v>-0.26396447273234536</v>
      </c>
      <c r="S2678">
        <v>0.33333333333333343</v>
      </c>
      <c r="T2678">
        <v>0.36365930805439678</v>
      </c>
      <c r="U2678">
        <v>0.1881724525922534</v>
      </c>
      <c r="V2678">
        <v>0</v>
      </c>
      <c r="W2678">
        <v>28.204284773607977</v>
      </c>
      <c r="X2678">
        <v>1.299950451838022</v>
      </c>
      <c r="Y2678">
        <v>-1.0000000000000009</v>
      </c>
      <c r="Z2678">
        <v>-1.0000000000000009</v>
      </c>
      <c r="AA2678">
        <v>21.560583112511353</v>
      </c>
      <c r="AB2678">
        <v>0.18334865405504136</v>
      </c>
      <c r="AC2678">
        <v>-0.13909539285449929</v>
      </c>
      <c r="AD2678">
        <v>-0.17184800496782734</v>
      </c>
      <c r="AE2678">
        <v>-6.3797371883642668</v>
      </c>
      <c r="AF2678">
        <v>-1.0000000000000009</v>
      </c>
      <c r="AG2678">
        <v>-1.0000000000000009</v>
      </c>
      <c r="AH2678">
        <v>-1.0000000000000009</v>
      </c>
      <c r="AI2678">
        <v>0</v>
      </c>
      <c r="AJ2678">
        <v>0</v>
      </c>
      <c r="AK2678">
        <v>0.77003237149979742</v>
      </c>
      <c r="AL2678">
        <v>9.8887930145805936E-2</v>
      </c>
      <c r="AM2678">
        <v>9.6853691471661285E-2</v>
      </c>
      <c r="AN2678">
        <v>0.40133616495684798</v>
      </c>
      <c r="AO2678">
        <v>6.2715041442905193</v>
      </c>
      <c r="AP2678">
        <v>10.527843774650234</v>
      </c>
      <c r="AQ2678">
        <v>39.007763251995001</v>
      </c>
      <c r="AR2678">
        <v>0.88516509397998333</v>
      </c>
      <c r="AS2678">
        <v>1.4800084264778057</v>
      </c>
      <c r="AT2678">
        <v>-1.0000000000000009</v>
      </c>
      <c r="AU2678">
        <v>-1.0000000000000009</v>
      </c>
      <c r="AV2678">
        <v>-0.38582611864687066</v>
      </c>
      <c r="AW2678">
        <v>47.682691831031441</v>
      </c>
      <c r="AX2678">
        <v>47.682691831031441</v>
      </c>
      <c r="AY2678">
        <v>0.19104226615512448</v>
      </c>
      <c r="AZ2678">
        <v>-24.781687052933808</v>
      </c>
      <c r="BA2678">
        <v>1338.3055468633816</v>
      </c>
    </row>
    <row r="2679" spans="1:100" x14ac:dyDescent="0.25">
      <c r="A2679">
        <v>5923</v>
      </c>
      <c r="B2679" t="s">
        <v>2952</v>
      </c>
      <c r="C2679">
        <v>2</v>
      </c>
      <c r="D2679">
        <v>3.5916779933525365</v>
      </c>
      <c r="E2679">
        <v>-3.1153175819100855E-2</v>
      </c>
      <c r="F2679">
        <v>-6.3753307643710233E-4</v>
      </c>
      <c r="G2679">
        <v>7.0264413609187337E-3</v>
      </c>
      <c r="H2679">
        <v>5.3681157974166831E-2</v>
      </c>
      <c r="I2679">
        <v>0</v>
      </c>
      <c r="J2679">
        <v>3.2208694784500098</v>
      </c>
      <c r="K2679">
        <v>5.3681157974166831E-2</v>
      </c>
      <c r="L2679">
        <v>-1</v>
      </c>
      <c r="M2679">
        <v>-1</v>
      </c>
      <c r="N2679">
        <v>1.0736231594833365</v>
      </c>
      <c r="O2679">
        <v>7.190510062731974</v>
      </c>
      <c r="P2679">
        <v>1.0004099237220343E-2</v>
      </c>
      <c r="Q2679">
        <v>0.3116411972011891</v>
      </c>
      <c r="R2679">
        <v>0.10385050198692489</v>
      </c>
      <c r="S2679">
        <v>0.32488923480877696</v>
      </c>
      <c r="T2679">
        <v>0.26076416064764757</v>
      </c>
      <c r="U2679">
        <v>4.8626861087169737E-2</v>
      </c>
      <c r="V2679">
        <v>-3.20111868013317E-3</v>
      </c>
      <c r="W2679">
        <v>22.48786420888268</v>
      </c>
      <c r="X2679">
        <v>0.668564776957291</v>
      </c>
      <c r="Y2679">
        <v>-1</v>
      </c>
      <c r="Z2679">
        <v>-1</v>
      </c>
      <c r="AA2679">
        <v>38.646811058343587</v>
      </c>
      <c r="AB2679">
        <v>8.4906468360456955E-2</v>
      </c>
      <c r="AC2679">
        <v>8.5107755344337011E-2</v>
      </c>
      <c r="AD2679">
        <v>8.0795742906229207E-2</v>
      </c>
      <c r="AE2679">
        <v>14.625731428493859</v>
      </c>
      <c r="AF2679">
        <v>-1</v>
      </c>
      <c r="AG2679">
        <v>-1</v>
      </c>
      <c r="AH2679">
        <v>-1</v>
      </c>
      <c r="AI2679">
        <v>-2.0223448119686405E-3</v>
      </c>
      <c r="AJ2679">
        <v>-3.20111868013317E-3</v>
      </c>
      <c r="AK2679">
        <v>0.12961759867373585</v>
      </c>
      <c r="AL2679">
        <v>4.2210358315511488E-2</v>
      </c>
      <c r="AM2679">
        <v>0.14262305797996352</v>
      </c>
      <c r="AN2679">
        <v>4.0817802235090246E-2</v>
      </c>
      <c r="AO2679">
        <v>4.0187609214529996</v>
      </c>
      <c r="AP2679">
        <v>1.4264003688695812</v>
      </c>
      <c r="AQ2679">
        <v>27.562516418341119</v>
      </c>
      <c r="AR2679">
        <v>0.65216873299270706</v>
      </c>
      <c r="AS2679">
        <v>0.75048097413360748</v>
      </c>
      <c r="AT2679">
        <v>-1</v>
      </c>
      <c r="AU2679">
        <v>-1</v>
      </c>
      <c r="AV2679">
        <v>0.18953014259699341</v>
      </c>
      <c r="AW2679">
        <v>49.981300757010381</v>
      </c>
      <c r="AX2679">
        <v>50.031832859792267</v>
      </c>
      <c r="AY2679">
        <v>0.12936257660750466</v>
      </c>
      <c r="AZ2679">
        <v>-6.5353975634215846</v>
      </c>
      <c r="BA2679">
        <v>1405.9962088943257</v>
      </c>
    </row>
    <row r="2680" spans="1:100" x14ac:dyDescent="0.25">
      <c r="A2680">
        <v>5924</v>
      </c>
      <c r="B2680" t="s">
        <v>2953</v>
      </c>
      <c r="C2680">
        <v>3</v>
      </c>
      <c r="D2680">
        <v>4.5443728059276456</v>
      </c>
      <c r="E2680">
        <v>-2.9433337019918966E-2</v>
      </c>
      <c r="F2680">
        <v>-0.84528152563513426</v>
      </c>
      <c r="G2680">
        <v>-0.84528152563513426</v>
      </c>
      <c r="H2680">
        <v>-0.31961350518708109</v>
      </c>
      <c r="I2680">
        <v>0</v>
      </c>
      <c r="J2680">
        <v>-19.176810311224862</v>
      </c>
      <c r="K2680">
        <v>-0.31961350518708109</v>
      </c>
      <c r="L2680">
        <v>-1.0000000000000013</v>
      </c>
      <c r="M2680">
        <v>-1.0000000000000013</v>
      </c>
      <c r="N2680">
        <v>-6.3922701037416232</v>
      </c>
      <c r="O2680">
        <v>-15.477719030932347</v>
      </c>
      <c r="P2680">
        <v>-1.5554429207529921</v>
      </c>
      <c r="Q2680">
        <v>-2.2913380713771385</v>
      </c>
      <c r="R2680">
        <v>-0.87909129074504555</v>
      </c>
      <c r="S2680">
        <v>0.34415865314622918</v>
      </c>
      <c r="T2680">
        <v>0.44681490503508692</v>
      </c>
      <c r="U2680">
        <v>-1.0699529062007947E-2</v>
      </c>
      <c r="V2680">
        <v>0</v>
      </c>
      <c r="W2680">
        <v>43.995501372255575</v>
      </c>
      <c r="X2680">
        <v>1.1812705188221182</v>
      </c>
      <c r="Y2680">
        <v>-1.0000000000000013</v>
      </c>
      <c r="Z2680">
        <v>-1.0000000000000013</v>
      </c>
      <c r="AA2680">
        <v>58.118536567402877</v>
      </c>
      <c r="AB2680">
        <v>5.1210419777913803E-2</v>
      </c>
      <c r="AC2680">
        <v>0.21233837924831947</v>
      </c>
      <c r="AD2680">
        <v>3.6493730691613976E-2</v>
      </c>
      <c r="AE2680">
        <v>15.002126485892367</v>
      </c>
      <c r="AF2680">
        <v>-1.0000000000000013</v>
      </c>
      <c r="AG2680">
        <v>-1.0000000000000013</v>
      </c>
      <c r="AH2680">
        <v>-1.0000000000000013</v>
      </c>
      <c r="AI2680">
        <v>-5.9259312188380292E-2</v>
      </c>
      <c r="AJ2680">
        <v>0</v>
      </c>
      <c r="AK2680">
        <v>0.15234259469236613</v>
      </c>
      <c r="AL2680">
        <v>-6.8360170678803858E-2</v>
      </c>
      <c r="AM2680">
        <v>0.40842972381019066</v>
      </c>
      <c r="AN2680">
        <v>-2.233825477416063E-2</v>
      </c>
      <c r="AO2680">
        <v>10.972456068716594</v>
      </c>
      <c r="AP2680">
        <v>-0.90025722274803466</v>
      </c>
      <c r="AQ2680">
        <v>24.818691061030691</v>
      </c>
      <c r="AR2680">
        <v>0.7802740291193081</v>
      </c>
      <c r="AS2680">
        <v>0.86165701363503699</v>
      </c>
      <c r="AT2680">
        <v>-1.0000000000000013</v>
      </c>
      <c r="AU2680">
        <v>-1.0000000000000013</v>
      </c>
      <c r="AV2680">
        <v>-1.7243728163801799</v>
      </c>
      <c r="AW2680">
        <v>41.740560313722497</v>
      </c>
      <c r="AX2680">
        <v>40.555374069954894</v>
      </c>
      <c r="AY2680">
        <v>-6.9112852018909238E-4</v>
      </c>
      <c r="AZ2680">
        <v>-31.310016192629714</v>
      </c>
      <c r="BA2680">
        <v>1406.2059130502917</v>
      </c>
    </row>
    <row r="2681" spans="1:100" x14ac:dyDescent="0.25">
      <c r="A2681">
        <v>5926</v>
      </c>
      <c r="B2681" t="s">
        <v>2954</v>
      </c>
      <c r="C2681">
        <v>3</v>
      </c>
      <c r="D2681">
        <v>4.2976970161248094</v>
      </c>
      <c r="E2681">
        <v>2.4450910835934047E-2</v>
      </c>
      <c r="F2681">
        <v>1.1473331610288047</v>
      </c>
      <c r="G2681">
        <v>1.151656231327514</v>
      </c>
      <c r="H2681">
        <v>-6.2536898826115348E-3</v>
      </c>
      <c r="I2681">
        <v>0</v>
      </c>
      <c r="J2681">
        <v>-0.37522139295669277</v>
      </c>
      <c r="K2681">
        <v>-6.2536898826115348E-3</v>
      </c>
      <c r="L2681">
        <v>-1.0000000000000002</v>
      </c>
      <c r="M2681">
        <v>-1.0000000000000002</v>
      </c>
      <c r="N2681">
        <v>-0.12507379765223098</v>
      </c>
      <c r="O2681">
        <v>5.0741318544956355</v>
      </c>
      <c r="P2681">
        <v>4.2122431793240107</v>
      </c>
      <c r="Q2681">
        <v>-0.11520843477666458</v>
      </c>
      <c r="R2681">
        <v>0.36057786123395413</v>
      </c>
      <c r="S2681">
        <v>0.33333333333333337</v>
      </c>
      <c r="T2681">
        <v>0.37462541625928769</v>
      </c>
      <c r="U2681">
        <v>2.3288015249559976E-2</v>
      </c>
      <c r="V2681">
        <v>0</v>
      </c>
      <c r="W2681">
        <v>29.500018188991707</v>
      </c>
      <c r="X2681">
        <v>0.84938575920780801</v>
      </c>
      <c r="Y2681">
        <v>-1.0000000000000002</v>
      </c>
      <c r="Z2681">
        <v>-1.0000000000000002</v>
      </c>
      <c r="AA2681">
        <v>41.693123619388594</v>
      </c>
      <c r="AB2681">
        <v>-5.1011461894740567E-2</v>
      </c>
      <c r="AC2681">
        <v>0.24486117313809122</v>
      </c>
      <c r="AD2681">
        <v>4.2800840139908328E-2</v>
      </c>
      <c r="AE2681">
        <v>11.832527569162949</v>
      </c>
      <c r="AF2681">
        <v>-1.0000000000000002</v>
      </c>
      <c r="AG2681">
        <v>-1.0000000000000002</v>
      </c>
      <c r="AH2681">
        <v>-1.0000000000000002</v>
      </c>
      <c r="AI2681">
        <v>-2.0252961622214327E-3</v>
      </c>
      <c r="AJ2681">
        <v>0</v>
      </c>
      <c r="AK2681">
        <v>-1.1422200974022844E-3</v>
      </c>
      <c r="AL2681">
        <v>-0.22196419859144764</v>
      </c>
      <c r="AM2681">
        <v>-2.8170631101988856E-2</v>
      </c>
      <c r="AN2681">
        <v>-0.13623576369139698</v>
      </c>
      <c r="AO2681">
        <v>-0.70997687803673304</v>
      </c>
      <c r="AP2681">
        <v>-4.5157150852421619</v>
      </c>
      <c r="AQ2681">
        <v>29.124796796035003</v>
      </c>
      <c r="AR2681">
        <v>0.73124676484218076</v>
      </c>
      <c r="AS2681">
        <v>0.84313206932519646</v>
      </c>
      <c r="AT2681">
        <v>-1.0000000000000002</v>
      </c>
      <c r="AU2681">
        <v>-1.0000000000000002</v>
      </c>
      <c r="AV2681">
        <v>1.5122340925614683</v>
      </c>
      <c r="AW2681">
        <v>42.251540388642056</v>
      </c>
      <c r="AX2681">
        <v>42.211034465397631</v>
      </c>
      <c r="AY2681">
        <v>0.17900282297309242</v>
      </c>
      <c r="AZ2681">
        <v>-4.1807392200723816</v>
      </c>
      <c r="BA2681">
        <v>1428.2138479000025</v>
      </c>
    </row>
    <row r="2682" spans="1:100" x14ac:dyDescent="0.25">
      <c r="A2682">
        <v>5927</v>
      </c>
      <c r="B2682" t="s">
        <v>2955</v>
      </c>
      <c r="C2682">
        <v>3</v>
      </c>
      <c r="D2682">
        <v>0.16514217671383635</v>
      </c>
      <c r="E2682">
        <v>0</v>
      </c>
      <c r="F2682">
        <v>-2.8597983860984784E-2</v>
      </c>
      <c r="G2682">
        <v>-2.8597983860984784E-2</v>
      </c>
      <c r="H2682">
        <v>-0.15075261993828695</v>
      </c>
      <c r="I2682">
        <v>0</v>
      </c>
      <c r="J2682">
        <v>-9.0451571962972199</v>
      </c>
      <c r="K2682">
        <v>-0.15075261993828695</v>
      </c>
      <c r="L2682">
        <v>-1.0000000000000007</v>
      </c>
      <c r="M2682">
        <v>-1.0000000000000007</v>
      </c>
      <c r="N2682">
        <v>-3.0150523987657389</v>
      </c>
      <c r="O2682">
        <v>-8.9086130034443709</v>
      </c>
      <c r="P2682">
        <v>7.8887456911584164E-2</v>
      </c>
      <c r="Q2682">
        <v>-0.57418913868371879</v>
      </c>
      <c r="R2682">
        <v>-0.19890553129838376</v>
      </c>
      <c r="S2682">
        <v>0.33333333333333359</v>
      </c>
      <c r="T2682">
        <v>0.37856857804566446</v>
      </c>
      <c r="U2682">
        <v>0.28060563261385379</v>
      </c>
      <c r="V2682">
        <v>0</v>
      </c>
      <c r="W2682">
        <v>45.730406557245551</v>
      </c>
      <c r="X2682">
        <v>2.0303123064850315</v>
      </c>
      <c r="Y2682">
        <v>-1.0000000000000007</v>
      </c>
      <c r="Z2682">
        <v>-1.0000000000000007</v>
      </c>
      <c r="AA2682">
        <v>73.863734949976418</v>
      </c>
      <c r="AB2682">
        <v>9.1660282387500458E-2</v>
      </c>
      <c r="AC2682">
        <v>0.22730105624494179</v>
      </c>
      <c r="AD2682">
        <v>0.24768333984814178</v>
      </c>
      <c r="AE2682">
        <v>28.332233924029197</v>
      </c>
      <c r="AF2682">
        <v>-1.0000000000000007</v>
      </c>
      <c r="AG2682">
        <v>-1.0000000000000007</v>
      </c>
      <c r="AH2682">
        <v>-1.0000000000000007</v>
      </c>
      <c r="AI2682">
        <v>0</v>
      </c>
      <c r="AJ2682">
        <v>0</v>
      </c>
      <c r="AK2682">
        <v>-0.11852697196200529</v>
      </c>
      <c r="AL2682">
        <v>0.97444845521948875</v>
      </c>
      <c r="AM2682">
        <v>0.36805769403699351</v>
      </c>
      <c r="AN2682">
        <v>-3.275352916958317E-2</v>
      </c>
      <c r="AO2682">
        <v>8.6088074911148098</v>
      </c>
      <c r="AP2682">
        <v>4.0534040468578638</v>
      </c>
      <c r="AQ2682">
        <v>36.685249360948312</v>
      </c>
      <c r="AR2682">
        <v>0.99250754399285146</v>
      </c>
      <c r="AS2682">
        <v>1.8795596865467437</v>
      </c>
      <c r="AT2682">
        <v>-1.0000000000000007</v>
      </c>
      <c r="AU2682">
        <v>-1.0000000000000007</v>
      </c>
      <c r="AV2682">
        <v>-0.22750351515936862</v>
      </c>
      <c r="AW2682">
        <v>69.008525993389853</v>
      </c>
      <c r="AX2682">
        <v>69.008525993389853</v>
      </c>
      <c r="AY2682">
        <v>0.13500643599862161</v>
      </c>
      <c r="AZ2682">
        <v>2.1252853039352781</v>
      </c>
      <c r="BA2682">
        <v>1484.7653960929115</v>
      </c>
    </row>
    <row r="2683" spans="1:100" x14ac:dyDescent="0.25">
      <c r="A2683">
        <v>5928</v>
      </c>
      <c r="B2683" t="s">
        <v>2956</v>
      </c>
      <c r="C2683">
        <v>3</v>
      </c>
      <c r="D2683">
        <v>6.004715304933212</v>
      </c>
      <c r="E2683">
        <v>0</v>
      </c>
      <c r="F2683">
        <v>4.0457584155109465E-2</v>
      </c>
      <c r="G2683">
        <v>4.0457584155109465E-2</v>
      </c>
      <c r="H2683">
        <v>0.21827836158801839</v>
      </c>
      <c r="I2683">
        <v>0</v>
      </c>
      <c r="J2683">
        <v>13.096701695281105</v>
      </c>
      <c r="K2683">
        <v>0.21827836158801839</v>
      </c>
      <c r="L2683">
        <v>-0.99999999999999978</v>
      </c>
      <c r="M2683">
        <v>-0.99999999999999978</v>
      </c>
      <c r="N2683">
        <v>4.3655672317603678</v>
      </c>
      <c r="O2683">
        <v>19.141874584369422</v>
      </c>
      <c r="P2683">
        <v>0</v>
      </c>
      <c r="Q2683">
        <v>1.7215052538015119</v>
      </c>
      <c r="R2683">
        <v>0.58280759737435051</v>
      </c>
      <c r="S2683">
        <v>0.33333333333333343</v>
      </c>
      <c r="T2683">
        <v>0.34633582727366474</v>
      </c>
      <c r="U2683">
        <v>0.35622528505028489</v>
      </c>
      <c r="V2683">
        <v>0</v>
      </c>
      <c r="W2683">
        <v>32.704643362770597</v>
      </c>
      <c r="X2683">
        <v>1.8992944331604509</v>
      </c>
      <c r="Y2683">
        <v>-0.99999999999999978</v>
      </c>
      <c r="Z2683">
        <v>-0.99999999999999978</v>
      </c>
      <c r="AA2683">
        <v>85.503647339032327</v>
      </c>
      <c r="AB2683">
        <v>0.22564723088199251</v>
      </c>
      <c r="AC2683">
        <v>0.27181746044234922</v>
      </c>
      <c r="AD2683">
        <v>0.54685923625340571</v>
      </c>
      <c r="AE2683">
        <v>52.216196378887361</v>
      </c>
      <c r="AF2683">
        <v>-0.99999999999999978</v>
      </c>
      <c r="AG2683">
        <v>-0.99999999999999978</v>
      </c>
      <c r="AH2683">
        <v>-0.99999999999999978</v>
      </c>
      <c r="AI2683">
        <v>2.4664976278203909E-2</v>
      </c>
      <c r="AJ2683">
        <v>0</v>
      </c>
      <c r="AK2683">
        <v>-0.1280689178006362</v>
      </c>
      <c r="AL2683">
        <v>2.4003986805049164E-2</v>
      </c>
      <c r="AM2683">
        <v>8.8588294177163851E-2</v>
      </c>
      <c r="AN2683">
        <v>0.10635317100489655</v>
      </c>
      <c r="AO2683">
        <v>1.5743627654259131</v>
      </c>
      <c r="AP2683">
        <v>2.7788492091476602</v>
      </c>
      <c r="AQ2683">
        <v>45.801345058051673</v>
      </c>
      <c r="AR2683">
        <v>1.0358944456572832</v>
      </c>
      <c r="AS2683">
        <v>2.1175727947484697</v>
      </c>
      <c r="AT2683">
        <v>-0.99999999999999978</v>
      </c>
      <c r="AU2683">
        <v>-0.99999999999999978</v>
      </c>
      <c r="AV2683">
        <v>0.62326518152945998</v>
      </c>
      <c r="AW2683">
        <v>107.42437113254937</v>
      </c>
      <c r="AX2683">
        <v>107.91767065811344</v>
      </c>
      <c r="AY2683">
        <v>0.48401059697002397</v>
      </c>
      <c r="AZ2683">
        <v>52.897510506248175</v>
      </c>
      <c r="BA2683">
        <v>1506.297230702128</v>
      </c>
      <c r="CU2683" t="e">
        <v>#N/A</v>
      </c>
      <c r="CV2683" t="e">
        <v>#N/A</v>
      </c>
    </row>
    <row r="2684" spans="1:100" x14ac:dyDescent="0.25">
      <c r="A2684">
        <v>5929</v>
      </c>
      <c r="B2684" t="s">
        <v>2957</v>
      </c>
      <c r="C2684">
        <v>3</v>
      </c>
      <c r="D2684">
        <v>5.0204365593802969</v>
      </c>
      <c r="E2684">
        <v>0</v>
      </c>
      <c r="F2684">
        <v>-0.17621363574530541</v>
      </c>
      <c r="G2684">
        <v>-0.17621363574530541</v>
      </c>
      <c r="H2684">
        <v>-0.1908078253979974</v>
      </c>
      <c r="I2684">
        <v>0</v>
      </c>
      <c r="J2684">
        <v>-11.448469523879849</v>
      </c>
      <c r="K2684">
        <v>-0.1908078253979974</v>
      </c>
      <c r="L2684">
        <v>-0.99999999999999878</v>
      </c>
      <c r="M2684">
        <v>-0.99999999999999878</v>
      </c>
      <c r="N2684">
        <v>-3.8161565079599491</v>
      </c>
      <c r="O2684">
        <v>-6.6042466002448554</v>
      </c>
      <c r="P2684">
        <v>0.34157182262707952</v>
      </c>
      <c r="Q2684">
        <v>0.62798917289386347</v>
      </c>
      <c r="R2684">
        <v>0.18260414815611092</v>
      </c>
      <c r="S2684">
        <v>0.33333333333333304</v>
      </c>
      <c r="T2684">
        <v>0.28569763333539933</v>
      </c>
      <c r="U2684">
        <v>-6.1056176307263434E-3</v>
      </c>
      <c r="V2684">
        <v>1.348872957656443E-2</v>
      </c>
      <c r="W2684">
        <v>32.688876160502709</v>
      </c>
      <c r="X2684">
        <v>0.81209319159099369</v>
      </c>
      <c r="Y2684">
        <v>-0.99999999999999878</v>
      </c>
      <c r="Z2684">
        <v>-0.99999999999999878</v>
      </c>
      <c r="AA2684">
        <v>29.866259278771125</v>
      </c>
      <c r="AB2684">
        <v>6.1398123412963052E-2</v>
      </c>
      <c r="AC2684">
        <v>0.15950455825147347</v>
      </c>
      <c r="AD2684">
        <v>-0.28100710226218995</v>
      </c>
      <c r="AE2684">
        <v>-3.0052210298876743</v>
      </c>
      <c r="AF2684">
        <v>-0.99999999999999878</v>
      </c>
      <c r="AG2684">
        <v>-0.99999999999999878</v>
      </c>
      <c r="AH2684">
        <v>-0.99999999999999878</v>
      </c>
      <c r="AI2684">
        <v>0</v>
      </c>
      <c r="AJ2684">
        <v>1.348872957656443E-2</v>
      </c>
      <c r="AK2684">
        <v>-0.1578107709859429</v>
      </c>
      <c r="AL2684">
        <v>-2.3638215381709512E-2</v>
      </c>
      <c r="AM2684">
        <v>-4.4712846742703316E-2</v>
      </c>
      <c r="AN2684">
        <v>0.16061895557867625</v>
      </c>
      <c r="AO2684">
        <v>-1.9068750234972962</v>
      </c>
      <c r="AP2684">
        <v>3.8972828125583594</v>
      </c>
      <c r="AQ2684">
        <v>21.240406636622858</v>
      </c>
      <c r="AR2684">
        <v>0.62641407861457032</v>
      </c>
      <c r="AS2684">
        <v>0.62128536619299657</v>
      </c>
      <c r="AT2684">
        <v>-0.99999999999999878</v>
      </c>
      <c r="AU2684">
        <v>-0.99999999999999878</v>
      </c>
      <c r="AV2684">
        <v>6.3905124108055503E-3</v>
      </c>
      <c r="AW2684">
        <v>27.159295491084649</v>
      </c>
      <c r="AX2684">
        <v>28.508168448741088</v>
      </c>
      <c r="AY2684">
        <v>3.2126183283894216E-2</v>
      </c>
      <c r="AZ2684">
        <v>-24.410014089033819</v>
      </c>
      <c r="BA2684">
        <v>1435.3138337884584</v>
      </c>
      <c r="CU2684" t="e">
        <v>#N/A</v>
      </c>
      <c r="CV2684" t="e">
        <v>#N/A</v>
      </c>
    </row>
    <row r="2685" spans="1:100" x14ac:dyDescent="0.25">
      <c r="A2685">
        <v>5930</v>
      </c>
      <c r="B2685" t="s">
        <v>2958</v>
      </c>
      <c r="C2685">
        <v>2</v>
      </c>
      <c r="D2685">
        <v>4.3845152374746181</v>
      </c>
      <c r="E2685">
        <v>0.14495823881772482</v>
      </c>
      <c r="F2685">
        <v>0.4378991270279623</v>
      </c>
      <c r="G2685">
        <v>0.44755453756495434</v>
      </c>
      <c r="H2685">
        <v>0.14481741850961671</v>
      </c>
      <c r="I2685">
        <v>0</v>
      </c>
      <c r="J2685">
        <v>8.6890451105770019</v>
      </c>
      <c r="K2685">
        <v>0.14481741850961671</v>
      </c>
      <c r="L2685">
        <v>-1</v>
      </c>
      <c r="M2685">
        <v>-1</v>
      </c>
      <c r="N2685">
        <v>2.8963483701923343</v>
      </c>
      <c r="O2685">
        <v>12.870514842372742</v>
      </c>
      <c r="P2685">
        <v>0.90191427896818532</v>
      </c>
      <c r="Q2685">
        <v>2.3962668430930965</v>
      </c>
      <c r="R2685">
        <v>0.78854246633192027</v>
      </c>
      <c r="S2685">
        <v>0.34192520619341399</v>
      </c>
      <c r="T2685">
        <v>0.33269037386994549</v>
      </c>
      <c r="U2685">
        <v>0.13769173204249446</v>
      </c>
      <c r="V2685">
        <v>8.5757992829772946E-3</v>
      </c>
      <c r="W2685">
        <v>28.109120158934793</v>
      </c>
      <c r="X2685">
        <v>1.0811665747656338</v>
      </c>
      <c r="Y2685">
        <v>-1</v>
      </c>
      <c r="Z2685">
        <v>-1</v>
      </c>
      <c r="AA2685">
        <v>50.22007167452977</v>
      </c>
      <c r="AB2685">
        <v>0.18480932593219723</v>
      </c>
      <c r="AC2685">
        <v>0.18504852581185788</v>
      </c>
      <c r="AD2685">
        <v>0.17987826569358711</v>
      </c>
      <c r="AE2685">
        <v>23.829430484573251</v>
      </c>
      <c r="AF2685">
        <v>-1</v>
      </c>
      <c r="AG2685">
        <v>-1</v>
      </c>
      <c r="AH2685">
        <v>-1</v>
      </c>
      <c r="AI2685">
        <v>4.4354410541210306E-3</v>
      </c>
      <c r="AJ2685">
        <v>8.5757992829772946E-3</v>
      </c>
      <c r="AK2685">
        <v>9.2604163882676338E-3</v>
      </c>
      <c r="AL2685">
        <v>0.16256754060097969</v>
      </c>
      <c r="AM2685">
        <v>2.4402347597414914E-3</v>
      </c>
      <c r="AN2685">
        <v>0.18100062545531226</v>
      </c>
      <c r="AO2685">
        <v>0.44915718727467979</v>
      </c>
      <c r="AP2685">
        <v>4.996004103047901</v>
      </c>
      <c r="AQ2685">
        <v>33.546740121648178</v>
      </c>
      <c r="AR2685">
        <v>0.78389321024535119</v>
      </c>
      <c r="AS2685">
        <v>1.1764614063090617</v>
      </c>
      <c r="AT2685">
        <v>-1</v>
      </c>
      <c r="AU2685">
        <v>-1</v>
      </c>
      <c r="AV2685">
        <v>1.0981439494634149</v>
      </c>
      <c r="AW2685">
        <v>63.318636879837996</v>
      </c>
      <c r="AX2685">
        <v>63.543896589096406</v>
      </c>
      <c r="AY2685">
        <v>0.23209583185828953</v>
      </c>
      <c r="AZ2685">
        <v>11.462700365881707</v>
      </c>
      <c r="BA2685">
        <v>1442.9631858592804</v>
      </c>
    </row>
    <row r="2686" spans="1:100" x14ac:dyDescent="0.25">
      <c r="A2686">
        <v>5932</v>
      </c>
      <c r="B2686" t="s">
        <v>2959</v>
      </c>
      <c r="C2686">
        <v>3</v>
      </c>
      <c r="D2686">
        <v>1.9467246146173689</v>
      </c>
      <c r="E2686">
        <v>0.29314225375148045</v>
      </c>
      <c r="F2686">
        <v>-0.23727386625120947</v>
      </c>
      <c r="G2686">
        <v>-0.14961141585028659</v>
      </c>
      <c r="H2686">
        <v>0.14085653520227348</v>
      </c>
      <c r="I2686">
        <v>0</v>
      </c>
      <c r="J2686">
        <v>8.4513921121364106</v>
      </c>
      <c r="K2686">
        <v>0.14085653520227348</v>
      </c>
      <c r="L2686">
        <v>-1.0000000000000016</v>
      </c>
      <c r="M2686">
        <v>-1.0000000000000016</v>
      </c>
      <c r="N2686">
        <v>2.8171307040454696</v>
      </c>
      <c r="O2686">
        <v>10.248505310903495</v>
      </c>
      <c r="P2686">
        <v>0.57953681037643723</v>
      </c>
      <c r="Q2686">
        <v>-0.44977354931169411</v>
      </c>
      <c r="R2686">
        <v>-0.17261222559956574</v>
      </c>
      <c r="S2686">
        <v>0.3410791308507648</v>
      </c>
      <c r="T2686">
        <v>5.4833909564719591E-2</v>
      </c>
      <c r="U2686">
        <v>-1.16639056000579E-2</v>
      </c>
      <c r="V2686">
        <v>0</v>
      </c>
      <c r="W2686">
        <v>9.7357039845261362</v>
      </c>
      <c r="X2686">
        <v>6.9541238239637787E-3</v>
      </c>
      <c r="Y2686">
        <v>-1.0000000000000016</v>
      </c>
      <c r="Z2686">
        <v>-1.0000000000000016</v>
      </c>
      <c r="AA2686">
        <v>19.753348230566395</v>
      </c>
      <c r="AB2686">
        <v>-0.2079384797659907</v>
      </c>
      <c r="AC2686">
        <v>0.17500151934553768</v>
      </c>
      <c r="AD2686">
        <v>0.23674208985324988</v>
      </c>
      <c r="AE2686">
        <v>10.190256471639842</v>
      </c>
      <c r="AF2686">
        <v>-1.0000000000000016</v>
      </c>
      <c r="AG2686">
        <v>-1.0000000000000016</v>
      </c>
      <c r="AH2686">
        <v>-1.0000000000000016</v>
      </c>
      <c r="AI2686">
        <v>0</v>
      </c>
      <c r="AJ2686">
        <v>0</v>
      </c>
      <c r="AK2686">
        <v>0.74020819949986638</v>
      </c>
      <c r="AL2686">
        <v>0.1149726512201549</v>
      </c>
      <c r="AM2686">
        <v>-0.21156065866991178</v>
      </c>
      <c r="AN2686">
        <v>0.17218595693067651</v>
      </c>
      <c r="AO2686">
        <v>-1.5879754692484618</v>
      </c>
      <c r="AP2686">
        <v>4.879512179367687</v>
      </c>
      <c r="AQ2686">
        <v>18.18709609666254</v>
      </c>
      <c r="AR2686">
        <v>0.38424913481542683</v>
      </c>
      <c r="AS2686">
        <v>0.1478106590262373</v>
      </c>
      <c r="AT2686">
        <v>-1.0000000000000016</v>
      </c>
      <c r="AU2686">
        <v>-1.0000000000000016</v>
      </c>
      <c r="AV2686">
        <v>-0.32222364144985238</v>
      </c>
      <c r="AW2686">
        <v>34.881365720837593</v>
      </c>
      <c r="AX2686">
        <v>34.881365720837593</v>
      </c>
      <c r="AY2686">
        <v>6.5374948131934285E-2</v>
      </c>
      <c r="AZ2686">
        <v>-13.891078277252639</v>
      </c>
      <c r="BA2686">
        <v>1392.2386767180508</v>
      </c>
      <c r="CU2686" t="e">
        <v>#N/A</v>
      </c>
      <c r="CV2686" t="e">
        <v>#N/A</v>
      </c>
    </row>
    <row r="2687" spans="1:100" x14ac:dyDescent="0.25">
      <c r="A2687">
        <v>5933</v>
      </c>
      <c r="B2687" t="s">
        <v>2960</v>
      </c>
      <c r="C2687">
        <v>3</v>
      </c>
      <c r="D2687">
        <v>4.8721456963054193</v>
      </c>
      <c r="E2687">
        <v>0</v>
      </c>
      <c r="F2687">
        <v>-0.24714678659702061</v>
      </c>
      <c r="G2687">
        <v>-0.24714678659702061</v>
      </c>
      <c r="H2687">
        <v>0.14370482463102618</v>
      </c>
      <c r="I2687">
        <v>0</v>
      </c>
      <c r="J2687">
        <v>8.6222894778615711</v>
      </c>
      <c r="K2687">
        <v>0.14370482463102618</v>
      </c>
      <c r="L2687">
        <v>-0.99999999999999889</v>
      </c>
      <c r="M2687">
        <v>-0.99999999999999889</v>
      </c>
      <c r="N2687">
        <v>2.8740964926205241</v>
      </c>
      <c r="O2687">
        <v>13.247288387569963</v>
      </c>
      <c r="P2687">
        <v>-0.52535919748343018</v>
      </c>
      <c r="Q2687">
        <v>1.5814031970584237</v>
      </c>
      <c r="R2687">
        <v>0.51295898520324434</v>
      </c>
      <c r="S2687">
        <v>0.35366780781313772</v>
      </c>
      <c r="T2687">
        <v>0.3512978458239972</v>
      </c>
      <c r="U2687">
        <v>0.11291386049663323</v>
      </c>
      <c r="V2687">
        <v>0</v>
      </c>
      <c r="W2687">
        <v>26.966987580109681</v>
      </c>
      <c r="X2687">
        <v>0.9963750068325099</v>
      </c>
      <c r="Y2687">
        <v>-0.99999999999999889</v>
      </c>
      <c r="Z2687">
        <v>-0.99999999999999889</v>
      </c>
      <c r="AA2687">
        <v>46.254736622059781</v>
      </c>
      <c r="AB2687">
        <v>-9.5983394737290569E-3</v>
      </c>
      <c r="AC2687">
        <v>0.34870612453569394</v>
      </c>
      <c r="AD2687">
        <v>3.6388016072972665E-2</v>
      </c>
      <c r="AE2687">
        <v>18.774790056746873</v>
      </c>
      <c r="AF2687">
        <v>-0.99999999999999889</v>
      </c>
      <c r="AG2687">
        <v>-0.99999999999999889</v>
      </c>
      <c r="AH2687">
        <v>-0.99999999999999889</v>
      </c>
      <c r="AI2687">
        <v>-2.6045743187600931E-2</v>
      </c>
      <c r="AJ2687">
        <v>0</v>
      </c>
      <c r="AK2687">
        <v>-5.980535380014454E-2</v>
      </c>
      <c r="AL2687">
        <v>-6.8437905665241119E-2</v>
      </c>
      <c r="AM2687">
        <v>-4.7462241041134043E-2</v>
      </c>
      <c r="AN2687">
        <v>0.12267618339056743</v>
      </c>
      <c r="AO2687">
        <v>-1.4855827950290768</v>
      </c>
      <c r="AP2687">
        <v>2.7247150564379803</v>
      </c>
      <c r="AQ2687">
        <v>35.589277057971238</v>
      </c>
      <c r="AR2687">
        <v>0.81787951413376792</v>
      </c>
      <c r="AS2687">
        <v>1.1400798314635361</v>
      </c>
      <c r="AT2687">
        <v>-0.99999999999999889</v>
      </c>
      <c r="AU2687">
        <v>-0.99999999999999889</v>
      </c>
      <c r="AV2687">
        <v>0.26581219860622374</v>
      </c>
      <c r="AW2687">
        <v>62.226740066067734</v>
      </c>
      <c r="AX2687">
        <v>61.705825202315722</v>
      </c>
      <c r="AY2687">
        <v>0.11678649879117167</v>
      </c>
      <c r="AZ2687">
        <v>-19.805875134426369</v>
      </c>
      <c r="BA2687">
        <v>1459.0680145930526</v>
      </c>
    </row>
    <row r="2688" spans="1:100" x14ac:dyDescent="0.25">
      <c r="A2688">
        <v>5934</v>
      </c>
      <c r="B2688" t="s">
        <v>2961</v>
      </c>
      <c r="C2688">
        <v>2</v>
      </c>
      <c r="D2688">
        <v>3.4354122587865716</v>
      </c>
      <c r="E2688">
        <v>-6.5864183377970231E-2</v>
      </c>
      <c r="F2688">
        <v>-8.7071733580225158E-2</v>
      </c>
      <c r="G2688">
        <v>-7.9800264953182765E-2</v>
      </c>
      <c r="H2688">
        <v>3.5718486815930595E-2</v>
      </c>
      <c r="I2688">
        <v>0</v>
      </c>
      <c r="J2688">
        <v>2.1431092089558352</v>
      </c>
      <c r="K2688">
        <v>3.5718486815930595E-2</v>
      </c>
      <c r="L2688">
        <v>-1</v>
      </c>
      <c r="M2688">
        <v>-1</v>
      </c>
      <c r="N2688">
        <v>0.71436973631861167</v>
      </c>
      <c r="O2688">
        <v>6.0709989325357698</v>
      </c>
      <c r="P2688">
        <v>-0.1657886002554132</v>
      </c>
      <c r="Q2688">
        <v>-9.9231980447094248E-2</v>
      </c>
      <c r="R2688">
        <v>-3.1100137066692846E-2</v>
      </c>
      <c r="S2688">
        <v>0.32153149827179967</v>
      </c>
      <c r="T2688">
        <v>0.24658772957423558</v>
      </c>
      <c r="U2688">
        <v>3.1072454319526009E-2</v>
      </c>
      <c r="V2688">
        <v>-5.5223122795413065E-3</v>
      </c>
      <c r="W2688">
        <v>21.379932288768526</v>
      </c>
      <c r="X2688">
        <v>0.58724225648317663</v>
      </c>
      <c r="Y2688">
        <v>-1</v>
      </c>
      <c r="Z2688">
        <v>-1</v>
      </c>
      <c r="AA2688">
        <v>36.365757683367164</v>
      </c>
      <c r="AB2688">
        <v>6.5215928417453106E-2</v>
      </c>
      <c r="AC2688">
        <v>6.5409742888465475E-2</v>
      </c>
      <c r="AD2688">
        <v>6.1266888376747354E-2</v>
      </c>
      <c r="AE2688">
        <v>12.811711206329743</v>
      </c>
      <c r="AF2688">
        <v>-1</v>
      </c>
      <c r="AG2688">
        <v>-1</v>
      </c>
      <c r="AH2688">
        <v>-1</v>
      </c>
      <c r="AI2688">
        <v>-3.2951541552678825E-3</v>
      </c>
      <c r="AJ2688">
        <v>-5.5223122795413065E-3</v>
      </c>
      <c r="AK2688">
        <v>0.15333962187530026</v>
      </c>
      <c r="AL2688">
        <v>1.8488335113947069E-2</v>
      </c>
      <c r="AM2688">
        <v>0.17025265283873595</v>
      </c>
      <c r="AN2688">
        <v>1.3188207376317818E-2</v>
      </c>
      <c r="AO2688">
        <v>4.7223186235743881</v>
      </c>
      <c r="AP2688">
        <v>0.72284266674819309</v>
      </c>
      <c r="AQ2688">
        <v>26.383044692287413</v>
      </c>
      <c r="AR2688">
        <v>0.62620625159970056</v>
      </c>
      <c r="AS2688">
        <v>0.66652156677966312</v>
      </c>
      <c r="AT2688">
        <v>-1</v>
      </c>
      <c r="AU2688">
        <v>-1</v>
      </c>
      <c r="AV2688">
        <v>1.0445210576701003E-2</v>
      </c>
      <c r="AW2688">
        <v>47.352553631621923</v>
      </c>
      <c r="AX2688">
        <v>47.368647471093865</v>
      </c>
      <c r="AY2688">
        <v>0.1091141741577773</v>
      </c>
      <c r="AZ2688">
        <v>-10.082766225229404</v>
      </c>
      <c r="BA2688">
        <v>1379.3003516479689</v>
      </c>
    </row>
    <row r="2689" spans="1:100" x14ac:dyDescent="0.25">
      <c r="A2689">
        <v>5935</v>
      </c>
      <c r="B2689" t="s">
        <v>2962</v>
      </c>
      <c r="C2689">
        <v>2</v>
      </c>
      <c r="D2689">
        <v>2.7271696037756703</v>
      </c>
      <c r="E2689">
        <v>-0.22318476437341253</v>
      </c>
      <c r="F2689">
        <v>-0.478817165287175</v>
      </c>
      <c r="G2689">
        <v>-0.47332464940352026</v>
      </c>
      <c r="H2689">
        <v>-4.5693666318809598E-2</v>
      </c>
      <c r="I2689">
        <v>0</v>
      </c>
      <c r="J2689">
        <v>-2.7416199791285756</v>
      </c>
      <c r="K2689">
        <v>-4.5693666318809598E-2</v>
      </c>
      <c r="L2689">
        <v>-1</v>
      </c>
      <c r="M2689">
        <v>-1</v>
      </c>
      <c r="N2689">
        <v>-0.91387332637619201</v>
      </c>
      <c r="O2689">
        <v>0.99704246110144723</v>
      </c>
      <c r="P2689">
        <v>-0.96253325170450843</v>
      </c>
      <c r="Q2689">
        <v>-1.9614310800683026</v>
      </c>
      <c r="R2689">
        <v>-0.64273645749371311</v>
      </c>
      <c r="S2689">
        <v>0.30631324043439767</v>
      </c>
      <c r="T2689">
        <v>0.18233593944314969</v>
      </c>
      <c r="U2689">
        <v>-4.8489323512254906E-2</v>
      </c>
      <c r="V2689">
        <v>-1.6042650101555374E-2</v>
      </c>
      <c r="W2689">
        <v>16.358456231637554</v>
      </c>
      <c r="X2689">
        <v>0.21866447471457018</v>
      </c>
      <c r="Y2689">
        <v>-1</v>
      </c>
      <c r="Z2689">
        <v>-1</v>
      </c>
      <c r="AA2689">
        <v>26.027347263436543</v>
      </c>
      <c r="AB2689">
        <v>-2.4027438508546536E-2</v>
      </c>
      <c r="AC2689">
        <v>-2.3867491682080244E-2</v>
      </c>
      <c r="AD2689">
        <v>-2.7243672301821162E-2</v>
      </c>
      <c r="AE2689">
        <v>4.5900335496286395</v>
      </c>
      <c r="AF2689">
        <v>-1</v>
      </c>
      <c r="AG2689">
        <v>-1</v>
      </c>
      <c r="AH2689">
        <v>-1</v>
      </c>
      <c r="AI2689">
        <v>-9.0639035943229519E-3</v>
      </c>
      <c r="AJ2689">
        <v>-1.6042650101555374E-2</v>
      </c>
      <c r="AK2689">
        <v>0.26085486660359336</v>
      </c>
      <c r="AL2689">
        <v>-8.902690961434602E-2</v>
      </c>
      <c r="AM2689">
        <v>0.29547817124176168</v>
      </c>
      <c r="AN2689">
        <v>-0.11203731102670793</v>
      </c>
      <c r="AO2689">
        <v>7.9110507937321213</v>
      </c>
      <c r="AP2689">
        <v>-2.4658895034095405</v>
      </c>
      <c r="AQ2689">
        <v>21.037329017057672</v>
      </c>
      <c r="AR2689">
        <v>0.50853658586314676</v>
      </c>
      <c r="AS2689">
        <v>0.28599263161251132</v>
      </c>
      <c r="AT2689">
        <v>-1</v>
      </c>
      <c r="AU2689">
        <v>-1</v>
      </c>
      <c r="AV2689">
        <v>-0.80122081511210685</v>
      </c>
      <c r="AW2689">
        <v>35.438292014328724</v>
      </c>
      <c r="AX2689">
        <v>35.298301430633003</v>
      </c>
      <c r="AY2689">
        <v>1.7342408898065487E-2</v>
      </c>
      <c r="AZ2689">
        <v>-26.160493094267835</v>
      </c>
      <c r="BA2689">
        <v>1355.4352829352329</v>
      </c>
    </row>
    <row r="2690" spans="1:100" x14ac:dyDescent="0.25">
      <c r="A2690">
        <v>5937</v>
      </c>
      <c r="B2690" t="s">
        <v>2963</v>
      </c>
      <c r="C2690">
        <v>3</v>
      </c>
      <c r="D2690">
        <v>5.5543745527390325</v>
      </c>
      <c r="E2690">
        <v>5.8459033867563556E-3</v>
      </c>
      <c r="F2690">
        <v>-1.55748317482804E-2</v>
      </c>
      <c r="G2690">
        <v>-1.362619728602827E-2</v>
      </c>
      <c r="H2690">
        <v>0.28571912695021123</v>
      </c>
      <c r="I2690">
        <v>0</v>
      </c>
      <c r="J2690">
        <v>17.143147617012676</v>
      </c>
      <c r="K2690">
        <v>0.28571912695021123</v>
      </c>
      <c r="L2690">
        <v>-1.0000000000000002</v>
      </c>
      <c r="M2690">
        <v>-1.0000000000000002</v>
      </c>
      <c r="N2690">
        <v>5.714382539004224</v>
      </c>
      <c r="O2690">
        <v>22.683895972465667</v>
      </c>
      <c r="P2690">
        <v>0.29982176257467447</v>
      </c>
      <c r="Q2690">
        <v>2.3519353558305784</v>
      </c>
      <c r="R2690">
        <v>0.70310949748217655</v>
      </c>
      <c r="S2690">
        <v>0.34849975313646192</v>
      </c>
      <c r="T2690">
        <v>0.40159211187316141</v>
      </c>
      <c r="U2690">
        <v>0.19061965842307005</v>
      </c>
      <c r="V2690">
        <v>0</v>
      </c>
      <c r="W2690">
        <v>26.199695859299304</v>
      </c>
      <c r="X2690">
        <v>1.286664350686352</v>
      </c>
      <c r="Y2690">
        <v>-1.0000000000000002</v>
      </c>
      <c r="Z2690">
        <v>-1.0000000000000002</v>
      </c>
      <c r="AA2690">
        <v>50.058133931851728</v>
      </c>
      <c r="AB2690">
        <v>0.38034426817353773</v>
      </c>
      <c r="AC2690">
        <v>9.6225234564884327E-2</v>
      </c>
      <c r="AD2690">
        <v>-1.3462931237016175E-2</v>
      </c>
      <c r="AE2690">
        <v>23.155328575070289</v>
      </c>
      <c r="AF2690">
        <v>-1.0000000000000002</v>
      </c>
      <c r="AG2690">
        <v>-1.0000000000000002</v>
      </c>
      <c r="AH2690">
        <v>-1.0000000000000002</v>
      </c>
      <c r="AI2690">
        <v>0</v>
      </c>
      <c r="AJ2690">
        <v>0</v>
      </c>
      <c r="AK2690">
        <v>-0.21689200112915397</v>
      </c>
      <c r="AL2690">
        <v>0.15184067331293227</v>
      </c>
      <c r="AM2690">
        <v>6.421581530382689E-2</v>
      </c>
      <c r="AN2690">
        <v>0.1253883889973007</v>
      </c>
      <c r="AO2690">
        <v>0.52093537694990233</v>
      </c>
      <c r="AP2690">
        <v>3.8939130914971796</v>
      </c>
      <c r="AQ2690">
        <v>43.34284347631197</v>
      </c>
      <c r="AR2690">
        <v>0.94071152343269304</v>
      </c>
      <c r="AS2690">
        <v>1.5723834776365628</v>
      </c>
      <c r="AT2690">
        <v>-1.0000000000000002</v>
      </c>
      <c r="AU2690">
        <v>-1.0000000000000002</v>
      </c>
      <c r="AV2690">
        <v>0.68948330019614867</v>
      </c>
      <c r="AW2690">
        <v>76.635942995814574</v>
      </c>
      <c r="AX2690">
        <v>76.635942995814574</v>
      </c>
      <c r="AY2690">
        <v>0.11297911497830523</v>
      </c>
      <c r="AZ2690">
        <v>-14.342149121150767</v>
      </c>
      <c r="BA2690">
        <v>1440.4941161231525</v>
      </c>
      <c r="CU2690" t="e">
        <v>#N/A</v>
      </c>
      <c r="CV2690" t="e">
        <v>#N/A</v>
      </c>
    </row>
    <row r="2691" spans="1:100" x14ac:dyDescent="0.25">
      <c r="A2691">
        <v>5938</v>
      </c>
      <c r="B2691" t="s">
        <v>2964</v>
      </c>
      <c r="C2691">
        <v>3</v>
      </c>
      <c r="D2691">
        <v>3.4670757801086562</v>
      </c>
      <c r="E2691">
        <v>-3.4353747345096772E-3</v>
      </c>
      <c r="F2691">
        <v>1.4216068222627283E-2</v>
      </c>
      <c r="G2691">
        <v>1.4216068222627283E-2</v>
      </c>
      <c r="H2691">
        <v>2.2022236821300875E-2</v>
      </c>
      <c r="I2691">
        <v>0</v>
      </c>
      <c r="J2691">
        <v>1.3213342092780542</v>
      </c>
      <c r="K2691">
        <v>2.2022236821300875E-2</v>
      </c>
      <c r="L2691">
        <v>-1.0000000000000002</v>
      </c>
      <c r="M2691">
        <v>-1.0000000000000002</v>
      </c>
      <c r="N2691">
        <v>0.44044473642601722</v>
      </c>
      <c r="O2691">
        <v>4.8026260576093405</v>
      </c>
      <c r="P2691">
        <v>-0.25424147040879164</v>
      </c>
      <c r="Q2691">
        <v>-1.3960932483185784</v>
      </c>
      <c r="R2691">
        <v>-0.43028840997145534</v>
      </c>
      <c r="S2691">
        <v>0.33333333333333337</v>
      </c>
      <c r="T2691">
        <v>0.3540318412793978</v>
      </c>
      <c r="U2691">
        <v>-2.3976060534897065E-2</v>
      </c>
      <c r="V2691">
        <v>-1.9850960219399482E-2</v>
      </c>
      <c r="W2691">
        <v>24.860636681485349</v>
      </c>
      <c r="X2691">
        <v>0.47103144228150923</v>
      </c>
      <c r="Y2691">
        <v>-1.0000000000000002</v>
      </c>
      <c r="Z2691">
        <v>-1.0000000000000002</v>
      </c>
      <c r="AA2691">
        <v>47.918739769929594</v>
      </c>
      <c r="AB2691">
        <v>0.12713561800587858</v>
      </c>
      <c r="AC2691">
        <v>0.18255846969451456</v>
      </c>
      <c r="AD2691">
        <v>0.16007374226792118</v>
      </c>
      <c r="AE2691">
        <v>23.488391498415705</v>
      </c>
      <c r="AF2691">
        <v>-1.0000000000000002</v>
      </c>
      <c r="AG2691">
        <v>-1.0000000000000002</v>
      </c>
      <c r="AH2691">
        <v>-1.0000000000000002</v>
      </c>
      <c r="AI2691">
        <v>0</v>
      </c>
      <c r="AJ2691">
        <v>-1.9850960219399482E-2</v>
      </c>
      <c r="AK2691">
        <v>6.0097320437044507E-2</v>
      </c>
      <c r="AL2691">
        <v>3.2484768851243614E-2</v>
      </c>
      <c r="AM2691">
        <v>-0.10068466577135493</v>
      </c>
      <c r="AN2691">
        <v>2.0583469356602102E-2</v>
      </c>
      <c r="AO2691">
        <v>-2.2166300420986502</v>
      </c>
      <c r="AP2691">
        <v>0.67701057817127108</v>
      </c>
      <c r="AQ2691">
        <v>26.181970890763406</v>
      </c>
      <c r="AR2691">
        <v>0.6435381538584346</v>
      </c>
      <c r="AS2691">
        <v>0.49305367910281012</v>
      </c>
      <c r="AT2691">
        <v>-1.0000000000000002</v>
      </c>
      <c r="AU2691">
        <v>-1.0000000000000002</v>
      </c>
      <c r="AV2691">
        <v>-0.41607234174882807</v>
      </c>
      <c r="AW2691">
        <v>53.398376405710223</v>
      </c>
      <c r="AX2691">
        <v>51.413280383770271</v>
      </c>
      <c r="AY2691">
        <v>-5.4940037225838564E-3</v>
      </c>
      <c r="AZ2691">
        <v>-22.923862373155604</v>
      </c>
      <c r="BA2691">
        <v>1416.7516350524311</v>
      </c>
    </row>
    <row r="2692" spans="1:100" x14ac:dyDescent="0.25">
      <c r="A2692">
        <v>5940</v>
      </c>
      <c r="B2692" t="s">
        <v>2965</v>
      </c>
      <c r="C2692">
        <v>3</v>
      </c>
      <c r="D2692">
        <v>3.3201713992735713</v>
      </c>
      <c r="E2692">
        <v>-6.2176431917659071E-3</v>
      </c>
      <c r="F2692">
        <v>-2.1167274306865589</v>
      </c>
      <c r="G2692">
        <v>-2.1167274306865589</v>
      </c>
      <c r="H2692">
        <v>1.4119533592845176E-2</v>
      </c>
      <c r="I2692">
        <v>0</v>
      </c>
      <c r="J2692">
        <v>0.8471720155707112</v>
      </c>
      <c r="K2692">
        <v>1.4119533592845176E-2</v>
      </c>
      <c r="L2692">
        <v>-0.99999999999999956</v>
      </c>
      <c r="M2692">
        <v>-0.99999999999999956</v>
      </c>
      <c r="N2692">
        <v>0.28239067185690397</v>
      </c>
      <c r="O2692">
        <v>2.0506159841577256</v>
      </c>
      <c r="P2692">
        <v>0.22771950269304092</v>
      </c>
      <c r="Q2692">
        <v>-4.3909711998414531</v>
      </c>
      <c r="R2692">
        <v>-1.4239304698719173</v>
      </c>
      <c r="S2692">
        <v>0.22926368970920102</v>
      </c>
      <c r="T2692">
        <v>0.10880912004958916</v>
      </c>
      <c r="U2692">
        <v>9.1318405756590518E-2</v>
      </c>
      <c r="V2692">
        <v>0</v>
      </c>
      <c r="W2692">
        <v>16.610867276901406</v>
      </c>
      <c r="X2692">
        <v>0.46470268590856256</v>
      </c>
      <c r="Y2692">
        <v>-0.99999999999999956</v>
      </c>
      <c r="Z2692">
        <v>-0.99999999999999956</v>
      </c>
      <c r="AA2692">
        <v>68.967327618685786</v>
      </c>
      <c r="AB2692">
        <v>0.34510650260707476</v>
      </c>
      <c r="AC2692">
        <v>0.36584472446655181</v>
      </c>
      <c r="AD2692">
        <v>0.36465658915949944</v>
      </c>
      <c r="AE2692">
        <v>53.780390811656275</v>
      </c>
      <c r="AF2692">
        <v>-0.99999999999999956</v>
      </c>
      <c r="AG2692">
        <v>-0.99999999999999956</v>
      </c>
      <c r="AH2692">
        <v>-0.99999999999999956</v>
      </c>
      <c r="AI2692">
        <v>-3.4572787016013823E-2</v>
      </c>
      <c r="AJ2692">
        <v>0</v>
      </c>
      <c r="AK2692">
        <v>-0.15263030693509819</v>
      </c>
      <c r="AL2692">
        <v>0.10430673166209697</v>
      </c>
      <c r="AM2692">
        <v>0.15700152180087021</v>
      </c>
      <c r="AN2692">
        <v>5.0559152481279727E-2</v>
      </c>
      <c r="AO2692">
        <v>3.1618865103462657</v>
      </c>
      <c r="AP2692">
        <v>1.7855124703424772</v>
      </c>
      <c r="AQ2692">
        <v>17.458039292472129</v>
      </c>
      <c r="AR2692">
        <v>0.4293912155153804</v>
      </c>
      <c r="AS2692">
        <v>0.47882221950140791</v>
      </c>
      <c r="AT2692">
        <v>-0.99999999999999956</v>
      </c>
      <c r="AU2692">
        <v>-0.99999999999999956</v>
      </c>
      <c r="AV2692">
        <v>-3.5406579005584771</v>
      </c>
      <c r="AW2692">
        <v>72.803456073185998</v>
      </c>
      <c r="AX2692">
        <v>72.112000332865719</v>
      </c>
      <c r="AY2692">
        <v>0.14730881901035084</v>
      </c>
      <c r="AZ2692">
        <v>30.684875097488401</v>
      </c>
      <c r="BA2692">
        <v>1442.3373551984764</v>
      </c>
    </row>
    <row r="2693" spans="1:100" x14ac:dyDescent="0.25">
      <c r="A2693">
        <v>5941</v>
      </c>
      <c r="B2693" t="s">
        <v>2966</v>
      </c>
      <c r="C2693">
        <v>3</v>
      </c>
      <c r="D2693">
        <v>5.3107419213816991</v>
      </c>
      <c r="E2693">
        <v>0</v>
      </c>
      <c r="F2693">
        <v>-0.39791845678416926</v>
      </c>
      <c r="G2693">
        <v>-0.39791845678416926</v>
      </c>
      <c r="H2693">
        <v>6.6744571998586383E-2</v>
      </c>
      <c r="I2693">
        <v>0</v>
      </c>
      <c r="J2693">
        <v>4.0046743199151829</v>
      </c>
      <c r="K2693">
        <v>6.6744571998586383E-2</v>
      </c>
      <c r="L2693">
        <v>-1.0000000000000002</v>
      </c>
      <c r="M2693">
        <v>-1.0000000000000002</v>
      </c>
      <c r="N2693">
        <v>1.3348914399717264</v>
      </c>
      <c r="O2693">
        <v>8.9174977845127099</v>
      </c>
      <c r="P2693">
        <v>-6.689655202569976E-2</v>
      </c>
      <c r="Q2693">
        <v>-1.022930425872653</v>
      </c>
      <c r="R2693">
        <v>-0.28665152469242094</v>
      </c>
      <c r="S2693">
        <v>0.33543606116571384</v>
      </c>
      <c r="T2693">
        <v>0.18116572610045509</v>
      </c>
      <c r="U2693">
        <v>-7.67024044063674E-2</v>
      </c>
      <c r="V2693">
        <v>-1.6371369556709519E-2</v>
      </c>
      <c r="W2693">
        <v>14.27133765218022</v>
      </c>
      <c r="X2693">
        <v>-0.10734822693102249</v>
      </c>
      <c r="Y2693">
        <v>-1.0000000000000002</v>
      </c>
      <c r="Z2693">
        <v>-1.0000000000000002</v>
      </c>
      <c r="AA2693">
        <v>63.982239778329046</v>
      </c>
      <c r="AB2693">
        <v>0.47167419534331784</v>
      </c>
      <c r="AC2693">
        <v>0.17405762353710647</v>
      </c>
      <c r="AD2693">
        <v>0.35421925413640065</v>
      </c>
      <c r="AE2693">
        <v>49.997553650841233</v>
      </c>
      <c r="AF2693">
        <v>-1.0000000000000002</v>
      </c>
      <c r="AG2693">
        <v>-1.0000000000000002</v>
      </c>
      <c r="AH2693">
        <v>-1.0000000000000002</v>
      </c>
      <c r="AI2693">
        <v>0</v>
      </c>
      <c r="AJ2693">
        <v>-1.6371369556709519E-2</v>
      </c>
      <c r="AK2693">
        <v>2.4110804484517148E-2</v>
      </c>
      <c r="AL2693">
        <v>-0.13223503980360482</v>
      </c>
      <c r="AM2693">
        <v>0.43459618070465811</v>
      </c>
      <c r="AN2693">
        <v>-6.5393294582056199E-2</v>
      </c>
      <c r="AO2693">
        <v>10.985458540039039</v>
      </c>
      <c r="AP2693">
        <v>-2.2960075635694288</v>
      </c>
      <c r="AQ2693">
        <v>18.276011972095397</v>
      </c>
      <c r="AR2693">
        <v>0.42352801330309175</v>
      </c>
      <c r="AS2693">
        <v>-4.0603654932436145E-2</v>
      </c>
      <c r="AT2693">
        <v>-1.0000000000000002</v>
      </c>
      <c r="AU2693">
        <v>-1.0000000000000002</v>
      </c>
      <c r="AV2693">
        <v>-0.68456998147659087</v>
      </c>
      <c r="AW2693">
        <v>70.603729999272289</v>
      </c>
      <c r="AX2693">
        <v>68.96659304360135</v>
      </c>
      <c r="AY2693">
        <v>0.22453729352100357</v>
      </c>
      <c r="AZ2693">
        <v>-15.475463148041143</v>
      </c>
      <c r="BA2693">
        <v>1412.8057489796277</v>
      </c>
    </row>
    <row r="2694" spans="1:100" x14ac:dyDescent="0.25">
      <c r="A2694">
        <v>5942</v>
      </c>
      <c r="B2694" t="s">
        <v>720</v>
      </c>
      <c r="C2694">
        <v>3</v>
      </c>
      <c r="D2694">
        <v>4.9557140873225425</v>
      </c>
      <c r="E2694">
        <v>0</v>
      </c>
      <c r="F2694">
        <v>-0.16149304931280539</v>
      </c>
      <c r="G2694">
        <v>-0.16149304931280539</v>
      </c>
      <c r="H2694">
        <v>0.21387092336048819</v>
      </c>
      <c r="I2694">
        <v>0</v>
      </c>
      <c r="J2694">
        <v>12.832255401629286</v>
      </c>
      <c r="K2694">
        <v>0.21387092336048819</v>
      </c>
      <c r="L2694">
        <v>-1.0000000000000004</v>
      </c>
      <c r="M2694">
        <v>-1.0000000000000004</v>
      </c>
      <c r="N2694">
        <v>4.2774184672097624</v>
      </c>
      <c r="O2694">
        <v>17.626476439639021</v>
      </c>
      <c r="P2694">
        <v>-0.32061062746728641</v>
      </c>
      <c r="Q2694">
        <v>0.36086953047543874</v>
      </c>
      <c r="R2694">
        <v>8.8884267728618543E-2</v>
      </c>
      <c r="S2694">
        <v>0.33333333333333348</v>
      </c>
      <c r="T2694">
        <v>0.36274319421040913</v>
      </c>
      <c r="U2694">
        <v>0.25956595336772398</v>
      </c>
      <c r="V2694">
        <v>0</v>
      </c>
      <c r="W2694">
        <v>29.670862302039147</v>
      </c>
      <c r="X2694">
        <v>1.5498792785312268</v>
      </c>
      <c r="Y2694">
        <v>-1.0000000000000004</v>
      </c>
      <c r="Z2694">
        <v>-1.0000000000000004</v>
      </c>
      <c r="AA2694">
        <v>67.303037245268854</v>
      </c>
      <c r="AB2694">
        <v>0.50133353424109051</v>
      </c>
      <c r="AC2694">
        <v>0.17684188217225055</v>
      </c>
      <c r="AD2694">
        <v>7.2690397096681916E-2</v>
      </c>
      <c r="AE2694">
        <v>37.543290675501162</v>
      </c>
      <c r="AF2694">
        <v>-1.0000000000000004</v>
      </c>
      <c r="AG2694">
        <v>-1.0000000000000004</v>
      </c>
      <c r="AH2694">
        <v>-1.0000000000000004</v>
      </c>
      <c r="AI2694">
        <v>0</v>
      </c>
      <c r="AJ2694">
        <v>0</v>
      </c>
      <c r="AK2694">
        <v>5.5488864786574353E-2</v>
      </c>
      <c r="AL2694">
        <v>-0.19942091773102893</v>
      </c>
      <c r="AM2694">
        <v>-0.29769262747904734</v>
      </c>
      <c r="AN2694">
        <v>7.4904242761186762E-2</v>
      </c>
      <c r="AO2694">
        <v>-7.164871363043309</v>
      </c>
      <c r="AP2694">
        <v>0.87550148037452535</v>
      </c>
      <c r="AQ2694">
        <v>42.503117703668423</v>
      </c>
      <c r="AR2694">
        <v>0.95564248091146664</v>
      </c>
      <c r="AS2694">
        <v>1.7637502018917137</v>
      </c>
      <c r="AT2694">
        <v>-1.0000000000000004</v>
      </c>
      <c r="AU2694">
        <v>-1.0000000000000004</v>
      </c>
      <c r="AV2694">
        <v>-7.2608781584186793E-2</v>
      </c>
      <c r="AW2694">
        <v>85.80501516528247</v>
      </c>
      <c r="AX2694">
        <v>85.80501516528247</v>
      </c>
      <c r="AY2694">
        <v>0.36175469149436518</v>
      </c>
      <c r="AZ2694">
        <v>11.775996037813005</v>
      </c>
      <c r="BA2694">
        <v>1502.8668279921208</v>
      </c>
      <c r="CU2694" t="e">
        <v>#N/A</v>
      </c>
      <c r="CV2694" t="e">
        <v>#N/A</v>
      </c>
    </row>
    <row r="2695" spans="1:100" x14ac:dyDescent="0.25">
      <c r="A2695">
        <v>5943</v>
      </c>
      <c r="B2695" t="s">
        <v>2967</v>
      </c>
      <c r="C2695">
        <v>3</v>
      </c>
      <c r="D2695">
        <v>4.8180797103596644</v>
      </c>
      <c r="E2695">
        <v>-2.7689186075169998E-3</v>
      </c>
      <c r="F2695">
        <v>9.8927284559706341E-2</v>
      </c>
      <c r="G2695">
        <v>9.8927284559706341E-2</v>
      </c>
      <c r="H2695">
        <v>5.8710005393473923E-2</v>
      </c>
      <c r="I2695">
        <v>0</v>
      </c>
      <c r="J2695">
        <v>3.5226003236084331</v>
      </c>
      <c r="K2695">
        <v>5.8710005393473923E-2</v>
      </c>
      <c r="L2695">
        <v>-1.0000000000000002</v>
      </c>
      <c r="M2695">
        <v>-1.0000000000000002</v>
      </c>
      <c r="N2695">
        <v>1.1742001078694784</v>
      </c>
      <c r="O2695">
        <v>8.4396073185278073</v>
      </c>
      <c r="P2695">
        <v>-0.58202593592688412</v>
      </c>
      <c r="Q2695">
        <v>-0.98925671775814283</v>
      </c>
      <c r="R2695">
        <v>-0.33551410559356099</v>
      </c>
      <c r="S2695">
        <v>0.33333333333333331</v>
      </c>
      <c r="T2695">
        <v>0.28345320938570245</v>
      </c>
      <c r="U2695">
        <v>-2.9351917253410811E-2</v>
      </c>
      <c r="V2695">
        <v>-1.717970369438698E-2</v>
      </c>
      <c r="W2695">
        <v>20.461796655110572</v>
      </c>
      <c r="X2695">
        <v>0.28771052219796556</v>
      </c>
      <c r="Y2695">
        <v>-1.0000000000000002</v>
      </c>
      <c r="Z2695">
        <v>-1.0000000000000002</v>
      </c>
      <c r="AA2695">
        <v>66.612875948260836</v>
      </c>
      <c r="AB2695">
        <v>0.27727172125999983</v>
      </c>
      <c r="AC2695">
        <v>0.53954094792649387</v>
      </c>
      <c r="AD2695">
        <v>0.11291919878838252</v>
      </c>
      <c r="AE2695">
        <v>46.486593398743807</v>
      </c>
      <c r="AF2695">
        <v>-1.0000000000000002</v>
      </c>
      <c r="AG2695">
        <v>-1.0000000000000002</v>
      </c>
      <c r="AH2695">
        <v>-1.0000000000000002</v>
      </c>
      <c r="AI2695">
        <v>8.4637510576132582E-3</v>
      </c>
      <c r="AJ2695">
        <v>-1.717970369438698E-2</v>
      </c>
      <c r="AK2695">
        <v>5.5883708765387882E-2</v>
      </c>
      <c r="AL2695">
        <v>-1.3791217142109381E-2</v>
      </c>
      <c r="AM2695">
        <v>-7.2533464266743633E-3</v>
      </c>
      <c r="AN2695">
        <v>-0.24372890367609942</v>
      </c>
      <c r="AO2695">
        <v>9.808488316008071E-2</v>
      </c>
      <c r="AP2695">
        <v>-6.1621786776130278</v>
      </c>
      <c r="AQ2695">
        <v>23.984396978718998</v>
      </c>
      <c r="AR2695">
        <v>0.5702549217712376</v>
      </c>
      <c r="AS2695">
        <v>0.34642052759143965</v>
      </c>
      <c r="AT2695">
        <v>-1.0000000000000002</v>
      </c>
      <c r="AU2695">
        <v>-1.0000000000000002</v>
      </c>
      <c r="AV2695">
        <v>-0.23658682103385467</v>
      </c>
      <c r="AW2695">
        <v>68.890304589175599</v>
      </c>
      <c r="AX2695">
        <v>67.34160924088917</v>
      </c>
      <c r="AY2695">
        <v>5.3881365732698451E-2</v>
      </c>
      <c r="AZ2695">
        <v>-12.482267540242798</v>
      </c>
      <c r="BA2695">
        <v>1357.2031650830377</v>
      </c>
    </row>
    <row r="2696" spans="1:100" x14ac:dyDescent="0.25">
      <c r="A2696">
        <v>5944</v>
      </c>
      <c r="B2696" t="s">
        <v>2968</v>
      </c>
      <c r="C2696">
        <v>3</v>
      </c>
      <c r="D2696">
        <v>3.3107896099084115</v>
      </c>
      <c r="E2696">
        <v>8.1874402416561076E-2</v>
      </c>
      <c r="F2696">
        <v>-0.63336713895097085</v>
      </c>
      <c r="G2696">
        <v>-0.63336713895097085</v>
      </c>
      <c r="H2696">
        <v>0.13228836184608347</v>
      </c>
      <c r="I2696">
        <v>0</v>
      </c>
      <c r="J2696">
        <v>7.9373017107650101</v>
      </c>
      <c r="K2696">
        <v>0.13228836184608347</v>
      </c>
      <c r="L2696">
        <v>-1</v>
      </c>
      <c r="M2696">
        <v>-1</v>
      </c>
      <c r="N2696">
        <v>2.64576723692167</v>
      </c>
      <c r="O2696">
        <v>10.614724181722451</v>
      </c>
      <c r="P2696">
        <v>-0.13131359115130056</v>
      </c>
      <c r="Q2696">
        <v>0.47060516724662926</v>
      </c>
      <c r="R2696">
        <v>0.161485799921505</v>
      </c>
      <c r="S2696">
        <v>0.33333333333333343</v>
      </c>
      <c r="T2696">
        <v>0.40559583667859495</v>
      </c>
      <c r="U2696">
        <v>0.11194072718303305</v>
      </c>
      <c r="V2696">
        <v>-1.1529102076510304E-2</v>
      </c>
      <c r="W2696">
        <v>28.282097330894711</v>
      </c>
      <c r="X2696">
        <v>1.0590846298684982</v>
      </c>
      <c r="Y2696">
        <v>-1</v>
      </c>
      <c r="Z2696">
        <v>-1</v>
      </c>
      <c r="AA2696">
        <v>17.180588122182535</v>
      </c>
      <c r="AB2696">
        <v>1.4294524452628486E-3</v>
      </c>
      <c r="AC2696">
        <v>-0.1368886545728617</v>
      </c>
      <c r="AD2696">
        <v>-8.9800698045074984E-2</v>
      </c>
      <c r="AE2696">
        <v>-11.262995008633688</v>
      </c>
      <c r="AF2696">
        <v>-1</v>
      </c>
      <c r="AG2696">
        <v>-1</v>
      </c>
      <c r="AH2696">
        <v>-1</v>
      </c>
      <c r="AI2696">
        <v>0</v>
      </c>
      <c r="AJ2696">
        <v>-1.1529102076510304E-2</v>
      </c>
      <c r="AK2696">
        <v>0.21405606282201561</v>
      </c>
      <c r="AL2696">
        <v>0.2183373118785184</v>
      </c>
      <c r="AM2696">
        <v>9.0024656274461989E-2</v>
      </c>
      <c r="AN2696">
        <v>9.0794605328865713E-2</v>
      </c>
      <c r="AO2696">
        <v>3.3208967209716285</v>
      </c>
      <c r="AP2696">
        <v>3.3615516926142379</v>
      </c>
      <c r="AQ2696">
        <v>36.219399041659727</v>
      </c>
      <c r="AR2696">
        <v>0.83934079511845161</v>
      </c>
      <c r="AS2696">
        <v>1.1913729917145814</v>
      </c>
      <c r="AT2696">
        <v>-1</v>
      </c>
      <c r="AU2696">
        <v>-1</v>
      </c>
      <c r="AV2696">
        <v>-0.47188133902946583</v>
      </c>
      <c r="AW2696">
        <v>31.156863996519228</v>
      </c>
      <c r="AX2696">
        <v>30.003953788868209</v>
      </c>
      <c r="AY2696">
        <v>-3.4219327758113004E-2</v>
      </c>
      <c r="AZ2696">
        <v>-40.419588024536097</v>
      </c>
      <c r="BA2696">
        <v>1383.7775511354118</v>
      </c>
      <c r="CU2696" t="e">
        <v>#N/A</v>
      </c>
      <c r="CV2696" t="e">
        <v>#N/A</v>
      </c>
    </row>
    <row r="2697" spans="1:100" x14ac:dyDescent="0.25">
      <c r="A2697">
        <v>5945</v>
      </c>
      <c r="B2697" t="s">
        <v>2969</v>
      </c>
      <c r="C2697">
        <v>3</v>
      </c>
      <c r="D2697">
        <v>4.6293871324600246</v>
      </c>
      <c r="E2697">
        <v>3.4188570410493887E-3</v>
      </c>
      <c r="F2697">
        <v>-4.3606671117697206E-2</v>
      </c>
      <c r="G2697">
        <v>-4.3606671117697206E-2</v>
      </c>
      <c r="H2697">
        <v>0.10154937411647788</v>
      </c>
      <c r="I2697">
        <v>0</v>
      </c>
      <c r="J2697">
        <v>6.0929624469886727</v>
      </c>
      <c r="K2697">
        <v>0.10154937411647788</v>
      </c>
      <c r="L2697">
        <v>-1.0000000000000002</v>
      </c>
      <c r="M2697">
        <v>-1.0000000000000002</v>
      </c>
      <c r="N2697">
        <v>2.0309874823295582</v>
      </c>
      <c r="O2697">
        <v>10.678742908331001</v>
      </c>
      <c r="P2697">
        <v>0.14191510722403555</v>
      </c>
      <c r="Q2697">
        <v>-0.11710323905673863</v>
      </c>
      <c r="R2697">
        <v>2.0090683740386944E-2</v>
      </c>
      <c r="S2697">
        <v>0.33333333333333331</v>
      </c>
      <c r="T2697">
        <v>0.27133003962279745</v>
      </c>
      <c r="U2697">
        <v>-3.7724606758952672E-2</v>
      </c>
      <c r="V2697">
        <v>-1.7114124861070407E-2</v>
      </c>
      <c r="W2697">
        <v>17.931010688785193</v>
      </c>
      <c r="X2697">
        <v>0.18752752892688376</v>
      </c>
      <c r="Y2697">
        <v>-1.0000000000000002</v>
      </c>
      <c r="Z2697">
        <v>-1.0000000000000002</v>
      </c>
      <c r="AA2697">
        <v>54.642225895936051</v>
      </c>
      <c r="AB2697">
        <v>0.20243205639221587</v>
      </c>
      <c r="AC2697">
        <v>0.14763109966025523</v>
      </c>
      <c r="AD2697">
        <v>0.38375933441573801</v>
      </c>
      <c r="AE2697">
        <v>36.691124523410451</v>
      </c>
      <c r="AF2697">
        <v>-1.0000000000000002</v>
      </c>
      <c r="AG2697">
        <v>-1.0000000000000002</v>
      </c>
      <c r="AH2697">
        <v>-1.0000000000000002</v>
      </c>
      <c r="AI2697">
        <v>0</v>
      </c>
      <c r="AJ2697">
        <v>-1.7114124861070407E-2</v>
      </c>
      <c r="AK2697">
        <v>-6.3566229715926806E-2</v>
      </c>
      <c r="AL2697">
        <v>0.48106126207634209</v>
      </c>
      <c r="AM2697">
        <v>-9.55127897462896E-2</v>
      </c>
      <c r="AN2697">
        <v>0.5945292515331051</v>
      </c>
      <c r="AO2697">
        <v>-2.7056508922368736</v>
      </c>
      <c r="AP2697">
        <v>17.268537598709347</v>
      </c>
      <c r="AQ2697">
        <v>24.023973135773865</v>
      </c>
      <c r="AR2697">
        <v>0.54982464133610787</v>
      </c>
      <c r="AS2697">
        <v>0.28907690304336187</v>
      </c>
      <c r="AT2697">
        <v>-1.0000000000000002</v>
      </c>
      <c r="AU2697">
        <v>-1.0000000000000002</v>
      </c>
      <c r="AV2697">
        <v>-2.3515987377310244E-2</v>
      </c>
      <c r="AW2697">
        <v>82.589506402976397</v>
      </c>
      <c r="AX2697">
        <v>80.878093916869332</v>
      </c>
      <c r="AY2697">
        <v>9.6322432834153635E-2</v>
      </c>
      <c r="AZ2697">
        <v>29.345935343123049</v>
      </c>
      <c r="BA2697">
        <v>1463.8096176682727</v>
      </c>
    </row>
    <row r="2698" spans="1:100" x14ac:dyDescent="0.25">
      <c r="A2698">
        <v>5947</v>
      </c>
      <c r="B2698" t="s">
        <v>2970</v>
      </c>
      <c r="C2698">
        <v>3</v>
      </c>
      <c r="D2698">
        <v>5.42001705382925</v>
      </c>
      <c r="E2698">
        <v>2.8741950783748565E-3</v>
      </c>
      <c r="F2698">
        <v>-0.92792067405873324</v>
      </c>
      <c r="G2698">
        <v>-0.92792067405873324</v>
      </c>
      <c r="H2698">
        <v>2.9275748116302817E-3</v>
      </c>
      <c r="I2698">
        <v>0</v>
      </c>
      <c r="J2698">
        <v>0.17565448869781683</v>
      </c>
      <c r="K2698">
        <v>2.9275748116302817E-3</v>
      </c>
      <c r="L2698">
        <v>-1.0000000000000007</v>
      </c>
      <c r="M2698">
        <v>-1.0000000000000007</v>
      </c>
      <c r="N2698">
        <v>5.8551496232605596E-2</v>
      </c>
      <c r="O2698">
        <v>4.6677508684683309</v>
      </c>
      <c r="P2698">
        <v>3.4723628486693259</v>
      </c>
      <c r="Q2698">
        <v>-1.4693059312122658</v>
      </c>
      <c r="R2698">
        <v>-0.20129770642497538</v>
      </c>
      <c r="S2698">
        <v>0.33333333333333337</v>
      </c>
      <c r="T2698">
        <v>0.32325915398890892</v>
      </c>
      <c r="U2698">
        <v>-0.11183595421158501</v>
      </c>
      <c r="V2698">
        <v>-9.8582673193752905E-3</v>
      </c>
      <c r="W2698">
        <v>21.278827639186066</v>
      </c>
      <c r="X2698">
        <v>0.13751018628606435</v>
      </c>
      <c r="Y2698">
        <v>-1.0000000000000007</v>
      </c>
      <c r="Z2698">
        <v>-1.0000000000000007</v>
      </c>
      <c r="AA2698">
        <v>68.838976118482222</v>
      </c>
      <c r="AB2698">
        <v>0.33904747029123139</v>
      </c>
      <c r="AC2698">
        <v>0.21609954088948879</v>
      </c>
      <c r="AD2698">
        <v>0.40008191253370207</v>
      </c>
      <c r="AE2698">
        <v>47.761446185721105</v>
      </c>
      <c r="AF2698">
        <v>-1.0000000000000007</v>
      </c>
      <c r="AG2698">
        <v>-1.0000000000000007</v>
      </c>
      <c r="AH2698">
        <v>-1.0000000000000007</v>
      </c>
      <c r="AI2698">
        <v>-1.2629973189741586E-2</v>
      </c>
      <c r="AJ2698">
        <v>-9.8582673193752905E-3</v>
      </c>
      <c r="AK2698">
        <v>0.26449201569945979</v>
      </c>
      <c r="AL2698">
        <v>0.14926926618119096</v>
      </c>
      <c r="AM2698">
        <v>4.1760056449408646E-2</v>
      </c>
      <c r="AN2698">
        <v>0.11353446121929323</v>
      </c>
      <c r="AO2698">
        <v>2.3664614897325151</v>
      </c>
      <c r="AP2698">
        <v>3.5847078613882859</v>
      </c>
      <c r="AQ2698">
        <v>21.454482127883878</v>
      </c>
      <c r="AR2698">
        <v>0.53489826579128208</v>
      </c>
      <c r="AS2698">
        <v>0.14043776109769449</v>
      </c>
      <c r="AT2698">
        <v>-1.0000000000000007</v>
      </c>
      <c r="AU2698">
        <v>-1.0000000000000007</v>
      </c>
      <c r="AV2698">
        <v>-1.1292183804837086</v>
      </c>
      <c r="AW2698">
        <v>77.091434848338778</v>
      </c>
      <c r="AX2698">
        <v>75.85300865260642</v>
      </c>
      <c r="AY2698">
        <v>0.15540554258328776</v>
      </c>
      <c r="AZ2698">
        <v>-20.592864316789193</v>
      </c>
      <c r="BA2698">
        <v>1408.6681401535711</v>
      </c>
    </row>
    <row r="2699" spans="1:100" x14ac:dyDescent="0.25">
      <c r="A2699">
        <v>5948</v>
      </c>
      <c r="B2699" t="s">
        <v>2971</v>
      </c>
      <c r="C2699">
        <v>3</v>
      </c>
      <c r="D2699">
        <v>3.5990795862159928</v>
      </c>
      <c r="E2699">
        <v>0.17388258846601692</v>
      </c>
      <c r="F2699">
        <v>-0.43959351001814517</v>
      </c>
      <c r="G2699">
        <v>-0.43020204625660946</v>
      </c>
      <c r="H2699">
        <v>-1.274069389147332E-2</v>
      </c>
      <c r="I2699">
        <v>0</v>
      </c>
      <c r="J2699">
        <v>-0.76444163348839811</v>
      </c>
      <c r="K2699">
        <v>-1.274069389147332E-2</v>
      </c>
      <c r="L2699">
        <v>-1.0000000000000002</v>
      </c>
      <c r="M2699">
        <v>-1.0000000000000002</v>
      </c>
      <c r="N2699">
        <v>-0.25481387782946641</v>
      </c>
      <c r="O2699">
        <v>2.4044359064709848</v>
      </c>
      <c r="P2699">
        <v>-0.44964502862190181</v>
      </c>
      <c r="Q2699">
        <v>4.297939827871404E-2</v>
      </c>
      <c r="R2699">
        <v>-7.8967614295117075E-2</v>
      </c>
      <c r="S2699">
        <v>0.32780042385315511</v>
      </c>
      <c r="T2699">
        <v>0.13243036144093009</v>
      </c>
      <c r="U2699">
        <v>-2.3174003595801677E-2</v>
      </c>
      <c r="V2699">
        <v>0</v>
      </c>
      <c r="W2699">
        <v>17.991899023590264</v>
      </c>
      <c r="X2699">
        <v>0.17018981871845479</v>
      </c>
      <c r="Y2699">
        <v>-1.0000000000000002</v>
      </c>
      <c r="Z2699">
        <v>-1.0000000000000002</v>
      </c>
      <c r="AA2699">
        <v>32.77964701004435</v>
      </c>
      <c r="AB2699">
        <v>0.3894917788962089</v>
      </c>
      <c r="AC2699">
        <v>-0.1467779313384574</v>
      </c>
      <c r="AD2699">
        <v>5.462046445723226E-2</v>
      </c>
      <c r="AE2699">
        <v>14.866715600749192</v>
      </c>
      <c r="AF2699">
        <v>-1.0000000000000002</v>
      </c>
      <c r="AG2699">
        <v>-1.0000000000000002</v>
      </c>
      <c r="AH2699">
        <v>-1.0000000000000002</v>
      </c>
      <c r="AI2699">
        <v>0</v>
      </c>
      <c r="AJ2699">
        <v>0</v>
      </c>
      <c r="AK2699">
        <v>0.10003322622272084</v>
      </c>
      <c r="AL2699">
        <v>0.27549129575101433</v>
      </c>
      <c r="AM2699">
        <v>0.20094010048001124</v>
      </c>
      <c r="AN2699">
        <v>-0.23761983059126224</v>
      </c>
      <c r="AO2699">
        <v>5.5236686431138891</v>
      </c>
      <c r="AP2699">
        <v>-4.5630392860264868</v>
      </c>
      <c r="AQ2699">
        <v>17.227457390101875</v>
      </c>
      <c r="AR2699">
        <v>0.4370567816982836</v>
      </c>
      <c r="AS2699">
        <v>0.15744912482698165</v>
      </c>
      <c r="AT2699">
        <v>-1.0000000000000002</v>
      </c>
      <c r="AU2699">
        <v>-1.0000000000000002</v>
      </c>
      <c r="AV2699">
        <v>-0.50916966055172674</v>
      </c>
      <c r="AW2699">
        <v>30.621043630488842</v>
      </c>
      <c r="AX2699">
        <v>30.621043630488842</v>
      </c>
      <c r="AY2699">
        <v>0.23543348600036743</v>
      </c>
      <c r="AZ2699">
        <v>-18.555537052874762</v>
      </c>
      <c r="BA2699">
        <v>1384.1631071146205</v>
      </c>
      <c r="CU2699" t="e">
        <v>#N/A</v>
      </c>
      <c r="CV2699" t="e">
        <v>#N/A</v>
      </c>
    </row>
    <row r="2700" spans="1:100" x14ac:dyDescent="0.25">
      <c r="A2700">
        <v>5949</v>
      </c>
      <c r="B2700" t="s">
        <v>2972</v>
      </c>
      <c r="C2700">
        <v>3</v>
      </c>
      <c r="D2700">
        <v>2.5323008347265139</v>
      </c>
      <c r="E2700">
        <v>0</v>
      </c>
      <c r="F2700">
        <v>0.39312479505202891</v>
      </c>
      <c r="G2700">
        <v>0.39312479505202891</v>
      </c>
      <c r="H2700">
        <v>0.21342447525268807</v>
      </c>
      <c r="I2700">
        <v>0</v>
      </c>
      <c r="J2700">
        <v>12.805468515161284</v>
      </c>
      <c r="K2700">
        <v>0.21342447525268807</v>
      </c>
      <c r="L2700">
        <v>-1.0000000000000016</v>
      </c>
      <c r="M2700">
        <v>-1.0000000000000016</v>
      </c>
      <c r="N2700">
        <v>4.2684895050537612</v>
      </c>
      <c r="O2700">
        <v>15.730894144939828</v>
      </c>
      <c r="P2700">
        <v>-1.8838248066286853E-2</v>
      </c>
      <c r="Q2700">
        <v>3.1400496531879871</v>
      </c>
      <c r="R2700">
        <v>0.720043667778267</v>
      </c>
      <c r="S2700">
        <v>0.3417056159646944</v>
      </c>
      <c r="T2700">
        <v>0.23364598540229195</v>
      </c>
      <c r="U2700">
        <v>0.14103261300620559</v>
      </c>
      <c r="V2700">
        <v>0</v>
      </c>
      <c r="W2700">
        <v>20.118389564820152</v>
      </c>
      <c r="X2700">
        <v>0.82637023020807798</v>
      </c>
      <c r="Y2700">
        <v>-1.0000000000000016</v>
      </c>
      <c r="Z2700">
        <v>-1.0000000000000016</v>
      </c>
      <c r="AA2700">
        <v>21.240247836750655</v>
      </c>
      <c r="AB2700">
        <v>-8.2398102143151575E-2</v>
      </c>
      <c r="AC2700">
        <v>0.14239395216782039</v>
      </c>
      <c r="AD2700">
        <v>-5.1959557941624462E-2</v>
      </c>
      <c r="AE2700">
        <v>0.40181460415221854</v>
      </c>
      <c r="AF2700">
        <v>-1.0000000000000016</v>
      </c>
      <c r="AG2700">
        <v>-1.0000000000000016</v>
      </c>
      <c r="AH2700">
        <v>-1.0000000000000016</v>
      </c>
      <c r="AI2700">
        <v>0</v>
      </c>
      <c r="AJ2700">
        <v>0</v>
      </c>
      <c r="AK2700">
        <v>0.23519947129255653</v>
      </c>
      <c r="AL2700">
        <v>-0.15561273850969742</v>
      </c>
      <c r="AM2700">
        <v>0.67134700814022297</v>
      </c>
      <c r="AN2700">
        <v>-0.21091492373081511</v>
      </c>
      <c r="AO2700">
        <v>17.959672559968364</v>
      </c>
      <c r="AP2700">
        <v>-6.0509367858188634</v>
      </c>
      <c r="AQ2700">
        <v>32.923858079981429</v>
      </c>
      <c r="AR2700">
        <v>0.71638421437319189</v>
      </c>
      <c r="AS2700">
        <v>1.0397947054607659</v>
      </c>
      <c r="AT2700">
        <v>-1.0000000000000016</v>
      </c>
      <c r="AU2700">
        <v>-1.0000000000000016</v>
      </c>
      <c r="AV2700">
        <v>1.1131684628302958</v>
      </c>
      <c r="AW2700">
        <v>30.920205195871592</v>
      </c>
      <c r="AX2700">
        <v>30.920205195871592</v>
      </c>
      <c r="AY2700">
        <v>-0.17489395333441554</v>
      </c>
      <c r="AZ2700">
        <v>-62.572271992514494</v>
      </c>
      <c r="BA2700">
        <v>1342.0317145598005</v>
      </c>
      <c r="CU2700" t="e">
        <v>#N/A</v>
      </c>
      <c r="CV2700" t="e">
        <v>#N/A</v>
      </c>
    </row>
    <row r="2701" spans="1:100" x14ac:dyDescent="0.25">
      <c r="A2701">
        <v>5950</v>
      </c>
      <c r="B2701" t="s">
        <v>1243</v>
      </c>
      <c r="C2701">
        <v>3</v>
      </c>
      <c r="D2701">
        <v>4.6286806404072527</v>
      </c>
      <c r="E2701">
        <v>0.3020322787038785</v>
      </c>
      <c r="F2701">
        <v>-1.560884902929969E-2</v>
      </c>
      <c r="G2701">
        <v>-1.560884902929969E-2</v>
      </c>
      <c r="H2701">
        <v>-8.9687169705522526E-2</v>
      </c>
      <c r="I2701">
        <v>0</v>
      </c>
      <c r="J2701">
        <v>-5.3812301823313504</v>
      </c>
      <c r="K2701">
        <v>-8.9687169705522526E-2</v>
      </c>
      <c r="L2701">
        <v>-0.99999999999999956</v>
      </c>
      <c r="M2701">
        <v>-0.99999999999999956</v>
      </c>
      <c r="N2701">
        <v>-1.7937433941104506</v>
      </c>
      <c r="O2701">
        <v>-0.76815839095339777</v>
      </c>
      <c r="P2701">
        <v>-0.16512646461251806</v>
      </c>
      <c r="Q2701">
        <v>-0.75230656446186783</v>
      </c>
      <c r="R2701">
        <v>-0.24826838386183647</v>
      </c>
      <c r="S2701">
        <v>0.34940978520451554</v>
      </c>
      <c r="T2701">
        <v>0.54764916767185601</v>
      </c>
      <c r="U2701">
        <v>5.8059050866328524E-2</v>
      </c>
      <c r="V2701">
        <v>0</v>
      </c>
      <c r="W2701">
        <v>41.79220693792891</v>
      </c>
      <c r="X2701">
        <v>1.397586170297709</v>
      </c>
      <c r="Y2701">
        <v>-0.99999999999999956</v>
      </c>
      <c r="Z2701">
        <v>-0.99999999999999956</v>
      </c>
      <c r="AA2701">
        <v>83.993673712280525</v>
      </c>
      <c r="AB2701">
        <v>0.39011135601820562</v>
      </c>
      <c r="AC2701">
        <v>0.33403414845262891</v>
      </c>
      <c r="AD2701">
        <v>0.12484919869343433</v>
      </c>
      <c r="AE2701">
        <v>42.449735158213436</v>
      </c>
      <c r="AF2701">
        <v>-0.99999999999999956</v>
      </c>
      <c r="AG2701">
        <v>-0.99999999999999956</v>
      </c>
      <c r="AH2701">
        <v>-0.99999999999999956</v>
      </c>
      <c r="AI2701">
        <v>0</v>
      </c>
      <c r="AJ2701">
        <v>0</v>
      </c>
      <c r="AK2701">
        <v>-4.4197554222139897E-2</v>
      </c>
      <c r="AL2701">
        <v>2.6198405696612262E-4</v>
      </c>
      <c r="AM2701">
        <v>0.12566121856194695</v>
      </c>
      <c r="AN2701">
        <v>0.43021206135864659</v>
      </c>
      <c r="AO2701">
        <v>2.9205426929379752</v>
      </c>
      <c r="AP2701">
        <v>10.756611454250997</v>
      </c>
      <c r="AQ2701">
        <v>36.410976755597581</v>
      </c>
      <c r="AR2701">
        <v>0.95511800374270028</v>
      </c>
      <c r="AS2701">
        <v>1.307899000592186</v>
      </c>
      <c r="AT2701">
        <v>-0.99999999999999956</v>
      </c>
      <c r="AU2701">
        <v>-0.99999999999999956</v>
      </c>
      <c r="AV2701">
        <v>-0.26387723289113618</v>
      </c>
      <c r="AW2701">
        <v>93.982126775578138</v>
      </c>
      <c r="AX2701">
        <v>93.982126775578138</v>
      </c>
      <c r="AY2701">
        <v>0.40710198814472626</v>
      </c>
      <c r="AZ2701">
        <v>46.646492388757736</v>
      </c>
      <c r="BA2701">
        <v>1487.7204582985355</v>
      </c>
      <c r="CU2701" t="e">
        <v>#N/A</v>
      </c>
      <c r="CV2701" t="e">
        <v>#N/A</v>
      </c>
    </row>
    <row r="2702" spans="1:100" x14ac:dyDescent="0.25">
      <c r="A2702">
        <v>5951</v>
      </c>
      <c r="B2702" t="s">
        <v>2973</v>
      </c>
      <c r="C2702">
        <v>3</v>
      </c>
      <c r="D2702">
        <v>4.2411766501499777</v>
      </c>
      <c r="E2702">
        <v>-3.7151214628961857E-2</v>
      </c>
      <c r="F2702">
        <v>0.99030678465539146</v>
      </c>
      <c r="G2702">
        <v>0.99030678465539146</v>
      </c>
      <c r="H2702">
        <v>0.4203339610576543</v>
      </c>
      <c r="I2702">
        <v>0</v>
      </c>
      <c r="J2702">
        <v>25.220037663459266</v>
      </c>
      <c r="K2702">
        <v>0.4203339610576543</v>
      </c>
      <c r="L2702">
        <v>-0.99999999999999989</v>
      </c>
      <c r="M2702">
        <v>-0.99999999999999989</v>
      </c>
      <c r="N2702">
        <v>8.4066792211530892</v>
      </c>
      <c r="O2702">
        <v>30.451521098264635</v>
      </c>
      <c r="P2702">
        <v>-1.812733376528031E-2</v>
      </c>
      <c r="Q2702">
        <v>-4.0884769943879498</v>
      </c>
      <c r="R2702">
        <v>-1.3523915216219133</v>
      </c>
      <c r="S2702">
        <v>0.33333333333333326</v>
      </c>
      <c r="T2702">
        <v>0.36871431152729972</v>
      </c>
      <c r="U2702">
        <v>0.29040976745225966</v>
      </c>
      <c r="V2702">
        <v>0</v>
      </c>
      <c r="W2702">
        <v>22.884938050209534</v>
      </c>
      <c r="X2702">
        <v>1.4589351622625086</v>
      </c>
      <c r="Y2702">
        <v>-0.99999999999999989</v>
      </c>
      <c r="Z2702">
        <v>-0.99999999999999989</v>
      </c>
      <c r="AA2702">
        <v>62.992565250182444</v>
      </c>
      <c r="AB2702">
        <v>0.43068009018898612</v>
      </c>
      <c r="AC2702">
        <v>0.11345323346534977</v>
      </c>
      <c r="AD2702">
        <v>0.28506705077756123</v>
      </c>
      <c r="AE2702">
        <v>41.460018721594857</v>
      </c>
      <c r="AF2702">
        <v>-0.99999999999999989</v>
      </c>
      <c r="AG2702">
        <v>-0.99999999999999989</v>
      </c>
      <c r="AH2702">
        <v>-0.99999999999999989</v>
      </c>
      <c r="AI2702">
        <v>5.642670461008345E-3</v>
      </c>
      <c r="AJ2702">
        <v>0</v>
      </c>
      <c r="AK2702">
        <v>0.68222557708221898</v>
      </c>
      <c r="AL2702">
        <v>-3.7786705675526416E-3</v>
      </c>
      <c r="AM2702">
        <v>-8.0868963698505825E-2</v>
      </c>
      <c r="AN2702">
        <v>0.26542919353008582</v>
      </c>
      <c r="AO2702">
        <v>1.3894037929484493</v>
      </c>
      <c r="AP2702">
        <v>6.6168364854143826</v>
      </c>
      <c r="AQ2702">
        <v>48.1049757136688</v>
      </c>
      <c r="AR2702">
        <v>0.99245741231289286</v>
      </c>
      <c r="AS2702">
        <v>1.879269123320163</v>
      </c>
      <c r="AT2702">
        <v>-0.99999999999999989</v>
      </c>
      <c r="AU2702">
        <v>-0.99999999999999989</v>
      </c>
      <c r="AV2702">
        <v>-0.36208473696652294</v>
      </c>
      <c r="AW2702">
        <v>100.06092283386153</v>
      </c>
      <c r="AX2702">
        <v>100.17377624308168</v>
      </c>
      <c r="AY2702">
        <v>0.22713183152912508</v>
      </c>
      <c r="AZ2702">
        <v>22.893814322027474</v>
      </c>
      <c r="BA2702">
        <v>1496.8315815220599</v>
      </c>
      <c r="CU2702" t="e">
        <v>#N/A</v>
      </c>
      <c r="CV2702" t="e">
        <v>#N/A</v>
      </c>
    </row>
    <row r="2703" spans="1:100" x14ac:dyDescent="0.25">
      <c r="A2703">
        <v>5952</v>
      </c>
      <c r="B2703" t="s">
        <v>2974</v>
      </c>
      <c r="C2703">
        <v>3</v>
      </c>
      <c r="D2703">
        <v>4.5882293874302524</v>
      </c>
      <c r="E2703">
        <v>-1.1023452849923818E-2</v>
      </c>
      <c r="F2703">
        <v>0.33512166850902109</v>
      </c>
      <c r="G2703">
        <v>0.33512166850902109</v>
      </c>
      <c r="H2703">
        <v>-0.10916269356212956</v>
      </c>
      <c r="I2703">
        <v>0</v>
      </c>
      <c r="J2703">
        <v>-6.5497616137277754</v>
      </c>
      <c r="K2703">
        <v>-0.10916269356212956</v>
      </c>
      <c r="L2703">
        <v>-0.99999999999999944</v>
      </c>
      <c r="M2703">
        <v>-0.99999999999999944</v>
      </c>
      <c r="N2703">
        <v>-2.183253871242592</v>
      </c>
      <c r="O2703">
        <v>-1.6264105577885022</v>
      </c>
      <c r="P2703">
        <v>-1.1426030971579841</v>
      </c>
      <c r="Q2703">
        <v>2.5419865645710984</v>
      </c>
      <c r="R2703">
        <v>0.69672072169952137</v>
      </c>
      <c r="S2703">
        <v>0.33333333333333287</v>
      </c>
      <c r="T2703">
        <v>0.36058369162319642</v>
      </c>
      <c r="U2703">
        <v>0.49309344186030918</v>
      </c>
      <c r="V2703">
        <v>9.5753217997593537E-3</v>
      </c>
      <c r="W2703">
        <v>52.229939287149143</v>
      </c>
      <c r="X2703">
        <v>2.8601557750483169</v>
      </c>
      <c r="Y2703">
        <v>-0.99999999999999944</v>
      </c>
      <c r="Z2703">
        <v>-0.99999999999999944</v>
      </c>
      <c r="AA2703">
        <v>74.049603124711879</v>
      </c>
      <c r="AB2703">
        <v>3.8984903182597896E-2</v>
      </c>
      <c r="AC2703">
        <v>0.10270908493832821</v>
      </c>
      <c r="AD2703">
        <v>0.28076487419633828</v>
      </c>
      <c r="AE2703">
        <v>21.122943115863205</v>
      </c>
      <c r="AF2703">
        <v>-0.99999999999999944</v>
      </c>
      <c r="AG2703">
        <v>-0.99999999999999944</v>
      </c>
      <c r="AH2703">
        <v>-0.99999999999999944</v>
      </c>
      <c r="AI2703">
        <v>3.8903791148733401E-2</v>
      </c>
      <c r="AJ2703">
        <v>9.5753217997593537E-3</v>
      </c>
      <c r="AK2703">
        <v>-0.10545701887495836</v>
      </c>
      <c r="AL2703">
        <v>0.30592655543326475</v>
      </c>
      <c r="AM2703">
        <v>6.9360459458089135E-2</v>
      </c>
      <c r="AN2703">
        <v>-3.4846448618450723E-2</v>
      </c>
      <c r="AO2703">
        <v>1.2067263920774365</v>
      </c>
      <c r="AP2703">
        <v>0.65847156170505616</v>
      </c>
      <c r="AQ2703">
        <v>45.680177673421355</v>
      </c>
      <c r="AR2703">
        <v>1.1965857886165987</v>
      </c>
      <c r="AS2703">
        <v>2.7509930814861869</v>
      </c>
      <c r="AT2703">
        <v>-0.99999999999999944</v>
      </c>
      <c r="AU2703">
        <v>-0.99999999999999944</v>
      </c>
      <c r="AV2703">
        <v>1.031842390208543</v>
      </c>
      <c r="AW2703">
        <v>73.081664128628503</v>
      </c>
      <c r="AX2703">
        <v>74.817272131579088</v>
      </c>
      <c r="AY2703">
        <v>1.2745937770575156E-3</v>
      </c>
      <c r="AZ2703">
        <v>0.74621004422601278</v>
      </c>
      <c r="BA2703">
        <v>1450.3970184848422</v>
      </c>
    </row>
    <row r="2704" spans="1:100" x14ac:dyDescent="0.25">
      <c r="A2704">
        <v>5953</v>
      </c>
      <c r="B2704" t="s">
        <v>2975</v>
      </c>
      <c r="C2704">
        <v>2</v>
      </c>
      <c r="D2704">
        <v>3.3818220527809006</v>
      </c>
      <c r="E2704">
        <v>-7.7768072934506272E-2</v>
      </c>
      <c r="F2704">
        <v>-0.11671371890604945</v>
      </c>
      <c r="G2704">
        <v>-0.10957685731420613</v>
      </c>
      <c r="H2704">
        <v>2.9558318366617389E-2</v>
      </c>
      <c r="I2704">
        <v>0</v>
      </c>
      <c r="J2704">
        <v>1.7734991019970434</v>
      </c>
      <c r="K2704">
        <v>2.9558318366617389E-2</v>
      </c>
      <c r="L2704">
        <v>-1</v>
      </c>
      <c r="M2704">
        <v>-1</v>
      </c>
      <c r="N2704">
        <v>0.59116636733234773</v>
      </c>
      <c r="O2704">
        <v>5.687070669186836</v>
      </c>
      <c r="P2704">
        <v>-0.22607543796983537</v>
      </c>
      <c r="Q2704">
        <v>-0.24013797172876861</v>
      </c>
      <c r="R2704">
        <v>-7.7380484882979217E-2</v>
      </c>
      <c r="S2704">
        <v>0.32037998675694856</v>
      </c>
      <c r="T2704">
        <v>0.24172602483928846</v>
      </c>
      <c r="U2704">
        <v>2.505229719679955E-2</v>
      </c>
      <c r="V2704">
        <v>-6.3183488739798448E-3</v>
      </c>
      <c r="W2704">
        <v>20.999975031957931</v>
      </c>
      <c r="X2704">
        <v>0.55935328493600422</v>
      </c>
      <c r="Y2704">
        <v>-1</v>
      </c>
      <c r="Z2704">
        <v>-1</v>
      </c>
      <c r="AA2704">
        <v>35.583486889232731</v>
      </c>
      <c r="AB2704">
        <v>5.8463199837259922E-2</v>
      </c>
      <c r="AC2704">
        <v>5.8654451663908369E-2</v>
      </c>
      <c r="AD2704">
        <v>5.4569608642347667E-2</v>
      </c>
      <c r="AE2704">
        <v>12.18960606169107</v>
      </c>
      <c r="AF2704">
        <v>-1</v>
      </c>
      <c r="AG2704">
        <v>-1</v>
      </c>
      <c r="AH2704">
        <v>-1</v>
      </c>
      <c r="AI2704">
        <v>-3.7316549345513652E-3</v>
      </c>
      <c r="AJ2704">
        <v>-6.3183488739798448E-3</v>
      </c>
      <c r="AK2704">
        <v>0.16147491854653884</v>
      </c>
      <c r="AL2704">
        <v>1.035303844270849E-2</v>
      </c>
      <c r="AM2704">
        <v>0.17972802301152202</v>
      </c>
      <c r="AN2704">
        <v>3.7128372035317436E-3</v>
      </c>
      <c r="AO2704">
        <v>4.9635986604185867</v>
      </c>
      <c r="AP2704">
        <v>0.48156262990399368</v>
      </c>
      <c r="AQ2704">
        <v>25.978553375284068</v>
      </c>
      <c r="AR2704">
        <v>0.61730260595957276</v>
      </c>
      <c r="AS2704">
        <v>0.63772829390567565</v>
      </c>
      <c r="AT2704">
        <v>-1</v>
      </c>
      <c r="AU2704">
        <v>-1</v>
      </c>
      <c r="AV2704">
        <v>-5.0970674525274373E-2</v>
      </c>
      <c r="AW2704">
        <v>46.451043774853446</v>
      </c>
      <c r="AX2704">
        <v>46.455327260440811</v>
      </c>
      <c r="AY2704">
        <v>0.1021701306566183</v>
      </c>
      <c r="AZ2704">
        <v>-11.299310708844869</v>
      </c>
      <c r="BA2704">
        <v>1400.8837019003122</v>
      </c>
    </row>
    <row r="2705" spans="1:100" x14ac:dyDescent="0.25">
      <c r="A2705">
        <v>5954</v>
      </c>
      <c r="B2705" t="s">
        <v>2976</v>
      </c>
      <c r="C2705">
        <v>3</v>
      </c>
      <c r="D2705">
        <v>4.4740536652810796</v>
      </c>
      <c r="E2705">
        <v>-8.5152334097730709E-2</v>
      </c>
      <c r="F2705">
        <v>-2.7881379732884341E-2</v>
      </c>
      <c r="G2705">
        <v>-4.6642746920207673E-2</v>
      </c>
      <c r="H2705">
        <v>0.17659401269766742</v>
      </c>
      <c r="I2705">
        <v>0</v>
      </c>
      <c r="J2705">
        <v>10.595640761860043</v>
      </c>
      <c r="K2705">
        <v>0.17659401269766742</v>
      </c>
      <c r="L2705">
        <v>-0.99999999999999944</v>
      </c>
      <c r="M2705">
        <v>-0.99999999999999944</v>
      </c>
      <c r="N2705">
        <v>3.5318802539533487</v>
      </c>
      <c r="O2705">
        <v>15.023051680220915</v>
      </c>
      <c r="P2705">
        <v>0.18280844970709892</v>
      </c>
      <c r="Q2705">
        <v>-7.3070597925284073E-2</v>
      </c>
      <c r="R2705">
        <v>2.9359068516734147E-2</v>
      </c>
      <c r="S2705">
        <v>0.33333333333333331</v>
      </c>
      <c r="T2705">
        <v>0.29210650566571827</v>
      </c>
      <c r="U2705">
        <v>0.28834968900410596</v>
      </c>
      <c r="V2705">
        <v>0</v>
      </c>
      <c r="W2705">
        <v>29.487820612219608</v>
      </c>
      <c r="X2705">
        <v>1.5501249834590813</v>
      </c>
      <c r="Y2705">
        <v>-0.99999999999999944</v>
      </c>
      <c r="Z2705">
        <v>-0.99999999999999944</v>
      </c>
      <c r="AA2705">
        <v>23.949019518406104</v>
      </c>
      <c r="AB2705">
        <v>-0.15533145945425114</v>
      </c>
      <c r="AC2705">
        <v>6.0253811560836416E-2</v>
      </c>
      <c r="AD2705">
        <v>-1.62855553531898E-2</v>
      </c>
      <c r="AE2705">
        <v>-5.5681601623302255</v>
      </c>
      <c r="AF2705">
        <v>-0.99999999999999944</v>
      </c>
      <c r="AG2705">
        <v>-0.99999999999999944</v>
      </c>
      <c r="AH2705">
        <v>-0.99999999999999944</v>
      </c>
      <c r="AI2705">
        <v>0</v>
      </c>
      <c r="AJ2705">
        <v>0</v>
      </c>
      <c r="AK2705">
        <v>0.36357065368205749</v>
      </c>
      <c r="AL2705">
        <v>0.13502557655574932</v>
      </c>
      <c r="AM2705">
        <v>-2.2432734399574973E-2</v>
      </c>
      <c r="AN2705">
        <v>0.20356292739854911</v>
      </c>
      <c r="AO2705">
        <v>1.2570349084209131</v>
      </c>
      <c r="AP2705">
        <v>5.7642010677424746</v>
      </c>
      <c r="AQ2705">
        <v>40.083461374079661</v>
      </c>
      <c r="AR2705">
        <v>0.91378952800315749</v>
      </c>
      <c r="AS2705">
        <v>1.7267189961567484</v>
      </c>
      <c r="AT2705">
        <v>-0.99999999999999944</v>
      </c>
      <c r="AU2705">
        <v>-0.99999999999999944</v>
      </c>
      <c r="AV2705">
        <v>-1.7283678403473522E-2</v>
      </c>
      <c r="AW2705">
        <v>44.736272266369532</v>
      </c>
      <c r="AX2705">
        <v>44.736272266369532</v>
      </c>
      <c r="AY2705">
        <v>0.12700091696317392</v>
      </c>
      <c r="AZ2705">
        <v>-29.61851639609085</v>
      </c>
      <c r="BA2705">
        <v>1409.0069875703959</v>
      </c>
      <c r="CU2705" t="e">
        <v>#N/A</v>
      </c>
      <c r="CV2705" t="e">
        <v>#N/A</v>
      </c>
    </row>
    <row r="2706" spans="1:100" x14ac:dyDescent="0.25">
      <c r="A2706">
        <v>5955</v>
      </c>
      <c r="B2706" t="s">
        <v>1178</v>
      </c>
      <c r="C2706">
        <v>2</v>
      </c>
      <c r="D2706">
        <v>4.1226980353859783</v>
      </c>
      <c r="E2706">
        <v>8.680128645716427E-2</v>
      </c>
      <c r="F2706">
        <v>0.29308196283309867</v>
      </c>
      <c r="G2706">
        <v>0.30207974504648383</v>
      </c>
      <c r="H2706">
        <v>0.11472165683959776</v>
      </c>
      <c r="I2706">
        <v>0</v>
      </c>
      <c r="J2706">
        <v>6.8832994103758658</v>
      </c>
      <c r="K2706">
        <v>0.11472165683959776</v>
      </c>
      <c r="L2706">
        <v>-1</v>
      </c>
      <c r="M2706">
        <v>-1</v>
      </c>
      <c r="N2706">
        <v>2.2944331367919553</v>
      </c>
      <c r="O2706">
        <v>10.994817187802598</v>
      </c>
      <c r="P2706">
        <v>0.60738040142549532</v>
      </c>
      <c r="Q2706">
        <v>1.7078647050048392</v>
      </c>
      <c r="R2706">
        <v>0.56243788342236889</v>
      </c>
      <c r="S2706">
        <v>0.33629944832714881</v>
      </c>
      <c r="T2706">
        <v>0.30893831120852833</v>
      </c>
      <c r="U2706">
        <v>0.10828000158862308</v>
      </c>
      <c r="V2706">
        <v>4.6867290694011018E-3</v>
      </c>
      <c r="W2706">
        <v>26.252823023579555</v>
      </c>
      <c r="X2706">
        <v>0.94491383300834952</v>
      </c>
      <c r="Y2706">
        <v>-1</v>
      </c>
      <c r="Z2706">
        <v>-1</v>
      </c>
      <c r="AA2706">
        <v>46.398254856466743</v>
      </c>
      <c r="AB2706">
        <v>0.15181858685679456</v>
      </c>
      <c r="AC2706">
        <v>0.15204526682979097</v>
      </c>
      <c r="AD2706">
        <v>0.14715842428301454</v>
      </c>
      <c r="AE2706">
        <v>20.790109673658474</v>
      </c>
      <c r="AF2706">
        <v>-1</v>
      </c>
      <c r="AG2706">
        <v>-1</v>
      </c>
      <c r="AH2706">
        <v>-1</v>
      </c>
      <c r="AI2706">
        <v>2.3028981650450274E-3</v>
      </c>
      <c r="AJ2706">
        <v>4.6867290694011018E-3</v>
      </c>
      <c r="AK2706">
        <v>4.9005749936702085E-2</v>
      </c>
      <c r="AL2706">
        <v>0.12282220705254523</v>
      </c>
      <c r="AM2706">
        <v>4.8732553679554348E-2</v>
      </c>
      <c r="AN2706">
        <v>0.13470830653549942</v>
      </c>
      <c r="AO2706">
        <v>1.6279409404050014</v>
      </c>
      <c r="AP2706">
        <v>3.8172203499175792</v>
      </c>
      <c r="AQ2706">
        <v>31.570580804855133</v>
      </c>
      <c r="AR2706">
        <v>0.7403940755407693</v>
      </c>
      <c r="AS2706">
        <v>1.0357906624413409</v>
      </c>
      <c r="AT2706">
        <v>-1</v>
      </c>
      <c r="AU2706">
        <v>-1</v>
      </c>
      <c r="AV2706">
        <v>0.79809406349180734</v>
      </c>
      <c r="AW2706">
        <v>58.914272613548832</v>
      </c>
      <c r="AX2706">
        <v>59.081832342900292</v>
      </c>
      <c r="AY2706">
        <v>0.19817041570178404</v>
      </c>
      <c r="AZ2706">
        <v>5.5192211995044795</v>
      </c>
      <c r="BA2706">
        <v>1394.3422217503257</v>
      </c>
    </row>
    <row r="2707" spans="1:100" x14ac:dyDescent="0.25">
      <c r="A2707">
        <v>5956</v>
      </c>
      <c r="B2707" t="s">
        <v>2107</v>
      </c>
      <c r="C2707">
        <v>2</v>
      </c>
      <c r="D2707">
        <v>3.4107757987583072</v>
      </c>
      <c r="E2707">
        <v>-7.1336632937306549E-2</v>
      </c>
      <c r="F2707">
        <v>-0.10069873076998773</v>
      </c>
      <c r="G2707">
        <v>-9.3489143615128056E-2</v>
      </c>
      <c r="H2707">
        <v>3.2886537564740526E-2</v>
      </c>
      <c r="I2707">
        <v>0</v>
      </c>
      <c r="J2707">
        <v>1.9731922538844313</v>
      </c>
      <c r="K2707">
        <v>3.2886537564740526E-2</v>
      </c>
      <c r="L2707">
        <v>-1</v>
      </c>
      <c r="M2707">
        <v>-1</v>
      </c>
      <c r="N2707">
        <v>0.65773075129481029</v>
      </c>
      <c r="O2707">
        <v>5.8944996424842238</v>
      </c>
      <c r="P2707">
        <v>-0.1935036321294214</v>
      </c>
      <c r="Q2707">
        <v>-0.16400920525542251</v>
      </c>
      <c r="R2707">
        <v>-5.2376113108835054E-2</v>
      </c>
      <c r="S2707">
        <v>0.32100212603156769</v>
      </c>
      <c r="T2707">
        <v>0.24435270934760919</v>
      </c>
      <c r="U2707">
        <v>2.8304870998382817E-2</v>
      </c>
      <c r="V2707">
        <v>-5.8882657848860244E-3</v>
      </c>
      <c r="W2707">
        <v>21.20525854765858</v>
      </c>
      <c r="X2707">
        <v>0.57442115382351133</v>
      </c>
      <c r="Y2707">
        <v>-1</v>
      </c>
      <c r="Z2707">
        <v>-1</v>
      </c>
      <c r="AA2707">
        <v>36.006132584166529</v>
      </c>
      <c r="AB2707">
        <v>6.2111567748825626E-2</v>
      </c>
      <c r="AC2707">
        <v>6.2304204122380566E-2</v>
      </c>
      <c r="AD2707">
        <v>5.8188018621009072E-2</v>
      </c>
      <c r="AE2707">
        <v>12.525717371418072</v>
      </c>
      <c r="AF2707">
        <v>-1</v>
      </c>
      <c r="AG2707">
        <v>-1</v>
      </c>
      <c r="AH2707">
        <v>-1</v>
      </c>
      <c r="AI2707">
        <v>-3.4958220534279652E-3</v>
      </c>
      <c r="AJ2707">
        <v>-5.8882657848860244E-3</v>
      </c>
      <c r="AK2707">
        <v>0.15707957598627781</v>
      </c>
      <c r="AL2707">
        <v>1.4748381002969504E-2</v>
      </c>
      <c r="AM2707">
        <v>0.17460866480275325</v>
      </c>
      <c r="AN2707">
        <v>8.8321954123005142E-3</v>
      </c>
      <c r="AO2707">
        <v>4.8332397493991568</v>
      </c>
      <c r="AP2707">
        <v>0.61192154092342399</v>
      </c>
      <c r="AQ2707">
        <v>26.197092166520328</v>
      </c>
      <c r="AR2707">
        <v>0.62211307252336656</v>
      </c>
      <c r="AS2707">
        <v>0.65328473921143471</v>
      </c>
      <c r="AT2707">
        <v>-1</v>
      </c>
      <c r="AU2707">
        <v>-1</v>
      </c>
      <c r="AV2707">
        <v>-1.7788866341293952E-2</v>
      </c>
      <c r="AW2707">
        <v>46.938112016133211</v>
      </c>
      <c r="AX2707">
        <v>46.948776406213483</v>
      </c>
      <c r="AY2707">
        <v>0.10592186229891393</v>
      </c>
      <c r="AZ2707">
        <v>-10.642035386091122</v>
      </c>
      <c r="BA2707">
        <v>1380.676526807332</v>
      </c>
    </row>
    <row r="2708" spans="1:100" x14ac:dyDescent="0.25">
      <c r="A2708">
        <v>5957</v>
      </c>
      <c r="B2708" t="s">
        <v>2977</v>
      </c>
      <c r="C2708">
        <v>3</v>
      </c>
      <c r="D2708">
        <v>1.6957375066418192</v>
      </c>
      <c r="E2708">
        <v>-0.14416444741166501</v>
      </c>
      <c r="F2708">
        <v>4.9949515513346039E-2</v>
      </c>
      <c r="G2708">
        <v>1.8636043828907649E-2</v>
      </c>
      <c r="H2708">
        <v>0.29429372565108358</v>
      </c>
      <c r="I2708">
        <v>0</v>
      </c>
      <c r="J2708">
        <v>17.657623539065021</v>
      </c>
      <c r="K2708">
        <v>0.29429372565108358</v>
      </c>
      <c r="L2708">
        <v>-1</v>
      </c>
      <c r="M2708">
        <v>-1</v>
      </c>
      <c r="N2708">
        <v>5.8858745130216734</v>
      </c>
      <c r="O2708">
        <v>19.371997089535743</v>
      </c>
      <c r="P2708">
        <v>0.97447807015581822</v>
      </c>
      <c r="Q2708">
        <v>9.3342114507904472E-2</v>
      </c>
      <c r="R2708">
        <v>7.6311884505268879E-2</v>
      </c>
      <c r="S2708">
        <v>0.33333333333333331</v>
      </c>
      <c r="T2708">
        <v>0.28831203752717854</v>
      </c>
      <c r="U2708">
        <v>4.7243866514008699E-2</v>
      </c>
      <c r="V2708">
        <v>0</v>
      </c>
      <c r="W2708">
        <v>14.983820468937465</v>
      </c>
      <c r="X2708">
        <v>0.55937805566882737</v>
      </c>
      <c r="Y2708">
        <v>-1</v>
      </c>
      <c r="Z2708">
        <v>-1</v>
      </c>
      <c r="AA2708">
        <v>24.76238155731879</v>
      </c>
      <c r="AB2708">
        <v>0.27578937061148096</v>
      </c>
      <c r="AC2708">
        <v>-0.1623807433776347</v>
      </c>
      <c r="AD2708">
        <v>8.0636356843674983E-2</v>
      </c>
      <c r="AE2708">
        <v>9.702249203876061</v>
      </c>
      <c r="AF2708">
        <v>-1</v>
      </c>
      <c r="AG2708">
        <v>-1</v>
      </c>
      <c r="AH2708">
        <v>-1</v>
      </c>
      <c r="AI2708">
        <v>0</v>
      </c>
      <c r="AJ2708">
        <v>0</v>
      </c>
      <c r="AK2708">
        <v>0.21327565685071376</v>
      </c>
      <c r="AL2708">
        <v>0.15732306683549943</v>
      </c>
      <c r="AM2708">
        <v>0.38229464427948429</v>
      </c>
      <c r="AN2708">
        <v>-2.9249263954196102E-2</v>
      </c>
      <c r="AO2708">
        <v>10.623744391240679</v>
      </c>
      <c r="AP2708">
        <v>5.5383735322594108E-2</v>
      </c>
      <c r="AQ2708">
        <v>32.64144400800248</v>
      </c>
      <c r="AR2708">
        <v>0.66888923737452011</v>
      </c>
      <c r="AS2708">
        <v>0.85367178131991084</v>
      </c>
      <c r="AT2708">
        <v>-1</v>
      </c>
      <c r="AU2708">
        <v>-1</v>
      </c>
      <c r="AV2708">
        <v>9.4947928334176507E-2</v>
      </c>
      <c r="AW2708">
        <v>44.18976238217715</v>
      </c>
      <c r="AX2708">
        <v>44.18976238217715</v>
      </c>
      <c r="AY2708">
        <v>0.1159444802434078</v>
      </c>
      <c r="AZ2708">
        <v>-39.561561012432271</v>
      </c>
      <c r="BA2708">
        <v>1386.0559239178799</v>
      </c>
    </row>
    <row r="2709" spans="1:100" x14ac:dyDescent="0.25">
      <c r="A2709">
        <v>5959</v>
      </c>
      <c r="B2709" t="s">
        <v>2978</v>
      </c>
      <c r="C2709">
        <v>2</v>
      </c>
      <c r="D2709">
        <v>1.8334109482043028</v>
      </c>
      <c r="E2709">
        <v>-0.42171365834694563</v>
      </c>
      <c r="F2709">
        <v>-0.97317579772966589</v>
      </c>
      <c r="G2709">
        <v>-0.96992821075703617</v>
      </c>
      <c r="H2709">
        <v>-0.14843079464350173</v>
      </c>
      <c r="I2709">
        <v>0</v>
      </c>
      <c r="J2709">
        <v>-8.9058476786101011</v>
      </c>
      <c r="K2709">
        <v>-0.14843079464350173</v>
      </c>
      <c r="L2709">
        <v>-1</v>
      </c>
      <c r="M2709">
        <v>-1</v>
      </c>
      <c r="N2709">
        <v>-2.9686158928700337</v>
      </c>
      <c r="O2709">
        <v>-5.4059784276460352</v>
      </c>
      <c r="P2709">
        <v>-1.9679759816426823</v>
      </c>
      <c r="Q2709">
        <v>-4.3114117708783519</v>
      </c>
      <c r="R2709">
        <v>-1.4145838625826612</v>
      </c>
      <c r="S2709">
        <v>0.28710873535599973</v>
      </c>
      <c r="T2709">
        <v>0.10125413342748538</v>
      </c>
      <c r="U2709">
        <v>-0.14889139205005825</v>
      </c>
      <c r="V2709">
        <v>-2.9318669162868714E-2</v>
      </c>
      <c r="W2709">
        <v>10.021662396852067</v>
      </c>
      <c r="X2709">
        <v>-0.24645800890923253</v>
      </c>
      <c r="Y2709">
        <v>-1</v>
      </c>
      <c r="Z2709">
        <v>-1</v>
      </c>
      <c r="AA2709">
        <v>12.980909390360438</v>
      </c>
      <c r="AB2709">
        <v>-0.136647076817702</v>
      </c>
      <c r="AC2709">
        <v>-0.13652986887492569</v>
      </c>
      <c r="AD2709">
        <v>-0.13893855421306056</v>
      </c>
      <c r="AE2709">
        <v>-5.7852178094994287</v>
      </c>
      <c r="AF2709">
        <v>-1</v>
      </c>
      <c r="AG2709">
        <v>-1</v>
      </c>
      <c r="AH2709">
        <v>-1</v>
      </c>
      <c r="AI2709">
        <v>-1.634371046065547E-2</v>
      </c>
      <c r="AJ2709">
        <v>-2.9318669162868714E-2</v>
      </c>
      <c r="AK2709">
        <v>0.39653249051104733</v>
      </c>
      <c r="AL2709">
        <v>-0.22470453352179998</v>
      </c>
      <c r="AM2709">
        <v>0.45350507089156183</v>
      </c>
      <c r="AN2709">
        <v>-0.27006421067650804</v>
      </c>
      <c r="AO2709">
        <v>11.935034603819748</v>
      </c>
      <c r="AP2709">
        <v>-6.4898733134971671</v>
      </c>
      <c r="AQ2709">
        <v>14.291364733267715</v>
      </c>
      <c r="AR2709">
        <v>0.36004470740008576</v>
      </c>
      <c r="AS2709">
        <v>-0.19421147229840419</v>
      </c>
      <c r="AT2709">
        <v>-1</v>
      </c>
      <c r="AU2709">
        <v>-1</v>
      </c>
      <c r="AV2709">
        <v>-1.8254934012943345</v>
      </c>
      <c r="AW2709">
        <v>20.403226885367239</v>
      </c>
      <c r="AX2709">
        <v>20.066267362821293</v>
      </c>
      <c r="AY2709">
        <v>-9.8467912547017006E-2</v>
      </c>
      <c r="AZ2709">
        <v>-46.449595211245324</v>
      </c>
      <c r="BA2709">
        <v>1339.1089744740327</v>
      </c>
    </row>
    <row r="2710" spans="1:100" x14ac:dyDescent="0.25">
      <c r="A2710">
        <v>5960</v>
      </c>
      <c r="B2710" t="s">
        <v>2979</v>
      </c>
      <c r="C2710">
        <v>3</v>
      </c>
      <c r="D2710">
        <v>4.9962871628924699</v>
      </c>
      <c r="E2710">
        <v>0</v>
      </c>
      <c r="F2710">
        <v>-0.61807098252879999</v>
      </c>
      <c r="G2710">
        <v>-0.61807098252879999</v>
      </c>
      <c r="H2710">
        <v>-0.15729223118925101</v>
      </c>
      <c r="I2710">
        <v>0</v>
      </c>
      <c r="J2710">
        <v>-9.4375338713550629</v>
      </c>
      <c r="K2710">
        <v>-0.15729223118925101</v>
      </c>
      <c r="L2710">
        <v>-0.99999999999999956</v>
      </c>
      <c r="M2710">
        <v>-0.99999999999999956</v>
      </c>
      <c r="N2710">
        <v>-3.1458446237850208</v>
      </c>
      <c r="O2710">
        <v>-5.0593176909913904</v>
      </c>
      <c r="P2710">
        <v>2.2618687272869392E-2</v>
      </c>
      <c r="Q2710">
        <v>0.72848240224933414</v>
      </c>
      <c r="R2710">
        <v>0.2751973726923902</v>
      </c>
      <c r="S2710">
        <v>0.34380525830325365</v>
      </c>
      <c r="T2710">
        <v>0.39361877709271847</v>
      </c>
      <c r="U2710">
        <v>-0.13233280938498013</v>
      </c>
      <c r="V2710">
        <v>0</v>
      </c>
      <c r="W2710">
        <v>30.495338288009705</v>
      </c>
      <c r="X2710">
        <v>0.40804757438316325</v>
      </c>
      <c r="Y2710">
        <v>-0.99999999999999956</v>
      </c>
      <c r="Z2710">
        <v>-0.99999999999999956</v>
      </c>
      <c r="AA2710">
        <v>35.291428676465941</v>
      </c>
      <c r="AB2710">
        <v>-1.0355251533729288E-2</v>
      </c>
      <c r="AC2710">
        <v>0.14318346544488267</v>
      </c>
      <c r="AD2710">
        <v>-4.2410353595877318E-2</v>
      </c>
      <c r="AE2710">
        <v>4.5208930157638019</v>
      </c>
      <c r="AF2710">
        <v>-0.99999999999999956</v>
      </c>
      <c r="AG2710">
        <v>-0.99999999999999956</v>
      </c>
      <c r="AH2710">
        <v>-0.99999999999999956</v>
      </c>
      <c r="AI2710">
        <v>8.4846999884169438E-4</v>
      </c>
      <c r="AJ2710">
        <v>0</v>
      </c>
      <c r="AK2710">
        <v>5.3507114186365265E-2</v>
      </c>
      <c r="AL2710">
        <v>0.34986420932075385</v>
      </c>
      <c r="AM2710">
        <v>-5.1248172720030093E-2</v>
      </c>
      <c r="AN2710">
        <v>-8.5183417671561582E-2</v>
      </c>
      <c r="AO2710">
        <v>-1.0136687470689254</v>
      </c>
      <c r="AP2710">
        <v>-0.38026439518526911</v>
      </c>
      <c r="AQ2710">
        <v>21.057804416654651</v>
      </c>
      <c r="AR2710">
        <v>0.60509122601099197</v>
      </c>
      <c r="AS2710">
        <v>0.25075534319391235</v>
      </c>
      <c r="AT2710">
        <v>-0.99999999999999956</v>
      </c>
      <c r="AU2710">
        <v>-0.99999999999999956</v>
      </c>
      <c r="AV2710">
        <v>-0.34287360983640952</v>
      </c>
      <c r="AW2710">
        <v>29.851846590289249</v>
      </c>
      <c r="AX2710">
        <v>29.868815990266079</v>
      </c>
      <c r="AY2710">
        <v>8.3996406720107775E-2</v>
      </c>
      <c r="AZ2710">
        <v>-47.895653719282876</v>
      </c>
      <c r="BA2710">
        <v>1363.1692191196271</v>
      </c>
      <c r="CU2710" t="e">
        <v>#N/A</v>
      </c>
      <c r="CV2710" t="e">
        <v>#N/A</v>
      </c>
    </row>
    <row r="2711" spans="1:100" x14ac:dyDescent="0.25">
      <c r="A2711">
        <v>5962</v>
      </c>
      <c r="B2711" t="s">
        <v>2980</v>
      </c>
      <c r="C2711">
        <v>3</v>
      </c>
      <c r="D2711">
        <v>4.9550754237546863</v>
      </c>
      <c r="E2711">
        <v>6.2613492235502055E-2</v>
      </c>
      <c r="F2711">
        <v>4.8534409859285324E-2</v>
      </c>
      <c r="G2711">
        <v>6.0961132085818229E-2</v>
      </c>
      <c r="H2711">
        <v>-6.1558802363876697E-3</v>
      </c>
      <c r="I2711">
        <v>0</v>
      </c>
      <c r="J2711">
        <v>-0.36935281418326055</v>
      </c>
      <c r="K2711">
        <v>-6.1558802363876697E-3</v>
      </c>
      <c r="L2711">
        <v>-0.99999999999999978</v>
      </c>
      <c r="M2711">
        <v>-0.99999999999999978</v>
      </c>
      <c r="N2711">
        <v>-0.12311760472775339</v>
      </c>
      <c r="O2711">
        <v>4.6466837416572409</v>
      </c>
      <c r="P2711">
        <v>2.2302630477875973</v>
      </c>
      <c r="Q2711">
        <v>-0.16731651520884605</v>
      </c>
      <c r="R2711">
        <v>0.11939954785671303</v>
      </c>
      <c r="S2711">
        <v>0.33333333333333331</v>
      </c>
      <c r="T2711">
        <v>0.42495115553360396</v>
      </c>
      <c r="U2711">
        <v>-4.897020606851718E-2</v>
      </c>
      <c r="V2711">
        <v>-2.6383580209815918E-2</v>
      </c>
      <c r="W2711">
        <v>27.563463312999676</v>
      </c>
      <c r="X2711">
        <v>0.48733370435006201</v>
      </c>
      <c r="Y2711">
        <v>-0.99999999999999978</v>
      </c>
      <c r="Z2711">
        <v>-0.99999999999999978</v>
      </c>
      <c r="AA2711">
        <v>39.365204653196621</v>
      </c>
      <c r="AB2711">
        <v>0.17083007248797846</v>
      </c>
      <c r="AC2711">
        <v>-3.3584369024447426E-2</v>
      </c>
      <c r="AD2711">
        <v>9.6401132383273733E-2</v>
      </c>
      <c r="AE2711">
        <v>11.682341792340232</v>
      </c>
      <c r="AF2711">
        <v>-0.99999999999999978</v>
      </c>
      <c r="AG2711">
        <v>-0.99999999999999978</v>
      </c>
      <c r="AH2711">
        <v>-0.99999999999999978</v>
      </c>
      <c r="AI2711">
        <v>-5.6784735985392319E-3</v>
      </c>
      <c r="AJ2711">
        <v>-2.6383580209815918E-2</v>
      </c>
      <c r="AK2711">
        <v>0.17100200366789151</v>
      </c>
      <c r="AL2711">
        <v>1.1559934532081546E-2</v>
      </c>
      <c r="AM2711">
        <v>0.12168109223717315</v>
      </c>
      <c r="AN2711">
        <v>-0.10068286464310816</v>
      </c>
      <c r="AO2711">
        <v>3.8970373242687861</v>
      </c>
      <c r="AP2711">
        <v>-2.4592719434172969</v>
      </c>
      <c r="AQ2711">
        <v>27.194110498816411</v>
      </c>
      <c r="AR2711">
        <v>0.68293070258860422</v>
      </c>
      <c r="AS2711">
        <v>0.48117782411367405</v>
      </c>
      <c r="AT2711">
        <v>-0.99999999999999978</v>
      </c>
      <c r="AU2711">
        <v>-0.99999999999999978</v>
      </c>
      <c r="AV2711">
        <v>0.18036067994253135</v>
      </c>
      <c r="AW2711">
        <v>41.552616451436577</v>
      </c>
      <c r="AX2711">
        <v>38.800688958484216</v>
      </c>
      <c r="AY2711">
        <v>7.049811813374024E-2</v>
      </c>
      <c r="AZ2711">
        <v>-25.162002516310846</v>
      </c>
      <c r="BA2711">
        <v>1422.8949691285948</v>
      </c>
    </row>
    <row r="2712" spans="1:100" x14ac:dyDescent="0.25">
      <c r="A2712">
        <v>5963</v>
      </c>
      <c r="B2712" t="s">
        <v>2981</v>
      </c>
      <c r="C2712">
        <v>2</v>
      </c>
      <c r="D2712">
        <v>4.1597928312342471</v>
      </c>
      <c r="E2712">
        <v>9.5041082229797055E-2</v>
      </c>
      <c r="F2712">
        <v>0.31359995438704957</v>
      </c>
      <c r="G2712">
        <v>0.32269091072426476</v>
      </c>
      <c r="H2712">
        <v>0.11898568581149686</v>
      </c>
      <c r="I2712">
        <v>0</v>
      </c>
      <c r="J2712">
        <v>7.1391411486898111</v>
      </c>
      <c r="K2712">
        <v>0.11898568581149686</v>
      </c>
      <c r="L2712">
        <v>-1</v>
      </c>
      <c r="M2712">
        <v>-1</v>
      </c>
      <c r="N2712">
        <v>2.3797137162299373</v>
      </c>
      <c r="O2712">
        <v>11.260569861860281</v>
      </c>
      <c r="P2712">
        <v>0.64911056266274758</v>
      </c>
      <c r="Q2712">
        <v>1.8053989257137237</v>
      </c>
      <c r="R2712">
        <v>0.59447284245668142</v>
      </c>
      <c r="S2712">
        <v>0.33709651718998945</v>
      </c>
      <c r="T2712">
        <v>0.31230355195043452</v>
      </c>
      <c r="U2712">
        <v>0.11244711562095971</v>
      </c>
      <c r="V2712">
        <v>5.2377404791225778E-3</v>
      </c>
      <c r="W2712">
        <v>26.515826992457111</v>
      </c>
      <c r="X2712">
        <v>0.96421839970195533</v>
      </c>
      <c r="Y2712">
        <v>-1</v>
      </c>
      <c r="Z2712">
        <v>-1</v>
      </c>
      <c r="AA2712">
        <v>46.939737667773898</v>
      </c>
      <c r="AB2712">
        <v>0.15649278213931561</v>
      </c>
      <c r="AC2712">
        <v>0.1567212359582551</v>
      </c>
      <c r="AD2712">
        <v>0.15179423823118293</v>
      </c>
      <c r="AE2712">
        <v>21.220726852739435</v>
      </c>
      <c r="AF2712">
        <v>-1</v>
      </c>
      <c r="AG2712">
        <v>-1</v>
      </c>
      <c r="AH2712">
        <v>-1</v>
      </c>
      <c r="AI2712">
        <v>2.6050411964306077E-3</v>
      </c>
      <c r="AJ2712">
        <v>5.2377404791225778E-3</v>
      </c>
      <c r="AK2712">
        <v>4.337454991569889E-2</v>
      </c>
      <c r="AL2712">
        <v>0.12845340707354844</v>
      </c>
      <c r="AM2712">
        <v>4.2173763401549387E-2</v>
      </c>
      <c r="AN2712">
        <v>0.14126709681350438</v>
      </c>
      <c r="AO2712">
        <v>1.4609284510697054</v>
      </c>
      <c r="AP2712">
        <v>3.9842328392528756</v>
      </c>
      <c r="AQ2712">
        <v>31.850567092369104</v>
      </c>
      <c r="AR2712">
        <v>0.74655712177520483</v>
      </c>
      <c r="AS2712">
        <v>1.0557211806959459</v>
      </c>
      <c r="AT2712">
        <v>-1</v>
      </c>
      <c r="AU2712">
        <v>-1</v>
      </c>
      <c r="AV2712">
        <v>0.84060574406749788</v>
      </c>
      <c r="AW2712">
        <v>59.538291936939572</v>
      </c>
      <c r="AX2712">
        <v>59.714026717273249</v>
      </c>
      <c r="AY2712">
        <v>0.20297703794185781</v>
      </c>
      <c r="AZ2712">
        <v>6.3613054649629532</v>
      </c>
      <c r="BA2712">
        <v>1432.296525490638</v>
      </c>
    </row>
    <row r="2713" spans="1:100" x14ac:dyDescent="0.25">
      <c r="A2713">
        <v>5964</v>
      </c>
      <c r="B2713" t="s">
        <v>2982</v>
      </c>
      <c r="C2713">
        <v>3</v>
      </c>
      <c r="D2713">
        <v>3.7174969810740577</v>
      </c>
      <c r="E2713">
        <v>-1.3126961763674347E-2</v>
      </c>
      <c r="F2713">
        <v>-1.5045625730828711</v>
      </c>
      <c r="G2713">
        <v>-1.5045625730828711</v>
      </c>
      <c r="H2713">
        <v>8.4714658299672521E-2</v>
      </c>
      <c r="I2713">
        <v>0</v>
      </c>
      <c r="J2713">
        <v>5.0828794979803513</v>
      </c>
      <c r="K2713">
        <v>8.4714658299672521E-2</v>
      </c>
      <c r="L2713">
        <v>-0.99999999999999944</v>
      </c>
      <c r="M2713">
        <v>-0.99999999999999944</v>
      </c>
      <c r="N2713">
        <v>1.6942931659934513</v>
      </c>
      <c r="O2713">
        <v>7.295813905971527</v>
      </c>
      <c r="P2713">
        <v>-0.32724604930547285</v>
      </c>
      <c r="Q2713">
        <v>-1.1333781406071317</v>
      </c>
      <c r="R2713">
        <v>-0.37499203476153958</v>
      </c>
      <c r="S2713">
        <v>0.33333333333333326</v>
      </c>
      <c r="T2713">
        <v>0.33874126459085063</v>
      </c>
      <c r="U2713">
        <v>-5.1034336130572004E-2</v>
      </c>
      <c r="V2713">
        <v>-2.9280141306572239E-2</v>
      </c>
      <c r="W2713">
        <v>20.281818487494668</v>
      </c>
      <c r="X2713">
        <v>0.21294967852030719</v>
      </c>
      <c r="Y2713">
        <v>-0.99999999999999944</v>
      </c>
      <c r="Z2713">
        <v>-0.99999999999999944</v>
      </c>
      <c r="AA2713">
        <v>24.532516268690486</v>
      </c>
      <c r="AB2713">
        <v>0.10676716512855551</v>
      </c>
      <c r="AC2713">
        <v>7.8584652091392704E-3</v>
      </c>
      <c r="AD2713">
        <v>-2.2111834018547615E-2</v>
      </c>
      <c r="AE2713">
        <v>4.6256898159573607</v>
      </c>
      <c r="AF2713">
        <v>-0.99999999999999944</v>
      </c>
      <c r="AG2713">
        <v>-0.99999999999999944</v>
      </c>
      <c r="AH2713">
        <v>-0.99999999999999944</v>
      </c>
      <c r="AI2713">
        <v>-7.330292037286168E-2</v>
      </c>
      <c r="AJ2713">
        <v>-2.9280141306572239E-2</v>
      </c>
      <c r="AK2713">
        <v>0.1087741494143751</v>
      </c>
      <c r="AL2713">
        <v>-0.11830071242435096</v>
      </c>
      <c r="AM2713">
        <v>0.13855993794653496</v>
      </c>
      <c r="AN2713">
        <v>0.62005618230145731</v>
      </c>
      <c r="AO2713">
        <v>4.0078691957352479</v>
      </c>
      <c r="AP2713">
        <v>14.909900995414677</v>
      </c>
      <c r="AQ2713">
        <v>25.364697985475029</v>
      </c>
      <c r="AR2713">
        <v>0.59176012048703952</v>
      </c>
      <c r="AS2713">
        <v>0.29766433681997917</v>
      </c>
      <c r="AT2713">
        <v>-0.99999999999999944</v>
      </c>
      <c r="AU2713">
        <v>-0.99999999999999944</v>
      </c>
      <c r="AV2713">
        <v>-1.8795546078444101</v>
      </c>
      <c r="AW2713">
        <v>46.738231170076709</v>
      </c>
      <c r="AX2713">
        <v>42.344158631962237</v>
      </c>
      <c r="AY2713">
        <v>-8.1500412878512868E-2</v>
      </c>
      <c r="AZ2713">
        <v>-51.569064885126309</v>
      </c>
      <c r="BA2713">
        <v>1354.8511507329881</v>
      </c>
    </row>
    <row r="2714" spans="1:100" x14ac:dyDescent="0.25">
      <c r="A2714">
        <v>5965</v>
      </c>
      <c r="B2714" t="s">
        <v>2983</v>
      </c>
      <c r="C2714">
        <v>2</v>
      </c>
      <c r="D2714">
        <v>1.5797418238052492</v>
      </c>
      <c r="E2714">
        <v>-0.47806069385619493</v>
      </c>
      <c r="F2714">
        <v>-1.1134860712571781</v>
      </c>
      <c r="G2714">
        <v>-1.1108756463949774</v>
      </c>
      <c r="H2714">
        <v>-0.17758993869535677</v>
      </c>
      <c r="I2714">
        <v>0</v>
      </c>
      <c r="J2714">
        <v>-10.655396321721408</v>
      </c>
      <c r="K2714">
        <v>-0.17758993869535677</v>
      </c>
      <c r="L2714">
        <v>-1</v>
      </c>
      <c r="M2714">
        <v>-1</v>
      </c>
      <c r="N2714">
        <v>-3.5517987739071364</v>
      </c>
      <c r="O2714">
        <v>-7.2233020331098192</v>
      </c>
      <c r="P2714">
        <v>-2.2533435977736396</v>
      </c>
      <c r="Q2714">
        <v>-4.9783899763217194</v>
      </c>
      <c r="R2714">
        <v>-1.6336517890280018</v>
      </c>
      <c r="S2714">
        <v>0.28165805808715694</v>
      </c>
      <c r="T2714">
        <v>7.8241264563531643E-2</v>
      </c>
      <c r="U2714">
        <v>-0.17738779278987141</v>
      </c>
      <c r="V2714">
        <v>-3.3086706663591509E-2</v>
      </c>
      <c r="W2714">
        <v>8.2231355422620709</v>
      </c>
      <c r="X2714">
        <v>-0.37847039550115369</v>
      </c>
      <c r="Y2714">
        <v>-1</v>
      </c>
      <c r="Z2714">
        <v>-1</v>
      </c>
      <c r="AA2714">
        <v>9.2780322756496858</v>
      </c>
      <c r="AB2714">
        <v>-0.16861110296943571</v>
      </c>
      <c r="AC2714">
        <v>-0.16850602529822195</v>
      </c>
      <c r="AD2714">
        <v>-0.1706401133729733</v>
      </c>
      <c r="AE2714">
        <v>-8.7299511682019357</v>
      </c>
      <c r="AF2714">
        <v>-1</v>
      </c>
      <c r="AG2714">
        <v>-1</v>
      </c>
      <c r="AH2714">
        <v>-1</v>
      </c>
      <c r="AI2714">
        <v>-1.8409885956764366E-2</v>
      </c>
      <c r="AJ2714">
        <v>-3.3086706663591509E-2</v>
      </c>
      <c r="AK2714">
        <v>0.43504089973606958</v>
      </c>
      <c r="AL2714">
        <v>-0.26321294274682222</v>
      </c>
      <c r="AM2714">
        <v>0.49835671514225183</v>
      </c>
      <c r="AN2714">
        <v>-0.31491585492719804</v>
      </c>
      <c r="AO2714">
        <v>13.07713313717419</v>
      </c>
      <c r="AP2714">
        <v>-7.6319718468516093</v>
      </c>
      <c r="AQ2714">
        <v>12.376705957736959</v>
      </c>
      <c r="AR2714">
        <v>0.31789931999008653</v>
      </c>
      <c r="AS2714">
        <v>-0.33050436726795362</v>
      </c>
      <c r="AT2714">
        <v>-1</v>
      </c>
      <c r="AU2714">
        <v>-1</v>
      </c>
      <c r="AV2714">
        <v>-2.1162053607960822</v>
      </c>
      <c r="AW2714">
        <v>16.135931925176656</v>
      </c>
      <c r="AX2714">
        <v>15.743068118022684</v>
      </c>
      <c r="AY2714">
        <v>-0.13133752746399521</v>
      </c>
      <c r="AZ2714">
        <v>-52.208105897294494</v>
      </c>
      <c r="BA2714">
        <v>1360.2311786949981</v>
      </c>
    </row>
    <row r="2715" spans="1:100" x14ac:dyDescent="0.25">
      <c r="A2715">
        <v>5966</v>
      </c>
      <c r="B2715" t="s">
        <v>2984</v>
      </c>
      <c r="C2715">
        <v>2</v>
      </c>
      <c r="D2715">
        <v>2.6339913753597237</v>
      </c>
      <c r="E2715">
        <v>-0.24388226533132504</v>
      </c>
      <c r="F2715">
        <v>-0.53035620357897584</v>
      </c>
      <c r="G2715">
        <v>-0.5250977313015508</v>
      </c>
      <c r="H2715">
        <v>-5.6404458936215582E-2</v>
      </c>
      <c r="I2715">
        <v>0</v>
      </c>
      <c r="J2715">
        <v>-3.3842675361729357</v>
      </c>
      <c r="K2715">
        <v>-5.6404458936215582E-2</v>
      </c>
      <c r="L2715">
        <v>-1</v>
      </c>
      <c r="M2715">
        <v>-1</v>
      </c>
      <c r="N2715">
        <v>-1.1280891787243119</v>
      </c>
      <c r="O2715">
        <v>0.32949967513270728</v>
      </c>
      <c r="P2715">
        <v>-1.0673550307891986</v>
      </c>
      <c r="Q2715">
        <v>-2.2064267914008866</v>
      </c>
      <c r="R2715">
        <v>-0.72320490763437895</v>
      </c>
      <c r="S2715">
        <v>0.30431108722485339</v>
      </c>
      <c r="T2715">
        <v>0.17388280839461717</v>
      </c>
      <c r="U2715">
        <v>-5.8956675987480139E-2</v>
      </c>
      <c r="V2715">
        <v>-1.7426732850112016E-2</v>
      </c>
      <c r="W2715">
        <v>15.697817904185573</v>
      </c>
      <c r="X2715">
        <v>0.1701734321379984</v>
      </c>
      <c r="Y2715">
        <v>-1</v>
      </c>
      <c r="Z2715">
        <v>-1</v>
      </c>
      <c r="AA2715">
        <v>24.667199352617388</v>
      </c>
      <c r="AB2715">
        <v>-3.5768525788739916E-2</v>
      </c>
      <c r="AC2715">
        <v>-3.5613034676846983E-2</v>
      </c>
      <c r="AD2715">
        <v>-3.8888349704093897E-2</v>
      </c>
      <c r="AE2715">
        <v>3.5083684547091813</v>
      </c>
      <c r="AF2715">
        <v>-1</v>
      </c>
      <c r="AG2715">
        <v>-1</v>
      </c>
      <c r="AH2715">
        <v>-1</v>
      </c>
      <c r="AI2715">
        <v>-9.8228551331826924E-3</v>
      </c>
      <c r="AJ2715">
        <v>-1.7426732850112016E-2</v>
      </c>
      <c r="AK2715">
        <v>0.27499984920328585</v>
      </c>
      <c r="AL2715">
        <v>-0.10317189221403854</v>
      </c>
      <c r="AM2715">
        <v>0.31195316307500953</v>
      </c>
      <c r="AN2715">
        <v>-0.1285123028599558</v>
      </c>
      <c r="AO2715">
        <v>8.3305686135161601</v>
      </c>
      <c r="AP2715">
        <v>-2.8854073231935793</v>
      </c>
      <c r="AQ2715">
        <v>20.334032890074766</v>
      </c>
      <c r="AR2715">
        <v>0.49305566147366642</v>
      </c>
      <c r="AS2715">
        <v>0.23592926450376828</v>
      </c>
      <c r="AT2715">
        <v>-1</v>
      </c>
      <c r="AU2715">
        <v>-1</v>
      </c>
      <c r="AV2715">
        <v>-0.90800568863533548</v>
      </c>
      <c r="AW2715">
        <v>33.870821059947431</v>
      </c>
      <c r="AX2715">
        <v>33.710295607402465</v>
      </c>
      <c r="AY2715">
        <v>5.2686790189008514E-3</v>
      </c>
      <c r="AZ2715">
        <v>-28.275720263957858</v>
      </c>
      <c r="BA2715">
        <v>1375.3933727571052</v>
      </c>
    </row>
    <row r="2716" spans="1:100" x14ac:dyDescent="0.25">
      <c r="A2716">
        <v>5968</v>
      </c>
      <c r="B2716" t="s">
        <v>2985</v>
      </c>
      <c r="C2716">
        <v>3</v>
      </c>
      <c r="D2716">
        <v>3.4874617820614464</v>
      </c>
      <c r="E2716">
        <v>0</v>
      </c>
      <c r="F2716">
        <v>0.91278176151799661</v>
      </c>
      <c r="G2716">
        <v>0.91278176151799661</v>
      </c>
      <c r="H2716">
        <v>0.14576077250090561</v>
      </c>
      <c r="I2716">
        <v>0</v>
      </c>
      <c r="J2716">
        <v>8.7456463500543471</v>
      </c>
      <c r="K2716">
        <v>0.14576077250090561</v>
      </c>
      <c r="L2716">
        <v>-1.0000000000000002</v>
      </c>
      <c r="M2716">
        <v>-1.0000000000000002</v>
      </c>
      <c r="N2716">
        <v>2.9152154500181151</v>
      </c>
      <c r="O2716">
        <v>13.145889893633784</v>
      </c>
      <c r="P2716">
        <v>0.32577619443485567</v>
      </c>
      <c r="Q2716">
        <v>2.7627208797588221</v>
      </c>
      <c r="R2716">
        <v>1.0273817760486192</v>
      </c>
      <c r="S2716">
        <v>0.33333333333333359</v>
      </c>
      <c r="T2716">
        <v>0.41150041727248537</v>
      </c>
      <c r="U2716">
        <v>9.2548511872028477E-2</v>
      </c>
      <c r="V2716">
        <v>1.8040163791241466E-2</v>
      </c>
      <c r="W2716">
        <v>28.386466150727333</v>
      </c>
      <c r="X2716">
        <v>1.1556750922796277</v>
      </c>
      <c r="Y2716">
        <v>-1.0000000000000002</v>
      </c>
      <c r="Z2716">
        <v>-1.0000000000000002</v>
      </c>
      <c r="AA2716">
        <v>48.124293941890606</v>
      </c>
      <c r="AB2716">
        <v>-0.39433852562284744</v>
      </c>
      <c r="AC2716">
        <v>0.41468714283825608</v>
      </c>
      <c r="AD2716">
        <v>0.35386030308688432</v>
      </c>
      <c r="AE2716">
        <v>18.710446015114659</v>
      </c>
      <c r="AF2716">
        <v>-1.0000000000000002</v>
      </c>
      <c r="AG2716">
        <v>-1.0000000000000002</v>
      </c>
      <c r="AH2716">
        <v>-1.0000000000000002</v>
      </c>
      <c r="AI2716">
        <v>1.8501420631168736E-2</v>
      </c>
      <c r="AJ2716">
        <v>1.8040163791241466E-2</v>
      </c>
      <c r="AK2716">
        <v>-0.16974339497255225</v>
      </c>
      <c r="AL2716">
        <v>-4.0138683098769848E-2</v>
      </c>
      <c r="AM2716">
        <v>0.3419613591291833</v>
      </c>
      <c r="AN2716">
        <v>0.23025205825600659</v>
      </c>
      <c r="AO2716">
        <v>7.7003170033668189</v>
      </c>
      <c r="AP2716">
        <v>5.555608040906316</v>
      </c>
      <c r="AQ2716">
        <v>37.132112500781702</v>
      </c>
      <c r="AR2716">
        <v>0.85542242626908838</v>
      </c>
      <c r="AS2716">
        <v>1.3014358647805326</v>
      </c>
      <c r="AT2716">
        <v>-1.0000000000000002</v>
      </c>
      <c r="AU2716">
        <v>-1.0000000000000002</v>
      </c>
      <c r="AV2716">
        <v>1.9401635375666151</v>
      </c>
      <c r="AW2716">
        <v>66.825791876430728</v>
      </c>
      <c r="AX2716">
        <v>68.999836668178204</v>
      </c>
      <c r="AY2716">
        <v>-1.5742047744824017E-2</v>
      </c>
      <c r="AZ2716">
        <v>-38.820095671494109</v>
      </c>
      <c r="BA2716">
        <v>1352.6110722739322</v>
      </c>
    </row>
    <row r="2717" spans="1:100" x14ac:dyDescent="0.25">
      <c r="A2717">
        <v>5969</v>
      </c>
      <c r="B2717" t="s">
        <v>2986</v>
      </c>
      <c r="C2717">
        <v>3</v>
      </c>
      <c r="D2717">
        <v>4.8050023058557594</v>
      </c>
      <c r="E2717">
        <v>-8.1874736647848598E-3</v>
      </c>
      <c r="F2717">
        <v>0.31660727530043342</v>
      </c>
      <c r="G2717">
        <v>0.31289188456478156</v>
      </c>
      <c r="H2717">
        <v>-8.7358542371239467E-3</v>
      </c>
      <c r="I2717">
        <v>0</v>
      </c>
      <c r="J2717">
        <v>-0.52415125422743514</v>
      </c>
      <c r="K2717">
        <v>-8.7358542371239467E-3</v>
      </c>
      <c r="L2717">
        <v>-1.0000000000000009</v>
      </c>
      <c r="M2717">
        <v>-1.0000000000000009</v>
      </c>
      <c r="N2717">
        <v>-0.1747170847424786</v>
      </c>
      <c r="O2717">
        <v>4.5937429361931077</v>
      </c>
      <c r="P2717">
        <v>-0.29161744413786717</v>
      </c>
      <c r="Q2717">
        <v>0.33346135800188681</v>
      </c>
      <c r="R2717">
        <v>0.10461429245160805</v>
      </c>
      <c r="S2717">
        <v>0.3333333333333337</v>
      </c>
      <c r="T2717">
        <v>0.35717604211883769</v>
      </c>
      <c r="U2717">
        <v>8.6804960627174438E-2</v>
      </c>
      <c r="V2717">
        <v>-1.6649037869180334E-2</v>
      </c>
      <c r="W2717">
        <v>30.776046097891577</v>
      </c>
      <c r="X2717">
        <v>0.97041355376841465</v>
      </c>
      <c r="Y2717">
        <v>-1.0000000000000009</v>
      </c>
      <c r="Z2717">
        <v>-1.0000000000000009</v>
      </c>
      <c r="AA2717">
        <v>33.934945466492209</v>
      </c>
      <c r="AB2717">
        <v>4.8481569883318164E-2</v>
      </c>
      <c r="AC2717">
        <v>-7.2054968006527415E-2</v>
      </c>
      <c r="AD2717">
        <v>8.4659099646190034E-2</v>
      </c>
      <c r="AE2717">
        <v>3.0542850761490392</v>
      </c>
      <c r="AF2717">
        <v>-1.0000000000000009</v>
      </c>
      <c r="AG2717">
        <v>-1.0000000000000009</v>
      </c>
      <c r="AH2717">
        <v>-1.0000000000000009</v>
      </c>
      <c r="AI2717">
        <v>6.2509907112055594E-3</v>
      </c>
      <c r="AJ2717">
        <v>-1.6649037869180334E-2</v>
      </c>
      <c r="AK2717">
        <v>0.27158012493985195</v>
      </c>
      <c r="AL2717">
        <v>-0.15269646737207149</v>
      </c>
      <c r="AM2717">
        <v>0.28692224456351989</v>
      </c>
      <c r="AN2717">
        <v>-8.6189445701557732E-3</v>
      </c>
      <c r="AO2717">
        <v>8.5309567387872587</v>
      </c>
      <c r="AP2717">
        <v>-0.97895595111425193</v>
      </c>
      <c r="AQ2717">
        <v>30.251894843664143</v>
      </c>
      <c r="AR2717">
        <v>0.76066529821016537</v>
      </c>
      <c r="AS2717">
        <v>0.96167769953129068</v>
      </c>
      <c r="AT2717">
        <v>-1.0000000000000009</v>
      </c>
      <c r="AU2717">
        <v>-1.0000000000000009</v>
      </c>
      <c r="AV2717">
        <v>0.41750617701638953</v>
      </c>
      <c r="AW2717">
        <v>37.549732451571067</v>
      </c>
      <c r="AX2717">
        <v>36.009848478877139</v>
      </c>
      <c r="AY2717">
        <v>3.9388807197351841E-2</v>
      </c>
      <c r="AZ2717">
        <v>-44.015786354732306</v>
      </c>
      <c r="BA2717">
        <v>1285.453814592152</v>
      </c>
    </row>
    <row r="2718" spans="1:100" x14ac:dyDescent="0.25">
      <c r="A2718">
        <v>5970</v>
      </c>
      <c r="B2718" t="s">
        <v>2987</v>
      </c>
      <c r="C2718">
        <v>2</v>
      </c>
      <c r="D2718">
        <v>5.213021710275731</v>
      </c>
      <c r="E2718">
        <v>0.3289927907292437</v>
      </c>
      <c r="F2718">
        <v>0.89616526443602118</v>
      </c>
      <c r="G2718">
        <v>0.90790170447932184</v>
      </c>
      <c r="H2718">
        <v>0.24005383975534</v>
      </c>
      <c r="I2718">
        <v>0</v>
      </c>
      <c r="J2718">
        <v>14.403230385320398</v>
      </c>
      <c r="K2718">
        <v>0.24005383975534</v>
      </c>
      <c r="L2718">
        <v>-1</v>
      </c>
      <c r="M2718">
        <v>-1</v>
      </c>
      <c r="N2718">
        <v>4.8010767951067992</v>
      </c>
      <c r="O2718">
        <v>18.806059319328494</v>
      </c>
      <c r="P2718">
        <v>1.8339509139052348</v>
      </c>
      <c r="Q2718">
        <v>4.5746784323482341</v>
      </c>
      <c r="R2718">
        <v>1.5040382740028688</v>
      </c>
      <c r="S2718">
        <v>0.35972761478012893</v>
      </c>
      <c r="T2718">
        <v>0.40785250034740822</v>
      </c>
      <c r="U2718">
        <v>0.2307635732466648</v>
      </c>
      <c r="V2718">
        <v>2.0882553076927841E-2</v>
      </c>
      <c r="W2718">
        <v>33.983272734911431</v>
      </c>
      <c r="X2718">
        <v>1.5123310573980251</v>
      </c>
      <c r="Y2718">
        <v>-1</v>
      </c>
      <c r="Z2718">
        <v>-1</v>
      </c>
      <c r="AA2718">
        <v>62.314005710817298</v>
      </c>
      <c r="AB2718">
        <v>0.28920674767689208</v>
      </c>
      <c r="AC2718">
        <v>0.28948556612869947</v>
      </c>
      <c r="AD2718">
        <v>0.28341844632888219</v>
      </c>
      <c r="AE2718">
        <v>33.447197937108719</v>
      </c>
      <c r="AF2718">
        <v>-1</v>
      </c>
      <c r="AG2718">
        <v>-1</v>
      </c>
      <c r="AH2718">
        <v>-1</v>
      </c>
      <c r="AI2718">
        <v>1.1183758479525673E-2</v>
      </c>
      <c r="AJ2718">
        <v>2.0882553076927841E-2</v>
      </c>
      <c r="AK2718">
        <v>-0.11651155675110152</v>
      </c>
      <c r="AL2718">
        <v>0.28833951374034883</v>
      </c>
      <c r="AM2718">
        <v>-0.14404932192360287</v>
      </c>
      <c r="AN2718">
        <v>0.3274901821386566</v>
      </c>
      <c r="AO2718">
        <v>-3.2810406824994276</v>
      </c>
      <c r="AP2718">
        <v>8.7262019728220075</v>
      </c>
      <c r="AQ2718">
        <v>39.800190132526218</v>
      </c>
      <c r="AR2718">
        <v>0.92154388551225896</v>
      </c>
      <c r="AS2718">
        <v>1.6216064193120525</v>
      </c>
      <c r="AT2718">
        <v>-1</v>
      </c>
      <c r="AU2718">
        <v>-1</v>
      </c>
      <c r="AV2718">
        <v>2.0476356967877565</v>
      </c>
      <c r="AW2718">
        <v>77.256011025174288</v>
      </c>
      <c r="AX2718">
        <v>77.663859221560529</v>
      </c>
      <c r="AY2718">
        <v>0.33945098902103515</v>
      </c>
      <c r="AZ2718">
        <v>30.270520940768833</v>
      </c>
      <c r="BA2718">
        <v>1460.6948186967882</v>
      </c>
    </row>
    <row r="2719" spans="1:100" x14ac:dyDescent="0.25">
      <c r="A2719">
        <v>5971</v>
      </c>
      <c r="B2719" t="s">
        <v>2988</v>
      </c>
      <c r="C2719">
        <v>2</v>
      </c>
      <c r="D2719">
        <v>3.0361132163768287</v>
      </c>
      <c r="E2719">
        <v>-0.15455971293747919</v>
      </c>
      <c r="F2719">
        <v>-0.30793329090420285</v>
      </c>
      <c r="G2719">
        <v>-0.30166477532143304</v>
      </c>
      <c r="H2719">
        <v>-1.0180746387859901E-2</v>
      </c>
      <c r="I2719">
        <v>0</v>
      </c>
      <c r="J2719">
        <v>-0.61084478327159442</v>
      </c>
      <c r="K2719">
        <v>-1.0180746387859901E-2</v>
      </c>
      <c r="L2719">
        <v>-1</v>
      </c>
      <c r="M2719">
        <v>-1</v>
      </c>
      <c r="N2719">
        <v>-0.20361492775719792</v>
      </c>
      <c r="O2719">
        <v>3.210360779865824</v>
      </c>
      <c r="P2719">
        <v>-0.61498404777305993</v>
      </c>
      <c r="Q2719">
        <v>-1.1491183604810515</v>
      </c>
      <c r="R2719">
        <v>-0.37593364197013385</v>
      </c>
      <c r="S2719">
        <v>0.31295161997920284</v>
      </c>
      <c r="T2719">
        <v>0.21036331116207502</v>
      </c>
      <c r="U2719">
        <v>-1.3783558624452685E-2</v>
      </c>
      <c r="V2719">
        <v>-1.1453557437449167E-2</v>
      </c>
      <c r="W2719">
        <v>18.548881988550466</v>
      </c>
      <c r="X2719">
        <v>0.37944235305679175</v>
      </c>
      <c r="Y2719">
        <v>-1</v>
      </c>
      <c r="Z2719">
        <v>-1</v>
      </c>
      <c r="AA2719">
        <v>30.537081097016031</v>
      </c>
      <c r="AB2719">
        <v>1.490154717699467E-2</v>
      </c>
      <c r="AC2719">
        <v>1.5076267460527301E-2</v>
      </c>
      <c r="AD2719">
        <v>1.1365654848871448E-2</v>
      </c>
      <c r="AE2719">
        <v>8.1764241446209311</v>
      </c>
      <c r="AF2719">
        <v>-1</v>
      </c>
      <c r="AG2719">
        <v>-1</v>
      </c>
      <c r="AH2719">
        <v>-1</v>
      </c>
      <c r="AI2719">
        <v>-6.547508571680398E-3</v>
      </c>
      <c r="AJ2719">
        <v>-1.1453557437449167E-2</v>
      </c>
      <c r="AK2719">
        <v>0.21395547713439333</v>
      </c>
      <c r="AL2719">
        <v>-4.2127520145146022E-2</v>
      </c>
      <c r="AM2719">
        <v>0.24085335618499537</v>
      </c>
      <c r="AN2719">
        <v>-5.7412495969941621E-2</v>
      </c>
      <c r="AO2719">
        <v>6.5200890530121995</v>
      </c>
      <c r="AP2719">
        <v>-1.0749277626896192</v>
      </c>
      <c r="AQ2719">
        <v>23.369191834072979</v>
      </c>
      <c r="AR2719">
        <v>0.55986545086304162</v>
      </c>
      <c r="AS2719">
        <v>0.45198374087152982</v>
      </c>
      <c r="AT2719">
        <v>-1</v>
      </c>
      <c r="AU2719">
        <v>-1</v>
      </c>
      <c r="AV2719">
        <v>-0.44716273568442055</v>
      </c>
      <c r="AW2719">
        <v>40.635430310757968</v>
      </c>
      <c r="AX2719">
        <v>40.563525552200026</v>
      </c>
      <c r="AY2719">
        <v>5.7374311090802599E-2</v>
      </c>
      <c r="AZ2719">
        <v>-19.147203247641762</v>
      </c>
      <c r="BA2719">
        <v>1383.5081238003008</v>
      </c>
    </row>
    <row r="2720" spans="1:100" x14ac:dyDescent="0.25">
      <c r="A2720">
        <v>5973</v>
      </c>
      <c r="B2720" t="s">
        <v>2989</v>
      </c>
      <c r="C2720">
        <v>2</v>
      </c>
      <c r="D2720">
        <v>3.4360583497104971</v>
      </c>
      <c r="E2720">
        <v>-6.5720668441657554E-2</v>
      </c>
      <c r="F2720">
        <v>-8.6714365711847902E-2</v>
      </c>
      <c r="G2720">
        <v>-7.944127424380118E-2</v>
      </c>
      <c r="H2720">
        <v>3.5792754657418852E-2</v>
      </c>
      <c r="I2720">
        <v>0</v>
      </c>
      <c r="J2720">
        <v>2.1475652794451308</v>
      </c>
      <c r="K2720">
        <v>3.5792754657418852E-2</v>
      </c>
      <c r="L2720">
        <v>-1</v>
      </c>
      <c r="M2720">
        <v>-1</v>
      </c>
      <c r="N2720">
        <v>0.71585509314837692</v>
      </c>
      <c r="O2720">
        <v>6.0756276246957128</v>
      </c>
      <c r="P2720">
        <v>-0.16506177381486314</v>
      </c>
      <c r="Q2720">
        <v>-9.7533198358364492E-2</v>
      </c>
      <c r="R2720">
        <v>-3.0542174802523747E-2</v>
      </c>
      <c r="S2720">
        <v>0.321545381053636</v>
      </c>
      <c r="T2720">
        <v>0.24664634295787741</v>
      </c>
      <c r="U2720">
        <v>3.1145034165126644E-2</v>
      </c>
      <c r="V2720">
        <v>-5.5127151524333277E-3</v>
      </c>
      <c r="W2720">
        <v>21.384513105925283</v>
      </c>
      <c r="X2720">
        <v>0.58757848977536309</v>
      </c>
      <c r="Y2720">
        <v>-1</v>
      </c>
      <c r="Z2720">
        <v>-1</v>
      </c>
      <c r="AA2720">
        <v>36.375188848085742</v>
      </c>
      <c r="AB2720">
        <v>6.5297340245706437E-2</v>
      </c>
      <c r="AC2720">
        <v>6.5491185612313124E-2</v>
      </c>
      <c r="AD2720">
        <v>6.1347631706058815E-2</v>
      </c>
      <c r="AE2720">
        <v>12.819211391860581</v>
      </c>
      <c r="AF2720">
        <v>-1</v>
      </c>
      <c r="AG2720">
        <v>-1</v>
      </c>
      <c r="AH2720">
        <v>-1</v>
      </c>
      <c r="AI2720">
        <v>-3.2898916415960459E-3</v>
      </c>
      <c r="AJ2720">
        <v>-5.5127151524333277E-3</v>
      </c>
      <c r="AK2720">
        <v>0.15324154161522119</v>
      </c>
      <c r="AL2720">
        <v>1.8586415374026152E-2</v>
      </c>
      <c r="AM2720">
        <v>0.17013841646747024</v>
      </c>
      <c r="AN2720">
        <v>1.330244374758352E-2</v>
      </c>
      <c r="AO2720">
        <v>4.7194097181316117</v>
      </c>
      <c r="AP2720">
        <v>0.72575157219096931</v>
      </c>
      <c r="AQ2720">
        <v>26.387921295461787</v>
      </c>
      <c r="AR2720">
        <v>0.62631359518105056</v>
      </c>
      <c r="AS2720">
        <v>0.66686870245352159</v>
      </c>
      <c r="AT2720">
        <v>-1</v>
      </c>
      <c r="AU2720">
        <v>-1</v>
      </c>
      <c r="AV2720">
        <v>1.1185648968466633E-2</v>
      </c>
      <c r="AW2720">
        <v>47.363422358945449</v>
      </c>
      <c r="AX2720">
        <v>47.379658585674726</v>
      </c>
      <c r="AY2720">
        <v>0.10919789250513665</v>
      </c>
      <c r="AZ2720">
        <v>-10.068099396941186</v>
      </c>
      <c r="BA2720">
        <v>1374.7751301239332</v>
      </c>
    </row>
    <row r="2721" spans="1:100" x14ac:dyDescent="0.25">
      <c r="A2721">
        <v>5974</v>
      </c>
      <c r="B2721" t="s">
        <v>2990</v>
      </c>
      <c r="C2721">
        <v>3</v>
      </c>
      <c r="D2721">
        <v>2.5438802606805493</v>
      </c>
      <c r="E2721">
        <v>0</v>
      </c>
      <c r="F2721">
        <v>1.6254847803582093</v>
      </c>
      <c r="G2721">
        <v>1.6254847803582093</v>
      </c>
      <c r="H2721">
        <v>0.12197336323695571</v>
      </c>
      <c r="I2721">
        <v>0</v>
      </c>
      <c r="J2721">
        <v>7.3184017942173432</v>
      </c>
      <c r="K2721">
        <v>0.12197336323695571</v>
      </c>
      <c r="L2721">
        <v>-1.0000000000000002</v>
      </c>
      <c r="M2721">
        <v>-1.0000000000000002</v>
      </c>
      <c r="N2721">
        <v>2.4394672647391138</v>
      </c>
      <c r="O2721">
        <v>11.487766835256103</v>
      </c>
      <c r="P2721">
        <v>-2.1549040597284499</v>
      </c>
      <c r="Q2721">
        <v>-0.41371842437466055</v>
      </c>
      <c r="R2721">
        <v>-0.34902923732554636</v>
      </c>
      <c r="S2721">
        <v>0.33230945457183575</v>
      </c>
      <c r="T2721">
        <v>3.8529201605313514E-2</v>
      </c>
      <c r="U2721">
        <v>-2.3636526657915938E-2</v>
      </c>
      <c r="V2721">
        <v>0</v>
      </c>
      <c r="W2721">
        <v>9.009150651291117</v>
      </c>
      <c r="X2721">
        <v>-0.17838149235093559</v>
      </c>
      <c r="Y2721">
        <v>-1.0000000000000002</v>
      </c>
      <c r="Z2721">
        <v>-1.0000000000000002</v>
      </c>
      <c r="AA2721">
        <v>36.239973876038789</v>
      </c>
      <c r="AB2721">
        <v>0.20215145855903946</v>
      </c>
      <c r="AC2721">
        <v>0.12419477326201653</v>
      </c>
      <c r="AD2721">
        <v>0.22525081742040864</v>
      </c>
      <c r="AE2721">
        <v>27.579852462073262</v>
      </c>
      <c r="AF2721">
        <v>-1.0000000000000002</v>
      </c>
      <c r="AG2721">
        <v>-1.0000000000000002</v>
      </c>
      <c r="AH2721">
        <v>-1.0000000000000002</v>
      </c>
      <c r="AI2721">
        <v>9.4368898811308822E-3</v>
      </c>
      <c r="AJ2721">
        <v>0</v>
      </c>
      <c r="AK2721">
        <v>0.1536967738710972</v>
      </c>
      <c r="AL2721">
        <v>0.1715602976264686</v>
      </c>
      <c r="AM2721">
        <v>8.3950204656798769E-2</v>
      </c>
      <c r="AN2721">
        <v>-0.20045945167261731</v>
      </c>
      <c r="AO2721">
        <v>2.8672389857754559</v>
      </c>
      <c r="AP2721">
        <v>-4.1536848036830882</v>
      </c>
      <c r="AQ2721">
        <v>16.327552445508445</v>
      </c>
      <c r="AR2721">
        <v>0.34720212951923329</v>
      </c>
      <c r="AS2721">
        <v>-5.6408129113980424E-2</v>
      </c>
      <c r="AT2721">
        <v>-1.0000000000000002</v>
      </c>
      <c r="AU2721">
        <v>-1.0000000000000002</v>
      </c>
      <c r="AV2721">
        <v>1.2764555430326625</v>
      </c>
      <c r="AW2721">
        <v>43.574055907611772</v>
      </c>
      <c r="AX2721">
        <v>43.762793705234394</v>
      </c>
      <c r="AY2721">
        <v>0.19616519426308848</v>
      </c>
      <c r="AZ2721">
        <v>-5.6667131012218857</v>
      </c>
      <c r="BA2721">
        <v>1452.7095081853795</v>
      </c>
    </row>
    <row r="2722" spans="1:100" x14ac:dyDescent="0.25">
      <c r="A2722">
        <v>5975</v>
      </c>
      <c r="B2722" t="s">
        <v>2991</v>
      </c>
      <c r="C2722">
        <v>3</v>
      </c>
      <c r="D2722">
        <v>5.0801757655057784</v>
      </c>
      <c r="E2722">
        <v>0</v>
      </c>
      <c r="F2722">
        <v>-0.15625401443412165</v>
      </c>
      <c r="G2722">
        <v>-0.15625401443412165</v>
      </c>
      <c r="H2722">
        <v>0.54798600083297255</v>
      </c>
      <c r="I2722">
        <v>0</v>
      </c>
      <c r="J2722">
        <v>32.87916004997836</v>
      </c>
      <c r="K2722">
        <v>0.54798600083297255</v>
      </c>
      <c r="L2722">
        <v>-0.99999999999999967</v>
      </c>
      <c r="M2722">
        <v>-0.99999999999999967</v>
      </c>
      <c r="N2722">
        <v>10.959720016659452</v>
      </c>
      <c r="O2722">
        <v>37.80308180105002</v>
      </c>
      <c r="P2722">
        <v>-0.35482157605306947</v>
      </c>
      <c r="Q2722">
        <v>-1.5502201384015293</v>
      </c>
      <c r="R2722">
        <v>-0.49105133678105417</v>
      </c>
      <c r="S2722">
        <v>0.33333333333333337</v>
      </c>
      <c r="T2722">
        <v>0.36196998647319428</v>
      </c>
      <c r="U2722">
        <v>3.7440524057713719E-2</v>
      </c>
      <c r="V2722">
        <v>0</v>
      </c>
      <c r="W2722">
        <v>7.3903137212507479</v>
      </c>
      <c r="X2722">
        <v>0.32571606834427097</v>
      </c>
      <c r="Y2722">
        <v>-0.99999999999999967</v>
      </c>
      <c r="Z2722">
        <v>-0.99999999999999967</v>
      </c>
      <c r="AA2722">
        <v>48.013562846416363</v>
      </c>
      <c r="AB2722">
        <v>0.22701459845010349</v>
      </c>
      <c r="AC2722">
        <v>0.28650406429800945</v>
      </c>
      <c r="AD2722">
        <v>0.30876734649082038</v>
      </c>
      <c r="AE2722">
        <v>41.114300461946641</v>
      </c>
      <c r="AF2722">
        <v>-0.99999999999999967</v>
      </c>
      <c r="AG2722">
        <v>-0.99999999999999967</v>
      </c>
      <c r="AH2722">
        <v>-0.99999999999999967</v>
      </c>
      <c r="AI2722">
        <v>0</v>
      </c>
      <c r="AJ2722">
        <v>0</v>
      </c>
      <c r="AK2722">
        <v>0.29889404994410423</v>
      </c>
      <c r="AL2722">
        <v>-2.1044704716713679E-2</v>
      </c>
      <c r="AM2722">
        <v>0.12759178674179278</v>
      </c>
      <c r="AN2722">
        <v>0.58799383200982613</v>
      </c>
      <c r="AO2722">
        <v>4.6842649182653417</v>
      </c>
      <c r="AP2722">
        <v>14.594622276662092</v>
      </c>
      <c r="AQ2722">
        <v>40.269473771229094</v>
      </c>
      <c r="AR2722">
        <v>0.73274384386424141</v>
      </c>
      <c r="AS2722">
        <v>0.8737020691772438</v>
      </c>
      <c r="AT2722">
        <v>-0.99999999999999967</v>
      </c>
      <c r="AU2722">
        <v>-0.99999999999999967</v>
      </c>
      <c r="AV2722">
        <v>-0.64730535121517574</v>
      </c>
      <c r="AW2722">
        <v>100.41126692412848</v>
      </c>
      <c r="AX2722">
        <v>100.41126692412848</v>
      </c>
      <c r="AY2722">
        <v>0.31712880464565357</v>
      </c>
      <c r="AZ2722">
        <v>22.28186062304415</v>
      </c>
      <c r="BA2722">
        <v>1469.1708547734113</v>
      </c>
    </row>
    <row r="2723" spans="1:100" x14ac:dyDescent="0.25">
      <c r="A2723">
        <v>5976</v>
      </c>
      <c r="B2723" t="s">
        <v>2992</v>
      </c>
      <c r="C2723">
        <v>2</v>
      </c>
      <c r="D2723">
        <v>4.1038202469019565</v>
      </c>
      <c r="E2723">
        <v>8.2607999550193545E-2</v>
      </c>
      <c r="F2723">
        <v>0.2826402203779908</v>
      </c>
      <c r="G2723">
        <v>0.29159058565965756</v>
      </c>
      <c r="H2723">
        <v>0.11255166411742436</v>
      </c>
      <c r="I2723">
        <v>0</v>
      </c>
      <c r="J2723">
        <v>6.7530998470454602</v>
      </c>
      <c r="K2723">
        <v>0.11255166411742436</v>
      </c>
      <c r="L2723">
        <v>-1</v>
      </c>
      <c r="M2723">
        <v>-1</v>
      </c>
      <c r="N2723">
        <v>2.2510332823484869</v>
      </c>
      <c r="O2723">
        <v>10.859573883311995</v>
      </c>
      <c r="P2723">
        <v>0.58614364464529212</v>
      </c>
      <c r="Q2723">
        <v>1.658228890967002</v>
      </c>
      <c r="R2723">
        <v>0.54613507956768004</v>
      </c>
      <c r="S2723">
        <v>0.33589381467812024</v>
      </c>
      <c r="T2723">
        <v>0.30722571779829982</v>
      </c>
      <c r="U2723">
        <v>0.1061593295241906</v>
      </c>
      <c r="V2723">
        <v>4.4063156958499411E-3</v>
      </c>
      <c r="W2723">
        <v>26.118978553448564</v>
      </c>
      <c r="X2723">
        <v>0.93508961054037254</v>
      </c>
      <c r="Y2723">
        <v>-1</v>
      </c>
      <c r="Z2723">
        <v>-1</v>
      </c>
      <c r="AA2723">
        <v>46.122690650064271</v>
      </c>
      <c r="AB2723">
        <v>0.14943985776936752</v>
      </c>
      <c r="AC2723">
        <v>0.14966563502035804</v>
      </c>
      <c r="AD2723">
        <v>0.1447992277120787</v>
      </c>
      <c r="AE2723">
        <v>20.570965725339487</v>
      </c>
      <c r="AF2723">
        <v>-1</v>
      </c>
      <c r="AG2723">
        <v>-1</v>
      </c>
      <c r="AH2723">
        <v>-1</v>
      </c>
      <c r="AI2723">
        <v>2.1491355655216676E-3</v>
      </c>
      <c r="AJ2723">
        <v>4.4063156958499411E-3</v>
      </c>
      <c r="AK2723">
        <v>5.187150510469226E-2</v>
      </c>
      <c r="AL2723">
        <v>0.11995645188455506</v>
      </c>
      <c r="AM2723">
        <v>5.2070365702720244E-2</v>
      </c>
      <c r="AN2723">
        <v>0.13137049451233351</v>
      </c>
      <c r="AO2723">
        <v>1.7129347077452464</v>
      </c>
      <c r="AP2723">
        <v>3.7322265825773346</v>
      </c>
      <c r="AQ2723">
        <v>31.42809391974772</v>
      </c>
      <c r="AR2723">
        <v>0.73725766029516948</v>
      </c>
      <c r="AS2723">
        <v>1.0256478890580785</v>
      </c>
      <c r="AT2723">
        <v>-1</v>
      </c>
      <c r="AU2723">
        <v>-1</v>
      </c>
      <c r="AV2723">
        <v>0.77645958631903078</v>
      </c>
      <c r="AW2723">
        <v>58.59670502684213</v>
      </c>
      <c r="AX2723">
        <v>58.760104418341349</v>
      </c>
      <c r="AY2723">
        <v>0.19572429365431784</v>
      </c>
      <c r="AZ2723">
        <v>5.090678912492816</v>
      </c>
      <c r="BA2723">
        <v>1466.8122682822209</v>
      </c>
    </row>
    <row r="2724" spans="1:100" x14ac:dyDescent="0.25">
      <c r="A2724">
        <v>5977</v>
      </c>
      <c r="B2724" t="s">
        <v>2993</v>
      </c>
      <c r="C2724">
        <v>3</v>
      </c>
      <c r="D2724">
        <v>0.43419461256662323</v>
      </c>
      <c r="E2724">
        <v>0</v>
      </c>
      <c r="F2724">
        <v>-0.22364091678408909</v>
      </c>
      <c r="G2724">
        <v>-0.22364091678408909</v>
      </c>
      <c r="H2724">
        <v>-9.14500769361766E-2</v>
      </c>
      <c r="I2724">
        <v>0</v>
      </c>
      <c r="J2724">
        <v>-5.4870046161705917</v>
      </c>
      <c r="K2724">
        <v>-9.14500769361766E-2</v>
      </c>
      <c r="L2724">
        <v>-0.99999999999999944</v>
      </c>
      <c r="M2724">
        <v>-0.99999999999999944</v>
      </c>
      <c r="N2724">
        <v>-1.8290015387235314</v>
      </c>
      <c r="O2724">
        <v>-5.2764509203880596</v>
      </c>
      <c r="P2724">
        <v>-0.25722308127221694</v>
      </c>
      <c r="Q2724">
        <v>1.7813931210733183</v>
      </c>
      <c r="R2724">
        <v>0.46178737063452918</v>
      </c>
      <c r="S2724">
        <v>0.33333333333333354</v>
      </c>
      <c r="T2724">
        <v>0.34113860746954489</v>
      </c>
      <c r="U2724">
        <v>0.14102602214783186</v>
      </c>
      <c r="V2724">
        <v>-1.3700050691934208E-2</v>
      </c>
      <c r="W2724">
        <v>35.729919567798106</v>
      </c>
      <c r="X2724">
        <v>1.255631076314988</v>
      </c>
      <c r="Y2724">
        <v>-0.99999999999999944</v>
      </c>
      <c r="Z2724">
        <v>-0.99999999999999944</v>
      </c>
      <c r="AA2724">
        <v>49.581745162673386</v>
      </c>
      <c r="AB2724">
        <v>0.16327063927443761</v>
      </c>
      <c r="AC2724">
        <v>-3.0161738469987685E-2</v>
      </c>
      <c r="AD2724">
        <v>0.13469186368036579</v>
      </c>
      <c r="AE2724">
        <v>13.390038224240785</v>
      </c>
      <c r="AF2724">
        <v>-0.99999999999999944</v>
      </c>
      <c r="AG2724">
        <v>-0.99999999999999944</v>
      </c>
      <c r="AH2724">
        <v>-0.99999999999999944</v>
      </c>
      <c r="AI2724">
        <v>0</v>
      </c>
      <c r="AJ2724">
        <v>-1.3700050691934208E-2</v>
      </c>
      <c r="AK2724">
        <v>5.6556641235790562E-3</v>
      </c>
      <c r="AL2724">
        <v>-0.14495642037548828</v>
      </c>
      <c r="AM2724">
        <v>-0.19456113202182429</v>
      </c>
      <c r="AN2724">
        <v>-8.9011174137607479E-2</v>
      </c>
      <c r="AO2724">
        <v>-4.8357499799277113</v>
      </c>
      <c r="AP2724">
        <v>-2.9500614553176283</v>
      </c>
      <c r="AQ2724">
        <v>30.242914951627498</v>
      </c>
      <c r="AR2724">
        <v>0.80179791225877595</v>
      </c>
      <c r="AS2724">
        <v>1.164180999378811</v>
      </c>
      <c r="AT2724">
        <v>-0.99999999999999944</v>
      </c>
      <c r="AU2724">
        <v>-0.99999999999999944</v>
      </c>
      <c r="AV2724">
        <v>0.23814645385044003</v>
      </c>
      <c r="AW2724">
        <v>41.355232786967719</v>
      </c>
      <c r="AX2724">
        <v>39.985227717774293</v>
      </c>
      <c r="AY2724">
        <v>0.22981287587917193</v>
      </c>
      <c r="AZ2724">
        <v>-16.67858168329348</v>
      </c>
      <c r="BA2724">
        <v>1399.2492248166936</v>
      </c>
    </row>
    <row r="2725" spans="1:100" x14ac:dyDescent="0.25">
      <c r="A2725">
        <v>5979</v>
      </c>
      <c r="B2725" t="s">
        <v>2994</v>
      </c>
      <c r="C2725">
        <v>3</v>
      </c>
      <c r="D2725">
        <v>4.4138451982303755</v>
      </c>
      <c r="E2725">
        <v>-2.0192527109494138E-2</v>
      </c>
      <c r="F2725">
        <v>-2.7995231377552603E-2</v>
      </c>
      <c r="G2725">
        <v>-2.7995231377552603E-2</v>
      </c>
      <c r="H2725">
        <v>3.6166056749277538E-2</v>
      </c>
      <c r="I2725">
        <v>0</v>
      </c>
      <c r="J2725">
        <v>2.1699634049566536</v>
      </c>
      <c r="K2725">
        <v>3.6166056749277538E-2</v>
      </c>
      <c r="L2725">
        <v>-0.99999999999999944</v>
      </c>
      <c r="M2725">
        <v>-0.99999999999999944</v>
      </c>
      <c r="N2725">
        <v>0.72332113498555062</v>
      </c>
      <c r="O2725">
        <v>6.5558133718094735</v>
      </c>
      <c r="P2725">
        <v>-0.26789149175992549</v>
      </c>
      <c r="Q2725">
        <v>-0.12427253612498046</v>
      </c>
      <c r="R2725">
        <v>-5.0373294332390676E-2</v>
      </c>
      <c r="S2725">
        <v>0.33333333333333315</v>
      </c>
      <c r="T2725">
        <v>0.35684062303897429</v>
      </c>
      <c r="U2725">
        <v>-0.22129990072801947</v>
      </c>
      <c r="V2725">
        <v>-2.4598345404147383E-2</v>
      </c>
      <c r="W2725">
        <v>16.324386139634534</v>
      </c>
      <c r="X2725">
        <v>-0.35527448600829142</v>
      </c>
      <c r="Y2725">
        <v>-0.99999999999999944</v>
      </c>
      <c r="Z2725">
        <v>-0.99999999999999944</v>
      </c>
      <c r="AA2725">
        <v>20.74181399239059</v>
      </c>
      <c r="AB2725">
        <v>-9.9445916157628197E-2</v>
      </c>
      <c r="AC2725">
        <v>-7.3619147839335972E-2</v>
      </c>
      <c r="AD2725">
        <v>0.26242108693873328</v>
      </c>
      <c r="AE2725">
        <v>4.4678011470884558</v>
      </c>
      <c r="AF2725">
        <v>-0.99999999999999944</v>
      </c>
      <c r="AG2725">
        <v>-0.99999999999999944</v>
      </c>
      <c r="AH2725">
        <v>-0.99999999999999944</v>
      </c>
      <c r="AI2725">
        <v>0</v>
      </c>
      <c r="AJ2725">
        <v>-2.4598345404147383E-2</v>
      </c>
      <c r="AK2725">
        <v>0.38123276635641873</v>
      </c>
      <c r="AL2725">
        <v>0.30195350942525762</v>
      </c>
      <c r="AM2725">
        <v>0.17087758905775483</v>
      </c>
      <c r="AN2725">
        <v>0.25296710094256492</v>
      </c>
      <c r="AO2725">
        <v>6.1781035582259669</v>
      </c>
      <c r="AP2725">
        <v>7.8339450706904126</v>
      </c>
      <c r="AQ2725">
        <v>18.494349544591181</v>
      </c>
      <c r="AR2725">
        <v>0.44427571024014062</v>
      </c>
      <c r="AS2725">
        <v>-0.31910842925901367</v>
      </c>
      <c r="AT2725">
        <v>-0.99999999999999944</v>
      </c>
      <c r="AU2725">
        <v>-0.99999999999999944</v>
      </c>
      <c r="AV2725">
        <v>-7.8368525709943265E-2</v>
      </c>
      <c r="AW2725">
        <v>35.131572434890444</v>
      </c>
      <c r="AX2725">
        <v>32.671737894475733</v>
      </c>
      <c r="AY2725">
        <v>0.16248667567789404</v>
      </c>
      <c r="AZ2725">
        <v>-25.698177061736111</v>
      </c>
      <c r="BA2725">
        <v>1313.1783376243677</v>
      </c>
    </row>
    <row r="2726" spans="1:100" x14ac:dyDescent="0.25">
      <c r="A2726">
        <v>5980</v>
      </c>
      <c r="B2726" t="s">
        <v>2995</v>
      </c>
      <c r="C2726">
        <v>3</v>
      </c>
      <c r="D2726">
        <v>6.0308245743560915</v>
      </c>
      <c r="E2726">
        <v>0.12055835648830146</v>
      </c>
      <c r="F2726">
        <v>0.34015608871495212</v>
      </c>
      <c r="G2726">
        <v>0.35135089468834246</v>
      </c>
      <c r="H2726">
        <v>1.8335963693737689E-2</v>
      </c>
      <c r="I2726">
        <v>0</v>
      </c>
      <c r="J2726">
        <v>1.1001578216242609</v>
      </c>
      <c r="K2726">
        <v>1.8335963693737689E-2</v>
      </c>
      <c r="L2726">
        <v>-0.99999999999999822</v>
      </c>
      <c r="M2726">
        <v>-0.99999999999999822</v>
      </c>
      <c r="N2726">
        <v>0.36671927387475373</v>
      </c>
      <c r="O2726">
        <v>7.4823332906686888</v>
      </c>
      <c r="P2726">
        <v>-0.50060625317105323</v>
      </c>
      <c r="Q2726">
        <v>0.64546709043504802</v>
      </c>
      <c r="R2726">
        <v>8.737509284114256E-2</v>
      </c>
      <c r="S2726">
        <v>0.32892740384955538</v>
      </c>
      <c r="T2726">
        <v>0.39628782040169186</v>
      </c>
      <c r="U2726">
        <v>-0.1000856260467156</v>
      </c>
      <c r="V2726">
        <v>0</v>
      </c>
      <c r="W2726">
        <v>24.271745380431749</v>
      </c>
      <c r="X2726">
        <v>0.36949124343900575</v>
      </c>
      <c r="Y2726">
        <v>-0.99999999999999822</v>
      </c>
      <c r="Z2726">
        <v>-0.99999999999999822</v>
      </c>
      <c r="AA2726">
        <v>64.256577922295222</v>
      </c>
      <c r="AB2726">
        <v>0.23782501037687276</v>
      </c>
      <c r="AC2726">
        <v>0.16218640845618265</v>
      </c>
      <c r="AD2726">
        <v>0.39793773014739175</v>
      </c>
      <c r="AE2726">
        <v>39.897457449022355</v>
      </c>
      <c r="AF2726">
        <v>-0.99999999999999822</v>
      </c>
      <c r="AG2726">
        <v>-0.99999999999999822</v>
      </c>
      <c r="AH2726">
        <v>-0.99999999999999822</v>
      </c>
      <c r="AI2726">
        <v>0</v>
      </c>
      <c r="AJ2726">
        <v>0</v>
      </c>
      <c r="AK2726">
        <v>-2.0467839146644365E-2</v>
      </c>
      <c r="AL2726">
        <v>0.32710595317026281</v>
      </c>
      <c r="AM2726">
        <v>0.49885048372253837</v>
      </c>
      <c r="AN2726">
        <v>-3.0959931350803889E-2</v>
      </c>
      <c r="AO2726">
        <v>12.368922897330236</v>
      </c>
      <c r="AP2726">
        <v>0.86153148208121744</v>
      </c>
      <c r="AQ2726">
        <v>25.371903202056004</v>
      </c>
      <c r="AR2726">
        <v>0.62512959820453162</v>
      </c>
      <c r="AS2726">
        <v>0.38782720713274355</v>
      </c>
      <c r="AT2726">
        <v>-0.99999999999999822</v>
      </c>
      <c r="AU2726">
        <v>-0.99999999999999822</v>
      </c>
      <c r="AV2726">
        <v>0.43872598752948488</v>
      </c>
      <c r="AW2726">
        <v>72.600442695045203</v>
      </c>
      <c r="AX2726">
        <v>72.600442695045203</v>
      </c>
      <c r="AY2726">
        <v>0.35710607239739156</v>
      </c>
      <c r="AZ2726">
        <v>33.473013259197138</v>
      </c>
      <c r="BA2726">
        <v>1520.1965437413096</v>
      </c>
      <c r="CU2726" t="e">
        <v>#N/A</v>
      </c>
      <c r="CV2726" t="e">
        <v>#N/A</v>
      </c>
    </row>
    <row r="2727" spans="1:100" x14ac:dyDescent="0.25">
      <c r="A2727">
        <v>5981</v>
      </c>
      <c r="B2727" t="s">
        <v>2996</v>
      </c>
      <c r="C2727">
        <v>3</v>
      </c>
      <c r="D2727">
        <v>5.0618234232077386</v>
      </c>
      <c r="E2727">
        <v>0</v>
      </c>
      <c r="F2727">
        <v>-9.0671710171681338E-3</v>
      </c>
      <c r="G2727">
        <v>-9.0671710171681338E-3</v>
      </c>
      <c r="H2727">
        <v>0.11265919895228704</v>
      </c>
      <c r="I2727">
        <v>0</v>
      </c>
      <c r="J2727">
        <v>6.7595519371372266</v>
      </c>
      <c r="K2727">
        <v>0.11265919895228704</v>
      </c>
      <c r="L2727">
        <v>-1.0000000000000007</v>
      </c>
      <c r="M2727">
        <v>-1.0000000000000007</v>
      </c>
      <c r="N2727">
        <v>2.2531839790457413</v>
      </c>
      <c r="O2727">
        <v>11.812308189327789</v>
      </c>
      <c r="P2727">
        <v>2.7557868732630957</v>
      </c>
      <c r="Q2727">
        <v>-0.20497582288248278</v>
      </c>
      <c r="R2727">
        <v>7.0124589843227447E-2</v>
      </c>
      <c r="S2727">
        <v>0.3333333333333337</v>
      </c>
      <c r="T2727">
        <v>0.1227128209982616</v>
      </c>
      <c r="U2727">
        <v>-0.22810453299110833</v>
      </c>
      <c r="V2727">
        <v>0</v>
      </c>
      <c r="W2727">
        <v>4.6112968955279925</v>
      </c>
      <c r="X2727">
        <v>-0.77965168892019743</v>
      </c>
      <c r="Y2727">
        <v>-1.0000000000000007</v>
      </c>
      <c r="Z2727">
        <v>-1.0000000000000007</v>
      </c>
      <c r="AA2727">
        <v>22.035221356812514</v>
      </c>
      <c r="AB2727">
        <v>0.11826244516406369</v>
      </c>
      <c r="AC2727">
        <v>7.3525083709603575E-2</v>
      </c>
      <c r="AD2727">
        <v>0.1552884685551581</v>
      </c>
      <c r="AE2727">
        <v>17.353799871441286</v>
      </c>
      <c r="AF2727">
        <v>-1.0000000000000007</v>
      </c>
      <c r="AG2727">
        <v>-1.0000000000000007</v>
      </c>
      <c r="AH2727">
        <v>-1.0000000000000007</v>
      </c>
      <c r="AI2727">
        <v>0</v>
      </c>
      <c r="AJ2727">
        <v>0</v>
      </c>
      <c r="AK2727">
        <v>9.7740266805347795E-2</v>
      </c>
      <c r="AL2727">
        <v>-0.17759170998891549</v>
      </c>
      <c r="AM2727">
        <v>-0.16400584855635511</v>
      </c>
      <c r="AN2727">
        <v>-7.5709708782745327E-3</v>
      </c>
      <c r="AO2727">
        <v>-3.6114448798821392</v>
      </c>
      <c r="AP2727">
        <v>-1.0772328219014431</v>
      </c>
      <c r="AQ2727">
        <v>11.370848832665223</v>
      </c>
      <c r="AR2727">
        <v>0.22794162134048684</v>
      </c>
      <c r="AS2727">
        <v>-0.66699248996791016</v>
      </c>
      <c r="AT2727">
        <v>-1.0000000000000007</v>
      </c>
      <c r="AU2727">
        <v>-1.0000000000000007</v>
      </c>
      <c r="AV2727">
        <v>6.1057418826059306E-2</v>
      </c>
      <c r="AW2727">
        <v>32.770296724238861</v>
      </c>
      <c r="AX2727">
        <v>32.770296724238861</v>
      </c>
      <c r="AY2727">
        <v>0.10512548418702776</v>
      </c>
      <c r="AZ2727">
        <v>-35.237694071101863</v>
      </c>
      <c r="BA2727">
        <v>1378.0346482051743</v>
      </c>
    </row>
    <row r="2728" spans="1:100" x14ac:dyDescent="0.25">
      <c r="A2728">
        <v>5982</v>
      </c>
      <c r="B2728" t="s">
        <v>2997</v>
      </c>
      <c r="C2728">
        <v>2</v>
      </c>
      <c r="D2728">
        <v>3.8527255075532274</v>
      </c>
      <c r="E2728">
        <v>2.6832807248858483E-2</v>
      </c>
      <c r="F2728">
        <v>0.14375389890389423</v>
      </c>
      <c r="G2728">
        <v>0.1520735683749454</v>
      </c>
      <c r="H2728">
        <v>8.3688444391027447E-2</v>
      </c>
      <c r="I2728">
        <v>0</v>
      </c>
      <c r="J2728">
        <v>5.0213066634616466</v>
      </c>
      <c r="K2728">
        <v>8.3688444391027447E-2</v>
      </c>
      <c r="L2728">
        <v>-1</v>
      </c>
      <c r="M2728">
        <v>-1</v>
      </c>
      <c r="N2728">
        <v>1.673768887820549</v>
      </c>
      <c r="O2728">
        <v>9.0606935579777552</v>
      </c>
      <c r="P2728">
        <v>0.30367210869971306</v>
      </c>
      <c r="Q2728">
        <v>0.99801957679116038</v>
      </c>
      <c r="R2728">
        <v>0.32929038464956029</v>
      </c>
      <c r="S2728">
        <v>0.33049845412197665</v>
      </c>
      <c r="T2728">
        <v>0.28444639720597276</v>
      </c>
      <c r="U2728">
        <v>7.7952127196783502E-2</v>
      </c>
      <c r="V2728">
        <v>6.7651847933163686E-4</v>
      </c>
      <c r="W2728">
        <v>24.338704218387829</v>
      </c>
      <c r="X2728">
        <v>0.80441696411314445</v>
      </c>
      <c r="Y2728">
        <v>-1</v>
      </c>
      <c r="Z2728">
        <v>-1</v>
      </c>
      <c r="AA2728">
        <v>42.45739253323071</v>
      </c>
      <c r="AB2728">
        <v>0.11780022155380818</v>
      </c>
      <c r="AC2728">
        <v>0.11801399163844194</v>
      </c>
      <c r="AD2728">
        <v>0.11341939481730212</v>
      </c>
      <c r="AE2728">
        <v>17.656117271052508</v>
      </c>
      <c r="AF2728">
        <v>-1</v>
      </c>
      <c r="AG2728">
        <v>-1</v>
      </c>
      <c r="AH2728">
        <v>-1</v>
      </c>
      <c r="AI2728">
        <v>1.0392884644124019E-4</v>
      </c>
      <c r="AJ2728">
        <v>6.7651847933163686E-4</v>
      </c>
      <c r="AK2728">
        <v>8.9989108104260238E-2</v>
      </c>
      <c r="AL2728">
        <v>8.1838848884987089E-2</v>
      </c>
      <c r="AM2728">
        <v>9.6466828808621674E-2</v>
      </c>
      <c r="AN2728">
        <v>8.697403140643209E-2</v>
      </c>
      <c r="AO2728">
        <v>2.8434425463423691</v>
      </c>
      <c r="AP2728">
        <v>2.6017187439802116</v>
      </c>
      <c r="AQ2728">
        <v>29.532866239506458</v>
      </c>
      <c r="AR2728">
        <v>0.69553998932699379</v>
      </c>
      <c r="AS2728">
        <v>0.89073817539648814</v>
      </c>
      <c r="AT2728">
        <v>-1</v>
      </c>
      <c r="AU2728">
        <v>-1</v>
      </c>
      <c r="AV2728">
        <v>0.48869794457576038</v>
      </c>
      <c r="AW2728">
        <v>54.372717112303498</v>
      </c>
      <c r="AX2728">
        <v>54.480779569103305</v>
      </c>
      <c r="AY2728">
        <v>0.16318825912656781</v>
      </c>
      <c r="AZ2728">
        <v>-0.60939098436918182</v>
      </c>
      <c r="BA2728">
        <v>1371.654893326247</v>
      </c>
    </row>
    <row r="2729" spans="1:100" x14ac:dyDescent="0.25">
      <c r="A2729">
        <v>5983</v>
      </c>
      <c r="B2729" t="s">
        <v>2998</v>
      </c>
      <c r="C2729">
        <v>3</v>
      </c>
      <c r="D2729">
        <v>5.1815638132077755</v>
      </c>
      <c r="E2729">
        <v>-7.6024793946045666E-3</v>
      </c>
      <c r="F2729">
        <v>-0.90645757309117769</v>
      </c>
      <c r="G2729">
        <v>-0.90645757309117769</v>
      </c>
      <c r="H2729">
        <v>7.366933737025054E-2</v>
      </c>
      <c r="I2729">
        <v>0</v>
      </c>
      <c r="J2729">
        <v>4.420160242215033</v>
      </c>
      <c r="K2729">
        <v>7.366933737025054E-2</v>
      </c>
      <c r="L2729">
        <v>-1</v>
      </c>
      <c r="M2729">
        <v>-1</v>
      </c>
      <c r="N2729">
        <v>1.4733867474050117</v>
      </c>
      <c r="O2729">
        <v>8.6952664823316308</v>
      </c>
      <c r="P2729">
        <v>-0.34492085350404866</v>
      </c>
      <c r="Q2729">
        <v>1.0379835298740805</v>
      </c>
      <c r="R2729">
        <v>0.36264148217915282</v>
      </c>
      <c r="S2729">
        <v>0.33574467321227325</v>
      </c>
      <c r="T2729">
        <v>0.30537794968248599</v>
      </c>
      <c r="U2729">
        <v>7.5295461199184677E-2</v>
      </c>
      <c r="V2729">
        <v>-7.6024793946045666E-3</v>
      </c>
      <c r="W2729">
        <v>25.405850693163558</v>
      </c>
      <c r="X2729">
        <v>0.79506487030277251</v>
      </c>
      <c r="Y2729">
        <v>-1</v>
      </c>
      <c r="Z2729">
        <v>-1</v>
      </c>
      <c r="AA2729">
        <v>28.040259792355528</v>
      </c>
      <c r="AB2729">
        <v>-5.1257063568687505E-2</v>
      </c>
      <c r="AC2729">
        <v>-0.136460880070362</v>
      </c>
      <c r="AD2729">
        <v>0.23315329597930606</v>
      </c>
      <c r="AE2729">
        <v>2.2717676170128254</v>
      </c>
      <c r="AF2729">
        <v>-1</v>
      </c>
      <c r="AG2729">
        <v>-1</v>
      </c>
      <c r="AH2729">
        <v>-1</v>
      </c>
      <c r="AI2729">
        <v>2.5691647322435521E-2</v>
      </c>
      <c r="AJ2729">
        <v>-7.6024793946045666E-3</v>
      </c>
      <c r="AK2729">
        <v>-0.12107140661129659</v>
      </c>
      <c r="AL2729">
        <v>-0.16123849708862673</v>
      </c>
      <c r="AM2729">
        <v>0.15895818756346558</v>
      </c>
      <c r="AN2729">
        <v>-0.10033332405344514</v>
      </c>
      <c r="AO2729">
        <v>3.3685976560301558</v>
      </c>
      <c r="AP2729">
        <v>-3.3145255867792613</v>
      </c>
      <c r="AQ2729">
        <v>29.826010935378591</v>
      </c>
      <c r="AR2729">
        <v>0.70881560469933913</v>
      </c>
      <c r="AS2729">
        <v>0.8687342076730229</v>
      </c>
      <c r="AT2729">
        <v>-1</v>
      </c>
      <c r="AU2729">
        <v>-1</v>
      </c>
      <c r="AV2729">
        <v>-0.54381609091202421</v>
      </c>
      <c r="AW2729">
        <v>33.421000687907906</v>
      </c>
      <c r="AX2729">
        <v>33.174585694896166</v>
      </c>
      <c r="AY2729">
        <v>-8.0504189492138001E-2</v>
      </c>
      <c r="AZ2729">
        <v>-43.945547575071991</v>
      </c>
      <c r="BA2729">
        <v>1306.1747225131053</v>
      </c>
    </row>
    <row r="2730" spans="1:100" x14ac:dyDescent="0.25">
      <c r="A2730">
        <v>5984</v>
      </c>
      <c r="B2730" t="s">
        <v>2999</v>
      </c>
      <c r="C2730">
        <v>2</v>
      </c>
      <c r="D2730">
        <v>2.4880983767532241</v>
      </c>
      <c r="E2730">
        <v>-0.27628919696916687</v>
      </c>
      <c r="F2730">
        <v>-0.61105300335199286</v>
      </c>
      <c r="G2730">
        <v>-0.60616098281010777</v>
      </c>
      <c r="H2730">
        <v>-7.317478907632273E-2</v>
      </c>
      <c r="I2730">
        <v>0</v>
      </c>
      <c r="J2730">
        <v>-4.3904873445793635</v>
      </c>
      <c r="K2730">
        <v>-7.317478907632273E-2</v>
      </c>
      <c r="L2730">
        <v>-1</v>
      </c>
      <c r="M2730">
        <v>-1</v>
      </c>
      <c r="N2730">
        <v>-1.4634957815264542</v>
      </c>
      <c r="O2730">
        <v>-0.71569962086989669</v>
      </c>
      <c r="P2730">
        <v>-1.2314788173208215</v>
      </c>
      <c r="Q2730">
        <v>-2.5900266900004434</v>
      </c>
      <c r="R2730">
        <v>-0.84919768173857402</v>
      </c>
      <c r="S2730">
        <v>0.30117623329624998</v>
      </c>
      <c r="T2730">
        <v>0.16064739216864113</v>
      </c>
      <c r="U2730">
        <v>-7.534584184782217E-2</v>
      </c>
      <c r="V2730">
        <v>-1.9593848344141931E-2</v>
      </c>
      <c r="W2730">
        <v>14.663429203897101</v>
      </c>
      <c r="X2730">
        <v>9.4249005076871284E-2</v>
      </c>
      <c r="Y2730">
        <v>-1</v>
      </c>
      <c r="Z2730">
        <v>-1</v>
      </c>
      <c r="AA2730">
        <v>22.537559622057604</v>
      </c>
      <c r="AB2730">
        <v>-5.4152030812697857E-2</v>
      </c>
      <c r="AC2730">
        <v>-5.4003516197043383E-2</v>
      </c>
      <c r="AD2730">
        <v>-5.7120901802414178E-2</v>
      </c>
      <c r="AE2730">
        <v>1.8147607647095967</v>
      </c>
      <c r="AF2730">
        <v>-1</v>
      </c>
      <c r="AG2730">
        <v>-1</v>
      </c>
      <c r="AH2730">
        <v>-1</v>
      </c>
      <c r="AI2730">
        <v>-1.1011176886918854E-2</v>
      </c>
      <c r="AJ2730">
        <v>-1.9593848344141931E-2</v>
      </c>
      <c r="AK2730">
        <v>0.29714723236122476</v>
      </c>
      <c r="AL2730">
        <v>-0.12531927537197746</v>
      </c>
      <c r="AM2730">
        <v>0.33774873787216669</v>
      </c>
      <c r="AN2730">
        <v>-0.1543078776571129</v>
      </c>
      <c r="AO2730">
        <v>8.9874249815503084</v>
      </c>
      <c r="AP2730">
        <v>-3.5422636912277286</v>
      </c>
      <c r="AQ2730">
        <v>19.232853112156654</v>
      </c>
      <c r="AR2730">
        <v>0.4688165391080894</v>
      </c>
      <c r="AS2730">
        <v>0.15754298401742894</v>
      </c>
      <c r="AT2730">
        <v>-1</v>
      </c>
      <c r="AU2730">
        <v>-1</v>
      </c>
      <c r="AV2730">
        <v>-1.0752031731654617</v>
      </c>
      <c r="AW2730">
        <v>31.416567081835254</v>
      </c>
      <c r="AX2730">
        <v>31.223889337458413</v>
      </c>
      <c r="AY2730">
        <v>-1.3635658253675742E-2</v>
      </c>
      <c r="AZ2730">
        <v>-31.587618759628398</v>
      </c>
      <c r="BA2730">
        <v>1344.873981125636</v>
      </c>
    </row>
    <row r="2731" spans="1:100" x14ac:dyDescent="0.25">
      <c r="A2731">
        <v>5985</v>
      </c>
      <c r="B2731" t="s">
        <v>3000</v>
      </c>
      <c r="C2731">
        <v>3</v>
      </c>
      <c r="D2731">
        <v>4.9644097249234864</v>
      </c>
      <c r="E2731">
        <v>-1.0898381329934984E-2</v>
      </c>
      <c r="F2731">
        <v>-9.2170513248908098E-2</v>
      </c>
      <c r="G2731">
        <v>-9.2170513248908098E-2</v>
      </c>
      <c r="H2731">
        <v>0.49390327238178655</v>
      </c>
      <c r="I2731">
        <v>0</v>
      </c>
      <c r="J2731">
        <v>29.634196342907188</v>
      </c>
      <c r="K2731">
        <v>0.49390327238178655</v>
      </c>
      <c r="L2731">
        <v>-0.99999999999999967</v>
      </c>
      <c r="M2731">
        <v>-0.99999999999999967</v>
      </c>
      <c r="N2731">
        <v>9.8780654476357306</v>
      </c>
      <c r="O2731">
        <v>34.506435554581763</v>
      </c>
      <c r="P2731">
        <v>1.3172931155114647</v>
      </c>
      <c r="Q2731">
        <v>2.3105310797604992</v>
      </c>
      <c r="R2731">
        <v>0.84272482963651429</v>
      </c>
      <c r="S2731">
        <v>0.33333333333333326</v>
      </c>
      <c r="T2731">
        <v>0.45180593169084782</v>
      </c>
      <c r="U2731">
        <v>2.2595505238525996E-2</v>
      </c>
      <c r="V2731">
        <v>6.8972595627330652E-3</v>
      </c>
      <c r="W2731">
        <v>12.829150297746139</v>
      </c>
      <c r="X2731">
        <v>0.53593473950980586</v>
      </c>
      <c r="Y2731">
        <v>-0.99999999999999967</v>
      </c>
      <c r="Z2731">
        <v>-0.99999999999999967</v>
      </c>
      <c r="AA2731">
        <v>65.843220793047124</v>
      </c>
      <c r="AB2731">
        <v>0.51720623006655664</v>
      </c>
      <c r="AC2731">
        <v>0.18689714001476299</v>
      </c>
      <c r="AD2731">
        <v>0.33932354323196895</v>
      </c>
      <c r="AE2731">
        <v>52.171345665664454</v>
      </c>
      <c r="AF2731">
        <v>-0.99999999999999967</v>
      </c>
      <c r="AG2731">
        <v>-0.99999999999999967</v>
      </c>
      <c r="AH2731">
        <v>-0.99999999999999967</v>
      </c>
      <c r="AI2731">
        <v>1.2911116142319962E-2</v>
      </c>
      <c r="AJ2731">
        <v>6.8972595627330652E-3</v>
      </c>
      <c r="AK2731">
        <v>-0.23211646957990095</v>
      </c>
      <c r="AL2731">
        <v>-5.0960988511176359E-3</v>
      </c>
      <c r="AM2731">
        <v>0.11958293685928009</v>
      </c>
      <c r="AN2731">
        <v>-5.1088521138110826E-2</v>
      </c>
      <c r="AO2731">
        <v>1.8289910735824997</v>
      </c>
      <c r="AP2731">
        <v>-1.3026935227083589</v>
      </c>
      <c r="AQ2731">
        <v>42.463346640653342</v>
      </c>
      <c r="AR2731">
        <v>0.81463202982544025</v>
      </c>
      <c r="AS2731">
        <v>1.029838011891592</v>
      </c>
      <c r="AT2731">
        <v>-0.99999999999999967</v>
      </c>
      <c r="AU2731">
        <v>-0.99999999999999967</v>
      </c>
      <c r="AV2731">
        <v>0.7505543163876065</v>
      </c>
      <c r="AW2731">
        <v>99.046962824920513</v>
      </c>
      <c r="AX2731">
        <v>99.994911104040256</v>
      </c>
      <c r="AY2731">
        <v>0.34835155933844969</v>
      </c>
      <c r="AZ2731">
        <v>37.285023346704627</v>
      </c>
      <c r="BA2731">
        <v>1520.9680894790713</v>
      </c>
    </row>
    <row r="2732" spans="1:100" x14ac:dyDescent="0.25">
      <c r="A2732">
        <v>5986</v>
      </c>
      <c r="B2732" t="s">
        <v>3001</v>
      </c>
      <c r="C2732">
        <v>3</v>
      </c>
      <c r="D2732">
        <v>6.4278336370813127</v>
      </c>
      <c r="E2732">
        <v>0</v>
      </c>
      <c r="F2732">
        <v>-0.19598054072495699</v>
      </c>
      <c r="G2732">
        <v>-0.19598054072495699</v>
      </c>
      <c r="H2732">
        <v>-0.13588066450776426</v>
      </c>
      <c r="I2732">
        <v>0</v>
      </c>
      <c r="J2732">
        <v>-8.1528398704658542</v>
      </c>
      <c r="K2732">
        <v>-0.13588066450776426</v>
      </c>
      <c r="L2732">
        <v>-0.99999999999999967</v>
      </c>
      <c r="M2732">
        <v>-0.99999999999999967</v>
      </c>
      <c r="N2732">
        <v>-2.7176132901552843</v>
      </c>
      <c r="O2732">
        <v>-1.9209867741094979</v>
      </c>
      <c r="P2732">
        <v>0.19684613408740248</v>
      </c>
      <c r="Q2732">
        <v>0.49882662072075556</v>
      </c>
      <c r="R2732">
        <v>0.14398637745007409</v>
      </c>
      <c r="S2732">
        <v>0.33333333333333315</v>
      </c>
      <c r="T2732">
        <v>0.3399236804279282</v>
      </c>
      <c r="U2732">
        <v>-1.3510129073567623E-2</v>
      </c>
      <c r="V2732">
        <v>9.812173171787281E-3</v>
      </c>
      <c r="W2732">
        <v>32.217588894689804</v>
      </c>
      <c r="X2732">
        <v>0.82056054810007417</v>
      </c>
      <c r="Y2732">
        <v>-0.99999999999999967</v>
      </c>
      <c r="Z2732">
        <v>-0.99999999999999967</v>
      </c>
      <c r="AA2732">
        <v>64.202354575784881</v>
      </c>
      <c r="AB2732">
        <v>0.10804264671640183</v>
      </c>
      <c r="AC2732">
        <v>0.51347010223583123</v>
      </c>
      <c r="AD2732">
        <v>1.5302837120667639E-2</v>
      </c>
      <c r="AE2732">
        <v>31.840779303645025</v>
      </c>
      <c r="AF2732">
        <v>-0.99999999999999967</v>
      </c>
      <c r="AG2732">
        <v>-0.99999999999999967</v>
      </c>
      <c r="AH2732">
        <v>-0.99999999999999967</v>
      </c>
      <c r="AI2732">
        <v>-9.2319075413202674E-4</v>
      </c>
      <c r="AJ2732">
        <v>9.812173171787281E-3</v>
      </c>
      <c r="AK2732">
        <v>0.12449200105999626</v>
      </c>
      <c r="AL2732">
        <v>0.14099663954069788</v>
      </c>
      <c r="AM2732">
        <v>0.12286652975716626</v>
      </c>
      <c r="AN2732">
        <v>-0.20980609260707045</v>
      </c>
      <c r="AO2732">
        <v>3.6941232492291416</v>
      </c>
      <c r="AP2732">
        <v>-4.5401691174732735</v>
      </c>
      <c r="AQ2732">
        <v>24.064749024223961</v>
      </c>
      <c r="AR2732">
        <v>0.66955905785948111</v>
      </c>
      <c r="AS2732">
        <v>0.68467988359231002</v>
      </c>
      <c r="AT2732">
        <v>-0.99999999999999967</v>
      </c>
      <c r="AU2732">
        <v>-0.99999999999999967</v>
      </c>
      <c r="AV2732">
        <v>-5.1994163274882793E-2</v>
      </c>
      <c r="AW2732">
        <v>57.741198684202161</v>
      </c>
      <c r="AX2732">
        <v>58.703952186298224</v>
      </c>
      <c r="AY2732">
        <v>0.19854284726560198</v>
      </c>
      <c r="AZ2732">
        <v>-10.835192118589228</v>
      </c>
      <c r="BA2732">
        <v>1463.7460902010803</v>
      </c>
    </row>
    <row r="2733" spans="1:100" x14ac:dyDescent="0.25">
      <c r="A2733">
        <v>5987</v>
      </c>
      <c r="B2733" t="s">
        <v>3002</v>
      </c>
      <c r="C2733">
        <v>3</v>
      </c>
      <c r="D2733">
        <v>6.5675475951008622</v>
      </c>
      <c r="E2733">
        <v>-2.2883483744994972E-2</v>
      </c>
      <c r="F2733">
        <v>1.061281176443079</v>
      </c>
      <c r="G2733">
        <v>1.061281176443079</v>
      </c>
      <c r="H2733">
        <v>0.2276043592904709</v>
      </c>
      <c r="I2733">
        <v>0</v>
      </c>
      <c r="J2733">
        <v>13.656261557428252</v>
      </c>
      <c r="K2733">
        <v>0.2276043592904709</v>
      </c>
      <c r="L2733">
        <v>-1.0000000000000002</v>
      </c>
      <c r="M2733">
        <v>-1.0000000000000002</v>
      </c>
      <c r="N2733">
        <v>4.5520871858094178</v>
      </c>
      <c r="O2733">
        <v>21.285090328972192</v>
      </c>
      <c r="P2733">
        <v>-3.8255711900162786E-3</v>
      </c>
      <c r="Q2733">
        <v>-2.09034081675799</v>
      </c>
      <c r="R2733">
        <v>-0.657079500919173</v>
      </c>
      <c r="S2733">
        <v>0.33333333333333348</v>
      </c>
      <c r="T2733">
        <v>0.24173957179864067</v>
      </c>
      <c r="U2733">
        <v>-0.11020669915311274</v>
      </c>
      <c r="V2733">
        <v>0</v>
      </c>
      <c r="W2733">
        <v>9.4904738675356128</v>
      </c>
      <c r="X2733">
        <v>-0.19082103627676666</v>
      </c>
      <c r="Y2733">
        <v>-1.0000000000000002</v>
      </c>
      <c r="Z2733">
        <v>-1.0000000000000002</v>
      </c>
      <c r="AA2733">
        <v>49.213500447598705</v>
      </c>
      <c r="AB2733">
        <v>0.56492278755689562</v>
      </c>
      <c r="AC2733">
        <v>0.22521471200680676</v>
      </c>
      <c r="AD2733">
        <v>1.7464622055942625E-2</v>
      </c>
      <c r="AE2733">
        <v>40.380106080982266</v>
      </c>
      <c r="AF2733">
        <v>-1.0000000000000002</v>
      </c>
      <c r="AG2733">
        <v>-1.0000000000000002</v>
      </c>
      <c r="AH2733">
        <v>-1.0000000000000002</v>
      </c>
      <c r="AI2733">
        <v>7.760372044342519E-3</v>
      </c>
      <c r="AJ2733">
        <v>0</v>
      </c>
      <c r="AK2733">
        <v>0.11553575098789143</v>
      </c>
      <c r="AL2733">
        <v>0.49870750474239633</v>
      </c>
      <c r="AM2733">
        <v>6.7112033756113465E-2</v>
      </c>
      <c r="AN2733">
        <v>9.434959264135126E-2</v>
      </c>
      <c r="AO2733">
        <v>2.2554795988422942</v>
      </c>
      <c r="AP2733">
        <v>4.8522773397457639</v>
      </c>
      <c r="AQ2733">
        <v>23.146735424963875</v>
      </c>
      <c r="AR2733">
        <v>0.4648662059788613</v>
      </c>
      <c r="AS2733">
        <v>3.6783323013704058E-2</v>
      </c>
      <c r="AT2733">
        <v>-1.0000000000000002</v>
      </c>
      <c r="AU2733">
        <v>-1.0000000000000002</v>
      </c>
      <c r="AV2733">
        <v>0.40420167552390607</v>
      </c>
      <c r="AW2733">
        <v>75.350868116316676</v>
      </c>
      <c r="AX2733">
        <v>75.50607555720353</v>
      </c>
      <c r="AY2733">
        <v>0.1739320597712139</v>
      </c>
      <c r="AZ2733">
        <v>-22.529390776239552</v>
      </c>
      <c r="BA2733">
        <v>1400.7751455501962</v>
      </c>
    </row>
    <row r="2734" spans="1:100" x14ac:dyDescent="0.25">
      <c r="A2734">
        <v>5988</v>
      </c>
      <c r="B2734" t="s">
        <v>3003</v>
      </c>
      <c r="C2734">
        <v>3</v>
      </c>
      <c r="D2734">
        <v>5.5144592763796476</v>
      </c>
      <c r="E2734">
        <v>-9.9524357025153123E-3</v>
      </c>
      <c r="F2734">
        <v>-0.22924664901646424</v>
      </c>
      <c r="G2734">
        <v>-0.22924664901646424</v>
      </c>
      <c r="H2734">
        <v>0.35946291043471995</v>
      </c>
      <c r="I2734">
        <v>0</v>
      </c>
      <c r="J2734">
        <v>21.567774626083196</v>
      </c>
      <c r="K2734">
        <v>0.35946291043471995</v>
      </c>
      <c r="L2734">
        <v>-0.99999999999999878</v>
      </c>
      <c r="M2734">
        <v>-0.99999999999999878</v>
      </c>
      <c r="N2734">
        <v>7.1892582086943992</v>
      </c>
      <c r="O2734">
        <v>26.852987253446386</v>
      </c>
      <c r="P2734">
        <v>0.15627999519303767</v>
      </c>
      <c r="Q2734">
        <v>1.3732450639826403</v>
      </c>
      <c r="R2734">
        <v>0.44876531415415527</v>
      </c>
      <c r="S2734">
        <v>0.33333333333333304</v>
      </c>
      <c r="T2734">
        <v>0.32909519724685726</v>
      </c>
      <c r="U2734">
        <v>-0.17962516315343166</v>
      </c>
      <c r="V2734">
        <v>-1.4151599315957898E-2</v>
      </c>
      <c r="W2734">
        <v>4.3675543070432257</v>
      </c>
      <c r="X2734">
        <v>-0.41451304064961414</v>
      </c>
      <c r="Y2734">
        <v>-0.99999999999999878</v>
      </c>
      <c r="Z2734">
        <v>-0.99999999999999878</v>
      </c>
      <c r="AA2734">
        <v>13.729942930192395</v>
      </c>
      <c r="AB2734">
        <v>0.10609547519928768</v>
      </c>
      <c r="AC2734">
        <v>4.8638661754473386E-2</v>
      </c>
      <c r="AD2734">
        <v>2.3538329226139489E-2</v>
      </c>
      <c r="AE2734">
        <v>8.913623308995021</v>
      </c>
      <c r="AF2734">
        <v>-0.99999999999999878</v>
      </c>
      <c r="AG2734">
        <v>-0.99999999999999878</v>
      </c>
      <c r="AH2734">
        <v>-0.99999999999999878</v>
      </c>
      <c r="AI2734">
        <v>2.4340851725637522E-3</v>
      </c>
      <c r="AJ2734">
        <v>-1.4151599315957898E-2</v>
      </c>
      <c r="AK2734">
        <v>0.31927167523536376</v>
      </c>
      <c r="AL2734">
        <v>0.65214090310544071</v>
      </c>
      <c r="AM2734">
        <v>-5.3354299608677595E-2</v>
      </c>
      <c r="AN2734">
        <v>-0.17338877397682947</v>
      </c>
      <c r="AO2734">
        <v>0.26250088595987853</v>
      </c>
      <c r="AP2734">
        <v>-1.0740148338935336</v>
      </c>
      <c r="AQ2734">
        <v>25.935328933126428</v>
      </c>
      <c r="AR2734">
        <v>0.46865176811080078</v>
      </c>
      <c r="AS2734">
        <v>-5.5050130214894008E-2</v>
      </c>
      <c r="AT2734">
        <v>-0.99999999999999878</v>
      </c>
      <c r="AU2734">
        <v>-0.99999999999999878</v>
      </c>
      <c r="AV2734">
        <v>0.21951866513769075</v>
      </c>
      <c r="AW2734">
        <v>39.508915349745244</v>
      </c>
      <c r="AX2734">
        <v>38.142437121600743</v>
      </c>
      <c r="AY2734">
        <v>0.30118335567290888</v>
      </c>
      <c r="AZ2734">
        <v>7.9055857625807935</v>
      </c>
      <c r="BA2734">
        <v>1372.2619570542645</v>
      </c>
    </row>
    <row r="2735" spans="1:100" x14ac:dyDescent="0.25">
      <c r="A2735">
        <v>5989</v>
      </c>
      <c r="B2735" t="s">
        <v>1453</v>
      </c>
      <c r="C2735">
        <v>3</v>
      </c>
      <c r="D2735">
        <v>4.7312012821136307</v>
      </c>
      <c r="E2735">
        <v>-3.9185910292377807E-2</v>
      </c>
      <c r="F2735">
        <v>-5.8911103887846941E-2</v>
      </c>
      <c r="G2735">
        <v>-5.9861156931994043E-2</v>
      </c>
      <c r="H2735">
        <v>6.7622515639970265E-3</v>
      </c>
      <c r="I2735">
        <v>0</v>
      </c>
      <c r="J2735">
        <v>0.4057350938398237</v>
      </c>
      <c r="K2735">
        <v>6.7622515639970265E-3</v>
      </c>
      <c r="L2735">
        <v>-0.99999999999999978</v>
      </c>
      <c r="M2735">
        <v>-0.99999999999999978</v>
      </c>
      <c r="N2735">
        <v>0.13524503127994136</v>
      </c>
      <c r="O2735">
        <v>5.0770752190214532</v>
      </c>
      <c r="P2735">
        <v>8.7252491262303629</v>
      </c>
      <c r="Q2735">
        <v>0.5549110064055669</v>
      </c>
      <c r="R2735">
        <v>0.90851996926109402</v>
      </c>
      <c r="S2735">
        <v>0.33333333333333337</v>
      </c>
      <c r="T2735">
        <v>0.24828603647661701</v>
      </c>
      <c r="U2735">
        <v>0.13193948793141141</v>
      </c>
      <c r="V2735">
        <v>0</v>
      </c>
      <c r="W2735">
        <v>28.27186424709457</v>
      </c>
      <c r="X2735">
        <v>1.000382979274882</v>
      </c>
      <c r="Y2735">
        <v>-0.99999999999999978</v>
      </c>
      <c r="Z2735">
        <v>-0.99999999999999978</v>
      </c>
      <c r="AA2735">
        <v>23.487436252345841</v>
      </c>
      <c r="AB2735">
        <v>-1.2224286270379098E-2</v>
      </c>
      <c r="AC2735">
        <v>-0.18058863282752827</v>
      </c>
      <c r="AD2735">
        <v>7.8953959817710709E-2</v>
      </c>
      <c r="AE2735">
        <v>-5.6929479640098348</v>
      </c>
      <c r="AF2735">
        <v>-0.99999999999999978</v>
      </c>
      <c r="AG2735">
        <v>-0.99999999999999978</v>
      </c>
      <c r="AH2735">
        <v>-0.99999999999999978</v>
      </c>
      <c r="AI2735">
        <v>0</v>
      </c>
      <c r="AJ2735">
        <v>0</v>
      </c>
      <c r="AK2735">
        <v>1.2521164456092207E-2</v>
      </c>
      <c r="AL2735">
        <v>-4.9853454234428642E-2</v>
      </c>
      <c r="AM2735">
        <v>6.2282747823381036E-2</v>
      </c>
      <c r="AN2735">
        <v>-1.3173105331842896E-2</v>
      </c>
      <c r="AO2735">
        <v>1.6196745178649878</v>
      </c>
      <c r="AP2735">
        <v>-0.57859490446821515</v>
      </c>
      <c r="AQ2735">
        <v>28.677599340934396</v>
      </c>
      <c r="AR2735">
        <v>0.71355885774136107</v>
      </c>
      <c r="AS2735">
        <v>1.0071452308388784</v>
      </c>
      <c r="AT2735">
        <v>-0.99999999999999978</v>
      </c>
      <c r="AU2735">
        <v>-0.99999999999999978</v>
      </c>
      <c r="AV2735">
        <v>0.84865881232910001</v>
      </c>
      <c r="AW2735">
        <v>27.985916566899075</v>
      </c>
      <c r="AX2735">
        <v>27.985916566899075</v>
      </c>
      <c r="AY2735">
        <v>0.17670669885797408</v>
      </c>
      <c r="AZ2735">
        <v>-9.7261971578341644</v>
      </c>
      <c r="BA2735">
        <v>1342.8419710312473</v>
      </c>
    </row>
    <row r="2736" spans="1:100" x14ac:dyDescent="0.25">
      <c r="A2736">
        <v>5990</v>
      </c>
      <c r="B2736" t="s">
        <v>3004</v>
      </c>
      <c r="C2736">
        <v>3</v>
      </c>
      <c r="D2736">
        <v>4.0803432524238188</v>
      </c>
      <c r="E2736">
        <v>0</v>
      </c>
      <c r="F2736">
        <v>1.053280547832975</v>
      </c>
      <c r="G2736">
        <v>1.053280547832975</v>
      </c>
      <c r="H2736">
        <v>0.19814904223384672</v>
      </c>
      <c r="I2736">
        <v>0</v>
      </c>
      <c r="J2736">
        <v>11.888942534030809</v>
      </c>
      <c r="K2736">
        <v>0.19814904223384672</v>
      </c>
      <c r="L2736">
        <v>-1.0000000000000011</v>
      </c>
      <c r="M2736">
        <v>-1.0000000000000011</v>
      </c>
      <c r="N2736">
        <v>3.9629808446769355</v>
      </c>
      <c r="O2736">
        <v>17.022566334287603</v>
      </c>
      <c r="P2736">
        <v>0</v>
      </c>
      <c r="Q2736">
        <v>-1.2179097822382341</v>
      </c>
      <c r="R2736">
        <v>-0.37482226325092627</v>
      </c>
      <c r="S2736">
        <v>0.33333333333333376</v>
      </c>
      <c r="T2736">
        <v>0.35544096505318928</v>
      </c>
      <c r="U2736">
        <v>0.27670012815941492</v>
      </c>
      <c r="V2736">
        <v>0</v>
      </c>
      <c r="W2736">
        <v>30.693015372483647</v>
      </c>
      <c r="X2736">
        <v>1.6195334005101909</v>
      </c>
      <c r="Y2736">
        <v>-1.0000000000000011</v>
      </c>
      <c r="Z2736">
        <v>-1.0000000000000011</v>
      </c>
      <c r="AA2736">
        <v>50.123964423406477</v>
      </c>
      <c r="AB2736">
        <v>0.19912552999943611</v>
      </c>
      <c r="AC2736">
        <v>9.6675238096645966E-2</v>
      </c>
      <c r="AD2736">
        <v>0.1003146581873935</v>
      </c>
      <c r="AE2736">
        <v>19.805771314173789</v>
      </c>
      <c r="AF2736">
        <v>-1.0000000000000011</v>
      </c>
      <c r="AG2736">
        <v>-1.0000000000000011</v>
      </c>
      <c r="AH2736">
        <v>-1.0000000000000011</v>
      </c>
      <c r="AI2736">
        <v>3.8908473158127815E-2</v>
      </c>
      <c r="AJ2736">
        <v>0</v>
      </c>
      <c r="AK2736">
        <v>0.45772430870611075</v>
      </c>
      <c r="AL2736">
        <v>-4.0585618082691156E-2</v>
      </c>
      <c r="AM2736">
        <v>0.23706451310930693</v>
      </c>
      <c r="AN2736">
        <v>0.25265414676226089</v>
      </c>
      <c r="AO2736">
        <v>8.2152343712632234</v>
      </c>
      <c r="AP2736">
        <v>6.1134255786430654</v>
      </c>
      <c r="AQ2736">
        <v>42.58195790651444</v>
      </c>
      <c r="AR2736">
        <v>0.9654744265459374</v>
      </c>
      <c r="AS2736">
        <v>1.8176824427440377</v>
      </c>
      <c r="AT2736">
        <v>-1.0000000000000011</v>
      </c>
      <c r="AU2736">
        <v>-1.0000000000000011</v>
      </c>
      <c r="AV2736">
        <v>0.67845828458204793</v>
      </c>
      <c r="AW2736">
        <v>73.259956336337169</v>
      </c>
      <c r="AX2736">
        <v>74.038125799499724</v>
      </c>
      <c r="AY2736">
        <v>0.17015611649295581</v>
      </c>
      <c r="AZ2736">
        <v>12.344567461672943</v>
      </c>
      <c r="BA2736">
        <v>1483.5251413172991</v>
      </c>
      <c r="CU2736" t="e">
        <v>#N/A</v>
      </c>
      <c r="CV2736" t="e">
        <v>#N/A</v>
      </c>
    </row>
    <row r="2737" spans="1:100" x14ac:dyDescent="0.25">
      <c r="A2737">
        <v>5991</v>
      </c>
      <c r="B2737" t="s">
        <v>1851</v>
      </c>
      <c r="C2737">
        <v>2</v>
      </c>
      <c r="D2737">
        <v>3.37252085601689</v>
      </c>
      <c r="E2737">
        <v>-7.983412991160907E-2</v>
      </c>
      <c r="F2737">
        <v>-0.12185842646627479</v>
      </c>
      <c r="G2737">
        <v>-0.11474492747393467</v>
      </c>
      <c r="H2737">
        <v>2.8489150264512146E-2</v>
      </c>
      <c r="I2737">
        <v>0</v>
      </c>
      <c r="J2737">
        <v>1.7093490158707287</v>
      </c>
      <c r="K2737">
        <v>2.8489150264512146E-2</v>
      </c>
      <c r="L2737">
        <v>-1</v>
      </c>
      <c r="M2737">
        <v>-1</v>
      </c>
      <c r="N2737">
        <v>0.56978300529024284</v>
      </c>
      <c r="O2737">
        <v>5.6204355023002712</v>
      </c>
      <c r="P2737">
        <v>-0.23653891220619999</v>
      </c>
      <c r="Q2737">
        <v>-0.26459382752451099</v>
      </c>
      <c r="R2737">
        <v>-8.5412971664249993E-2</v>
      </c>
      <c r="S2737">
        <v>0.32018012868634288</v>
      </c>
      <c r="T2737">
        <v>0.2408822200525802</v>
      </c>
      <c r="U2737">
        <v>2.4007429671139856E-2</v>
      </c>
      <c r="V2737">
        <v>-6.4565101826981261E-3</v>
      </c>
      <c r="W2737">
        <v>20.934029078939297</v>
      </c>
      <c r="X2737">
        <v>0.55451283308406141</v>
      </c>
      <c r="Y2737">
        <v>-1</v>
      </c>
      <c r="Z2737">
        <v>-1</v>
      </c>
      <c r="AA2737">
        <v>35.447714793521556</v>
      </c>
      <c r="AB2737">
        <v>5.7291186107518183E-2</v>
      </c>
      <c r="AC2737">
        <v>5.7481993157756123E-2</v>
      </c>
      <c r="AD2737">
        <v>5.3407218697687248E-2</v>
      </c>
      <c r="AE2737">
        <v>12.081632557025399</v>
      </c>
      <c r="AF2737">
        <v>-1</v>
      </c>
      <c r="AG2737">
        <v>-1</v>
      </c>
      <c r="AH2737">
        <v>-1</v>
      </c>
      <c r="AI2737">
        <v>-3.8074146663824018E-3</v>
      </c>
      <c r="AJ2737">
        <v>-6.4565101826981261E-3</v>
      </c>
      <c r="AK2737">
        <v>0.16288689287380276</v>
      </c>
      <c r="AL2737">
        <v>8.941064115444583E-3</v>
      </c>
      <c r="AM2737">
        <v>0.18137258251143501</v>
      </c>
      <c r="AN2737">
        <v>2.0682777036187538E-3</v>
      </c>
      <c r="AO2737">
        <v>5.005475586543449</v>
      </c>
      <c r="AP2737">
        <v>0.43968570377913174</v>
      </c>
      <c r="AQ2737">
        <v>25.908349253874572</v>
      </c>
      <c r="AR2737">
        <v>0.61575727582952822</v>
      </c>
      <c r="AS2737">
        <v>0.63273089015521289</v>
      </c>
      <c r="AT2737">
        <v>-1</v>
      </c>
      <c r="AU2737">
        <v>-1</v>
      </c>
      <c r="AV2737">
        <v>-6.1630107924520838E-2</v>
      </c>
      <c r="AW2737">
        <v>46.29457636807372</v>
      </c>
      <c r="AX2737">
        <v>46.296810030875903</v>
      </c>
      <c r="AY2737">
        <v>0.1009649120214204</v>
      </c>
      <c r="AZ2737">
        <v>-11.510455999331002</v>
      </c>
      <c r="BA2737">
        <v>1387.50784442498</v>
      </c>
    </row>
    <row r="2738" spans="1:100" x14ac:dyDescent="0.25">
      <c r="A2738">
        <v>5992</v>
      </c>
      <c r="B2738" t="s">
        <v>972</v>
      </c>
      <c r="C2738">
        <v>3</v>
      </c>
      <c r="D2738">
        <v>4.4236603738435445</v>
      </c>
      <c r="E2738">
        <v>0.10383258000140938</v>
      </c>
      <c r="F2738">
        <v>-0.2516591987396406</v>
      </c>
      <c r="G2738">
        <v>-0.21464682817871952</v>
      </c>
      <c r="H2738">
        <v>-2.4284237476758435E-2</v>
      </c>
      <c r="I2738">
        <v>0</v>
      </c>
      <c r="J2738">
        <v>-1.4570542486055029</v>
      </c>
      <c r="K2738">
        <v>-2.4284237476758435E-2</v>
      </c>
      <c r="L2738">
        <v>-0.99999999999999933</v>
      </c>
      <c r="M2738">
        <v>-0.99999999999999933</v>
      </c>
      <c r="N2738">
        <v>-0.48568474953516694</v>
      </c>
      <c r="O2738">
        <v>2.7519592970593165</v>
      </c>
      <c r="P2738">
        <v>0.36896531677551286</v>
      </c>
      <c r="Q2738">
        <v>-0.45851568071763266</v>
      </c>
      <c r="R2738">
        <v>-2.3792488273475527E-2</v>
      </c>
      <c r="S2738">
        <v>0.33333333333333315</v>
      </c>
      <c r="T2738">
        <v>0.15132244208609424</v>
      </c>
      <c r="U2738">
        <v>-7.2381050305759961E-2</v>
      </c>
      <c r="V2738">
        <v>-2.0193865241651003E-2</v>
      </c>
      <c r="W2738">
        <v>16.654603893950998</v>
      </c>
      <c r="X2738">
        <v>-9.3161166858358624E-2</v>
      </c>
      <c r="Y2738">
        <v>-0.99999999999999933</v>
      </c>
      <c r="Z2738">
        <v>-0.99999999999999933</v>
      </c>
      <c r="AA2738">
        <v>40.402301503569852</v>
      </c>
      <c r="AB2738">
        <v>0.464791004430126</v>
      </c>
      <c r="AC2738">
        <v>0.1924824089757326</v>
      </c>
      <c r="AD2738">
        <v>-0.18184361144801195</v>
      </c>
      <c r="AE2738">
        <v>23.771490097892315</v>
      </c>
      <c r="AF2738">
        <v>-0.99999999999999933</v>
      </c>
      <c r="AG2738">
        <v>-0.99999999999999933</v>
      </c>
      <c r="AH2738">
        <v>-0.99999999999999933</v>
      </c>
      <c r="AI2738">
        <v>0</v>
      </c>
      <c r="AJ2738">
        <v>-2.0193865241651003E-2</v>
      </c>
      <c r="AK2738">
        <v>0.20492361021314884</v>
      </c>
      <c r="AL2738">
        <v>0.13531531773623273</v>
      </c>
      <c r="AM2738">
        <v>0.23350286792716757</v>
      </c>
      <c r="AN2738">
        <v>-3.086563526827054E-2</v>
      </c>
      <c r="AO2738">
        <v>6.8621897492449335</v>
      </c>
      <c r="AP2738">
        <v>-9.5064293025599711E-2</v>
      </c>
      <c r="AQ2738">
        <v>15.197549645345495</v>
      </c>
      <c r="AR2738">
        <v>0.39208085987201646</v>
      </c>
      <c r="AS2738">
        <v>-0.11744540433511719</v>
      </c>
      <c r="AT2738">
        <v>-0.99999999999999933</v>
      </c>
      <c r="AU2738">
        <v>-0.99999999999999933</v>
      </c>
      <c r="AV2738">
        <v>-0.23843931645219507</v>
      </c>
      <c r="AW2738">
        <v>43.059196507603552</v>
      </c>
      <c r="AX2738">
        <v>41.039809983438445</v>
      </c>
      <c r="AY2738">
        <v>0.10461093864112012</v>
      </c>
      <c r="AZ2738">
        <v>-21.675531909577117</v>
      </c>
      <c r="BA2738">
        <v>1357.9245561408868</v>
      </c>
    </row>
    <row r="2739" spans="1:100" x14ac:dyDescent="0.25">
      <c r="A2739">
        <v>5993</v>
      </c>
      <c r="B2739" t="s">
        <v>3005</v>
      </c>
      <c r="C2739">
        <v>3</v>
      </c>
      <c r="D2739">
        <v>4.6022176229087233</v>
      </c>
      <c r="E2739">
        <v>0</v>
      </c>
      <c r="F2739">
        <v>-2.2658518769383566E-2</v>
      </c>
      <c r="G2739">
        <v>-2.2658518769383566E-2</v>
      </c>
      <c r="H2739">
        <v>6.2433758086528644E-2</v>
      </c>
      <c r="I2739">
        <v>0</v>
      </c>
      <c r="J2739">
        <v>3.7460254851917179</v>
      </c>
      <c r="K2739">
        <v>6.2433758086528644E-2</v>
      </c>
      <c r="L2739">
        <v>-0.99999999999999956</v>
      </c>
      <c r="M2739">
        <v>-0.99999999999999956</v>
      </c>
      <c r="N2739">
        <v>1.2486751617305718</v>
      </c>
      <c r="O2739">
        <v>8.3255845893310578</v>
      </c>
      <c r="P2739">
        <v>0.28145771648342449</v>
      </c>
      <c r="Q2739">
        <v>-1.1546022228948019</v>
      </c>
      <c r="R2739">
        <v>-0.40214128538839933</v>
      </c>
      <c r="S2739">
        <v>0.22850982796068239</v>
      </c>
      <c r="T2739">
        <v>0.17225336180160009</v>
      </c>
      <c r="U2739">
        <v>-7.5661763850682941E-3</v>
      </c>
      <c r="V2739">
        <v>0</v>
      </c>
      <c r="W2739">
        <v>13.230530211627423</v>
      </c>
      <c r="X2739">
        <v>0.14698475460374763</v>
      </c>
      <c r="Y2739">
        <v>-0.99999999999999956</v>
      </c>
      <c r="Z2739">
        <v>-0.99999999999999956</v>
      </c>
      <c r="AA2739">
        <v>23.252570492459419</v>
      </c>
      <c r="AB2739">
        <v>-9.0220512397147248E-2</v>
      </c>
      <c r="AC2739">
        <v>0.31238270748912367</v>
      </c>
      <c r="AD2739">
        <v>-1.3678563767568579E-2</v>
      </c>
      <c r="AE2739">
        <v>10.424181566220396</v>
      </c>
      <c r="AF2739">
        <v>-0.99999999999999956</v>
      </c>
      <c r="AG2739">
        <v>-0.99999999999999956</v>
      </c>
      <c r="AH2739">
        <v>-0.99999999999999956</v>
      </c>
      <c r="AI2739">
        <v>0</v>
      </c>
      <c r="AJ2739">
        <v>0</v>
      </c>
      <c r="AK2739">
        <v>0.20901862981374314</v>
      </c>
      <c r="AL2739">
        <v>-2.9303631077411456E-2</v>
      </c>
      <c r="AM2739">
        <v>-0.171883143792423</v>
      </c>
      <c r="AN2739">
        <v>0.30435223991044075</v>
      </c>
      <c r="AO2739">
        <v>-3.2519854457418584</v>
      </c>
      <c r="AP2739">
        <v>7.4622878423739607</v>
      </c>
      <c r="AQ2739">
        <v>16.976555696819137</v>
      </c>
      <c r="AR2739">
        <v>0.39319701337721408</v>
      </c>
      <c r="AS2739">
        <v>0.20941851269027625</v>
      </c>
      <c r="AT2739">
        <v>-0.99999999999999956</v>
      </c>
      <c r="AU2739">
        <v>-0.99999999999999956</v>
      </c>
      <c r="AV2739">
        <v>-0.42479980415778323</v>
      </c>
      <c r="AW2739">
        <v>39.040442924164438</v>
      </c>
      <c r="AX2739">
        <v>39.040442924164438</v>
      </c>
      <c r="AY2739">
        <v>7.3043418512127214E-2</v>
      </c>
      <c r="AZ2739">
        <v>-14.189392047233046</v>
      </c>
      <c r="BA2739">
        <v>1456.3456880328347</v>
      </c>
      <c r="CU2739" t="e">
        <v>#N/A</v>
      </c>
      <c r="CV2739" t="e">
        <v>#N/A</v>
      </c>
    </row>
    <row r="2740" spans="1:100" x14ac:dyDescent="0.25">
      <c r="A2740">
        <v>5994</v>
      </c>
      <c r="B2740" t="s">
        <v>3006</v>
      </c>
      <c r="C2740">
        <v>2</v>
      </c>
      <c r="D2740">
        <v>2.547521555492497</v>
      </c>
      <c r="E2740">
        <v>-0.26308964037974553</v>
      </c>
      <c r="F2740">
        <v>-0.57818466558115167</v>
      </c>
      <c r="G2740">
        <v>-0.57314338683504651</v>
      </c>
      <c r="H2740">
        <v>-6.6344123211951336E-2</v>
      </c>
      <c r="I2740">
        <v>0</v>
      </c>
      <c r="J2740">
        <v>-3.9806473927170805</v>
      </c>
      <c r="K2740">
        <v>-6.6344123211951336E-2</v>
      </c>
      <c r="L2740">
        <v>-1</v>
      </c>
      <c r="M2740">
        <v>-1</v>
      </c>
      <c r="N2740">
        <v>-1.3268824642390267</v>
      </c>
      <c r="O2740">
        <v>-0.28998306710953159</v>
      </c>
      <c r="P2740">
        <v>-1.1646301186472146</v>
      </c>
      <c r="Q2740">
        <v>-2.4337839260804977</v>
      </c>
      <c r="R2740">
        <v>-0.79787999544134536</v>
      </c>
      <c r="S2740">
        <v>0.30245307993796822</v>
      </c>
      <c r="T2740">
        <v>0.16603826432561253</v>
      </c>
      <c r="U2740">
        <v>-6.8670426703785897E-2</v>
      </c>
      <c r="V2740">
        <v>-1.8711167937402729E-2</v>
      </c>
      <c r="W2740">
        <v>15.084742530857449</v>
      </c>
      <c r="X2740">
        <v>0.12517352402585136</v>
      </c>
      <c r="Y2740">
        <v>-1</v>
      </c>
      <c r="Z2740">
        <v>-1</v>
      </c>
      <c r="AA2740">
        <v>23.404975903634206</v>
      </c>
      <c r="AB2740">
        <v>-4.6664308198678603E-2</v>
      </c>
      <c r="AC2740">
        <v>-4.6512952010180242E-2</v>
      </c>
      <c r="AD2740">
        <v>-4.9694663308723228E-2</v>
      </c>
      <c r="AE2740">
        <v>2.5045783257873229</v>
      </c>
      <c r="AF2740">
        <v>-1</v>
      </c>
      <c r="AG2740">
        <v>-1</v>
      </c>
      <c r="AH2740">
        <v>-1</v>
      </c>
      <c r="AI2740">
        <v>-1.0527165613955109E-2</v>
      </c>
      <c r="AJ2740">
        <v>-1.8711167937402729E-2</v>
      </c>
      <c r="AK2740">
        <v>0.28812645740579984</v>
      </c>
      <c r="AL2740">
        <v>-0.1162985004165525</v>
      </c>
      <c r="AM2740">
        <v>0.32724203044621175</v>
      </c>
      <c r="AN2740">
        <v>-0.14380117023115796</v>
      </c>
      <c r="AO2740">
        <v>8.719883058794986</v>
      </c>
      <c r="AP2740">
        <v>-3.2747217684724053</v>
      </c>
      <c r="AQ2740">
        <v>19.68137088471812</v>
      </c>
      <c r="AR2740">
        <v>0.47868929321260756</v>
      </c>
      <c r="AS2740">
        <v>0.18947023207276481</v>
      </c>
      <c r="AT2740">
        <v>-1</v>
      </c>
      <c r="AU2740">
        <v>-1</v>
      </c>
      <c r="AV2740">
        <v>-1.0071025370630529</v>
      </c>
      <c r="AW2740">
        <v>32.416200883360482</v>
      </c>
      <c r="AX2740">
        <v>32.23661897910381</v>
      </c>
      <c r="AY2740">
        <v>-5.9357972361795686E-3</v>
      </c>
      <c r="AZ2740">
        <v>-30.238660700267548</v>
      </c>
      <c r="BA2740">
        <v>1353.8267031898417</v>
      </c>
    </row>
    <row r="2741" spans="1:100" x14ac:dyDescent="0.25">
      <c r="A2741">
        <v>5996</v>
      </c>
      <c r="B2741" t="s">
        <v>3007</v>
      </c>
      <c r="C2741">
        <v>2</v>
      </c>
      <c r="D2741">
        <v>4.5415043962968573</v>
      </c>
      <c r="E2741">
        <v>0.17982993921752685</v>
      </c>
      <c r="F2741">
        <v>0.52473347025907213</v>
      </c>
      <c r="G2741">
        <v>0.53478320369202792</v>
      </c>
      <c r="H2741">
        <v>0.16286324693876364</v>
      </c>
      <c r="I2741">
        <v>0</v>
      </c>
      <c r="J2741">
        <v>9.7717948163258175</v>
      </c>
      <c r="K2741">
        <v>0.16286324693876364</v>
      </c>
      <c r="L2741">
        <v>-1</v>
      </c>
      <c r="M2741">
        <v>-1</v>
      </c>
      <c r="N2741">
        <v>3.2572649387752728</v>
      </c>
      <c r="O2741">
        <v>13.995208692305958</v>
      </c>
      <c r="P2741">
        <v>1.0785208018063031</v>
      </c>
      <c r="Q2741">
        <v>2.8090421371828964</v>
      </c>
      <c r="R2741">
        <v>0.92411785249316414</v>
      </c>
      <c r="S2741">
        <v>0.34529848720060907</v>
      </c>
      <c r="T2741">
        <v>0.34693243400870827</v>
      </c>
      <c r="U2741">
        <v>0.15532740604185408</v>
      </c>
      <c r="V2741">
        <v>1.0907738729886714E-2</v>
      </c>
      <c r="W2741">
        <v>29.222181193422859</v>
      </c>
      <c r="X2741">
        <v>1.1628655737048179</v>
      </c>
      <c r="Y2741">
        <v>-1</v>
      </c>
      <c r="Z2741">
        <v>-1</v>
      </c>
      <c r="AA2741">
        <v>52.511685069883654</v>
      </c>
      <c r="AB2741">
        <v>0.20459102222661418</v>
      </c>
      <c r="AC2741">
        <v>0.20483772921276011</v>
      </c>
      <c r="AD2741">
        <v>0.19949752806009818</v>
      </c>
      <c r="AE2741">
        <v>25.651848620929698</v>
      </c>
      <c r="AF2741">
        <v>-1</v>
      </c>
      <c r="AG2741">
        <v>-1</v>
      </c>
      <c r="AH2741">
        <v>-1</v>
      </c>
      <c r="AI2741">
        <v>5.7141428034241451E-3</v>
      </c>
      <c r="AJ2741">
        <v>1.0907738729886714E-2</v>
      </c>
      <c r="AK2741">
        <v>-1.4571426711047192E-2</v>
      </c>
      <c r="AL2741">
        <v>0.18639938370029452</v>
      </c>
      <c r="AM2741">
        <v>-2.531726990067365E-2</v>
      </c>
      <c r="AN2741">
        <v>0.20875813011572741</v>
      </c>
      <c r="AO2741">
        <v>-0.25765759938169808</v>
      </c>
      <c r="AP2741">
        <v>5.7028188897042789</v>
      </c>
      <c r="AQ2741">
        <v>34.731672151962364</v>
      </c>
      <c r="AR2741">
        <v>0.80997588362315187</v>
      </c>
      <c r="AS2741">
        <v>1.2608094994615338</v>
      </c>
      <c r="AT2741">
        <v>-1</v>
      </c>
      <c r="AU2741">
        <v>-1</v>
      </c>
      <c r="AV2741">
        <v>1.2780579460519357</v>
      </c>
      <c r="AW2741">
        <v>65.959553656106095</v>
      </c>
      <c r="AX2741">
        <v>66.219411058859777</v>
      </c>
      <c r="AY2741">
        <v>0.25243797325548117</v>
      </c>
      <c r="AZ2741">
        <v>15.026491390167321</v>
      </c>
      <c r="BA2741">
        <v>1453.342777534778</v>
      </c>
    </row>
    <row r="2742" spans="1:100" x14ac:dyDescent="0.25">
      <c r="A2742">
        <v>5997</v>
      </c>
      <c r="B2742" t="s">
        <v>3008</v>
      </c>
      <c r="C2742">
        <v>2</v>
      </c>
      <c r="D2742">
        <v>3.8521854822791823</v>
      </c>
      <c r="E2742">
        <v>2.6712852471687275E-2</v>
      </c>
      <c r="F2742">
        <v>0.14345519840539045</v>
      </c>
      <c r="G2742">
        <v>0.15177351144946566</v>
      </c>
      <c r="H2742">
        <v>8.3626368745066113E-2</v>
      </c>
      <c r="I2742">
        <v>0</v>
      </c>
      <c r="J2742">
        <v>5.0175821247039663</v>
      </c>
      <c r="K2742">
        <v>8.3626368745066113E-2</v>
      </c>
      <c r="L2742">
        <v>-1</v>
      </c>
      <c r="M2742">
        <v>-1</v>
      </c>
      <c r="N2742">
        <v>1.6725273749013221</v>
      </c>
      <c r="O2742">
        <v>9.0568247360216194</v>
      </c>
      <c r="P2742">
        <v>0.30306460187179396</v>
      </c>
      <c r="Q2742">
        <v>0.9965996756146579</v>
      </c>
      <c r="R2742">
        <v>0.32882402037565284</v>
      </c>
      <c r="S2742">
        <v>0.3304868504098859</v>
      </c>
      <c r="T2742">
        <v>0.28439740610055442</v>
      </c>
      <c r="U2742">
        <v>7.7891462436516484E-2</v>
      </c>
      <c r="V2742">
        <v>6.6849686657620162E-4</v>
      </c>
      <c r="W2742">
        <v>24.334875412025099</v>
      </c>
      <c r="X2742">
        <v>0.80413592862876881</v>
      </c>
      <c r="Y2742">
        <v>-1</v>
      </c>
      <c r="Z2742">
        <v>-1</v>
      </c>
      <c r="AA2742">
        <v>42.44950963761476</v>
      </c>
      <c r="AB2742">
        <v>0.11773217471514358</v>
      </c>
      <c r="AC2742">
        <v>0.11794591897616465</v>
      </c>
      <c r="AD2742">
        <v>0.11335190673331262</v>
      </c>
      <c r="AE2742">
        <v>17.649848355027391</v>
      </c>
      <c r="AF2742">
        <v>-1</v>
      </c>
      <c r="AG2742">
        <v>-1</v>
      </c>
      <c r="AH2742">
        <v>-1</v>
      </c>
      <c r="AI2742">
        <v>9.9530254412531451E-5</v>
      </c>
      <c r="AJ2742">
        <v>6.6849686657620162E-4</v>
      </c>
      <c r="AK2742">
        <v>9.0071086998199504E-2</v>
      </c>
      <c r="AL2742">
        <v>8.1756869991047823E-2</v>
      </c>
      <c r="AM2742">
        <v>9.6562311542419996E-2</v>
      </c>
      <c r="AN2742">
        <v>8.6878548672633768E-2</v>
      </c>
      <c r="AO2742">
        <v>2.8458739107227298</v>
      </c>
      <c r="AP2742">
        <v>2.599287379599851</v>
      </c>
      <c r="AQ2742">
        <v>29.528790204898744</v>
      </c>
      <c r="AR2742">
        <v>0.69545026782683195</v>
      </c>
      <c r="AS2742">
        <v>0.89044802732217798</v>
      </c>
      <c r="AT2742">
        <v>-1</v>
      </c>
      <c r="AU2742">
        <v>-1</v>
      </c>
      <c r="AV2742">
        <v>0.48807906040540661</v>
      </c>
      <c r="AW2742">
        <v>54.363632651844362</v>
      </c>
      <c r="AX2742">
        <v>54.471576096420321</v>
      </c>
      <c r="AY2742">
        <v>0.1631182844189823</v>
      </c>
      <c r="AZ2742">
        <v>-0.62165002976420813</v>
      </c>
      <c r="BA2742">
        <v>1394.1227042947039</v>
      </c>
    </row>
    <row r="2743" spans="1:100" x14ac:dyDescent="0.25">
      <c r="A2743">
        <v>5998</v>
      </c>
      <c r="B2743" t="s">
        <v>3009</v>
      </c>
      <c r="C2743">
        <v>3</v>
      </c>
      <c r="D2743">
        <v>1.2111732934139849</v>
      </c>
      <c r="E2743">
        <v>-0.18814550129714783</v>
      </c>
      <c r="F2743">
        <v>2.4568078034202055E-2</v>
      </c>
      <c r="G2743">
        <v>-4.0787086805376072E-2</v>
      </c>
      <c r="H2743">
        <v>0.40814142411567111</v>
      </c>
      <c r="I2743">
        <v>0</v>
      </c>
      <c r="J2743">
        <v>24.488485446940267</v>
      </c>
      <c r="K2743">
        <v>0.40814142411567111</v>
      </c>
      <c r="L2743">
        <v>-1.0000000000000004</v>
      </c>
      <c r="M2743">
        <v>-1.0000000000000004</v>
      </c>
      <c r="N2743">
        <v>8.1628284823134223</v>
      </c>
      <c r="O2743">
        <v>25.658871653548864</v>
      </c>
      <c r="P2743">
        <v>-0.62681592127327379</v>
      </c>
      <c r="Q2743">
        <v>-0.54527630765979129</v>
      </c>
      <c r="R2743">
        <v>-0.22863726744514207</v>
      </c>
      <c r="S2743">
        <v>0.33333333333333343</v>
      </c>
      <c r="T2743">
        <v>0.10472945371903093</v>
      </c>
      <c r="U2743">
        <v>5.6487615302070696E-3</v>
      </c>
      <c r="V2743">
        <v>-4.0708707406623815E-2</v>
      </c>
      <c r="W2743">
        <v>-0.20554331758894073</v>
      </c>
      <c r="X2743">
        <v>-0.30687237532335832</v>
      </c>
      <c r="Y2743">
        <v>-1.0000000000000004</v>
      </c>
      <c r="Z2743">
        <v>-1.0000000000000004</v>
      </c>
      <c r="AA2743">
        <v>17.606421078928076</v>
      </c>
      <c r="AB2743">
        <v>4.9348166516473356E-2</v>
      </c>
      <c r="AC2743">
        <v>0.11519183981737458</v>
      </c>
      <c r="AD2743">
        <v>0.19627202694539525</v>
      </c>
      <c r="AE2743">
        <v>18.040601663962164</v>
      </c>
      <c r="AF2743">
        <v>-1.0000000000000004</v>
      </c>
      <c r="AG2743">
        <v>-1.0000000000000004</v>
      </c>
      <c r="AH2743">
        <v>-1.0000000000000004</v>
      </c>
      <c r="AI2743">
        <v>0</v>
      </c>
      <c r="AJ2743">
        <v>-4.0708707406623815E-2</v>
      </c>
      <c r="AK2743">
        <v>-0.13912439810621643</v>
      </c>
      <c r="AL2743">
        <v>0.13623735913981408</v>
      </c>
      <c r="AM2743">
        <v>9.8284794697768352E-2</v>
      </c>
      <c r="AN2743">
        <v>-1.6413232121057324E-3</v>
      </c>
      <c r="AO2743">
        <v>1.7614978769131262</v>
      </c>
      <c r="AP2743">
        <v>0.64015371539642529</v>
      </c>
      <c r="AQ2743">
        <v>24.28294212935133</v>
      </c>
      <c r="AR2743">
        <v>0.40300284117594753</v>
      </c>
      <c r="AS2743">
        <v>0.10126904879231199</v>
      </c>
      <c r="AT2743">
        <v>-1.0000000000000004</v>
      </c>
      <c r="AU2743">
        <v>-1.0000000000000004</v>
      </c>
      <c r="AV2743">
        <v>-0.26942435425051819</v>
      </c>
      <c r="AW2743">
        <v>43.905446447873395</v>
      </c>
      <c r="AX2743">
        <v>39.834575707211023</v>
      </c>
      <c r="AY2743">
        <v>0.28227420482844978</v>
      </c>
      <c r="AZ2743">
        <v>8.7746825804229314</v>
      </c>
      <c r="BA2743">
        <v>1454.8047612303624</v>
      </c>
      <c r="CU2743" t="e">
        <v>#N/A</v>
      </c>
      <c r="CV2743" t="e">
        <v>#N/A</v>
      </c>
    </row>
    <row r="2744" spans="1:100" x14ac:dyDescent="0.25">
      <c r="A2744">
        <v>5999</v>
      </c>
      <c r="B2744" t="s">
        <v>3010</v>
      </c>
      <c r="C2744">
        <v>3</v>
      </c>
      <c r="D2744">
        <v>2.6797934464475888</v>
      </c>
      <c r="E2744">
        <v>0.18647095567664351</v>
      </c>
      <c r="F2744">
        <v>0.670779529423286</v>
      </c>
      <c r="G2744">
        <v>0.72429807281115954</v>
      </c>
      <c r="H2744">
        <v>0.15007966640178894</v>
      </c>
      <c r="I2744">
        <v>0</v>
      </c>
      <c r="J2744">
        <v>9.0047799841073388</v>
      </c>
      <c r="K2744">
        <v>0.15007966640178894</v>
      </c>
      <c r="L2744">
        <v>-0.99999999999999967</v>
      </c>
      <c r="M2744">
        <v>-0.99999999999999967</v>
      </c>
      <c r="N2744">
        <v>3.0015933280357796</v>
      </c>
      <c r="O2744">
        <v>12.408871503366086</v>
      </c>
      <c r="P2744">
        <v>4.8887195170033184</v>
      </c>
      <c r="Q2744">
        <v>-0.84940289692589943</v>
      </c>
      <c r="R2744">
        <v>0.14683679908902469</v>
      </c>
      <c r="S2744">
        <v>0.33333333333333326</v>
      </c>
      <c r="T2744">
        <v>0.33074154729127514</v>
      </c>
      <c r="U2744">
        <v>8.4954253428997165E-3</v>
      </c>
      <c r="V2744">
        <v>1.7878016591169305E-2</v>
      </c>
      <c r="W2744">
        <v>21.614746246275519</v>
      </c>
      <c r="X2744">
        <v>0.60793964097072983</v>
      </c>
      <c r="Y2744">
        <v>-0.99999999999999967</v>
      </c>
      <c r="Z2744">
        <v>-0.99999999999999967</v>
      </c>
      <c r="AA2744">
        <v>17.199763697459421</v>
      </c>
      <c r="AB2744">
        <v>1.7769741391929619E-2</v>
      </c>
      <c r="AC2744">
        <v>-0.10048803771641351</v>
      </c>
      <c r="AD2744">
        <v>-8.5180906336191214E-3</v>
      </c>
      <c r="AE2744">
        <v>-4.5618193479051516</v>
      </c>
      <c r="AF2744">
        <v>-0.99999999999999967</v>
      </c>
      <c r="AG2744">
        <v>-0.99999999999999967</v>
      </c>
      <c r="AH2744">
        <v>-0.99999999999999967</v>
      </c>
      <c r="AI2744">
        <v>0</v>
      </c>
      <c r="AJ2744">
        <v>1.7878016591169305E-2</v>
      </c>
      <c r="AK2744">
        <v>0.26155794832364293</v>
      </c>
      <c r="AL2744">
        <v>6.3802699405981961E-2</v>
      </c>
      <c r="AM2744">
        <v>0.12415468139018562</v>
      </c>
      <c r="AN2744">
        <v>-0.11926325485237796</v>
      </c>
      <c r="AO2744">
        <v>4.4116567763728565</v>
      </c>
      <c r="AP2744">
        <v>-2.6625678742795404</v>
      </c>
      <c r="AQ2744">
        <v>30.619526230382885</v>
      </c>
      <c r="AR2744">
        <v>0.69044832255867727</v>
      </c>
      <c r="AS2744">
        <v>0.75801930737251766</v>
      </c>
      <c r="AT2744">
        <v>-0.99999999999999967</v>
      </c>
      <c r="AU2744">
        <v>-0.99999999999999967</v>
      </c>
      <c r="AV2744">
        <v>0.87113487190018468</v>
      </c>
      <c r="AW2744">
        <v>26.946067326545958</v>
      </c>
      <c r="AX2744">
        <v>28.733868985662895</v>
      </c>
      <c r="AY2744">
        <v>1.890285631371412E-3</v>
      </c>
      <c r="AZ2744">
        <v>-33.339721156881197</v>
      </c>
      <c r="BA2744">
        <v>1313.3660535112565</v>
      </c>
      <c r="CU2744" t="e">
        <v>#N/A</v>
      </c>
      <c r="CV2744" t="e">
        <v>#N/A</v>
      </c>
    </row>
    <row r="2745" spans="1:100" x14ac:dyDescent="0.25">
      <c r="A2745">
        <v>6000</v>
      </c>
      <c r="B2745" t="s">
        <v>3011</v>
      </c>
      <c r="C2745">
        <v>2</v>
      </c>
      <c r="D2745">
        <v>3.6568440445303589</v>
      </c>
      <c r="E2745">
        <v>-1.6677966002324199E-2</v>
      </c>
      <c r="F2745">
        <v>3.5407320577428653E-2</v>
      </c>
      <c r="G2745">
        <v>4.3234978075524066E-2</v>
      </c>
      <c r="H2745">
        <v>6.1171964267941303E-2</v>
      </c>
      <c r="I2745">
        <v>0</v>
      </c>
      <c r="J2745">
        <v>3.670317856076478</v>
      </c>
      <c r="K2745">
        <v>6.1171964267941303E-2</v>
      </c>
      <c r="L2745">
        <v>-1</v>
      </c>
      <c r="M2745">
        <v>-1</v>
      </c>
      <c r="N2745">
        <v>1.2234392853588258</v>
      </c>
      <c r="O2745">
        <v>7.6573694148934779</v>
      </c>
      <c r="P2745">
        <v>8.331329964281986E-2</v>
      </c>
      <c r="Q2745">
        <v>0.48298383093078678</v>
      </c>
      <c r="R2745">
        <v>0.16012771640935858</v>
      </c>
      <c r="S2745">
        <v>0.32628948056078433</v>
      </c>
      <c r="T2745">
        <v>0.26667602632578102</v>
      </c>
      <c r="U2745">
        <v>5.5947412665504959E-2</v>
      </c>
      <c r="V2745">
        <v>-2.2331328237788985E-3</v>
      </c>
      <c r="W2745">
        <v>22.94989479036774</v>
      </c>
      <c r="X2745">
        <v>0.70247795405811331</v>
      </c>
      <c r="Y2745">
        <v>-1</v>
      </c>
      <c r="Z2745">
        <v>-1</v>
      </c>
      <c r="AA2745">
        <v>39.598057608880936</v>
      </c>
      <c r="AB2745">
        <v>9.3117831761453149E-2</v>
      </c>
      <c r="AC2745">
        <v>9.3322234938126941E-2</v>
      </c>
      <c r="AD2745">
        <v>8.8939680137556487E-2</v>
      </c>
      <c r="AE2745">
        <v>15.382215471291165</v>
      </c>
      <c r="AF2745">
        <v>-1</v>
      </c>
      <c r="AG2745">
        <v>-1</v>
      </c>
      <c r="AH2745">
        <v>-1</v>
      </c>
      <c r="AI2745">
        <v>-1.4915569266050982E-3</v>
      </c>
      <c r="AJ2745">
        <v>-2.2331328237788985E-3</v>
      </c>
      <c r="AK2745">
        <v>0.11972502316901393</v>
      </c>
      <c r="AL2745">
        <v>5.2102933820233399E-2</v>
      </c>
      <c r="AM2745">
        <v>0.13110094407834413</v>
      </c>
      <c r="AN2745">
        <v>5.2339916136709623E-2</v>
      </c>
      <c r="AO2745">
        <v>3.7253627727779959</v>
      </c>
      <c r="AP2745">
        <v>1.7197985175445849</v>
      </c>
      <c r="AQ2745">
        <v>28.05438058214067</v>
      </c>
      <c r="AR2745">
        <v>0.66299562601477102</v>
      </c>
      <c r="AS2745">
        <v>0.78549378773400158</v>
      </c>
      <c r="AT2745">
        <v>-1</v>
      </c>
      <c r="AU2745">
        <v>-1</v>
      </c>
      <c r="AV2745">
        <v>0.2642122722246173</v>
      </c>
      <c r="AW2745">
        <v>51.077542810218183</v>
      </c>
      <c r="AX2745">
        <v>51.142436382810232</v>
      </c>
      <c r="AY2745">
        <v>0.13780658023999054</v>
      </c>
      <c r="AZ2745">
        <v>-5.0560712837093247</v>
      </c>
      <c r="BA2745">
        <v>1422.665971894869</v>
      </c>
    </row>
    <row r="2746" spans="1:100" x14ac:dyDescent="0.25">
      <c r="A2746">
        <v>6001</v>
      </c>
      <c r="B2746" t="s">
        <v>3012</v>
      </c>
      <c r="C2746">
        <v>3</v>
      </c>
      <c r="D2746">
        <v>5.0085977518033502</v>
      </c>
      <c r="E2746">
        <v>0</v>
      </c>
      <c r="F2746">
        <v>-3.5018988059131256E-2</v>
      </c>
      <c r="G2746">
        <v>-3.5018988059131256E-2</v>
      </c>
      <c r="H2746">
        <v>1.6651063886262564E-2</v>
      </c>
      <c r="I2746">
        <v>0</v>
      </c>
      <c r="J2746">
        <v>0.99906383317575354</v>
      </c>
      <c r="K2746">
        <v>1.6651063886262564E-2</v>
      </c>
      <c r="L2746">
        <v>-1.0000000000000011</v>
      </c>
      <c r="M2746">
        <v>-1.0000000000000011</v>
      </c>
      <c r="N2746">
        <v>0.33302127772525181</v>
      </c>
      <c r="O2746">
        <v>5.9726425969199717</v>
      </c>
      <c r="P2746">
        <v>-9.5227697754257698E-2</v>
      </c>
      <c r="Q2746">
        <v>-1.4264034654070015</v>
      </c>
      <c r="R2746">
        <v>-0.53114865885599816</v>
      </c>
      <c r="S2746">
        <v>0.30513292030781042</v>
      </c>
      <c r="T2746">
        <v>0.33339725170508938</v>
      </c>
      <c r="U2746">
        <v>0.37246472909038958</v>
      </c>
      <c r="V2746">
        <v>0</v>
      </c>
      <c r="W2746">
        <v>39.773753488681088</v>
      </c>
      <c r="X2746">
        <v>2.1118019428599522</v>
      </c>
      <c r="Y2746">
        <v>-1.0000000000000011</v>
      </c>
      <c r="Z2746">
        <v>-1.0000000000000011</v>
      </c>
      <c r="AA2746">
        <v>66.38374715262475</v>
      </c>
      <c r="AB2746">
        <v>-5.0775330268679711E-2</v>
      </c>
      <c r="AC2746">
        <v>0.34787912424984868</v>
      </c>
      <c r="AD2746">
        <v>0.24571905247482403</v>
      </c>
      <c r="AE2746">
        <v>27.141142322799645</v>
      </c>
      <c r="AF2746">
        <v>-1.0000000000000011</v>
      </c>
      <c r="AG2746">
        <v>-1.0000000000000011</v>
      </c>
      <c r="AH2746">
        <v>-1.0000000000000011</v>
      </c>
      <c r="AI2746">
        <v>0</v>
      </c>
      <c r="AJ2746">
        <v>0</v>
      </c>
      <c r="AK2746">
        <v>0.20131415124299884</v>
      </c>
      <c r="AL2746">
        <v>-8.7624129537037063E-2</v>
      </c>
      <c r="AM2746">
        <v>-0.13454143546045658</v>
      </c>
      <c r="AN2746">
        <v>0.56549190145448469</v>
      </c>
      <c r="AO2746">
        <v>-2.3569651302964192</v>
      </c>
      <c r="AP2746">
        <v>13.699176888676929</v>
      </c>
      <c r="AQ2746">
        <v>40.772817321856849</v>
      </c>
      <c r="AR2746">
        <v>1.0109949011032897</v>
      </c>
      <c r="AS2746">
        <v>2.1284530067462142</v>
      </c>
      <c r="AT2746">
        <v>-1.0000000000000011</v>
      </c>
      <c r="AU2746">
        <v>-1.0000000000000011</v>
      </c>
      <c r="AV2746">
        <v>-0.56616764691512955</v>
      </c>
      <c r="AW2746">
        <v>86.05556663822162</v>
      </c>
      <c r="AX2746">
        <v>86.05556663822162</v>
      </c>
      <c r="AY2746">
        <v>0.54979922339912557</v>
      </c>
      <c r="AZ2746">
        <v>52.005240840748392</v>
      </c>
      <c r="BA2746">
        <v>1459.0024559303031</v>
      </c>
      <c r="CU2746" t="e">
        <v>#N/A</v>
      </c>
      <c r="CV2746" t="e">
        <v>#N/A</v>
      </c>
    </row>
    <row r="2747" spans="1:100" x14ac:dyDescent="0.25">
      <c r="A2747">
        <v>6002</v>
      </c>
      <c r="B2747" t="s">
        <v>3013</v>
      </c>
      <c r="C2747">
        <v>3</v>
      </c>
      <c r="D2747">
        <v>5.6461678080323399</v>
      </c>
      <c r="E2747">
        <v>0</v>
      </c>
      <c r="F2747">
        <v>-7.6077455419268861E-3</v>
      </c>
      <c r="G2747">
        <v>-7.6077455419268861E-3</v>
      </c>
      <c r="H2747">
        <v>0.25126880681837199</v>
      </c>
      <c r="I2747">
        <v>0</v>
      </c>
      <c r="J2747">
        <v>15.076128409102321</v>
      </c>
      <c r="K2747">
        <v>0.25126880681837199</v>
      </c>
      <c r="L2747">
        <v>-0.99999999999999967</v>
      </c>
      <c r="M2747">
        <v>-0.99999999999999967</v>
      </c>
      <c r="N2747">
        <v>5.0253761363674387</v>
      </c>
      <c r="O2747">
        <v>20.714688471592726</v>
      </c>
      <c r="P2747">
        <v>-0.42713280628268474</v>
      </c>
      <c r="Q2747">
        <v>1.7029659300437565</v>
      </c>
      <c r="R2747">
        <v>0.40179876510584384</v>
      </c>
      <c r="S2747">
        <v>0.33333333333333365</v>
      </c>
      <c r="T2747">
        <v>0.33247993797022429</v>
      </c>
      <c r="U2747">
        <v>6.1417708543848835E-2</v>
      </c>
      <c r="V2747">
        <v>-1.847596767770502E-2</v>
      </c>
      <c r="W2747">
        <v>18.299448214053182</v>
      </c>
      <c r="X2747">
        <v>0.54850609723124177</v>
      </c>
      <c r="Y2747">
        <v>-0.99999999999999967</v>
      </c>
      <c r="Z2747">
        <v>-0.99999999999999967</v>
      </c>
      <c r="AA2747">
        <v>53.815155877070815</v>
      </c>
      <c r="AB2747">
        <v>8.4926294202581992E-2</v>
      </c>
      <c r="AC2747">
        <v>0.34697406262759128</v>
      </c>
      <c r="AD2747">
        <v>0.2703778211280628</v>
      </c>
      <c r="AE2747">
        <v>35.113908897911777</v>
      </c>
      <c r="AF2747">
        <v>-0.99999999999999967</v>
      </c>
      <c r="AG2747">
        <v>-0.99999999999999967</v>
      </c>
      <c r="AH2747">
        <v>-0.99999999999999967</v>
      </c>
      <c r="AI2747">
        <v>0</v>
      </c>
      <c r="AJ2747">
        <v>-1.847596767770502E-2</v>
      </c>
      <c r="AK2747">
        <v>0.12880192799850598</v>
      </c>
      <c r="AL2747">
        <v>-0.10431787004779287</v>
      </c>
      <c r="AM2747">
        <v>-3.5866798667594797E-2</v>
      </c>
      <c r="AN2747">
        <v>0.11970681591723731</v>
      </c>
      <c r="AO2747">
        <v>-0.25266032669733995</v>
      </c>
      <c r="AP2747">
        <v>2.4710810476919671</v>
      </c>
      <c r="AQ2747">
        <v>33.375576623155489</v>
      </c>
      <c r="AR2747">
        <v>0.70875501216970171</v>
      </c>
      <c r="AS2747">
        <v>0.79977490404961327</v>
      </c>
      <c r="AT2747">
        <v>-0.99999999999999967</v>
      </c>
      <c r="AU2747">
        <v>-0.99999999999999967</v>
      </c>
      <c r="AV2747">
        <v>0.39419101956391694</v>
      </c>
      <c r="AW2747">
        <v>77.000925396355555</v>
      </c>
      <c r="AX2747">
        <v>75.153328628585058</v>
      </c>
      <c r="AY2747">
        <v>1.1560177206324306E-2</v>
      </c>
      <c r="AZ2747">
        <v>-18.083928353575285</v>
      </c>
      <c r="BA2747">
        <v>1407.9071646042416</v>
      </c>
      <c r="CU2747" t="e">
        <v>#N/A</v>
      </c>
      <c r="CV2747" t="e">
        <v>#N/A</v>
      </c>
    </row>
    <row r="2748" spans="1:100" x14ac:dyDescent="0.25">
      <c r="A2748">
        <v>6003</v>
      </c>
      <c r="B2748" t="s">
        <v>3014</v>
      </c>
      <c r="C2748">
        <v>3</v>
      </c>
      <c r="D2748">
        <v>4.5486216830828452</v>
      </c>
      <c r="E2748">
        <v>0</v>
      </c>
      <c r="F2748">
        <v>-2.0790105081632447E-2</v>
      </c>
      <c r="G2748">
        <v>-2.0790105081632447E-2</v>
      </c>
      <c r="H2748">
        <v>0.11345782907579917</v>
      </c>
      <c r="I2748">
        <v>0</v>
      </c>
      <c r="J2748">
        <v>6.8074697445479497</v>
      </c>
      <c r="K2748">
        <v>0.11345782907579917</v>
      </c>
      <c r="L2748">
        <v>-0.99999999999999911</v>
      </c>
      <c r="M2748">
        <v>-0.99999999999999911</v>
      </c>
      <c r="N2748">
        <v>2.2691565815159835</v>
      </c>
      <c r="O2748">
        <v>11.335301322549162</v>
      </c>
      <c r="P2748">
        <v>0.62223206198185965</v>
      </c>
      <c r="Q2748">
        <v>-0.32634141889067864</v>
      </c>
      <c r="R2748">
        <v>-0.11705521915819034</v>
      </c>
      <c r="S2748">
        <v>0.33333333333333326</v>
      </c>
      <c r="T2748">
        <v>0.40036245348025523</v>
      </c>
      <c r="U2748">
        <v>0.14433703369402626</v>
      </c>
      <c r="V2748">
        <v>0</v>
      </c>
      <c r="W2748">
        <v>30.582999657272612</v>
      </c>
      <c r="X2748">
        <v>1.2492016763401343</v>
      </c>
      <c r="Y2748">
        <v>-0.99999999999999911</v>
      </c>
      <c r="Z2748">
        <v>-0.99999999999999911</v>
      </c>
      <c r="AA2748">
        <v>36.977077167732538</v>
      </c>
      <c r="AB2748">
        <v>0.18485830118776647</v>
      </c>
      <c r="AC2748">
        <v>-4.4788933793992763E-2</v>
      </c>
      <c r="AD2748">
        <v>-9.8467128014112122E-3</v>
      </c>
      <c r="AE2748">
        <v>6.5111327296181232</v>
      </c>
      <c r="AF2748">
        <v>-0.99999999999999911</v>
      </c>
      <c r="AG2748">
        <v>-0.99999999999999911</v>
      </c>
      <c r="AH2748">
        <v>-0.99999999999999911</v>
      </c>
      <c r="AI2748">
        <v>0</v>
      </c>
      <c r="AJ2748">
        <v>0</v>
      </c>
      <c r="AK2748">
        <v>0.1755954626211548</v>
      </c>
      <c r="AL2748">
        <v>0.15283931845021809</v>
      </c>
      <c r="AM2748">
        <v>0.41118369726746085</v>
      </c>
      <c r="AN2748">
        <v>-0.1835528259202022</v>
      </c>
      <c r="AO2748">
        <v>11.157569744792292</v>
      </c>
      <c r="AP2748">
        <v>-3.8246240557539624</v>
      </c>
      <c r="AQ2748">
        <v>37.390469401820589</v>
      </c>
      <c r="AR2748">
        <v>0.87803282050761478</v>
      </c>
      <c r="AS2748">
        <v>1.3626595054159334</v>
      </c>
      <c r="AT2748">
        <v>-0.99999999999999911</v>
      </c>
      <c r="AU2748">
        <v>-0.99999999999999911</v>
      </c>
      <c r="AV2748">
        <v>-0.13784532423982279</v>
      </c>
      <c r="AW2748">
        <v>44.487754434527716</v>
      </c>
      <c r="AX2748">
        <v>44.487754434527716</v>
      </c>
      <c r="AY2748">
        <v>0.1505982750353031</v>
      </c>
      <c r="AZ2748">
        <v>-9.766809061295147</v>
      </c>
      <c r="BA2748">
        <v>1465.3077608285573</v>
      </c>
      <c r="CU2748" t="e">
        <v>#N/A</v>
      </c>
      <c r="CV2748" t="e">
        <v>#N/A</v>
      </c>
    </row>
    <row r="2749" spans="1:100" x14ac:dyDescent="0.25">
      <c r="A2749">
        <v>6004</v>
      </c>
      <c r="B2749" t="s">
        <v>3015</v>
      </c>
      <c r="C2749">
        <v>3</v>
      </c>
      <c r="D2749">
        <v>2.7693739315429435</v>
      </c>
      <c r="E2749">
        <v>7.1032853679075539E-2</v>
      </c>
      <c r="F2749">
        <v>5.7531410144471985E-3</v>
      </c>
      <c r="G2749">
        <v>5.7531410144471985E-3</v>
      </c>
      <c r="H2749">
        <v>5.5265423228423483E-2</v>
      </c>
      <c r="I2749">
        <v>0</v>
      </c>
      <c r="J2749">
        <v>3.3159253937054105</v>
      </c>
      <c r="K2749">
        <v>5.5265423228423483E-2</v>
      </c>
      <c r="L2749">
        <v>-0.99999999999999933</v>
      </c>
      <c r="M2749">
        <v>-0.99999999999999933</v>
      </c>
      <c r="N2749">
        <v>1.1053084645684701</v>
      </c>
      <c r="O2749">
        <v>6.0910524662627976</v>
      </c>
      <c r="P2749">
        <v>0.52845306042837681</v>
      </c>
      <c r="Q2749">
        <v>-0.63080877135524582</v>
      </c>
      <c r="R2749">
        <v>-9.6881272268868474E-2</v>
      </c>
      <c r="S2749">
        <v>0.33333333333333315</v>
      </c>
      <c r="T2749">
        <v>0.33333333333333315</v>
      </c>
      <c r="U2749">
        <v>-3.5552100460660194E-2</v>
      </c>
      <c r="V2749">
        <v>-4.5907943861378128E-2</v>
      </c>
      <c r="W2749">
        <v>21.197647964648176</v>
      </c>
      <c r="X2749">
        <v>0.19374517842733296</v>
      </c>
      <c r="Y2749">
        <v>-0.99999999999999933</v>
      </c>
      <c r="Z2749">
        <v>-0.99999999999999933</v>
      </c>
      <c r="AA2749">
        <v>28.133797035631531</v>
      </c>
      <c r="AB2749">
        <v>0.14083297703796535</v>
      </c>
      <c r="AC2749">
        <v>-7.5437086088198345E-3</v>
      </c>
      <c r="AD2749">
        <v>7.3713384358986955E-3</v>
      </c>
      <c r="AE2749">
        <v>7.0330303432522117</v>
      </c>
      <c r="AF2749">
        <v>-0.99999999999999933</v>
      </c>
      <c r="AG2749">
        <v>-0.99999999999999933</v>
      </c>
      <c r="AH2749">
        <v>-0.99999999999999933</v>
      </c>
      <c r="AI2749">
        <v>0</v>
      </c>
      <c r="AJ2749">
        <v>-4.5907943861378128E-2</v>
      </c>
      <c r="AK2749">
        <v>2.0528204580881903E-2</v>
      </c>
      <c r="AL2749">
        <v>6.2368913563597028E-2</v>
      </c>
      <c r="AM2749">
        <v>1.5325500583434377</v>
      </c>
      <c r="AN2749">
        <v>0.29327377729102772</v>
      </c>
      <c r="AO2749">
        <v>38.416392481490355</v>
      </c>
      <c r="AP2749">
        <v>7.6436890000936746</v>
      </c>
      <c r="AQ2749">
        <v>24.513573358353579</v>
      </c>
      <c r="AR2749">
        <v>0.58520662234462806</v>
      </c>
      <c r="AS2749">
        <v>0.24901060165575642</v>
      </c>
      <c r="AT2749">
        <v>-0.99999999999999933</v>
      </c>
      <c r="AU2749">
        <v>-0.99999999999999933</v>
      </c>
      <c r="AV2749">
        <v>-9.1128131254421277E-2</v>
      </c>
      <c r="AW2749">
        <v>41.868538501988006</v>
      </c>
      <c r="AX2749">
        <v>37.277744115850183</v>
      </c>
      <c r="AY2749">
        <v>-1.0191819324933181E-2</v>
      </c>
      <c r="AZ2749">
        <v>-61.872993248316853</v>
      </c>
      <c r="BA2749">
        <v>1344.8577988180757</v>
      </c>
    </row>
    <row r="2750" spans="1:100" x14ac:dyDescent="0.25">
      <c r="A2750">
        <v>6005</v>
      </c>
      <c r="B2750" t="s">
        <v>3016</v>
      </c>
      <c r="C2750">
        <v>3</v>
      </c>
      <c r="D2750">
        <v>4.9043347046693215</v>
      </c>
      <c r="E2750">
        <v>0</v>
      </c>
      <c r="F2750">
        <v>-8.9214346174485704E-2</v>
      </c>
      <c r="G2750">
        <v>-8.9214346174485704E-2</v>
      </c>
      <c r="H2750">
        <v>-7.9965440960041614E-2</v>
      </c>
      <c r="I2750">
        <v>0</v>
      </c>
      <c r="J2750">
        <v>-4.797926457602494</v>
      </c>
      <c r="K2750">
        <v>-7.9965440960041614E-2</v>
      </c>
      <c r="L2750">
        <v>-1.0000000000000018</v>
      </c>
      <c r="M2750">
        <v>-1.0000000000000018</v>
      </c>
      <c r="N2750">
        <v>-1.5993088192008325</v>
      </c>
      <c r="O2750">
        <v>1.7193900892336966E-2</v>
      </c>
      <c r="P2750">
        <v>-9.0144210701777222E-2</v>
      </c>
      <c r="Q2750">
        <v>0.59273768498180923</v>
      </c>
      <c r="R2750">
        <v>0.17570837349503335</v>
      </c>
      <c r="S2750">
        <v>0.33333333333333348</v>
      </c>
      <c r="T2750">
        <v>0.27265723340661163</v>
      </c>
      <c r="U2750">
        <v>-5.0294402067065411E-2</v>
      </c>
      <c r="V2750">
        <v>-8.4778123301892192E-3</v>
      </c>
      <c r="W2750">
        <v>25.087351732109298</v>
      </c>
      <c r="X2750">
        <v>0.35603154250665281</v>
      </c>
      <c r="Y2750">
        <v>-1.0000000000000018</v>
      </c>
      <c r="Z2750">
        <v>-1.0000000000000018</v>
      </c>
      <c r="AA2750">
        <v>24.912072944151603</v>
      </c>
      <c r="AB2750">
        <v>1.8906012655680204E-2</v>
      </c>
      <c r="AC2750">
        <v>-6.0833738692968792E-2</v>
      </c>
      <c r="AD2750">
        <v>3.4907982808234261E-2</v>
      </c>
      <c r="AE2750">
        <v>-0.35098716145271747</v>
      </c>
      <c r="AF2750">
        <v>-1.0000000000000018</v>
      </c>
      <c r="AG2750">
        <v>-1.0000000000000018</v>
      </c>
      <c r="AH2750">
        <v>-1.0000000000000018</v>
      </c>
      <c r="AI2750">
        <v>0</v>
      </c>
      <c r="AJ2750">
        <v>-8.4778123301892192E-3</v>
      </c>
      <c r="AK2750">
        <v>0.30709754707048437</v>
      </c>
      <c r="AL2750">
        <v>-2.3521941758988252E-3</v>
      </c>
      <c r="AM2750">
        <v>-0.11480869331722113</v>
      </c>
      <c r="AN2750">
        <v>-0.18992193202845045</v>
      </c>
      <c r="AO2750">
        <v>-1.3347295975781071</v>
      </c>
      <c r="AP2750">
        <v>-4.7598092715907558</v>
      </c>
      <c r="AQ2750">
        <v>20.289425274506808</v>
      </c>
      <c r="AR2750">
        <v>0.54721835234269067</v>
      </c>
      <c r="AS2750">
        <v>0.27606610154661132</v>
      </c>
      <c r="AT2750">
        <v>-1.0000000000000018</v>
      </c>
      <c r="AU2750">
        <v>-1.0000000000000018</v>
      </c>
      <c r="AV2750">
        <v>8.6494027320547714E-2</v>
      </c>
      <c r="AW2750">
        <v>20.169457573453197</v>
      </c>
      <c r="AX2750">
        <v>19.321676340434269</v>
      </c>
      <c r="AY2750">
        <v>-6.4836887265616844E-2</v>
      </c>
      <c r="AZ2750">
        <v>-53.656232661937281</v>
      </c>
      <c r="BA2750">
        <v>1308.7812227509385</v>
      </c>
    </row>
    <row r="2751" spans="1:100" x14ac:dyDescent="0.25">
      <c r="A2751">
        <v>6007</v>
      </c>
      <c r="B2751" t="s">
        <v>3017</v>
      </c>
      <c r="C2751">
        <v>3</v>
      </c>
      <c r="D2751">
        <v>3.2065803793503513</v>
      </c>
      <c r="E2751">
        <v>8.6722500132703512E-3</v>
      </c>
      <c r="F2751">
        <v>-0.13316993904751076</v>
      </c>
      <c r="G2751">
        <v>-0.13316993904751076</v>
      </c>
      <c r="H2751">
        <v>-0.1389839786596116</v>
      </c>
      <c r="I2751">
        <v>0</v>
      </c>
      <c r="J2751">
        <v>-8.3390387195766955</v>
      </c>
      <c r="K2751">
        <v>-0.1389839786596116</v>
      </c>
      <c r="L2751">
        <v>-1.0000000000000009</v>
      </c>
      <c r="M2751">
        <v>-1.0000000000000009</v>
      </c>
      <c r="N2751">
        <v>-2.7796795731922326</v>
      </c>
      <c r="O2751">
        <v>-5.2656282792738542</v>
      </c>
      <c r="P2751">
        <v>-0.23333217641120926</v>
      </c>
      <c r="Q2751">
        <v>-1.2114565150497947</v>
      </c>
      <c r="R2751">
        <v>-0.39366925176905909</v>
      </c>
      <c r="S2751">
        <v>0.33333333333333393</v>
      </c>
      <c r="T2751">
        <v>0.17432370629507135</v>
      </c>
      <c r="U2751">
        <v>0.19451206606013807</v>
      </c>
      <c r="V2751">
        <v>-1.7277059900996219E-2</v>
      </c>
      <c r="W2751">
        <v>32.955040977886355</v>
      </c>
      <c r="X2751">
        <v>1.1640059462716923</v>
      </c>
      <c r="Y2751">
        <v>-1.0000000000000009</v>
      </c>
      <c r="Z2751">
        <v>-1.0000000000000009</v>
      </c>
      <c r="AA2751">
        <v>31.454449639619551</v>
      </c>
      <c r="AB2751">
        <v>7.5577076069323429E-2</v>
      </c>
      <c r="AC2751">
        <v>-0.14027105714872107</v>
      </c>
      <c r="AD2751">
        <v>4.2555539349443422E-2</v>
      </c>
      <c r="AE2751">
        <v>-1.1069220864977125</v>
      </c>
      <c r="AF2751">
        <v>-1.0000000000000009</v>
      </c>
      <c r="AG2751">
        <v>-1.0000000000000009</v>
      </c>
      <c r="AH2751">
        <v>-1.0000000000000009</v>
      </c>
      <c r="AI2751">
        <v>1.4661992196994865E-3</v>
      </c>
      <c r="AJ2751">
        <v>-1.7277059900996219E-2</v>
      </c>
      <c r="AK2751">
        <v>0.10884670208304274</v>
      </c>
      <c r="AL2751">
        <v>8.1551266000173359E-2</v>
      </c>
      <c r="AM2751">
        <v>-0.19160691679336536</v>
      </c>
      <c r="AN2751">
        <v>0.16582722557419685</v>
      </c>
      <c r="AO2751">
        <v>-4.2459394094189182</v>
      </c>
      <c r="AP2751">
        <v>4.553436969355789</v>
      </c>
      <c r="AQ2751">
        <v>24.616002258309653</v>
      </c>
      <c r="AR2751">
        <v>0.6848920457875467</v>
      </c>
      <c r="AS2751">
        <v>1.0250219676120811</v>
      </c>
      <c r="AT2751">
        <v>-1.0000000000000009</v>
      </c>
      <c r="AU2751">
        <v>-1.0000000000000009</v>
      </c>
      <c r="AV2751">
        <v>-0.52683919081656971</v>
      </c>
      <c r="AW2751">
        <v>30.742258329701496</v>
      </c>
      <c r="AX2751">
        <v>29.043876323995857</v>
      </c>
      <c r="AY2751">
        <v>-6.145210429328514E-2</v>
      </c>
      <c r="AZ2751">
        <v>-44.303709554778699</v>
      </c>
      <c r="BA2751">
        <v>1315.8322593873806</v>
      </c>
    </row>
    <row r="2752" spans="1:100" x14ac:dyDescent="0.25">
      <c r="A2752">
        <v>6008</v>
      </c>
      <c r="B2752" t="s">
        <v>3018</v>
      </c>
      <c r="C2752">
        <v>2</v>
      </c>
      <c r="D2752">
        <v>2.9983399555581789</v>
      </c>
      <c r="E2752">
        <v>-0.16295021483119931</v>
      </c>
      <c r="F2752">
        <v>-0.32882655716215425</v>
      </c>
      <c r="G2752">
        <v>-0.32265291986083866</v>
      </c>
      <c r="H2752">
        <v>-1.4522764582343056E-2</v>
      </c>
      <c r="I2752">
        <v>0</v>
      </c>
      <c r="J2752">
        <v>-0.87136587494058393</v>
      </c>
      <c r="K2752">
        <v>-1.4522764582343056E-2</v>
      </c>
      <c r="L2752">
        <v>-1</v>
      </c>
      <c r="M2752">
        <v>-1</v>
      </c>
      <c r="N2752">
        <v>-0.29045529164686146</v>
      </c>
      <c r="O2752">
        <v>2.9397474811299338</v>
      </c>
      <c r="P2752">
        <v>-0.65747745495790055</v>
      </c>
      <c r="Q2752">
        <v>-1.2484364851217709</v>
      </c>
      <c r="R2752">
        <v>-0.40855452140204768</v>
      </c>
      <c r="S2752">
        <v>0.31213997270205768</v>
      </c>
      <c r="T2752">
        <v>0.20693652006227986</v>
      </c>
      <c r="U2752">
        <v>-1.8026889302112978E-2</v>
      </c>
      <c r="V2752">
        <v>-1.2014646863000819E-2</v>
      </c>
      <c r="W2752">
        <v>18.281067668897983</v>
      </c>
      <c r="X2752">
        <v>0.35978470523764045</v>
      </c>
      <c r="Y2752">
        <v>-1</v>
      </c>
      <c r="Z2752">
        <v>-1</v>
      </c>
      <c r="AA2752">
        <v>29.985694548240211</v>
      </c>
      <c r="AB2752">
        <v>1.0141860717304718E-2</v>
      </c>
      <c r="AC2752">
        <v>1.0314774711196795E-2</v>
      </c>
      <c r="AD2752">
        <v>6.6450517193338138E-3</v>
      </c>
      <c r="AE2752">
        <v>7.7379309639346356</v>
      </c>
      <c r="AF2752">
        <v>-1</v>
      </c>
      <c r="AG2752">
        <v>-1</v>
      </c>
      <c r="AH2752">
        <v>-1</v>
      </c>
      <c r="AI2752">
        <v>-6.855177808512105E-3</v>
      </c>
      <c r="AJ2752">
        <v>-1.2014646863000819E-2</v>
      </c>
      <c r="AK2752">
        <v>0.21968967197901235</v>
      </c>
      <c r="AL2752">
        <v>-4.7861714989765006E-2</v>
      </c>
      <c r="AM2752">
        <v>0.24753210694128147</v>
      </c>
      <c r="AN2752">
        <v>-6.4091246726227694E-2</v>
      </c>
      <c r="AO2752">
        <v>6.6901562059745316</v>
      </c>
      <c r="AP2752">
        <v>-1.2449949156519513</v>
      </c>
      <c r="AQ2752">
        <v>23.084084588647762</v>
      </c>
      <c r="AR2752">
        <v>0.55358968232119676</v>
      </c>
      <c r="AS2752">
        <v>0.43168869281785022</v>
      </c>
      <c r="AT2752">
        <v>-1</v>
      </c>
      <c r="AU2752">
        <v>-1</v>
      </c>
      <c r="AV2752">
        <v>-0.49045195622071891</v>
      </c>
      <c r="AW2752">
        <v>39.999997654524186</v>
      </c>
      <c r="AX2752">
        <v>39.919768323047165</v>
      </c>
      <c r="AY2752">
        <v>5.2479775580385413E-2</v>
      </c>
      <c r="AZ2752">
        <v>-20.004689260519449</v>
      </c>
      <c r="BA2752">
        <v>1359.5896082860777</v>
      </c>
    </row>
    <row r="2753" spans="1:100" x14ac:dyDescent="0.25">
      <c r="A2753">
        <v>6009</v>
      </c>
      <c r="B2753" t="s">
        <v>3019</v>
      </c>
      <c r="C2753">
        <v>3</v>
      </c>
      <c r="D2753">
        <v>4.2048314500367807</v>
      </c>
      <c r="E2753">
        <v>-0.53944502036643693</v>
      </c>
      <c r="F2753">
        <v>-1.0858969792352196</v>
      </c>
      <c r="G2753">
        <v>-1.2344900306488527</v>
      </c>
      <c r="H2753">
        <v>4.6500341596148992E-2</v>
      </c>
      <c r="I2753">
        <v>0</v>
      </c>
      <c r="J2753">
        <v>2.7900204957689398</v>
      </c>
      <c r="K2753">
        <v>4.6500341596148992E-2</v>
      </c>
      <c r="L2753">
        <v>-1.0000000000000004</v>
      </c>
      <c r="M2753">
        <v>-1.0000000000000004</v>
      </c>
      <c r="N2753">
        <v>0.93000683192297973</v>
      </c>
      <c r="O2753">
        <v>5.7603619151568672</v>
      </c>
      <c r="P2753">
        <v>-0.12676392780831208</v>
      </c>
      <c r="Q2753">
        <v>0.7244074975766075</v>
      </c>
      <c r="R2753">
        <v>0.20044527583883287</v>
      </c>
      <c r="S2753">
        <v>0.33075388032042213</v>
      </c>
      <c r="T2753">
        <v>0.36337256215508679</v>
      </c>
      <c r="U2753">
        <v>0.3516251446288387</v>
      </c>
      <c r="V2753">
        <v>0</v>
      </c>
      <c r="W2753">
        <v>39.970049820327944</v>
      </c>
      <c r="X2753">
        <v>2.084165908216467</v>
      </c>
      <c r="Y2753">
        <v>-1.0000000000000004</v>
      </c>
      <c r="Z2753">
        <v>-1.0000000000000004</v>
      </c>
      <c r="AA2753">
        <v>78.98597540592425</v>
      </c>
      <c r="AB2753">
        <v>0.1598748356714591</v>
      </c>
      <c r="AC2753">
        <v>0.15778144010856965</v>
      </c>
      <c r="AD2753">
        <v>0.45865333041512091</v>
      </c>
      <c r="AE2753">
        <v>38.81548030975749</v>
      </c>
      <c r="AF2753">
        <v>-1.0000000000000004</v>
      </c>
      <c r="AG2753">
        <v>-1.0000000000000004</v>
      </c>
      <c r="AH2753">
        <v>-1.0000000000000004</v>
      </c>
      <c r="AI2753">
        <v>-1.4987515385931967E-2</v>
      </c>
      <c r="AJ2753">
        <v>0</v>
      </c>
      <c r="AK2753">
        <v>-0.27277180614151036</v>
      </c>
      <c r="AL2753">
        <v>-8.7696318238635884E-2</v>
      </c>
      <c r="AM2753">
        <v>0.24737856599885935</v>
      </c>
      <c r="AN2753">
        <v>0.14067374323887546</v>
      </c>
      <c r="AO2753">
        <v>4.8206051192639316</v>
      </c>
      <c r="AP2753">
        <v>3.0783619897787049</v>
      </c>
      <c r="AQ2753">
        <v>42.760070316096879</v>
      </c>
      <c r="AR2753">
        <v>1.0457515871043466</v>
      </c>
      <c r="AS2753">
        <v>2.1306662498126174</v>
      </c>
      <c r="AT2753">
        <v>-1.0000000000000004</v>
      </c>
      <c r="AU2753">
        <v>-1.0000000000000004</v>
      </c>
      <c r="AV2753">
        <v>-1.0340447548100198</v>
      </c>
      <c r="AW2753">
        <v>87.824699310859813</v>
      </c>
      <c r="AX2753">
        <v>87.524949003141174</v>
      </c>
      <c r="AY2753">
        <v>0.31115838777406712</v>
      </c>
      <c r="AZ2753">
        <v>41.973675779678409</v>
      </c>
      <c r="BA2753">
        <v>1526.593166633663</v>
      </c>
    </row>
    <row r="2754" spans="1:100" x14ac:dyDescent="0.25">
      <c r="A2754">
        <v>6010</v>
      </c>
      <c r="B2754" t="s">
        <v>3020</v>
      </c>
      <c r="C2754">
        <v>2</v>
      </c>
      <c r="D2754">
        <v>2.7500731904341915</v>
      </c>
      <c r="E2754">
        <v>-0.21809723464824712</v>
      </c>
      <c r="F2754">
        <v>-0.46614866053149628</v>
      </c>
      <c r="G2754">
        <v>-0.46059861577968986</v>
      </c>
      <c r="H2754">
        <v>-4.3060910029442026E-2</v>
      </c>
      <c r="I2754">
        <v>0</v>
      </c>
      <c r="J2754">
        <v>-2.5836546017665203</v>
      </c>
      <c r="K2754">
        <v>-4.3060910029442026E-2</v>
      </c>
      <c r="L2754">
        <v>-1</v>
      </c>
      <c r="M2754">
        <v>-1</v>
      </c>
      <c r="N2754">
        <v>-0.86121820058884024</v>
      </c>
      <c r="O2754">
        <v>1.161127186757053</v>
      </c>
      <c r="P2754">
        <v>-0.9367676330425021</v>
      </c>
      <c r="Q2754">
        <v>-1.9012101400390151</v>
      </c>
      <c r="R2754">
        <v>-0.62295698591107596</v>
      </c>
      <c r="S2754">
        <v>0.30680537781796896</v>
      </c>
      <c r="T2754">
        <v>0.18441375335737914</v>
      </c>
      <c r="U2754">
        <v>-4.5916405797706672E-2</v>
      </c>
      <c r="V2754">
        <v>-1.5702436945402399E-2</v>
      </c>
      <c r="W2754">
        <v>16.520843813371698</v>
      </c>
      <c r="X2754">
        <v>0.230583769754789</v>
      </c>
      <c r="Y2754">
        <v>-1</v>
      </c>
      <c r="Z2754">
        <v>-1</v>
      </c>
      <c r="AA2754">
        <v>26.361677139346938</v>
      </c>
      <c r="AB2754">
        <v>-2.1141431610167336E-2</v>
      </c>
      <c r="AC2754">
        <v>-2.0980389550977779E-2</v>
      </c>
      <c r="AD2754">
        <v>-2.4381363342662624E-2</v>
      </c>
      <c r="AE2754">
        <v>4.8559112193176883</v>
      </c>
      <c r="AF2754">
        <v>-1</v>
      </c>
      <c r="AG2754">
        <v>-1</v>
      </c>
      <c r="AH2754">
        <v>-1</v>
      </c>
      <c r="AI2754">
        <v>-8.8773502262733239E-3</v>
      </c>
      <c r="AJ2754">
        <v>-1.5702436945402399E-2</v>
      </c>
      <c r="AK2754">
        <v>0.257377972480761</v>
      </c>
      <c r="AL2754">
        <v>-8.5550015491513656E-2</v>
      </c>
      <c r="AM2754">
        <v>0.29142855139422819</v>
      </c>
      <c r="AN2754">
        <v>-0.10798769117917441</v>
      </c>
      <c r="AO2754">
        <v>7.8079316112410604</v>
      </c>
      <c r="AP2754">
        <v>-2.3627703209184796</v>
      </c>
      <c r="AQ2754">
        <v>21.210202059020329</v>
      </c>
      <c r="AR2754">
        <v>0.51234185989911252</v>
      </c>
      <c r="AS2754">
        <v>0.29829841040317395</v>
      </c>
      <c r="AT2754">
        <v>-1</v>
      </c>
      <c r="AU2754">
        <v>-1</v>
      </c>
      <c r="AV2754">
        <v>-0.77497265987094133</v>
      </c>
      <c r="AW2754">
        <v>35.823582735656103</v>
      </c>
      <c r="AX2754">
        <v>35.688639706053287</v>
      </c>
      <c r="AY2754">
        <v>2.0310180697123453E-2</v>
      </c>
      <c r="AZ2754">
        <v>-25.640561672442654</v>
      </c>
      <c r="BA2754">
        <v>1402.4712924989781</v>
      </c>
    </row>
    <row r="2755" spans="1:100" x14ac:dyDescent="0.25">
      <c r="A2755">
        <v>6011</v>
      </c>
      <c r="B2755" t="s">
        <v>3021</v>
      </c>
      <c r="C2755">
        <v>3</v>
      </c>
      <c r="D2755">
        <v>4.9204951402150678</v>
      </c>
      <c r="E2755">
        <v>0</v>
      </c>
      <c r="F2755">
        <v>-1.9264766737276439E-3</v>
      </c>
      <c r="G2755">
        <v>-1.9264766737276439E-3</v>
      </c>
      <c r="H2755">
        <v>-0.10806513548231396</v>
      </c>
      <c r="I2755">
        <v>0</v>
      </c>
      <c r="J2755">
        <v>-6.4839081289388369</v>
      </c>
      <c r="K2755">
        <v>-0.10806513548231396</v>
      </c>
      <c r="L2755">
        <v>-1</v>
      </c>
      <c r="M2755">
        <v>-1</v>
      </c>
      <c r="N2755">
        <v>-2.1613027096462791</v>
      </c>
      <c r="O2755">
        <v>-1.565339465397497</v>
      </c>
      <c r="P2755">
        <v>1.202488925586072</v>
      </c>
      <c r="Q2755">
        <v>-0.47566556448922603</v>
      </c>
      <c r="R2755">
        <v>-4.2661585979383548E-2</v>
      </c>
      <c r="S2755">
        <v>0.33333333333333309</v>
      </c>
      <c r="T2755">
        <v>0.32675025063319268</v>
      </c>
      <c r="U2755">
        <v>0.40254404368913688</v>
      </c>
      <c r="V2755">
        <v>-1.0232585188025261E-2</v>
      </c>
      <c r="W2755">
        <v>46.418407117998065</v>
      </c>
      <c r="X2755">
        <v>2.3103463003770948</v>
      </c>
      <c r="Y2755">
        <v>-1</v>
      </c>
      <c r="Z2755">
        <v>-1</v>
      </c>
      <c r="AA2755">
        <v>39.32258430812724</v>
      </c>
      <c r="AB2755">
        <v>-0.10170467296663087</v>
      </c>
      <c r="AC2755">
        <v>-6.220980934890729E-2</v>
      </c>
      <c r="AD2755">
        <v>2.2851257837709731E-2</v>
      </c>
      <c r="AE2755">
        <v>-7.053161223891423</v>
      </c>
      <c r="AF2755">
        <v>-1</v>
      </c>
      <c r="AG2755">
        <v>-1</v>
      </c>
      <c r="AH2755">
        <v>-1</v>
      </c>
      <c r="AI2755">
        <v>0</v>
      </c>
      <c r="AJ2755">
        <v>-1.0232585188025261E-2</v>
      </c>
      <c r="AK2755">
        <v>0.30485094276954916</v>
      </c>
      <c r="AL2755">
        <v>6.2171260513775181E-2</v>
      </c>
      <c r="AM2755">
        <v>0.16364949720932206</v>
      </c>
      <c r="AN2755">
        <v>-0.1072983000246823</v>
      </c>
      <c r="AO2755">
        <v>5.6154921440807959</v>
      </c>
      <c r="AP2755">
        <v>-2.3716011980481824</v>
      </c>
      <c r="AQ2755">
        <v>39.934498989059207</v>
      </c>
      <c r="AR2755">
        <v>1.0523950424676374</v>
      </c>
      <c r="AS2755">
        <v>2.202281164894782</v>
      </c>
      <c r="AT2755">
        <v>-1</v>
      </c>
      <c r="AU2755">
        <v>-1</v>
      </c>
      <c r="AV2755">
        <v>-4.4588062653111195E-2</v>
      </c>
      <c r="AW2755">
        <v>35.385643644681579</v>
      </c>
      <c r="AX2755">
        <v>34.362385125879044</v>
      </c>
      <c r="AY2755">
        <v>8.7656414274140435E-2</v>
      </c>
      <c r="AZ2755">
        <v>-43.215118656925036</v>
      </c>
      <c r="BA2755">
        <v>1342.311262420083</v>
      </c>
      <c r="CU2755" t="e">
        <v>#N/A</v>
      </c>
      <c r="CV2755" t="e">
        <v>#N/A</v>
      </c>
    </row>
    <row r="2756" spans="1:100" x14ac:dyDescent="0.25">
      <c r="A2756">
        <v>6012</v>
      </c>
      <c r="B2756" t="s">
        <v>3022</v>
      </c>
      <c r="C2756">
        <v>3</v>
      </c>
      <c r="D2756">
        <v>3.96414911838797</v>
      </c>
      <c r="E2756">
        <v>0</v>
      </c>
      <c r="F2756">
        <v>-0.17881785351362364</v>
      </c>
      <c r="G2756">
        <v>-0.17881785351362364</v>
      </c>
      <c r="H2756">
        <v>0.11758057598759476</v>
      </c>
      <c r="I2756">
        <v>0</v>
      </c>
      <c r="J2756">
        <v>7.0548345592556796</v>
      </c>
      <c r="K2756">
        <v>0.11758057598759476</v>
      </c>
      <c r="L2756">
        <v>-1</v>
      </c>
      <c r="M2756">
        <v>-1</v>
      </c>
      <c r="N2756">
        <v>2.3516115197518959</v>
      </c>
      <c r="O2756">
        <v>10.840165824130032</v>
      </c>
      <c r="P2756">
        <v>4.0237260554270085E-2</v>
      </c>
      <c r="Q2756">
        <v>-3.130420796657607</v>
      </c>
      <c r="R2756">
        <v>-1.1018299024113516</v>
      </c>
      <c r="S2756">
        <v>0.33333333333333337</v>
      </c>
      <c r="T2756">
        <v>0.25147719948056413</v>
      </c>
      <c r="U2756">
        <v>-1.1514560474698843E-2</v>
      </c>
      <c r="V2756">
        <v>0</v>
      </c>
      <c r="W2756">
        <v>18.228615854064152</v>
      </c>
      <c r="X2756">
        <v>0.33931558107473819</v>
      </c>
      <c r="Y2756">
        <v>-1</v>
      </c>
      <c r="Z2756">
        <v>-1</v>
      </c>
      <c r="AA2756">
        <v>10.648326514475093</v>
      </c>
      <c r="AB2756">
        <v>8.3127642994589968E-2</v>
      </c>
      <c r="AC2756">
        <v>-0.12161023382868594</v>
      </c>
      <c r="AD2756">
        <v>-9.1086597909458361E-2</v>
      </c>
      <c r="AE2756">
        <v>-6.4784594371777136</v>
      </c>
      <c r="AF2756">
        <v>-1</v>
      </c>
      <c r="AG2756">
        <v>-1</v>
      </c>
      <c r="AH2756">
        <v>-1</v>
      </c>
      <c r="AI2756">
        <v>0</v>
      </c>
      <c r="AJ2756">
        <v>0</v>
      </c>
      <c r="AK2756">
        <v>7.9105527628813184E-3</v>
      </c>
      <c r="AL2756">
        <v>2.0175553361768073E-2</v>
      </c>
      <c r="AM2756">
        <v>1.4669820070350888E-2</v>
      </c>
      <c r="AN2756">
        <v>0.45600211165689247</v>
      </c>
      <c r="AO2756">
        <v>0.40629826557317927</v>
      </c>
      <c r="AP2756">
        <v>11.500930558231149</v>
      </c>
      <c r="AQ2756">
        <v>25.283450413319827</v>
      </c>
      <c r="AR2756">
        <v>0.57329597233919882</v>
      </c>
      <c r="AS2756">
        <v>0.45689615706233266</v>
      </c>
      <c r="AT2756">
        <v>-1</v>
      </c>
      <c r="AU2756">
        <v>-1</v>
      </c>
      <c r="AV2756">
        <v>-1.2806477559249749</v>
      </c>
      <c r="AW2756">
        <v>32.98942289683626</v>
      </c>
      <c r="AX2756">
        <v>32.98942289683626</v>
      </c>
      <c r="AY2756">
        <v>-7.9924327866320061E-2</v>
      </c>
      <c r="AZ2756">
        <v>-47.234208684161302</v>
      </c>
      <c r="BA2756">
        <v>1385.7870973431686</v>
      </c>
    </row>
    <row r="2757" spans="1:100" x14ac:dyDescent="0.25">
      <c r="A2757">
        <v>6013</v>
      </c>
      <c r="B2757" t="s">
        <v>880</v>
      </c>
      <c r="C2757">
        <v>3</v>
      </c>
      <c r="D2757">
        <v>4.1302268710565979</v>
      </c>
      <c r="E2757">
        <v>0</v>
      </c>
      <c r="F2757">
        <v>0.44678864021011744</v>
      </c>
      <c r="G2757">
        <v>0.44678864021011744</v>
      </c>
      <c r="H2757">
        <v>2.4440076548473536E-2</v>
      </c>
      <c r="I2757">
        <v>0</v>
      </c>
      <c r="J2757">
        <v>1.4664045929084146</v>
      </c>
      <c r="K2757">
        <v>2.4440076548473536E-2</v>
      </c>
      <c r="L2757">
        <v>-0.99999999999999944</v>
      </c>
      <c r="M2757">
        <v>-0.99999999999999944</v>
      </c>
      <c r="N2757">
        <v>0.48880153096947154</v>
      </c>
      <c r="O2757">
        <v>6.0434201041751301</v>
      </c>
      <c r="P2757">
        <v>1.0579573670008457</v>
      </c>
      <c r="Q2757">
        <v>0.24318519806433991</v>
      </c>
      <c r="R2757">
        <v>0.10280229005973124</v>
      </c>
      <c r="S2757">
        <v>0.33130741208932424</v>
      </c>
      <c r="T2757">
        <v>6.1866776167080563E-2</v>
      </c>
      <c r="U2757">
        <v>-0.15245982038240527</v>
      </c>
      <c r="V2757">
        <v>0</v>
      </c>
      <c r="W2757">
        <v>8.6509716530210454</v>
      </c>
      <c r="X2757">
        <v>-0.51702906330737897</v>
      </c>
      <c r="Y2757">
        <v>-0.99999999999999944</v>
      </c>
      <c r="Z2757">
        <v>-0.99999999999999944</v>
      </c>
      <c r="AA2757">
        <v>11.967990560388431</v>
      </c>
      <c r="AB2757">
        <v>7.501974781781573E-2</v>
      </c>
      <c r="AC2757">
        <v>0.20112479723265789</v>
      </c>
      <c r="AD2757">
        <v>-0.21186021270432057</v>
      </c>
      <c r="AE2757">
        <v>3.2142166173076561</v>
      </c>
      <c r="AF2757">
        <v>-0.99999999999999944</v>
      </c>
      <c r="AG2757">
        <v>-0.99999999999999944</v>
      </c>
      <c r="AH2757">
        <v>-0.99999999999999944</v>
      </c>
      <c r="AI2757">
        <v>0</v>
      </c>
      <c r="AJ2757">
        <v>0</v>
      </c>
      <c r="AK2757">
        <v>8.5464606360603559E-3</v>
      </c>
      <c r="AL2757">
        <v>0.10393503563791109</v>
      </c>
      <c r="AM2757">
        <v>1.777995534728562E-2</v>
      </c>
      <c r="AN2757">
        <v>0.28311366964903384</v>
      </c>
      <c r="AO2757">
        <v>0.48723118686244221</v>
      </c>
      <c r="AP2757">
        <v>7.5975169194154004</v>
      </c>
      <c r="AQ2757">
        <v>10.117376245929444</v>
      </c>
      <c r="AR2757">
        <v>0.24071436787399958</v>
      </c>
      <c r="AS2757">
        <v>-0.49258898675890539</v>
      </c>
      <c r="AT2757">
        <v>-0.99999999999999944</v>
      </c>
      <c r="AU2757">
        <v>-0.99999999999999944</v>
      </c>
      <c r="AV2757">
        <v>0.54959093026984873</v>
      </c>
      <c r="AW2757">
        <v>25.608927583978975</v>
      </c>
      <c r="AX2757">
        <v>25.608927583978975</v>
      </c>
      <c r="AY2757">
        <v>4.6593004276367297E-2</v>
      </c>
      <c r="AZ2757">
        <v>-30.87093615199435</v>
      </c>
      <c r="BA2757">
        <v>1367.3611056193045</v>
      </c>
      <c r="CU2757" t="e">
        <v>#N/A</v>
      </c>
      <c r="CV2757" t="e">
        <v>#N/A</v>
      </c>
    </row>
    <row r="2758" spans="1:100" x14ac:dyDescent="0.25">
      <c r="A2758">
        <v>6016</v>
      </c>
      <c r="B2758" t="s">
        <v>1906</v>
      </c>
      <c r="C2758">
        <v>3</v>
      </c>
      <c r="D2758">
        <v>3.2133833309671256</v>
      </c>
      <c r="E2758">
        <v>0</v>
      </c>
      <c r="F2758">
        <v>-0.22418464983085137</v>
      </c>
      <c r="G2758">
        <v>-0.22418464983085137</v>
      </c>
      <c r="H2758">
        <v>-6.2271882766310738E-2</v>
      </c>
      <c r="I2758">
        <v>0</v>
      </c>
      <c r="J2758">
        <v>-3.7363129659786432</v>
      </c>
      <c r="K2758">
        <v>-6.2271882766310738E-2</v>
      </c>
      <c r="L2758">
        <v>-0.99999999999999967</v>
      </c>
      <c r="M2758">
        <v>-0.99999999999999967</v>
      </c>
      <c r="N2758">
        <v>-1.2454376553262152</v>
      </c>
      <c r="O2758">
        <v>-0.74711428484236853</v>
      </c>
      <c r="P2758">
        <v>-0.52247367936675781</v>
      </c>
      <c r="Q2758">
        <v>0.89631892788906176</v>
      </c>
      <c r="R2758">
        <v>0.19380203810318533</v>
      </c>
      <c r="S2758">
        <v>0.33333333333333337</v>
      </c>
      <c r="T2758">
        <v>0.22827499667762666</v>
      </c>
      <c r="U2758">
        <v>7.5370872043101812E-3</v>
      </c>
      <c r="V2758">
        <v>0</v>
      </c>
      <c r="W2758">
        <v>25.256691999263239</v>
      </c>
      <c r="X2758">
        <v>0.54897022493880521</v>
      </c>
      <c r="Y2758">
        <v>-0.99999999999999967</v>
      </c>
      <c r="Z2758">
        <v>-0.99999999999999967</v>
      </c>
      <c r="AA2758">
        <v>31.789181589967978</v>
      </c>
      <c r="AB2758">
        <v>9.8189929731206466E-2</v>
      </c>
      <c r="AC2758">
        <v>0.14310110942982363</v>
      </c>
      <c r="AD2758">
        <v>-0.11451728810899917</v>
      </c>
      <c r="AE2758">
        <v>6.3386875526015443</v>
      </c>
      <c r="AF2758">
        <v>-0.99999999999999967</v>
      </c>
      <c r="AG2758">
        <v>-0.99999999999999967</v>
      </c>
      <c r="AH2758">
        <v>-0.99999999999999967</v>
      </c>
      <c r="AI2758">
        <v>0</v>
      </c>
      <c r="AJ2758">
        <v>0</v>
      </c>
      <c r="AK2758">
        <v>-3.2631864957647638E-2</v>
      </c>
      <c r="AL2758">
        <v>-0.12649610782285664</v>
      </c>
      <c r="AM2758">
        <v>0.3263160708012004</v>
      </c>
      <c r="AN2758">
        <v>0.11329510843786102</v>
      </c>
      <c r="AO2758">
        <v>7.9947424452417728</v>
      </c>
      <c r="AP2758">
        <v>2.1998971718322431</v>
      </c>
      <c r="AQ2758">
        <v>21.520379033284588</v>
      </c>
      <c r="AR2758">
        <v>0.56914541721527034</v>
      </c>
      <c r="AS2758">
        <v>0.48669834217249408</v>
      </c>
      <c r="AT2758">
        <v>-0.99999999999999967</v>
      </c>
      <c r="AU2758">
        <v>-0.99999999999999967</v>
      </c>
      <c r="AV2758">
        <v>-3.0382611727665917E-2</v>
      </c>
      <c r="AW2758">
        <v>33.24196447695784</v>
      </c>
      <c r="AX2758">
        <v>33.24196447695784</v>
      </c>
      <c r="AY2758">
        <v>-4.5936582168042348E-2</v>
      </c>
      <c r="AZ2758">
        <v>-28.131310999481745</v>
      </c>
      <c r="BA2758">
        <v>1398.9115109571042</v>
      </c>
    </row>
    <row r="2759" spans="1:100" x14ac:dyDescent="0.25">
      <c r="A2759">
        <v>6017</v>
      </c>
      <c r="B2759" t="s">
        <v>3023</v>
      </c>
      <c r="C2759">
        <v>3</v>
      </c>
      <c r="D2759">
        <v>4.9932691778014267</v>
      </c>
      <c r="E2759">
        <v>-1.2090736169427964E-2</v>
      </c>
      <c r="F2759">
        <v>0.3186868379602974</v>
      </c>
      <c r="G2759">
        <v>0.3186868379602974</v>
      </c>
      <c r="H2759">
        <v>-3.1683999764358109E-2</v>
      </c>
      <c r="I2759">
        <v>0</v>
      </c>
      <c r="J2759">
        <v>-1.9010399858614841</v>
      </c>
      <c r="K2759">
        <v>-3.1683999764358109E-2</v>
      </c>
      <c r="L2759">
        <v>-1.0000000000000009</v>
      </c>
      <c r="M2759">
        <v>-1.0000000000000009</v>
      </c>
      <c r="N2759">
        <v>-0.63367999528716168</v>
      </c>
      <c r="O2759">
        <v>3.410916029900239</v>
      </c>
      <c r="P2759">
        <v>-1.8230661403099258</v>
      </c>
      <c r="Q2759">
        <v>-3.8590833191800608E-2</v>
      </c>
      <c r="R2759">
        <v>-0.15767982703081776</v>
      </c>
      <c r="S2759">
        <v>0.33333333333333331</v>
      </c>
      <c r="T2759">
        <v>0.22828798300143316</v>
      </c>
      <c r="U2759">
        <v>0.10053498560489699</v>
      </c>
      <c r="V2759">
        <v>0</v>
      </c>
      <c r="W2759">
        <v>27.753612068160869</v>
      </c>
      <c r="X2759">
        <v>0.89039990818681214</v>
      </c>
      <c r="Y2759">
        <v>-1.0000000000000009</v>
      </c>
      <c r="Z2759">
        <v>-1.0000000000000009</v>
      </c>
      <c r="AA2759">
        <v>34.880407565726237</v>
      </c>
      <c r="AB2759">
        <v>0.27546093538488342</v>
      </c>
      <c r="AC2759">
        <v>-1.3800478838146042E-2</v>
      </c>
      <c r="AD2759">
        <v>-0.11597095005481339</v>
      </c>
      <c r="AE2759">
        <v>7.284475324596194</v>
      </c>
      <c r="AF2759">
        <v>-1.0000000000000009</v>
      </c>
      <c r="AG2759">
        <v>-1.0000000000000009</v>
      </c>
      <c r="AH2759">
        <v>-1.0000000000000009</v>
      </c>
      <c r="AI2759">
        <v>0</v>
      </c>
      <c r="AJ2759">
        <v>0</v>
      </c>
      <c r="AK2759">
        <v>0.20670937157902963</v>
      </c>
      <c r="AL2759">
        <v>0.12771490063863036</v>
      </c>
      <c r="AM2759">
        <v>-0.17586716530460919</v>
      </c>
      <c r="AN2759">
        <v>-0.18675305380680485</v>
      </c>
      <c r="AO2759">
        <v>-3.3631322747200825</v>
      </c>
      <c r="AP2759">
        <v>-4.0302518419769697</v>
      </c>
      <c r="AQ2759">
        <v>25.852572082299389</v>
      </c>
      <c r="AR2759">
        <v>0.66215630193966346</v>
      </c>
      <c r="AS2759">
        <v>0.85871590842245415</v>
      </c>
      <c r="AT2759">
        <v>-1.0000000000000009</v>
      </c>
      <c r="AU2759">
        <v>-1.0000000000000009</v>
      </c>
      <c r="AV2759">
        <v>0.16100701092947989</v>
      </c>
      <c r="AW2759">
        <v>34.261071753649496</v>
      </c>
      <c r="AX2759">
        <v>34.261071753649496</v>
      </c>
      <c r="AY2759">
        <v>-0.13526009028277711</v>
      </c>
      <c r="AZ2759">
        <v>-31.413228247111778</v>
      </c>
      <c r="BA2759">
        <v>1323.2650240916878</v>
      </c>
    </row>
    <row r="2760" spans="1:100" x14ac:dyDescent="0.25">
      <c r="A2760">
        <v>6019</v>
      </c>
      <c r="B2760" t="s">
        <v>3024</v>
      </c>
      <c r="C2760">
        <v>3</v>
      </c>
      <c r="D2760">
        <v>4.6599960118292438</v>
      </c>
      <c r="E2760">
        <v>2.8965370204121973E-3</v>
      </c>
      <c r="F2760">
        <v>4.7738128700658619E-3</v>
      </c>
      <c r="G2760">
        <v>4.7738128700658619E-3</v>
      </c>
      <c r="H2760">
        <v>0.1449855841541598</v>
      </c>
      <c r="I2760">
        <v>0</v>
      </c>
      <c r="J2760">
        <v>8.6991350492495823</v>
      </c>
      <c r="K2760">
        <v>0.1449855841541598</v>
      </c>
      <c r="L2760">
        <v>-1.0000000000000011</v>
      </c>
      <c r="M2760">
        <v>-1.0000000000000011</v>
      </c>
      <c r="N2760">
        <v>2.8997116830831957</v>
      </c>
      <c r="O2760">
        <v>13.363904873948888</v>
      </c>
      <c r="P2760">
        <v>-1.2881776430792884</v>
      </c>
      <c r="Q2760">
        <v>0.97862235167174028</v>
      </c>
      <c r="R2760">
        <v>9.9131397912927868E-2</v>
      </c>
      <c r="S2760">
        <v>0.33761818952098754</v>
      </c>
      <c r="T2760">
        <v>0.37429718378089305</v>
      </c>
      <c r="U2760">
        <v>0.50268986354140988</v>
      </c>
      <c r="V2760">
        <v>0</v>
      </c>
      <c r="W2760">
        <v>42.784786107565274</v>
      </c>
      <c r="X2760">
        <v>2.6123757649379602</v>
      </c>
      <c r="Y2760">
        <v>-1.0000000000000011</v>
      </c>
      <c r="Z2760">
        <v>-1.0000000000000011</v>
      </c>
      <c r="AA2760">
        <v>40.651326174294759</v>
      </c>
      <c r="AB2760">
        <v>-5.448287287109034E-2</v>
      </c>
      <c r="AC2760">
        <v>-5.2277616093795262E-2</v>
      </c>
      <c r="AD2760">
        <v>6.2108662341217619E-2</v>
      </c>
      <c r="AE2760">
        <v>-2.2325913311833974</v>
      </c>
      <c r="AF2760">
        <v>-1.0000000000000011</v>
      </c>
      <c r="AG2760">
        <v>-1.0000000000000011</v>
      </c>
      <c r="AH2760">
        <v>-1.0000000000000011</v>
      </c>
      <c r="AI2760">
        <v>0</v>
      </c>
      <c r="AJ2760">
        <v>0</v>
      </c>
      <c r="AK2760">
        <v>0.45243704587331462</v>
      </c>
      <c r="AL2760">
        <v>2.5258606027705091E-2</v>
      </c>
      <c r="AM2760">
        <v>0.70549043146746693</v>
      </c>
      <c r="AN2760">
        <v>0.10362587592323251</v>
      </c>
      <c r="AO2760">
        <v>19.899446016053243</v>
      </c>
      <c r="AP2760">
        <v>2.7169399282193383</v>
      </c>
      <c r="AQ2760">
        <v>51.483921156814837</v>
      </c>
      <c r="AR2760">
        <v>1.2146052368432914</v>
      </c>
      <c r="AS2760">
        <v>2.7573613490921192</v>
      </c>
      <c r="AT2760">
        <v>-1.0000000000000011</v>
      </c>
      <c r="AU2760">
        <v>-1.0000000000000011</v>
      </c>
      <c r="AV2760">
        <v>0.10390521078299356</v>
      </c>
      <c r="AW2760">
        <v>56.732170976462953</v>
      </c>
      <c r="AX2760">
        <v>56.732170976462953</v>
      </c>
      <c r="AY2760">
        <v>-0.17884075619510131</v>
      </c>
      <c r="AZ2760">
        <v>-34.122094507420655</v>
      </c>
      <c r="BA2760">
        <v>1323.6646579015899</v>
      </c>
      <c r="CU2760" t="e">
        <v>#N/A</v>
      </c>
      <c r="CV2760" t="e">
        <v>#N/A</v>
      </c>
    </row>
    <row r="2761" spans="1:100" x14ac:dyDescent="0.25">
      <c r="A2761">
        <v>6020</v>
      </c>
      <c r="B2761" t="s">
        <v>3025</v>
      </c>
      <c r="C2761">
        <v>2</v>
      </c>
      <c r="D2761">
        <v>4.4749470019352806</v>
      </c>
      <c r="E2761">
        <v>0.16504567301098935</v>
      </c>
      <c r="F2761">
        <v>0.48791903243470203</v>
      </c>
      <c r="G2761">
        <v>0.4978015880530281</v>
      </c>
      <c r="H2761">
        <v>0.15521250641406226</v>
      </c>
      <c r="I2761">
        <v>0</v>
      </c>
      <c r="J2761">
        <v>9.312750384843735</v>
      </c>
      <c r="K2761">
        <v>0.15521250641406226</v>
      </c>
      <c r="L2761">
        <v>-1</v>
      </c>
      <c r="M2761">
        <v>-1</v>
      </c>
      <c r="N2761">
        <v>3.1042501282812451</v>
      </c>
      <c r="O2761">
        <v>13.518381549160322</v>
      </c>
      <c r="P2761">
        <v>1.0036463959839674</v>
      </c>
      <c r="Q2761">
        <v>2.6340412120390213</v>
      </c>
      <c r="R2761">
        <v>0.86663907809782881</v>
      </c>
      <c r="S2761">
        <v>0.34386834517059461</v>
      </c>
      <c r="T2761">
        <v>0.3408943456445922</v>
      </c>
      <c r="U2761">
        <v>0.14785055529614957</v>
      </c>
      <c r="V2761">
        <v>9.9190856626324882E-3</v>
      </c>
      <c r="W2761">
        <v>28.750285918763723</v>
      </c>
      <c r="X2761">
        <v>1.1282283252977576</v>
      </c>
      <c r="Y2761">
        <v>-1</v>
      </c>
      <c r="Z2761">
        <v>-1</v>
      </c>
      <c r="AA2761">
        <v>51.540128704953098</v>
      </c>
      <c r="AB2761">
        <v>0.19620434016980237</v>
      </c>
      <c r="AC2761">
        <v>0.1964478644301435</v>
      </c>
      <c r="AD2761">
        <v>0.1911797117713333</v>
      </c>
      <c r="AE2761">
        <v>24.879213086710994</v>
      </c>
      <c r="AF2761">
        <v>-1</v>
      </c>
      <c r="AG2761">
        <v>-1</v>
      </c>
      <c r="AH2761">
        <v>-1</v>
      </c>
      <c r="AI2761">
        <v>5.172022205812859E-3</v>
      </c>
      <c r="AJ2761">
        <v>9.9190856626324882E-3</v>
      </c>
      <c r="AK2761">
        <v>-4.4676374339775726E-3</v>
      </c>
      <c r="AL2761">
        <v>0.1762955944232249</v>
      </c>
      <c r="AM2761">
        <v>-1.3549150381870032E-2</v>
      </c>
      <c r="AN2761">
        <v>0.19699001059692378</v>
      </c>
      <c r="AO2761">
        <v>4.2004815838645015E-2</v>
      </c>
      <c r="AP2761">
        <v>5.4031564744839358</v>
      </c>
      <c r="AQ2761">
        <v>34.229306326035584</v>
      </c>
      <c r="AR2761">
        <v>0.79891782846167303</v>
      </c>
      <c r="AS2761">
        <v>1.2250491365058158</v>
      </c>
      <c r="AT2761">
        <v>-1</v>
      </c>
      <c r="AU2761">
        <v>-1</v>
      </c>
      <c r="AV2761">
        <v>1.201781297957601</v>
      </c>
      <c r="AW2761">
        <v>64.839906027742089</v>
      </c>
      <c r="AX2761">
        <v>65.08509533272877</v>
      </c>
      <c r="AY2761">
        <v>0.24381368392691102</v>
      </c>
      <c r="AZ2761">
        <v>13.515580404943139</v>
      </c>
      <c r="BA2761">
        <v>1436.7521623572657</v>
      </c>
    </row>
    <row r="2762" spans="1:100" x14ac:dyDescent="0.25">
      <c r="A2762">
        <v>6021</v>
      </c>
      <c r="B2762" t="s">
        <v>3026</v>
      </c>
      <c r="C2762">
        <v>3</v>
      </c>
      <c r="D2762">
        <v>0.9617061886460152</v>
      </c>
      <c r="E2762">
        <v>3.5696268157611871E-2</v>
      </c>
      <c r="F2762">
        <v>-2.4724609244554823E-3</v>
      </c>
      <c r="G2762">
        <v>4.4186842456890342E-3</v>
      </c>
      <c r="H2762">
        <v>-0.1000403027764618</v>
      </c>
      <c r="I2762">
        <v>0</v>
      </c>
      <c r="J2762">
        <v>-6.0024181665877094</v>
      </c>
      <c r="K2762">
        <v>-0.1000403027764618</v>
      </c>
      <c r="L2762">
        <v>-0.99999999999999922</v>
      </c>
      <c r="M2762">
        <v>-0.99999999999999922</v>
      </c>
      <c r="N2762">
        <v>-2.0008060555292362</v>
      </c>
      <c r="O2762">
        <v>-5.0362932936959997</v>
      </c>
      <c r="P2762">
        <v>-5.4096480398784522E-2</v>
      </c>
      <c r="Q2762">
        <v>-6.5315311993819847E-2</v>
      </c>
      <c r="R2762">
        <v>-8.1965551405200412E-2</v>
      </c>
      <c r="S2762">
        <v>0.33333333333333315</v>
      </c>
      <c r="T2762">
        <v>0.19754984774520923</v>
      </c>
      <c r="U2762">
        <v>-0.20657890110096819</v>
      </c>
      <c r="V2762">
        <v>0</v>
      </c>
      <c r="W2762">
        <v>16.973783310161441</v>
      </c>
      <c r="X2762">
        <v>-0.36023028276074648</v>
      </c>
      <c r="Y2762">
        <v>-0.99999999999999922</v>
      </c>
      <c r="Z2762">
        <v>-0.99999999999999922</v>
      </c>
      <c r="AA2762">
        <v>20.542621685880359</v>
      </c>
      <c r="AB2762">
        <v>0.13511386201526968</v>
      </c>
      <c r="AC2762">
        <v>8.9977305735728083E-2</v>
      </c>
      <c r="AD2762">
        <v>-0.1520750892085154</v>
      </c>
      <c r="AE2762">
        <v>3.6508039271241217</v>
      </c>
      <c r="AF2762">
        <v>-0.99999999999999922</v>
      </c>
      <c r="AG2762">
        <v>-0.99999999999999922</v>
      </c>
      <c r="AH2762">
        <v>-0.99999999999999922</v>
      </c>
      <c r="AI2762">
        <v>0</v>
      </c>
      <c r="AJ2762">
        <v>0</v>
      </c>
      <c r="AK2762">
        <v>8.9989984646784676E-2</v>
      </c>
      <c r="AL2762">
        <v>-0.1471026985989439</v>
      </c>
      <c r="AM2762">
        <v>0.26573441830717848</v>
      </c>
      <c r="AN2762">
        <v>6.2704606070958617E-3</v>
      </c>
      <c r="AO2762">
        <v>7.0933103809133851</v>
      </c>
      <c r="AP2762">
        <v>-0.57875197781732268</v>
      </c>
      <c r="AQ2762">
        <v>10.971365143573735</v>
      </c>
      <c r="AR2762">
        <v>0.32430427997757427</v>
      </c>
      <c r="AS2762">
        <v>-0.4602705855372084</v>
      </c>
      <c r="AT2762">
        <v>-0.99999999999999922</v>
      </c>
      <c r="AU2762">
        <v>-0.99999999999999922</v>
      </c>
      <c r="AV2762">
        <v>-7.7546867159511382E-2</v>
      </c>
      <c r="AW2762">
        <v>14.927576414367032</v>
      </c>
      <c r="AX2762">
        <v>14.927576414367032</v>
      </c>
      <c r="AY2762">
        <v>-5.2840234423869217E-2</v>
      </c>
      <c r="AZ2762">
        <v>-41.68902931724751</v>
      </c>
      <c r="BA2762">
        <v>1314.7062375180635</v>
      </c>
    </row>
    <row r="2763" spans="1:100" x14ac:dyDescent="0.25">
      <c r="A2763">
        <v>6022</v>
      </c>
      <c r="B2763" t="s">
        <v>3027</v>
      </c>
      <c r="C2763">
        <v>3</v>
      </c>
      <c r="D2763">
        <v>5.3267405904818714</v>
      </c>
      <c r="E2763">
        <v>7.6272736954032333E-2</v>
      </c>
      <c r="F2763">
        <v>-0.14029728614564457</v>
      </c>
      <c r="G2763">
        <v>-0.10913128729339559</v>
      </c>
      <c r="H2763">
        <v>0.43730795918171439</v>
      </c>
      <c r="I2763">
        <v>0</v>
      </c>
      <c r="J2763">
        <v>26.23847755090285</v>
      </c>
      <c r="K2763">
        <v>0.43730795918171439</v>
      </c>
      <c r="L2763">
        <v>-0.99999999999999878</v>
      </c>
      <c r="M2763">
        <v>-0.99999999999999878</v>
      </c>
      <c r="N2763">
        <v>8.7461591836342851</v>
      </c>
      <c r="O2763">
        <v>31.456086854091335</v>
      </c>
      <c r="P2763">
        <v>-0.59455814130842288</v>
      </c>
      <c r="Q2763">
        <v>-0.19375935737301175</v>
      </c>
      <c r="R2763">
        <v>-0.1719901952866886</v>
      </c>
      <c r="S2763">
        <v>0.33333333333333304</v>
      </c>
      <c r="T2763">
        <v>0.26826874191928113</v>
      </c>
      <c r="U2763">
        <v>6.719068034809457E-2</v>
      </c>
      <c r="V2763">
        <v>-2.9939918620616346E-2</v>
      </c>
      <c r="W2763">
        <v>8.0617951119351119</v>
      </c>
      <c r="X2763">
        <v>0.20285878872924679</v>
      </c>
      <c r="Y2763">
        <v>-0.99999999999999878</v>
      </c>
      <c r="Z2763">
        <v>-0.99999999999999878</v>
      </c>
      <c r="AA2763">
        <v>-0.75226077117444845</v>
      </c>
      <c r="AB2763">
        <v>-0.24946869489835333</v>
      </c>
      <c r="AC2763">
        <v>2.6316393897228955E-2</v>
      </c>
      <c r="AD2763">
        <v>5.0310987244666844E-2</v>
      </c>
      <c r="AE2763">
        <v>-8.6420656878228606</v>
      </c>
      <c r="AF2763">
        <v>-0.99999999999999878</v>
      </c>
      <c r="AG2763">
        <v>-0.99999999999999878</v>
      </c>
      <c r="AH2763">
        <v>-0.99999999999999878</v>
      </c>
      <c r="AI2763">
        <v>0</v>
      </c>
      <c r="AJ2763">
        <v>-2.9939918620616346E-2</v>
      </c>
      <c r="AK2763">
        <v>8.5952049546655557E-2</v>
      </c>
      <c r="AL2763">
        <v>-9.2459827245315637E-2</v>
      </c>
      <c r="AM2763">
        <v>9.9358233592874962E-2</v>
      </c>
      <c r="AN2763">
        <v>-9.8651065875066217E-3</v>
      </c>
      <c r="AO2763">
        <v>2.9137160875551529</v>
      </c>
      <c r="AP2763">
        <v>-0.70892680091424354</v>
      </c>
      <c r="AQ2763">
        <v>34.300272662837976</v>
      </c>
      <c r="AR2763">
        <v>0.63885283698009254</v>
      </c>
      <c r="AS2763">
        <v>0.64016674791096151</v>
      </c>
      <c r="AT2763">
        <v>-0.99999999999999878</v>
      </c>
      <c r="AU2763">
        <v>-0.99999999999999878</v>
      </c>
      <c r="AV2763">
        <v>-0.28112148258008424</v>
      </c>
      <c r="AW2763">
        <v>29.994899282002653</v>
      </c>
      <c r="AX2763">
        <v>27.000907419941012</v>
      </c>
      <c r="AY2763">
        <v>0.34747198559560766</v>
      </c>
      <c r="AZ2763">
        <v>-13.111794518830873</v>
      </c>
      <c r="BA2763">
        <v>1418.2767135670535</v>
      </c>
      <c r="CU2763" t="e">
        <v>#N/A</v>
      </c>
      <c r="CV2763" t="e">
        <v>#N/A</v>
      </c>
    </row>
    <row r="2764" spans="1:100" x14ac:dyDescent="0.25">
      <c r="A2764">
        <v>6023</v>
      </c>
      <c r="B2764" t="s">
        <v>3028</v>
      </c>
      <c r="C2764">
        <v>3</v>
      </c>
      <c r="D2764">
        <v>4.9954139566852982</v>
      </c>
      <c r="E2764">
        <v>2.3319909054414154E-5</v>
      </c>
      <c r="F2764">
        <v>0.31581228449785115</v>
      </c>
      <c r="G2764">
        <v>0.31581228449785115</v>
      </c>
      <c r="H2764">
        <v>0.12357452389996867</v>
      </c>
      <c r="I2764">
        <v>0</v>
      </c>
      <c r="J2764">
        <v>7.4144714339981244</v>
      </c>
      <c r="K2764">
        <v>0.12357452389996867</v>
      </c>
      <c r="L2764">
        <v>-0.999999999999999</v>
      </c>
      <c r="M2764">
        <v>-0.999999999999999</v>
      </c>
      <c r="N2764">
        <v>2.4714904779993736</v>
      </c>
      <c r="O2764">
        <v>12.725697675181273</v>
      </c>
      <c r="P2764">
        <v>-4.1540287438755735E-2</v>
      </c>
      <c r="Q2764">
        <v>-0.40359640968393962</v>
      </c>
      <c r="R2764">
        <v>-0.19351374351310974</v>
      </c>
      <c r="S2764">
        <v>0.24210461752165782</v>
      </c>
      <c r="T2764">
        <v>0.37159080916724846</v>
      </c>
      <c r="U2764">
        <v>0.24161369089496432</v>
      </c>
      <c r="V2764">
        <v>1.4119098367492708E-2</v>
      </c>
      <c r="W2764">
        <v>29.834147682055772</v>
      </c>
      <c r="X2764">
        <v>1.5820571595050026</v>
      </c>
      <c r="Y2764">
        <v>-0.999999999999999</v>
      </c>
      <c r="Z2764">
        <v>-0.999999999999999</v>
      </c>
      <c r="AA2764">
        <v>43.73087043704686</v>
      </c>
      <c r="AB2764">
        <v>0.12774434407582033</v>
      </c>
      <c r="AC2764">
        <v>0.10006027132725537</v>
      </c>
      <c r="AD2764">
        <v>5.4000114567007901E-2</v>
      </c>
      <c r="AE2764">
        <v>14.090236498504181</v>
      </c>
      <c r="AF2764">
        <v>-0.999999999999999</v>
      </c>
      <c r="AG2764">
        <v>-0.999999999999999</v>
      </c>
      <c r="AH2764">
        <v>-0.999999999999999</v>
      </c>
      <c r="AI2764">
        <v>0</v>
      </c>
      <c r="AJ2764">
        <v>1.4119098367492708E-2</v>
      </c>
      <c r="AK2764">
        <v>4.5022031636937264E-2</v>
      </c>
      <c r="AL2764">
        <v>4.9106367832931888E-2</v>
      </c>
      <c r="AM2764">
        <v>0.24303633674547476</v>
      </c>
      <c r="AN2764">
        <v>-2.5657551613353782E-2</v>
      </c>
      <c r="AO2764">
        <v>6.301018576821555</v>
      </c>
      <c r="AP2764">
        <v>-0.39590695116918551</v>
      </c>
      <c r="AQ2764">
        <v>37.248619116053931</v>
      </c>
      <c r="AR2764">
        <v>0.86942821595136333</v>
      </c>
      <c r="AS2764">
        <v>1.7056316834049714</v>
      </c>
      <c r="AT2764">
        <v>-0.999999999999999</v>
      </c>
      <c r="AU2764">
        <v>-0.999999999999999</v>
      </c>
      <c r="AV2764">
        <v>0.12229854098474149</v>
      </c>
      <c r="AW2764">
        <v>56.060661161058924</v>
      </c>
      <c r="AX2764">
        <v>57.472570997808198</v>
      </c>
      <c r="AY2764">
        <v>0.20356649782077671</v>
      </c>
      <c r="AZ2764">
        <v>23.756172040858125</v>
      </c>
      <c r="BA2764">
        <v>1428.2994453394595</v>
      </c>
      <c r="CU2764" t="e">
        <v>#N/A</v>
      </c>
      <c r="CV2764" t="e">
        <v>#N/A</v>
      </c>
    </row>
    <row r="2765" spans="1:100" x14ac:dyDescent="0.25">
      <c r="A2765">
        <v>6024</v>
      </c>
      <c r="B2765" t="s">
        <v>3029</v>
      </c>
      <c r="C2765">
        <v>3</v>
      </c>
      <c r="D2765">
        <v>4.1256692628980121</v>
      </c>
      <c r="E2765">
        <v>-5.2917213120378488E-3</v>
      </c>
      <c r="F2765">
        <v>1.4924053626643585</v>
      </c>
      <c r="G2765">
        <v>1.4924053626643585</v>
      </c>
      <c r="H2765">
        <v>0.24009959649349796</v>
      </c>
      <c r="I2765">
        <v>0</v>
      </c>
      <c r="J2765">
        <v>14.405975789609881</v>
      </c>
      <c r="K2765">
        <v>0.24009959649349796</v>
      </c>
      <c r="L2765">
        <v>-1.0000000000000002</v>
      </c>
      <c r="M2765">
        <v>-1.0000000000000002</v>
      </c>
      <c r="N2765">
        <v>4.8019919298699616</v>
      </c>
      <c r="O2765">
        <v>20.024050415172265</v>
      </c>
      <c r="P2765">
        <v>-1.0142380206975843</v>
      </c>
      <c r="Q2765">
        <v>2.7646193166320479</v>
      </c>
      <c r="R2765">
        <v>0.76562045739917184</v>
      </c>
      <c r="S2765">
        <v>0.33333333333333354</v>
      </c>
      <c r="T2765">
        <v>0.35156147792515552</v>
      </c>
      <c r="U2765">
        <v>0.1074989256510625</v>
      </c>
      <c r="V2765">
        <v>-3.6785856568571411E-2</v>
      </c>
      <c r="W2765">
        <v>20.620331353899278</v>
      </c>
      <c r="X2765">
        <v>0.67230392254963456</v>
      </c>
      <c r="Y2765">
        <v>-1.0000000000000002</v>
      </c>
      <c r="Z2765">
        <v>-1.0000000000000002</v>
      </c>
      <c r="AA2765">
        <v>57.273997252367572</v>
      </c>
      <c r="AB2765">
        <v>0.21135729471733708</v>
      </c>
      <c r="AC2765">
        <v>3.0498259286740426E-2</v>
      </c>
      <c r="AD2765">
        <v>0.47590535481730478</v>
      </c>
      <c r="AE2765">
        <v>35.888045441069131</v>
      </c>
      <c r="AF2765">
        <v>-1.0000000000000002</v>
      </c>
      <c r="AG2765">
        <v>-1.0000000000000002</v>
      </c>
      <c r="AH2765">
        <v>-1.0000000000000002</v>
      </c>
      <c r="AI2765">
        <v>2.9779425106292185E-2</v>
      </c>
      <c r="AJ2765">
        <v>-3.6785856568571411E-2</v>
      </c>
      <c r="AK2765">
        <v>7.1603247321535987E-2</v>
      </c>
      <c r="AL2765">
        <v>0.36419809335960263</v>
      </c>
      <c r="AM2765">
        <v>0.16658352466496271</v>
      </c>
      <c r="AN2765">
        <v>-0.22829903888793399</v>
      </c>
      <c r="AO2765">
        <v>4.5226043532317473</v>
      </c>
      <c r="AP2765">
        <v>-3.8864855054003375</v>
      </c>
      <c r="AQ2765">
        <v>35.026307143509165</v>
      </c>
      <c r="AR2765">
        <v>0.75560788034098003</v>
      </c>
      <c r="AS2765">
        <v>0.91240351904313222</v>
      </c>
      <c r="AT2765">
        <v>-1.0000000000000002</v>
      </c>
      <c r="AU2765">
        <v>-1.0000000000000002</v>
      </c>
      <c r="AV2765">
        <v>2.2580258200635313</v>
      </c>
      <c r="AW2765">
        <v>73.411562162139475</v>
      </c>
      <c r="AX2765">
        <v>70.328565007408159</v>
      </c>
      <c r="AY2765">
        <v>0.21415776162290345</v>
      </c>
      <c r="AZ2765">
        <v>2.7342870146967191</v>
      </c>
      <c r="BA2765">
        <v>1432.3282485156569</v>
      </c>
    </row>
    <row r="2766" spans="1:100" x14ac:dyDescent="0.25">
      <c r="A2766">
        <v>6025</v>
      </c>
      <c r="B2766" t="s">
        <v>3030</v>
      </c>
      <c r="C2766">
        <v>3</v>
      </c>
      <c r="D2766">
        <v>3.0484512287927616</v>
      </c>
      <c r="E2766">
        <v>0.63962477318867483</v>
      </c>
      <c r="F2766">
        <v>4.7544953804024216E-2</v>
      </c>
      <c r="G2766">
        <v>0.22141929689763148</v>
      </c>
      <c r="H2766">
        <v>0.12841214841374943</v>
      </c>
      <c r="I2766">
        <v>0</v>
      </c>
      <c r="J2766">
        <v>7.7047289048249628</v>
      </c>
      <c r="K2766">
        <v>0.12841214841374943</v>
      </c>
      <c r="L2766">
        <v>-0.99999999999999978</v>
      </c>
      <c r="M2766">
        <v>-0.99999999999999978</v>
      </c>
      <c r="N2766">
        <v>2.5682429682749892</v>
      </c>
      <c r="O2766">
        <v>10.974599430515362</v>
      </c>
      <c r="P2766">
        <v>1.261989233912171</v>
      </c>
      <c r="Q2766">
        <v>-0.78640762164304956</v>
      </c>
      <c r="R2766">
        <v>-8.8423651361448002E-2</v>
      </c>
      <c r="S2766">
        <v>0.3333333333333332</v>
      </c>
      <c r="T2766">
        <v>0.40804654419633019</v>
      </c>
      <c r="U2766">
        <v>0.22166228655045553</v>
      </c>
      <c r="V2766">
        <v>0</v>
      </c>
      <c r="W2766">
        <v>33.385200626654786</v>
      </c>
      <c r="X2766">
        <v>1.5739891034016733</v>
      </c>
      <c r="Y2766">
        <v>-0.99999999999999978</v>
      </c>
      <c r="Z2766">
        <v>-0.99999999999999978</v>
      </c>
      <c r="AA2766">
        <v>75.771039837545644</v>
      </c>
      <c r="AB2766">
        <v>0.50828977122254559</v>
      </c>
      <c r="AC2766">
        <v>0.2976337479693445</v>
      </c>
      <c r="AD2766">
        <v>4.3561738053155989E-2</v>
      </c>
      <c r="AE2766">
        <v>42.474262862252303</v>
      </c>
      <c r="AF2766">
        <v>-0.99999999999999978</v>
      </c>
      <c r="AG2766">
        <v>-0.99999999999999978</v>
      </c>
      <c r="AH2766">
        <v>-0.99999999999999978</v>
      </c>
      <c r="AI2766">
        <v>0</v>
      </c>
      <c r="AJ2766">
        <v>0</v>
      </c>
      <c r="AK2766">
        <v>0.17912853604805443</v>
      </c>
      <c r="AL2766">
        <v>0.11990274264509797</v>
      </c>
      <c r="AM2766">
        <v>-0.35335081949846692</v>
      </c>
      <c r="AN2766">
        <v>0.27372334936857767</v>
      </c>
      <c r="AO2766">
        <v>-7.9381278072214041</v>
      </c>
      <c r="AP2766">
        <v>7.4425974474399332</v>
      </c>
      <c r="AQ2766">
        <v>41.089929531479754</v>
      </c>
      <c r="AR2766">
        <v>0.96304216408011878</v>
      </c>
      <c r="AS2766">
        <v>1.7024012518154239</v>
      </c>
      <c r="AT2766">
        <v>-0.99999999999999978</v>
      </c>
      <c r="AU2766">
        <v>-0.99999999999999978</v>
      </c>
      <c r="AV2766">
        <v>0.13299564553618354</v>
      </c>
      <c r="AW2766">
        <v>94.188236715500949</v>
      </c>
      <c r="AX2766">
        <v>94.188236715500949</v>
      </c>
      <c r="AY2766">
        <v>0.35178103855208298</v>
      </c>
      <c r="AZ2766">
        <v>39.826874245493975</v>
      </c>
      <c r="BA2766">
        <v>1463.3629225552661</v>
      </c>
    </row>
    <row r="2767" spans="1:100" x14ac:dyDescent="0.25">
      <c r="A2767">
        <v>6026</v>
      </c>
      <c r="B2767" t="s">
        <v>3031</v>
      </c>
      <c r="C2767">
        <v>2</v>
      </c>
      <c r="D2767">
        <v>5.3782569516318635</v>
      </c>
      <c r="E2767">
        <v>0.36569617760823475</v>
      </c>
      <c r="F2767">
        <v>0.98756070708591903</v>
      </c>
      <c r="G2767">
        <v>0.9997121824053854</v>
      </c>
      <c r="H2767">
        <v>0.25904755141244734</v>
      </c>
      <c r="I2767">
        <v>0</v>
      </c>
      <c r="J2767">
        <v>15.542853084746838</v>
      </c>
      <c r="K2767">
        <v>0.25904755141244734</v>
      </c>
      <c r="L2767">
        <v>-1</v>
      </c>
      <c r="M2767">
        <v>-1</v>
      </c>
      <c r="N2767">
        <v>5.1809510282489466</v>
      </c>
      <c r="O2767">
        <v>19.989829339753278</v>
      </c>
      <c r="P2767">
        <v>2.0198339496839433</v>
      </c>
      <c r="Q2767">
        <v>5.0091353455291365</v>
      </c>
      <c r="R2767">
        <v>1.646734953330069</v>
      </c>
      <c r="S2767">
        <v>0.36327808224914104</v>
      </c>
      <c r="T2767">
        <v>0.42284264528538873</v>
      </c>
      <c r="U2767">
        <v>0.24932558651958037</v>
      </c>
      <c r="V2767">
        <v>2.3336981014682859E-2</v>
      </c>
      <c r="W2767">
        <v>35.154798909441695</v>
      </c>
      <c r="X2767">
        <v>1.5983214143726503</v>
      </c>
      <c r="Y2767">
        <v>-1</v>
      </c>
      <c r="Z2767">
        <v>-1</v>
      </c>
      <c r="AA2767">
        <v>64.72598941285753</v>
      </c>
      <c r="AB2767">
        <v>0.31002750616852015</v>
      </c>
      <c r="AC2767">
        <v>0.31031422604843434</v>
      </c>
      <c r="AD2767">
        <v>0.30406823881570261</v>
      </c>
      <c r="AE2767">
        <v>35.36534122083458</v>
      </c>
      <c r="AF2767">
        <v>-1</v>
      </c>
      <c r="AG2767">
        <v>-1</v>
      </c>
      <c r="AH2767">
        <v>-1</v>
      </c>
      <c r="AI2767">
        <v>1.2529625886891368E-2</v>
      </c>
      <c r="AJ2767">
        <v>2.3336981014682859E-2</v>
      </c>
      <c r="AK2767">
        <v>-0.14159520186404617</v>
      </c>
      <c r="AL2767">
        <v>0.31342315885329353</v>
      </c>
      <c r="AM2767">
        <v>-0.17326482964666179</v>
      </c>
      <c r="AN2767">
        <v>0.35670568986171558</v>
      </c>
      <c r="AO2767">
        <v>-4.0249819377009626</v>
      </c>
      <c r="AP2767">
        <v>9.4701432280235434</v>
      </c>
      <c r="AQ2767">
        <v>41.047362430845709</v>
      </c>
      <c r="AR2767">
        <v>0.94899658901820017</v>
      </c>
      <c r="AS2767">
        <v>1.710385018003441</v>
      </c>
      <c r="AT2767">
        <v>-1</v>
      </c>
      <c r="AU2767">
        <v>-1</v>
      </c>
      <c r="AV2767">
        <v>2.2369999361573818</v>
      </c>
      <c r="AW2767">
        <v>80.03564577321589</v>
      </c>
      <c r="AX2767">
        <v>80.47990895696779</v>
      </c>
      <c r="AY2767">
        <v>0.36086163080472355</v>
      </c>
      <c r="AZ2767">
        <v>34.021505240948628</v>
      </c>
      <c r="BA2767">
        <v>1456.4628983985745</v>
      </c>
    </row>
    <row r="2768" spans="1:100" x14ac:dyDescent="0.25">
      <c r="A2768">
        <v>6027</v>
      </c>
      <c r="B2768" t="s">
        <v>3032</v>
      </c>
      <c r="C2768">
        <v>2</v>
      </c>
      <c r="D2768">
        <v>4.5866959011895165</v>
      </c>
      <c r="E2768">
        <v>0.18986824142295108</v>
      </c>
      <c r="F2768">
        <v>0.54972993929183445</v>
      </c>
      <c r="G2768">
        <v>0.55989318403484445</v>
      </c>
      <c r="H2768">
        <v>0.16805798872772559</v>
      </c>
      <c r="I2768">
        <v>0</v>
      </c>
      <c r="J2768">
        <v>10.083479323663536</v>
      </c>
      <c r="K2768">
        <v>0.16805798872772559</v>
      </c>
      <c r="L2768">
        <v>-1</v>
      </c>
      <c r="M2768">
        <v>-1</v>
      </c>
      <c r="N2768">
        <v>3.3611597745545114</v>
      </c>
      <c r="O2768">
        <v>14.318967402801068</v>
      </c>
      <c r="P2768">
        <v>1.1293594367846034</v>
      </c>
      <c r="Q2768">
        <v>2.9278652257475652</v>
      </c>
      <c r="R2768">
        <v>0.96314510617739768</v>
      </c>
      <c r="S2768">
        <v>0.34626953288481194</v>
      </c>
      <c r="T2768">
        <v>0.35103220838339111</v>
      </c>
      <c r="U2768">
        <v>0.16040407919436028</v>
      </c>
      <c r="V2768">
        <v>1.1579019815249546E-2</v>
      </c>
      <c r="W2768">
        <v>29.542591236786752</v>
      </c>
      <c r="X2768">
        <v>1.1863837627185323</v>
      </c>
      <c r="Y2768">
        <v>-1</v>
      </c>
      <c r="Z2768">
        <v>-1</v>
      </c>
      <c r="AA2768">
        <v>53.171357742475536</v>
      </c>
      <c r="AB2768">
        <v>0.21028545763591833</v>
      </c>
      <c r="AC2768">
        <v>0.21053432564669805</v>
      </c>
      <c r="AD2768">
        <v>0.20514520461227639</v>
      </c>
      <c r="AE2768">
        <v>26.176456936201177</v>
      </c>
      <c r="AF2768">
        <v>-1</v>
      </c>
      <c r="AG2768">
        <v>-1</v>
      </c>
      <c r="AH2768">
        <v>-1</v>
      </c>
      <c r="AI2768">
        <v>6.0822348219648336E-3</v>
      </c>
      <c r="AJ2768">
        <v>1.1579019815249546E-2</v>
      </c>
      <c r="AK2768">
        <v>-2.143175300429942E-2</v>
      </c>
      <c r="AL2768">
        <v>0.19325970999354675</v>
      </c>
      <c r="AM2768">
        <v>-3.3307652275354191E-2</v>
      </c>
      <c r="AN2768">
        <v>0.21674851249040794</v>
      </c>
      <c r="AO2768">
        <v>-0.46112403062459428</v>
      </c>
      <c r="AP2768">
        <v>5.9062853209471751</v>
      </c>
      <c r="AQ2768">
        <v>35.072771257449297</v>
      </c>
      <c r="AR2768">
        <v>0.81748414260364088</v>
      </c>
      <c r="AS2768">
        <v>1.2850902669551831</v>
      </c>
      <c r="AT2768">
        <v>-1</v>
      </c>
      <c r="AU2768">
        <v>-1</v>
      </c>
      <c r="AV2768">
        <v>1.3298486831836269</v>
      </c>
      <c r="AW2768">
        <v>66.719778147473448</v>
      </c>
      <c r="AX2768">
        <v>66.989594975747949</v>
      </c>
      <c r="AY2768">
        <v>0.25829374055415982</v>
      </c>
      <c r="AZ2768">
        <v>16.052378022840976</v>
      </c>
      <c r="BA2768">
        <v>1449.3302807999075</v>
      </c>
    </row>
    <row r="2769" spans="1:100" x14ac:dyDescent="0.25">
      <c r="A2769">
        <v>6028</v>
      </c>
      <c r="B2769" t="s">
        <v>3033</v>
      </c>
      <c r="C2769">
        <v>3</v>
      </c>
      <c r="D2769">
        <v>3.0315942348108598</v>
      </c>
      <c r="E2769">
        <v>1.3624343762232436E-3</v>
      </c>
      <c r="F2769">
        <v>0.15565684061895069</v>
      </c>
      <c r="G2769">
        <v>0.15565684061895069</v>
      </c>
      <c r="H2769">
        <v>8.8042277841894209E-2</v>
      </c>
      <c r="I2769">
        <v>0</v>
      </c>
      <c r="J2769">
        <v>5.2825366705136538</v>
      </c>
      <c r="K2769">
        <v>8.8042277841894209E-2</v>
      </c>
      <c r="L2769">
        <v>-1.0000000000000011</v>
      </c>
      <c r="M2769">
        <v>-1.0000000000000011</v>
      </c>
      <c r="N2769">
        <v>1.760845556837884</v>
      </c>
      <c r="O2769">
        <v>8.4697877459434618</v>
      </c>
      <c r="P2769">
        <v>-5.530087247120551E-3</v>
      </c>
      <c r="Q2769">
        <v>2.4675066937504182</v>
      </c>
      <c r="R2769">
        <v>0.85434292097322417</v>
      </c>
      <c r="S2769">
        <v>0.33333333333333359</v>
      </c>
      <c r="T2769">
        <v>0.1664691226192993</v>
      </c>
      <c r="U2769">
        <v>-3.4811433151382687E-2</v>
      </c>
      <c r="V2769">
        <v>0</v>
      </c>
      <c r="W2769">
        <v>15.077949798374256</v>
      </c>
      <c r="X2769">
        <v>8.7185463414098968E-2</v>
      </c>
      <c r="Y2769">
        <v>-1.0000000000000011</v>
      </c>
      <c r="Z2769">
        <v>-1.0000000000000011</v>
      </c>
      <c r="AA2769">
        <v>34.683326993798083</v>
      </c>
      <c r="AB2769">
        <v>0.2049648258565207</v>
      </c>
      <c r="AC2769">
        <v>2.9912083935395257E-2</v>
      </c>
      <c r="AD2769">
        <v>0.14014377569709693</v>
      </c>
      <c r="AE2769">
        <v>18.751034274450646</v>
      </c>
      <c r="AF2769">
        <v>-1.0000000000000011</v>
      </c>
      <c r="AG2769">
        <v>-1.0000000000000011</v>
      </c>
      <c r="AH2769">
        <v>-1.0000000000000011</v>
      </c>
      <c r="AI2769">
        <v>-7.301626899776141E-3</v>
      </c>
      <c r="AJ2769">
        <v>0</v>
      </c>
      <c r="AK2769">
        <v>-0.16269081912885558</v>
      </c>
      <c r="AL2769">
        <v>6.4208925740403169E-2</v>
      </c>
      <c r="AM2769">
        <v>0.18588181215993543</v>
      </c>
      <c r="AN2769">
        <v>-0.2617152008302091</v>
      </c>
      <c r="AO2769">
        <v>3.8335912083541053</v>
      </c>
      <c r="AP2769">
        <v>-6.2218353920532126</v>
      </c>
      <c r="AQ2769">
        <v>20.360486468887881</v>
      </c>
      <c r="AR2769">
        <v>0.46499102280125004</v>
      </c>
      <c r="AS2769">
        <v>0.17522774125599289</v>
      </c>
      <c r="AT2769">
        <v>-1.0000000000000011</v>
      </c>
      <c r="AU2769">
        <v>-1.0000000000000011</v>
      </c>
      <c r="AV2769">
        <v>1.0099997615921747</v>
      </c>
      <c r="AW2769">
        <v>36.93127934768836</v>
      </c>
      <c r="AX2769">
        <v>36.785246809692836</v>
      </c>
      <c r="AY2769">
        <v>0.16820088352410387</v>
      </c>
      <c r="AZ2769">
        <v>-2.6879545000574385</v>
      </c>
      <c r="BA2769">
        <v>1378.6058291197623</v>
      </c>
    </row>
    <row r="2770" spans="1:100" x14ac:dyDescent="0.25">
      <c r="A2770">
        <v>6029</v>
      </c>
      <c r="B2770" t="s">
        <v>3034</v>
      </c>
      <c r="C2770">
        <v>2</v>
      </c>
      <c r="D2770">
        <v>2.6830008318871279</v>
      </c>
      <c r="E2770">
        <v>-0.23299588886047642</v>
      </c>
      <c r="F2770">
        <v>-0.50324793698529646</v>
      </c>
      <c r="G2770">
        <v>-0.49786636352704816</v>
      </c>
      <c r="H2770">
        <v>-5.0770845440007886E-2</v>
      </c>
      <c r="I2770">
        <v>0</v>
      </c>
      <c r="J2770">
        <v>-3.0462507264004737</v>
      </c>
      <c r="K2770">
        <v>-5.0770845440007886E-2</v>
      </c>
      <c r="L2770">
        <v>-1</v>
      </c>
      <c r="M2770">
        <v>-1</v>
      </c>
      <c r="N2770">
        <v>-1.0154169088001579</v>
      </c>
      <c r="O2770">
        <v>0.68061076304772783</v>
      </c>
      <c r="P2770">
        <v>-1.0122213529707749</v>
      </c>
      <c r="Q2770">
        <v>-2.0775650726487855</v>
      </c>
      <c r="R2770">
        <v>-0.68088048189629924</v>
      </c>
      <c r="S2770">
        <v>0.30536417057224585</v>
      </c>
      <c r="T2770">
        <v>0.1783289474303815</v>
      </c>
      <c r="U2770">
        <v>-5.3451106018908234E-2</v>
      </c>
      <c r="V2770">
        <v>-1.6698739364413719E-2</v>
      </c>
      <c r="W2770">
        <v>16.045297416728587</v>
      </c>
      <c r="X2770">
        <v>0.1956785279476787</v>
      </c>
      <c r="Y2770">
        <v>-1</v>
      </c>
      <c r="Z2770">
        <v>-1</v>
      </c>
      <c r="AA2770">
        <v>25.382603702317631</v>
      </c>
      <c r="AB2770">
        <v>-2.9593002638907032E-2</v>
      </c>
      <c r="AC2770">
        <v>-2.9435167930732087E-2</v>
      </c>
      <c r="AD2770">
        <v>-3.2763535778948902E-2</v>
      </c>
      <c r="AE2770">
        <v>4.0772976922347279</v>
      </c>
      <c r="AF2770">
        <v>-1</v>
      </c>
      <c r="AG2770">
        <v>-1</v>
      </c>
      <c r="AH2770">
        <v>-1</v>
      </c>
      <c r="AI2770">
        <v>-9.4236652893480224E-3</v>
      </c>
      <c r="AJ2770">
        <v>-1.6698739364413719E-2</v>
      </c>
      <c r="AK2770">
        <v>0.26755993623664398</v>
      </c>
      <c r="AL2770">
        <v>-9.5731979247396667E-2</v>
      </c>
      <c r="AM2770">
        <v>0.30328772255561548</v>
      </c>
      <c r="AN2770">
        <v>-0.11984686234056173</v>
      </c>
      <c r="AO2770">
        <v>8.1099125579041562</v>
      </c>
      <c r="AP2770">
        <v>-2.6647512675815745</v>
      </c>
      <c r="AQ2770">
        <v>20.703949356047858</v>
      </c>
      <c r="AR2770">
        <v>0.50119824696566984</v>
      </c>
      <c r="AS2770">
        <v>0.26226136434772185</v>
      </c>
      <c r="AT2770">
        <v>-1</v>
      </c>
      <c r="AU2770">
        <v>-1</v>
      </c>
      <c r="AV2770">
        <v>-0.85183947142245942</v>
      </c>
      <c r="AW2770">
        <v>34.695272231671694</v>
      </c>
      <c r="AX2770">
        <v>34.545547615108191</v>
      </c>
      <c r="AY2770">
        <v>1.161916399480184E-2</v>
      </c>
      <c r="AZ2770">
        <v>-27.163162794462487</v>
      </c>
      <c r="BA2770">
        <v>1315.956328947982</v>
      </c>
    </row>
    <row r="2771" spans="1:100" x14ac:dyDescent="0.25">
      <c r="A2771">
        <v>6032</v>
      </c>
      <c r="B2771" t="s">
        <v>1244</v>
      </c>
      <c r="C2771">
        <v>3</v>
      </c>
      <c r="D2771">
        <v>3.3063474058958748</v>
      </c>
      <c r="E2771">
        <v>0</v>
      </c>
      <c r="F2771">
        <v>-0.39444470638103435</v>
      </c>
      <c r="G2771">
        <v>-0.39444470638103435</v>
      </c>
      <c r="H2771">
        <v>0.21574282361938968</v>
      </c>
      <c r="I2771">
        <v>0</v>
      </c>
      <c r="J2771">
        <v>12.944569417163379</v>
      </c>
      <c r="K2771">
        <v>0.21574282361938968</v>
      </c>
      <c r="L2771">
        <v>-1.0000000000000009</v>
      </c>
      <c r="M2771">
        <v>-1.0000000000000009</v>
      </c>
      <c r="N2771">
        <v>4.3148564723877936</v>
      </c>
      <c r="O2771">
        <v>15.856472116678219</v>
      </c>
      <c r="P2771">
        <v>-2.1615415229637339E-2</v>
      </c>
      <c r="Q2771">
        <v>0.11348903435356208</v>
      </c>
      <c r="R2771">
        <v>5.9859288444746236E-3</v>
      </c>
      <c r="S2771">
        <v>0.33333333333333365</v>
      </c>
      <c r="T2771">
        <v>0.39063034192204954</v>
      </c>
      <c r="U2771">
        <v>-6.9240884435245828E-2</v>
      </c>
      <c r="V2771">
        <v>6.0691906399867358E-3</v>
      </c>
      <c r="W2771">
        <v>17.801966313629386</v>
      </c>
      <c r="X2771">
        <v>0.30558083837320082</v>
      </c>
      <c r="Y2771">
        <v>-1.0000000000000009</v>
      </c>
      <c r="Z2771">
        <v>-1.0000000000000009</v>
      </c>
      <c r="AA2771">
        <v>45.952801928798266</v>
      </c>
      <c r="AB2771">
        <v>0.22853626323539397</v>
      </c>
      <c r="AC2771">
        <v>0.42030073773494425</v>
      </c>
      <c r="AD2771">
        <v>-8.5940007243850453E-2</v>
      </c>
      <c r="AE2771">
        <v>28.144849686324395</v>
      </c>
      <c r="AF2771">
        <v>-1.0000000000000009</v>
      </c>
      <c r="AG2771">
        <v>-1.0000000000000009</v>
      </c>
      <c r="AH2771">
        <v>-1.0000000000000009</v>
      </c>
      <c r="AI2771">
        <v>0</v>
      </c>
      <c r="AJ2771">
        <v>6.0691906399867358E-3</v>
      </c>
      <c r="AK2771">
        <v>-0.17130433076440477</v>
      </c>
      <c r="AL2771">
        <v>-1.3492080378909171E-2</v>
      </c>
      <c r="AM2771">
        <v>0.17501614528464263</v>
      </c>
      <c r="AN2771">
        <v>-0.11943004787703784</v>
      </c>
      <c r="AO2771">
        <v>3.5188819782940421</v>
      </c>
      <c r="AP2771">
        <v>-3.0532115988204915</v>
      </c>
      <c r="AQ2771">
        <v>30.746535730792765</v>
      </c>
      <c r="AR2771">
        <v>0.6607919814601243</v>
      </c>
      <c r="AS2771">
        <v>0.52132366199259084</v>
      </c>
      <c r="AT2771">
        <v>-1.0000000000000009</v>
      </c>
      <c r="AU2771">
        <v>-1.0000000000000009</v>
      </c>
      <c r="AV2771">
        <v>-0.38845877753655977</v>
      </c>
      <c r="AW2771">
        <v>58.756062446655996</v>
      </c>
      <c r="AX2771">
        <v>59.36298151065467</v>
      </c>
      <c r="AY2771">
        <v>-4.2905865746203704E-2</v>
      </c>
      <c r="AZ2771">
        <v>-19.662828839143227</v>
      </c>
      <c r="BA2771">
        <v>1415.2807792101905</v>
      </c>
    </row>
    <row r="2772" spans="1:100" x14ac:dyDescent="0.25">
      <c r="A2772">
        <v>6033</v>
      </c>
      <c r="B2772" t="s">
        <v>3035</v>
      </c>
      <c r="C2772">
        <v>3</v>
      </c>
      <c r="D2772">
        <v>5.9854941781359399</v>
      </c>
      <c r="E2772">
        <v>0</v>
      </c>
      <c r="F2772">
        <v>0</v>
      </c>
      <c r="G2772">
        <v>0</v>
      </c>
      <c r="H2772">
        <v>0.11148543723492625</v>
      </c>
      <c r="I2772">
        <v>0</v>
      </c>
      <c r="J2772">
        <v>6.6891262340955739</v>
      </c>
      <c r="K2772">
        <v>0.11148543723492625</v>
      </c>
      <c r="L2772">
        <v>-1.0000000000000004</v>
      </c>
      <c r="M2772">
        <v>-1.0000000000000004</v>
      </c>
      <c r="N2772">
        <v>2.2297087446985229</v>
      </c>
      <c r="O2772">
        <v>12.674620412231526</v>
      </c>
      <c r="P2772">
        <v>-0.11294585169579595</v>
      </c>
      <c r="Q2772">
        <v>-0.28622368957110711</v>
      </c>
      <c r="R2772">
        <v>-0.13809676705614798</v>
      </c>
      <c r="S2772">
        <v>0.34910390956112086</v>
      </c>
      <c r="T2772">
        <v>0.28336144759566967</v>
      </c>
      <c r="U2772">
        <v>-6.2428750990014388E-2</v>
      </c>
      <c r="V2772">
        <v>0</v>
      </c>
      <c r="W2772">
        <v>18.342046757274005</v>
      </c>
      <c r="X2772">
        <v>0.21248642743181012</v>
      </c>
      <c r="Y2772">
        <v>-1.0000000000000004</v>
      </c>
      <c r="Z2772">
        <v>-1.0000000000000004</v>
      </c>
      <c r="AA2772">
        <v>20.214299316505411</v>
      </c>
      <c r="AB2772">
        <v>-0.14478282379810029</v>
      </c>
      <c r="AC2772">
        <v>-3.3089204024134823E-2</v>
      </c>
      <c r="AD2772">
        <v>0.21807901434798654</v>
      </c>
      <c r="AE2772">
        <v>2.0103493262875634</v>
      </c>
      <c r="AF2772">
        <v>-1.0000000000000004</v>
      </c>
      <c r="AG2772">
        <v>-1.0000000000000004</v>
      </c>
      <c r="AH2772">
        <v>-1.0000000000000004</v>
      </c>
      <c r="AI2772">
        <v>0</v>
      </c>
      <c r="AJ2772">
        <v>0</v>
      </c>
      <c r="AK2772">
        <v>0.11261188386829352</v>
      </c>
      <c r="AL2772">
        <v>7.3895100931708493E-2</v>
      </c>
      <c r="AM2772">
        <v>5.2200338445771308E-2</v>
      </c>
      <c r="AN2772">
        <v>0.17719418268879991</v>
      </c>
      <c r="AO2772">
        <v>1.8680678804857502</v>
      </c>
      <c r="AP2772">
        <v>4.7993300718785408</v>
      </c>
      <c r="AQ2772">
        <v>25.03117299136958</v>
      </c>
      <c r="AR2772">
        <v>0.57003660616677643</v>
      </c>
      <c r="AS2772">
        <v>0.3239718646667365</v>
      </c>
      <c r="AT2772">
        <v>-1.0000000000000004</v>
      </c>
      <c r="AU2772">
        <v>-1.0000000000000004</v>
      </c>
      <c r="AV2772">
        <v>-0.13809676705614798</v>
      </c>
      <c r="AW2772">
        <v>37.688249800615488</v>
      </c>
      <c r="AX2772">
        <v>37.688249800615488</v>
      </c>
      <c r="AY2772">
        <v>-1.9435118316802495E-2</v>
      </c>
      <c r="AZ2772">
        <v>-37.77833373360037</v>
      </c>
      <c r="BA2772">
        <v>1309.5214699779106</v>
      </c>
    </row>
    <row r="2773" spans="1:100" x14ac:dyDescent="0.25">
      <c r="A2773">
        <v>6034</v>
      </c>
      <c r="B2773" t="s">
        <v>3036</v>
      </c>
      <c r="C2773">
        <v>3</v>
      </c>
      <c r="D2773">
        <v>-1.7652070906604145E-2</v>
      </c>
      <c r="E2773">
        <v>-9.6206870354444609E-3</v>
      </c>
      <c r="F2773">
        <v>6.6623052362093871E-2</v>
      </c>
      <c r="G2773">
        <v>6.6623052362093871E-2</v>
      </c>
      <c r="H2773">
        <v>-9.2802177503202299E-2</v>
      </c>
      <c r="I2773">
        <v>0</v>
      </c>
      <c r="J2773">
        <v>-5.5681306501921384</v>
      </c>
      <c r="K2773">
        <v>-9.2802177503202299E-2</v>
      </c>
      <c r="L2773">
        <v>-1.0000000000000007</v>
      </c>
      <c r="M2773">
        <v>-1.0000000000000007</v>
      </c>
      <c r="N2773">
        <v>-1.856043550064046</v>
      </c>
      <c r="O2773">
        <v>-5.5191596687366467</v>
      </c>
      <c r="P2773">
        <v>-5.5900262442957169</v>
      </c>
      <c r="Q2773">
        <v>-2.8373981541764386</v>
      </c>
      <c r="R2773">
        <v>-1.5840595622643256</v>
      </c>
      <c r="S2773">
        <v>0.32713518827386595</v>
      </c>
      <c r="T2773">
        <v>0.36269791802824142</v>
      </c>
      <c r="U2773">
        <v>-0.23085160164392257</v>
      </c>
      <c r="V2773">
        <v>-1.8075070093054278E-2</v>
      </c>
      <c r="W2773">
        <v>21.348344482733307</v>
      </c>
      <c r="X2773">
        <v>-0.22282214608723122</v>
      </c>
      <c r="Y2773">
        <v>-1.0000000000000007</v>
      </c>
      <c r="Z2773">
        <v>-1.0000000000000007</v>
      </c>
      <c r="AA2773">
        <v>42.458023019349753</v>
      </c>
      <c r="AB2773">
        <v>-2.9398369977598378E-2</v>
      </c>
      <c r="AC2773">
        <v>0.20778213079971911</v>
      </c>
      <c r="AD2773">
        <v>0.27549100115549469</v>
      </c>
      <c r="AE2773">
        <v>22.693738098880761</v>
      </c>
      <c r="AF2773">
        <v>-1.0000000000000007</v>
      </c>
      <c r="AG2773">
        <v>-1.0000000000000007</v>
      </c>
      <c r="AH2773">
        <v>-1.0000000000000007</v>
      </c>
      <c r="AI2773">
        <v>-8.8417350989848636E-3</v>
      </c>
      <c r="AJ2773">
        <v>-1.8075070093054278E-2</v>
      </c>
      <c r="AK2773">
        <v>0.22153406513597393</v>
      </c>
      <c r="AL2773">
        <v>-0.13500122128710418</v>
      </c>
      <c r="AM2773">
        <v>4.9033811303653412E-2</v>
      </c>
      <c r="AN2773">
        <v>-0.17664704410173349</v>
      </c>
      <c r="AO2773">
        <v>2.3335156082712039</v>
      </c>
      <c r="AP2773">
        <v>-5.091182208978859</v>
      </c>
      <c r="AQ2773">
        <v>15.780213832541174</v>
      </c>
      <c r="AR2773">
        <v>0.44090643456512996</v>
      </c>
      <c r="AS2773">
        <v>-0.31562432359043352</v>
      </c>
      <c r="AT2773">
        <v>-1.0000000000000007</v>
      </c>
      <c r="AU2773">
        <v>-1.0000000000000007</v>
      </c>
      <c r="AV2773">
        <v>-1.517436509902232</v>
      </c>
      <c r="AW2773">
        <v>31.847681141634261</v>
      </c>
      <c r="AX2773">
        <v>29.863339430349139</v>
      </c>
      <c r="AY2773">
        <v>-0.20862786368874475</v>
      </c>
      <c r="AZ2773">
        <v>-53.66556096016987</v>
      </c>
      <c r="BA2773">
        <v>1348.7524375382736</v>
      </c>
    </row>
    <row r="2774" spans="1:100" x14ac:dyDescent="0.25">
      <c r="A2774">
        <v>6035</v>
      </c>
      <c r="B2774" t="s">
        <v>3037</v>
      </c>
      <c r="C2774">
        <v>3</v>
      </c>
      <c r="D2774">
        <v>1.5886347992806509</v>
      </c>
      <c r="E2774">
        <v>8.6795193278810412E-2</v>
      </c>
      <c r="F2774">
        <v>2.4378774038460893</v>
      </c>
      <c r="G2774">
        <v>2.4378774038460893</v>
      </c>
      <c r="H2774">
        <v>-4.398348627747824E-3</v>
      </c>
      <c r="I2774">
        <v>0</v>
      </c>
      <c r="J2774">
        <v>-0.26390091766486978</v>
      </c>
      <c r="K2774">
        <v>-4.398348627747824E-3</v>
      </c>
      <c r="L2774">
        <v>-0.99999999999999922</v>
      </c>
      <c r="M2774">
        <v>-0.99999999999999922</v>
      </c>
      <c r="N2774">
        <v>-8.7966972554956446E-2</v>
      </c>
      <c r="O2774">
        <v>3.7626112854618712</v>
      </c>
      <c r="P2774">
        <v>0.15833302745274275</v>
      </c>
      <c r="Q2774">
        <v>3.3563885688947228</v>
      </c>
      <c r="R2774">
        <v>0.99430121268424765</v>
      </c>
      <c r="S2774">
        <v>0.33333333333333287</v>
      </c>
      <c r="T2774">
        <v>0.27709102148862402</v>
      </c>
      <c r="U2774">
        <v>0.24860167405481989</v>
      </c>
      <c r="V2774">
        <v>4.4236522943872404E-3</v>
      </c>
      <c r="W2774">
        <v>34.713921191956487</v>
      </c>
      <c r="X2774">
        <v>1.57298347320256</v>
      </c>
      <c r="Y2774">
        <v>-0.99999999999999922</v>
      </c>
      <c r="Z2774">
        <v>-0.99999999999999922</v>
      </c>
      <c r="AA2774">
        <v>30.140683057264535</v>
      </c>
      <c r="AB2774">
        <v>-5.7197373034560607E-2</v>
      </c>
      <c r="AC2774">
        <v>-5.9997531568108289E-2</v>
      </c>
      <c r="AD2774">
        <v>5.8441176551449359E-3</v>
      </c>
      <c r="AE2774">
        <v>-5.5675393473761989</v>
      </c>
      <c r="AF2774">
        <v>-0.99999999999999922</v>
      </c>
      <c r="AG2774">
        <v>-0.99999999999999922</v>
      </c>
      <c r="AH2774">
        <v>-0.99999999999999922</v>
      </c>
      <c r="AI2774">
        <v>9.5574308062396605E-3</v>
      </c>
      <c r="AJ2774">
        <v>4.4236522943872404E-3</v>
      </c>
      <c r="AK2774">
        <v>-1.34700049874016E-2</v>
      </c>
      <c r="AL2774">
        <v>7.3138237745544177E-2</v>
      </c>
      <c r="AM2774">
        <v>2.2320785492150535E-2</v>
      </c>
      <c r="AN2774">
        <v>0.65629905731595239</v>
      </c>
      <c r="AO2774">
        <v>0.49066961236675516</v>
      </c>
      <c r="AP2774">
        <v>16.773167621626531</v>
      </c>
      <c r="AQ2774">
        <v>34.450020274291603</v>
      </c>
      <c r="AR2774">
        <v>0.86344968117116372</v>
      </c>
      <c r="AS2774">
        <v>1.5685851245748121</v>
      </c>
      <c r="AT2774">
        <v>-0.99999999999999922</v>
      </c>
      <c r="AU2774">
        <v>-0.99999999999999922</v>
      </c>
      <c r="AV2774">
        <v>3.4321786165303383</v>
      </c>
      <c r="AW2774">
        <v>50.676461964352953</v>
      </c>
      <c r="AX2774">
        <v>51.30997580991648</v>
      </c>
      <c r="AY2774">
        <v>0.21192145270036947</v>
      </c>
      <c r="AZ2774">
        <v>2.3056991540077973</v>
      </c>
      <c r="BA2774">
        <v>1348.874681721114</v>
      </c>
    </row>
    <row r="2775" spans="1:100" x14ac:dyDescent="0.25">
      <c r="A2775">
        <v>6036</v>
      </c>
      <c r="B2775" t="s">
        <v>3038</v>
      </c>
      <c r="C2775">
        <v>3</v>
      </c>
      <c r="D2775">
        <v>5.4861754842877088</v>
      </c>
      <c r="E2775">
        <v>-2.2746305694840235E-2</v>
      </c>
      <c r="F2775">
        <v>0.48806253072533101</v>
      </c>
      <c r="G2775">
        <v>0.48806253072533101</v>
      </c>
      <c r="H2775">
        <v>-2.6707324006996866E-2</v>
      </c>
      <c r="I2775">
        <v>0</v>
      </c>
      <c r="J2775">
        <v>-1.6024394404198139</v>
      </c>
      <c r="K2775">
        <v>-2.6707324006996866E-2</v>
      </c>
      <c r="L2775">
        <v>-0.99999999999999989</v>
      </c>
      <c r="M2775">
        <v>-0.99999999999999989</v>
      </c>
      <c r="N2775">
        <v>-0.53414648013993826</v>
      </c>
      <c r="O2775">
        <v>4.3717985745932255</v>
      </c>
      <c r="P2775">
        <v>-0.51569663502227747</v>
      </c>
      <c r="Q2775">
        <v>7.4735684556091062</v>
      </c>
      <c r="R2775">
        <v>2.4064868424027219</v>
      </c>
      <c r="S2775">
        <v>0.34533812281092802</v>
      </c>
      <c r="T2775">
        <v>0.42625627852157366</v>
      </c>
      <c r="U2775">
        <v>0.23717144280674313</v>
      </c>
      <c r="V2775">
        <v>0</v>
      </c>
      <c r="W2775">
        <v>41.418926725849659</v>
      </c>
      <c r="X2775">
        <v>1.8399104417547114</v>
      </c>
      <c r="Y2775">
        <v>-0.99999999999999989</v>
      </c>
      <c r="Z2775">
        <v>-0.99999999999999989</v>
      </c>
      <c r="AA2775">
        <v>87.173548351128289</v>
      </c>
      <c r="AB2775">
        <v>0.17040511207306094</v>
      </c>
      <c r="AC2775">
        <v>0.11578736565136356</v>
      </c>
      <c r="AD2775">
        <v>0.58077021793309336</v>
      </c>
      <c r="AE2775">
        <v>43.348134782875917</v>
      </c>
      <c r="AF2775">
        <v>-0.99999999999999989</v>
      </c>
      <c r="AG2775">
        <v>-0.99999999999999989</v>
      </c>
      <c r="AH2775">
        <v>-0.99999999999999989</v>
      </c>
      <c r="AI2775">
        <v>0.13113226426477526</v>
      </c>
      <c r="AJ2775">
        <v>0</v>
      </c>
      <c r="AK2775">
        <v>0.14688540400828984</v>
      </c>
      <c r="AL2775">
        <v>-4.0169792864837031E-2</v>
      </c>
      <c r="AM2775">
        <v>0.28781890556171191</v>
      </c>
      <c r="AN2775">
        <v>-0.23007247609973489</v>
      </c>
      <c r="AO2775">
        <v>7.9298996590842483</v>
      </c>
      <c r="AP2775">
        <v>-5.9526608668175589</v>
      </c>
      <c r="AQ2775">
        <v>39.816487285429851</v>
      </c>
      <c r="AR2775">
        <v>1.0087658441392449</v>
      </c>
      <c r="AS2775">
        <v>1.8132031177477146</v>
      </c>
      <c r="AT2775">
        <v>-0.99999999999999989</v>
      </c>
      <c r="AU2775">
        <v>-0.99999999999999989</v>
      </c>
      <c r="AV2775">
        <v>2.8945493731280534</v>
      </c>
      <c r="AW2775">
        <v>85.592686058903979</v>
      </c>
      <c r="AX2775">
        <v>88.215331344199484</v>
      </c>
      <c r="AY2775">
        <v>0.33091260390001975</v>
      </c>
      <c r="AZ2775">
        <v>5.4649322554993089</v>
      </c>
      <c r="BA2775">
        <v>1474.2206215920926</v>
      </c>
    </row>
    <row r="2776" spans="1:100" x14ac:dyDescent="0.25">
      <c r="A2776">
        <v>6038</v>
      </c>
      <c r="B2776" t="s">
        <v>3039</v>
      </c>
      <c r="C2776">
        <v>3</v>
      </c>
      <c r="D2776">
        <v>4.4952387575671615</v>
      </c>
      <c r="E2776">
        <v>0</v>
      </c>
      <c r="F2776">
        <v>2.446250030062622E-2</v>
      </c>
      <c r="G2776">
        <v>2.446250030062622E-2</v>
      </c>
      <c r="H2776">
        <v>7.3440442381681389E-2</v>
      </c>
      <c r="I2776">
        <v>0</v>
      </c>
      <c r="J2776">
        <v>4.4064265429008831</v>
      </c>
      <c r="K2776">
        <v>7.3440442381681389E-2</v>
      </c>
      <c r="L2776">
        <v>-0.99999999999999889</v>
      </c>
      <c r="M2776">
        <v>-0.99999999999999889</v>
      </c>
      <c r="N2776">
        <v>1.4688088476336267</v>
      </c>
      <c r="O2776">
        <v>8.926127800768672</v>
      </c>
      <c r="P2776">
        <v>7.4256726987037364E-2</v>
      </c>
      <c r="Q2776">
        <v>0.42980803553666724</v>
      </c>
      <c r="R2776">
        <v>7.1138234286648158E-2</v>
      </c>
      <c r="S2776">
        <v>0.34677866520478462</v>
      </c>
      <c r="T2776">
        <v>0.11334634489965262</v>
      </c>
      <c r="U2776">
        <v>1.5280262518129709E-2</v>
      </c>
      <c r="V2776">
        <v>0</v>
      </c>
      <c r="W2776">
        <v>16.078593209635425</v>
      </c>
      <c r="X2776">
        <v>0.22781862936159436</v>
      </c>
      <c r="Y2776">
        <v>-0.99999999999999889</v>
      </c>
      <c r="Z2776">
        <v>-0.99999999999999889</v>
      </c>
      <c r="AA2776">
        <v>31.64235708322558</v>
      </c>
      <c r="AB2776">
        <v>4.2896611601561045E-2</v>
      </c>
      <c r="AC2776">
        <v>6.493270647148297E-2</v>
      </c>
      <c r="AD2776">
        <v>0.20202319471302618</v>
      </c>
      <c r="AE2776">
        <v>15.492625639303508</v>
      </c>
      <c r="AF2776">
        <v>-0.99999999999999889</v>
      </c>
      <c r="AG2776">
        <v>-0.99999999999999889</v>
      </c>
      <c r="AH2776">
        <v>-0.99999999999999889</v>
      </c>
      <c r="AI2776">
        <v>0</v>
      </c>
      <c r="AJ2776">
        <v>0</v>
      </c>
      <c r="AK2776">
        <v>4.5483677044334009E-2</v>
      </c>
      <c r="AL2776">
        <v>0.16273090315109054</v>
      </c>
      <c r="AM2776">
        <v>0.36621058692862374</v>
      </c>
      <c r="AN2776">
        <v>-0.28170094620093711</v>
      </c>
      <c r="AO2776">
        <v>9.382683058437264</v>
      </c>
      <c r="AP2776">
        <v>-6.2288691392679754</v>
      </c>
      <c r="AQ2776">
        <v>20.485019752536303</v>
      </c>
      <c r="AR2776">
        <v>0.47540527262256721</v>
      </c>
      <c r="AS2776">
        <v>0.30125907174327571</v>
      </c>
      <c r="AT2776">
        <v>-0.99999999999999889</v>
      </c>
      <c r="AU2776">
        <v>-0.99999999999999889</v>
      </c>
      <c r="AV2776">
        <v>9.5600734587274319E-2</v>
      </c>
      <c r="AW2776">
        <v>34.339615744726288</v>
      </c>
      <c r="AX2776">
        <v>34.339615744726288</v>
      </c>
      <c r="AY2776">
        <v>-2.1016894635899577E-2</v>
      </c>
      <c r="AZ2776">
        <v>-23.013396857954213</v>
      </c>
      <c r="BA2776">
        <v>1326.18296931436</v>
      </c>
      <c r="CU2776" t="e">
        <v>#N/A</v>
      </c>
      <c r="CV2776" t="e">
        <v>#N/A</v>
      </c>
    </row>
    <row r="2777" spans="1:100" x14ac:dyDescent="0.25">
      <c r="A2777">
        <v>6039</v>
      </c>
      <c r="B2777" t="s">
        <v>3040</v>
      </c>
      <c r="C2777">
        <v>2</v>
      </c>
      <c r="D2777">
        <v>4.4555269287509383</v>
      </c>
      <c r="E2777">
        <v>0.16073192944482748</v>
      </c>
      <c r="F2777">
        <v>0.47717733974003718</v>
      </c>
      <c r="G2777">
        <v>0.48701111632447752</v>
      </c>
      <c r="H2777">
        <v>0.15298017832596206</v>
      </c>
      <c r="I2777">
        <v>0</v>
      </c>
      <c r="J2777">
        <v>9.1788106995577223</v>
      </c>
      <c r="K2777">
        <v>0.15298017832596206</v>
      </c>
      <c r="L2777">
        <v>-1</v>
      </c>
      <c r="M2777">
        <v>-1</v>
      </c>
      <c r="N2777">
        <v>3.0596035665192405</v>
      </c>
      <c r="O2777">
        <v>13.379253235845297</v>
      </c>
      <c r="P2777">
        <v>0.98179959061168121</v>
      </c>
      <c r="Q2777">
        <v>2.5829795560619422</v>
      </c>
      <c r="R2777">
        <v>0.84986795873519783</v>
      </c>
      <c r="S2777">
        <v>0.34345105926039204</v>
      </c>
      <c r="T2777">
        <v>0.33913255615374116</v>
      </c>
      <c r="U2777">
        <v>0.14566896465452722</v>
      </c>
      <c r="V2777">
        <v>9.6306171144844386E-3</v>
      </c>
      <c r="W2777">
        <v>28.612596622824039</v>
      </c>
      <c r="X2777">
        <v>1.1181218915134798</v>
      </c>
      <c r="Y2777">
        <v>-1</v>
      </c>
      <c r="Z2777">
        <v>-1</v>
      </c>
      <c r="AA2777">
        <v>51.256648621475598</v>
      </c>
      <c r="AB2777">
        <v>0.19375727954071145</v>
      </c>
      <c r="AC2777">
        <v>0.19399987514738987</v>
      </c>
      <c r="AD2777">
        <v>0.18875274475119741</v>
      </c>
      <c r="AE2777">
        <v>24.653773993680446</v>
      </c>
      <c r="AF2777">
        <v>-1</v>
      </c>
      <c r="AG2777">
        <v>-1</v>
      </c>
      <c r="AH2777">
        <v>-1</v>
      </c>
      <c r="AI2777">
        <v>5.0138426108732445E-3</v>
      </c>
      <c r="AJ2777">
        <v>9.6306171144844386E-3</v>
      </c>
      <c r="AK2777">
        <v>-1.5195603783478839E-3</v>
      </c>
      <c r="AL2777">
        <v>0.17334751736759521</v>
      </c>
      <c r="AM2777">
        <v>-1.0115456132126638E-2</v>
      </c>
      <c r="AN2777">
        <v>0.1935563163471804</v>
      </c>
      <c r="AO2777">
        <v>0.1294401202101052</v>
      </c>
      <c r="AP2777">
        <v>5.3157211701124751</v>
      </c>
      <c r="AQ2777">
        <v>34.08272635248958</v>
      </c>
      <c r="AR2777">
        <v>0.79569131632771273</v>
      </c>
      <c r="AS2777">
        <v>1.2146150010899082</v>
      </c>
      <c r="AT2777">
        <v>-1</v>
      </c>
      <c r="AU2777">
        <v>-1</v>
      </c>
      <c r="AV2777">
        <v>1.1795253472483374</v>
      </c>
      <c r="AW2777">
        <v>64.51321597185769</v>
      </c>
      <c r="AX2777">
        <v>64.754125428829838</v>
      </c>
      <c r="AY2777">
        <v>0.24129729440279737</v>
      </c>
      <c r="AZ2777">
        <v>13.074727781586551</v>
      </c>
      <c r="BA2777">
        <v>1428.2860305048041</v>
      </c>
    </row>
    <row r="2778" spans="1:100" x14ac:dyDescent="0.25">
      <c r="A2778">
        <v>6041</v>
      </c>
      <c r="B2778" t="s">
        <v>697</v>
      </c>
      <c r="C2778">
        <v>2</v>
      </c>
      <c r="D2778">
        <v>3.6765701396525743</v>
      </c>
      <c r="E2778">
        <v>-1.2296246370723456E-2</v>
      </c>
      <c r="F2778">
        <v>4.6318281100451247E-2</v>
      </c>
      <c r="G2778">
        <v>5.419548629351495E-2</v>
      </c>
      <c r="H2778">
        <v>6.3439469430865356E-2</v>
      </c>
      <c r="I2778">
        <v>0</v>
      </c>
      <c r="J2778">
        <v>3.8063681658519206</v>
      </c>
      <c r="K2778">
        <v>6.3439469430865356E-2</v>
      </c>
      <c r="L2778">
        <v>-1</v>
      </c>
      <c r="M2778">
        <v>-1</v>
      </c>
      <c r="N2778">
        <v>1.2687893886173069</v>
      </c>
      <c r="O2778">
        <v>7.7986901152118646</v>
      </c>
      <c r="P2778">
        <v>0.10550436745185965</v>
      </c>
      <c r="Q2778">
        <v>0.53485011759925438</v>
      </c>
      <c r="R2778">
        <v>0.17716311543761898</v>
      </c>
      <c r="S2778">
        <v>0.32671334207148417</v>
      </c>
      <c r="T2778">
        <v>0.26846557813395178</v>
      </c>
      <c r="U2778">
        <v>5.8163380860160117E-2</v>
      </c>
      <c r="V2778">
        <v>-1.9401185819415486E-3</v>
      </c>
      <c r="W2778">
        <v>23.089753797243521</v>
      </c>
      <c r="X2778">
        <v>0.71274364524694855</v>
      </c>
      <c r="Y2778">
        <v>-1</v>
      </c>
      <c r="Z2778">
        <v>-1</v>
      </c>
      <c r="AA2778">
        <v>39.88600477771238</v>
      </c>
      <c r="AB2778">
        <v>9.5603453225444113E-2</v>
      </c>
      <c r="AC2778">
        <v>9.580879968952534E-2</v>
      </c>
      <c r="AD2778">
        <v>9.1404891357063159E-2</v>
      </c>
      <c r="AE2778">
        <v>15.611207038479083</v>
      </c>
      <c r="AF2778">
        <v>-1</v>
      </c>
      <c r="AG2778">
        <v>-1</v>
      </c>
      <c r="AH2778">
        <v>-1</v>
      </c>
      <c r="AI2778">
        <v>-1.330884734149709E-3</v>
      </c>
      <c r="AJ2778">
        <v>-1.9401185819415486E-3</v>
      </c>
      <c r="AK2778">
        <v>0.11673049025067969</v>
      </c>
      <c r="AL2778">
        <v>5.5097466738567642E-2</v>
      </c>
      <c r="AM2778">
        <v>0.12761314159953296</v>
      </c>
      <c r="AN2778">
        <v>5.5827718615520799E-2</v>
      </c>
      <c r="AO2778">
        <v>3.6365496609684116</v>
      </c>
      <c r="AP2778">
        <v>1.8086116293541692</v>
      </c>
      <c r="AQ2778">
        <v>28.203270366114889</v>
      </c>
      <c r="AR2778">
        <v>0.66627298159748838</v>
      </c>
      <c r="AS2778">
        <v>0.7960923444839435</v>
      </c>
      <c r="AT2778">
        <v>-1</v>
      </c>
      <c r="AU2778">
        <v>-1</v>
      </c>
      <c r="AV2778">
        <v>0.28681893269180075</v>
      </c>
      <c r="AW2778">
        <v>51.409380855146537</v>
      </c>
      <c r="AX2778">
        <v>51.478621717691709</v>
      </c>
      <c r="AY2778">
        <v>0.14036262308524791</v>
      </c>
      <c r="AZ2778">
        <v>-4.6082716950743112</v>
      </c>
      <c r="BA2778">
        <v>1399.516593740354</v>
      </c>
    </row>
    <row r="2779" spans="1:100" x14ac:dyDescent="0.25">
      <c r="A2779">
        <v>6043</v>
      </c>
      <c r="B2779" t="s">
        <v>3041</v>
      </c>
      <c r="C2779">
        <v>3</v>
      </c>
      <c r="D2779">
        <v>5.1587664077750723</v>
      </c>
      <c r="E2779">
        <v>0</v>
      </c>
      <c r="F2779">
        <v>-1.2064043269867424E-2</v>
      </c>
      <c r="G2779">
        <v>-1.2064043269867424E-2</v>
      </c>
      <c r="H2779">
        <v>0.2884798417992312</v>
      </c>
      <c r="I2779">
        <v>0</v>
      </c>
      <c r="J2779">
        <v>17.308790507953876</v>
      </c>
      <c r="K2779">
        <v>0.2884798417992312</v>
      </c>
      <c r="L2779">
        <v>-0.99999999999999856</v>
      </c>
      <c r="M2779">
        <v>-0.99999999999999856</v>
      </c>
      <c r="N2779">
        <v>5.7695968359846264</v>
      </c>
      <c r="O2779">
        <v>22.455492872459089</v>
      </c>
      <c r="P2779">
        <v>3.24838446989398E-2</v>
      </c>
      <c r="Q2779">
        <v>-0.28219923843334849</v>
      </c>
      <c r="R2779">
        <v>-8.8380460328417829E-2</v>
      </c>
      <c r="S2779">
        <v>0.33333333333333293</v>
      </c>
      <c r="T2779">
        <v>0.32950553108669833</v>
      </c>
      <c r="U2779">
        <v>0.16283072279601837</v>
      </c>
      <c r="V2779">
        <v>-6.8881081297673379E-3</v>
      </c>
      <c r="W2779">
        <v>21.212065491482047</v>
      </c>
      <c r="X2779">
        <v>0.98052546277963482</v>
      </c>
      <c r="Y2779">
        <v>-0.99999999999999856</v>
      </c>
      <c r="Z2779">
        <v>-0.99999999999999856</v>
      </c>
      <c r="AA2779">
        <v>59.46604295656001</v>
      </c>
      <c r="AB2779">
        <v>-3.5914789891758392E-2</v>
      </c>
      <c r="AC2779">
        <v>0.29719696985671112</v>
      </c>
      <c r="AD2779">
        <v>0.50556497854317528</v>
      </c>
      <c r="AE2779">
        <v>38.342357925406404</v>
      </c>
      <c r="AF2779">
        <v>-0.99999999999999856</v>
      </c>
      <c r="AG2779">
        <v>-0.99999999999999856</v>
      </c>
      <c r="AH2779">
        <v>-0.99999999999999856</v>
      </c>
      <c r="AI2779">
        <v>0</v>
      </c>
      <c r="AJ2779">
        <v>-6.8881081297673379E-3</v>
      </c>
      <c r="AK2779">
        <v>-3.3951818516186803E-2</v>
      </c>
      <c r="AL2779">
        <v>-0.16772486958217914</v>
      </c>
      <c r="AM2779">
        <v>0.27169484367052227</v>
      </c>
      <c r="AN2779">
        <v>-1.6166404053515132E-2</v>
      </c>
      <c r="AO2779">
        <v>6.6226119991821228</v>
      </c>
      <c r="AP2779">
        <v>-1.2427844492487738</v>
      </c>
      <c r="AQ2779">
        <v>38.520855999435909</v>
      </c>
      <c r="AR2779">
        <v>0.81878147908628163</v>
      </c>
      <c r="AS2779">
        <v>1.2690053045788654</v>
      </c>
      <c r="AT2779">
        <v>-0.99999999999999856</v>
      </c>
      <c r="AU2779">
        <v>-0.99999999999999856</v>
      </c>
      <c r="AV2779">
        <v>-0.10044450359828526</v>
      </c>
      <c r="AW2779">
        <v>80.678751379770304</v>
      </c>
      <c r="AX2779">
        <v>79.989940566793578</v>
      </c>
      <c r="AY2779">
        <v>0.20109625197501807</v>
      </c>
      <c r="AZ2779">
        <v>10.652631736872848</v>
      </c>
      <c r="BA2779">
        <v>1452.2078928484636</v>
      </c>
      <c r="CU2779" t="e">
        <v>#N/A</v>
      </c>
      <c r="CV2779" t="e">
        <v>#N/A</v>
      </c>
    </row>
    <row r="2780" spans="1:100" x14ac:dyDescent="0.25">
      <c r="A2780">
        <v>6044</v>
      </c>
      <c r="B2780" t="s">
        <v>715</v>
      </c>
      <c r="C2780">
        <v>3</v>
      </c>
      <c r="D2780">
        <v>4.3545631056851404</v>
      </c>
      <c r="E2780">
        <v>0</v>
      </c>
      <c r="F2780">
        <v>-0.18556121540614351</v>
      </c>
      <c r="G2780">
        <v>-0.18556121540614351</v>
      </c>
      <c r="H2780">
        <v>0.14065277944984633</v>
      </c>
      <c r="I2780">
        <v>0</v>
      </c>
      <c r="J2780">
        <v>8.4391667669907751</v>
      </c>
      <c r="K2780">
        <v>0.14065277944984633</v>
      </c>
      <c r="L2780">
        <v>-0.999999999999999</v>
      </c>
      <c r="M2780">
        <v>-0.999999999999999</v>
      </c>
      <c r="N2780">
        <v>2.8130555889969266</v>
      </c>
      <c r="O2780">
        <v>12.608168657269777</v>
      </c>
      <c r="P2780">
        <v>0.69608463095544226</v>
      </c>
      <c r="Q2780">
        <v>0.42436416396293131</v>
      </c>
      <c r="R2780">
        <v>0.20509583758668729</v>
      </c>
      <c r="S2780">
        <v>0.33333333333333298</v>
      </c>
      <c r="T2780">
        <v>0.31242709962874532</v>
      </c>
      <c r="U2780">
        <v>0.22964560691244629</v>
      </c>
      <c r="V2780">
        <v>-3.8756945531810451E-3</v>
      </c>
      <c r="W2780">
        <v>29.235102634859921</v>
      </c>
      <c r="X2780">
        <v>1.4073332514753738</v>
      </c>
      <c r="Y2780">
        <v>-0.999999999999999</v>
      </c>
      <c r="Z2780">
        <v>-0.999999999999999</v>
      </c>
      <c r="AA2780">
        <v>34.546449016405006</v>
      </c>
      <c r="AB2780">
        <v>0.116134815977661</v>
      </c>
      <c r="AC2780">
        <v>-5.9411577475002777E-3</v>
      </c>
      <c r="AD2780">
        <v>-8.0686473509924365E-3</v>
      </c>
      <c r="AE2780">
        <v>5.1062505439584225</v>
      </c>
      <c r="AF2780">
        <v>-0.999999999999999</v>
      </c>
      <c r="AG2780">
        <v>-0.999999999999999</v>
      </c>
      <c r="AH2780">
        <v>-0.999999999999999</v>
      </c>
      <c r="AI2780">
        <v>0</v>
      </c>
      <c r="AJ2780">
        <v>-3.8756945531810451E-3</v>
      </c>
      <c r="AK2780">
        <v>9.2994560635479423E-2</v>
      </c>
      <c r="AL2780">
        <v>-0.13074981045255832</v>
      </c>
      <c r="AM2780">
        <v>-0.10083168636384261</v>
      </c>
      <c r="AN2780">
        <v>-0.20202336595956646</v>
      </c>
      <c r="AO2780">
        <v>-2.0558193559186693</v>
      </c>
      <c r="AP2780">
        <v>-5.7043332012519521</v>
      </c>
      <c r="AQ2780">
        <v>37.674269401850694</v>
      </c>
      <c r="AR2780">
        <v>0.87153034532134399</v>
      </c>
      <c r="AS2780">
        <v>1.5479860309252194</v>
      </c>
      <c r="AT2780">
        <v>-0.999999999999999</v>
      </c>
      <c r="AU2780">
        <v>-0.999999999999999</v>
      </c>
      <c r="AV2780">
        <v>1.9534622180543519E-2</v>
      </c>
      <c r="AW2780">
        <v>41.450284472422794</v>
      </c>
      <c r="AX2780">
        <v>41.062715017104694</v>
      </c>
      <c r="AY2780">
        <v>1.8030711365739624E-2</v>
      </c>
      <c r="AZ2780">
        <v>-3.3610169099162199</v>
      </c>
      <c r="BA2780">
        <v>1419.5298452627771</v>
      </c>
      <c r="CU2780" t="e">
        <v>#N/A</v>
      </c>
      <c r="CV2780" t="e">
        <v>#N/A</v>
      </c>
    </row>
    <row r="2781" spans="1:100" x14ac:dyDescent="0.25">
      <c r="A2781">
        <v>6046</v>
      </c>
      <c r="B2781" t="s">
        <v>3042</v>
      </c>
      <c r="C2781">
        <v>3</v>
      </c>
      <c r="D2781">
        <v>3.6757946307114944</v>
      </c>
      <c r="E2781">
        <v>0.16756590567669205</v>
      </c>
      <c r="F2781">
        <v>-0.21776307704208062</v>
      </c>
      <c r="G2781">
        <v>-0.16783695910467575</v>
      </c>
      <c r="H2781">
        <v>8.6549688560503407E-2</v>
      </c>
      <c r="I2781">
        <v>0</v>
      </c>
      <c r="J2781">
        <v>5.1929813136302032</v>
      </c>
      <c r="K2781">
        <v>8.6549688560503407E-2</v>
      </c>
      <c r="L2781">
        <v>-1.0000000000000007</v>
      </c>
      <c r="M2781">
        <v>-1.0000000000000007</v>
      </c>
      <c r="N2781">
        <v>1.7309937712100676</v>
      </c>
      <c r="O2781">
        <v>8.7009389852370251</v>
      </c>
      <c r="P2781">
        <v>-1.1770451954842087</v>
      </c>
      <c r="Q2781">
        <v>-0.82258797390611826</v>
      </c>
      <c r="R2781">
        <v>-0.39264286202867954</v>
      </c>
      <c r="S2781">
        <v>0.34737924555197419</v>
      </c>
      <c r="T2781">
        <v>0.36684068172349837</v>
      </c>
      <c r="U2781">
        <v>-0.21393978277355313</v>
      </c>
      <c r="V2781">
        <v>0</v>
      </c>
      <c r="W2781">
        <v>16.549218237656625</v>
      </c>
      <c r="X2781">
        <v>-0.19458154398907879</v>
      </c>
      <c r="Y2781">
        <v>-1.0000000000000007</v>
      </c>
      <c r="Z2781">
        <v>-1.0000000000000007</v>
      </c>
      <c r="AA2781">
        <v>6.8012738456558335</v>
      </c>
      <c r="AB2781">
        <v>-0.20585358738592371</v>
      </c>
      <c r="AC2781">
        <v>-7.144763982287769E-2</v>
      </c>
      <c r="AD2781">
        <v>9.0195196609359221E-2</v>
      </c>
      <c r="AE2781">
        <v>-9.3553015299721203</v>
      </c>
      <c r="AF2781">
        <v>-1.0000000000000007</v>
      </c>
      <c r="AG2781">
        <v>-1.0000000000000007</v>
      </c>
      <c r="AH2781">
        <v>-1.0000000000000007</v>
      </c>
      <c r="AI2781">
        <v>-1.2466560720214397E-2</v>
      </c>
      <c r="AJ2781">
        <v>0</v>
      </c>
      <c r="AK2781">
        <v>-0.21928126020561925</v>
      </c>
      <c r="AL2781">
        <v>0.20805304249625139</v>
      </c>
      <c r="AM2781">
        <v>0.33992852298893084</v>
      </c>
      <c r="AN2781">
        <v>0.48229188218982649</v>
      </c>
      <c r="AO2781">
        <v>7.401806773695176</v>
      </c>
      <c r="AP2781">
        <v>13.097562267226921</v>
      </c>
      <c r="AQ2781">
        <v>21.742199551286838</v>
      </c>
      <c r="AR2781">
        <v>0.50028014450191882</v>
      </c>
      <c r="AS2781">
        <v>-0.10803185542857535</v>
      </c>
      <c r="AT2781">
        <v>-1.0000000000000007</v>
      </c>
      <c r="AU2781">
        <v>-1.0000000000000007</v>
      </c>
      <c r="AV2781">
        <v>-0.56047982113335526</v>
      </c>
      <c r="AW2781">
        <v>28.599775098119771</v>
      </c>
      <c r="AX2781">
        <v>28.350443883715485</v>
      </c>
      <c r="AY2781">
        <v>3.9133275372807183E-2</v>
      </c>
      <c r="AZ2781">
        <v>-19.468834468861989</v>
      </c>
      <c r="BA2781">
        <v>1338.2265010238659</v>
      </c>
    </row>
    <row r="2782" spans="1:100" x14ac:dyDescent="0.25">
      <c r="A2782">
        <v>6047</v>
      </c>
      <c r="B2782" t="s">
        <v>3043</v>
      </c>
      <c r="C2782">
        <v>3</v>
      </c>
      <c r="D2782">
        <v>4.4357625324607719</v>
      </c>
      <c r="E2782">
        <v>-0.14732225702072038</v>
      </c>
      <c r="F2782">
        <v>-0.96825931928817466</v>
      </c>
      <c r="G2782">
        <v>-1.0113885372812914</v>
      </c>
      <c r="H2782">
        <v>0.29770059148622136</v>
      </c>
      <c r="I2782">
        <v>0</v>
      </c>
      <c r="J2782">
        <v>17.862035489173277</v>
      </c>
      <c r="K2782">
        <v>0.29770059148622136</v>
      </c>
      <c r="L2782">
        <v>-1</v>
      </c>
      <c r="M2782">
        <v>-1</v>
      </c>
      <c r="N2782">
        <v>5.9540118297244273</v>
      </c>
      <c r="O2782">
        <v>21.286409484352767</v>
      </c>
      <c r="P2782">
        <v>1.1695895731205028</v>
      </c>
      <c r="Q2782">
        <v>0.61785349263652334</v>
      </c>
      <c r="R2782">
        <v>0.27447980986715942</v>
      </c>
      <c r="S2782">
        <v>0.33333333333333343</v>
      </c>
      <c r="T2782">
        <v>0.11186683468281633</v>
      </c>
      <c r="U2782">
        <v>-0.11469350963792455</v>
      </c>
      <c r="V2782">
        <v>-1.4169919478762734E-2</v>
      </c>
      <c r="W2782">
        <v>0.74544589652964222</v>
      </c>
      <c r="X2782">
        <v>-0.60476610463985558</v>
      </c>
      <c r="Y2782">
        <v>-1</v>
      </c>
      <c r="Z2782">
        <v>-1</v>
      </c>
      <c r="AA2782">
        <v>18.256288597730844</v>
      </c>
      <c r="AB2782">
        <v>0.2146108168893533</v>
      </c>
      <c r="AC2782">
        <v>0.10194468568063585</v>
      </c>
      <c r="AD2782">
        <v>2.8171755256691626E-2</v>
      </c>
      <c r="AE2782">
        <v>17.236362891334036</v>
      </c>
      <c r="AF2782">
        <v>-1</v>
      </c>
      <c r="AG2782">
        <v>-1</v>
      </c>
      <c r="AH2782">
        <v>-1</v>
      </c>
      <c r="AI2782">
        <v>0</v>
      </c>
      <c r="AJ2782">
        <v>-1.4169919478762734E-2</v>
      </c>
      <c r="AK2782">
        <v>-0.22290347045246067</v>
      </c>
      <c r="AL2782">
        <v>-0.12745012466293121</v>
      </c>
      <c r="AM2782">
        <v>-6.9852292662593296E-3</v>
      </c>
      <c r="AN2782">
        <v>8.6172482478544726E-2</v>
      </c>
      <c r="AO2782">
        <v>-1.2891480839187874</v>
      </c>
      <c r="AP2782">
        <v>1.5170614386489625</v>
      </c>
      <c r="AQ2782">
        <v>18.607481385702926</v>
      </c>
      <c r="AR2782">
        <v>0.31633673889946257</v>
      </c>
      <c r="AS2782">
        <v>-0.30706551315363445</v>
      </c>
      <c r="AT2782">
        <v>-1</v>
      </c>
      <c r="AU2782">
        <v>-1</v>
      </c>
      <c r="AV2782">
        <v>-0.7369087274141326</v>
      </c>
      <c r="AW2782">
        <v>41.059759520732584</v>
      </c>
      <c r="AX2782">
        <v>39.642767572856314</v>
      </c>
      <c r="AY2782">
        <v>0.23962627192161093</v>
      </c>
      <c r="AZ2782">
        <v>11.589526371880513</v>
      </c>
      <c r="BA2782">
        <v>1398.2999387217096</v>
      </c>
      <c r="CU2782" t="e">
        <v>#N/A</v>
      </c>
      <c r="CV2782" t="e">
        <v>#N/A</v>
      </c>
    </row>
    <row r="2783" spans="1:100" x14ac:dyDescent="0.25">
      <c r="A2783">
        <v>6048</v>
      </c>
      <c r="B2783" t="s">
        <v>3044</v>
      </c>
      <c r="C2783">
        <v>3</v>
      </c>
      <c r="D2783">
        <v>3.1285086932397386</v>
      </c>
      <c r="E2783">
        <v>-0.10738963854770847</v>
      </c>
      <c r="F2783">
        <v>0.10197129569916512</v>
      </c>
      <c r="G2783">
        <v>6.7695634758330528E-2</v>
      </c>
      <c r="H2783">
        <v>-5.6300449548831101E-2</v>
      </c>
      <c r="I2783">
        <v>0</v>
      </c>
      <c r="J2783">
        <v>-3.3780269729298658</v>
      </c>
      <c r="K2783">
        <v>-5.6300449548831101E-2</v>
      </c>
      <c r="L2783">
        <v>-0.99999999999999789</v>
      </c>
      <c r="M2783">
        <v>-0.99999999999999789</v>
      </c>
      <c r="N2783">
        <v>-1.126008990976622</v>
      </c>
      <c r="O2783">
        <v>-0.18182264493179712</v>
      </c>
      <c r="P2783">
        <v>0.90096202473598741</v>
      </c>
      <c r="Q2783">
        <v>0.47024301044991129</v>
      </c>
      <c r="R2783">
        <v>0.24121242623751812</v>
      </c>
      <c r="S2783">
        <v>0.37135727146255032</v>
      </c>
      <c r="T2783">
        <v>0.16758312666742733</v>
      </c>
      <c r="U2783">
        <v>-2.830974663185019E-2</v>
      </c>
      <c r="V2783">
        <v>0</v>
      </c>
      <c r="W2783">
        <v>22.677244041878343</v>
      </c>
      <c r="X2783">
        <v>0.32034095523927719</v>
      </c>
      <c r="Y2783">
        <v>-0.99999999999999789</v>
      </c>
      <c r="Z2783">
        <v>-0.99999999999999789</v>
      </c>
      <c r="AA2783">
        <v>28.177757870322171</v>
      </c>
      <c r="AB2783">
        <v>0.19913920924154094</v>
      </c>
      <c r="AC2783">
        <v>-3.0420455813173951E-2</v>
      </c>
      <c r="AD2783">
        <v>-6.3532725384240624E-2</v>
      </c>
      <c r="AE2783">
        <v>5.2593014022063151</v>
      </c>
      <c r="AF2783">
        <v>-0.99999999999999789</v>
      </c>
      <c r="AG2783">
        <v>-0.99999999999999789</v>
      </c>
      <c r="AH2783">
        <v>-0.99999999999999789</v>
      </c>
      <c r="AI2783">
        <v>0</v>
      </c>
      <c r="AJ2783">
        <v>0</v>
      </c>
      <c r="AK2783">
        <v>0.21236592656570849</v>
      </c>
      <c r="AL2783">
        <v>0.57427048334701669</v>
      </c>
      <c r="AM2783">
        <v>4.2445852967823161E-3</v>
      </c>
      <c r="AN2783">
        <v>-0.12755022539078192</v>
      </c>
      <c r="AO2783">
        <v>1.1679442652481002</v>
      </c>
      <c r="AP2783">
        <v>-0.31740321803446508</v>
      </c>
      <c r="AQ2783">
        <v>19.299217068948487</v>
      </c>
      <c r="AR2783">
        <v>0.51063065149812736</v>
      </c>
      <c r="AS2783">
        <v>0.26404050569044596</v>
      </c>
      <c r="AT2783">
        <v>-0.99999999999999789</v>
      </c>
      <c r="AU2783">
        <v>-0.99999999999999789</v>
      </c>
      <c r="AV2783">
        <v>0.3089080609958485</v>
      </c>
      <c r="AW2783">
        <v>27.678532007355919</v>
      </c>
      <c r="AX2783">
        <v>27.678532007355919</v>
      </c>
      <c r="AY2783">
        <v>8.0587853504891671E-2</v>
      </c>
      <c r="AZ2783">
        <v>-7.5742663927826221</v>
      </c>
      <c r="BA2783">
        <v>1345.0075006701181</v>
      </c>
      <c r="CU2783" t="e">
        <v>#N/A</v>
      </c>
      <c r="CV2783" t="e">
        <v>#N/A</v>
      </c>
    </row>
    <row r="2784" spans="1:100" x14ac:dyDescent="0.25">
      <c r="A2784">
        <v>6049</v>
      </c>
      <c r="B2784" t="s">
        <v>3045</v>
      </c>
      <c r="C2784">
        <v>3</v>
      </c>
      <c r="D2784">
        <v>5.0233117981057438</v>
      </c>
      <c r="E2784">
        <v>0</v>
      </c>
      <c r="F2784">
        <v>-0.4717822611520836</v>
      </c>
      <c r="G2784">
        <v>-0.4717822611520836</v>
      </c>
      <c r="H2784">
        <v>6.3266464732190789E-2</v>
      </c>
      <c r="I2784">
        <v>0</v>
      </c>
      <c r="J2784">
        <v>3.7959878839314531</v>
      </c>
      <c r="K2784">
        <v>6.3266464732190789E-2</v>
      </c>
      <c r="L2784">
        <v>-1.0000000000000011</v>
      </c>
      <c r="M2784">
        <v>-1.0000000000000011</v>
      </c>
      <c r="N2784">
        <v>1.2653292946438173</v>
      </c>
      <c r="O2784">
        <v>8.3475174208851062</v>
      </c>
      <c r="P2784">
        <v>0</v>
      </c>
      <c r="Q2784">
        <v>-1.4297578604240475</v>
      </c>
      <c r="R2784">
        <v>-0.44829953644571935</v>
      </c>
      <c r="S2784">
        <v>0.33333333333333354</v>
      </c>
      <c r="T2784">
        <v>0.36569480480134103</v>
      </c>
      <c r="U2784">
        <v>2.7727707328118294E-2</v>
      </c>
      <c r="V2784">
        <v>0</v>
      </c>
      <c r="W2784">
        <v>26.53957522922407</v>
      </c>
      <c r="X2784">
        <v>0.77903397418296405</v>
      </c>
      <c r="Y2784">
        <v>-1.0000000000000011</v>
      </c>
      <c r="Z2784">
        <v>-1.0000000000000011</v>
      </c>
      <c r="AA2784">
        <v>47.479909872309371</v>
      </c>
      <c r="AB2784">
        <v>5.6716013899126491E-2</v>
      </c>
      <c r="AC2784">
        <v>0.23098197504214299</v>
      </c>
      <c r="AD2784">
        <v>0.14007469464935135</v>
      </c>
      <c r="AE2784">
        <v>21.388634179531024</v>
      </c>
      <c r="AF2784">
        <v>-1.0000000000000011</v>
      </c>
      <c r="AG2784">
        <v>-1.0000000000000011</v>
      </c>
      <c r="AH2784">
        <v>-1.0000000000000011</v>
      </c>
      <c r="AI2784">
        <v>-4.0838623685027442E-2</v>
      </c>
      <c r="AJ2784">
        <v>0</v>
      </c>
      <c r="AK2784">
        <v>-0.16520243910132359</v>
      </c>
      <c r="AL2784">
        <v>0.33942156600177431</v>
      </c>
      <c r="AM2784">
        <v>0.22525044944598122</v>
      </c>
      <c r="AN2784">
        <v>-6.8460749428668685E-2</v>
      </c>
      <c r="AO2784">
        <v>4.8052490406429111</v>
      </c>
      <c r="AP2784">
        <v>-1.4410905707845645E-2</v>
      </c>
      <c r="AQ2784">
        <v>30.335563113155526</v>
      </c>
      <c r="AR2784">
        <v>0.72675584546279282</v>
      </c>
      <c r="AS2784">
        <v>0.84230043891515549</v>
      </c>
      <c r="AT2784">
        <v>-1.0000000000000011</v>
      </c>
      <c r="AU2784">
        <v>-1.0000000000000011</v>
      </c>
      <c r="AV2784">
        <v>-0.92008179759780295</v>
      </c>
      <c r="AW2784">
        <v>55.81301638748662</v>
      </c>
      <c r="AX2784">
        <v>54.996243913786081</v>
      </c>
      <c r="AY2784">
        <v>2.8133289897432703E-3</v>
      </c>
      <c r="AZ2784">
        <v>-27.925423432499851</v>
      </c>
      <c r="BA2784">
        <v>1383.6581530907397</v>
      </c>
      <c r="CU2784" t="e">
        <v>#N/A</v>
      </c>
      <c r="CV2784" t="e">
        <v>#N/A</v>
      </c>
    </row>
    <row r="2785" spans="1:100" x14ac:dyDescent="0.25">
      <c r="A2785">
        <v>6050</v>
      </c>
      <c r="B2785" t="s">
        <v>3046</v>
      </c>
      <c r="C2785">
        <v>3</v>
      </c>
      <c r="D2785">
        <v>5.5894833296463728</v>
      </c>
      <c r="E2785">
        <v>-1.8418269821123906E-2</v>
      </c>
      <c r="F2785">
        <v>9.2807609382696582E-2</v>
      </c>
      <c r="G2785">
        <v>9.2807609382696582E-2</v>
      </c>
      <c r="H2785">
        <v>0.47718795936212105</v>
      </c>
      <c r="I2785">
        <v>0</v>
      </c>
      <c r="J2785">
        <v>28.631277561727252</v>
      </c>
      <c r="K2785">
        <v>0.47718795936212105</v>
      </c>
      <c r="L2785">
        <v>-1.0000000000000013</v>
      </c>
      <c r="M2785">
        <v>-1.0000000000000013</v>
      </c>
      <c r="N2785">
        <v>9.5437591872424132</v>
      </c>
      <c r="O2785">
        <v>34.313568500756354</v>
      </c>
      <c r="P2785">
        <v>0.92092390740658336</v>
      </c>
      <c r="Q2785">
        <v>-2.1015527548100583</v>
      </c>
      <c r="R2785">
        <v>-0.61182444763934118</v>
      </c>
      <c r="S2785">
        <v>0.33333333333333365</v>
      </c>
      <c r="T2785">
        <v>0.42348071792495146</v>
      </c>
      <c r="U2785">
        <v>0.30645813233174218</v>
      </c>
      <c r="V2785">
        <v>-6.5888809329744174E-3</v>
      </c>
      <c r="W2785">
        <v>23.179813731797285</v>
      </c>
      <c r="X2785">
        <v>1.562264639873393</v>
      </c>
      <c r="Y2785">
        <v>-1.0000000000000013</v>
      </c>
      <c r="Z2785">
        <v>-1.0000000000000013</v>
      </c>
      <c r="AA2785">
        <v>51.80730448876615</v>
      </c>
      <c r="AB2785">
        <v>0.18490985314776243</v>
      </c>
      <c r="AC2785">
        <v>5.9203123835806941E-2</v>
      </c>
      <c r="AD2785">
        <v>0.34067332710859433</v>
      </c>
      <c r="AE2785">
        <v>29.239315204608189</v>
      </c>
      <c r="AF2785">
        <v>-1.0000000000000013</v>
      </c>
      <c r="AG2785">
        <v>-1.0000000000000013</v>
      </c>
      <c r="AH2785">
        <v>-1.0000000000000013</v>
      </c>
      <c r="AI2785">
        <v>8.3594429303751709E-3</v>
      </c>
      <c r="AJ2785">
        <v>-6.5888809329744174E-3</v>
      </c>
      <c r="AK2785">
        <v>0.16955418608217318</v>
      </c>
      <c r="AL2785">
        <v>9.4595312404064075E-2</v>
      </c>
      <c r="AM2785">
        <v>-0.17251833360419158</v>
      </c>
      <c r="AN2785">
        <v>-0.17807655918834098</v>
      </c>
      <c r="AO2785">
        <v>-3.4651874096939244</v>
      </c>
      <c r="AP2785">
        <v>-3.9789374176882051</v>
      </c>
      <c r="AQ2785">
        <v>51.811091293524541</v>
      </c>
      <c r="AR2785">
        <v>1.056683302657053</v>
      </c>
      <c r="AS2785">
        <v>2.0394525992355144</v>
      </c>
      <c r="AT2785">
        <v>-1.0000000000000013</v>
      </c>
      <c r="AU2785">
        <v>-1.0000000000000013</v>
      </c>
      <c r="AV2785">
        <v>-0.51901683825664502</v>
      </c>
      <c r="AW2785">
        <v>82.14193557183431</v>
      </c>
      <c r="AX2785">
        <v>81.650236337144364</v>
      </c>
      <c r="AY2785">
        <v>0.17267167819543142</v>
      </c>
      <c r="AZ2785">
        <v>12.201067231809239</v>
      </c>
      <c r="BA2785">
        <v>1429.2028858971357</v>
      </c>
    </row>
    <row r="2786" spans="1:100" x14ac:dyDescent="0.25">
      <c r="A2786">
        <v>6052</v>
      </c>
      <c r="B2786" t="s">
        <v>3047</v>
      </c>
      <c r="C2786">
        <v>3</v>
      </c>
      <c r="D2786">
        <v>3.0915844258634144</v>
      </c>
      <c r="E2786">
        <v>0.44313502591895909</v>
      </c>
      <c r="F2786">
        <v>0.54817558728104154</v>
      </c>
      <c r="G2786">
        <v>0.68863029066206416</v>
      </c>
      <c r="H2786">
        <v>5.63673792301735E-2</v>
      </c>
      <c r="I2786">
        <v>0</v>
      </c>
      <c r="J2786">
        <v>3.3820427538104099</v>
      </c>
      <c r="K2786">
        <v>5.63673792301735E-2</v>
      </c>
      <c r="L2786">
        <v>-0.99999999999999978</v>
      </c>
      <c r="M2786">
        <v>-0.99999999999999978</v>
      </c>
      <c r="N2786">
        <v>1.12734758460347</v>
      </c>
      <c r="O2786">
        <v>7.1622574703358914</v>
      </c>
      <c r="P2786">
        <v>3.3400762809131019</v>
      </c>
      <c r="Q2786">
        <v>-0.81591553964254826</v>
      </c>
      <c r="R2786">
        <v>9.6125071735823672E-2</v>
      </c>
      <c r="S2786">
        <v>0.33804350885656881</v>
      </c>
      <c r="T2786">
        <v>0.35732510201947049</v>
      </c>
      <c r="U2786">
        <v>-9.3962783947219505E-2</v>
      </c>
      <c r="V2786">
        <v>0</v>
      </c>
      <c r="W2786">
        <v>21.801537907945857</v>
      </c>
      <c r="X2786">
        <v>0.28714186454312529</v>
      </c>
      <c r="Y2786">
        <v>-0.99999999999999978</v>
      </c>
      <c r="Z2786">
        <v>-0.99999999999999978</v>
      </c>
      <c r="AA2786">
        <v>23.478450306474059</v>
      </c>
      <c r="AB2786">
        <v>-0.12423016899281569</v>
      </c>
      <c r="AC2786">
        <v>5.5806593765534179E-2</v>
      </c>
      <c r="AD2786">
        <v>0.10003932176312903</v>
      </c>
      <c r="AE2786">
        <v>1.5807873267923789</v>
      </c>
      <c r="AF2786">
        <v>-0.99999999999999978</v>
      </c>
      <c r="AG2786">
        <v>-0.99999999999999978</v>
      </c>
      <c r="AH2786">
        <v>-0.99999999999999978</v>
      </c>
      <c r="AI2786">
        <v>8.2329633864127907E-2</v>
      </c>
      <c r="AJ2786">
        <v>0</v>
      </c>
      <c r="AK2786">
        <v>-1.9264756824854713E-2</v>
      </c>
      <c r="AL2786">
        <v>-6.1227537851589187E-2</v>
      </c>
      <c r="AM2786">
        <v>-2.1486894847106981E-2</v>
      </c>
      <c r="AN2786">
        <v>-2.7371204877965051E-2</v>
      </c>
      <c r="AO2786">
        <v>-0.63349615530194803</v>
      </c>
      <c r="AP2786">
        <v>-0.9904178112070714</v>
      </c>
      <c r="AQ2786">
        <v>25.183580661756274</v>
      </c>
      <c r="AR2786">
        <v>0.60140582692882016</v>
      </c>
      <c r="AS2786">
        <v>0.34350924377329872</v>
      </c>
      <c r="AT2786">
        <v>-0.99999999999999978</v>
      </c>
      <c r="AU2786">
        <v>-0.99999999999999978</v>
      </c>
      <c r="AV2786">
        <v>0.78475536239788801</v>
      </c>
      <c r="AW2786">
        <v>29.65028996560287</v>
      </c>
      <c r="AX2786">
        <v>31.296882642885436</v>
      </c>
      <c r="AY2786">
        <v>0.16832306097345662</v>
      </c>
      <c r="AZ2786">
        <v>-39.915788064655509</v>
      </c>
      <c r="BA2786">
        <v>1331.0470741662193</v>
      </c>
    </row>
    <row r="2787" spans="1:100" x14ac:dyDescent="0.25">
      <c r="A2787">
        <v>6053</v>
      </c>
      <c r="B2787" t="s">
        <v>3048</v>
      </c>
      <c r="C2787">
        <v>3</v>
      </c>
      <c r="D2787">
        <v>-3.7536035958297242E-2</v>
      </c>
      <c r="E2787">
        <v>-2.0818935481012789E-2</v>
      </c>
      <c r="F2787">
        <v>-6.8241414588835647E-2</v>
      </c>
      <c r="G2787">
        <v>-7.8215444526827882E-2</v>
      </c>
      <c r="H2787">
        <v>0.2475543286158251</v>
      </c>
      <c r="I2787">
        <v>0</v>
      </c>
      <c r="J2787">
        <v>14.853259716949506</v>
      </c>
      <c r="K2787">
        <v>0.2475543286158251</v>
      </c>
      <c r="L2787">
        <v>-0.99999999999999956</v>
      </c>
      <c r="M2787">
        <v>-0.99999999999999956</v>
      </c>
      <c r="N2787">
        <v>4.9510865723165001</v>
      </c>
      <c r="O2787">
        <v>14.737508236464381</v>
      </c>
      <c r="P2787">
        <v>1.3944589818562041</v>
      </c>
      <c r="Q2787">
        <v>-0.5369054993530602</v>
      </c>
      <c r="R2787">
        <v>-0.17067133970279325</v>
      </c>
      <c r="S2787">
        <v>0.17443381751249254</v>
      </c>
      <c r="T2787">
        <v>0.30943943911851529</v>
      </c>
      <c r="U2787">
        <v>-5.5654600347284207E-2</v>
      </c>
      <c r="V2787">
        <v>0</v>
      </c>
      <c r="W2787">
        <v>7.2265731067159447</v>
      </c>
      <c r="X2787">
        <v>-1.0193367588772028E-2</v>
      </c>
      <c r="Y2787">
        <v>-0.99999999999999956</v>
      </c>
      <c r="Z2787">
        <v>-0.99999999999999956</v>
      </c>
      <c r="AA2787">
        <v>5.6007835806032222</v>
      </c>
      <c r="AB2787">
        <v>-0.11691584107572339</v>
      </c>
      <c r="AC2787">
        <v>1.9771023251910873E-2</v>
      </c>
      <c r="AD2787">
        <v>6.8042454095613936E-2</v>
      </c>
      <c r="AE2787">
        <v>-1.4551181864099312</v>
      </c>
      <c r="AF2787">
        <v>-0.99999999999999956</v>
      </c>
      <c r="AG2787">
        <v>-0.99999999999999956</v>
      </c>
      <c r="AH2787">
        <v>-0.99999999999999956</v>
      </c>
      <c r="AI2787">
        <v>0</v>
      </c>
      <c r="AJ2787">
        <v>0</v>
      </c>
      <c r="AK2787">
        <v>0.22939770312858929</v>
      </c>
      <c r="AL2787">
        <v>0.11041243378272522</v>
      </c>
      <c r="AM2787">
        <v>5.5876644604579043E-2</v>
      </c>
      <c r="AN2787">
        <v>0.31273036664323484</v>
      </c>
      <c r="AO2787">
        <v>2.543904630757424</v>
      </c>
      <c r="AP2787">
        <v>8.3703213349944967</v>
      </c>
      <c r="AQ2787">
        <v>22.079832823665459</v>
      </c>
      <c r="AR2787">
        <v>0.42821865628372363</v>
      </c>
      <c r="AS2787">
        <v>0.23736096102705295</v>
      </c>
      <c r="AT2787">
        <v>-0.99999999999999956</v>
      </c>
      <c r="AU2787">
        <v>-0.99999999999999956</v>
      </c>
      <c r="AV2787">
        <v>-0.24888678422962113</v>
      </c>
      <c r="AW2787">
        <v>28.7086131520621</v>
      </c>
      <c r="AX2787">
        <v>28.7086131520621</v>
      </c>
      <c r="AY2787">
        <v>0.10655190576025761</v>
      </c>
      <c r="AZ2787">
        <v>2.4699728632289313</v>
      </c>
      <c r="BA2787">
        <v>1400.6259354081526</v>
      </c>
      <c r="CU2787" t="e">
        <v>#N/A</v>
      </c>
      <c r="CV2787" t="e">
        <v>#N/A</v>
      </c>
    </row>
    <row r="2788" spans="1:100" x14ac:dyDescent="0.25">
      <c r="A2788">
        <v>6054</v>
      </c>
      <c r="B2788" t="s">
        <v>3049</v>
      </c>
      <c r="C2788">
        <v>3</v>
      </c>
      <c r="D2788">
        <v>5.080107405367154</v>
      </c>
      <c r="E2788">
        <v>-2.7926608325901922E-2</v>
      </c>
      <c r="F2788">
        <v>-0.1858517792824228</v>
      </c>
      <c r="G2788">
        <v>-0.19012345531653024</v>
      </c>
      <c r="H2788">
        <v>0.34223050756154266</v>
      </c>
      <c r="I2788">
        <v>0</v>
      </c>
      <c r="J2788">
        <v>20.533830453692559</v>
      </c>
      <c r="K2788">
        <v>0.34223050756154266</v>
      </c>
      <c r="L2788">
        <v>-1.0000000000000007</v>
      </c>
      <c r="M2788">
        <v>-1.0000000000000007</v>
      </c>
      <c r="N2788">
        <v>6.8446101512308539</v>
      </c>
      <c r="O2788">
        <v>25.423814403743172</v>
      </c>
      <c r="P2788">
        <v>-0.15161049112112543</v>
      </c>
      <c r="Q2788">
        <v>-0.38262383691000812</v>
      </c>
      <c r="R2788">
        <v>-0.11327320044190084</v>
      </c>
      <c r="S2788">
        <v>0.33333333333333354</v>
      </c>
      <c r="T2788">
        <v>0.28377700170874731</v>
      </c>
      <c r="U2788">
        <v>7.2764946409296649E-2</v>
      </c>
      <c r="V2788">
        <v>-2.977818347341752E-2</v>
      </c>
      <c r="W2788">
        <v>12.714663616656701</v>
      </c>
      <c r="X2788">
        <v>0.3377141806526332</v>
      </c>
      <c r="Y2788">
        <v>-1.0000000000000007</v>
      </c>
      <c r="Z2788">
        <v>-1.0000000000000007</v>
      </c>
      <c r="AA2788">
        <v>50.661076475447061</v>
      </c>
      <c r="AB2788">
        <v>0.23912984105620752</v>
      </c>
      <c r="AC2788">
        <v>0.25427548187495302</v>
      </c>
      <c r="AD2788">
        <v>0.26778839825348461</v>
      </c>
      <c r="AE2788">
        <v>38.059686059232263</v>
      </c>
      <c r="AF2788">
        <v>-1.0000000000000007</v>
      </c>
      <c r="AG2788">
        <v>-1.0000000000000007</v>
      </c>
      <c r="AH2788">
        <v>-1.0000000000000007</v>
      </c>
      <c r="AI2788">
        <v>0</v>
      </c>
      <c r="AJ2788">
        <v>-2.977818347341752E-2</v>
      </c>
      <c r="AK2788">
        <v>3.1037886187016035E-4</v>
      </c>
      <c r="AL2788">
        <v>8.7746231057470037E-4</v>
      </c>
      <c r="AM2788">
        <v>-9.7196369095342044E-2</v>
      </c>
      <c r="AN2788">
        <v>-5.2416628387585686E-2</v>
      </c>
      <c r="AO2788">
        <v>-2.4283573330741985</v>
      </c>
      <c r="AP2788">
        <v>-1.3060283981367684</v>
      </c>
      <c r="AQ2788">
        <v>33.248494070349253</v>
      </c>
      <c r="AR2788">
        <v>0.66009709797795968</v>
      </c>
      <c r="AS2788">
        <v>0.67994468821417542</v>
      </c>
      <c r="AT2788">
        <v>-1.0000000000000007</v>
      </c>
      <c r="AU2788">
        <v>-1.0000000000000007</v>
      </c>
      <c r="AV2788">
        <v>-0.30339665575843111</v>
      </c>
      <c r="AW2788">
        <v>74.778862481053451</v>
      </c>
      <c r="AX2788">
        <v>71.801044133711699</v>
      </c>
      <c r="AY2788">
        <v>0.10716545741815746</v>
      </c>
      <c r="AZ2788">
        <v>7.6343026165967727</v>
      </c>
      <c r="BA2788">
        <v>1478.9880770563166</v>
      </c>
    </row>
    <row r="2789" spans="1:100" x14ac:dyDescent="0.25">
      <c r="A2789">
        <v>6055</v>
      </c>
      <c r="B2789" t="s">
        <v>3050</v>
      </c>
      <c r="C2789">
        <v>3</v>
      </c>
      <c r="D2789">
        <v>4.7835630174981878</v>
      </c>
      <c r="E2789">
        <v>1.7584701249652716E-2</v>
      </c>
      <c r="F2789">
        <v>0.29479334997009443</v>
      </c>
      <c r="G2789">
        <v>0.29479334997009443</v>
      </c>
      <c r="H2789">
        <v>0.29961897235896645</v>
      </c>
      <c r="I2789">
        <v>0</v>
      </c>
      <c r="J2789">
        <v>17.97713834153798</v>
      </c>
      <c r="K2789">
        <v>0.29961897235896645</v>
      </c>
      <c r="L2789">
        <v>-0.99999999999999989</v>
      </c>
      <c r="M2789">
        <v>-0.99999999999999989</v>
      </c>
      <c r="N2789">
        <v>5.992379447179327</v>
      </c>
      <c r="O2789">
        <v>23.055494709006275</v>
      </c>
      <c r="P2789">
        <v>0.31354381675265991</v>
      </c>
      <c r="Q2789">
        <v>2.0736592040632491</v>
      </c>
      <c r="R2789">
        <v>0.42404600026828815</v>
      </c>
      <c r="S2789">
        <v>0.32497886296383094</v>
      </c>
      <c r="T2789">
        <v>0.27776426079483052</v>
      </c>
      <c r="U2789">
        <v>-7.5292934292796841E-4</v>
      </c>
      <c r="V2789">
        <v>0</v>
      </c>
      <c r="W2789">
        <v>12.094848882270679</v>
      </c>
      <c r="X2789">
        <v>0.21709960159211075</v>
      </c>
      <c r="Y2789">
        <v>-0.99999999999999989</v>
      </c>
      <c r="Z2789">
        <v>-0.99999999999999989</v>
      </c>
      <c r="AA2789">
        <v>29.01607354693256</v>
      </c>
      <c r="AB2789">
        <v>0.27313273671470678</v>
      </c>
      <c r="AC2789">
        <v>0.1892867654959722</v>
      </c>
      <c r="AD2789">
        <v>-0.13247592892280735</v>
      </c>
      <c r="AE2789">
        <v>16.497178664393584</v>
      </c>
      <c r="AF2789">
        <v>-0.99999999999999989</v>
      </c>
      <c r="AG2789">
        <v>-0.99999999999999989</v>
      </c>
      <c r="AH2789">
        <v>-0.99999999999999989</v>
      </c>
      <c r="AI2789">
        <v>0</v>
      </c>
      <c r="AJ2789">
        <v>0</v>
      </c>
      <c r="AK2789">
        <v>-9.0847855109371572E-2</v>
      </c>
      <c r="AL2789">
        <v>-0.17659874425242872</v>
      </c>
      <c r="AM2789">
        <v>0.14053521249457893</v>
      </c>
      <c r="AN2789">
        <v>0.37296551537703609</v>
      </c>
      <c r="AO2789">
        <v>3.0591410368176146</v>
      </c>
      <c r="AP2789">
        <v>8.4411441631637558</v>
      </c>
      <c r="AQ2789">
        <v>30.071987223808666</v>
      </c>
      <c r="AR2789">
        <v>0.60199019441573343</v>
      </c>
      <c r="AS2789">
        <v>0.51671857395107745</v>
      </c>
      <c r="AT2789">
        <v>-0.99999999999999989</v>
      </c>
      <c r="AU2789">
        <v>-0.99999999999999989</v>
      </c>
      <c r="AV2789">
        <v>0.71883935023838252</v>
      </c>
      <c r="AW2789">
        <v>60.512712419102577</v>
      </c>
      <c r="AX2789">
        <v>60.512712419102577</v>
      </c>
      <c r="AY2789">
        <v>0.20946434491722876</v>
      </c>
      <c r="AZ2789">
        <v>6.911453516100714</v>
      </c>
      <c r="BA2789">
        <v>1433.4018770937789</v>
      </c>
    </row>
    <row r="2790" spans="1:100" x14ac:dyDescent="0.25">
      <c r="A2790">
        <v>6056</v>
      </c>
      <c r="B2790" t="s">
        <v>3051</v>
      </c>
      <c r="C2790">
        <v>3</v>
      </c>
      <c r="D2790">
        <v>6.1786073354846751</v>
      </c>
      <c r="E2790">
        <v>-1.0108322441723483</v>
      </c>
      <c r="F2790">
        <v>-0.1669820016068794</v>
      </c>
      <c r="G2790">
        <v>-0.47079510392027185</v>
      </c>
      <c r="H2790">
        <v>0.40826942090431495</v>
      </c>
      <c r="I2790">
        <v>0</v>
      </c>
      <c r="J2790">
        <v>24.496165254258901</v>
      </c>
      <c r="K2790">
        <v>0.40826942090431495</v>
      </c>
      <c r="L2790">
        <v>-1.0000000000000013</v>
      </c>
      <c r="M2790">
        <v>-1.0000000000000013</v>
      </c>
      <c r="N2790">
        <v>8.1653884180863017</v>
      </c>
      <c r="O2790">
        <v>30.203977485823302</v>
      </c>
      <c r="P2790">
        <v>-3.2130486468359818</v>
      </c>
      <c r="Q2790">
        <v>-1.9653009937901793</v>
      </c>
      <c r="R2790">
        <v>-0.98632587963048779</v>
      </c>
      <c r="S2790">
        <v>0.33333333333333359</v>
      </c>
      <c r="T2790">
        <v>0.48481026686480366</v>
      </c>
      <c r="U2790">
        <v>0.20957730874757588</v>
      </c>
      <c r="V2790">
        <v>2.2087862199585469E-3</v>
      </c>
      <c r="W2790">
        <v>24.866410970454279</v>
      </c>
      <c r="X2790">
        <v>1.3958512209685154</v>
      </c>
      <c r="Y2790">
        <v>-1.0000000000000013</v>
      </c>
      <c r="Z2790">
        <v>-1.0000000000000013</v>
      </c>
      <c r="AA2790">
        <v>56.366873354191384</v>
      </c>
      <c r="AB2790">
        <v>0.20494721440214728</v>
      </c>
      <c r="AC2790">
        <v>0.12308853958399565</v>
      </c>
      <c r="AD2790">
        <v>0.32170001128120979</v>
      </c>
      <c r="AE2790">
        <v>32.486788263367622</v>
      </c>
      <c r="AF2790">
        <v>-1.0000000000000013</v>
      </c>
      <c r="AG2790">
        <v>-1.0000000000000013</v>
      </c>
      <c r="AH2790">
        <v>-1.0000000000000013</v>
      </c>
      <c r="AI2790">
        <v>0</v>
      </c>
      <c r="AJ2790">
        <v>2.2087862199585469E-3</v>
      </c>
      <c r="AK2790">
        <v>0.26611135964600052</v>
      </c>
      <c r="AL2790">
        <v>-4.2453177381052629E-2</v>
      </c>
      <c r="AM2790">
        <v>0.13483229096939905</v>
      </c>
      <c r="AN2790">
        <v>-0.14625832240419162</v>
      </c>
      <c r="AO2790">
        <v>4.7013640724649806</v>
      </c>
      <c r="AP2790">
        <v>-3.8687239470100527</v>
      </c>
      <c r="AQ2790">
        <v>49.36257622471318</v>
      </c>
      <c r="AR2790">
        <v>1.0299296951656718</v>
      </c>
      <c r="AS2790">
        <v>1.8041206418728304</v>
      </c>
      <c r="AT2790">
        <v>-1.0000000000000013</v>
      </c>
      <c r="AU2790">
        <v>-1.0000000000000013</v>
      </c>
      <c r="AV2790">
        <v>-1.4571209835507599</v>
      </c>
      <c r="AW2790">
        <v>82.702126893004703</v>
      </c>
      <c r="AX2790">
        <v>82.923005515000554</v>
      </c>
      <c r="AY2790">
        <v>0.23175689750763806</v>
      </c>
      <c r="AZ2790">
        <v>41.211598310816385</v>
      </c>
      <c r="BA2790">
        <v>1452.1435458807841</v>
      </c>
      <c r="CU2790" t="e">
        <v>#N/A</v>
      </c>
      <c r="CV2790" t="e">
        <v>#N/A</v>
      </c>
    </row>
    <row r="2791" spans="1:100" x14ac:dyDescent="0.25">
      <c r="A2791">
        <v>6057</v>
      </c>
      <c r="B2791" t="s">
        <v>3052</v>
      </c>
      <c r="C2791">
        <v>2</v>
      </c>
      <c r="D2791">
        <v>3.9735829050643638</v>
      </c>
      <c r="E2791">
        <v>5.3678628888556887E-2</v>
      </c>
      <c r="F2791">
        <v>0.21060292730963159</v>
      </c>
      <c r="G2791">
        <v>0.21922616448779553</v>
      </c>
      <c r="H2791">
        <v>9.7580944205926848E-2</v>
      </c>
      <c r="I2791">
        <v>0</v>
      </c>
      <c r="J2791">
        <v>5.8548566523556103</v>
      </c>
      <c r="K2791">
        <v>9.7580944205926848E-2</v>
      </c>
      <c r="L2791">
        <v>-1</v>
      </c>
      <c r="M2791">
        <v>-1</v>
      </c>
      <c r="N2791">
        <v>1.9516188841185369</v>
      </c>
      <c r="O2791">
        <v>9.9265340575349335</v>
      </c>
      <c r="P2791">
        <v>0.43963184562571478</v>
      </c>
      <c r="Q2791">
        <v>1.3157927795705617</v>
      </c>
      <c r="R2791">
        <v>0.43366248563373416</v>
      </c>
      <c r="S2791">
        <v>0.33309535932652629</v>
      </c>
      <c r="T2791">
        <v>0.29541058311843416</v>
      </c>
      <c r="U2791">
        <v>9.1528871469493636E-2</v>
      </c>
      <c r="V2791">
        <v>2.4717515694468134E-3</v>
      </c>
      <c r="W2791">
        <v>25.195589247319038</v>
      </c>
      <c r="X2791">
        <v>0.86731257082338375</v>
      </c>
      <c r="Y2791">
        <v>-1</v>
      </c>
      <c r="Z2791">
        <v>-1</v>
      </c>
      <c r="AA2791">
        <v>44.221580794012034</v>
      </c>
      <c r="AB2791">
        <v>0.13302907143385631</v>
      </c>
      <c r="AC2791">
        <v>0.13324862083063785</v>
      </c>
      <c r="AD2791">
        <v>0.12852319566886006</v>
      </c>
      <c r="AE2791">
        <v>19.059097672944656</v>
      </c>
      <c r="AF2791">
        <v>-1</v>
      </c>
      <c r="AG2791">
        <v>-1</v>
      </c>
      <c r="AH2791">
        <v>-1</v>
      </c>
      <c r="AI2791">
        <v>1.0883316343350199E-3</v>
      </c>
      <c r="AJ2791">
        <v>2.4717515694468134E-3</v>
      </c>
      <c r="AK2791">
        <v>7.1642270931011429E-2</v>
      </c>
      <c r="AL2791">
        <v>0.1001856860582359</v>
      </c>
      <c r="AM2791">
        <v>7.5097838746960313E-2</v>
      </c>
      <c r="AN2791">
        <v>0.10834302146809345</v>
      </c>
      <c r="AO2791">
        <v>2.2993043633076717</v>
      </c>
      <c r="AP2791">
        <v>3.145856927014909</v>
      </c>
      <c r="AQ2791">
        <v>30.445080831174632</v>
      </c>
      <c r="AR2791">
        <v>0.71561961806201591</v>
      </c>
      <c r="AS2791">
        <v>0.95567317536662977</v>
      </c>
      <c r="AT2791">
        <v>-1</v>
      </c>
      <c r="AU2791">
        <v>-1</v>
      </c>
      <c r="AV2791">
        <v>0.62720392528578506</v>
      </c>
      <c r="AW2791">
        <v>56.40581500911221</v>
      </c>
      <c r="AX2791">
        <v>56.540512344569215</v>
      </c>
      <c r="AY2791">
        <v>0.17884856514713779</v>
      </c>
      <c r="AZ2791">
        <v>2.1341774995947618</v>
      </c>
      <c r="BA2791">
        <v>1415.8353506409696</v>
      </c>
    </row>
    <row r="2792" spans="1:100" x14ac:dyDescent="0.25">
      <c r="A2792">
        <v>6058</v>
      </c>
      <c r="B2792" t="s">
        <v>3053</v>
      </c>
      <c r="C2792">
        <v>2</v>
      </c>
      <c r="D2792">
        <v>3.5384787887077982</v>
      </c>
      <c r="E2792">
        <v>-4.2970212994130612E-2</v>
      </c>
      <c r="F2792">
        <v>-3.0063246484927614E-2</v>
      </c>
      <c r="G2792">
        <v>-2.2532896971712152E-2</v>
      </c>
      <c r="H2792">
        <v>4.7565934943555779E-2</v>
      </c>
      <c r="I2792">
        <v>0</v>
      </c>
      <c r="J2792">
        <v>2.8539560966133464</v>
      </c>
      <c r="K2792">
        <v>4.7565934943555779E-2</v>
      </c>
      <c r="L2792">
        <v>-1</v>
      </c>
      <c r="M2792">
        <v>-1</v>
      </c>
      <c r="N2792">
        <v>0.95131869887111542</v>
      </c>
      <c r="O2792">
        <v>6.8093829917026643</v>
      </c>
      <c r="P2792">
        <v>-4.9842877589370782E-2</v>
      </c>
      <c r="Q2792">
        <v>0.17176327501014232</v>
      </c>
      <c r="R2792">
        <v>5.7907821821677474E-2</v>
      </c>
      <c r="S2792">
        <v>0.32374612487703203</v>
      </c>
      <c r="T2792">
        <v>0.25593792756525607</v>
      </c>
      <c r="U2792">
        <v>4.2650627841648914E-2</v>
      </c>
      <c r="V2792">
        <v>-3.9913472843627305E-3</v>
      </c>
      <c r="W2792">
        <v>22.110679171393166</v>
      </c>
      <c r="X2792">
        <v>0.64087928710281472</v>
      </c>
      <c r="Y2792">
        <v>-1</v>
      </c>
      <c r="Z2792">
        <v>-1</v>
      </c>
      <c r="AA2792">
        <v>37.870247817285033</v>
      </c>
      <c r="AB2792">
        <v>7.8203008597491103E-2</v>
      </c>
      <c r="AC2792">
        <v>7.8401751634405659E-2</v>
      </c>
      <c r="AD2792">
        <v>7.4147327426809684E-2</v>
      </c>
      <c r="AE2792">
        <v>14.008165246780081</v>
      </c>
      <c r="AF2792">
        <v>-1</v>
      </c>
      <c r="AG2792">
        <v>-1</v>
      </c>
      <c r="AH2792">
        <v>-1</v>
      </c>
      <c r="AI2792">
        <v>-2.4556608227753948E-3</v>
      </c>
      <c r="AJ2792">
        <v>-3.9913472843627305E-3</v>
      </c>
      <c r="AK2792">
        <v>0.13769353912474058</v>
      </c>
      <c r="AL2792">
        <v>3.413441786450673E-2</v>
      </c>
      <c r="AM2792">
        <v>0.15202929457575767</v>
      </c>
      <c r="AN2792">
        <v>3.1411565639296091E-2</v>
      </c>
      <c r="AO2792">
        <v>4.2582805466510463</v>
      </c>
      <c r="AP2792">
        <v>1.1868807436715345</v>
      </c>
      <c r="AQ2792">
        <v>27.160976324466439</v>
      </c>
      <c r="AR2792">
        <v>0.64333004955037687</v>
      </c>
      <c r="AS2792">
        <v>0.7218977808565944</v>
      </c>
      <c r="AT2792">
        <v>-1</v>
      </c>
      <c r="AU2792">
        <v>-1</v>
      </c>
      <c r="AV2792">
        <v>0.12856235606465677</v>
      </c>
      <c r="AW2792">
        <v>49.086368437578749</v>
      </c>
      <c r="AX2792">
        <v>49.125176356408701</v>
      </c>
      <c r="AY2792">
        <v>0.12246919778300402</v>
      </c>
      <c r="AZ2792">
        <v>-7.7430659746315982</v>
      </c>
      <c r="BA2792">
        <v>1378.5066845342221</v>
      </c>
    </row>
    <row r="2793" spans="1:100" x14ac:dyDescent="0.25">
      <c r="A2793">
        <v>6059</v>
      </c>
      <c r="B2793" t="s">
        <v>3054</v>
      </c>
      <c r="C2793">
        <v>3</v>
      </c>
      <c r="D2793">
        <v>-0.41261399501081319</v>
      </c>
      <c r="E2793">
        <v>0</v>
      </c>
      <c r="F2793">
        <v>0.40725631997900941</v>
      </c>
      <c r="G2793">
        <v>0.40725631997900941</v>
      </c>
      <c r="H2793">
        <v>0.16653857228036875</v>
      </c>
      <c r="I2793">
        <v>0</v>
      </c>
      <c r="J2793">
        <v>9.9923143368221226</v>
      </c>
      <c r="K2793">
        <v>0.16653857228036875</v>
      </c>
      <c r="L2793">
        <v>-1.0000000000000004</v>
      </c>
      <c r="M2793">
        <v>-1.0000000000000004</v>
      </c>
      <c r="N2793">
        <v>3.330771445607374</v>
      </c>
      <c r="O2793">
        <v>9.986956661790316</v>
      </c>
      <c r="P2793">
        <v>-1.7641031910231084</v>
      </c>
      <c r="Q2793">
        <v>1.1332040240494203</v>
      </c>
      <c r="R2793">
        <v>0.24109520489441139</v>
      </c>
      <c r="S2793">
        <v>0.3396152909851573</v>
      </c>
      <c r="T2793">
        <v>0.25444228917443473</v>
      </c>
      <c r="U2793">
        <v>-4.8312196660177407E-2</v>
      </c>
      <c r="V2793">
        <v>0</v>
      </c>
      <c r="W2793">
        <v>15.168272448761833</v>
      </c>
      <c r="X2793">
        <v>0.15537917707961513</v>
      </c>
      <c r="Y2793">
        <v>-1.0000000000000004</v>
      </c>
      <c r="Z2793">
        <v>-1.0000000000000004</v>
      </c>
      <c r="AA2793">
        <v>12.030369049465968</v>
      </c>
      <c r="AB2793">
        <v>-0.128677155894315</v>
      </c>
      <c r="AC2793">
        <v>-0.22488110971936751</v>
      </c>
      <c r="AD2793">
        <v>0.28597829352987691</v>
      </c>
      <c r="AE2793">
        <v>-3.3789986041902886</v>
      </c>
      <c r="AF2793">
        <v>-1.0000000000000004</v>
      </c>
      <c r="AG2793">
        <v>-1.0000000000000004</v>
      </c>
      <c r="AH2793">
        <v>-1.0000000000000004</v>
      </c>
      <c r="AI2793">
        <v>1.6113104825347953E-2</v>
      </c>
      <c r="AJ2793">
        <v>0</v>
      </c>
      <c r="AK2793">
        <v>0.15044059018394154</v>
      </c>
      <c r="AL2793">
        <v>-5.0858285986840494E-2</v>
      </c>
      <c r="AM2793">
        <v>0.30927078191052249</v>
      </c>
      <c r="AN2793">
        <v>-0.33578462348587929</v>
      </c>
      <c r="AO2793">
        <v>8.4839724986827711</v>
      </c>
      <c r="AP2793">
        <v>-8.6489070170811839</v>
      </c>
      <c r="AQ2793">
        <v>25.160586785583963</v>
      </c>
      <c r="AR2793">
        <v>0.54574538349941482</v>
      </c>
      <c r="AS2793">
        <v>0.32191774935998385</v>
      </c>
      <c r="AT2793">
        <v>-1.0000000000000004</v>
      </c>
      <c r="AU2793">
        <v>-1.0000000000000004</v>
      </c>
      <c r="AV2793">
        <v>0.64835152487342085</v>
      </c>
      <c r="AW2793">
        <v>13.368418694175091</v>
      </c>
      <c r="AX2793">
        <v>13.690680790682052</v>
      </c>
      <c r="AY2793">
        <v>-0.15271108872213751</v>
      </c>
      <c r="AZ2793">
        <v>-57.612149693870712</v>
      </c>
      <c r="BA2793">
        <v>1432.4097978889411</v>
      </c>
    </row>
    <row r="2794" spans="1:100" x14ac:dyDescent="0.25">
      <c r="A2794">
        <v>6060</v>
      </c>
      <c r="B2794" t="s">
        <v>3055</v>
      </c>
      <c r="C2794">
        <v>2</v>
      </c>
      <c r="D2794">
        <v>4.5935186316498946</v>
      </c>
      <c r="E2794">
        <v>0.19138376143916003</v>
      </c>
      <c r="F2794">
        <v>0.55350374968112792</v>
      </c>
      <c r="G2794">
        <v>0.56368413165102482</v>
      </c>
      <c r="H2794">
        <v>0.16884225831825006</v>
      </c>
      <c r="I2794">
        <v>0</v>
      </c>
      <c r="J2794">
        <v>10.130535499095004</v>
      </c>
      <c r="K2794">
        <v>0.16884225831825006</v>
      </c>
      <c r="L2794">
        <v>-1</v>
      </c>
      <c r="M2794">
        <v>-1</v>
      </c>
      <c r="N2794">
        <v>3.3768451663650008</v>
      </c>
      <c r="O2794">
        <v>14.367846465827503</v>
      </c>
      <c r="P2794">
        <v>1.1370347355880923</v>
      </c>
      <c r="Q2794">
        <v>2.9458043916963863</v>
      </c>
      <c r="R2794">
        <v>0.96903719658529153</v>
      </c>
      <c r="S2794">
        <v>0.34641613528240339</v>
      </c>
      <c r="T2794">
        <v>0.35165116664940299</v>
      </c>
      <c r="U2794">
        <v>0.16117052352139163</v>
      </c>
      <c r="V2794">
        <v>1.1680365630562827E-2</v>
      </c>
      <c r="W2794">
        <v>29.590964739016041</v>
      </c>
      <c r="X2794">
        <v>1.189934391646202</v>
      </c>
      <c r="Y2794">
        <v>-1</v>
      </c>
      <c r="Z2794">
        <v>-1</v>
      </c>
      <c r="AA2794">
        <v>53.270950992310034</v>
      </c>
      <c r="AB2794">
        <v>0.21114516784061271</v>
      </c>
      <c r="AC2794">
        <v>0.21139436210936127</v>
      </c>
      <c r="AD2794">
        <v>0.20599785545748356</v>
      </c>
      <c r="AE2794">
        <v>26.255659015018253</v>
      </c>
      <c r="AF2794">
        <v>-1</v>
      </c>
      <c r="AG2794">
        <v>-1</v>
      </c>
      <c r="AH2794">
        <v>-1</v>
      </c>
      <c r="AI2794">
        <v>6.1378070502649271E-3</v>
      </c>
      <c r="AJ2794">
        <v>1.1680365630562827E-2</v>
      </c>
      <c r="AK2794">
        <v>-2.2467482114898449E-2</v>
      </c>
      <c r="AL2794">
        <v>0.19429543910414576</v>
      </c>
      <c r="AM2794">
        <v>-3.4513990177738527E-2</v>
      </c>
      <c r="AN2794">
        <v>0.21795485039279228</v>
      </c>
      <c r="AO2794">
        <v>-0.49184211849094517</v>
      </c>
      <c r="AP2794">
        <v>5.937003408813526</v>
      </c>
      <c r="AQ2794">
        <v>35.12426826474173</v>
      </c>
      <c r="AR2794">
        <v>0.8186176925345906</v>
      </c>
      <c r="AS2794">
        <v>1.2887560252071768</v>
      </c>
      <c r="AT2794">
        <v>-1</v>
      </c>
      <c r="AU2794">
        <v>-1</v>
      </c>
      <c r="AV2794">
        <v>1.3376677244090325</v>
      </c>
      <c r="AW2794">
        <v>66.834552081342153</v>
      </c>
      <c r="AX2794">
        <v>67.105872521324883</v>
      </c>
      <c r="AY2794">
        <v>0.25917780763739767</v>
      </c>
      <c r="AZ2794">
        <v>16.207259963468143</v>
      </c>
      <c r="BA2794">
        <v>1457.0248201614008</v>
      </c>
    </row>
    <row r="2795" spans="1:100" x14ac:dyDescent="0.25">
      <c r="A2795">
        <v>6061</v>
      </c>
      <c r="B2795" t="s">
        <v>3056</v>
      </c>
      <c r="C2795">
        <v>3</v>
      </c>
      <c r="D2795">
        <v>4.2449233722932327</v>
      </c>
      <c r="E2795">
        <v>-1.0124125311357294E-2</v>
      </c>
      <c r="F2795">
        <v>1.7812849246926916</v>
      </c>
      <c r="G2795">
        <v>1.7812849246926916</v>
      </c>
      <c r="H2795">
        <v>0.19445762152834206</v>
      </c>
      <c r="I2795">
        <v>0</v>
      </c>
      <c r="J2795">
        <v>11.667457291700524</v>
      </c>
      <c r="K2795">
        <v>0.19445762152834206</v>
      </c>
      <c r="L2795">
        <v>-0.99999999999999867</v>
      </c>
      <c r="M2795">
        <v>-0.99999999999999867</v>
      </c>
      <c r="N2795">
        <v>3.8891524305668415</v>
      </c>
      <c r="O2795">
        <v>17.693665588686454</v>
      </c>
      <c r="P2795">
        <v>7.6223597221604711E-2</v>
      </c>
      <c r="Q2795">
        <v>0.60670039606296911</v>
      </c>
      <c r="R2795">
        <v>0.22121287337353834</v>
      </c>
      <c r="S2795">
        <v>0.32830315708845342</v>
      </c>
      <c r="T2795">
        <v>0.28838985193613065</v>
      </c>
      <c r="U2795">
        <v>6.410520360441551E-5</v>
      </c>
      <c r="V2795">
        <v>-1.0124125311357294E-2</v>
      </c>
      <c r="W2795">
        <v>16.487014695539553</v>
      </c>
      <c r="X2795">
        <v>0.3168035750453132</v>
      </c>
      <c r="Y2795">
        <v>-0.99999999999999867</v>
      </c>
      <c r="Z2795">
        <v>-0.99999999999999867</v>
      </c>
      <c r="AA2795">
        <v>64.335969334756285</v>
      </c>
      <c r="AB2795">
        <v>0.28714437503040979</v>
      </c>
      <c r="AC2795">
        <v>0.24151467277107228</v>
      </c>
      <c r="AD2795">
        <v>0.42389578751538193</v>
      </c>
      <c r="AE2795">
        <v>47.627741765843197</v>
      </c>
      <c r="AF2795">
        <v>-0.99999999999999867</v>
      </c>
      <c r="AG2795">
        <v>-0.99999999999999867</v>
      </c>
      <c r="AH2795">
        <v>-0.99999999999999867</v>
      </c>
      <c r="AI2795">
        <v>3.8124431706307943E-2</v>
      </c>
      <c r="AJ2795">
        <v>-1.0124125311357294E-2</v>
      </c>
      <c r="AK2795">
        <v>9.919461944484223E-2</v>
      </c>
      <c r="AL2795">
        <v>0.34485593855559576</v>
      </c>
      <c r="AM2795">
        <v>-0.24351236165431209</v>
      </c>
      <c r="AN2795">
        <v>0.17409212167655588</v>
      </c>
      <c r="AO2795">
        <v>-5.5918359441335905</v>
      </c>
      <c r="AP2795">
        <v>6.0765827346918764</v>
      </c>
      <c r="AQ2795">
        <v>28.154471987240083</v>
      </c>
      <c r="AR2795">
        <v>0.60663298891683093</v>
      </c>
      <c r="AS2795">
        <v>0.51126119657365532</v>
      </c>
      <c r="AT2795">
        <v>-0.99999999999999867</v>
      </c>
      <c r="AU2795">
        <v>-0.99999999999999867</v>
      </c>
      <c r="AV2795">
        <v>2.0024977980662291</v>
      </c>
      <c r="AW2795">
        <v>88.106217658134625</v>
      </c>
      <c r="AX2795">
        <v>87.856293761125031</v>
      </c>
      <c r="AY2795">
        <v>0.4925729278842183</v>
      </c>
      <c r="AZ2795">
        <v>55.653779895239609</v>
      </c>
      <c r="BA2795">
        <v>1517.882623849579</v>
      </c>
    </row>
    <row r="2796" spans="1:100" x14ac:dyDescent="0.25">
      <c r="A2796">
        <v>6062</v>
      </c>
      <c r="B2796" t="s">
        <v>3057</v>
      </c>
      <c r="C2796">
        <v>3</v>
      </c>
      <c r="D2796">
        <v>4.0060804680100031</v>
      </c>
      <c r="E2796">
        <v>-1.5850115198961768E-3</v>
      </c>
      <c r="F2796">
        <v>-0.50845421131308111</v>
      </c>
      <c r="G2796">
        <v>-0.50845421131308111</v>
      </c>
      <c r="H2796">
        <v>5.7708216751552958E-2</v>
      </c>
      <c r="I2796">
        <v>0</v>
      </c>
      <c r="J2796">
        <v>3.4624930050931773</v>
      </c>
      <c r="K2796">
        <v>5.7708216751552958E-2</v>
      </c>
      <c r="L2796">
        <v>-1.0000000000000007</v>
      </c>
      <c r="M2796">
        <v>-1.0000000000000007</v>
      </c>
      <c r="N2796">
        <v>1.1541643350310593</v>
      </c>
      <c r="O2796">
        <v>6.9601192617901066</v>
      </c>
      <c r="P2796">
        <v>-0.36409615340715412</v>
      </c>
      <c r="Q2796">
        <v>-0.59764129384411424</v>
      </c>
      <c r="R2796">
        <v>-0.16057245930473285</v>
      </c>
      <c r="S2796">
        <v>0.33556311527513899</v>
      </c>
      <c r="T2796">
        <v>0.40411719357579962</v>
      </c>
      <c r="U2796">
        <v>2.866516355661753E-2</v>
      </c>
      <c r="V2796">
        <v>-1.5850115198961768E-3</v>
      </c>
      <c r="W2796">
        <v>28.362089765444267</v>
      </c>
      <c r="X2796">
        <v>0.85790653744894485</v>
      </c>
      <c r="Y2796">
        <v>-1.0000000000000007</v>
      </c>
      <c r="Z2796">
        <v>-1.0000000000000007</v>
      </c>
      <c r="AA2796">
        <v>45.423858003013116</v>
      </c>
      <c r="AB2796">
        <v>0.14753969017005389</v>
      </c>
      <c r="AC2796">
        <v>-5.5680208926556361E-2</v>
      </c>
      <c r="AD2796">
        <v>0.25258733269397465</v>
      </c>
      <c r="AE2796">
        <v>17.222340696873598</v>
      </c>
      <c r="AF2796">
        <v>-1.0000000000000007</v>
      </c>
      <c r="AG2796">
        <v>-1.0000000000000007</v>
      </c>
      <c r="AH2796">
        <v>-1.0000000000000007</v>
      </c>
      <c r="AI2796">
        <v>2.1144260438111052E-2</v>
      </c>
      <c r="AJ2796">
        <v>-1.5850115198961768E-3</v>
      </c>
      <c r="AK2796">
        <v>0.16274278562461469</v>
      </c>
      <c r="AL2796">
        <v>2.9566516785495066E-2</v>
      </c>
      <c r="AM2796">
        <v>7.7796998298865175E-2</v>
      </c>
      <c r="AN2796">
        <v>-1.6394120251485744E-2</v>
      </c>
      <c r="AO2796">
        <v>2.7586388855947028</v>
      </c>
      <c r="AP2796">
        <v>-0.26202042235966744</v>
      </c>
      <c r="AQ2796">
        <v>31.824582770537443</v>
      </c>
      <c r="AR2796">
        <v>0.7667604608876597</v>
      </c>
      <c r="AS2796">
        <v>0.91561475420049765</v>
      </c>
      <c r="AT2796">
        <v>-1.0000000000000007</v>
      </c>
      <c r="AU2796">
        <v>-1.0000000000000007</v>
      </c>
      <c r="AV2796">
        <v>-0.66902667061781362</v>
      </c>
      <c r="AW2796">
        <v>52.121956842443552</v>
      </c>
      <c r="AX2796">
        <v>52.386340899216151</v>
      </c>
      <c r="AY2796">
        <v>5.445125668199767E-2</v>
      </c>
      <c r="AZ2796">
        <v>-3.5481647052311107</v>
      </c>
      <c r="BA2796">
        <v>1406.5538465626064</v>
      </c>
    </row>
    <row r="2797" spans="1:100" x14ac:dyDescent="0.25">
      <c r="A2797">
        <v>6063</v>
      </c>
      <c r="B2797" t="s">
        <v>3058</v>
      </c>
      <c r="C2797">
        <v>3</v>
      </c>
      <c r="D2797">
        <v>3.6854714800288821</v>
      </c>
      <c r="E2797">
        <v>-8.5925349216623668E-3</v>
      </c>
      <c r="F2797">
        <v>0.36337699567544757</v>
      </c>
      <c r="G2797">
        <v>0.36337699567544757</v>
      </c>
      <c r="H2797">
        <v>0.34939131723687111</v>
      </c>
      <c r="I2797">
        <v>0</v>
      </c>
      <c r="J2797">
        <v>20.963479034212256</v>
      </c>
      <c r="K2797">
        <v>0.34939131723687111</v>
      </c>
      <c r="L2797">
        <v>-0.99999999999999878</v>
      </c>
      <c r="M2797">
        <v>-0.99999999999999878</v>
      </c>
      <c r="N2797">
        <v>6.9878263447374227</v>
      </c>
      <c r="O2797">
        <v>25.012327509916602</v>
      </c>
      <c r="P2797">
        <v>2.6741618853229725E-3</v>
      </c>
      <c r="Q2797">
        <v>-2.2887318316639012</v>
      </c>
      <c r="R2797">
        <v>-0.73429658416021848</v>
      </c>
      <c r="S2797">
        <v>0.3333333333333332</v>
      </c>
      <c r="T2797">
        <v>0.29132834270444458</v>
      </c>
      <c r="U2797">
        <v>0.16289323380952136</v>
      </c>
      <c r="V2797">
        <v>1.9438658515965462E-3</v>
      </c>
      <c r="W2797">
        <v>17.60429833848098</v>
      </c>
      <c r="X2797">
        <v>0.98769857647267245</v>
      </c>
      <c r="Y2797">
        <v>-0.99999999999999878</v>
      </c>
      <c r="Z2797">
        <v>-0.99999999999999878</v>
      </c>
      <c r="AA2797">
        <v>16.577262466599826</v>
      </c>
      <c r="AB2797">
        <v>0.11621313943348789</v>
      </c>
      <c r="AC2797">
        <v>-4.4876839963370906E-2</v>
      </c>
      <c r="AD2797">
        <v>-7.7191085224535855E-2</v>
      </c>
      <c r="AE2797">
        <v>-0.29273928772094349</v>
      </c>
      <c r="AF2797">
        <v>-0.99999999999999878</v>
      </c>
      <c r="AG2797">
        <v>-0.99999999999999878</v>
      </c>
      <c r="AH2797">
        <v>-0.99999999999999878</v>
      </c>
      <c r="AI2797">
        <v>2.0577380083146597E-2</v>
      </c>
      <c r="AJ2797">
        <v>1.9438658515965462E-3</v>
      </c>
      <c r="AK2797">
        <v>2.3804573202901361E-2</v>
      </c>
      <c r="AL2797">
        <v>-8.5773265497391865E-2</v>
      </c>
      <c r="AM2797">
        <v>4.7761620107533292E-3</v>
      </c>
      <c r="AN2797">
        <v>0.41772538281970911</v>
      </c>
      <c r="AO2797">
        <v>0.23842691628333998</v>
      </c>
      <c r="AP2797">
        <v>10.014268243005766</v>
      </c>
      <c r="AQ2797">
        <v>38.567777372693243</v>
      </c>
      <c r="AR2797">
        <v>0.78949877569889571</v>
      </c>
      <c r="AS2797">
        <v>1.337089893709543</v>
      </c>
      <c r="AT2797">
        <v>-0.99999999999999878</v>
      </c>
      <c r="AU2797">
        <v>-0.99999999999999878</v>
      </c>
      <c r="AV2797">
        <v>-0.3709195884847703</v>
      </c>
      <c r="AW2797">
        <v>51.603858219522195</v>
      </c>
      <c r="AX2797">
        <v>52.209792406344789</v>
      </c>
      <c r="AY2797">
        <v>0.2793021191580804</v>
      </c>
      <c r="AZ2797">
        <v>-4.5711726147924248</v>
      </c>
      <c r="BA2797">
        <v>1403.6677867457745</v>
      </c>
    </row>
    <row r="2798" spans="1:100" x14ac:dyDescent="0.25">
      <c r="A2798">
        <v>6064</v>
      </c>
      <c r="B2798" t="s">
        <v>3059</v>
      </c>
      <c r="C2798">
        <v>3</v>
      </c>
      <c r="D2798">
        <v>4.7430665506118395</v>
      </c>
      <c r="E2798">
        <v>-0.17645539249721656</v>
      </c>
      <c r="F2798">
        <v>-0.4008308011489039</v>
      </c>
      <c r="G2798">
        <v>-0.45057963395585965</v>
      </c>
      <c r="H2798">
        <v>-5.6029836943584863E-2</v>
      </c>
      <c r="I2798">
        <v>0</v>
      </c>
      <c r="J2798">
        <v>-3.3617902166150921</v>
      </c>
      <c r="K2798">
        <v>-5.6029836943584863E-2</v>
      </c>
      <c r="L2798">
        <v>-1.0000000000000002</v>
      </c>
      <c r="M2798">
        <v>-1.0000000000000002</v>
      </c>
      <c r="N2798">
        <v>-1.1205967388716969</v>
      </c>
      <c r="O2798">
        <v>0.93069670004088711</v>
      </c>
      <c r="P2798">
        <v>0.74350416480463055</v>
      </c>
      <c r="Q2798">
        <v>0.47178473125576181</v>
      </c>
      <c r="R2798">
        <v>0.16592090424088521</v>
      </c>
      <c r="S2798">
        <v>0.33333333333333298</v>
      </c>
      <c r="T2798">
        <v>9.7300566470214137E-2</v>
      </c>
      <c r="U2798">
        <v>0.1560685267237405</v>
      </c>
      <c r="V2798">
        <v>0</v>
      </c>
      <c r="W2798">
        <v>25.709290538834907</v>
      </c>
      <c r="X2798">
        <v>0.85865615197618073</v>
      </c>
      <c r="Y2798">
        <v>-1.0000000000000002</v>
      </c>
      <c r="Z2798">
        <v>-1.0000000000000002</v>
      </c>
      <c r="AA2798">
        <v>56.29532878219802</v>
      </c>
      <c r="AB2798">
        <v>-0.19997528450714649</v>
      </c>
      <c r="AC2798">
        <v>0.26415646879293081</v>
      </c>
      <c r="AD2798">
        <v>0.54422116249665964</v>
      </c>
      <c r="AE2798">
        <v>30.4201173391222</v>
      </c>
      <c r="AF2798">
        <v>-1.0000000000000002</v>
      </c>
      <c r="AG2798">
        <v>-1.0000000000000002</v>
      </c>
      <c r="AH2798">
        <v>-1.0000000000000002</v>
      </c>
      <c r="AI2798">
        <v>0</v>
      </c>
      <c r="AJ2798">
        <v>0</v>
      </c>
      <c r="AK2798">
        <v>0.12799658733261146</v>
      </c>
      <c r="AL2798">
        <v>0.26481376622355429</v>
      </c>
      <c r="AM2798">
        <v>0.70260331257794928</v>
      </c>
      <c r="AN2798">
        <v>-9.5248403654109998E-2</v>
      </c>
      <c r="AO2798">
        <v>18.205065751111789</v>
      </c>
      <c r="AP2798">
        <v>-1.0571412602349777</v>
      </c>
      <c r="AQ2798">
        <v>22.347500322219815</v>
      </c>
      <c r="AR2798">
        <v>0.58670242652728777</v>
      </c>
      <c r="AS2798">
        <v>0.80262631503259607</v>
      </c>
      <c r="AT2798">
        <v>-1.0000000000000002</v>
      </c>
      <c r="AU2798">
        <v>-1.0000000000000002</v>
      </c>
      <c r="AV2798">
        <v>-0.28465872971497458</v>
      </c>
      <c r="AW2798">
        <v>56.168884222003904</v>
      </c>
      <c r="AX2798">
        <v>56.168884222003904</v>
      </c>
      <c r="AY2798">
        <v>3.0463858730033138E-2</v>
      </c>
      <c r="AZ2798">
        <v>-24.140644108602928</v>
      </c>
      <c r="BA2798">
        <v>1383.912554498655</v>
      </c>
    </row>
    <row r="2799" spans="1:100" x14ac:dyDescent="0.25">
      <c r="A2799">
        <v>6065</v>
      </c>
      <c r="B2799" t="s">
        <v>3060</v>
      </c>
      <c r="C2799">
        <v>2</v>
      </c>
      <c r="D2799">
        <v>4.4172122259352173</v>
      </c>
      <c r="E2799">
        <v>0.15222115807997072</v>
      </c>
      <c r="F2799">
        <v>0.45598458936123243</v>
      </c>
      <c r="G2799">
        <v>0.46572212767873994</v>
      </c>
      <c r="H2799">
        <v>0.14857592163388594</v>
      </c>
      <c r="I2799">
        <v>0</v>
      </c>
      <c r="J2799">
        <v>8.9145552980331555</v>
      </c>
      <c r="K2799">
        <v>0.14857592163388594</v>
      </c>
      <c r="L2799">
        <v>-1</v>
      </c>
      <c r="M2799">
        <v>-1</v>
      </c>
      <c r="N2799">
        <v>2.9715184326777182</v>
      </c>
      <c r="O2799">
        <v>13.104760965537297</v>
      </c>
      <c r="P2799">
        <v>0.93869708284219766</v>
      </c>
      <c r="Q2799">
        <v>2.4822378052214891</v>
      </c>
      <c r="R2799">
        <v>0.81677949155144514</v>
      </c>
      <c r="S2799">
        <v>0.34262777782953258</v>
      </c>
      <c r="T2799">
        <v>0.33565664542338175</v>
      </c>
      <c r="U2799">
        <v>0.14136481006634</v>
      </c>
      <c r="V2799">
        <v>9.0614850319706425E-3</v>
      </c>
      <c r="W2799">
        <v>28.340943452171295</v>
      </c>
      <c r="X2799">
        <v>1.0981824709306793</v>
      </c>
      <c r="Y2799">
        <v>-1</v>
      </c>
      <c r="Z2799">
        <v>-1</v>
      </c>
      <c r="AA2799">
        <v>50.697358496792987</v>
      </c>
      <c r="AB2799">
        <v>0.18892936772566926</v>
      </c>
      <c r="AC2799">
        <v>0.18917013115134773</v>
      </c>
      <c r="AD2799">
        <v>0.18396447648684108</v>
      </c>
      <c r="AE2799">
        <v>24.208995450854182</v>
      </c>
      <c r="AF2799">
        <v>-1</v>
      </c>
      <c r="AG2799">
        <v>-1</v>
      </c>
      <c r="AH2799">
        <v>-1</v>
      </c>
      <c r="AI2799">
        <v>4.7017632425777152E-3</v>
      </c>
      <c r="AJ2799">
        <v>9.0614850319706425E-3</v>
      </c>
      <c r="AK2799">
        <v>4.2968284267864559E-3</v>
      </c>
      <c r="AL2799">
        <v>0.16753112856246088</v>
      </c>
      <c r="AM2799">
        <v>-3.340972148974497E-3</v>
      </c>
      <c r="AN2799">
        <v>0.18678183236402826</v>
      </c>
      <c r="AO2799">
        <v>0.30194501608740998</v>
      </c>
      <c r="AP2799">
        <v>5.1432162742351704</v>
      </c>
      <c r="AQ2799">
        <v>33.79353237923106</v>
      </c>
      <c r="AR2799">
        <v>0.78932559090687959</v>
      </c>
      <c r="AS2799">
        <v>1.1940290437763266</v>
      </c>
      <c r="AT2799">
        <v>-1</v>
      </c>
      <c r="AU2799">
        <v>-1</v>
      </c>
      <c r="AV2799">
        <v>1.1356156189372049</v>
      </c>
      <c r="AW2799">
        <v>63.868675022642606</v>
      </c>
      <c r="AX2799">
        <v>64.101140582250594</v>
      </c>
      <c r="AY2799">
        <v>0.23633260061046174</v>
      </c>
      <c r="AZ2799">
        <v>12.204950562463745</v>
      </c>
      <c r="BA2799">
        <v>1411.0674193056059</v>
      </c>
    </row>
    <row r="2800" spans="1:100" x14ac:dyDescent="0.25">
      <c r="A2800">
        <v>6066</v>
      </c>
      <c r="B2800" t="s">
        <v>3061</v>
      </c>
      <c r="C2800">
        <v>3</v>
      </c>
      <c r="D2800">
        <v>5.4285680830681144</v>
      </c>
      <c r="E2800">
        <v>0</v>
      </c>
      <c r="F2800">
        <v>-0.17937461828582515</v>
      </c>
      <c r="G2800">
        <v>-0.17937461828582515</v>
      </c>
      <c r="H2800">
        <v>0.34708486537754696</v>
      </c>
      <c r="I2800">
        <v>0</v>
      </c>
      <c r="J2800">
        <v>20.825091922652827</v>
      </c>
      <c r="K2800">
        <v>0.34708486537754696</v>
      </c>
      <c r="L2800">
        <v>-0.99999999999999967</v>
      </c>
      <c r="M2800">
        <v>-0.99999999999999967</v>
      </c>
      <c r="N2800">
        <v>6.9416973075509407</v>
      </c>
      <c r="O2800">
        <v>26.074285387435104</v>
      </c>
      <c r="P2800">
        <v>0.17449178071372357</v>
      </c>
      <c r="Q2800">
        <v>-0.53178283335031251</v>
      </c>
      <c r="R2800">
        <v>-0.17967790378068013</v>
      </c>
      <c r="S2800">
        <v>0.33333333333333304</v>
      </c>
      <c r="T2800">
        <v>0.37346059432828349</v>
      </c>
      <c r="U2800">
        <v>0.29225713477442894</v>
      </c>
      <c r="V2800">
        <v>-4.3039242317458749E-3</v>
      </c>
      <c r="W2800">
        <v>25.90649091307009</v>
      </c>
      <c r="X2800">
        <v>1.5337446159162367</v>
      </c>
      <c r="Y2800">
        <v>-0.99999999999999967</v>
      </c>
      <c r="Z2800">
        <v>-0.99999999999999967</v>
      </c>
      <c r="AA2800">
        <v>31.526154856656504</v>
      </c>
      <c r="AB2800">
        <v>-7.0854451416256792E-2</v>
      </c>
      <c r="AC2800">
        <v>0.19847699573111707</v>
      </c>
      <c r="AD2800">
        <v>-1.1635707367518823E-2</v>
      </c>
      <c r="AE2800">
        <v>5.7993418473670699</v>
      </c>
      <c r="AF2800">
        <v>-0.99999999999999967</v>
      </c>
      <c r="AG2800">
        <v>-0.99999999999999967</v>
      </c>
      <c r="AH2800">
        <v>-0.99999999999999967</v>
      </c>
      <c r="AI2800">
        <v>0</v>
      </c>
      <c r="AJ2800">
        <v>-4.3039242317458749E-3</v>
      </c>
      <c r="AK2800">
        <v>-7.0794868034711411E-2</v>
      </c>
      <c r="AL2800">
        <v>0.41458905370466326</v>
      </c>
      <c r="AM2800">
        <v>0.28451895071699612</v>
      </c>
      <c r="AN2800">
        <v>2.3664615034494151E-2</v>
      </c>
      <c r="AO2800">
        <v>6.758999427751343</v>
      </c>
      <c r="AP2800">
        <v>2.6645606443856695</v>
      </c>
      <c r="AQ2800">
        <v>46.731582835722925</v>
      </c>
      <c r="AR2800">
        <v>0.99474713820429972</v>
      </c>
      <c r="AS2800">
        <v>1.8808294812937834</v>
      </c>
      <c r="AT2800">
        <v>-0.99999999999999967</v>
      </c>
      <c r="AU2800">
        <v>-0.99999999999999967</v>
      </c>
      <c r="AV2800">
        <v>-0.35905252206650523</v>
      </c>
      <c r="AW2800">
        <v>60.26500088847726</v>
      </c>
      <c r="AX2800">
        <v>59.834608465302679</v>
      </c>
      <c r="AY2800">
        <v>4.2874048269295043E-2</v>
      </c>
      <c r="AZ2800">
        <v>9.5590916277155653</v>
      </c>
      <c r="BA2800">
        <v>1420.8109858978287</v>
      </c>
    </row>
    <row r="2801" spans="1:100" x14ac:dyDescent="0.25">
      <c r="A2801">
        <v>6067</v>
      </c>
      <c r="B2801" t="s">
        <v>3062</v>
      </c>
      <c r="C2801">
        <v>3</v>
      </c>
      <c r="D2801">
        <v>6.380043537533032</v>
      </c>
      <c r="E2801">
        <v>2.4679022485710144E-2</v>
      </c>
      <c r="F2801">
        <v>-0.54794299903464116</v>
      </c>
      <c r="G2801">
        <v>-0.54593684062121817</v>
      </c>
      <c r="H2801">
        <v>-1.4517969626142418E-2</v>
      </c>
      <c r="I2801">
        <v>0</v>
      </c>
      <c r="J2801">
        <v>-0.87107817756854877</v>
      </c>
      <c r="K2801">
        <v>-1.4517969626142418E-2</v>
      </c>
      <c r="L2801">
        <v>-1.0000000000000004</v>
      </c>
      <c r="M2801">
        <v>-1.0000000000000004</v>
      </c>
      <c r="N2801">
        <v>-0.29035939252284937</v>
      </c>
      <c r="O2801">
        <v>4.963028519343271</v>
      </c>
      <c r="P2801">
        <v>-2.1933157783173298</v>
      </c>
      <c r="Q2801">
        <v>-0.46904190934429069</v>
      </c>
      <c r="R2801">
        <v>-0.41395131011123026</v>
      </c>
      <c r="S2801">
        <v>0.33333333333333348</v>
      </c>
      <c r="T2801">
        <v>0.32979044875017816</v>
      </c>
      <c r="U2801">
        <v>0.24162310628897099</v>
      </c>
      <c r="V2801">
        <v>0</v>
      </c>
      <c r="W2801">
        <v>36.770594319945019</v>
      </c>
      <c r="X2801">
        <v>1.6272161664545712</v>
      </c>
      <c r="Y2801">
        <v>-1.0000000000000004</v>
      </c>
      <c r="Z2801">
        <v>-1.0000000000000004</v>
      </c>
      <c r="AA2801">
        <v>48.244295273728476</v>
      </c>
      <c r="AB2801">
        <v>0.11673490307218554</v>
      </c>
      <c r="AC2801">
        <v>-4.8499777941249302E-2</v>
      </c>
      <c r="AD2801">
        <v>0.16951792014695763</v>
      </c>
      <c r="AE2801">
        <v>11.887652263894685</v>
      </c>
      <c r="AF2801">
        <v>-1.0000000000000004</v>
      </c>
      <c r="AG2801">
        <v>-1.0000000000000004</v>
      </c>
      <c r="AH2801">
        <v>-1.0000000000000004</v>
      </c>
      <c r="AI2801">
        <v>1.0040436012969398E-3</v>
      </c>
      <c r="AJ2801">
        <v>0</v>
      </c>
      <c r="AK2801">
        <v>-0.14418419511898073</v>
      </c>
      <c r="AL2801">
        <v>0.58989604303424548</v>
      </c>
      <c r="AM2801">
        <v>6.7109392469563156E-3</v>
      </c>
      <c r="AN2801">
        <v>2.2154055124175207E-2</v>
      </c>
      <c r="AO2801">
        <v>-0.55314749442099398</v>
      </c>
      <c r="AP2801">
        <v>3.5033315932756057</v>
      </c>
      <c r="AQ2801">
        <v>35.899516142376456</v>
      </c>
      <c r="AR2801">
        <v>0.90474688837248296</v>
      </c>
      <c r="AS2801">
        <v>1.6126981968284289</v>
      </c>
      <c r="AT2801">
        <v>-1.0000000000000004</v>
      </c>
      <c r="AU2801">
        <v>-1.0000000000000004</v>
      </c>
      <c r="AV2801">
        <v>-0.95988815073244915</v>
      </c>
      <c r="AW2801">
        <v>56.710655386347362</v>
      </c>
      <c r="AX2801">
        <v>56.730736258373312</v>
      </c>
      <c r="AY2801">
        <v>0.2286412723455325</v>
      </c>
      <c r="AZ2801">
        <v>-8.5494612861826003</v>
      </c>
      <c r="BA2801">
        <v>1424.7175961985574</v>
      </c>
    </row>
    <row r="2802" spans="1:100" x14ac:dyDescent="0.25">
      <c r="A2802">
        <v>6068</v>
      </c>
      <c r="B2802" t="s">
        <v>3063</v>
      </c>
      <c r="C2802">
        <v>2</v>
      </c>
      <c r="D2802">
        <v>2.6865033562949105</v>
      </c>
      <c r="E2802">
        <v>-0.23221787983929623</v>
      </c>
      <c r="F2802">
        <v>-0.50131060953617534</v>
      </c>
      <c r="G2802">
        <v>-0.49592023849229738</v>
      </c>
      <c r="H2802">
        <v>-5.036823194105082E-2</v>
      </c>
      <c r="I2802">
        <v>0</v>
      </c>
      <c r="J2802">
        <v>-3.0220939164630503</v>
      </c>
      <c r="K2802">
        <v>-5.036823194105082E-2</v>
      </c>
      <c r="L2802">
        <v>-1</v>
      </c>
      <c r="M2802">
        <v>-1</v>
      </c>
      <c r="N2802">
        <v>-1.0073646388210165</v>
      </c>
      <c r="O2802">
        <v>0.70570337256438087</v>
      </c>
      <c r="P2802">
        <v>-1.0082811531413425</v>
      </c>
      <c r="Q2802">
        <v>-2.0683558027009399</v>
      </c>
      <c r="R2802">
        <v>-0.67785571188869631</v>
      </c>
      <c r="S2802">
        <v>0.30543943054019934</v>
      </c>
      <c r="T2802">
        <v>0.17864669652609841</v>
      </c>
      <c r="U2802">
        <v>-5.3057643316809178E-2</v>
      </c>
      <c r="V2802">
        <v>-1.6646712365278576E-2</v>
      </c>
      <c r="W2802">
        <v>16.070130490998771</v>
      </c>
      <c r="X2802">
        <v>0.19750128271636891</v>
      </c>
      <c r="Y2802">
        <v>-1</v>
      </c>
      <c r="Z2802">
        <v>-1</v>
      </c>
      <c r="AA2802">
        <v>25.433731002512399</v>
      </c>
      <c r="AB2802">
        <v>-2.9151660863345349E-2</v>
      </c>
      <c r="AC2802">
        <v>-2.8993658667020944E-2</v>
      </c>
      <c r="AD2802">
        <v>-3.2325818003932291E-2</v>
      </c>
      <c r="AE2802">
        <v>4.1179569584647098</v>
      </c>
      <c r="AF2802">
        <v>-1</v>
      </c>
      <c r="AG2802">
        <v>-1</v>
      </c>
      <c r="AH2802">
        <v>-1</v>
      </c>
      <c r="AI2802">
        <v>-9.3951366691502423E-3</v>
      </c>
      <c r="AJ2802">
        <v>-1.6646712365278576E-2</v>
      </c>
      <c r="AK2802">
        <v>0.2670282332020904</v>
      </c>
      <c r="AL2802">
        <v>-9.5200276212843091E-2</v>
      </c>
      <c r="AM2802">
        <v>0.30266843560420037</v>
      </c>
      <c r="AN2802">
        <v>-0.11922757538914659</v>
      </c>
      <c r="AO2802">
        <v>8.0941430865558246</v>
      </c>
      <c r="AP2802">
        <v>-2.6489817962332438</v>
      </c>
      <c r="AQ2802">
        <v>20.730385916310205</v>
      </c>
      <c r="AR2802">
        <v>0.50178016740407039</v>
      </c>
      <c r="AS2802">
        <v>0.26414322203288199</v>
      </c>
      <c r="AT2802">
        <v>-1</v>
      </c>
      <c r="AU2802">
        <v>-1</v>
      </c>
      <c r="AV2802">
        <v>-0.84782547982532896</v>
      </c>
      <c r="AW2802">
        <v>34.754192704506863</v>
      </c>
      <c r="AX2802">
        <v>34.605239983702461</v>
      </c>
      <c r="AY2802">
        <v>1.207300964430244E-2</v>
      </c>
      <c r="AZ2802">
        <v>-27.083652431196374</v>
      </c>
      <c r="BA2802">
        <v>1386.9111810681295</v>
      </c>
    </row>
    <row r="2803" spans="1:100" x14ac:dyDescent="0.25">
      <c r="A2803">
        <v>6069</v>
      </c>
      <c r="B2803" t="s">
        <v>3064</v>
      </c>
      <c r="C2803">
        <v>2</v>
      </c>
      <c r="D2803">
        <v>3.4746652486607936</v>
      </c>
      <c r="E2803">
        <v>-5.714499211050026E-2</v>
      </c>
      <c r="F2803">
        <v>-6.5359994877013439E-2</v>
      </c>
      <c r="G2803">
        <v>-5.7989931208386303E-2</v>
      </c>
      <c r="H2803">
        <v>4.0230599154868117E-2</v>
      </c>
      <c r="I2803">
        <v>0</v>
      </c>
      <c r="J2803">
        <v>2.4138359492920869</v>
      </c>
      <c r="K2803">
        <v>4.0230599154868117E-2</v>
      </c>
      <c r="L2803">
        <v>-1</v>
      </c>
      <c r="M2803">
        <v>-1</v>
      </c>
      <c r="N2803">
        <v>0.80461198309736237</v>
      </c>
      <c r="O2803">
        <v>6.3522132318812234</v>
      </c>
      <c r="P2803">
        <v>-0.1216305570841919</v>
      </c>
      <c r="Q2803">
        <v>3.9768306631193795E-3</v>
      </c>
      <c r="R2803">
        <v>2.798632122884781E-3</v>
      </c>
      <c r="S2803">
        <v>0.32237494100511777</v>
      </c>
      <c r="T2803">
        <v>0.25014876172835987</v>
      </c>
      <c r="U2803">
        <v>3.5482013158590738E-2</v>
      </c>
      <c r="V2803">
        <v>-4.9392427466923485E-3</v>
      </c>
      <c r="W2803">
        <v>21.658237961873144</v>
      </c>
      <c r="X2803">
        <v>0.60766997265257849</v>
      </c>
      <c r="Y2803">
        <v>-1</v>
      </c>
      <c r="Z2803">
        <v>-1</v>
      </c>
      <c r="AA2803">
        <v>36.938744239115969</v>
      </c>
      <c r="AB2803">
        <v>7.0162070750879518E-2</v>
      </c>
      <c r="AC2803">
        <v>7.0357762271091084E-2</v>
      </c>
      <c r="AD2803">
        <v>6.6172416330332801E-2</v>
      </c>
      <c r="AE2803">
        <v>13.267381911171206</v>
      </c>
      <c r="AF2803">
        <v>-1</v>
      </c>
      <c r="AG2803">
        <v>-1</v>
      </c>
      <c r="AH2803">
        <v>-1</v>
      </c>
      <c r="AI2803">
        <v>-2.9754322891587786E-3</v>
      </c>
      <c r="AJ2803">
        <v>-4.9392427466923485E-3</v>
      </c>
      <c r="AK2803">
        <v>0.14738079578259727</v>
      </c>
      <c r="AL2803">
        <v>2.4447161206650039E-2</v>
      </c>
      <c r="AM2803">
        <v>0.16331226881767963</v>
      </c>
      <c r="AN2803">
        <v>2.0128591397374121E-2</v>
      </c>
      <c r="AO2803">
        <v>4.5455892629502657</v>
      </c>
      <c r="AP2803">
        <v>0.89957202737231468</v>
      </c>
      <c r="AQ2803">
        <v>26.679320723935117</v>
      </c>
      <c r="AR2803">
        <v>0.63272786698812833</v>
      </c>
      <c r="AS2803">
        <v>0.68761165268918067</v>
      </c>
      <c r="AT2803">
        <v>-1</v>
      </c>
      <c r="AU2803">
        <v>-1</v>
      </c>
      <c r="AV2803">
        <v>5.5430242277626107E-2</v>
      </c>
      <c r="AW2803">
        <v>48.012878715565421</v>
      </c>
      <c r="AX2803">
        <v>48.037623234629699</v>
      </c>
      <c r="AY2803">
        <v>0.11420044811627461</v>
      </c>
      <c r="AZ2803">
        <v>-9.1916890703506748</v>
      </c>
      <c r="BA2803">
        <v>1383.1922369054898</v>
      </c>
    </row>
    <row r="2804" spans="1:100" x14ac:dyDescent="0.25">
      <c r="A2804">
        <v>6070</v>
      </c>
      <c r="B2804" t="s">
        <v>3065</v>
      </c>
      <c r="C2804">
        <v>2</v>
      </c>
      <c r="D2804">
        <v>3.5681432138458624</v>
      </c>
      <c r="E2804">
        <v>-3.6380911199614667E-2</v>
      </c>
      <c r="F2804">
        <v>-1.3655165229400051E-2</v>
      </c>
      <c r="G2804">
        <v>-6.0503050804483482E-3</v>
      </c>
      <c r="H2804">
        <v>5.0975846369967881E-2</v>
      </c>
      <c r="I2804">
        <v>0</v>
      </c>
      <c r="J2804">
        <v>3.0585507821980724</v>
      </c>
      <c r="K2804">
        <v>5.0975846369967881E-2</v>
      </c>
      <c r="L2804">
        <v>-1</v>
      </c>
      <c r="M2804">
        <v>-1</v>
      </c>
      <c r="N2804">
        <v>1.0195169273993576</v>
      </c>
      <c r="O2804">
        <v>7.021903376962916</v>
      </c>
      <c r="P2804">
        <v>-1.6471586126135029E-2</v>
      </c>
      <c r="Q2804">
        <v>0.24976064694481281</v>
      </c>
      <c r="R2804">
        <v>8.3525934075519448E-2</v>
      </c>
      <c r="S2804">
        <v>0.32438353476353826</v>
      </c>
      <c r="T2804">
        <v>0.25862908490355685</v>
      </c>
      <c r="U2804">
        <v>4.598303713053286E-2</v>
      </c>
      <c r="V2804">
        <v>-3.5507076652430965E-3</v>
      </c>
      <c r="W2804">
        <v>22.321001438098563</v>
      </c>
      <c r="X2804">
        <v>0.65631700175819696</v>
      </c>
      <c r="Y2804">
        <v>-1</v>
      </c>
      <c r="Z2804">
        <v>-1</v>
      </c>
      <c r="AA2804">
        <v>38.303267488973539</v>
      </c>
      <c r="AB2804">
        <v>8.194092689218116E-2</v>
      </c>
      <c r="AC2804">
        <v>8.2141088460158676E-2</v>
      </c>
      <c r="AD2804">
        <v>7.7854552461338378E-2</v>
      </c>
      <c r="AE2804">
        <v>14.35252651848681</v>
      </c>
      <c r="AF2804">
        <v>-1</v>
      </c>
      <c r="AG2804">
        <v>-1</v>
      </c>
      <c r="AH2804">
        <v>-1</v>
      </c>
      <c r="AI2804">
        <v>-2.2140393464856545E-3</v>
      </c>
      <c r="AJ2804">
        <v>-3.5507076652430965E-3</v>
      </c>
      <c r="AK2804">
        <v>0.13319031144439986</v>
      </c>
      <c r="AL2804">
        <v>3.8637645544847464E-2</v>
      </c>
      <c r="AM2804">
        <v>0.14678428004611929</v>
      </c>
      <c r="AN2804">
        <v>3.6656580168934465E-2</v>
      </c>
      <c r="AO2804">
        <v>4.1247219335433325</v>
      </c>
      <c r="AP2804">
        <v>1.3204393567792485</v>
      </c>
      <c r="AQ2804">
        <v>27.384879221778927</v>
      </c>
      <c r="AR2804">
        <v>0.64825859058863067</v>
      </c>
      <c r="AS2804">
        <v>0.73783606419814141</v>
      </c>
      <c r="AT2804">
        <v>-1</v>
      </c>
      <c r="AU2804">
        <v>-1</v>
      </c>
      <c r="AV2804">
        <v>0.1625586225784057</v>
      </c>
      <c r="AW2804">
        <v>49.585391928074479</v>
      </c>
      <c r="AX2804">
        <v>49.630737372784182</v>
      </c>
      <c r="AY2804">
        <v>0.12631301690498675</v>
      </c>
      <c r="AZ2804">
        <v>-7.0696576142025123</v>
      </c>
      <c r="BA2804">
        <v>1375.714005442507</v>
      </c>
    </row>
    <row r="2805" spans="1:100" x14ac:dyDescent="0.25">
      <c r="A2805">
        <v>6071</v>
      </c>
      <c r="B2805" t="s">
        <v>3066</v>
      </c>
      <c r="C2805">
        <v>3</v>
      </c>
      <c r="D2805">
        <v>3.6470638366378254</v>
      </c>
      <c r="E2805">
        <v>-0.11278987144723085</v>
      </c>
      <c r="F2805">
        <v>0.82672689651047637</v>
      </c>
      <c r="G2805">
        <v>0.79617090552257397</v>
      </c>
      <c r="H2805">
        <v>0.10525801920203982</v>
      </c>
      <c r="I2805">
        <v>0</v>
      </c>
      <c r="J2805">
        <v>6.3154811521223904</v>
      </c>
      <c r="K2805">
        <v>0.10525801920203982</v>
      </c>
      <c r="L2805">
        <v>-1</v>
      </c>
      <c r="M2805">
        <v>-1</v>
      </c>
      <c r="N2805">
        <v>2.1051603840407971</v>
      </c>
      <c r="O2805">
        <v>10.758715894282789</v>
      </c>
      <c r="P2805">
        <v>-0.54195376316605659</v>
      </c>
      <c r="Q2805">
        <v>2.2639553714656513</v>
      </c>
      <c r="R2805">
        <v>0.53743679535834166</v>
      </c>
      <c r="S2805">
        <v>0.33333333333333309</v>
      </c>
      <c r="T2805">
        <v>0.3060100824188427</v>
      </c>
      <c r="U2805">
        <v>-6.2700910723867201E-2</v>
      </c>
      <c r="V2805">
        <v>0</v>
      </c>
      <c r="W2805">
        <v>18.855379433050754</v>
      </c>
      <c r="X2805">
        <v>0.2575024200263617</v>
      </c>
      <c r="Y2805">
        <v>-1</v>
      </c>
      <c r="Z2805">
        <v>-1</v>
      </c>
      <c r="AA2805">
        <v>36.753605509254001</v>
      </c>
      <c r="AB2805">
        <v>0.1613730938899321</v>
      </c>
      <c r="AC2805">
        <v>0.2440725047686978</v>
      </c>
      <c r="AD2805">
        <v>-5.8229813041732165E-2</v>
      </c>
      <c r="AE2805">
        <v>17.360789280844884</v>
      </c>
      <c r="AF2805">
        <v>-1</v>
      </c>
      <c r="AG2805">
        <v>-1</v>
      </c>
      <c r="AH2805">
        <v>-1</v>
      </c>
      <c r="AI2805">
        <v>8.1251711526286061E-2</v>
      </c>
      <c r="AJ2805">
        <v>0</v>
      </c>
      <c r="AK2805">
        <v>0.36299557176747405</v>
      </c>
      <c r="AL2805">
        <v>0.11346196342354603</v>
      </c>
      <c r="AM2805">
        <v>0.10578640851782667</v>
      </c>
      <c r="AN2805">
        <v>-0.11880347337809744</v>
      </c>
      <c r="AO2805">
        <v>4.4596380717830364</v>
      </c>
      <c r="AP2805">
        <v>-2.4027770173347056</v>
      </c>
      <c r="AQ2805">
        <v>25.170860585173141</v>
      </c>
      <c r="AR2805">
        <v>0.57664250502830883</v>
      </c>
      <c r="AS2805">
        <v>0.36276043922840218</v>
      </c>
      <c r="AT2805">
        <v>-1</v>
      </c>
      <c r="AU2805">
        <v>-1</v>
      </c>
      <c r="AV2805">
        <v>1.3336077008809164</v>
      </c>
      <c r="AW2805">
        <v>45.109544386202089</v>
      </c>
      <c r="AX2805">
        <v>46.734578616727823</v>
      </c>
      <c r="AY2805">
        <v>5.2503725238249241E-2</v>
      </c>
      <c r="AZ2805">
        <v>-27.745649120445641</v>
      </c>
      <c r="BA2805">
        <v>1396.0284330077136</v>
      </c>
    </row>
    <row r="2806" spans="1:100" x14ac:dyDescent="0.25">
      <c r="A2806">
        <v>6072</v>
      </c>
      <c r="B2806" t="s">
        <v>3067</v>
      </c>
      <c r="C2806">
        <v>2</v>
      </c>
      <c r="D2806">
        <v>2.7431755434270899</v>
      </c>
      <c r="E2806">
        <v>-0.21962939573312548</v>
      </c>
      <c r="F2806">
        <v>-0.46996390899957619</v>
      </c>
      <c r="G2806">
        <v>-0.46443118964885832</v>
      </c>
      <c r="H2806">
        <v>-4.3853791241041565E-2</v>
      </c>
      <c r="I2806">
        <v>0</v>
      </c>
      <c r="J2806">
        <v>-2.6312274744624933</v>
      </c>
      <c r="K2806">
        <v>-4.3853791241041565E-2</v>
      </c>
      <c r="L2806">
        <v>-1</v>
      </c>
      <c r="M2806">
        <v>-1</v>
      </c>
      <c r="N2806">
        <v>-0.8770758248208308</v>
      </c>
      <c r="O2806">
        <v>1.1117114103677981</v>
      </c>
      <c r="P2806">
        <v>-0.94452720996378647</v>
      </c>
      <c r="Q2806">
        <v>-1.9193462858292334</v>
      </c>
      <c r="R2806">
        <v>-0.62891377403330928</v>
      </c>
      <c r="S2806">
        <v>0.30665716566231471</v>
      </c>
      <c r="T2806">
        <v>0.18378799866050655</v>
      </c>
      <c r="U2806">
        <v>-4.6691266016670174E-2</v>
      </c>
      <c r="V2806">
        <v>-1.5804895581829195E-2</v>
      </c>
      <c r="W2806">
        <v>16.47193914905694</v>
      </c>
      <c r="X2806">
        <v>0.22699415337781281</v>
      </c>
      <c r="Y2806">
        <v>-1</v>
      </c>
      <c r="Z2806">
        <v>-1</v>
      </c>
      <c r="AA2806">
        <v>26.260990312329831</v>
      </c>
      <c r="AB2806">
        <v>-2.2010581806679155E-2</v>
      </c>
      <c r="AC2806">
        <v>-2.1849869587912768E-2</v>
      </c>
      <c r="AD2806">
        <v>-2.5243376664850922E-2</v>
      </c>
      <c r="AE2806">
        <v>4.7758394672411004</v>
      </c>
      <c r="AF2806">
        <v>-1</v>
      </c>
      <c r="AG2806">
        <v>-1</v>
      </c>
      <c r="AH2806">
        <v>-1</v>
      </c>
      <c r="AI2806">
        <v>-8.933532661800879E-3</v>
      </c>
      <c r="AJ2806">
        <v>-1.5804895581829195E-2</v>
      </c>
      <c r="AK2806">
        <v>0.25842507434729073</v>
      </c>
      <c r="AL2806">
        <v>-8.6597117358043388E-2</v>
      </c>
      <c r="AM2806">
        <v>0.29264813541125134</v>
      </c>
      <c r="AN2806">
        <v>-0.10920727519619759</v>
      </c>
      <c r="AO2806">
        <v>7.838986997067261</v>
      </c>
      <c r="AP2806">
        <v>-2.3938257067446802</v>
      </c>
      <c r="AQ2806">
        <v>21.158139592198847</v>
      </c>
      <c r="AR2806">
        <v>0.51119586309709575</v>
      </c>
      <c r="AS2806">
        <v>0.29459240053183855</v>
      </c>
      <c r="AT2806">
        <v>-1</v>
      </c>
      <c r="AU2806">
        <v>-1</v>
      </c>
      <c r="AV2806">
        <v>-0.78287755756842892</v>
      </c>
      <c r="AW2806">
        <v>35.707548534094101</v>
      </c>
      <c r="AX2806">
        <v>35.571085382472788</v>
      </c>
      <c r="AY2806">
        <v>1.9416406172952316E-2</v>
      </c>
      <c r="AZ2806">
        <v>-25.79714428411479</v>
      </c>
      <c r="BA2806">
        <v>1399.0468703349461</v>
      </c>
    </row>
    <row r="2807" spans="1:100" x14ac:dyDescent="0.25">
      <c r="A2807">
        <v>6073</v>
      </c>
      <c r="B2807" t="s">
        <v>3068</v>
      </c>
      <c r="C2807">
        <v>3</v>
      </c>
      <c r="D2807">
        <v>4.5384130806718961</v>
      </c>
      <c r="E2807">
        <v>-3.7945453706033097E-2</v>
      </c>
      <c r="F2807">
        <v>-0.31130551319414046</v>
      </c>
      <c r="G2807">
        <v>-0.32408359794639352</v>
      </c>
      <c r="H2807">
        <v>7.7883771176317049E-2</v>
      </c>
      <c r="I2807">
        <v>0</v>
      </c>
      <c r="J2807">
        <v>4.6730262705790242</v>
      </c>
      <c r="K2807">
        <v>7.7883771176317049E-2</v>
      </c>
      <c r="L2807">
        <v>-1.0000000000000011</v>
      </c>
      <c r="M2807">
        <v>-1.0000000000000011</v>
      </c>
      <c r="N2807">
        <v>1.5576754235263408</v>
      </c>
      <c r="O2807">
        <v>8.887355753304524</v>
      </c>
      <c r="P2807">
        <v>-0.95569603708538975</v>
      </c>
      <c r="Q2807">
        <v>7.2897396193828762E-2</v>
      </c>
      <c r="R2807">
        <v>-0.18996935733641629</v>
      </c>
      <c r="S2807">
        <v>0.33333333333333348</v>
      </c>
      <c r="T2807">
        <v>0.33834640509063896</v>
      </c>
      <c r="U2807">
        <v>-8.1199456653385155E-2</v>
      </c>
      <c r="V2807">
        <v>0</v>
      </c>
      <c r="W2807">
        <v>20.50386042377081</v>
      </c>
      <c r="X2807">
        <v>0.26827239810623316</v>
      </c>
      <c r="Y2807">
        <v>-1.0000000000000011</v>
      </c>
      <c r="Z2807">
        <v>-1.0000000000000011</v>
      </c>
      <c r="AA2807">
        <v>44.756342884006202</v>
      </c>
      <c r="AB2807">
        <v>0.2384787915590886</v>
      </c>
      <c r="AC2807">
        <v>4.3820143349173363E-2</v>
      </c>
      <c r="AD2807">
        <v>0.20655010144317423</v>
      </c>
      <c r="AE2807">
        <v>24.442451817571808</v>
      </c>
      <c r="AF2807">
        <v>-1.0000000000000011</v>
      </c>
      <c r="AG2807">
        <v>-1.0000000000000011</v>
      </c>
      <c r="AH2807">
        <v>-1.0000000000000011</v>
      </c>
      <c r="AI2807">
        <v>-8.0290303515748972E-3</v>
      </c>
      <c r="AJ2807">
        <v>0</v>
      </c>
      <c r="AK2807">
        <v>-1.4544500109466729E-2</v>
      </c>
      <c r="AL2807">
        <v>0.50215348018973827</v>
      </c>
      <c r="AM2807">
        <v>-0.29417277365593347</v>
      </c>
      <c r="AN2807">
        <v>0.14723025768197134</v>
      </c>
      <c r="AO2807">
        <v>-7.4270418419456723</v>
      </c>
      <c r="AP2807">
        <v>6.1915238429979746</v>
      </c>
      <c r="AQ2807">
        <v>25.176886694349832</v>
      </c>
      <c r="AR2807">
        <v>0.59048028177058731</v>
      </c>
      <c r="AS2807">
        <v>0.34615616928255033</v>
      </c>
      <c r="AT2807">
        <v>-1.0000000000000011</v>
      </c>
      <c r="AU2807">
        <v>-1.0000000000000011</v>
      </c>
      <c r="AV2807">
        <v>-0.5140529552828097</v>
      </c>
      <c r="AW2807">
        <v>59.835222480308694</v>
      </c>
      <c r="AX2807">
        <v>59.674641873277203</v>
      </c>
      <c r="AY2807">
        <v>0.21529680549829036</v>
      </c>
      <c r="AZ2807">
        <v>9.8566450238738241</v>
      </c>
      <c r="BA2807">
        <v>1409.5428698556223</v>
      </c>
    </row>
    <row r="2808" spans="1:100" x14ac:dyDescent="0.25">
      <c r="A2808">
        <v>6074</v>
      </c>
      <c r="B2808" t="s">
        <v>3069</v>
      </c>
      <c r="C2808">
        <v>3</v>
      </c>
      <c r="D2808">
        <v>3.606224701678868</v>
      </c>
      <c r="E2808">
        <v>0</v>
      </c>
      <c r="F2808">
        <v>-0.12292445115946911</v>
      </c>
      <c r="G2808">
        <v>-0.12292445115946911</v>
      </c>
      <c r="H2808">
        <v>-0.1428212529722174</v>
      </c>
      <c r="I2808">
        <v>0</v>
      </c>
      <c r="J2808">
        <v>-8.5692751783330401</v>
      </c>
      <c r="K2808">
        <v>-0.1428212529722174</v>
      </c>
      <c r="L2808">
        <v>-1.0000000000000011</v>
      </c>
      <c r="M2808">
        <v>-1.0000000000000011</v>
      </c>
      <c r="N2808">
        <v>-2.8564250594443461</v>
      </c>
      <c r="O2808">
        <v>-5.0859749278136395</v>
      </c>
      <c r="P2808">
        <v>-0.23163319439877808</v>
      </c>
      <c r="Q2808">
        <v>-1.6137848663525509</v>
      </c>
      <c r="R2808">
        <v>-0.55688202273688603</v>
      </c>
      <c r="S2808">
        <v>0.33333333333333387</v>
      </c>
      <c r="T2808">
        <v>0.34993332153584106</v>
      </c>
      <c r="U2808">
        <v>-0.11062837293662216</v>
      </c>
      <c r="V2808">
        <v>-3.910023857442344E-4</v>
      </c>
      <c r="W2808">
        <v>28.602741300761018</v>
      </c>
      <c r="X2808">
        <v>0.39282033693515828</v>
      </c>
      <c r="Y2808">
        <v>-1.0000000000000011</v>
      </c>
      <c r="Z2808">
        <v>-1.0000000000000011</v>
      </c>
      <c r="AA2808">
        <v>32.023837075042614</v>
      </c>
      <c r="AB2808">
        <v>-3.570729516664993E-2</v>
      </c>
      <c r="AC2808">
        <v>4.2791032980613125E-2</v>
      </c>
      <c r="AD2808">
        <v>7.247581812640623E-2</v>
      </c>
      <c r="AE2808">
        <v>3.9779777970184758</v>
      </c>
      <c r="AF2808">
        <v>-1.0000000000000011</v>
      </c>
      <c r="AG2808">
        <v>-1.0000000000000011</v>
      </c>
      <c r="AH2808">
        <v>-1.0000000000000011</v>
      </c>
      <c r="AI2808">
        <v>0</v>
      </c>
      <c r="AJ2808">
        <v>-3.910023857442344E-4</v>
      </c>
      <c r="AK2808">
        <v>-1.3125540099465137E-2</v>
      </c>
      <c r="AL2808">
        <v>3.117145933000201E-2</v>
      </c>
      <c r="AM2808">
        <v>0.11473417582601396</v>
      </c>
      <c r="AN2808">
        <v>0.62144268938509661</v>
      </c>
      <c r="AO2808">
        <v>2.8027266951530243</v>
      </c>
      <c r="AP2808">
        <v>15.691924531277428</v>
      </c>
      <c r="AQ2808">
        <v>20.033466122427988</v>
      </c>
      <c r="AR2808">
        <v>0.57224727954680821</v>
      </c>
      <c r="AS2808">
        <v>0.24999908396294121</v>
      </c>
      <c r="AT2808">
        <v>-1.0000000000000011</v>
      </c>
      <c r="AU2808">
        <v>-1.0000000000000011</v>
      </c>
      <c r="AV2808">
        <v>-0.67980647389635496</v>
      </c>
      <c r="AW2808">
        <v>42.629786678506413</v>
      </c>
      <c r="AX2808">
        <v>42.590686439931993</v>
      </c>
      <c r="AY2808">
        <v>0.11170506546256936</v>
      </c>
      <c r="AZ2808">
        <v>-25.453108710849556</v>
      </c>
      <c r="BA2808">
        <v>1324.7754048619793</v>
      </c>
    </row>
    <row r="2809" spans="1:100" x14ac:dyDescent="0.25">
      <c r="A2809">
        <v>6075</v>
      </c>
      <c r="B2809" t="s">
        <v>3070</v>
      </c>
      <c r="C2809">
        <v>3</v>
      </c>
      <c r="D2809">
        <v>4.7940155150357544</v>
      </c>
      <c r="E2809">
        <v>6.3393971393407744</v>
      </c>
      <c r="F2809">
        <v>-8.7841318368260222E-3</v>
      </c>
      <c r="G2809">
        <v>1.9085641813921517</v>
      </c>
      <c r="H2809">
        <v>0.35920678942029871</v>
      </c>
      <c r="I2809">
        <v>0</v>
      </c>
      <c r="J2809">
        <v>21.552407365217924</v>
      </c>
      <c r="K2809">
        <v>0.35920678942029871</v>
      </c>
      <c r="L2809">
        <v>-1.0000000000000004</v>
      </c>
      <c r="M2809">
        <v>-1.0000000000000004</v>
      </c>
      <c r="N2809">
        <v>7.184135788405972</v>
      </c>
      <c r="O2809">
        <v>28.25498706164581</v>
      </c>
      <c r="P2809">
        <v>-1.7165412422987412</v>
      </c>
      <c r="Q2809">
        <v>0.71994446342639518</v>
      </c>
      <c r="R2809">
        <v>6.0534463545921374E-2</v>
      </c>
      <c r="S2809">
        <v>0.33333333333333331</v>
      </c>
      <c r="T2809">
        <v>0.3817278466215675</v>
      </c>
      <c r="U2809">
        <v>2.0112832708749244E-2</v>
      </c>
      <c r="V2809">
        <v>0</v>
      </c>
      <c r="W2809">
        <v>15.03868892973405</v>
      </c>
      <c r="X2809">
        <v>0.48903170620776698</v>
      </c>
      <c r="Y2809">
        <v>-1.0000000000000004</v>
      </c>
      <c r="Z2809">
        <v>-1.0000000000000004</v>
      </c>
      <c r="AA2809">
        <v>56.807781899762119</v>
      </c>
      <c r="AB2809">
        <v>0.33940657138322095</v>
      </c>
      <c r="AC2809">
        <v>0.29118617036987149</v>
      </c>
      <c r="AD2809">
        <v>0.20357842837655046</v>
      </c>
      <c r="AE2809">
        <v>41.708558506482149</v>
      </c>
      <c r="AF2809">
        <v>-1.0000000000000004</v>
      </c>
      <c r="AG2809">
        <v>-1.0000000000000004</v>
      </c>
      <c r="AH2809">
        <v>-1.0000000000000004</v>
      </c>
      <c r="AI2809">
        <v>0</v>
      </c>
      <c r="AJ2809">
        <v>0</v>
      </c>
      <c r="AK2809">
        <v>-0.1440884574594424</v>
      </c>
      <c r="AL2809">
        <v>0.25180790237218537</v>
      </c>
      <c r="AM2809">
        <v>1.3602942574215973E-2</v>
      </c>
      <c r="AN2809">
        <v>0.14734426931020739</v>
      </c>
      <c r="AO2809">
        <v>-0.38036872294181256</v>
      </c>
      <c r="AP2809">
        <v>4.9426462446161086</v>
      </c>
      <c r="AQ2809">
        <v>36.591096294951981</v>
      </c>
      <c r="AR2809">
        <v>0.73517401266365012</v>
      </c>
      <c r="AS2809">
        <v>0.84823849562806486</v>
      </c>
      <c r="AT2809">
        <v>-1.0000000000000004</v>
      </c>
      <c r="AU2809">
        <v>-1.0000000000000004</v>
      </c>
      <c r="AV2809">
        <v>1.9690986449380727</v>
      </c>
      <c r="AW2809">
        <v>90.005415206024082</v>
      </c>
      <c r="AX2809">
        <v>90.005415206024082</v>
      </c>
      <c r="AY2809">
        <v>0.43016473266177641</v>
      </c>
      <c r="AZ2809">
        <v>49.362400921196567</v>
      </c>
      <c r="BA2809">
        <v>1521.12508835778</v>
      </c>
    </row>
    <row r="2810" spans="1:100" x14ac:dyDescent="0.25">
      <c r="A2810">
        <v>6076</v>
      </c>
      <c r="B2810" t="s">
        <v>1858</v>
      </c>
      <c r="C2810">
        <v>3</v>
      </c>
      <c r="D2810">
        <v>5.7095038308599584</v>
      </c>
      <c r="E2810">
        <v>0</v>
      </c>
      <c r="F2810">
        <v>4.136114764764566E-2</v>
      </c>
      <c r="G2810">
        <v>4.136114764764566E-2</v>
      </c>
      <c r="H2810">
        <v>0.11164409664615862</v>
      </c>
      <c r="I2810">
        <v>0</v>
      </c>
      <c r="J2810">
        <v>6.698645798769518</v>
      </c>
      <c r="K2810">
        <v>0.11164409664615862</v>
      </c>
      <c r="L2810">
        <v>-1.0000000000000002</v>
      </c>
      <c r="M2810">
        <v>-1.0000000000000002</v>
      </c>
      <c r="N2810">
        <v>2.2328819329231737</v>
      </c>
      <c r="O2810">
        <v>12.449510777277123</v>
      </c>
      <c r="P2810">
        <v>-9.6649609589690266E-2</v>
      </c>
      <c r="Q2810">
        <v>-0.86140236438241269</v>
      </c>
      <c r="R2810">
        <v>-0.28341478357799366</v>
      </c>
      <c r="S2810">
        <v>0.33333333333333331</v>
      </c>
      <c r="T2810">
        <v>0.36845018030184329</v>
      </c>
      <c r="U2810">
        <v>1.8996008415726726E-2</v>
      </c>
      <c r="V2810">
        <v>0</v>
      </c>
      <c r="W2810">
        <v>24.365417016189792</v>
      </c>
      <c r="X2810">
        <v>0.70124029762043516</v>
      </c>
      <c r="Y2810">
        <v>-1.0000000000000002</v>
      </c>
      <c r="Z2810">
        <v>-1.0000000000000002</v>
      </c>
      <c r="AA2810">
        <v>52.662192448518709</v>
      </c>
      <c r="AB2810">
        <v>0.39489080110774061</v>
      </c>
      <c r="AC2810">
        <v>2.5210271781008313E-3</v>
      </c>
      <c r="AD2810">
        <v>0.17419197603229719</v>
      </c>
      <c r="AE2810">
        <v>28.580190215906921</v>
      </c>
      <c r="AF2810">
        <v>-1.0000000000000002</v>
      </c>
      <c r="AG2810">
        <v>-1.0000000000000002</v>
      </c>
      <c r="AH2810">
        <v>-1.0000000000000002</v>
      </c>
      <c r="AI2810">
        <v>0</v>
      </c>
      <c r="AJ2810">
        <v>0</v>
      </c>
      <c r="AK2810">
        <v>5.3378327357379456E-2</v>
      </c>
      <c r="AL2810">
        <v>0.20689273582684073</v>
      </c>
      <c r="AM2810">
        <v>-0.17812648489315661</v>
      </c>
      <c r="AN2810">
        <v>0.10737669084029318</v>
      </c>
      <c r="AO2810">
        <v>-4.1862704855420185</v>
      </c>
      <c r="AP2810">
        <v>3.718880950141533</v>
      </c>
      <c r="AQ2810">
        <v>31.064062814959307</v>
      </c>
      <c r="AR2810">
        <v>0.72077952205090323</v>
      </c>
      <c r="AS2810">
        <v>0.81288439426659331</v>
      </c>
      <c r="AT2810">
        <v>-1.0000000000000002</v>
      </c>
      <c r="AU2810">
        <v>-1.0000000000000002</v>
      </c>
      <c r="AV2810">
        <v>-0.24205363593034801</v>
      </c>
      <c r="AW2810">
        <v>68.830584175937418</v>
      </c>
      <c r="AX2810">
        <v>68.830584175937418</v>
      </c>
      <c r="AY2810">
        <v>0.10810193153589662</v>
      </c>
      <c r="AZ2810">
        <v>-8.0072272584888609</v>
      </c>
      <c r="BA2810">
        <v>1374.3763259287828</v>
      </c>
      <c r="CU2810" t="e">
        <v>#N/A</v>
      </c>
      <c r="CV2810" t="e">
        <v>#N/A</v>
      </c>
    </row>
    <row r="2811" spans="1:100" x14ac:dyDescent="0.25">
      <c r="A2811">
        <v>6077</v>
      </c>
      <c r="B2811" t="s">
        <v>3071</v>
      </c>
      <c r="C2811">
        <v>3</v>
      </c>
      <c r="D2811">
        <v>4.7616329763904082</v>
      </c>
      <c r="E2811">
        <v>0</v>
      </c>
      <c r="F2811">
        <v>9.8956002603417914E-2</v>
      </c>
      <c r="G2811">
        <v>9.8956002603417914E-2</v>
      </c>
      <c r="H2811">
        <v>-0.12134728999169152</v>
      </c>
      <c r="I2811">
        <v>0</v>
      </c>
      <c r="J2811">
        <v>-7.2808373995014923</v>
      </c>
      <c r="K2811">
        <v>-0.12134728999169152</v>
      </c>
      <c r="L2811">
        <v>-1.0000000000000016</v>
      </c>
      <c r="M2811">
        <v>-1.0000000000000016</v>
      </c>
      <c r="N2811">
        <v>-2.4269457998338311</v>
      </c>
      <c r="O2811">
        <v>-2.4202484205076717</v>
      </c>
      <c r="P2811">
        <v>-0.19297385997091043</v>
      </c>
      <c r="Q2811">
        <v>0.15539239577857628</v>
      </c>
      <c r="R2811">
        <v>4.4574266785185723E-2</v>
      </c>
      <c r="S2811">
        <v>0.33333333333333404</v>
      </c>
      <c r="T2811">
        <v>0.32599926432562421</v>
      </c>
      <c r="U2811">
        <v>0.11695042199847408</v>
      </c>
      <c r="V2811">
        <v>-1.2157297604789197E-2</v>
      </c>
      <c r="W2811">
        <v>35.418920481773384</v>
      </c>
      <c r="X2811">
        <v>1.1724735402824429</v>
      </c>
      <c r="Y2811">
        <v>-1.0000000000000016</v>
      </c>
      <c r="Z2811">
        <v>-1.0000000000000016</v>
      </c>
      <c r="AA2811">
        <v>55.142944232203533</v>
      </c>
      <c r="AB2811">
        <v>-7.8475065526523571E-2</v>
      </c>
      <c r="AC2811">
        <v>0.31400554293470645</v>
      </c>
      <c r="AD2811">
        <v>0.15805851226471698</v>
      </c>
      <c r="AE2811">
        <v>19.679449483644991</v>
      </c>
      <c r="AF2811">
        <v>-1.0000000000000016</v>
      </c>
      <c r="AG2811">
        <v>-1.0000000000000016</v>
      </c>
      <c r="AH2811">
        <v>-1.0000000000000016</v>
      </c>
      <c r="AI2811">
        <v>0</v>
      </c>
      <c r="AJ2811">
        <v>-1.2157297604789197E-2</v>
      </c>
      <c r="AK2811">
        <v>0.19098753791727205</v>
      </c>
      <c r="AL2811">
        <v>0.2430919482614122</v>
      </c>
      <c r="AM2811">
        <v>-4.2853916738012657E-2</v>
      </c>
      <c r="AN2811">
        <v>-0.23621775644183454</v>
      </c>
      <c r="AO2811">
        <v>-0.11641022886395601</v>
      </c>
      <c r="AP2811">
        <v>-4.6899841697388016</v>
      </c>
      <c r="AQ2811">
        <v>28.138083082271898</v>
      </c>
      <c r="AR2811">
        <v>0.76412572205264306</v>
      </c>
      <c r="AS2811">
        <v>1.0511262502907506</v>
      </c>
      <c r="AT2811">
        <v>-1.0000000000000016</v>
      </c>
      <c r="AU2811">
        <v>-1.0000000000000016</v>
      </c>
      <c r="AV2811">
        <v>0.14353026938860353</v>
      </c>
      <c r="AW2811">
        <v>48.032711641957093</v>
      </c>
      <c r="AX2811">
        <v>46.816981881478156</v>
      </c>
      <c r="AY2811">
        <v>0.17856831454553934</v>
      </c>
      <c r="AZ2811">
        <v>-3.8264181556612562</v>
      </c>
      <c r="BA2811">
        <v>1392.4352659743588</v>
      </c>
    </row>
    <row r="2812" spans="1:100" x14ac:dyDescent="0.25">
      <c r="A2812">
        <v>6078</v>
      </c>
      <c r="B2812" t="s">
        <v>1324</v>
      </c>
      <c r="C2812">
        <v>2</v>
      </c>
      <c r="D2812">
        <v>3.6688961488586784</v>
      </c>
      <c r="E2812">
        <v>-1.400085521023315E-2</v>
      </c>
      <c r="F2812">
        <v>4.2073618885883443E-2</v>
      </c>
      <c r="G2812">
        <v>4.9931548669765055E-2</v>
      </c>
      <c r="H2812">
        <v>6.2557347873730906E-2</v>
      </c>
      <c r="I2812">
        <v>0</v>
      </c>
      <c r="J2812">
        <v>3.7534408724238544</v>
      </c>
      <c r="K2812">
        <v>6.2557347873730906E-2</v>
      </c>
      <c r="L2812">
        <v>-1</v>
      </c>
      <c r="M2812">
        <v>-1</v>
      </c>
      <c r="N2812">
        <v>1.2511469574746181</v>
      </c>
      <c r="O2812">
        <v>7.7437124956418923</v>
      </c>
      <c r="P2812">
        <v>9.6871434830465758E-2</v>
      </c>
      <c r="Q2812">
        <v>0.51467271279909488</v>
      </c>
      <c r="R2812">
        <v>0.17053587905336429</v>
      </c>
      <c r="S2812">
        <v>0.32654844834513613</v>
      </c>
      <c r="T2812">
        <v>0.26776939351068912</v>
      </c>
      <c r="U2812">
        <v>5.7301308593956823E-2</v>
      </c>
      <c r="V2812">
        <v>-2.0541091401543544E-3</v>
      </c>
      <c r="W2812">
        <v>23.035344816420984</v>
      </c>
      <c r="X2812">
        <v>0.70875001046074193</v>
      </c>
      <c r="Y2812">
        <v>-1</v>
      </c>
      <c r="Z2812">
        <v>-1</v>
      </c>
      <c r="AA2812">
        <v>39.773985449555923</v>
      </c>
      <c r="AB2812">
        <v>9.4636478458588441E-2</v>
      </c>
      <c r="AC2812">
        <v>9.484145795805575E-2</v>
      </c>
      <c r="AD2812">
        <v>9.044585673382452E-2</v>
      </c>
      <c r="AE2812">
        <v>15.522123052642431</v>
      </c>
      <c r="AF2812">
        <v>-1</v>
      </c>
      <c r="AG2812">
        <v>-1</v>
      </c>
      <c r="AH2812">
        <v>-1</v>
      </c>
      <c r="AI2812">
        <v>-1.3933906137015698E-3</v>
      </c>
      <c r="AJ2812">
        <v>-2.0541091401543544E-3</v>
      </c>
      <c r="AK2812">
        <v>0.11789544549929529</v>
      </c>
      <c r="AL2812">
        <v>5.393251148995204E-2</v>
      </c>
      <c r="AM2812">
        <v>0.12896999220516456</v>
      </c>
      <c r="AN2812">
        <v>5.4470868009889199E-2</v>
      </c>
      <c r="AO2812">
        <v>3.671100391773539</v>
      </c>
      <c r="AP2812">
        <v>1.7740608985490416</v>
      </c>
      <c r="AQ2812">
        <v>28.145348165879902</v>
      </c>
      <c r="AR2812">
        <v>0.66499800059317526</v>
      </c>
      <c r="AS2812">
        <v>0.7919692158858237</v>
      </c>
      <c r="AT2812">
        <v>-1</v>
      </c>
      <c r="AU2812">
        <v>-1</v>
      </c>
      <c r="AV2812">
        <v>0.27802432315397474</v>
      </c>
      <c r="AW2812">
        <v>51.28028677514402</v>
      </c>
      <c r="AX2812">
        <v>51.347836422936744</v>
      </c>
      <c r="AY2812">
        <v>0.13936825247404577</v>
      </c>
      <c r="AZ2812">
        <v>-4.7824779887885418</v>
      </c>
      <c r="BA2812">
        <v>1382.3877585175883</v>
      </c>
    </row>
    <row r="2813" spans="1:100" x14ac:dyDescent="0.25">
      <c r="A2813">
        <v>6079</v>
      </c>
      <c r="B2813" t="s">
        <v>1916</v>
      </c>
      <c r="C2813">
        <v>3</v>
      </c>
      <c r="D2813">
        <v>5.5885265738408174</v>
      </c>
      <c r="E2813">
        <v>-2.1372114244880933E-2</v>
      </c>
      <c r="F2813">
        <v>-3.7453627682906155E-3</v>
      </c>
      <c r="G2813">
        <v>-5.3885719004156075E-3</v>
      </c>
      <c r="H2813">
        <v>-0.11490148707428084</v>
      </c>
      <c r="I2813">
        <v>0</v>
      </c>
      <c r="J2813">
        <v>-6.8940892244568532</v>
      </c>
      <c r="K2813">
        <v>-0.11490148707428084</v>
      </c>
      <c r="L2813">
        <v>-1</v>
      </c>
      <c r="M2813">
        <v>-1</v>
      </c>
      <c r="N2813">
        <v>-2.2980297414856174</v>
      </c>
      <c r="O2813">
        <v>-1.3109512225164481</v>
      </c>
      <c r="P2813">
        <v>2.5142780695172817</v>
      </c>
      <c r="Q2813">
        <v>9.6075305784629028E-2</v>
      </c>
      <c r="R2813">
        <v>0.17230262944477925</v>
      </c>
      <c r="S2813">
        <v>0.33333333333333348</v>
      </c>
      <c r="T2813">
        <v>-6.01807899663174E-2</v>
      </c>
      <c r="U2813">
        <v>-0.22284297310670095</v>
      </c>
      <c r="V2813">
        <v>0</v>
      </c>
      <c r="W2813">
        <v>6.6084422933838383</v>
      </c>
      <c r="X2813">
        <v>-0.82162066776555553</v>
      </c>
      <c r="Y2813">
        <v>-1</v>
      </c>
      <c r="Z2813">
        <v>-1</v>
      </c>
      <c r="AA2813">
        <v>3.735125559839283</v>
      </c>
      <c r="AB2813">
        <v>-3.1900534210198235E-2</v>
      </c>
      <c r="AC2813">
        <v>-0.15989396485079954</v>
      </c>
      <c r="AD2813">
        <v>0.13088211180121109</v>
      </c>
      <c r="AE2813">
        <v>-3.0456193629893384</v>
      </c>
      <c r="AF2813">
        <v>-1</v>
      </c>
      <c r="AG2813">
        <v>-1</v>
      </c>
      <c r="AH2813">
        <v>-1</v>
      </c>
      <c r="AI2813">
        <v>0</v>
      </c>
      <c r="AJ2813">
        <v>0</v>
      </c>
      <c r="AK2813">
        <v>0.29886420404318631</v>
      </c>
      <c r="AL2813">
        <v>-4.9085809062542889E-2</v>
      </c>
      <c r="AM2813">
        <v>-8.9020784632882571E-2</v>
      </c>
      <c r="AN2813">
        <v>-4.3494997356548513E-2</v>
      </c>
      <c r="AO2813">
        <v>-0.73119859560613265</v>
      </c>
      <c r="AP2813">
        <v>-1.3328039792264268</v>
      </c>
      <c r="AQ2813">
        <v>-0.28564693107301653</v>
      </c>
      <c r="AR2813">
        <v>5.0309570260315128E-2</v>
      </c>
      <c r="AS2813">
        <v>-0.93652215483983614</v>
      </c>
      <c r="AT2813">
        <v>-1</v>
      </c>
      <c r="AU2813">
        <v>-1</v>
      </c>
      <c r="AV2813">
        <v>0.16691405754436359</v>
      </c>
      <c r="AW2813">
        <v>1.0913703580964083</v>
      </c>
      <c r="AX2813">
        <v>1.0913703580964083</v>
      </c>
      <c r="AY2813">
        <v>-2.1976946109498012E-2</v>
      </c>
      <c r="AZ2813">
        <v>-33.604791912796379</v>
      </c>
      <c r="BA2813">
        <v>1328.5746035190348</v>
      </c>
    </row>
    <row r="2814" spans="1:100" x14ac:dyDescent="0.25">
      <c r="A2814">
        <v>6081</v>
      </c>
      <c r="B2814" t="s">
        <v>3072</v>
      </c>
      <c r="C2814">
        <v>3</v>
      </c>
      <c r="D2814">
        <v>2.8525005775599945</v>
      </c>
      <c r="E2814">
        <v>0</v>
      </c>
      <c r="F2814">
        <v>1.0507106333204543</v>
      </c>
      <c r="G2814">
        <v>1.0507106333204543</v>
      </c>
      <c r="H2814">
        <v>0.1474835527279241</v>
      </c>
      <c r="I2814">
        <v>0</v>
      </c>
      <c r="J2814">
        <v>8.8490131636754441</v>
      </c>
      <c r="K2814">
        <v>0.1474835527279241</v>
      </c>
      <c r="L2814">
        <v>-0.99999999999999967</v>
      </c>
      <c r="M2814">
        <v>-0.99999999999999967</v>
      </c>
      <c r="N2814">
        <v>2.9496710545584826</v>
      </c>
      <c r="O2814">
        <v>12.752224374555894</v>
      </c>
      <c r="P2814">
        <v>0.18283933278754538</v>
      </c>
      <c r="Q2814">
        <v>-0.6757688363760902</v>
      </c>
      <c r="R2814">
        <v>-0.21225362351740046</v>
      </c>
      <c r="S2814">
        <v>0.34837658097938273</v>
      </c>
      <c r="T2814">
        <v>8.5857540316449946E-2</v>
      </c>
      <c r="U2814">
        <v>0.17195406666442231</v>
      </c>
      <c r="V2814">
        <v>0</v>
      </c>
      <c r="W2814">
        <v>18.348185409293233</v>
      </c>
      <c r="X2814">
        <v>0.71551196809200301</v>
      </c>
      <c r="Y2814">
        <v>-0.99999999999999967</v>
      </c>
      <c r="Z2814">
        <v>-0.99999999999999967</v>
      </c>
      <c r="AA2814">
        <v>58.467783121265555</v>
      </c>
      <c r="AB2814">
        <v>2.8523749383160657E-2</v>
      </c>
      <c r="AC2814">
        <v>0.31946653119676621</v>
      </c>
      <c r="AD2814">
        <v>0.45864674612986711</v>
      </c>
      <c r="AE2814">
        <v>40.331851335489702</v>
      </c>
      <c r="AF2814">
        <v>-0.99999999999999967</v>
      </c>
      <c r="AG2814">
        <v>-0.99999999999999967</v>
      </c>
      <c r="AH2814">
        <v>-0.99999999999999967</v>
      </c>
      <c r="AI2814">
        <v>0</v>
      </c>
      <c r="AJ2814">
        <v>0</v>
      </c>
      <c r="AK2814">
        <v>0.18183161504321119</v>
      </c>
      <c r="AL2814">
        <v>9.7428823308819301E-2</v>
      </c>
      <c r="AM2814">
        <v>-0.22663699085431166</v>
      </c>
      <c r="AN2814">
        <v>6.69285347614266E-2</v>
      </c>
      <c r="AO2814">
        <v>-4.756766696141737</v>
      </c>
      <c r="AP2814">
        <v>2.1603574855797607</v>
      </c>
      <c r="AQ2814">
        <v>27.197198572968684</v>
      </c>
      <c r="AR2814">
        <v>0.60618818796025542</v>
      </c>
      <c r="AS2814">
        <v>0.86299552081992714</v>
      </c>
      <c r="AT2814">
        <v>-0.99999999999999967</v>
      </c>
      <c r="AU2814">
        <v>-0.99999999999999967</v>
      </c>
      <c r="AV2814">
        <v>0.83845700980305449</v>
      </c>
      <c r="AW2814">
        <v>73.380364981401172</v>
      </c>
      <c r="AX2814">
        <v>73.380364981401172</v>
      </c>
      <c r="AY2814">
        <v>0.22094305112397411</v>
      </c>
      <c r="AZ2814">
        <v>5.2610045964949066</v>
      </c>
      <c r="BA2814">
        <v>1501.0374079424932</v>
      </c>
      <c r="CU2814" t="e">
        <v>#N/A</v>
      </c>
      <c r="CV2814" t="e">
        <v>#N/A</v>
      </c>
    </row>
    <row r="2815" spans="1:100" x14ac:dyDescent="0.25">
      <c r="A2815">
        <v>6083</v>
      </c>
      <c r="B2815" t="s">
        <v>3073</v>
      </c>
      <c r="C2815">
        <v>3</v>
      </c>
      <c r="D2815">
        <v>4.6463034128389546</v>
      </c>
      <c r="E2815">
        <v>5.1970802688954109E-3</v>
      </c>
      <c r="F2815">
        <v>0.26540931650399902</v>
      </c>
      <c r="G2815">
        <v>0.26540931650399902</v>
      </c>
      <c r="H2815">
        <v>-0.14219168880103369</v>
      </c>
      <c r="I2815">
        <v>0</v>
      </c>
      <c r="J2815">
        <v>-8.5315013280620242</v>
      </c>
      <c r="K2815">
        <v>-0.14219168880103369</v>
      </c>
      <c r="L2815">
        <v>-0.99999999999999967</v>
      </c>
      <c r="M2815">
        <v>-0.99999999999999967</v>
      </c>
      <c r="N2815">
        <v>-2.8438337760206753</v>
      </c>
      <c r="O2815">
        <v>-3.6197885987190697</v>
      </c>
      <c r="P2815">
        <v>0.3164254411521899</v>
      </c>
      <c r="Q2815">
        <v>-1.2954555547480886</v>
      </c>
      <c r="R2815">
        <v>-0.38646910180210176</v>
      </c>
      <c r="S2815">
        <v>0.34111107708571492</v>
      </c>
      <c r="T2815">
        <v>0.39572872429150491</v>
      </c>
      <c r="U2815">
        <v>0.10782661773875725</v>
      </c>
      <c r="V2815">
        <v>5.1970802688954109E-3</v>
      </c>
      <c r="W2815">
        <v>39.682207527436233</v>
      </c>
      <c r="X2815">
        <v>1.403915833704827</v>
      </c>
      <c r="Y2815">
        <v>-0.99999999999999967</v>
      </c>
      <c r="Z2815">
        <v>-0.99999999999999967</v>
      </c>
      <c r="AA2815">
        <v>24.910191356599789</v>
      </c>
      <c r="AB2815">
        <v>3.4043641092612695E-2</v>
      </c>
      <c r="AC2815">
        <v>-0.257890264614895</v>
      </c>
      <c r="AD2815">
        <v>-6.3864317858404518E-2</v>
      </c>
      <c r="AE2815">
        <v>-14.385547069034343</v>
      </c>
      <c r="AF2815">
        <v>-0.99999999999999967</v>
      </c>
      <c r="AG2815">
        <v>-0.99999999999999967</v>
      </c>
      <c r="AH2815">
        <v>-0.99999999999999967</v>
      </c>
      <c r="AI2815">
        <v>4.3390069513771267E-3</v>
      </c>
      <c r="AJ2815">
        <v>5.1970802688954109E-3</v>
      </c>
      <c r="AK2815">
        <v>-3.7607738586208285E-2</v>
      </c>
      <c r="AL2815">
        <v>-1.2417811936304202E-2</v>
      </c>
      <c r="AM2815">
        <v>7.6839949710425876E-2</v>
      </c>
      <c r="AN2815">
        <v>0.20576596433018859</v>
      </c>
      <c r="AO2815">
        <v>1.7329600498296049</v>
      </c>
      <c r="AP2815">
        <v>5.0820600485731946</v>
      </c>
      <c r="AQ2815">
        <v>31.150706199374209</v>
      </c>
      <c r="AR2815">
        <v>0.84986349938487227</v>
      </c>
      <c r="AS2815">
        <v>1.2617241449037933</v>
      </c>
      <c r="AT2815">
        <v>-0.99999999999999967</v>
      </c>
      <c r="AU2815">
        <v>-0.99999999999999967</v>
      </c>
      <c r="AV2815">
        <v>-0.1210597852981028</v>
      </c>
      <c r="AW2815">
        <v>26.372462806453932</v>
      </c>
      <c r="AX2815">
        <v>26.978950972371017</v>
      </c>
      <c r="AY2815">
        <v>0.13874495513221538</v>
      </c>
      <c r="AZ2815">
        <v>-36.20067964741952</v>
      </c>
      <c r="BA2815">
        <v>1310.2178565056718</v>
      </c>
    </row>
    <row r="2816" spans="1:100" x14ac:dyDescent="0.25">
      <c r="A2816">
        <v>6084</v>
      </c>
      <c r="B2816" t="s">
        <v>3074</v>
      </c>
      <c r="C2816">
        <v>3</v>
      </c>
      <c r="D2816">
        <v>3.3754354749290885</v>
      </c>
      <c r="E2816">
        <v>0</v>
      </c>
      <c r="F2816">
        <v>-6.0782245716180336E-2</v>
      </c>
      <c r="G2816">
        <v>-6.0782245716180336E-2</v>
      </c>
      <c r="H2816">
        <v>0.12294882996326138</v>
      </c>
      <c r="I2816">
        <v>0</v>
      </c>
      <c r="J2816">
        <v>7.3769297977956789</v>
      </c>
      <c r="K2816">
        <v>0.12294882996326138</v>
      </c>
      <c r="L2816">
        <v>-1.0000000000000004</v>
      </c>
      <c r="M2816">
        <v>-1.0000000000000004</v>
      </c>
      <c r="N2816">
        <v>2.4589765992652266</v>
      </c>
      <c r="O2816">
        <v>10.691583027008592</v>
      </c>
      <c r="P2816">
        <v>8.0397584389755652E-3</v>
      </c>
      <c r="Q2816">
        <v>8.4960311474590634E-3</v>
      </c>
      <c r="R2816">
        <v>2.8713732906000891E-2</v>
      </c>
      <c r="S2816">
        <v>0.33333333333333343</v>
      </c>
      <c r="T2816">
        <v>0.30190306843606357</v>
      </c>
      <c r="U2816">
        <v>6.2897971332810054E-2</v>
      </c>
      <c r="V2816">
        <v>1.3379607107204664E-3</v>
      </c>
      <c r="W2816">
        <v>23.060940153986632</v>
      </c>
      <c r="X2816">
        <v>0.74027041436171537</v>
      </c>
      <c r="Y2816">
        <v>-1.0000000000000004</v>
      </c>
      <c r="Z2816">
        <v>-1.0000000000000004</v>
      </c>
      <c r="AA2816">
        <v>25.35900186519401</v>
      </c>
      <c r="AB2816">
        <v>1.0295091086981109E-2</v>
      </c>
      <c r="AC2816">
        <v>9.4176207128216449E-2</v>
      </c>
      <c r="AD2816">
        <v>-5.9084338649170266E-2</v>
      </c>
      <c r="AE2816">
        <v>2.2693479783013695</v>
      </c>
      <c r="AF2816">
        <v>-1.0000000000000004</v>
      </c>
      <c r="AG2816">
        <v>-1.0000000000000004</v>
      </c>
      <c r="AH2816">
        <v>-1.0000000000000004</v>
      </c>
      <c r="AI2816">
        <v>0</v>
      </c>
      <c r="AJ2816">
        <v>1.3379607107204664E-3</v>
      </c>
      <c r="AK2816">
        <v>-0.12741512850556563</v>
      </c>
      <c r="AL2816">
        <v>-2.6629266773604301E-2</v>
      </c>
      <c r="AM2816">
        <v>9.0699076125302605E-2</v>
      </c>
      <c r="AN2816">
        <v>0.28577321647036047</v>
      </c>
      <c r="AO2816">
        <v>1.6304012606047369</v>
      </c>
      <c r="AP2816">
        <v>7.0111840778909924</v>
      </c>
      <c r="AQ2816">
        <v>30.437869951782321</v>
      </c>
      <c r="AR2816">
        <v>0.6994723338129275</v>
      </c>
      <c r="AS2816">
        <v>0.86321924432497688</v>
      </c>
      <c r="AT2816">
        <v>-1.0000000000000004</v>
      </c>
      <c r="AU2816">
        <v>-1.0000000000000004</v>
      </c>
      <c r="AV2816">
        <v>-3.2068512810179473E-2</v>
      </c>
      <c r="AW2816">
        <v>43.061768970093588</v>
      </c>
      <c r="AX2816">
        <v>43.195565041165636</v>
      </c>
      <c r="AY2816">
        <v>-7.3036817914157309E-3</v>
      </c>
      <c r="AZ2816">
        <v>-18.772207877616925</v>
      </c>
      <c r="BA2816">
        <v>1410.2446451356034</v>
      </c>
    </row>
    <row r="2817" spans="1:100" x14ac:dyDescent="0.25">
      <c r="A2817">
        <v>6085</v>
      </c>
      <c r="B2817" t="s">
        <v>2523</v>
      </c>
      <c r="C2817">
        <v>3</v>
      </c>
      <c r="D2817">
        <v>5.9514013961385563</v>
      </c>
      <c r="E2817">
        <v>0</v>
      </c>
      <c r="F2817">
        <v>0.18294625171077469</v>
      </c>
      <c r="G2817">
        <v>0.18294625171077469</v>
      </c>
      <c r="H2817">
        <v>9.3113125165780075E-2</v>
      </c>
      <c r="I2817">
        <v>-3.7955685976125914E-3</v>
      </c>
      <c r="J2817">
        <v>5.3590533940900489</v>
      </c>
      <c r="K2817">
        <v>8.9317556568167478E-2</v>
      </c>
      <c r="L2817">
        <v>-0.99999999999999944</v>
      </c>
      <c r="M2817">
        <v>-0.99999999999999944</v>
      </c>
      <c r="N2817">
        <v>1.7863511313633496</v>
      </c>
      <c r="O2817">
        <v>11.493401041939368</v>
      </c>
      <c r="P2817">
        <v>1.4819573781782076</v>
      </c>
      <c r="Q2817">
        <v>-0.79420258454311654</v>
      </c>
      <c r="R2817">
        <v>-0.13101251606359965</v>
      </c>
      <c r="S2817">
        <v>0.33333333333333315</v>
      </c>
      <c r="T2817">
        <v>0.34745516971660778</v>
      </c>
      <c r="U2817">
        <v>5.2282692739109078E-2</v>
      </c>
      <c r="V2817">
        <v>-6.1434972685420718E-2</v>
      </c>
      <c r="W2817">
        <v>23.292746661418498</v>
      </c>
      <c r="X2817">
        <v>0.44037638946292107</v>
      </c>
      <c r="Y2817">
        <v>-0.99999999999999944</v>
      </c>
      <c r="Z2817">
        <v>-0.99999999999999944</v>
      </c>
      <c r="AA2817">
        <v>62.594018463637603</v>
      </c>
      <c r="AB2817">
        <v>0.18862428496130296</v>
      </c>
      <c r="AC2817">
        <v>0.29225055747883394</v>
      </c>
      <c r="AD2817">
        <v>0.30777084392551796</v>
      </c>
      <c r="AE2817">
        <v>39.432284318282726</v>
      </c>
      <c r="AF2817">
        <v>-0.99999999999999944</v>
      </c>
      <c r="AG2817">
        <v>-0.99999999999999944</v>
      </c>
      <c r="AH2817">
        <v>-0.99999999999999944</v>
      </c>
      <c r="AI2817">
        <v>0</v>
      </c>
      <c r="AJ2817">
        <v>-6.1434972685420718E-2</v>
      </c>
      <c r="AK2817">
        <v>9.1276018272180709E-3</v>
      </c>
      <c r="AL2817">
        <v>-7.7968114162057477E-3</v>
      </c>
      <c r="AM2817">
        <v>-7.968996527773814E-2</v>
      </c>
      <c r="AN2817">
        <v>-0.13574790603192635</v>
      </c>
      <c r="AO2817">
        <v>-1.9466111228073637</v>
      </c>
      <c r="AP2817">
        <v>-3.4326817078791869</v>
      </c>
      <c r="AQ2817">
        <v>28.651800055508524</v>
      </c>
      <c r="AR2817">
        <v>0.67163622310362936</v>
      </c>
      <c r="AS2817">
        <v>0.5296939460310881</v>
      </c>
      <c r="AT2817">
        <v>-0.99999999999999944</v>
      </c>
      <c r="AU2817">
        <v>-0.99999999999999944</v>
      </c>
      <c r="AV2817">
        <v>5.1933735647175017E-2</v>
      </c>
      <c r="AW2817">
        <v>70.654737797697805</v>
      </c>
      <c r="AX2817">
        <v>64.511240529155728</v>
      </c>
      <c r="AY2817">
        <v>0.36539746641704823</v>
      </c>
      <c r="AZ2817">
        <v>23.382524445664412</v>
      </c>
      <c r="BA2817">
        <v>1431.2645803432658</v>
      </c>
    </row>
    <row r="2818" spans="1:100" x14ac:dyDescent="0.25">
      <c r="A2818">
        <v>6086</v>
      </c>
      <c r="B2818" t="s">
        <v>3075</v>
      </c>
      <c r="C2818">
        <v>3</v>
      </c>
      <c r="D2818">
        <v>3.4558154368188565</v>
      </c>
      <c r="E2818">
        <v>0</v>
      </c>
      <c r="F2818">
        <v>-0.22973434742655027</v>
      </c>
      <c r="G2818">
        <v>-0.22973434742655027</v>
      </c>
      <c r="H2818">
        <v>0.15394320261118855</v>
      </c>
      <c r="I2818">
        <v>0</v>
      </c>
      <c r="J2818">
        <v>9.2365921566713158</v>
      </c>
      <c r="K2818">
        <v>0.15394320261118855</v>
      </c>
      <c r="L2818">
        <v>-1.0000000000000004</v>
      </c>
      <c r="M2818">
        <v>-1.0000000000000004</v>
      </c>
      <c r="N2818">
        <v>3.0788640522237709</v>
      </c>
      <c r="O2818">
        <v>12.462673246063622</v>
      </c>
      <c r="P2818">
        <v>0.20001038541256841</v>
      </c>
      <c r="Q2818">
        <v>3.9322422714146366</v>
      </c>
      <c r="R2818">
        <v>1.3049263847881485</v>
      </c>
      <c r="S2818">
        <v>0.33333333333333331</v>
      </c>
      <c r="T2818">
        <v>0.27026606482196996</v>
      </c>
      <c r="U2818">
        <v>0.37431593884506248</v>
      </c>
      <c r="V2818">
        <v>7.60291171243348E-2</v>
      </c>
      <c r="W2818">
        <v>36.000050060540516</v>
      </c>
      <c r="X2818">
        <v>2.3356072811160167</v>
      </c>
      <c r="Y2818">
        <v>-1.0000000000000004</v>
      </c>
      <c r="Z2818">
        <v>-1.0000000000000004</v>
      </c>
      <c r="AA2818">
        <v>45.433088450763314</v>
      </c>
      <c r="AB2818">
        <v>4.0366592368470081E-2</v>
      </c>
      <c r="AC2818">
        <v>0.16653482208032974</v>
      </c>
      <c r="AD2818">
        <v>-4.4339174340106154E-2</v>
      </c>
      <c r="AE2818">
        <v>8.1281120054346907</v>
      </c>
      <c r="AF2818">
        <v>-1.0000000000000004</v>
      </c>
      <c r="AG2818">
        <v>-1.0000000000000004</v>
      </c>
      <c r="AH2818">
        <v>-1.0000000000000004</v>
      </c>
      <c r="AI2818">
        <v>0</v>
      </c>
      <c r="AJ2818">
        <v>7.60291171243348E-2</v>
      </c>
      <c r="AK2818">
        <v>1.3243302287047898E-2</v>
      </c>
      <c r="AL2818">
        <v>-7.8522412710957338E-3</v>
      </c>
      <c r="AM2818">
        <v>0.40073131729336037</v>
      </c>
      <c r="AN2818">
        <v>-0.13822157264934912</v>
      </c>
      <c r="AO2818">
        <v>10.084499443769252</v>
      </c>
      <c r="AP2818">
        <v>-3.4948005225892058</v>
      </c>
      <c r="AQ2818">
        <v>45.236642217211809</v>
      </c>
      <c r="AR2818">
        <v>1.0539444541247012</v>
      </c>
      <c r="AS2818">
        <v>2.4895504837272044</v>
      </c>
      <c r="AT2818">
        <v>-1.0000000000000004</v>
      </c>
      <c r="AU2818">
        <v>-1.0000000000000004</v>
      </c>
      <c r="AV2818">
        <v>1.0751920373615977</v>
      </c>
      <c r="AW2818">
        <v>54.400961174237707</v>
      </c>
      <c r="AX2818">
        <v>62.003872886671246</v>
      </c>
      <c r="AY2818">
        <v>-4.3000578054761221E-2</v>
      </c>
      <c r="AZ2818">
        <v>-13.502633954685164</v>
      </c>
      <c r="BA2818">
        <v>1389.1789846775955</v>
      </c>
      <c r="CU2818" t="e">
        <v>#N/A</v>
      </c>
      <c r="CV2818" t="e">
        <v>#N/A</v>
      </c>
    </row>
    <row r="2819" spans="1:100" x14ac:dyDescent="0.25">
      <c r="A2819">
        <v>6087</v>
      </c>
      <c r="B2819" t="s">
        <v>3076</v>
      </c>
      <c r="C2819">
        <v>3</v>
      </c>
      <c r="D2819">
        <v>5.0635017778443867</v>
      </c>
      <c r="E2819">
        <v>0</v>
      </c>
      <c r="F2819">
        <v>-0.22049957621515656</v>
      </c>
      <c r="G2819">
        <v>-0.22049957621515656</v>
      </c>
      <c r="H2819">
        <v>0.10900968260971498</v>
      </c>
      <c r="I2819">
        <v>0</v>
      </c>
      <c r="J2819">
        <v>6.5405809565829003</v>
      </c>
      <c r="K2819">
        <v>0.10900968260971498</v>
      </c>
      <c r="L2819">
        <v>-0.99999999999999944</v>
      </c>
      <c r="M2819">
        <v>-0.99999999999999944</v>
      </c>
      <c r="N2819">
        <v>2.1801936521943004</v>
      </c>
      <c r="O2819">
        <v>11.383583158212133</v>
      </c>
      <c r="P2819">
        <v>0.53342212962521107</v>
      </c>
      <c r="Q2819">
        <v>0.25768708595314976</v>
      </c>
      <c r="R2819">
        <v>0.1735721580210815</v>
      </c>
      <c r="S2819">
        <v>0.33333333333333304</v>
      </c>
      <c r="T2819">
        <v>0.32540235574531151</v>
      </c>
      <c r="U2819">
        <v>-2.3835971964402793E-3</v>
      </c>
      <c r="V2819">
        <v>-2.131924014728679E-2</v>
      </c>
      <c r="W2819">
        <v>21.040926765008102</v>
      </c>
      <c r="X2819">
        <v>0.39904718298038344</v>
      </c>
      <c r="Y2819">
        <v>-0.99999999999999944</v>
      </c>
      <c r="Z2819">
        <v>-0.99999999999999944</v>
      </c>
      <c r="AA2819">
        <v>47.221684502726681</v>
      </c>
      <c r="AB2819">
        <v>3.0848361730702382E-2</v>
      </c>
      <c r="AC2819">
        <v>0.15789641291503081</v>
      </c>
      <c r="AD2819">
        <v>0.33139893694821676</v>
      </c>
      <c r="AE2819">
        <v>26.007185579697492</v>
      </c>
      <c r="AF2819">
        <v>-0.99999999999999944</v>
      </c>
      <c r="AG2819">
        <v>-0.99999999999999944</v>
      </c>
      <c r="AH2819">
        <v>-0.99999999999999944</v>
      </c>
      <c r="AI2819">
        <v>0</v>
      </c>
      <c r="AJ2819">
        <v>-2.131924014728679E-2</v>
      </c>
      <c r="AK2819">
        <v>-0.12016817188267509</v>
      </c>
      <c r="AL2819">
        <v>-9.9366458980397684E-2</v>
      </c>
      <c r="AM2819">
        <v>8.4967799501269634E-2</v>
      </c>
      <c r="AN2819">
        <v>-7.0544510448286551E-2</v>
      </c>
      <c r="AO2819">
        <v>1.5233541281183687</v>
      </c>
      <c r="AP2819">
        <v>-2.2604450561091527</v>
      </c>
      <c r="AQ2819">
        <v>27.581507721591016</v>
      </c>
      <c r="AR2819">
        <v>0.63503285173491764</v>
      </c>
      <c r="AS2819">
        <v>0.50805686559009855</v>
      </c>
      <c r="AT2819">
        <v>-0.99999999999999944</v>
      </c>
      <c r="AU2819">
        <v>-0.99999999999999944</v>
      </c>
      <c r="AV2819">
        <v>-4.6927418194074963E-2</v>
      </c>
      <c r="AW2819">
        <v>56.344822604829652</v>
      </c>
      <c r="AX2819">
        <v>54.212898590100984</v>
      </c>
      <c r="AY2819">
        <v>0.18642774399554843</v>
      </c>
      <c r="AZ2819">
        <v>-4.9451648456941291</v>
      </c>
      <c r="BA2819">
        <v>1406.4247043957989</v>
      </c>
    </row>
    <row r="2820" spans="1:100" x14ac:dyDescent="0.25">
      <c r="A2820">
        <v>6088</v>
      </c>
      <c r="B2820" t="s">
        <v>3077</v>
      </c>
      <c r="C2820">
        <v>3</v>
      </c>
      <c r="D2820">
        <v>3.3348748435314386</v>
      </c>
      <c r="E2820">
        <v>9.9943811322146248E-2</v>
      </c>
      <c r="F2820">
        <v>-7.9206572905836117E-2</v>
      </c>
      <c r="G2820">
        <v>-9.1329330344761164E-2</v>
      </c>
      <c r="H2820">
        <v>-2.327600805886846E-2</v>
      </c>
      <c r="I2820">
        <v>0</v>
      </c>
      <c r="J2820">
        <v>-1.3965604835321075</v>
      </c>
      <c r="K2820">
        <v>-2.327600805886846E-2</v>
      </c>
      <c r="L2820">
        <v>-0.99999999999999989</v>
      </c>
      <c r="M2820">
        <v>-0.99999999999999989</v>
      </c>
      <c r="N2820">
        <v>-0.46552016117736938</v>
      </c>
      <c r="O2820">
        <v>1.84698502965457</v>
      </c>
      <c r="P2820">
        <v>-0.57878567130714353</v>
      </c>
      <c r="Q2820">
        <v>-0.1703876423817926</v>
      </c>
      <c r="R2820">
        <v>-0.10784129712439161</v>
      </c>
      <c r="S2820">
        <v>0.3333333333333332</v>
      </c>
      <c r="T2820">
        <v>0.25242598965801433</v>
      </c>
      <c r="U2820">
        <v>-2.886214795805455E-2</v>
      </c>
      <c r="V2820">
        <v>0</v>
      </c>
      <c r="W2820">
        <v>23.206927323686468</v>
      </c>
      <c r="X2820">
        <v>0.4039079487391371</v>
      </c>
      <c r="Y2820">
        <v>-0.99999999999999989</v>
      </c>
      <c r="Z2820">
        <v>-0.99999999999999989</v>
      </c>
      <c r="AA2820">
        <v>24.70471420258135</v>
      </c>
      <c r="AB2820">
        <v>1.1977278683989396E-2</v>
      </c>
      <c r="AC2820">
        <v>3.5617799365747951E-2</v>
      </c>
      <c r="AD2820">
        <v>-1.5482514529351954E-2</v>
      </c>
      <c r="AE2820">
        <v>1.6056281760192705</v>
      </c>
      <c r="AF2820">
        <v>-0.99999999999999989</v>
      </c>
      <c r="AG2820">
        <v>-0.99999999999999989</v>
      </c>
      <c r="AH2820">
        <v>-0.99999999999999989</v>
      </c>
      <c r="AI2820">
        <v>0</v>
      </c>
      <c r="AJ2820">
        <v>0</v>
      </c>
      <c r="AK2820">
        <v>0.25945487489969754</v>
      </c>
      <c r="AL2820">
        <v>0.15420234778781078</v>
      </c>
      <c r="AM2820">
        <v>2.3784711316868525E-2</v>
      </c>
      <c r="AN2820">
        <v>0.11360737246170165</v>
      </c>
      <c r="AO2820">
        <v>1.8918921574202008</v>
      </c>
      <c r="AP2820">
        <v>3.6111960504815945</v>
      </c>
      <c r="AQ2820">
        <v>21.810366840154359</v>
      </c>
      <c r="AR2820">
        <v>0.55689717503329317</v>
      </c>
      <c r="AS2820">
        <v>0.38063194068026851</v>
      </c>
      <c r="AT2820">
        <v>-0.99999999999999989</v>
      </c>
      <c r="AU2820">
        <v>-0.99999999999999989</v>
      </c>
      <c r="AV2820">
        <v>-0.19917062746915271</v>
      </c>
      <c r="AW2820">
        <v>30.162895282717507</v>
      </c>
      <c r="AX2820">
        <v>30.162895282717507</v>
      </c>
      <c r="AY2820">
        <v>0.22666444753236123</v>
      </c>
      <c r="AZ2820">
        <v>-2.9737376217240006</v>
      </c>
      <c r="BA2820">
        <v>1393.4605451029406</v>
      </c>
    </row>
    <row r="2821" spans="1:100" x14ac:dyDescent="0.25">
      <c r="A2821">
        <v>6089</v>
      </c>
      <c r="B2821" t="s">
        <v>3078</v>
      </c>
      <c r="C2821">
        <v>3</v>
      </c>
      <c r="D2821">
        <v>4.5268301854290574</v>
      </c>
      <c r="E2821">
        <v>-1.0374634711446082E-2</v>
      </c>
      <c r="F2821">
        <v>-0.11110017181871061</v>
      </c>
      <c r="G2821">
        <v>-0.11110017181871061</v>
      </c>
      <c r="H2821">
        <v>6.0419873078343761E-2</v>
      </c>
      <c r="I2821">
        <v>0</v>
      </c>
      <c r="J2821">
        <v>3.6251923847006213</v>
      </c>
      <c r="K2821">
        <v>6.0419873078343761E-2</v>
      </c>
      <c r="L2821">
        <v>-0.99999999999999922</v>
      </c>
      <c r="M2821">
        <v>-0.99999999999999922</v>
      </c>
      <c r="N2821">
        <v>1.2083974615668758</v>
      </c>
      <c r="O2821">
        <v>8.0409223983109701</v>
      </c>
      <c r="P2821">
        <v>-0.34622521034478188</v>
      </c>
      <c r="Q2821">
        <v>-0.10836390388724741</v>
      </c>
      <c r="R2821">
        <v>-0.1905720893429565</v>
      </c>
      <c r="S2821">
        <v>0.3452629038397928</v>
      </c>
      <c r="T2821">
        <v>0.37362904361850874</v>
      </c>
      <c r="U2821">
        <v>-4.0933609778726336E-2</v>
      </c>
      <c r="V2821">
        <v>0</v>
      </c>
      <c r="W2821">
        <v>24.701538584049231</v>
      </c>
      <c r="X2821">
        <v>0.52442216860451329</v>
      </c>
      <c r="Y2821">
        <v>-0.99999999999999922</v>
      </c>
      <c r="Z2821">
        <v>-0.99999999999999922</v>
      </c>
      <c r="AA2821">
        <v>23.661544355033666</v>
      </c>
      <c r="AB2821">
        <v>1.6872174569888439E-3</v>
      </c>
      <c r="AC2821">
        <v>-0.18342198219198314</v>
      </c>
      <c r="AD2821">
        <v>0.16474632194154165</v>
      </c>
      <c r="AE2821">
        <v>-0.84942213967263558</v>
      </c>
      <c r="AF2821">
        <v>-0.99999999999999922</v>
      </c>
      <c r="AG2821">
        <v>-0.99999999999999922</v>
      </c>
      <c r="AH2821">
        <v>-0.99999999999999922</v>
      </c>
      <c r="AI2821">
        <v>0</v>
      </c>
      <c r="AJ2821">
        <v>0</v>
      </c>
      <c r="AK2821">
        <v>0.16031559694945988</v>
      </c>
      <c r="AL2821">
        <v>6.4217147881211079E-2</v>
      </c>
      <c r="AM2821">
        <v>5.347602368459807E-2</v>
      </c>
      <c r="AN2821">
        <v>-4.9251981229043146E-2</v>
      </c>
      <c r="AO2821">
        <v>2.1384785768622496</v>
      </c>
      <c r="AP2821">
        <v>-0.91021379132002211</v>
      </c>
      <c r="AQ2821">
        <v>28.32673096874986</v>
      </c>
      <c r="AR2821">
        <v>0.67795833767957481</v>
      </c>
      <c r="AS2821">
        <v>0.58484204168285681</v>
      </c>
      <c r="AT2821">
        <v>-0.99999999999999922</v>
      </c>
      <c r="AU2821">
        <v>-0.99999999999999922</v>
      </c>
      <c r="AV2821">
        <v>-0.30167226116166712</v>
      </c>
      <c r="AW2821">
        <v>30.792252962024598</v>
      </c>
      <c r="AX2821">
        <v>30.792252962024598</v>
      </c>
      <c r="AY2821">
        <v>9.0219042479733752E-2</v>
      </c>
      <c r="AZ2821">
        <v>-30.962361838986503</v>
      </c>
      <c r="BA2821">
        <v>1375.6078444191644</v>
      </c>
      <c r="CU2821" t="e">
        <v>#N/A</v>
      </c>
      <c r="CV2821" t="e">
        <v>#N/A</v>
      </c>
    </row>
    <row r="2822" spans="1:100" x14ac:dyDescent="0.25">
      <c r="A2822">
        <v>6090</v>
      </c>
      <c r="B2822" t="s">
        <v>3079</v>
      </c>
      <c r="C2822">
        <v>2</v>
      </c>
      <c r="D2822">
        <v>4.1107349271161198</v>
      </c>
      <c r="E2822">
        <v>8.4143944188649747E-2</v>
      </c>
      <c r="F2822">
        <v>0.2864648903077785</v>
      </c>
      <c r="G2822">
        <v>0.29543262377427515</v>
      </c>
      <c r="H2822">
        <v>0.11334650328799735</v>
      </c>
      <c r="I2822">
        <v>0</v>
      </c>
      <c r="J2822">
        <v>6.8007901972798406</v>
      </c>
      <c r="K2822">
        <v>0.11334650328799735</v>
      </c>
      <c r="L2822">
        <v>-1</v>
      </c>
      <c r="M2822">
        <v>-1</v>
      </c>
      <c r="N2822">
        <v>2.2669300657599472</v>
      </c>
      <c r="O2822">
        <v>10.909111688148132</v>
      </c>
      <c r="P2822">
        <v>0.59392238324305602</v>
      </c>
      <c r="Q2822">
        <v>1.6764098225698674</v>
      </c>
      <c r="R2822">
        <v>0.55210657751855652</v>
      </c>
      <c r="S2822">
        <v>0.33604239283225684</v>
      </c>
      <c r="T2822">
        <v>0.30785301774811324</v>
      </c>
      <c r="U2822">
        <v>0.10693610320067677</v>
      </c>
      <c r="V2822">
        <v>4.5090273459737016E-3</v>
      </c>
      <c r="W2822">
        <v>26.168003984058373</v>
      </c>
      <c r="X2822">
        <v>0.93868809119801755</v>
      </c>
      <c r="Y2822">
        <v>-1</v>
      </c>
      <c r="Z2822">
        <v>-1</v>
      </c>
      <c r="AA2822">
        <v>46.223626115431713</v>
      </c>
      <c r="AB2822">
        <v>0.15031115426522615</v>
      </c>
      <c r="AC2822">
        <v>0.15053726217115529</v>
      </c>
      <c r="AD2822">
        <v>0.14566336970965332</v>
      </c>
      <c r="AE2822">
        <v>20.651235208429505</v>
      </c>
      <c r="AF2822">
        <v>-1</v>
      </c>
      <c r="AG2822">
        <v>-1</v>
      </c>
      <c r="AH2822">
        <v>-1</v>
      </c>
      <c r="AI2822">
        <v>2.2054567392387325E-3</v>
      </c>
      <c r="AJ2822">
        <v>4.5090273459737016E-3</v>
      </c>
      <c r="AK2822">
        <v>5.0821817500897343E-2</v>
      </c>
      <c r="AL2822">
        <v>0.12100613948834998</v>
      </c>
      <c r="AM2822">
        <v>5.0847770017069943E-2</v>
      </c>
      <c r="AN2822">
        <v>0.13259309019798382</v>
      </c>
      <c r="AO2822">
        <v>1.6818026330399765</v>
      </c>
      <c r="AP2822">
        <v>3.7633586572826045</v>
      </c>
      <c r="AQ2822">
        <v>31.480284950813886</v>
      </c>
      <c r="AR2822">
        <v>0.73840648704786394</v>
      </c>
      <c r="AS2822">
        <v>1.0293630506348359</v>
      </c>
      <c r="AT2822">
        <v>-1</v>
      </c>
      <c r="AU2822">
        <v>-1</v>
      </c>
      <c r="AV2822">
        <v>0.78438400455144186</v>
      </c>
      <c r="AW2822">
        <v>58.713025765911709</v>
      </c>
      <c r="AX2822">
        <v>58.877949033253458</v>
      </c>
      <c r="AY2822">
        <v>0.19662027528571291</v>
      </c>
      <c r="AZ2822">
        <v>5.2476481928425898</v>
      </c>
      <c r="BA2822">
        <v>1449.0640477145969</v>
      </c>
    </row>
    <row r="2823" spans="1:100" x14ac:dyDescent="0.25">
      <c r="A2823">
        <v>6091</v>
      </c>
      <c r="B2823" t="s">
        <v>3080</v>
      </c>
      <c r="C2823">
        <v>3</v>
      </c>
      <c r="D2823">
        <v>5.6897721521154105</v>
      </c>
      <c r="E2823">
        <v>0</v>
      </c>
      <c r="F2823">
        <v>0.2484964072987243</v>
      </c>
      <c r="G2823">
        <v>0.2484964072987243</v>
      </c>
      <c r="H2823">
        <v>-0.20162151478868201</v>
      </c>
      <c r="I2823">
        <v>-4.9804301686361459E-3</v>
      </c>
      <c r="J2823">
        <v>-12.396116697439091</v>
      </c>
      <c r="K2823">
        <v>-0.20660194495731815</v>
      </c>
      <c r="L2823">
        <v>-1.0000000000000007</v>
      </c>
      <c r="M2823">
        <v>-1.0000000000000007</v>
      </c>
      <c r="N2823">
        <v>-4.1320388991463632</v>
      </c>
      <c r="O2823">
        <v>-6.4578481380249526</v>
      </c>
      <c r="P2823">
        <v>1.8689720340995426</v>
      </c>
      <c r="Q2823">
        <v>-0.39421996349445237</v>
      </c>
      <c r="R2823">
        <v>-8.99195129332339E-2</v>
      </c>
      <c r="S2823">
        <v>0.33333333333333348</v>
      </c>
      <c r="T2823">
        <v>0.27120871647406997</v>
      </c>
      <c r="U2823">
        <v>-7.0500915101235429E-3</v>
      </c>
      <c r="V2823">
        <v>-4.3687989560155974E-2</v>
      </c>
      <c r="W2823">
        <v>30.4162365477777</v>
      </c>
      <c r="X2823">
        <v>0.44967688722524657</v>
      </c>
      <c r="Y2823">
        <v>-1.0000000000000007</v>
      </c>
      <c r="Z2823">
        <v>-1.0000000000000007</v>
      </c>
      <c r="AA2823">
        <v>25.614661133026082</v>
      </c>
      <c r="AB2823">
        <v>1.6725822781554411E-3</v>
      </c>
      <c r="AC2823">
        <v>4.5788173565320348E-2</v>
      </c>
      <c r="AD2823">
        <v>-0.1416938738798432</v>
      </c>
      <c r="AE2823">
        <v>-4.7116559018183715</v>
      </c>
      <c r="AF2823">
        <v>-1.0000000000000007</v>
      </c>
      <c r="AG2823">
        <v>-1.0000000000000007</v>
      </c>
      <c r="AH2823">
        <v>-1.0000000000000007</v>
      </c>
      <c r="AI2823">
        <v>0</v>
      </c>
      <c r="AJ2823">
        <v>-4.3687989560155974E-2</v>
      </c>
      <c r="AK2823">
        <v>-4.3153175388982445E-2</v>
      </c>
      <c r="AL2823">
        <v>-1.7656545154653251E-2</v>
      </c>
      <c r="AM2823">
        <v>9.5940961999575261E-2</v>
      </c>
      <c r="AN2823">
        <v>-8.0789382832782933E-2</v>
      </c>
      <c r="AO2823">
        <v>2.1827581730444687</v>
      </c>
      <c r="AP2823">
        <v>-2.1080172965928385</v>
      </c>
      <c r="AQ2823">
        <v>18.020119850338585</v>
      </c>
      <c r="AR2823">
        <v>0.55380396873712412</v>
      </c>
      <c r="AS2823">
        <v>0.24307494226792756</v>
      </c>
      <c r="AT2823">
        <v>-1.0000000000000007</v>
      </c>
      <c r="AU2823">
        <v>-1.0000000000000007</v>
      </c>
      <c r="AV2823">
        <v>0.15857689436549049</v>
      </c>
      <c r="AW2823">
        <v>17.048795698408281</v>
      </c>
      <c r="AX2823">
        <v>12.679996742392682</v>
      </c>
      <c r="AY2823">
        <v>0.17346733784343379</v>
      </c>
      <c r="AZ2823">
        <v>-28.514115275544377</v>
      </c>
      <c r="BA2823">
        <v>1321.8128613386323</v>
      </c>
      <c r="CU2823" t="e">
        <v>#N/A</v>
      </c>
      <c r="CV2823" t="e">
        <v>#N/A</v>
      </c>
    </row>
    <row r="2824" spans="1:100" x14ac:dyDescent="0.25">
      <c r="A2824">
        <v>6092</v>
      </c>
      <c r="B2824" t="s">
        <v>3081</v>
      </c>
      <c r="C2824">
        <v>3</v>
      </c>
      <c r="D2824">
        <v>4.9266140584038638</v>
      </c>
      <c r="E2824">
        <v>0</v>
      </c>
      <c r="F2824">
        <v>0</v>
      </c>
      <c r="G2824">
        <v>0</v>
      </c>
      <c r="H2824">
        <v>5.9090649839388266E-3</v>
      </c>
      <c r="I2824">
        <v>0</v>
      </c>
      <c r="J2824">
        <v>0.3545438990363281</v>
      </c>
      <c r="K2824">
        <v>5.9090649839388266E-3</v>
      </c>
      <c r="L2824">
        <v>-1.0000000000000007</v>
      </c>
      <c r="M2824">
        <v>-1.0000000000000007</v>
      </c>
      <c r="N2824">
        <v>0.11818129967877541</v>
      </c>
      <c r="O2824">
        <v>5.2811579574401906</v>
      </c>
      <c r="P2824">
        <v>-7.4571739849354363E-2</v>
      </c>
      <c r="Q2824">
        <v>-0.32171655593137355</v>
      </c>
      <c r="R2824">
        <v>-8.1699293714700111E-2</v>
      </c>
      <c r="S2824">
        <v>0.33880666880056209</v>
      </c>
      <c r="T2824">
        <v>0.37123776869577585</v>
      </c>
      <c r="U2824">
        <v>0.28879008426563074</v>
      </c>
      <c r="V2824">
        <v>0</v>
      </c>
      <c r="W2824">
        <v>39.717018271121205</v>
      </c>
      <c r="X2824">
        <v>1.8926363043429051</v>
      </c>
      <c r="Y2824">
        <v>-1.0000000000000007</v>
      </c>
      <c r="Z2824">
        <v>-1.0000000000000007</v>
      </c>
      <c r="AA2824">
        <v>46.608890748018013</v>
      </c>
      <c r="AB2824">
        <v>2.9599034346546361E-2</v>
      </c>
      <c r="AC2824">
        <v>-0.10263337859957025</v>
      </c>
      <c r="AD2824">
        <v>0.21250577966525416</v>
      </c>
      <c r="AE2824">
        <v>6.9735717706115228</v>
      </c>
      <c r="AF2824">
        <v>-1.0000000000000007</v>
      </c>
      <c r="AG2824">
        <v>-1.0000000000000007</v>
      </c>
      <c r="AH2824">
        <v>-1.0000000000000007</v>
      </c>
      <c r="AI2824">
        <v>0</v>
      </c>
      <c r="AJ2824">
        <v>0</v>
      </c>
      <c r="AK2824">
        <v>0.32601518621039766</v>
      </c>
      <c r="AL2824">
        <v>-5.4686425272659149E-2</v>
      </c>
      <c r="AM2824">
        <v>0.14000188737122451</v>
      </c>
      <c r="AN2824">
        <v>4.4213536628516834E-2</v>
      </c>
      <c r="AO2824">
        <v>5.1301231153326023</v>
      </c>
      <c r="AP2824">
        <v>0.83190628934962474</v>
      </c>
      <c r="AQ2824">
        <v>40.071562170157556</v>
      </c>
      <c r="AR2824">
        <v>0.99883452176196941</v>
      </c>
      <c r="AS2824">
        <v>1.8985453693268439</v>
      </c>
      <c r="AT2824">
        <v>-1.0000000000000007</v>
      </c>
      <c r="AU2824">
        <v>-1.0000000000000007</v>
      </c>
      <c r="AV2824">
        <v>-8.1699293714700111E-2</v>
      </c>
      <c r="AW2824">
        <v>52.721954994807838</v>
      </c>
      <c r="AX2824">
        <v>52.721954994807838</v>
      </c>
      <c r="AY2824">
        <v>3.6002537852873537E-2</v>
      </c>
      <c r="AZ2824">
        <v>-29.698876280612463</v>
      </c>
      <c r="BA2824">
        <v>1324.9240510622308</v>
      </c>
      <c r="CU2824" t="e">
        <v>#N/A</v>
      </c>
      <c r="CV2824" t="e">
        <v>#N/A</v>
      </c>
    </row>
    <row r="2825" spans="1:100" x14ac:dyDescent="0.25">
      <c r="A2825">
        <v>6093</v>
      </c>
      <c r="B2825" t="s">
        <v>3082</v>
      </c>
      <c r="C2825">
        <v>3</v>
      </c>
      <c r="D2825">
        <v>4.9530752681642127</v>
      </c>
      <c r="E2825">
        <v>1.5311472489835883E-2</v>
      </c>
      <c r="F2825">
        <v>-0.33532070038970391</v>
      </c>
      <c r="G2825">
        <v>-0.33194133230578743</v>
      </c>
      <c r="H2825">
        <v>-2.8475091380740385E-2</v>
      </c>
      <c r="I2825">
        <v>0</v>
      </c>
      <c r="J2825">
        <v>-1.7085054828444228</v>
      </c>
      <c r="K2825">
        <v>-2.8475091380740385E-2</v>
      </c>
      <c r="L2825">
        <v>-0.99999999999999989</v>
      </c>
      <c r="M2825">
        <v>-0.99999999999999989</v>
      </c>
      <c r="N2825">
        <v>-0.56950182761480794</v>
      </c>
      <c r="O2825">
        <v>2.912628453014003</v>
      </c>
      <c r="P2825">
        <v>-2.6374738214874633</v>
      </c>
      <c r="Q2825">
        <v>-0.99253790767838934</v>
      </c>
      <c r="R2825">
        <v>-0.61881875935523956</v>
      </c>
      <c r="S2825">
        <v>0.33333333333333309</v>
      </c>
      <c r="T2825">
        <v>0.40154520821456224</v>
      </c>
      <c r="U2825">
        <v>-6.8377558976746397E-2</v>
      </c>
      <c r="V2825">
        <v>0</v>
      </c>
      <c r="W2825">
        <v>27.799042958075589</v>
      </c>
      <c r="X2825">
        <v>0.5521349579814584</v>
      </c>
      <c r="Y2825">
        <v>-0.99999999999999989</v>
      </c>
      <c r="Z2825">
        <v>-0.99999999999999989</v>
      </c>
      <c r="AA2825">
        <v>39.202717970290166</v>
      </c>
      <c r="AB2825">
        <v>0.22435837657236588</v>
      </c>
      <c r="AC2825">
        <v>-9.0009509459339415E-2</v>
      </c>
      <c r="AD2825">
        <v>0.1061010083183698</v>
      </c>
      <c r="AE2825">
        <v>12.022493771569815</v>
      </c>
      <c r="AF2825">
        <v>-0.99999999999999989</v>
      </c>
      <c r="AG2825">
        <v>-0.99999999999999989</v>
      </c>
      <c r="AH2825">
        <v>-0.99999999999999989</v>
      </c>
      <c r="AI2825">
        <v>-1.3621104431897246E-2</v>
      </c>
      <c r="AJ2825">
        <v>0</v>
      </c>
      <c r="AK2825">
        <v>0.70467336673236181</v>
      </c>
      <c r="AL2825">
        <v>0.34513504628726854</v>
      </c>
      <c r="AM2825">
        <v>-5.3800244787565177E-2</v>
      </c>
      <c r="AN2825">
        <v>5.4828489365840907E-2</v>
      </c>
      <c r="AO2825">
        <v>2.1783607139726797</v>
      </c>
      <c r="AP2825">
        <v>3.0963874655823664</v>
      </c>
      <c r="AQ2825">
        <v>26.090537475231152</v>
      </c>
      <c r="AR2825">
        <v>0.66650098257114909</v>
      </c>
      <c r="AS2825">
        <v>0.52365986660071739</v>
      </c>
      <c r="AT2825">
        <v>-0.99999999999999989</v>
      </c>
      <c r="AU2825">
        <v>-0.99999999999999989</v>
      </c>
      <c r="AV2825">
        <v>-0.95076009166102704</v>
      </c>
      <c r="AW2825">
        <v>45.211733888886549</v>
      </c>
      <c r="AX2825">
        <v>44.93931180024861</v>
      </c>
      <c r="AY2825">
        <v>0.13616342550356092</v>
      </c>
      <c r="AZ2825">
        <v>-24.455268019655282</v>
      </c>
      <c r="BA2825">
        <v>1437.6136278866109</v>
      </c>
    </row>
    <row r="2826" spans="1:100" x14ac:dyDescent="0.25">
      <c r="A2826">
        <v>6094</v>
      </c>
      <c r="B2826" t="s">
        <v>3083</v>
      </c>
      <c r="C2826">
        <v>3</v>
      </c>
      <c r="D2826">
        <v>3.965224732113128</v>
      </c>
      <c r="E2826">
        <v>0</v>
      </c>
      <c r="F2826">
        <v>1.9661826512902374E-4</v>
      </c>
      <c r="G2826">
        <v>1.9661826512902374E-4</v>
      </c>
      <c r="H2826">
        <v>-0.1373342840541287</v>
      </c>
      <c r="I2826">
        <v>0</v>
      </c>
      <c r="J2826">
        <v>-8.2400570432477238</v>
      </c>
      <c r="K2826">
        <v>-0.1373342840541287</v>
      </c>
      <c r="L2826">
        <v>-1.0000000000000002</v>
      </c>
      <c r="M2826">
        <v>-1.0000000000000002</v>
      </c>
      <c r="N2826">
        <v>-2.7466856810825746</v>
      </c>
      <c r="O2826">
        <v>-4.2746356928694667</v>
      </c>
      <c r="P2826">
        <v>1.049079855834658E-2</v>
      </c>
      <c r="Q2826">
        <v>-3.3067782671202472E-2</v>
      </c>
      <c r="R2826">
        <v>-4.0590617351002709E-2</v>
      </c>
      <c r="S2826">
        <v>0.33333333333333326</v>
      </c>
      <c r="T2826">
        <v>0.32479732829300656</v>
      </c>
      <c r="U2826">
        <v>-0.16248444233905907</v>
      </c>
      <c r="V2826">
        <v>-8.9662853709196952E-3</v>
      </c>
      <c r="W2826">
        <v>24.960568718819601</v>
      </c>
      <c r="X2826">
        <v>8.3193459058387723E-2</v>
      </c>
      <c r="Y2826">
        <v>-1.0000000000000002</v>
      </c>
      <c r="Z2826">
        <v>-1.0000000000000002</v>
      </c>
      <c r="AA2826">
        <v>14.434729592441947</v>
      </c>
      <c r="AB2826">
        <v>3.0056734273879199E-2</v>
      </c>
      <c r="AC2826">
        <v>-0.33443117463655758</v>
      </c>
      <c r="AD2826">
        <v>9.4669470182145374E-2</v>
      </c>
      <c r="AE2826">
        <v>-10.485248509026649</v>
      </c>
      <c r="AF2826">
        <v>-1.0000000000000002</v>
      </c>
      <c r="AG2826">
        <v>-1.0000000000000002</v>
      </c>
      <c r="AH2826">
        <v>-1.0000000000000002</v>
      </c>
      <c r="AI2826">
        <v>0</v>
      </c>
      <c r="AJ2826">
        <v>-8.9662853709196952E-3</v>
      </c>
      <c r="AK2826">
        <v>0.22119360628753862</v>
      </c>
      <c r="AL2826">
        <v>0.237315271921159</v>
      </c>
      <c r="AM2826">
        <v>-1.2135107013593813E-2</v>
      </c>
      <c r="AN2826">
        <v>0.12118628664873875</v>
      </c>
      <c r="AO2826">
        <v>0.80259035609784768</v>
      </c>
      <c r="AP2826">
        <v>4.2162335258242649</v>
      </c>
      <c r="AQ2826">
        <v>16.720511675571871</v>
      </c>
      <c r="AR2826">
        <v>0.48667993391636094</v>
      </c>
      <c r="AS2826">
        <v>-5.4140824995741021E-2</v>
      </c>
      <c r="AT2826">
        <v>-1.0000000000000002</v>
      </c>
      <c r="AU2826">
        <v>-1.0000000000000002</v>
      </c>
      <c r="AV2826">
        <v>-4.0393999085873683E-2</v>
      </c>
      <c r="AW2826">
        <v>14.376327425396738</v>
      </c>
      <c r="AX2826">
        <v>13.479698888304764</v>
      </c>
      <c r="AY2826">
        <v>-0.26556785437534297</v>
      </c>
      <c r="AZ2826">
        <v>-69.495826665271494</v>
      </c>
      <c r="BA2826">
        <v>1282.7406376481397</v>
      </c>
    </row>
    <row r="2827" spans="1:100" x14ac:dyDescent="0.25">
      <c r="A2827">
        <v>6096</v>
      </c>
      <c r="B2827" t="s">
        <v>3084</v>
      </c>
      <c r="C2827">
        <v>3</v>
      </c>
      <c r="D2827">
        <v>4.5356948439060689</v>
      </c>
      <c r="E2827">
        <v>0</v>
      </c>
      <c r="F2827">
        <v>0</v>
      </c>
      <c r="G2827">
        <v>0</v>
      </c>
      <c r="H2827">
        <v>-5.6520487577597672E-2</v>
      </c>
      <c r="I2827">
        <v>0</v>
      </c>
      <c r="J2827">
        <v>-3.3912292546558604</v>
      </c>
      <c r="K2827">
        <v>-5.6520487577597672E-2</v>
      </c>
      <c r="L2827">
        <v>-1</v>
      </c>
      <c r="M2827">
        <v>-1</v>
      </c>
      <c r="N2827">
        <v>-1.1304097515519533</v>
      </c>
      <c r="O2827">
        <v>1.1444655892502089</v>
      </c>
      <c r="P2827">
        <v>1.4932482059788119</v>
      </c>
      <c r="Q2827">
        <v>-5.0809455284138473E-2</v>
      </c>
      <c r="R2827">
        <v>-3.8313612742576289E-2</v>
      </c>
      <c r="S2827">
        <v>0.34871552906469405</v>
      </c>
      <c r="T2827">
        <v>0.31960871727958068</v>
      </c>
      <c r="U2827">
        <v>3.2734713788765257E-3</v>
      </c>
      <c r="V2827">
        <v>0</v>
      </c>
      <c r="W2827">
        <v>29.124728212029957</v>
      </c>
      <c r="X2827">
        <v>0.7275054287006113</v>
      </c>
      <c r="Y2827">
        <v>-1</v>
      </c>
      <c r="Z2827">
        <v>-1</v>
      </c>
      <c r="AA2827">
        <v>26.030874014810138</v>
      </c>
      <c r="AB2827">
        <v>-0.10577041851892661</v>
      </c>
      <c r="AC2827">
        <v>-6.8669762694760814E-2</v>
      </c>
      <c r="AD2827">
        <v>0.1133293695241423</v>
      </c>
      <c r="AE2827">
        <v>-3.0555405844772592</v>
      </c>
      <c r="AF2827">
        <v>-1</v>
      </c>
      <c r="AG2827">
        <v>-1</v>
      </c>
      <c r="AH2827">
        <v>-1</v>
      </c>
      <c r="AI2827">
        <v>0</v>
      </c>
      <c r="AJ2827">
        <v>0</v>
      </c>
      <c r="AK2827">
        <v>0.27610205189697945</v>
      </c>
      <c r="AL2827">
        <v>5.2120972957862326E-2</v>
      </c>
      <c r="AM2827">
        <v>0.23792217301148622</v>
      </c>
      <c r="AN2827">
        <v>6.4747949552851611E-2</v>
      </c>
      <c r="AO2827">
        <v>7.3285645847720522</v>
      </c>
      <c r="AP2827">
        <v>1.8793036036106008</v>
      </c>
      <c r="AQ2827">
        <v>25.733498957374103</v>
      </c>
      <c r="AR2827">
        <v>0.67159771772315124</v>
      </c>
      <c r="AS2827">
        <v>0.67098494112301343</v>
      </c>
      <c r="AT2827">
        <v>-1</v>
      </c>
      <c r="AU2827">
        <v>-1</v>
      </c>
      <c r="AV2827">
        <v>-3.8313612742576289E-2</v>
      </c>
      <c r="AW2827">
        <v>29.054643207670932</v>
      </c>
      <c r="AX2827">
        <v>29.054643207670932</v>
      </c>
      <c r="AY2827">
        <v>1.6522683103656743E-3</v>
      </c>
      <c r="AZ2827">
        <v>-26.214265159745185</v>
      </c>
      <c r="BA2827">
        <v>1321.7211162659758</v>
      </c>
    </row>
    <row r="2828" spans="1:100" x14ac:dyDescent="0.25">
      <c r="A2828">
        <v>6097</v>
      </c>
      <c r="B2828" t="s">
        <v>3085</v>
      </c>
      <c r="C2828">
        <v>3</v>
      </c>
      <c r="D2828">
        <v>5.5171480595267415</v>
      </c>
      <c r="E2828">
        <v>0</v>
      </c>
      <c r="F2828">
        <v>-0.67307980215786611</v>
      </c>
      <c r="G2828">
        <v>-0.67307980215786611</v>
      </c>
      <c r="H2828">
        <v>-8.8075044983089712E-2</v>
      </c>
      <c r="I2828">
        <v>0</v>
      </c>
      <c r="J2828">
        <v>-5.2845026989853814</v>
      </c>
      <c r="K2828">
        <v>-8.8075044983089712E-2</v>
      </c>
      <c r="L2828">
        <v>-1.0000000000000009</v>
      </c>
      <c r="M2828">
        <v>-1.0000000000000009</v>
      </c>
      <c r="N2828">
        <v>-1.761500899661794</v>
      </c>
      <c r="O2828">
        <v>-0.44043444161650941</v>
      </c>
      <c r="P2828">
        <v>-0.23804235863310216</v>
      </c>
      <c r="Q2828">
        <v>-2.3813395250330016</v>
      </c>
      <c r="R2828">
        <v>-0.85687592411474345</v>
      </c>
      <c r="S2828">
        <v>0.33333333333333354</v>
      </c>
      <c r="T2828">
        <v>0.19456679083003256</v>
      </c>
      <c r="U2828">
        <v>-0.15049351778140382</v>
      </c>
      <c r="V2828">
        <v>0</v>
      </c>
      <c r="W2828">
        <v>18.61926605460209</v>
      </c>
      <c r="X2828">
        <v>-0.12476544448246039</v>
      </c>
      <c r="Y2828">
        <v>-1.0000000000000009</v>
      </c>
      <c r="Z2828">
        <v>-1.0000000000000009</v>
      </c>
      <c r="AA2828">
        <v>8.7436480700503196</v>
      </c>
      <c r="AB2828">
        <v>-0.13985398786322509</v>
      </c>
      <c r="AC2828">
        <v>-0.13301569472441485</v>
      </c>
      <c r="AD2828">
        <v>9.2494841378899698E-2</v>
      </c>
      <c r="AE2828">
        <v>-9.0187420604370132</v>
      </c>
      <c r="AF2828">
        <v>-1.0000000000000009</v>
      </c>
      <c r="AG2828">
        <v>-1.0000000000000009</v>
      </c>
      <c r="AH2828">
        <v>-1.0000000000000009</v>
      </c>
      <c r="AI2828">
        <v>0</v>
      </c>
      <c r="AJ2828">
        <v>0</v>
      </c>
      <c r="AK2828">
        <v>1.0584753398611904</v>
      </c>
      <c r="AL2828">
        <v>5.9523475003224816E-4</v>
      </c>
      <c r="AM2828">
        <v>-6.4299508429230018E-2</v>
      </c>
      <c r="AN2828">
        <v>-3.057058758658859E-2</v>
      </c>
      <c r="AO2828">
        <v>3.6848889885752012</v>
      </c>
      <c r="AP2828">
        <v>-0.76128851591455327</v>
      </c>
      <c r="AQ2828">
        <v>13.334763355616694</v>
      </c>
      <c r="AR2828">
        <v>0.37740660638196216</v>
      </c>
      <c r="AS2828">
        <v>-0.21284048946555023</v>
      </c>
      <c r="AT2828">
        <v>-1.0000000000000009</v>
      </c>
      <c r="AU2828">
        <v>-1.0000000000000009</v>
      </c>
      <c r="AV2828">
        <v>-1.5299557262726096</v>
      </c>
      <c r="AW2828">
        <v>7.5419251125192446</v>
      </c>
      <c r="AX2828">
        <v>7.5419251125192446</v>
      </c>
      <c r="AY2828">
        <v>-0.27356941482760738</v>
      </c>
      <c r="AZ2828">
        <v>-87.503716316818313</v>
      </c>
      <c r="BA2828">
        <v>1336.2822190545817</v>
      </c>
    </row>
    <row r="2829" spans="1:100" x14ac:dyDescent="0.25">
      <c r="A2829">
        <v>6098</v>
      </c>
      <c r="B2829" t="s">
        <v>3086</v>
      </c>
      <c r="C2829">
        <v>3</v>
      </c>
      <c r="D2829">
        <v>7.0566645572895688</v>
      </c>
      <c r="E2829">
        <v>-1.3238942979044642E-2</v>
      </c>
      <c r="F2829">
        <v>-0.16955328257796662</v>
      </c>
      <c r="G2829">
        <v>-0.16955328257796662</v>
      </c>
      <c r="H2829">
        <v>0.13724336167377996</v>
      </c>
      <c r="I2829">
        <v>0</v>
      </c>
      <c r="J2829">
        <v>8.2346017004267988</v>
      </c>
      <c r="K2829">
        <v>0.13724336167377996</v>
      </c>
      <c r="L2829">
        <v>-1.0000000000000002</v>
      </c>
      <c r="M2829">
        <v>-1.0000000000000002</v>
      </c>
      <c r="N2829">
        <v>2.7448672334755999</v>
      </c>
      <c r="O2829">
        <v>15.121712975138406</v>
      </c>
      <c r="P2829">
        <v>2.9373631841934786</v>
      </c>
      <c r="Q2829">
        <v>3.6238223041260094</v>
      </c>
      <c r="R2829">
        <v>1.2606500559557301</v>
      </c>
      <c r="S2829">
        <v>0.33997815481968668</v>
      </c>
      <c r="T2829">
        <v>0.28492692752296767</v>
      </c>
      <c r="U2829">
        <v>0.11772192449844604</v>
      </c>
      <c r="V2829">
        <v>0</v>
      </c>
      <c r="W2829">
        <v>24.215345806692817</v>
      </c>
      <c r="X2829">
        <v>0.9939826849939204</v>
      </c>
      <c r="Y2829">
        <v>-1.0000000000000002</v>
      </c>
      <c r="Z2829">
        <v>-1.0000000000000002</v>
      </c>
      <c r="AA2829">
        <v>57.209617197586198</v>
      </c>
      <c r="AB2829">
        <v>0.16885351570954232</v>
      </c>
      <c r="AC2829">
        <v>8.7224400668557758E-2</v>
      </c>
      <c r="AD2829">
        <v>0.378594510320653</v>
      </c>
      <c r="AE2829">
        <v>31.733621334937638</v>
      </c>
      <c r="AF2829">
        <v>-1.0000000000000002</v>
      </c>
      <c r="AG2829">
        <v>-1.0000000000000002</v>
      </c>
      <c r="AH2829">
        <v>-1.0000000000000002</v>
      </c>
      <c r="AI2829">
        <v>0</v>
      </c>
      <c r="AJ2829">
        <v>0</v>
      </c>
      <c r="AK2829">
        <v>0.10931497279189747</v>
      </c>
      <c r="AL2829">
        <v>3.3574428182187054E-2</v>
      </c>
      <c r="AM2829">
        <v>-5.6699888163693132E-2</v>
      </c>
      <c r="AN2829">
        <v>-7.6645634443151381E-2</v>
      </c>
      <c r="AO2829">
        <v>-0.87092234013284076</v>
      </c>
      <c r="AP2829">
        <v>-1.7482687201678495</v>
      </c>
      <c r="AQ2829">
        <v>32.449947507119617</v>
      </c>
      <c r="AR2829">
        <v>0.74262700684110006</v>
      </c>
      <c r="AS2829">
        <v>1.1312260466677004</v>
      </c>
      <c r="AT2829">
        <v>-1.0000000000000002</v>
      </c>
      <c r="AU2829">
        <v>-1.0000000000000002</v>
      </c>
      <c r="AV2829">
        <v>1.0910967733777637</v>
      </c>
      <c r="AW2829">
        <v>70.583061452556734</v>
      </c>
      <c r="AX2829">
        <v>70.583061452556734</v>
      </c>
      <c r="AY2829">
        <v>0.36668650262121927</v>
      </c>
      <c r="AZ2829">
        <v>25.768673752319948</v>
      </c>
      <c r="BA2829">
        <v>1503.7339601517438</v>
      </c>
      <c r="CU2829" t="e">
        <v>#N/A</v>
      </c>
      <c r="CV2829" t="e">
        <v>#N/A</v>
      </c>
    </row>
    <row r="2830" spans="1:100" x14ac:dyDescent="0.25">
      <c r="A2830">
        <v>6099</v>
      </c>
      <c r="B2830" t="s">
        <v>2482</v>
      </c>
      <c r="C2830">
        <v>3</v>
      </c>
      <c r="D2830">
        <v>4.6333001413172514</v>
      </c>
      <c r="E2830">
        <v>0</v>
      </c>
      <c r="F2830">
        <v>0</v>
      </c>
      <c r="G2830">
        <v>0</v>
      </c>
      <c r="H2830">
        <v>2.0972418774034041E-2</v>
      </c>
      <c r="I2830">
        <v>0</v>
      </c>
      <c r="J2830">
        <v>1.2583451264420422</v>
      </c>
      <c r="K2830">
        <v>2.0972418774034041E-2</v>
      </c>
      <c r="L2830">
        <v>-0.99999999999999867</v>
      </c>
      <c r="M2830">
        <v>-0.99999999999999867</v>
      </c>
      <c r="N2830">
        <v>0.41944837548068131</v>
      </c>
      <c r="O2830">
        <v>5.891645267759297</v>
      </c>
      <c r="P2830">
        <v>-0.22479393573689208</v>
      </c>
      <c r="Q2830">
        <v>8.6301384306294665E-2</v>
      </c>
      <c r="R2830">
        <v>3.6845727270938874E-3</v>
      </c>
      <c r="S2830">
        <v>0.34797973207082078</v>
      </c>
      <c r="T2830">
        <v>0.37658763171490028</v>
      </c>
      <c r="U2830">
        <v>3.4299703356656552E-2</v>
      </c>
      <c r="V2830">
        <v>0</v>
      </c>
      <c r="W2830">
        <v>29.515785934733739</v>
      </c>
      <c r="X2830">
        <v>0.87849645743447413</v>
      </c>
      <c r="Y2830">
        <v>-0.99999999999999867</v>
      </c>
      <c r="Z2830">
        <v>-0.99999999999999867</v>
      </c>
      <c r="AA2830">
        <v>33.773343363856227</v>
      </c>
      <c r="AB2830">
        <v>4.1894371068324644E-2</v>
      </c>
      <c r="AC2830">
        <v>0.10687486770115791</v>
      </c>
      <c r="AD2830">
        <v>-6.3691781641574963E-2</v>
      </c>
      <c r="AE2830">
        <v>4.2538728563953816</v>
      </c>
      <c r="AF2830">
        <v>-0.99999999999999867</v>
      </c>
      <c r="AG2830">
        <v>-0.99999999999999867</v>
      </c>
      <c r="AH2830">
        <v>-0.99999999999999867</v>
      </c>
      <c r="AI2830">
        <v>0</v>
      </c>
      <c r="AJ2830">
        <v>0</v>
      </c>
      <c r="AK2830">
        <v>5.0798725838101834E-2</v>
      </c>
      <c r="AL2830">
        <v>0.14453762074886572</v>
      </c>
      <c r="AM2830">
        <v>8.4010948491498403E-3</v>
      </c>
      <c r="AN2830">
        <v>-5.688553404953102E-2</v>
      </c>
      <c r="AO2830">
        <v>0.46402100041925476</v>
      </c>
      <c r="AP2830">
        <v>-0.69945024749394635</v>
      </c>
      <c r="AQ2830">
        <v>30.774131061175797</v>
      </c>
      <c r="AR2830">
        <v>0.75886706714237739</v>
      </c>
      <c r="AS2830">
        <v>0.89946887620850835</v>
      </c>
      <c r="AT2830">
        <v>-0.99999999999999867</v>
      </c>
      <c r="AU2830">
        <v>-0.99999999999999867</v>
      </c>
      <c r="AV2830">
        <v>3.6845727270938874E-3</v>
      </c>
      <c r="AW2830">
        <v>38.96553838412153</v>
      </c>
      <c r="AX2830">
        <v>38.96553838412153</v>
      </c>
      <c r="AY2830">
        <v>5.7224777970733311E-2</v>
      </c>
      <c r="AZ2830">
        <v>2.9862775922639293</v>
      </c>
      <c r="BA2830">
        <v>1349.4024455432641</v>
      </c>
    </row>
    <row r="2831" spans="1:100" x14ac:dyDescent="0.25">
      <c r="A2831">
        <v>6100</v>
      </c>
      <c r="B2831" t="s">
        <v>3087</v>
      </c>
      <c r="C2831">
        <v>2</v>
      </c>
      <c r="D2831">
        <v>3.3906989487126187</v>
      </c>
      <c r="E2831">
        <v>-7.5796265086541387E-2</v>
      </c>
      <c r="F2831">
        <v>-0.11180370197274983</v>
      </c>
      <c r="G2831">
        <v>-0.10464454353354946</v>
      </c>
      <c r="H2831">
        <v>3.0578713291776298E-2</v>
      </c>
      <c r="I2831">
        <v>0</v>
      </c>
      <c r="J2831">
        <v>1.8347227975065779</v>
      </c>
      <c r="K2831">
        <v>3.0578713291776298E-2</v>
      </c>
      <c r="L2831">
        <v>-1</v>
      </c>
      <c r="M2831">
        <v>-1</v>
      </c>
      <c r="N2831">
        <v>0.61157426583552588</v>
      </c>
      <c r="O2831">
        <v>5.7506660813528789</v>
      </c>
      <c r="P2831">
        <v>-0.2160892851943324</v>
      </c>
      <c r="Q2831">
        <v>-0.21679774010826214</v>
      </c>
      <c r="R2831">
        <v>-6.9714423080465882E-2</v>
      </c>
      <c r="S2831">
        <v>0.32057072772705092</v>
      </c>
      <c r="T2831">
        <v>0.24253133704462498</v>
      </c>
      <c r="U2831">
        <v>2.604950008617414E-2</v>
      </c>
      <c r="V2831">
        <v>-6.1864901905867922E-3</v>
      </c>
      <c r="W2831">
        <v>21.062912670728192</v>
      </c>
      <c r="X2831">
        <v>0.56397292565992119</v>
      </c>
      <c r="Y2831">
        <v>-1</v>
      </c>
      <c r="Z2831">
        <v>-1</v>
      </c>
      <c r="AA2831">
        <v>35.713065350439223</v>
      </c>
      <c r="AB2831">
        <v>5.9581748791058882E-2</v>
      </c>
      <c r="AC2831">
        <v>5.9773425104363079E-2</v>
      </c>
      <c r="AD2831">
        <v>5.5678972827691159E-2</v>
      </c>
      <c r="AE2831">
        <v>12.292654044506431</v>
      </c>
      <c r="AF2831">
        <v>-1</v>
      </c>
      <c r="AG2831">
        <v>-1</v>
      </c>
      <c r="AH2831">
        <v>-1</v>
      </c>
      <c r="AI2831">
        <v>-3.6593512007048606E-3</v>
      </c>
      <c r="AJ2831">
        <v>-6.1864901905867922E-3</v>
      </c>
      <c r="AK2831">
        <v>0.16012735548778523</v>
      </c>
      <c r="AL2831">
        <v>1.1700601501462085E-2</v>
      </c>
      <c r="AM2831">
        <v>0.17815848482147612</v>
      </c>
      <c r="AN2831">
        <v>5.2823753935776624E-3</v>
      </c>
      <c r="AO2831">
        <v>4.9236320706794015</v>
      </c>
      <c r="AP2831">
        <v>0.52152921964317933</v>
      </c>
      <c r="AQ2831">
        <v>26.045554933851363</v>
      </c>
      <c r="AR2831">
        <v>0.61877744141275137</v>
      </c>
      <c r="AS2831">
        <v>0.64249772671600858</v>
      </c>
      <c r="AT2831">
        <v>-1</v>
      </c>
      <c r="AU2831">
        <v>-1</v>
      </c>
      <c r="AV2831">
        <v>-4.0797501827507521E-2</v>
      </c>
      <c r="AW2831">
        <v>46.600373471012944</v>
      </c>
      <c r="AX2831">
        <v>46.606613270825697</v>
      </c>
      <c r="AY2831">
        <v>0.10332036977864349</v>
      </c>
      <c r="AZ2831">
        <v>-11.097797417848795</v>
      </c>
      <c r="BA2831">
        <v>1364.2782553414504</v>
      </c>
    </row>
    <row r="2832" spans="1:100" x14ac:dyDescent="0.25">
      <c r="A2832">
        <v>6101</v>
      </c>
      <c r="B2832" t="s">
        <v>3088</v>
      </c>
      <c r="C2832">
        <v>3</v>
      </c>
      <c r="D2832">
        <v>2.5665571590199647</v>
      </c>
      <c r="E2832">
        <v>0</v>
      </c>
      <c r="F2832">
        <v>0</v>
      </c>
      <c r="G2832">
        <v>0</v>
      </c>
      <c r="H2832">
        <v>-7.1924985170777223E-2</v>
      </c>
      <c r="I2832">
        <v>0</v>
      </c>
      <c r="J2832">
        <v>-4.3154991102466349</v>
      </c>
      <c r="K2832">
        <v>-7.1924985170777223E-2</v>
      </c>
      <c r="L2832">
        <v>-0.99999999999999933</v>
      </c>
      <c r="M2832">
        <v>-0.99999999999999933</v>
      </c>
      <c r="N2832">
        <v>-1.4384997034155447</v>
      </c>
      <c r="O2832">
        <v>-1.7489419512266686</v>
      </c>
      <c r="P2832">
        <v>-7.8103056187486197E-2</v>
      </c>
      <c r="Q2832">
        <v>0.82889499961233093</v>
      </c>
      <c r="R2832">
        <v>0.1366466662972162</v>
      </c>
      <c r="S2832">
        <v>0.34091502168179866</v>
      </c>
      <c r="T2832">
        <v>0.33039800594856039</v>
      </c>
      <c r="U2832">
        <v>0.43137404217041353</v>
      </c>
      <c r="V2832">
        <v>0</v>
      </c>
      <c r="W2832">
        <v>46.984482198861997</v>
      </c>
      <c r="X2832">
        <v>2.4664584796833084</v>
      </c>
      <c r="Y2832">
        <v>-0.99999999999999933</v>
      </c>
      <c r="Z2832">
        <v>-0.99999999999999933</v>
      </c>
      <c r="AA2832">
        <v>95.780046874633783</v>
      </c>
      <c r="AB2832">
        <v>0.36954287764392213</v>
      </c>
      <c r="AC2832">
        <v>7.8428963576288827E-2</v>
      </c>
      <c r="AD2832">
        <v>0.52520651896928139</v>
      </c>
      <c r="AE2832">
        <v>48.658918009474618</v>
      </c>
      <c r="AF2832">
        <v>-0.99999999999999933</v>
      </c>
      <c r="AG2832">
        <v>-0.99999999999999933</v>
      </c>
      <c r="AH2832">
        <v>-0.99999999999999933</v>
      </c>
      <c r="AI2832">
        <v>0</v>
      </c>
      <c r="AJ2832">
        <v>0</v>
      </c>
      <c r="AK2832">
        <v>-0.12098271796204012</v>
      </c>
      <c r="AL2832">
        <v>0.37116857292367345</v>
      </c>
      <c r="AM2832">
        <v>0.35716250591383508</v>
      </c>
      <c r="AN2832">
        <v>-0.14183588786921503</v>
      </c>
      <c r="AO2832">
        <v>8.3241490580356761</v>
      </c>
      <c r="AP2832">
        <v>-1.6900543321120083</v>
      </c>
      <c r="AQ2832">
        <v>42.668983088615349</v>
      </c>
      <c r="AR2832">
        <v>1.1026870698007725</v>
      </c>
      <c r="AS2832">
        <v>2.3945334945125309</v>
      </c>
      <c r="AT2832">
        <v>-0.99999999999999933</v>
      </c>
      <c r="AU2832">
        <v>-0.99999999999999933</v>
      </c>
      <c r="AV2832">
        <v>0.1366466662972162</v>
      </c>
      <c r="AW2832">
        <v>92.341050591295186</v>
      </c>
      <c r="AX2832">
        <v>92.341050591295186</v>
      </c>
      <c r="AY2832">
        <v>0.39256923791967596</v>
      </c>
      <c r="AZ2832">
        <v>31.356333911993868</v>
      </c>
      <c r="BA2832">
        <v>1491.2804159681696</v>
      </c>
    </row>
    <row r="2833" spans="1:100" x14ac:dyDescent="0.25">
      <c r="A2833">
        <v>6102</v>
      </c>
      <c r="B2833" t="s">
        <v>1858</v>
      </c>
      <c r="C2833">
        <v>2</v>
      </c>
      <c r="D2833">
        <v>3.9312457713148978</v>
      </c>
      <c r="E2833">
        <v>4.4274362664228406E-2</v>
      </c>
      <c r="F2833">
        <v>0.18718527712918012</v>
      </c>
      <c r="G2833">
        <v>0.19570217256176023</v>
      </c>
      <c r="H2833">
        <v>9.2714311009364503E-2</v>
      </c>
      <c r="I2833">
        <v>0</v>
      </c>
      <c r="J2833">
        <v>5.5628586605618695</v>
      </c>
      <c r="K2833">
        <v>9.2714311009364503E-2</v>
      </c>
      <c r="L2833">
        <v>-1</v>
      </c>
      <c r="M2833">
        <v>-1</v>
      </c>
      <c r="N2833">
        <v>1.8542862201872898</v>
      </c>
      <c r="O2833">
        <v>9.6232244894790853</v>
      </c>
      <c r="P2833">
        <v>0.39200426398555943</v>
      </c>
      <c r="Q2833">
        <v>1.2044747563041081</v>
      </c>
      <c r="R2833">
        <v>0.39710025866146648</v>
      </c>
      <c r="S2833">
        <v>0.3321856465142049</v>
      </c>
      <c r="T2833">
        <v>0.29156975736023333</v>
      </c>
      <c r="U2833">
        <v>8.6772849496547705E-2</v>
      </c>
      <c r="V2833">
        <v>1.8428697218075742E-3</v>
      </c>
      <c r="W2833">
        <v>24.895416838969496</v>
      </c>
      <c r="X2833">
        <v>0.84527983001991036</v>
      </c>
      <c r="Y2833">
        <v>-1</v>
      </c>
      <c r="Z2833">
        <v>-1</v>
      </c>
      <c r="AA2833">
        <v>43.603574152349452</v>
      </c>
      <c r="AB2833">
        <v>0.12769430610298174</v>
      </c>
      <c r="AC2833">
        <v>0.12791183096906494</v>
      </c>
      <c r="AD2833">
        <v>0.12323223582737593</v>
      </c>
      <c r="AE2833">
        <v>18.567624497566094</v>
      </c>
      <c r="AF2833">
        <v>-1</v>
      </c>
      <c r="AG2833">
        <v>-1</v>
      </c>
      <c r="AH2833">
        <v>-1</v>
      </c>
      <c r="AI2833">
        <v>7.4348892422647318E-4</v>
      </c>
      <c r="AJ2833">
        <v>1.8428697218075742E-3</v>
      </c>
      <c r="AK2833">
        <v>7.8069287524777944E-2</v>
      </c>
      <c r="AL2833">
        <v>9.3758669464469382E-2</v>
      </c>
      <c r="AM2833">
        <v>8.2583535187248161E-2</v>
      </c>
      <c r="AN2833">
        <v>0.1008573250278056</v>
      </c>
      <c r="AO2833">
        <v>2.4899195139541899</v>
      </c>
      <c r="AP2833">
        <v>2.9552417763683909</v>
      </c>
      <c r="AQ2833">
        <v>30.125526116519193</v>
      </c>
      <c r="AR2833">
        <v>0.70858559329480275</v>
      </c>
      <c r="AS2833">
        <v>0.93292602181730611</v>
      </c>
      <c r="AT2833">
        <v>-1</v>
      </c>
      <c r="AU2833">
        <v>-1</v>
      </c>
      <c r="AV2833">
        <v>0.57868437785898441</v>
      </c>
      <c r="AW2833">
        <v>55.693607569968762</v>
      </c>
      <c r="AX2833">
        <v>55.818974533902527</v>
      </c>
      <c r="AY2833">
        <v>0.17336265791924679</v>
      </c>
      <c r="AZ2833">
        <v>1.173087584964603</v>
      </c>
      <c r="BA2833">
        <v>1386.4053509148919</v>
      </c>
    </row>
    <row r="2834" spans="1:100" x14ac:dyDescent="0.25">
      <c r="A2834">
        <v>6103</v>
      </c>
      <c r="B2834" t="s">
        <v>3089</v>
      </c>
      <c r="C2834">
        <v>2</v>
      </c>
      <c r="D2834">
        <v>2.4240428719338412</v>
      </c>
      <c r="E2834">
        <v>-0.29051772325580588</v>
      </c>
      <c r="F2834">
        <v>-0.64648358806916084</v>
      </c>
      <c r="G2834">
        <v>-0.6417524611351676</v>
      </c>
      <c r="H2834">
        <v>-8.05379385994172E-2</v>
      </c>
      <c r="I2834">
        <v>0</v>
      </c>
      <c r="J2834">
        <v>-4.8322763159650313</v>
      </c>
      <c r="K2834">
        <v>-8.05379385994172E-2</v>
      </c>
      <c r="L2834">
        <v>-1</v>
      </c>
      <c r="M2834">
        <v>-1</v>
      </c>
      <c r="N2834">
        <v>-1.6107587719883436</v>
      </c>
      <c r="O2834">
        <v>-1.1746028525656751</v>
      </c>
      <c r="P2834">
        <v>-1.3035386975040189</v>
      </c>
      <c r="Q2834">
        <v>-2.7584493380243762</v>
      </c>
      <c r="R2834">
        <v>-0.9045158315190609</v>
      </c>
      <c r="S2834">
        <v>0.29979985024257566</v>
      </c>
      <c r="T2834">
        <v>0.15483627528196844</v>
      </c>
      <c r="U2834">
        <v>-8.2541638101104708E-2</v>
      </c>
      <c r="V2834">
        <v>-2.0545337985851217E-2</v>
      </c>
      <c r="W2834">
        <v>14.209272451967189</v>
      </c>
      <c r="X2834">
        <v>6.0913769322067712E-2</v>
      </c>
      <c r="Y2834">
        <v>-1</v>
      </c>
      <c r="Z2834">
        <v>-1</v>
      </c>
      <c r="AA2834">
        <v>21.602524018379608</v>
      </c>
      <c r="AB2834">
        <v>-6.222345785790788E-2</v>
      </c>
      <c r="AC2834">
        <v>-6.2078006329534363E-2</v>
      </c>
      <c r="AD2834">
        <v>-6.5126051740785298E-2</v>
      </c>
      <c r="AE2834">
        <v>1.071168566419697</v>
      </c>
      <c r="AF2834">
        <v>-1</v>
      </c>
      <c r="AG2834">
        <v>-1</v>
      </c>
      <c r="AH2834">
        <v>-1</v>
      </c>
      <c r="AI2834">
        <v>-1.1532919194983476E-2</v>
      </c>
      <c r="AJ2834">
        <v>-2.0545337985851217E-2</v>
      </c>
      <c r="AK2834">
        <v>0.30687122064140582</v>
      </c>
      <c r="AL2834">
        <v>-0.13504326365215846</v>
      </c>
      <c r="AM2834">
        <v>0.34907449429310866</v>
      </c>
      <c r="AN2834">
        <v>-0.16563363407805487</v>
      </c>
      <c r="AO2834">
        <v>9.275823099692623</v>
      </c>
      <c r="AP2834">
        <v>-3.8306618093700431</v>
      </c>
      <c r="AQ2834">
        <v>18.749371195648166</v>
      </c>
      <c r="AR2834">
        <v>0.4581741557563454</v>
      </c>
      <c r="AS2834">
        <v>0.1231268515407159</v>
      </c>
      <c r="AT2834">
        <v>-1</v>
      </c>
      <c r="AU2834">
        <v>-1</v>
      </c>
      <c r="AV2834">
        <v>-1.1486125853950009</v>
      </c>
      <c r="AW2834">
        <v>30.339006958837345</v>
      </c>
      <c r="AX2834">
        <v>30.132212489846829</v>
      </c>
      <c r="AY2834">
        <v>-2.1935760923693925E-2</v>
      </c>
      <c r="AZ2834">
        <v>-33.041734667019718</v>
      </c>
      <c r="BA2834">
        <v>1393.1805613240756</v>
      </c>
    </row>
    <row r="2835" spans="1:100" x14ac:dyDescent="0.25">
      <c r="A2835">
        <v>6104</v>
      </c>
      <c r="B2835" t="s">
        <v>3090</v>
      </c>
      <c r="C2835">
        <v>3</v>
      </c>
      <c r="D2835">
        <v>5.5950438933043172</v>
      </c>
      <c r="E2835">
        <v>-2.2447969322485949E-2</v>
      </c>
      <c r="F2835">
        <v>0.56053469134667</v>
      </c>
      <c r="G2835">
        <v>0.56053469134667</v>
      </c>
      <c r="H2835">
        <v>-0.12806083726924447</v>
      </c>
      <c r="I2835">
        <v>0</v>
      </c>
      <c r="J2835">
        <v>-7.6836502361546692</v>
      </c>
      <c r="K2835">
        <v>-0.12806083726924447</v>
      </c>
      <c r="L2835">
        <v>-0.99999999999999956</v>
      </c>
      <c r="M2835">
        <v>-0.99999999999999956</v>
      </c>
      <c r="N2835">
        <v>-2.5612167453848915</v>
      </c>
      <c r="O2835">
        <v>-1.5280716515036801</v>
      </c>
      <c r="P2835">
        <v>-1.8301006251707327E-2</v>
      </c>
      <c r="Q2835">
        <v>2.3653576165861585</v>
      </c>
      <c r="R2835">
        <v>0.84155123291725664</v>
      </c>
      <c r="S2835">
        <v>0.33333333333333331</v>
      </c>
      <c r="T2835">
        <v>0.34677435663228529</v>
      </c>
      <c r="U2835">
        <v>-9.7506384359315884E-2</v>
      </c>
      <c r="V2835">
        <v>0</v>
      </c>
      <c r="W2835">
        <v>28.426485715021876</v>
      </c>
      <c r="X2835">
        <v>0.42729535361559423</v>
      </c>
      <c r="Y2835">
        <v>-0.99999999999999956</v>
      </c>
      <c r="Z2835">
        <v>-0.99999999999999956</v>
      </c>
      <c r="AA2835">
        <v>61.334151844820404</v>
      </c>
      <c r="AB2835">
        <v>-4.1219474643936965E-2</v>
      </c>
      <c r="AC2835">
        <v>0.25024105040570505</v>
      </c>
      <c r="AD2835">
        <v>0.4323007221758568</v>
      </c>
      <c r="AE2835">
        <v>32.066114896881245</v>
      </c>
      <c r="AF2835">
        <v>-0.99999999999999956</v>
      </c>
      <c r="AG2835">
        <v>-0.99999999999999956</v>
      </c>
      <c r="AH2835">
        <v>-0.99999999999999956</v>
      </c>
      <c r="AI2835">
        <v>1.2533801305901773E-2</v>
      </c>
      <c r="AJ2835">
        <v>0</v>
      </c>
      <c r="AK2835">
        <v>0.39745626796744465</v>
      </c>
      <c r="AL2835">
        <v>-5.7059469721339393E-2</v>
      </c>
      <c r="AM2835">
        <v>-1.7586353288854953E-2</v>
      </c>
      <c r="AN2835">
        <v>8.3324815416145406E-2</v>
      </c>
      <c r="AO2835">
        <v>1.5476225076158496</v>
      </c>
      <c r="AP2835">
        <v>1.7978230367969368</v>
      </c>
      <c r="AQ2835">
        <v>20.742835478867207</v>
      </c>
      <c r="AR2835">
        <v>0.58260130560630241</v>
      </c>
      <c r="AS2835">
        <v>0.29923451634634984</v>
      </c>
      <c r="AT2835">
        <v>-0.99999999999999956</v>
      </c>
      <c r="AU2835">
        <v>-0.99999999999999956</v>
      </c>
      <c r="AV2835">
        <v>1.4020859242639263</v>
      </c>
      <c r="AW2835">
        <v>61.603903230113623</v>
      </c>
      <c r="AX2835">
        <v>61.854579256231681</v>
      </c>
      <c r="AY2835">
        <v>0.35736608779549622</v>
      </c>
      <c r="AZ2835">
        <v>29.145034084403058</v>
      </c>
      <c r="BA2835">
        <v>1435.1279248293499</v>
      </c>
    </row>
    <row r="2836" spans="1:100" x14ac:dyDescent="0.25">
      <c r="A2836">
        <v>6105</v>
      </c>
      <c r="B2836" t="s">
        <v>3091</v>
      </c>
      <c r="C2836">
        <v>2</v>
      </c>
      <c r="D2836">
        <v>3.1830418842747954</v>
      </c>
      <c r="E2836">
        <v>-0.12192273006860813</v>
      </c>
      <c r="F2836">
        <v>-0.22666363843610896</v>
      </c>
      <c r="G2836">
        <v>-0.22002606973998867</v>
      </c>
      <c r="H2836">
        <v>6.7086334400305037E-3</v>
      </c>
      <c r="I2836">
        <v>0</v>
      </c>
      <c r="J2836">
        <v>0.40251800640182989</v>
      </c>
      <c r="K2836">
        <v>6.7086334400305037E-3</v>
      </c>
      <c r="L2836">
        <v>-1</v>
      </c>
      <c r="M2836">
        <v>-1</v>
      </c>
      <c r="N2836">
        <v>0.13417266880061018</v>
      </c>
      <c r="O2836">
        <v>4.2629797658101802</v>
      </c>
      <c r="P2836">
        <v>-0.44969517472369008</v>
      </c>
      <c r="Q2836">
        <v>-0.76279535221218886</v>
      </c>
      <c r="R2836">
        <v>-0.24904646684373194</v>
      </c>
      <c r="S2836">
        <v>0.31610872769639176</v>
      </c>
      <c r="T2836">
        <v>0.22369268333025499</v>
      </c>
      <c r="U2836">
        <v>2.7219511040423167E-3</v>
      </c>
      <c r="V2836">
        <v>-9.2710579634499163E-3</v>
      </c>
      <c r="W2836">
        <v>19.590613636222031</v>
      </c>
      <c r="X2836">
        <v>0.45590575456035604</v>
      </c>
      <c r="Y2836">
        <v>-1</v>
      </c>
      <c r="Z2836">
        <v>-1</v>
      </c>
      <c r="AA2836">
        <v>32.681838773549202</v>
      </c>
      <c r="AB2836">
        <v>3.34155535396371E-2</v>
      </c>
      <c r="AC2836">
        <v>3.3597299844354417E-2</v>
      </c>
      <c r="AD2836">
        <v>2.972763669703346E-2</v>
      </c>
      <c r="AE2836">
        <v>9.8820544641714765</v>
      </c>
      <c r="AF2836">
        <v>-1</v>
      </c>
      <c r="AG2836">
        <v>-1</v>
      </c>
      <c r="AH2836">
        <v>-1</v>
      </c>
      <c r="AI2836">
        <v>-5.3507511263039135E-3</v>
      </c>
      <c r="AJ2836">
        <v>-9.2710579634499163E-3</v>
      </c>
      <c r="AK2836">
        <v>0.19165087351459459</v>
      </c>
      <c r="AL2836">
        <v>-1.9822916525347276E-2</v>
      </c>
      <c r="AM2836">
        <v>0.21487466304132175</v>
      </c>
      <c r="AN2836">
        <v>-3.1433802826267995E-2</v>
      </c>
      <c r="AO2836">
        <v>5.8585697746549013</v>
      </c>
      <c r="AP2836">
        <v>-0.41340848433232003</v>
      </c>
      <c r="AQ2836">
        <v>24.478188697740691</v>
      </c>
      <c r="AR2836">
        <v>0.58427664258716161</v>
      </c>
      <c r="AS2836">
        <v>0.53092647207413002</v>
      </c>
      <c r="AT2836">
        <v>-1</v>
      </c>
      <c r="AU2836">
        <v>-1</v>
      </c>
      <c r="AV2836">
        <v>-0.27877834498338638</v>
      </c>
      <c r="AW2836">
        <v>43.107106615526455</v>
      </c>
      <c r="AX2836">
        <v>43.067582392387258</v>
      </c>
      <c r="AY2836">
        <v>7.6412847000570452E-2</v>
      </c>
      <c r="AZ2836">
        <v>-15.811794154470432</v>
      </c>
      <c r="BA2836">
        <v>1362.4902345152632</v>
      </c>
    </row>
    <row r="2837" spans="1:100" x14ac:dyDescent="0.25">
      <c r="A2837">
        <v>6106</v>
      </c>
      <c r="B2837" t="s">
        <v>3092</v>
      </c>
      <c r="C2837">
        <v>3</v>
      </c>
      <c r="D2837">
        <v>3.8904463747972717</v>
      </c>
      <c r="E2837">
        <v>-4.9643562884236242E-2</v>
      </c>
      <c r="F2837">
        <v>-0.4442551380830625</v>
      </c>
      <c r="G2837">
        <v>-0.41998737893741078</v>
      </c>
      <c r="H2837">
        <v>0.16920364900586299</v>
      </c>
      <c r="I2837">
        <v>0</v>
      </c>
      <c r="J2837">
        <v>10.15221894035178</v>
      </c>
      <c r="K2837">
        <v>0.16920364900586299</v>
      </c>
      <c r="L2837">
        <v>-1.0000000000000004</v>
      </c>
      <c r="M2837">
        <v>-1.0000000000000004</v>
      </c>
      <c r="N2837">
        <v>3.3840729801172591</v>
      </c>
      <c r="O2837">
        <v>13.622677936211637</v>
      </c>
      <c r="P2837">
        <v>-0.25601929616711067</v>
      </c>
      <c r="Q2837">
        <v>3.5508039354922443</v>
      </c>
      <c r="R2837">
        <v>1.1984381079435349</v>
      </c>
      <c r="S2837">
        <v>0.35147219224306331</v>
      </c>
      <c r="T2837">
        <v>0.26880128869447645</v>
      </c>
      <c r="U2837">
        <v>1.3712605207712555E-2</v>
      </c>
      <c r="V2837">
        <v>0</v>
      </c>
      <c r="W2837">
        <v>18.59129748557557</v>
      </c>
      <c r="X2837">
        <v>0.44717548878315411</v>
      </c>
      <c r="Y2837">
        <v>-1.0000000000000004</v>
      </c>
      <c r="Z2837">
        <v>-1.0000000000000004</v>
      </c>
      <c r="AA2837">
        <v>6.3136092820319281</v>
      </c>
      <c r="AB2837">
        <v>-0.13782800962698688</v>
      </c>
      <c r="AC2837">
        <v>-4.015923249892589E-2</v>
      </c>
      <c r="AD2837">
        <v>-9.1535284103831077E-2</v>
      </c>
      <c r="AE2837">
        <v>-13.476126311487191</v>
      </c>
      <c r="AF2837">
        <v>-1.0000000000000004</v>
      </c>
      <c r="AG2837">
        <v>-1.0000000000000004</v>
      </c>
      <c r="AH2837">
        <v>-1.0000000000000004</v>
      </c>
      <c r="AI2837">
        <v>0</v>
      </c>
      <c r="AJ2837">
        <v>0</v>
      </c>
      <c r="AK2837">
        <v>0.14542136746981593</v>
      </c>
      <c r="AL2837">
        <v>0.29946293562487708</v>
      </c>
      <c r="AM2837">
        <v>0.33176192510890673</v>
      </c>
      <c r="AN2837">
        <v>-0.17387913875957259</v>
      </c>
      <c r="AO2837">
        <v>9.0211549650717515</v>
      </c>
      <c r="AP2837">
        <v>-2.8496637908649292</v>
      </c>
      <c r="AQ2837">
        <v>28.743516425927346</v>
      </c>
      <c r="AR2837">
        <v>0.6339860861452522</v>
      </c>
      <c r="AS2837">
        <v>0.61637913778901721</v>
      </c>
      <c r="AT2837">
        <v>-1.0000000000000004</v>
      </c>
      <c r="AU2837">
        <v>-1.0000000000000004</v>
      </c>
      <c r="AV2837">
        <v>0.778450729006124</v>
      </c>
      <c r="AW2837">
        <v>17.086623427378633</v>
      </c>
      <c r="AX2837">
        <v>17.086623427378633</v>
      </c>
      <c r="AY2837">
        <v>-0.10988488885589823</v>
      </c>
      <c r="AZ2837">
        <v>-32.088268706130442</v>
      </c>
      <c r="BA2837">
        <v>1388.5001059686674</v>
      </c>
      <c r="CU2837" t="e">
        <v>#N/A</v>
      </c>
      <c r="CV2837" t="e">
        <v>#N/A</v>
      </c>
    </row>
    <row r="2838" spans="1:100" x14ac:dyDescent="0.25">
      <c r="A2838">
        <v>6107</v>
      </c>
      <c r="B2838" t="s">
        <v>3093</v>
      </c>
      <c r="C2838">
        <v>2</v>
      </c>
      <c r="D2838">
        <v>3.9520365924313734</v>
      </c>
      <c r="E2838">
        <v>4.8892587836455462E-2</v>
      </c>
      <c r="F2838">
        <v>0.19868516228321731</v>
      </c>
      <c r="G2838">
        <v>0.20725427977274466</v>
      </c>
      <c r="H2838">
        <v>9.5104205914106524E-2</v>
      </c>
      <c r="I2838">
        <v>0</v>
      </c>
      <c r="J2838">
        <v>5.7062523548463906</v>
      </c>
      <c r="K2838">
        <v>9.5104205914106524E-2</v>
      </c>
      <c r="L2838">
        <v>-1</v>
      </c>
      <c r="M2838">
        <v>-1</v>
      </c>
      <c r="N2838">
        <v>1.9020841182821302</v>
      </c>
      <c r="O2838">
        <v>9.7721730463105736</v>
      </c>
      <c r="P2838">
        <v>0.41539310594048517</v>
      </c>
      <c r="Q2838">
        <v>1.2591405521151366</v>
      </c>
      <c r="R2838">
        <v>0.41505515199691784</v>
      </c>
      <c r="S2838">
        <v>0.33263238616503393</v>
      </c>
      <c r="T2838">
        <v>0.29345590113536102</v>
      </c>
      <c r="U2838">
        <v>8.9108425699005997E-2</v>
      </c>
      <c r="V2838">
        <v>2.1516995560386422E-3</v>
      </c>
      <c r="W2838">
        <v>25.042824806713078</v>
      </c>
      <c r="X2838">
        <v>0.85609961710000448</v>
      </c>
      <c r="Y2838">
        <v>-1</v>
      </c>
      <c r="Z2838">
        <v>-1</v>
      </c>
      <c r="AA2838">
        <v>43.907063415737831</v>
      </c>
      <c r="AB2838">
        <v>0.13031409024682422</v>
      </c>
      <c r="AC2838">
        <v>0.13053260931473137</v>
      </c>
      <c r="AD2838">
        <v>0.12583050807343085</v>
      </c>
      <c r="AE2838">
        <v>18.80897600079512</v>
      </c>
      <c r="AF2838">
        <v>-1</v>
      </c>
      <c r="AG2838">
        <v>-1</v>
      </c>
      <c r="AH2838">
        <v>-1</v>
      </c>
      <c r="AI2838">
        <v>9.1283347980300434E-4</v>
      </c>
      <c r="AJ2838">
        <v>2.1516995560386422E-3</v>
      </c>
      <c r="AK2838">
        <v>7.4913123172596074E-2</v>
      </c>
      <c r="AL2838">
        <v>9.6914833816651252E-2</v>
      </c>
      <c r="AM2838">
        <v>7.8907476799752185E-2</v>
      </c>
      <c r="AN2838">
        <v>0.10453338341530158</v>
      </c>
      <c r="AO2838">
        <v>2.3963126693663273</v>
      </c>
      <c r="AP2838">
        <v>3.0488486209562535</v>
      </c>
      <c r="AQ2838">
        <v>30.282452302137781</v>
      </c>
      <c r="AR2838">
        <v>0.71203984580819668</v>
      </c>
      <c r="AS2838">
        <v>0.94409664104608093</v>
      </c>
      <c r="AT2838">
        <v>-1</v>
      </c>
      <c r="AU2838">
        <v>-1</v>
      </c>
      <c r="AV2838">
        <v>0.60251124429667025</v>
      </c>
      <c r="AW2838">
        <v>56.043356741763873</v>
      </c>
      <c r="AX2838">
        <v>56.17330564283202</v>
      </c>
      <c r="AY2838">
        <v>0.17605666447414497</v>
      </c>
      <c r="AZ2838">
        <v>1.6450573836328124</v>
      </c>
      <c r="BA2838">
        <v>1378.5746078460777</v>
      </c>
    </row>
    <row r="2839" spans="1:100" x14ac:dyDescent="0.25">
      <c r="A2839">
        <v>6108</v>
      </c>
      <c r="B2839" t="s">
        <v>3094</v>
      </c>
      <c r="C2839">
        <v>3</v>
      </c>
      <c r="D2839">
        <v>4.9530714301554326</v>
      </c>
      <c r="E2839">
        <v>0</v>
      </c>
      <c r="F2839">
        <v>0</v>
      </c>
      <c r="G2839">
        <v>0</v>
      </c>
      <c r="H2839">
        <v>-6.2374027814461851E-2</v>
      </c>
      <c r="I2839">
        <v>0</v>
      </c>
      <c r="J2839">
        <v>-3.7424416688677113</v>
      </c>
      <c r="K2839">
        <v>-6.2374027814461851E-2</v>
      </c>
      <c r="L2839">
        <v>-1</v>
      </c>
      <c r="M2839">
        <v>-1</v>
      </c>
      <c r="N2839">
        <v>-1.2474805562892368</v>
      </c>
      <c r="O2839">
        <v>1.2106297612877204</v>
      </c>
      <c r="P2839">
        <v>-0.10349325004662843</v>
      </c>
      <c r="Q2839">
        <v>0.3243355955867338</v>
      </c>
      <c r="R2839">
        <v>-2.9954719369688527E-2</v>
      </c>
      <c r="S2839">
        <v>0.35379705885196649</v>
      </c>
      <c r="T2839">
        <v>0.42584253886772144</v>
      </c>
      <c r="U2839">
        <v>9.8276803460932732E-2</v>
      </c>
      <c r="V2839">
        <v>0</v>
      </c>
      <c r="W2839">
        <v>37.611617159803295</v>
      </c>
      <c r="X2839">
        <v>1.3210769414684804</v>
      </c>
      <c r="Y2839">
        <v>-1</v>
      </c>
      <c r="Z2839">
        <v>-1</v>
      </c>
      <c r="AA2839">
        <v>82.410725532187826</v>
      </c>
      <c r="AB2839">
        <v>0.13412680324409487</v>
      </c>
      <c r="AC2839">
        <v>0.5392271592090021</v>
      </c>
      <c r="AD2839">
        <v>0.22322729938198704</v>
      </c>
      <c r="AE2839">
        <v>44.829063091754222</v>
      </c>
      <c r="AF2839">
        <v>-1</v>
      </c>
      <c r="AG2839">
        <v>-1</v>
      </c>
      <c r="AH2839">
        <v>-1</v>
      </c>
      <c r="AI2839">
        <v>0</v>
      </c>
      <c r="AJ2839">
        <v>0</v>
      </c>
      <c r="AK2839">
        <v>-4.679411488648192E-2</v>
      </c>
      <c r="AL2839">
        <v>-7.0953480926821785E-2</v>
      </c>
      <c r="AM2839">
        <v>-0.10438605066764557</v>
      </c>
      <c r="AN2839">
        <v>-7.8459163186135328E-3</v>
      </c>
      <c r="AO2839">
        <v>-2.8436218411235492</v>
      </c>
      <c r="AP2839">
        <v>-0.55091531259944726</v>
      </c>
      <c r="AQ2839">
        <v>33.869175490935582</v>
      </c>
      <c r="AR2839">
        <v>0.87791640118062064</v>
      </c>
      <c r="AS2839">
        <v>1.2587029136540191</v>
      </c>
      <c r="AT2839">
        <v>-1</v>
      </c>
      <c r="AU2839">
        <v>-1</v>
      </c>
      <c r="AV2839">
        <v>-2.9954719369688527E-2</v>
      </c>
      <c r="AW2839">
        <v>83.07043998087606</v>
      </c>
      <c r="AX2839">
        <v>83.07043998087606</v>
      </c>
      <c r="AY2839">
        <v>0.31877911835124939</v>
      </c>
      <c r="AZ2839">
        <v>50.067971905427115</v>
      </c>
      <c r="BA2839">
        <v>1498.9660858424977</v>
      </c>
      <c r="CU2839" t="e">
        <v>#N/A</v>
      </c>
      <c r="CV2839" t="e">
        <v>#N/A</v>
      </c>
    </row>
    <row r="2840" spans="1:100" x14ac:dyDescent="0.25">
      <c r="A2840">
        <v>6110</v>
      </c>
      <c r="B2840" t="s">
        <v>3095</v>
      </c>
      <c r="C2840">
        <v>3</v>
      </c>
      <c r="D2840">
        <v>5.0310523121084287</v>
      </c>
      <c r="E2840">
        <v>-6.4549372650953257E-2</v>
      </c>
      <c r="F2840">
        <v>-7.0644432518371519E-2</v>
      </c>
      <c r="G2840">
        <v>-9.0098005611138815E-2</v>
      </c>
      <c r="H2840">
        <v>5.9542198153728965E-2</v>
      </c>
      <c r="I2840">
        <v>0</v>
      </c>
      <c r="J2840">
        <v>3.5725318892237343</v>
      </c>
      <c r="K2840">
        <v>5.9542198153728965E-2</v>
      </c>
      <c r="L2840">
        <v>-1</v>
      </c>
      <c r="M2840">
        <v>-1</v>
      </c>
      <c r="N2840">
        <v>1.19084396307458</v>
      </c>
      <c r="O2840">
        <v>8.5134861957210308</v>
      </c>
      <c r="P2840">
        <v>-0.94960476634025137</v>
      </c>
      <c r="Q2840">
        <v>1.0924012227951156</v>
      </c>
      <c r="R2840">
        <v>0.24649252082888359</v>
      </c>
      <c r="S2840">
        <v>0.34070116115031052</v>
      </c>
      <c r="T2840">
        <v>0.28953215995143283</v>
      </c>
      <c r="U2840">
        <v>-3.3068246634360546E-2</v>
      </c>
      <c r="V2840">
        <v>0</v>
      </c>
      <c r="W2840">
        <v>21.504915052546142</v>
      </c>
      <c r="X2840">
        <v>0.39461696302867183</v>
      </c>
      <c r="Y2840">
        <v>-1</v>
      </c>
      <c r="Z2840">
        <v>-1</v>
      </c>
      <c r="AA2840">
        <v>44.021029600027475</v>
      </c>
      <c r="AB2840">
        <v>-4.186365491550699E-2</v>
      </c>
      <c r="AC2840">
        <v>0.34660327839978783</v>
      </c>
      <c r="AD2840">
        <v>0.14065281704876775</v>
      </c>
      <c r="AE2840">
        <v>22.269622026652435</v>
      </c>
      <c r="AF2840">
        <v>-1</v>
      </c>
      <c r="AG2840">
        <v>-1</v>
      </c>
      <c r="AH2840">
        <v>-1</v>
      </c>
      <c r="AI2840">
        <v>0</v>
      </c>
      <c r="AJ2840">
        <v>0</v>
      </c>
      <c r="AK2840">
        <v>0.16714016289947883</v>
      </c>
      <c r="AL2840">
        <v>-0.16684436952434067</v>
      </c>
      <c r="AM2840">
        <v>-0.18075290801895391</v>
      </c>
      <c r="AN2840">
        <v>-0.1726965228021094</v>
      </c>
      <c r="AO2840">
        <v>-3.6831218859764547</v>
      </c>
      <c r="AP2840">
        <v>-5.1516349176744392</v>
      </c>
      <c r="AQ2840">
        <v>25.077446941769889</v>
      </c>
      <c r="AR2840">
        <v>0.59716507446738309</v>
      </c>
      <c r="AS2840">
        <v>0.45415916118240085</v>
      </c>
      <c r="AT2840">
        <v>-1</v>
      </c>
      <c r="AU2840">
        <v>-1</v>
      </c>
      <c r="AV2840">
        <v>0.15639451521774489</v>
      </c>
      <c r="AW2840">
        <v>47.382880878074026</v>
      </c>
      <c r="AX2840">
        <v>47.382880878074026</v>
      </c>
      <c r="AY2840">
        <v>0.2746469757606283</v>
      </c>
      <c r="AZ2840">
        <v>5.1136148568163486</v>
      </c>
      <c r="BA2840">
        <v>1399.6847665022494</v>
      </c>
      <c r="CU2840" t="e">
        <v>#N/A</v>
      </c>
      <c r="CV2840" t="e">
        <v>#N/A</v>
      </c>
    </row>
    <row r="2841" spans="1:100" x14ac:dyDescent="0.25">
      <c r="A2841">
        <v>6111</v>
      </c>
      <c r="B2841" t="s">
        <v>3096</v>
      </c>
      <c r="C2841">
        <v>3</v>
      </c>
      <c r="D2841">
        <v>1.5080571749678968</v>
      </c>
      <c r="E2841">
        <v>0</v>
      </c>
      <c r="F2841">
        <v>0.71129278680547969</v>
      </c>
      <c r="G2841">
        <v>0.71129278680547969</v>
      </c>
      <c r="H2841">
        <v>5.6255948876086169E-2</v>
      </c>
      <c r="I2841">
        <v>0</v>
      </c>
      <c r="J2841">
        <v>3.3753569325651713</v>
      </c>
      <c r="K2841">
        <v>5.6255948876086169E-2</v>
      </c>
      <c r="L2841">
        <v>-1</v>
      </c>
      <c r="M2841">
        <v>-1</v>
      </c>
      <c r="N2841">
        <v>1.1251189775217239</v>
      </c>
      <c r="O2841">
        <v>5.5947068943385476</v>
      </c>
      <c r="P2841">
        <v>-2.4698564549108379</v>
      </c>
      <c r="Q2841">
        <v>-0.45102505281531358</v>
      </c>
      <c r="R2841">
        <v>-0.40097859211998654</v>
      </c>
      <c r="S2841">
        <v>0.33333333333333326</v>
      </c>
      <c r="T2841">
        <v>0.42314998531727765</v>
      </c>
      <c r="U2841">
        <v>-7.1982218089783806E-2</v>
      </c>
      <c r="V2841">
        <v>-1.6152125235058934E-2</v>
      </c>
      <c r="W2841">
        <v>24.483721057987278</v>
      </c>
      <c r="X2841">
        <v>0.40520239798898022</v>
      </c>
      <c r="Y2841">
        <v>-1</v>
      </c>
      <c r="Z2841">
        <v>-1</v>
      </c>
      <c r="AA2841">
        <v>17.692712800579709</v>
      </c>
      <c r="AB2841">
        <v>-0.16356268579545713</v>
      </c>
      <c r="AC2841">
        <v>-6.5288798113397148E-2</v>
      </c>
      <c r="AD2841">
        <v>0.10105089060310253</v>
      </c>
      <c r="AE2841">
        <v>-6.3900296652875834</v>
      </c>
      <c r="AF2841">
        <v>-1</v>
      </c>
      <c r="AG2841">
        <v>-1</v>
      </c>
      <c r="AH2841">
        <v>-1</v>
      </c>
      <c r="AI2841">
        <v>1.012362103861132E-2</v>
      </c>
      <c r="AJ2841">
        <v>-1.6152125235058934E-2</v>
      </c>
      <c r="AK2841">
        <v>-2.2222865897632123E-2</v>
      </c>
      <c r="AL2841">
        <v>7.674843399487348E-2</v>
      </c>
      <c r="AM2841">
        <v>0.66771579436828843</v>
      </c>
      <c r="AN2841">
        <v>-9.9572112734892804E-2</v>
      </c>
      <c r="AO2841">
        <v>16.581780529719055</v>
      </c>
      <c r="AP2841">
        <v>-2.1055606483979528</v>
      </c>
      <c r="AQ2841">
        <v>27.859077990552453</v>
      </c>
      <c r="AR2841">
        <v>0.66834897532576809</v>
      </c>
      <c r="AS2841">
        <v>0.46145834686506693</v>
      </c>
      <c r="AT2841">
        <v>-1</v>
      </c>
      <c r="AU2841">
        <v>-1</v>
      </c>
      <c r="AV2841">
        <v>0.31031419468549387</v>
      </c>
      <c r="AW2841">
        <v>21.181859046520287</v>
      </c>
      <c r="AX2841">
        <v>19.769118943786623</v>
      </c>
      <c r="AY2841">
        <v>-0.18247874925258301</v>
      </c>
      <c r="AZ2841">
        <v>-43.564792454356187</v>
      </c>
      <c r="BA2841">
        <v>1338.6329715636796</v>
      </c>
    </row>
    <row r="2842" spans="1:100" x14ac:dyDescent="0.25">
      <c r="A2842">
        <v>6112</v>
      </c>
      <c r="B2842" t="s">
        <v>3097</v>
      </c>
      <c r="C2842">
        <v>3</v>
      </c>
      <c r="D2842">
        <v>1.982716293417438</v>
      </c>
      <c r="E2842">
        <v>1.4406668535081393E-2</v>
      </c>
      <c r="F2842">
        <v>-3.763693819067794E-2</v>
      </c>
      <c r="G2842">
        <v>-1.4692713693483959E-2</v>
      </c>
      <c r="H2842">
        <v>-0.13532346073583296</v>
      </c>
      <c r="I2842">
        <v>0</v>
      </c>
      <c r="J2842">
        <v>-8.1194076441499767</v>
      </c>
      <c r="K2842">
        <v>-0.13532346073583296</v>
      </c>
      <c r="L2842">
        <v>-0.99999999999999944</v>
      </c>
      <c r="M2842">
        <v>-0.99999999999999944</v>
      </c>
      <c r="N2842">
        <v>-2.7064692147166589</v>
      </c>
      <c r="O2842">
        <v>-6.151384064426022</v>
      </c>
      <c r="P2842">
        <v>0.58901386575503978</v>
      </c>
      <c r="Q2842">
        <v>6.6238506089168758E-2</v>
      </c>
      <c r="R2842">
        <v>5.4609701757206329E-2</v>
      </c>
      <c r="S2842">
        <v>0.3333333333333332</v>
      </c>
      <c r="T2842">
        <v>0.26863955384039123</v>
      </c>
      <c r="U2842">
        <v>-6.4973002845194305E-2</v>
      </c>
      <c r="V2842">
        <v>0</v>
      </c>
      <c r="W2842">
        <v>26.892933802574547</v>
      </c>
      <c r="X2842">
        <v>0.39829805224534465</v>
      </c>
      <c r="Y2842">
        <v>-0.99999999999999944</v>
      </c>
      <c r="Z2842">
        <v>-0.99999999999999944</v>
      </c>
      <c r="AA2842">
        <v>20.223904670851617</v>
      </c>
      <c r="AB2842">
        <v>-0.10705166649506695</v>
      </c>
      <c r="AC2842">
        <v>0.10875545830978121</v>
      </c>
      <c r="AD2842">
        <v>-0.1361765684843167</v>
      </c>
      <c r="AE2842">
        <v>-6.7236388334801251</v>
      </c>
      <c r="AF2842">
        <v>-0.99999999999999944</v>
      </c>
      <c r="AG2842">
        <v>-0.99999999999999944</v>
      </c>
      <c r="AH2842">
        <v>-0.99999999999999944</v>
      </c>
      <c r="AI2842">
        <v>0</v>
      </c>
      <c r="AJ2842">
        <v>0</v>
      </c>
      <c r="AK2842">
        <v>3.8061083838114768E-2</v>
      </c>
      <c r="AL2842">
        <v>0.20568305417742005</v>
      </c>
      <c r="AM2842">
        <v>6.7327721386994818E-2</v>
      </c>
      <c r="AN2842">
        <v>-1.4125645371102251E-3</v>
      </c>
      <c r="AO2842">
        <v>1.8734984538654442</v>
      </c>
      <c r="AP2842">
        <v>0.9931011574593448</v>
      </c>
      <c r="AQ2842">
        <v>18.773526158424556</v>
      </c>
      <c r="AR2842">
        <v>0.53699988432853019</v>
      </c>
      <c r="AS2842">
        <v>0.26297459150951163</v>
      </c>
      <c r="AT2842">
        <v>-0.99999999999999944</v>
      </c>
      <c r="AU2842">
        <v>-0.99999999999999944</v>
      </c>
      <c r="AV2842">
        <v>3.9916988063722347E-2</v>
      </c>
      <c r="AW2842">
        <v>15.065621763884934</v>
      </c>
      <c r="AX2842">
        <v>15.065621763884934</v>
      </c>
      <c r="AY2842">
        <v>-0.16997508424198177</v>
      </c>
      <c r="AZ2842">
        <v>-54.673118959888036</v>
      </c>
      <c r="BA2842">
        <v>1317.2225537229669</v>
      </c>
    </row>
    <row r="2843" spans="1:100" x14ac:dyDescent="0.25">
      <c r="A2843">
        <v>6113</v>
      </c>
      <c r="B2843" t="s">
        <v>3098</v>
      </c>
      <c r="C2843">
        <v>3</v>
      </c>
      <c r="D2843">
        <v>5.0790532983808028</v>
      </c>
      <c r="E2843">
        <v>3.2280458956444776E-2</v>
      </c>
      <c r="F2843">
        <v>-8.7593110717533035E-2</v>
      </c>
      <c r="G2843">
        <v>-9.6683371791890377E-2</v>
      </c>
      <c r="H2843">
        <v>1.3667863077005505E-2</v>
      </c>
      <c r="I2843">
        <v>0</v>
      </c>
      <c r="J2843">
        <v>0.82007178462032981</v>
      </c>
      <c r="K2843">
        <v>1.3667863077005505E-2</v>
      </c>
      <c r="L2843">
        <v>-1.0000000000000004</v>
      </c>
      <c r="M2843">
        <v>-1.0000000000000004</v>
      </c>
      <c r="N2843">
        <v>0.27335726154011003</v>
      </c>
      <c r="O2843">
        <v>5.8024417112092435</v>
      </c>
      <c r="P2843">
        <v>1.5998271064879943</v>
      </c>
      <c r="Q2843">
        <v>2.3085319406157635E-2</v>
      </c>
      <c r="R2843">
        <v>0.16809926879130119</v>
      </c>
      <c r="S2843">
        <v>0.33333333333333348</v>
      </c>
      <c r="T2843">
        <v>0.22551237926886925</v>
      </c>
      <c r="U2843">
        <v>-4.9177528624459718E-2</v>
      </c>
      <c r="V2843">
        <v>0</v>
      </c>
      <c r="W2843">
        <v>19.840012836029501</v>
      </c>
      <c r="X2843">
        <v>0.31798936219025187</v>
      </c>
      <c r="Y2843">
        <v>-1.0000000000000004</v>
      </c>
      <c r="Z2843">
        <v>-1.0000000000000004</v>
      </c>
      <c r="AA2843">
        <v>21.151968981205183</v>
      </c>
      <c r="AB2843">
        <v>4.0868449292210063E-2</v>
      </c>
      <c r="AC2843">
        <v>1.7825488906093142E-2</v>
      </c>
      <c r="AD2843">
        <v>-3.5816800670615746E-2</v>
      </c>
      <c r="AE2843">
        <v>1.1438568763843708</v>
      </c>
      <c r="AF2843">
        <v>-1.0000000000000004</v>
      </c>
      <c r="AG2843">
        <v>-1.0000000000000004</v>
      </c>
      <c r="AH2843">
        <v>-1.0000000000000004</v>
      </c>
      <c r="AI2843">
        <v>0</v>
      </c>
      <c r="AJ2843">
        <v>0</v>
      </c>
      <c r="AK2843">
        <v>0.10562908807639729</v>
      </c>
      <c r="AL2843">
        <v>0.22584244041187984</v>
      </c>
      <c r="AM2843">
        <v>-6.2842097303449071E-2</v>
      </c>
      <c r="AN2843">
        <v>-0.11317389115574454</v>
      </c>
      <c r="AO2843">
        <v>-1.0429069922042393</v>
      </c>
      <c r="AP2843">
        <v>-1.7001350768342145</v>
      </c>
      <c r="AQ2843">
        <v>20.660084620649826</v>
      </c>
      <c r="AR2843">
        <v>0.50966818397774305</v>
      </c>
      <c r="AS2843">
        <v>0.33165722526725716</v>
      </c>
      <c r="AT2843">
        <v>-1.0000000000000004</v>
      </c>
      <c r="AU2843">
        <v>-1.0000000000000004</v>
      </c>
      <c r="AV2843">
        <v>7.1415896999410852E-2</v>
      </c>
      <c r="AW2843">
        <v>25.254275615580205</v>
      </c>
      <c r="AX2843">
        <v>25.254275615580205</v>
      </c>
      <c r="AY2843">
        <v>0.14316502025562067</v>
      </c>
      <c r="AZ2843">
        <v>-8.7904760046587871</v>
      </c>
      <c r="BA2843">
        <v>1358.2344628358107</v>
      </c>
    </row>
    <row r="2844" spans="1:100" x14ac:dyDescent="0.25">
      <c r="A2844">
        <v>6114</v>
      </c>
      <c r="B2844" t="s">
        <v>3099</v>
      </c>
      <c r="C2844">
        <v>2</v>
      </c>
      <c r="D2844">
        <v>4.8702514300458457</v>
      </c>
      <c r="E2844">
        <v>0.25285388656664975</v>
      </c>
      <c r="F2844">
        <v>0.7065710759824867</v>
      </c>
      <c r="G2844">
        <v>0.71744655103581867</v>
      </c>
      <c r="H2844">
        <v>0.20065256062215409</v>
      </c>
      <c r="I2844">
        <v>0</v>
      </c>
      <c r="J2844">
        <v>12.039153637329242</v>
      </c>
      <c r="K2844">
        <v>0.20065256062215409</v>
      </c>
      <c r="L2844">
        <v>-1</v>
      </c>
      <c r="M2844">
        <v>-1</v>
      </c>
      <c r="N2844">
        <v>4.0130512124430808</v>
      </c>
      <c r="O2844">
        <v>16.350401686619243</v>
      </c>
      <c r="P2844">
        <v>1.4483480622319407</v>
      </c>
      <c r="Q2844">
        <v>3.6734244585796301</v>
      </c>
      <c r="R2844">
        <v>1.2080228455783852</v>
      </c>
      <c r="S2844">
        <v>0.35236238978749324</v>
      </c>
      <c r="T2844">
        <v>0.37675637255464611</v>
      </c>
      <c r="U2844">
        <v>0.19225782568961083</v>
      </c>
      <c r="V2844">
        <v>1.5790994247688282E-2</v>
      </c>
      <c r="W2844">
        <v>31.553014202623586</v>
      </c>
      <c r="X2844">
        <v>1.3339493846062473</v>
      </c>
      <c r="Y2844">
        <v>-1</v>
      </c>
      <c r="Z2844">
        <v>-1</v>
      </c>
      <c r="AA2844">
        <v>57.310494821295066</v>
      </c>
      <c r="AB2844">
        <v>0.24601537297860801</v>
      </c>
      <c r="AC2844">
        <v>0.24627780040690156</v>
      </c>
      <c r="AD2844">
        <v>0.24058173002487729</v>
      </c>
      <c r="AE2844">
        <v>29.468128426950727</v>
      </c>
      <c r="AF2844">
        <v>-1</v>
      </c>
      <c r="AG2844">
        <v>-1</v>
      </c>
      <c r="AH2844">
        <v>-1</v>
      </c>
      <c r="AI2844">
        <v>8.3918398513395977E-3</v>
      </c>
      <c r="AJ2844">
        <v>1.5790994247688282E-2</v>
      </c>
      <c r="AK2844">
        <v>-6.4477087627048998E-2</v>
      </c>
      <c r="AL2844">
        <v>0.23630504461629631</v>
      </c>
      <c r="AM2844">
        <v>-8.3443559574712542E-2</v>
      </c>
      <c r="AN2844">
        <v>0.26688441978976629</v>
      </c>
      <c r="AO2844">
        <v>-1.7377805981061867</v>
      </c>
      <c r="AP2844">
        <v>7.1829418884287675</v>
      </c>
      <c r="AQ2844">
        <v>37.213008398887787</v>
      </c>
      <c r="AR2844">
        <v>0.86459495139524412</v>
      </c>
      <c r="AS2844">
        <v>1.4374407116693564</v>
      </c>
      <c r="AT2844">
        <v>-1</v>
      </c>
      <c r="AU2844">
        <v>-1</v>
      </c>
      <c r="AV2844">
        <v>1.6548113037495433</v>
      </c>
      <c r="AW2844">
        <v>71.48983079810381</v>
      </c>
      <c r="AX2844">
        <v>71.822138357266113</v>
      </c>
      <c r="AY2844">
        <v>0.29503593794679778</v>
      </c>
      <c r="AZ2844">
        <v>22.489336193748709</v>
      </c>
      <c r="BA2844">
        <v>1435.7403932981547</v>
      </c>
    </row>
    <row r="2845" spans="1:100" x14ac:dyDescent="0.25">
      <c r="A2845">
        <v>6116</v>
      </c>
      <c r="B2845" t="s">
        <v>697</v>
      </c>
      <c r="C2845">
        <v>2</v>
      </c>
      <c r="D2845">
        <v>3.4550976804244846</v>
      </c>
      <c r="E2845">
        <v>-6.1491498469336693E-2</v>
      </c>
      <c r="F2845">
        <v>-7.6183270504305428E-2</v>
      </c>
      <c r="G2845">
        <v>-6.8862356345311876E-2</v>
      </c>
      <c r="H2845">
        <v>3.7981316581363229E-2</v>
      </c>
      <c r="I2845">
        <v>0</v>
      </c>
      <c r="J2845">
        <v>2.2788789948817931</v>
      </c>
      <c r="K2845">
        <v>3.7981316581363229E-2</v>
      </c>
      <c r="L2845">
        <v>-1</v>
      </c>
      <c r="M2845">
        <v>-1</v>
      </c>
      <c r="N2845">
        <v>0.75962633162726434</v>
      </c>
      <c r="O2845">
        <v>6.2120282419199455</v>
      </c>
      <c r="P2845">
        <v>-0.1436432884889452</v>
      </c>
      <c r="Q2845">
        <v>-4.7472637529205386E-2</v>
      </c>
      <c r="R2845">
        <v>-1.4099863542525848E-2</v>
      </c>
      <c r="S2845">
        <v>0.32195448581710523</v>
      </c>
      <c r="T2845">
        <v>0.24837359148296467</v>
      </c>
      <c r="U2845">
        <v>3.3283853381414569E-2</v>
      </c>
      <c r="V2845">
        <v>-5.2299022074644656E-3</v>
      </c>
      <c r="W2845">
        <v>21.519502918594242</v>
      </c>
      <c r="X2845">
        <v>0.59748678071388683</v>
      </c>
      <c r="Y2845">
        <v>-1</v>
      </c>
      <c r="Z2845">
        <v>-1</v>
      </c>
      <c r="AA2845">
        <v>36.653111130299834</v>
      </c>
      <c r="AB2845">
        <v>6.7696424747200779E-2</v>
      </c>
      <c r="AC2845">
        <v>6.7891180560644374E-2</v>
      </c>
      <c r="AD2845">
        <v>6.3727016546151233E-2</v>
      </c>
      <c r="AE2845">
        <v>13.040230612917419</v>
      </c>
      <c r="AF2845">
        <v>-1</v>
      </c>
      <c r="AG2845">
        <v>-1</v>
      </c>
      <c r="AH2845">
        <v>-1</v>
      </c>
      <c r="AI2845">
        <v>-3.134813254832388E-3</v>
      </c>
      <c r="AJ2845">
        <v>-5.2299022074644656E-3</v>
      </c>
      <c r="AK2845">
        <v>0.15035126342215502</v>
      </c>
      <c r="AL2845">
        <v>2.1476693567092309E-2</v>
      </c>
      <c r="AM2845">
        <v>0.16677204190384126</v>
      </c>
      <c r="AN2845">
        <v>1.6668818311212502E-2</v>
      </c>
      <c r="AO2845">
        <v>4.6336886366400849</v>
      </c>
      <c r="AP2845">
        <v>0.8114726536824961</v>
      </c>
      <c r="AQ2845">
        <v>26.531627478538375</v>
      </c>
      <c r="AR2845">
        <v>0.62947684956161054</v>
      </c>
      <c r="AS2845">
        <v>0.67709827023178182</v>
      </c>
      <c r="AT2845">
        <v>-1</v>
      </c>
      <c r="AU2845">
        <v>-1</v>
      </c>
      <c r="AV2845">
        <v>3.3005258085569811E-2</v>
      </c>
      <c r="AW2845">
        <v>47.68370745550056</v>
      </c>
      <c r="AX2845">
        <v>47.704139621193647</v>
      </c>
      <c r="AY2845">
        <v>0.11166494666605725</v>
      </c>
      <c r="AZ2845">
        <v>-9.6358899602134915</v>
      </c>
      <c r="BA2845">
        <v>1418.5114659517151</v>
      </c>
    </row>
    <row r="2846" spans="1:100" x14ac:dyDescent="0.25">
      <c r="A2846">
        <v>6117</v>
      </c>
      <c r="B2846" t="s">
        <v>3100</v>
      </c>
      <c r="C2846">
        <v>3</v>
      </c>
      <c r="D2846">
        <v>5.4906050080937714</v>
      </c>
      <c r="E2846">
        <v>0</v>
      </c>
      <c r="F2846">
        <v>-0.49514087991739975</v>
      </c>
      <c r="G2846">
        <v>-0.49514087991739975</v>
      </c>
      <c r="H2846">
        <v>8.4634883531823732E-2</v>
      </c>
      <c r="I2846">
        <v>-1.0355256234259973E-2</v>
      </c>
      <c r="J2846">
        <v>4.4567776378538246</v>
      </c>
      <c r="K2846">
        <v>7.4279627297563752E-2</v>
      </c>
      <c r="L2846">
        <v>-0.99999999999999989</v>
      </c>
      <c r="M2846">
        <v>-0.99999999999999989</v>
      </c>
      <c r="N2846">
        <v>1.4855925459512747</v>
      </c>
      <c r="O2846">
        <v>9.4522417660302018</v>
      </c>
      <c r="P2846">
        <v>-1.6744568496937642</v>
      </c>
      <c r="Q2846">
        <v>1.1982811918357603</v>
      </c>
      <c r="R2846">
        <v>0.19233445054639897</v>
      </c>
      <c r="S2846">
        <v>0.33333333333333331</v>
      </c>
      <c r="T2846">
        <v>0.33104695507926912</v>
      </c>
      <c r="U2846">
        <v>0.49494309316054291</v>
      </c>
      <c r="V2846">
        <v>8.9964397456285296E-3</v>
      </c>
      <c r="W2846">
        <v>43.761607760848392</v>
      </c>
      <c r="X2846">
        <v>2.6174364832069124</v>
      </c>
      <c r="Y2846">
        <v>-0.99999999999999989</v>
      </c>
      <c r="Z2846">
        <v>-0.99999999999999989</v>
      </c>
      <c r="AA2846">
        <v>85.69458211574235</v>
      </c>
      <c r="AB2846">
        <v>0.20880973264706665</v>
      </c>
      <c r="AC2846">
        <v>0.22990126714217013</v>
      </c>
      <c r="AD2846">
        <v>0.39610179829771452</v>
      </c>
      <c r="AE2846">
        <v>41.740639904347525</v>
      </c>
      <c r="AF2846">
        <v>-0.99999999999999989</v>
      </c>
      <c r="AG2846">
        <v>-0.99999999999999989</v>
      </c>
      <c r="AH2846">
        <v>-0.99999999999999989</v>
      </c>
      <c r="AI2846">
        <v>0</v>
      </c>
      <c r="AJ2846">
        <v>8.9964397456285296E-3</v>
      </c>
      <c r="AK2846">
        <v>-0.15177466347952229</v>
      </c>
      <c r="AL2846">
        <v>0.14371773642334668</v>
      </c>
      <c r="AM2846">
        <v>-2.8181554055956515E-2</v>
      </c>
      <c r="AN2846">
        <v>0.26634706996171253</v>
      </c>
      <c r="AO2846">
        <v>-1.4634121687965234</v>
      </c>
      <c r="AP2846">
        <v>7.3772654311595494</v>
      </c>
      <c r="AQ2846">
        <v>48.218385398702274</v>
      </c>
      <c r="AR2846">
        <v>1.1683198213187742</v>
      </c>
      <c r="AS2846">
        <v>2.6917161105044762</v>
      </c>
      <c r="AT2846">
        <v>-0.99999999999999989</v>
      </c>
      <c r="AU2846">
        <v>-0.99999999999999989</v>
      </c>
      <c r="AV2846">
        <v>-0.30280642937100072</v>
      </c>
      <c r="AW2846">
        <v>102.52408931293212</v>
      </c>
      <c r="AX2846">
        <v>103.42373328749497</v>
      </c>
      <c r="AY2846">
        <v>0.19052175240491512</v>
      </c>
      <c r="AZ2846">
        <v>37.919897252753145</v>
      </c>
      <c r="BA2846">
        <v>1597.2519712581764</v>
      </c>
      <c r="CU2846" t="e">
        <v>#N/A</v>
      </c>
      <c r="CV2846" t="e">
        <v>#N/A</v>
      </c>
    </row>
    <row r="2847" spans="1:100" x14ac:dyDescent="0.25">
      <c r="A2847">
        <v>6118</v>
      </c>
      <c r="B2847" t="s">
        <v>3101</v>
      </c>
      <c r="C2847">
        <v>3</v>
      </c>
      <c r="D2847">
        <v>2.8139263941888557</v>
      </c>
      <c r="E2847">
        <v>-1.6294904880071424E-3</v>
      </c>
      <c r="F2847">
        <v>0.46124703309646187</v>
      </c>
      <c r="G2847">
        <v>0.46124703309646187</v>
      </c>
      <c r="H2847">
        <v>3.1204248084470233E-2</v>
      </c>
      <c r="I2847">
        <v>0</v>
      </c>
      <c r="J2847">
        <v>1.8722548850682135</v>
      </c>
      <c r="K2847">
        <v>3.1204248084470233E-2</v>
      </c>
      <c r="L2847">
        <v>-0.99999999999999956</v>
      </c>
      <c r="M2847">
        <v>-0.99999999999999956</v>
      </c>
      <c r="N2847">
        <v>0.62408496168940497</v>
      </c>
      <c r="O2847">
        <v>5.147428312353532</v>
      </c>
      <c r="P2847">
        <v>-0.4636371453878036</v>
      </c>
      <c r="Q2847">
        <v>0.53368352648880846</v>
      </c>
      <c r="R2847">
        <v>3.4399566656836023E-2</v>
      </c>
      <c r="S2847">
        <v>0.33771659695827655</v>
      </c>
      <c r="T2847">
        <v>0.2167298213824759</v>
      </c>
      <c r="U2847">
        <v>0.11024640238567662</v>
      </c>
      <c r="V2847">
        <v>-1.6294904880071424E-3</v>
      </c>
      <c r="W2847">
        <v>25.274363286158074</v>
      </c>
      <c r="X2847">
        <v>0.83784732492008873</v>
      </c>
      <c r="Y2847">
        <v>-0.99999999999999956</v>
      </c>
      <c r="Z2847">
        <v>-0.99999999999999956</v>
      </c>
      <c r="AA2847">
        <v>19.097959779967532</v>
      </c>
      <c r="AB2847">
        <v>-4.7984074353943786E-2</v>
      </c>
      <c r="AC2847">
        <v>-7.5654995466233971E-2</v>
      </c>
      <c r="AD2847">
        <v>-5.7699163676998245E-4</v>
      </c>
      <c r="AE2847">
        <v>-6.2108030728473862</v>
      </c>
      <c r="AF2847">
        <v>-0.99999999999999956</v>
      </c>
      <c r="AG2847">
        <v>-0.99999999999999956</v>
      </c>
      <c r="AH2847">
        <v>-0.99999999999999956</v>
      </c>
      <c r="AI2847">
        <v>-6.4933485770152205E-2</v>
      </c>
      <c r="AJ2847">
        <v>-1.6294904880071424E-3</v>
      </c>
      <c r="AK2847">
        <v>0.18895994284225415</v>
      </c>
      <c r="AL2847">
        <v>0.3409190818439326</v>
      </c>
      <c r="AM2847">
        <v>0.22965056318261551</v>
      </c>
      <c r="AN2847">
        <v>0.14697889334655345</v>
      </c>
      <c r="AO2847">
        <v>6.6860637937766603</v>
      </c>
      <c r="AP2847">
        <v>5.3790677428835014</v>
      </c>
      <c r="AQ2847">
        <v>27.146618171226287</v>
      </c>
      <c r="AR2847">
        <v>0.66306333023842201</v>
      </c>
      <c r="AS2847">
        <v>0.86905157300455904</v>
      </c>
      <c r="AT2847">
        <v>-0.99999999999999956</v>
      </c>
      <c r="AU2847">
        <v>-0.99999999999999956</v>
      </c>
      <c r="AV2847">
        <v>0.49564659975329839</v>
      </c>
      <c r="AW2847">
        <v>29.624455835204547</v>
      </c>
      <c r="AX2847">
        <v>28.162837071000784</v>
      </c>
      <c r="AY2847">
        <v>6.5822850388323612E-2</v>
      </c>
      <c r="AZ2847">
        <v>-30.237620418872524</v>
      </c>
      <c r="BA2847">
        <v>1333.9808929934563</v>
      </c>
    </row>
    <row r="2848" spans="1:100" x14ac:dyDescent="0.25">
      <c r="A2848">
        <v>6119</v>
      </c>
      <c r="B2848" t="s">
        <v>3102</v>
      </c>
      <c r="C2848">
        <v>3</v>
      </c>
      <c r="D2848">
        <v>4.8062450352428661</v>
      </c>
      <c r="E2848">
        <v>0</v>
      </c>
      <c r="F2848">
        <v>-2.6794581920852657E-3</v>
      </c>
      <c r="G2848">
        <v>-2.6794581920852657E-3</v>
      </c>
      <c r="H2848">
        <v>-0.23331749071586685</v>
      </c>
      <c r="I2848">
        <v>0</v>
      </c>
      <c r="J2848">
        <v>-13.999049442952009</v>
      </c>
      <c r="K2848">
        <v>-0.23331749071586685</v>
      </c>
      <c r="L2848">
        <v>-1.0000000000000002</v>
      </c>
      <c r="M2848">
        <v>-1.0000000000000002</v>
      </c>
      <c r="N2848">
        <v>-4.6663498143173383</v>
      </c>
      <c r="O2848">
        <v>-9.1954838659012204</v>
      </c>
      <c r="P2848">
        <v>-3.1676734978470164E-2</v>
      </c>
      <c r="Q2848">
        <v>3.8913607041110243E-2</v>
      </c>
      <c r="R2848">
        <v>-3.5539948320285217E-2</v>
      </c>
      <c r="S2848">
        <v>0.33333333333333365</v>
      </c>
      <c r="T2848">
        <v>0.33003228885919295</v>
      </c>
      <c r="U2848">
        <v>0.37335421716587958</v>
      </c>
      <c r="V2848">
        <v>-2.5571813661423651E-2</v>
      </c>
      <c r="W2848">
        <v>49.778620656513958</v>
      </c>
      <c r="X2848">
        <v>2.2333680551292288</v>
      </c>
      <c r="Y2848">
        <v>-1.0000000000000002</v>
      </c>
      <c r="Z2848">
        <v>-1.0000000000000002</v>
      </c>
      <c r="AA2848">
        <v>84.94691507750062</v>
      </c>
      <c r="AB2848">
        <v>0.41869098317200731</v>
      </c>
      <c r="AC2848">
        <v>-2.6267476262368625E-2</v>
      </c>
      <c r="AD2848">
        <v>0.31165318047650015</v>
      </c>
      <c r="AE2848">
        <v>35.203834369306932</v>
      </c>
      <c r="AF2848">
        <v>-1.0000000000000002</v>
      </c>
      <c r="AG2848">
        <v>-1.0000000000000002</v>
      </c>
      <c r="AH2848">
        <v>-1.0000000000000002</v>
      </c>
      <c r="AI2848">
        <v>0</v>
      </c>
      <c r="AJ2848">
        <v>-2.5571813661423651E-2</v>
      </c>
      <c r="AK2848">
        <v>0.24104913266565686</v>
      </c>
      <c r="AL2848">
        <v>4.1801918763842393E-2</v>
      </c>
      <c r="AM2848">
        <v>0.17010973825168446</v>
      </c>
      <c r="AN2848">
        <v>6.8978218571968175E-2</v>
      </c>
      <c r="AO2848">
        <v>5.4579891196203958</v>
      </c>
      <c r="AP2848">
        <v>1.933465058118415</v>
      </c>
      <c r="AQ2848">
        <v>35.779571213561944</v>
      </c>
      <c r="AR2848">
        <v>1.0111480256969818</v>
      </c>
      <c r="AS2848">
        <v>2.0000505644133608</v>
      </c>
      <c r="AT2848">
        <v>-1.0000000000000002</v>
      </c>
      <c r="AU2848">
        <v>-1.0000000000000002</v>
      </c>
      <c r="AV2848">
        <v>-3.8219406512370477E-2</v>
      </c>
      <c r="AW2848">
        <v>77.684896269717797</v>
      </c>
      <c r="AX2848">
        <v>75.127714903575438</v>
      </c>
      <c r="AY2848">
        <v>0.25072310264838926</v>
      </c>
      <c r="AZ2848">
        <v>22.205099088102397</v>
      </c>
      <c r="BA2848">
        <v>1442.4848928358354</v>
      </c>
      <c r="CU2848" t="e">
        <v>#N/A</v>
      </c>
      <c r="CV2848" t="e">
        <v>#N/A</v>
      </c>
    </row>
    <row r="2849" spans="1:100" x14ac:dyDescent="0.25">
      <c r="A2849">
        <v>6120</v>
      </c>
      <c r="B2849" t="s">
        <v>3097</v>
      </c>
      <c r="C2849">
        <v>2</v>
      </c>
      <c r="D2849">
        <v>3.8834832790043303</v>
      </c>
      <c r="E2849">
        <v>3.3664971960454509E-2</v>
      </c>
      <c r="F2849">
        <v>0.16076673535225894</v>
      </c>
      <c r="G2849">
        <v>0.16916366170909114</v>
      </c>
      <c r="H2849">
        <v>8.722403545115924E-2</v>
      </c>
      <c r="I2849">
        <v>0</v>
      </c>
      <c r="J2849">
        <v>5.2334421270695533</v>
      </c>
      <c r="K2849">
        <v>8.722403545115924E-2</v>
      </c>
      <c r="L2849">
        <v>-1</v>
      </c>
      <c r="M2849">
        <v>-1</v>
      </c>
      <c r="N2849">
        <v>1.7444807090231846</v>
      </c>
      <c r="O2849">
        <v>9.2810468400020074</v>
      </c>
      <c r="P2849">
        <v>0.33827337102241628</v>
      </c>
      <c r="Q2849">
        <v>1.0788917099468758</v>
      </c>
      <c r="R2849">
        <v>0.35585270763559729</v>
      </c>
      <c r="S2849">
        <v>0.33115935712341982</v>
      </c>
      <c r="T2849">
        <v>0.28723674294721557</v>
      </c>
      <c r="U2849">
        <v>8.1407359611097338E-2</v>
      </c>
      <c r="V2849">
        <v>1.1333988211587234E-3</v>
      </c>
      <c r="W2849">
        <v>24.556778365461113</v>
      </c>
      <c r="X2849">
        <v>0.82042366900924935</v>
      </c>
      <c r="Y2849">
        <v>-1</v>
      </c>
      <c r="Z2849">
        <v>-1</v>
      </c>
      <c r="AA2849">
        <v>42.906372078043681</v>
      </c>
      <c r="AB2849">
        <v>0.12167590888217811</v>
      </c>
      <c r="AC2849">
        <v>0.12189114978089398</v>
      </c>
      <c r="AD2849">
        <v>0.1172632576192658</v>
      </c>
      <c r="AE2849">
        <v>18.013170719500287</v>
      </c>
      <c r="AF2849">
        <v>-1</v>
      </c>
      <c r="AG2849">
        <v>-1</v>
      </c>
      <c r="AH2849">
        <v>-1</v>
      </c>
      <c r="AI2849">
        <v>3.5445580291550621E-4</v>
      </c>
      <c r="AJ2849">
        <v>1.1333988211587234E-3</v>
      </c>
      <c r="AK2849">
        <v>8.5319904263648078E-2</v>
      </c>
      <c r="AL2849">
        <v>8.6508052725599249E-2</v>
      </c>
      <c r="AM2849">
        <v>9.1028497965886884E-2</v>
      </c>
      <c r="AN2849">
        <v>9.2412362249166879E-2</v>
      </c>
      <c r="AO2849">
        <v>2.7049613427399377</v>
      </c>
      <c r="AP2849">
        <v>2.7401999475826431</v>
      </c>
      <c r="AQ2849">
        <v>29.765021560593077</v>
      </c>
      <c r="AR2849">
        <v>0.70065018236584276</v>
      </c>
      <c r="AS2849">
        <v>0.90726389851637379</v>
      </c>
      <c r="AT2849">
        <v>-1</v>
      </c>
      <c r="AU2849">
        <v>-1</v>
      </c>
      <c r="AV2849">
        <v>0.52394721675123701</v>
      </c>
      <c r="AW2849">
        <v>54.89013318889905</v>
      </c>
      <c r="AX2849">
        <v>55.004974126182766</v>
      </c>
      <c r="AY2849">
        <v>0.16717375048542849</v>
      </c>
      <c r="AZ2849">
        <v>8.8837292327215447E-2</v>
      </c>
      <c r="BA2849">
        <v>1446.8922596253049</v>
      </c>
    </row>
    <row r="2850" spans="1:100" x14ac:dyDescent="0.25">
      <c r="A2850">
        <v>6121</v>
      </c>
      <c r="B2850" t="s">
        <v>2039</v>
      </c>
      <c r="C2850">
        <v>3</v>
      </c>
      <c r="D2850">
        <v>5.8086367891988573</v>
      </c>
      <c r="E2850">
        <v>0</v>
      </c>
      <c r="F2850">
        <v>9.4242892078393495E-2</v>
      </c>
      <c r="G2850">
        <v>9.4242892078393495E-2</v>
      </c>
      <c r="H2850">
        <v>0.22869163008665833</v>
      </c>
      <c r="I2850">
        <v>0</v>
      </c>
      <c r="J2850">
        <v>13.721497805199503</v>
      </c>
      <c r="K2850">
        <v>0.22869163008665833</v>
      </c>
      <c r="L2850">
        <v>-0.99999999999999922</v>
      </c>
      <c r="M2850">
        <v>-0.99999999999999922</v>
      </c>
      <c r="N2850">
        <v>4.5738326017331659</v>
      </c>
      <c r="O2850">
        <v>19.624377486476739</v>
      </c>
      <c r="P2850">
        <v>-9.5311165701093367E-2</v>
      </c>
      <c r="Q2850">
        <v>2.7959681319787211</v>
      </c>
      <c r="R2850">
        <v>0.92387281677277966</v>
      </c>
      <c r="S2850">
        <v>0.33333333333333343</v>
      </c>
      <c r="T2850">
        <v>0.35930918115483063</v>
      </c>
      <c r="U2850">
        <v>0.20643845098627278</v>
      </c>
      <c r="V2850">
        <v>-1.2413601945811797E-2</v>
      </c>
      <c r="W2850">
        <v>26.31902933767865</v>
      </c>
      <c r="X2850">
        <v>1.2331821704960624</v>
      </c>
      <c r="Y2850">
        <v>-0.99999999999999922</v>
      </c>
      <c r="Z2850">
        <v>-0.99999999999999922</v>
      </c>
      <c r="AA2850">
        <v>67.834331830768448</v>
      </c>
      <c r="AB2850">
        <v>0.24553484169085721</v>
      </c>
      <c r="AC2850">
        <v>0.24506399079503496</v>
      </c>
      <c r="AD2850">
        <v>0.32122976104044815</v>
      </c>
      <c r="AE2850">
        <v>40.591429676317006</v>
      </c>
      <c r="AF2850">
        <v>-0.99999999999999922</v>
      </c>
      <c r="AG2850">
        <v>-0.99999999999999922</v>
      </c>
      <c r="AH2850">
        <v>-0.99999999999999922</v>
      </c>
      <c r="AI2850">
        <v>0</v>
      </c>
      <c r="AJ2850">
        <v>-1.2413601945811797E-2</v>
      </c>
      <c r="AK2850">
        <v>6.4878702669015895E-2</v>
      </c>
      <c r="AL2850">
        <v>7.7532622903422027E-2</v>
      </c>
      <c r="AM2850">
        <v>-0.11855549055880973</v>
      </c>
      <c r="AN2850">
        <v>-0.28319026487897497</v>
      </c>
      <c r="AO2850">
        <v>-2.6394937506251628</v>
      </c>
      <c r="AP2850">
        <v>-6.6920935074572627</v>
      </c>
      <c r="AQ2850">
        <v>40.040527142878176</v>
      </c>
      <c r="AR2850">
        <v>0.88666736352862463</v>
      </c>
      <c r="AS2850">
        <v>1.4618738005827214</v>
      </c>
      <c r="AT2850">
        <v>-0.99999999999999922</v>
      </c>
      <c r="AU2850">
        <v>-0.99999999999999922</v>
      </c>
      <c r="AV2850">
        <v>1.0181157088511728</v>
      </c>
      <c r="AW2850">
        <v>80.766615809787922</v>
      </c>
      <c r="AX2850">
        <v>79.525255615206746</v>
      </c>
      <c r="AY2850">
        <v>0.23629093298656856</v>
      </c>
      <c r="AZ2850">
        <v>-11.484088983075543</v>
      </c>
      <c r="BA2850">
        <v>1429.1072714121947</v>
      </c>
    </row>
    <row r="2851" spans="1:100" x14ac:dyDescent="0.25">
      <c r="A2851">
        <v>6122</v>
      </c>
      <c r="B2851" t="s">
        <v>3103</v>
      </c>
      <c r="C2851">
        <v>3</v>
      </c>
      <c r="D2851">
        <v>4.7743909921986036</v>
      </c>
      <c r="E2851">
        <v>0</v>
      </c>
      <c r="F2851">
        <v>-0.26686257828482335</v>
      </c>
      <c r="G2851">
        <v>-0.26686257828482335</v>
      </c>
      <c r="H2851">
        <v>4.9995295091361025E-2</v>
      </c>
      <c r="I2851">
        <v>0</v>
      </c>
      <c r="J2851">
        <v>2.9997177054816593</v>
      </c>
      <c r="K2851">
        <v>4.9995295091361025E-2</v>
      </c>
      <c r="L2851">
        <v>-1</v>
      </c>
      <c r="M2851">
        <v>-1</v>
      </c>
      <c r="N2851">
        <v>0.9999059018272205</v>
      </c>
      <c r="O2851">
        <v>7.5072461193954414</v>
      </c>
      <c r="P2851">
        <v>3.1206839146316367</v>
      </c>
      <c r="Q2851">
        <v>-1.7188565207153554</v>
      </c>
      <c r="R2851">
        <v>-0.34540057452761369</v>
      </c>
      <c r="S2851">
        <v>0.33333333333333354</v>
      </c>
      <c r="T2851">
        <v>0.4072026316645681</v>
      </c>
      <c r="U2851">
        <v>6.3646731822758332E-2</v>
      </c>
      <c r="V2851">
        <v>0</v>
      </c>
      <c r="W2851">
        <v>30.167496069171953</v>
      </c>
      <c r="X2851">
        <v>1.0189968955288096</v>
      </c>
      <c r="Y2851">
        <v>-1</v>
      </c>
      <c r="Z2851">
        <v>-1</v>
      </c>
      <c r="AA2851">
        <v>29.635145373151726</v>
      </c>
      <c r="AB2851">
        <v>0.11387826348576761</v>
      </c>
      <c r="AC2851">
        <v>-5.3065712914655123E-2</v>
      </c>
      <c r="AD2851">
        <v>-6.4551553000964768E-2</v>
      </c>
      <c r="AE2851">
        <v>-0.18695012149260881</v>
      </c>
      <c r="AF2851">
        <v>-1</v>
      </c>
      <c r="AG2851">
        <v>-1</v>
      </c>
      <c r="AH2851">
        <v>-1</v>
      </c>
      <c r="AI2851">
        <v>0</v>
      </c>
      <c r="AJ2851">
        <v>0</v>
      </c>
      <c r="AK2851">
        <v>0.4711065819934544</v>
      </c>
      <c r="AL2851">
        <v>-0.18351546901647248</v>
      </c>
      <c r="AM2851">
        <v>-2.8516346630274834E-2</v>
      </c>
      <c r="AN2851">
        <v>-9.3588462172040032E-2</v>
      </c>
      <c r="AO2851">
        <v>1.6426242442104007</v>
      </c>
      <c r="AP2851">
        <v>-3.2572888993833611</v>
      </c>
      <c r="AQ2851">
        <v>33.167213774653632</v>
      </c>
      <c r="AR2851">
        <v>0.80418269682066024</v>
      </c>
      <c r="AS2851">
        <v>1.0689921906201694</v>
      </c>
      <c r="AT2851">
        <v>-1</v>
      </c>
      <c r="AU2851">
        <v>-1</v>
      </c>
      <c r="AV2851">
        <v>-0.61226315281243682</v>
      </c>
      <c r="AW2851">
        <v>33.885102593163822</v>
      </c>
      <c r="AX2851">
        <v>33.885102593163822</v>
      </c>
      <c r="AY2851">
        <v>0.150499722753002</v>
      </c>
      <c r="AZ2851">
        <v>-12.217662498006101</v>
      </c>
      <c r="BA2851">
        <v>1398.268303276127</v>
      </c>
    </row>
    <row r="2852" spans="1:100" x14ac:dyDescent="0.25">
      <c r="A2852">
        <v>6126</v>
      </c>
      <c r="B2852" t="s">
        <v>3104</v>
      </c>
      <c r="C2852">
        <v>2</v>
      </c>
      <c r="D2852">
        <v>2.0035572055713144</v>
      </c>
      <c r="E2852">
        <v>-0.38391939691155341</v>
      </c>
      <c r="F2852">
        <v>-0.87906395827185235</v>
      </c>
      <c r="G2852">
        <v>-0.87538900061040748</v>
      </c>
      <c r="H2852">
        <v>-0.12887256405394076</v>
      </c>
      <c r="I2852">
        <v>0</v>
      </c>
      <c r="J2852">
        <v>-7.7323538432364467</v>
      </c>
      <c r="K2852">
        <v>-0.12887256405394076</v>
      </c>
      <c r="L2852">
        <v>-1</v>
      </c>
      <c r="M2852">
        <v>-1</v>
      </c>
      <c r="N2852">
        <v>-2.5774512810788153</v>
      </c>
      <c r="O2852">
        <v>-4.1870251528755524</v>
      </c>
      <c r="P2852">
        <v>-1.7765682493321204</v>
      </c>
      <c r="Q2852">
        <v>-3.8640422075923189</v>
      </c>
      <c r="R2852">
        <v>-1.26764604394932</v>
      </c>
      <c r="S2852">
        <v>0.29076472754506139</v>
      </c>
      <c r="T2852">
        <v>0.11668980585216682</v>
      </c>
      <c r="U2852">
        <v>-0.12977769050756241</v>
      </c>
      <c r="V2852">
        <v>-2.6791292290001944E-2</v>
      </c>
      <c r="W2852">
        <v>11.228007921982492</v>
      </c>
      <c r="X2852">
        <v>-0.15791190162118951</v>
      </c>
      <c r="Y2852">
        <v>-1</v>
      </c>
      <c r="Z2852">
        <v>-1</v>
      </c>
      <c r="AA2852">
        <v>15.464580527123918</v>
      </c>
      <c r="AB2852">
        <v>-0.115207497077823</v>
      </c>
      <c r="AC2852">
        <v>-0.11508215286575463</v>
      </c>
      <c r="AD2852">
        <v>-0.11767502182008087</v>
      </c>
      <c r="AE2852">
        <v>-3.8100646996600567</v>
      </c>
      <c r="AF2852">
        <v>-1</v>
      </c>
      <c r="AG2852">
        <v>-1</v>
      </c>
      <c r="AH2852">
        <v>-1</v>
      </c>
      <c r="AI2852">
        <v>-1.4957842044232348E-2</v>
      </c>
      <c r="AJ2852">
        <v>-2.6791292290001944E-2</v>
      </c>
      <c r="AK2852">
        <v>0.37070332536405992</v>
      </c>
      <c r="AL2852">
        <v>-0.19887536837481257</v>
      </c>
      <c r="AM2852">
        <v>0.42342123856040875</v>
      </c>
      <c r="AN2852">
        <v>-0.23998037834535496</v>
      </c>
      <c r="AO2852">
        <v>11.168982403123398</v>
      </c>
      <c r="AP2852">
        <v>-5.7238211128008167</v>
      </c>
      <c r="AQ2852">
        <v>15.575604687827509</v>
      </c>
      <c r="AR2852">
        <v>0.38831334257625111</v>
      </c>
      <c r="AS2852">
        <v>-0.1027942529591529</v>
      </c>
      <c r="AT2852">
        <v>-1</v>
      </c>
      <c r="AU2852">
        <v>-1</v>
      </c>
      <c r="AV2852">
        <v>-1.630500999289429</v>
      </c>
      <c r="AW2852">
        <v>23.265476157041892</v>
      </c>
      <c r="AX2852">
        <v>22.966013924792389</v>
      </c>
      <c r="AY2852">
        <v>-7.6420917381689712E-2</v>
      </c>
      <c r="AZ2852">
        <v>-42.587126558190491</v>
      </c>
      <c r="BA2852">
        <v>1359.1483003808571</v>
      </c>
    </row>
    <row r="2853" spans="1:100" x14ac:dyDescent="0.25">
      <c r="A2853">
        <v>6127</v>
      </c>
      <c r="B2853" t="s">
        <v>3105</v>
      </c>
      <c r="C2853">
        <v>3</v>
      </c>
      <c r="D2853">
        <v>1.8621059809843459</v>
      </c>
      <c r="E2853">
        <v>-1.4967542001457876E-2</v>
      </c>
      <c r="F2853">
        <v>-0.89349349811959911</v>
      </c>
      <c r="G2853">
        <v>-0.89349349811959911</v>
      </c>
      <c r="H2853">
        <v>0.17565582294468071</v>
      </c>
      <c r="I2853">
        <v>0</v>
      </c>
      <c r="J2853">
        <v>10.539349376680841</v>
      </c>
      <c r="K2853">
        <v>0.17565582294468071</v>
      </c>
      <c r="L2853">
        <v>-1</v>
      </c>
      <c r="M2853">
        <v>-1</v>
      </c>
      <c r="N2853">
        <v>3.5131164588936139</v>
      </c>
      <c r="O2853">
        <v>11.507961859545585</v>
      </c>
      <c r="P2853">
        <v>-0.18744650663377244</v>
      </c>
      <c r="Q2853">
        <v>-2.4735190301556664</v>
      </c>
      <c r="R2853">
        <v>-0.76204691981041472</v>
      </c>
      <c r="S2853">
        <v>0.33333333333333343</v>
      </c>
      <c r="T2853">
        <v>0.27851868339780905</v>
      </c>
      <c r="U2853">
        <v>7.280510233007452E-2</v>
      </c>
      <c r="V2853">
        <v>0</v>
      </c>
      <c r="W2853">
        <v>20.360051844661459</v>
      </c>
      <c r="X2853">
        <v>0.67260195317123572</v>
      </c>
      <c r="Y2853">
        <v>-1</v>
      </c>
      <c r="Z2853">
        <v>-1</v>
      </c>
      <c r="AA2853">
        <v>12.660801037542791</v>
      </c>
      <c r="AB2853">
        <v>-0.17058616080707353</v>
      </c>
      <c r="AC2853">
        <v>2.0929024508276068E-2</v>
      </c>
      <c r="AD2853">
        <v>1.0913058552632722E-2</v>
      </c>
      <c r="AE2853">
        <v>-6.9372038873082369</v>
      </c>
      <c r="AF2853">
        <v>-1</v>
      </c>
      <c r="AG2853">
        <v>-1</v>
      </c>
      <c r="AH2853">
        <v>-1</v>
      </c>
      <c r="AI2853">
        <v>0</v>
      </c>
      <c r="AJ2853">
        <v>0</v>
      </c>
      <c r="AK2853">
        <v>0.21888040858115246</v>
      </c>
      <c r="AL2853">
        <v>0.35681518517475236</v>
      </c>
      <c r="AM2853">
        <v>0.23845238152231379</v>
      </c>
      <c r="AN2853">
        <v>0.21960278699107308</v>
      </c>
      <c r="AO2853">
        <v>7.0557115809636066</v>
      </c>
      <c r="AP2853">
        <v>7.2741456006505887</v>
      </c>
      <c r="AQ2853">
        <v>30.899401221342266</v>
      </c>
      <c r="AR2853">
        <v>0.68465711906121685</v>
      </c>
      <c r="AS2853">
        <v>0.84825777611591635</v>
      </c>
      <c r="AT2853">
        <v>-1</v>
      </c>
      <c r="AU2853">
        <v>-1</v>
      </c>
      <c r="AV2853">
        <v>-1.6555404179300144</v>
      </c>
      <c r="AW2853">
        <v>31.442908497738994</v>
      </c>
      <c r="AX2853">
        <v>31.442908497738994</v>
      </c>
      <c r="AY2853">
        <v>1.8621647731485166E-2</v>
      </c>
      <c r="AZ2853">
        <v>-30.043924390750668</v>
      </c>
      <c r="BA2853">
        <v>1351.2469372442856</v>
      </c>
    </row>
    <row r="2854" spans="1:100" x14ac:dyDescent="0.25">
      <c r="A2854">
        <v>6128</v>
      </c>
      <c r="B2854" t="s">
        <v>3106</v>
      </c>
      <c r="C2854">
        <v>3</v>
      </c>
      <c r="D2854">
        <v>1.2766096869061827</v>
      </c>
      <c r="E2854">
        <v>0</v>
      </c>
      <c r="F2854">
        <v>-0.54970539418855791</v>
      </c>
      <c r="G2854">
        <v>-0.54970539418855791</v>
      </c>
      <c r="H2854">
        <v>5.416404531151723E-2</v>
      </c>
      <c r="I2854">
        <v>0</v>
      </c>
      <c r="J2854">
        <v>3.2498427186910344</v>
      </c>
      <c r="K2854">
        <v>5.416404531151723E-2</v>
      </c>
      <c r="L2854">
        <v>-1.0000000000000004</v>
      </c>
      <c r="M2854">
        <v>-1.0000000000000004</v>
      </c>
      <c r="N2854">
        <v>1.0832809062303466</v>
      </c>
      <c r="O2854">
        <v>3.9767470114086625</v>
      </c>
      <c r="P2854">
        <v>-1.3314018461499306</v>
      </c>
      <c r="Q2854">
        <v>2.4425907417610588</v>
      </c>
      <c r="R2854">
        <v>0.62985963046057303</v>
      </c>
      <c r="S2854">
        <v>0.33333333333333348</v>
      </c>
      <c r="T2854">
        <v>0.26488086352900397</v>
      </c>
      <c r="U2854">
        <v>-1.9999326721991829E-2</v>
      </c>
      <c r="V2854">
        <v>0</v>
      </c>
      <c r="W2854">
        <v>20.962032993153155</v>
      </c>
      <c r="X2854">
        <v>0.39560037485852428</v>
      </c>
      <c r="Y2854">
        <v>-1.0000000000000004</v>
      </c>
      <c r="Z2854">
        <v>-1.0000000000000004</v>
      </c>
      <c r="AA2854">
        <v>14.149068073923985</v>
      </c>
      <c r="AB2854">
        <v>-0.11072586979443452</v>
      </c>
      <c r="AC2854">
        <v>4.5770426578805985E-2</v>
      </c>
      <c r="AD2854">
        <v>-8.3901047778166218E-2</v>
      </c>
      <c r="AE2854">
        <v>-7.4428245496897345</v>
      </c>
      <c r="AF2854">
        <v>-1.0000000000000004</v>
      </c>
      <c r="AG2854">
        <v>-1.0000000000000004</v>
      </c>
      <c r="AH2854">
        <v>-1.0000000000000004</v>
      </c>
      <c r="AI2854">
        <v>0</v>
      </c>
      <c r="AJ2854">
        <v>0</v>
      </c>
      <c r="AK2854">
        <v>-4.3626692041808739E-2</v>
      </c>
      <c r="AL2854">
        <v>2.6712922321964448E-2</v>
      </c>
      <c r="AM2854">
        <v>-0.13171151699404199</v>
      </c>
      <c r="AN2854">
        <v>0.21594507264319251</v>
      </c>
      <c r="AO2854">
        <v>-3.510921385060092</v>
      </c>
      <c r="AP2854">
        <v>5.5321914276896358</v>
      </c>
      <c r="AQ2854">
        <v>24.211875711844193</v>
      </c>
      <c r="AR2854">
        <v>0.57821487014034623</v>
      </c>
      <c r="AS2854">
        <v>0.44976442017004098</v>
      </c>
      <c r="AT2854">
        <v>-1.0000000000000004</v>
      </c>
      <c r="AU2854">
        <v>-1.0000000000000004</v>
      </c>
      <c r="AV2854">
        <v>8.0154236272015345E-2</v>
      </c>
      <c r="AW2854">
        <v>23.658006513022301</v>
      </c>
      <c r="AX2854">
        <v>23.658006513022301</v>
      </c>
      <c r="AY2854">
        <v>-3.6729831287454058E-2</v>
      </c>
      <c r="AZ2854">
        <v>-13.764059750148894</v>
      </c>
      <c r="BA2854">
        <v>1391.8649310364472</v>
      </c>
    </row>
    <row r="2855" spans="1:100" x14ac:dyDescent="0.25">
      <c r="A2855">
        <v>6129</v>
      </c>
      <c r="B2855" t="s">
        <v>3107</v>
      </c>
      <c r="C2855">
        <v>3</v>
      </c>
      <c r="D2855">
        <v>4.8902558732804362</v>
      </c>
      <c r="E2855">
        <v>0</v>
      </c>
      <c r="F2855">
        <v>0.42203917456816398</v>
      </c>
      <c r="G2855">
        <v>0.42203917456816398</v>
      </c>
      <c r="H2855">
        <v>-0.11412103557665193</v>
      </c>
      <c r="I2855">
        <v>0</v>
      </c>
      <c r="J2855">
        <v>-6.8472621345991165</v>
      </c>
      <c r="K2855">
        <v>-0.11412103557665193</v>
      </c>
      <c r="L2855">
        <v>-0.99999999999999978</v>
      </c>
      <c r="M2855">
        <v>-0.99999999999999978</v>
      </c>
      <c r="N2855">
        <v>-2.2824207115330379</v>
      </c>
      <c r="O2855">
        <v>-1.5349670867505145</v>
      </c>
      <c r="P2855">
        <v>5.9361764973221147E-2</v>
      </c>
      <c r="Q2855">
        <v>-0.36464893724780612</v>
      </c>
      <c r="R2855">
        <v>-0.11786874627394708</v>
      </c>
      <c r="S2855">
        <v>0.33333333333333331</v>
      </c>
      <c r="T2855">
        <v>0.33883115443872741</v>
      </c>
      <c r="U2855">
        <v>0.1535152540742154</v>
      </c>
      <c r="V2855">
        <v>0</v>
      </c>
      <c r="W2855">
        <v>37.592031096917125</v>
      </c>
      <c r="X2855">
        <v>1.4058443607509681</v>
      </c>
      <c r="Y2855">
        <v>-0.99999999999999978</v>
      </c>
      <c r="Z2855">
        <v>-0.99999999999999978</v>
      </c>
      <c r="AA2855">
        <v>70.736220141815593</v>
      </c>
      <c r="AB2855">
        <v>0.22648944263667661</v>
      </c>
      <c r="AC2855">
        <v>0.37295865348101909</v>
      </c>
      <c r="AD2855">
        <v>6.5793059705752596E-2</v>
      </c>
      <c r="AE2855">
        <v>33.262057791172417</v>
      </c>
      <c r="AF2855">
        <v>-0.99999999999999978</v>
      </c>
      <c r="AG2855">
        <v>-0.99999999999999978</v>
      </c>
      <c r="AH2855">
        <v>-0.99999999999999978</v>
      </c>
      <c r="AI2855">
        <v>0</v>
      </c>
      <c r="AJ2855">
        <v>0</v>
      </c>
      <c r="AK2855">
        <v>0.18064731231319922</v>
      </c>
      <c r="AL2855">
        <v>3.7807309642066177E-3</v>
      </c>
      <c r="AM2855">
        <v>0.52341504760016255</v>
      </c>
      <c r="AN2855">
        <v>-7.4701489357245077E-2</v>
      </c>
      <c r="AO2855">
        <v>13.988612751570059</v>
      </c>
      <c r="AP2855">
        <v>-1.8486335791100936</v>
      </c>
      <c r="AQ2855">
        <v>30.744768962318016</v>
      </c>
      <c r="AR2855">
        <v>0.82567974184627591</v>
      </c>
      <c r="AS2855">
        <v>1.2917233251743163</v>
      </c>
      <c r="AT2855">
        <v>-0.99999999999999978</v>
      </c>
      <c r="AU2855">
        <v>-0.99999999999999978</v>
      </c>
      <c r="AV2855">
        <v>0.30417042829421681</v>
      </c>
      <c r="AW2855">
        <v>67.352619475955024</v>
      </c>
      <c r="AX2855">
        <v>67.352619475955024</v>
      </c>
      <c r="AY2855">
        <v>8.3124586792732269E-2</v>
      </c>
      <c r="AZ2855">
        <v>-39.056876457398012</v>
      </c>
      <c r="BA2855">
        <v>1392.5268559082594</v>
      </c>
      <c r="CU2855" t="e">
        <v>#N/A</v>
      </c>
      <c r="CV2855" t="e">
        <v>#N/A</v>
      </c>
    </row>
    <row r="2856" spans="1:100" x14ac:dyDescent="0.25">
      <c r="A2856">
        <v>6130</v>
      </c>
      <c r="B2856" t="s">
        <v>3108</v>
      </c>
      <c r="C2856">
        <v>3</v>
      </c>
      <c r="D2856">
        <v>4.294240455243016</v>
      </c>
      <c r="E2856">
        <v>7.5965103924617042E-2</v>
      </c>
      <c r="F2856">
        <v>1.1954667919655748</v>
      </c>
      <c r="G2856">
        <v>1.2141613399818643</v>
      </c>
      <c r="H2856">
        <v>-0.17356438166683821</v>
      </c>
      <c r="I2856">
        <v>0</v>
      </c>
      <c r="J2856">
        <v>-10.413862900010296</v>
      </c>
      <c r="K2856">
        <v>-0.17356438166683821</v>
      </c>
      <c r="L2856">
        <v>-1</v>
      </c>
      <c r="M2856">
        <v>-1</v>
      </c>
      <c r="N2856">
        <v>-3.471287633336765</v>
      </c>
      <c r="O2856">
        <v>-4.905461104785406</v>
      </c>
      <c r="P2856">
        <v>-0.19788947892099698</v>
      </c>
      <c r="Q2856">
        <v>0.28458636109402347</v>
      </c>
      <c r="R2856">
        <v>5.3211625513280791E-2</v>
      </c>
      <c r="S2856">
        <v>0.33071751698580709</v>
      </c>
      <c r="T2856">
        <v>0.29688824870896519</v>
      </c>
      <c r="U2856">
        <v>-8.4640649198242476E-2</v>
      </c>
      <c r="V2856">
        <v>0</v>
      </c>
      <c r="W2856">
        <v>28.661179926534718</v>
      </c>
      <c r="X2856">
        <v>0.42616246594427276</v>
      </c>
      <c r="Y2856">
        <v>-1</v>
      </c>
      <c r="Z2856">
        <v>-1</v>
      </c>
      <c r="AA2856">
        <v>39.912871778829015</v>
      </c>
      <c r="AB2856">
        <v>5.3888376284420281E-2</v>
      </c>
      <c r="AC2856">
        <v>0.26405833248186233</v>
      </c>
      <c r="AD2856">
        <v>-9.3977104230663508E-2</v>
      </c>
      <c r="AE2856">
        <v>11.198480226780955</v>
      </c>
      <c r="AF2856">
        <v>-1</v>
      </c>
      <c r="AG2856">
        <v>-1</v>
      </c>
      <c r="AH2856">
        <v>-1</v>
      </c>
      <c r="AI2856">
        <v>-7.0486287968639103E-3</v>
      </c>
      <c r="AJ2856">
        <v>0</v>
      </c>
      <c r="AK2856">
        <v>0.28975787756034871</v>
      </c>
      <c r="AL2856">
        <v>-3.9978926419362584E-2</v>
      </c>
      <c r="AM2856">
        <v>4.4390712489417838E-2</v>
      </c>
      <c r="AN2856">
        <v>5.9404031647228864E-2</v>
      </c>
      <c r="AO2856">
        <v>2.558557200037189</v>
      </c>
      <c r="AP2856">
        <v>1.2852061590839081</v>
      </c>
      <c r="AQ2856">
        <v>18.247317026524438</v>
      </c>
      <c r="AR2856">
        <v>0.54296511649653012</v>
      </c>
      <c r="AS2856">
        <v>0.25259808427743474</v>
      </c>
      <c r="AT2856">
        <v>-1</v>
      </c>
      <c r="AU2856">
        <v>-1</v>
      </c>
      <c r="AV2856">
        <v>1.2673729654951453</v>
      </c>
      <c r="AW2856">
        <v>36.292616833127511</v>
      </c>
      <c r="AX2856">
        <v>36.151644257190227</v>
      </c>
      <c r="AY2856">
        <v>-4.6948771254677932E-2</v>
      </c>
      <c r="AZ2856">
        <v>-30.779636751736433</v>
      </c>
      <c r="BA2856">
        <v>1325.1671105461189</v>
      </c>
    </row>
    <row r="2857" spans="1:100" x14ac:dyDescent="0.25">
      <c r="A2857">
        <v>6131</v>
      </c>
      <c r="B2857" t="s">
        <v>3109</v>
      </c>
      <c r="C2857">
        <v>3</v>
      </c>
      <c r="D2857">
        <v>5.2501156600623959</v>
      </c>
      <c r="E2857">
        <v>-8.7666810384162044E-3</v>
      </c>
      <c r="F2857">
        <v>0.22100349576272377</v>
      </c>
      <c r="G2857">
        <v>0.22100349576272377</v>
      </c>
      <c r="H2857">
        <v>-0.10284485091737749</v>
      </c>
      <c r="I2857">
        <v>0</v>
      </c>
      <c r="J2857">
        <v>-6.1706910550426528</v>
      </c>
      <c r="K2857">
        <v>-0.10284485091737749</v>
      </c>
      <c r="L2857">
        <v>-1.0000000000000009</v>
      </c>
      <c r="M2857">
        <v>-1.0000000000000009</v>
      </c>
      <c r="N2857">
        <v>-2.0568970183475499</v>
      </c>
      <c r="O2857">
        <v>-0.69957189921752883</v>
      </c>
      <c r="P2857">
        <v>3.6136216701995507</v>
      </c>
      <c r="Q2857">
        <v>4.4126961184374709</v>
      </c>
      <c r="R2857">
        <v>1.7735135322190492</v>
      </c>
      <c r="S2857">
        <v>0.32765855453893383</v>
      </c>
      <c r="T2857">
        <v>0.42308136584632738</v>
      </c>
      <c r="U2857">
        <v>-0.16531310107846628</v>
      </c>
      <c r="V2857">
        <v>0</v>
      </c>
      <c r="W2857">
        <v>27.530866808966888</v>
      </c>
      <c r="X2857">
        <v>0.25675060217584944</v>
      </c>
      <c r="Y2857">
        <v>-1.0000000000000009</v>
      </c>
      <c r="Z2857">
        <v>-1.0000000000000009</v>
      </c>
      <c r="AA2857">
        <v>36.376681808215224</v>
      </c>
      <c r="AB2857">
        <v>-5.8717023875783002E-2</v>
      </c>
      <c r="AC2857">
        <v>0.12413563354432283</v>
      </c>
      <c r="AD2857">
        <v>7.6027419672045835E-2</v>
      </c>
      <c r="AE2857">
        <v>7.0723014670292832</v>
      </c>
      <c r="AF2857">
        <v>-1.0000000000000009</v>
      </c>
      <c r="AG2857">
        <v>-1.0000000000000009</v>
      </c>
      <c r="AH2857">
        <v>-1.0000000000000009</v>
      </c>
      <c r="AI2857">
        <v>0</v>
      </c>
      <c r="AJ2857">
        <v>0</v>
      </c>
      <c r="AK2857">
        <v>-0.12372893809402918</v>
      </c>
      <c r="AL2857">
        <v>-5.7556420841166578E-2</v>
      </c>
      <c r="AM2857">
        <v>0.31100744715659528</v>
      </c>
      <c r="AN2857">
        <v>0.58764448868639796</v>
      </c>
      <c r="AO2857">
        <v>7.1565414884447405</v>
      </c>
      <c r="AP2857">
        <v>14.40333011295411</v>
      </c>
      <c r="AQ2857">
        <v>21.360175753924235</v>
      </c>
      <c r="AR2857">
        <v>0.58542681930679463</v>
      </c>
      <c r="AS2857">
        <v>0.15390575125847181</v>
      </c>
      <c r="AT2857">
        <v>-1.0000000000000009</v>
      </c>
      <c r="AU2857">
        <v>-1.0000000000000009</v>
      </c>
      <c r="AV2857">
        <v>1.9945170279817732</v>
      </c>
      <c r="AW2857">
        <v>50.080440021951773</v>
      </c>
      <c r="AX2857">
        <v>50.080440021951773</v>
      </c>
      <c r="AY2857">
        <v>-3.1278696605593993E-2</v>
      </c>
      <c r="AZ2857">
        <v>-19.328555316661539</v>
      </c>
      <c r="BA2857">
        <v>1401.6230141570795</v>
      </c>
    </row>
    <row r="2858" spans="1:100" x14ac:dyDescent="0.25">
      <c r="A2858">
        <v>6132</v>
      </c>
      <c r="B2858" t="s">
        <v>3110</v>
      </c>
      <c r="C2858">
        <v>3</v>
      </c>
      <c r="D2858">
        <v>5.3825766275806259</v>
      </c>
      <c r="E2858">
        <v>0</v>
      </c>
      <c r="F2858">
        <v>0.10258658104883626</v>
      </c>
      <c r="G2858">
        <v>0.10258658104883626</v>
      </c>
      <c r="H2858">
        <v>5.2069064856951355E-2</v>
      </c>
      <c r="I2858">
        <v>0</v>
      </c>
      <c r="J2858">
        <v>3.1241438914170838</v>
      </c>
      <c r="K2858">
        <v>5.2069064856951355E-2</v>
      </c>
      <c r="L2858">
        <v>-0.99999999999999911</v>
      </c>
      <c r="M2858">
        <v>-0.99999999999999911</v>
      </c>
      <c r="N2858">
        <v>1.0413812971390262</v>
      </c>
      <c r="O2858">
        <v>8.6093071000465429</v>
      </c>
      <c r="P2858">
        <v>8.1057763758645346E-2</v>
      </c>
      <c r="Q2858">
        <v>2.8984586561126084</v>
      </c>
      <c r="R2858">
        <v>1.0464232784384879</v>
      </c>
      <c r="S2858">
        <v>0.33333333333333287</v>
      </c>
      <c r="T2858">
        <v>0.40111792809065783</v>
      </c>
      <c r="U2858">
        <v>-4.2722879944087695E-2</v>
      </c>
      <c r="V2858">
        <v>-1.9044469857998059E-2</v>
      </c>
      <c r="W2858">
        <v>24.824593870598154</v>
      </c>
      <c r="X2858">
        <v>0.44821270849073169</v>
      </c>
      <c r="Y2858">
        <v>-0.99999999999999911</v>
      </c>
      <c r="Z2858">
        <v>-0.99999999999999911</v>
      </c>
      <c r="AA2858">
        <v>41.885776853703724</v>
      </c>
      <c r="AB2858">
        <v>0.14603877641657473</v>
      </c>
      <c r="AC2858">
        <v>0.11488717682695265</v>
      </c>
      <c r="AD2858">
        <v>5.93692408498145E-2</v>
      </c>
      <c r="AE2858">
        <v>16.014759704667089</v>
      </c>
      <c r="AF2858">
        <v>-0.99999999999999911</v>
      </c>
      <c r="AG2858">
        <v>-0.99999999999999911</v>
      </c>
      <c r="AH2858">
        <v>-0.99999999999999911</v>
      </c>
      <c r="AI2858">
        <v>0</v>
      </c>
      <c r="AJ2858">
        <v>-1.9044469857998059E-2</v>
      </c>
      <c r="AK2858">
        <v>0.16916938909991311</v>
      </c>
      <c r="AL2858">
        <v>-2.4579486995748197E-3</v>
      </c>
      <c r="AM2858">
        <v>-0.21982905809883985</v>
      </c>
      <c r="AN2858">
        <v>-0.36634154769678989</v>
      </c>
      <c r="AO2858">
        <v>-4.6498795069714287</v>
      </c>
      <c r="AP2858">
        <v>-9.1708284359176222</v>
      </c>
      <c r="AQ2858">
        <v>27.948737762015242</v>
      </c>
      <c r="AR2858">
        <v>0.67268391162190477</v>
      </c>
      <c r="AS2858">
        <v>0.50028177334768287</v>
      </c>
      <c r="AT2858">
        <v>-0.99999999999999911</v>
      </c>
      <c r="AU2858">
        <v>-0.99999999999999911</v>
      </c>
      <c r="AV2858">
        <v>1.1490098594873244</v>
      </c>
      <c r="AW2858">
        <v>41.324255517832661</v>
      </c>
      <c r="AX2858">
        <v>39.419808532032853</v>
      </c>
      <c r="AY2858">
        <v>0.1462266311571328</v>
      </c>
      <c r="AZ2858">
        <v>3.0788339302387993</v>
      </c>
      <c r="BA2858">
        <v>1387.6963985865741</v>
      </c>
      <c r="CU2858" t="e">
        <v>#N/A</v>
      </c>
      <c r="CV2858" t="e">
        <v>#N/A</v>
      </c>
    </row>
    <row r="2859" spans="1:100" x14ac:dyDescent="0.25">
      <c r="A2859">
        <v>6133</v>
      </c>
      <c r="B2859" t="s">
        <v>3111</v>
      </c>
      <c r="C2859">
        <v>3</v>
      </c>
      <c r="D2859">
        <v>3.2986310082884405</v>
      </c>
      <c r="E2859">
        <v>0</v>
      </c>
      <c r="F2859">
        <v>-1.530043703011803E-2</v>
      </c>
      <c r="G2859">
        <v>-1.530043703011803E-2</v>
      </c>
      <c r="H2859">
        <v>0.2445954204287096</v>
      </c>
      <c r="I2859">
        <v>0</v>
      </c>
      <c r="J2859">
        <v>14.675725225722577</v>
      </c>
      <c r="K2859">
        <v>0.2445954204287096</v>
      </c>
      <c r="L2859">
        <v>-1</v>
      </c>
      <c r="M2859">
        <v>-1</v>
      </c>
      <c r="N2859">
        <v>4.8919084085741957</v>
      </c>
      <c r="O2859">
        <v>17.959055796980905</v>
      </c>
      <c r="P2859">
        <v>-0.5903256693429193</v>
      </c>
      <c r="Q2859">
        <v>-0.16855546986831743</v>
      </c>
      <c r="R2859">
        <v>-7.3591854205975277E-2</v>
      </c>
      <c r="S2859">
        <v>0.33333333333333326</v>
      </c>
      <c r="T2859">
        <v>0.47021037629161366</v>
      </c>
      <c r="U2859">
        <v>2.8892425953845426E-2</v>
      </c>
      <c r="V2859">
        <v>0</v>
      </c>
      <c r="W2859">
        <v>23.513628606003291</v>
      </c>
      <c r="X2859">
        <v>0.81139503596989937</v>
      </c>
      <c r="Y2859">
        <v>-1</v>
      </c>
      <c r="Z2859">
        <v>-1</v>
      </c>
      <c r="AA2859">
        <v>40.411485260260939</v>
      </c>
      <c r="AB2859">
        <v>-2.2888953548326461E-2</v>
      </c>
      <c r="AC2859">
        <v>0.25892527033634871</v>
      </c>
      <c r="AD2859">
        <v>0.10339265338124953</v>
      </c>
      <c r="AE2859">
        <v>16.971448508463581</v>
      </c>
      <c r="AF2859">
        <v>-1</v>
      </c>
      <c r="AG2859">
        <v>-1</v>
      </c>
      <c r="AH2859">
        <v>-1</v>
      </c>
      <c r="AI2859">
        <v>0</v>
      </c>
      <c r="AJ2859">
        <v>0</v>
      </c>
      <c r="AK2859">
        <v>4.7532886194068945E-2</v>
      </c>
      <c r="AL2859">
        <v>5.700133386461801E-2</v>
      </c>
      <c r="AM2859">
        <v>-0.13059414122720253</v>
      </c>
      <c r="AN2859">
        <v>-1.6967156081580483E-2</v>
      </c>
      <c r="AO2859">
        <v>-3.0271890997097186</v>
      </c>
      <c r="AP2859">
        <v>-0.13917223271642165</v>
      </c>
      <c r="AQ2859">
        <v>38.189353831725896</v>
      </c>
      <c r="AR2859">
        <v>0.83243613557879259</v>
      </c>
      <c r="AS2859">
        <v>1.0559904563986096</v>
      </c>
      <c r="AT2859">
        <v>-1</v>
      </c>
      <c r="AU2859">
        <v>-1</v>
      </c>
      <c r="AV2859">
        <v>-8.889229123609331E-2</v>
      </c>
      <c r="AW2859">
        <v>58.231368824525404</v>
      </c>
      <c r="AX2859">
        <v>58.231368824525404</v>
      </c>
      <c r="AY2859">
        <v>0.44053301329229955</v>
      </c>
      <c r="AZ2859">
        <v>35.492484179253509</v>
      </c>
      <c r="BA2859">
        <v>1493.1802985114007</v>
      </c>
    </row>
    <row r="2860" spans="1:100" x14ac:dyDescent="0.25">
      <c r="A2860">
        <v>6135</v>
      </c>
      <c r="B2860" t="s">
        <v>3112</v>
      </c>
      <c r="C2860">
        <v>2</v>
      </c>
      <c r="D2860">
        <v>3.586930994730797</v>
      </c>
      <c r="E2860">
        <v>-3.2207617507797333E-2</v>
      </c>
      <c r="F2860">
        <v>-3.2632080639975192E-3</v>
      </c>
      <c r="G2860">
        <v>4.3888429370031734E-3</v>
      </c>
      <c r="H2860">
        <v>5.3135492761842838E-2</v>
      </c>
      <c r="I2860">
        <v>0</v>
      </c>
      <c r="J2860">
        <v>3.1881295657105699</v>
      </c>
      <c r="K2860">
        <v>5.3135492761842838E-2</v>
      </c>
      <c r="L2860">
        <v>-1</v>
      </c>
      <c r="M2860">
        <v>-1</v>
      </c>
      <c r="N2860">
        <v>1.0627098552368566</v>
      </c>
      <c r="O2860">
        <v>7.156501853531001</v>
      </c>
      <c r="P2860">
        <v>4.6639157061271197E-3</v>
      </c>
      <c r="Q2860">
        <v>0.29915980188171387</v>
      </c>
      <c r="R2860">
        <v>9.975100762643907E-2</v>
      </c>
      <c r="S2860">
        <v>0.32478723438777957</v>
      </c>
      <c r="T2860">
        <v>0.26033351282230321</v>
      </c>
      <c r="U2860">
        <v>4.8093598021130918E-2</v>
      </c>
      <c r="V2860">
        <v>-3.2716312774583949E-3</v>
      </c>
      <c r="W2860">
        <v>22.45420774982356</v>
      </c>
      <c r="X2860">
        <v>0.66609438321627523</v>
      </c>
      <c r="Y2860">
        <v>-1</v>
      </c>
      <c r="Z2860">
        <v>-1</v>
      </c>
      <c r="AA2860">
        <v>38.577517830002762</v>
      </c>
      <c r="AB2860">
        <v>8.4308314413077776E-2</v>
      </c>
      <c r="AC2860">
        <v>8.4509374398963777E-2</v>
      </c>
      <c r="AD2860">
        <v>8.0202500595027176E-2</v>
      </c>
      <c r="AE2860">
        <v>14.570625608153026</v>
      </c>
      <c r="AF2860">
        <v>-1</v>
      </c>
      <c r="AG2860">
        <v>-1</v>
      </c>
      <c r="AH2860">
        <v>-1</v>
      </c>
      <c r="AI2860">
        <v>-2.0610098732193388E-3</v>
      </c>
      <c r="AJ2860">
        <v>-3.2716312774583949E-3</v>
      </c>
      <c r="AK2860">
        <v>0.13033821993952688</v>
      </c>
      <c r="AL2860">
        <v>4.1489737049720449E-2</v>
      </c>
      <c r="AM2860">
        <v>0.14346238241073589</v>
      </c>
      <c r="AN2860">
        <v>3.9978477804317875E-2</v>
      </c>
      <c r="AO2860">
        <v>4.0401334088480176</v>
      </c>
      <c r="AP2860">
        <v>1.4050278814745636</v>
      </c>
      <c r="AQ2860">
        <v>27.526686742222367</v>
      </c>
      <c r="AR2860">
        <v>0.65138005168818536</v>
      </c>
      <c r="AS2860">
        <v>0.74793047774936672</v>
      </c>
      <c r="AT2860">
        <v>-1</v>
      </c>
      <c r="AU2860">
        <v>-1</v>
      </c>
      <c r="AV2860">
        <v>0.18408994850814964</v>
      </c>
      <c r="AW2860">
        <v>49.901445381065173</v>
      </c>
      <c r="AX2860">
        <v>49.950931327510091</v>
      </c>
      <c r="AY2860">
        <v>0.12874747606234516</v>
      </c>
      <c r="AZ2860">
        <v>-6.6431585783054601</v>
      </c>
      <c r="BA2860">
        <v>1333.0624205588706</v>
      </c>
    </row>
    <row r="2861" spans="1:100" x14ac:dyDescent="0.25">
      <c r="A2861">
        <v>6136</v>
      </c>
      <c r="B2861" t="s">
        <v>1603</v>
      </c>
      <c r="C2861">
        <v>3</v>
      </c>
      <c r="D2861">
        <v>9.6706521899222464E-2</v>
      </c>
      <c r="E2861">
        <v>0</v>
      </c>
      <c r="F2861">
        <v>-0.11317834481200394</v>
      </c>
      <c r="G2861">
        <v>-0.11317834481200394</v>
      </c>
      <c r="H2861">
        <v>0.14919180107409916</v>
      </c>
      <c r="I2861">
        <v>0</v>
      </c>
      <c r="J2861">
        <v>8.9515080644459495</v>
      </c>
      <c r="K2861">
        <v>0.14919180107409916</v>
      </c>
      <c r="L2861">
        <v>-0.99999999999999989</v>
      </c>
      <c r="M2861">
        <v>-0.99999999999999989</v>
      </c>
      <c r="N2861">
        <v>2.9838360214819826</v>
      </c>
      <c r="O2861">
        <v>8.9350362415331634</v>
      </c>
      <c r="P2861">
        <v>6.4459342174891203</v>
      </c>
      <c r="Q2861">
        <v>-0.85738238858881577</v>
      </c>
      <c r="R2861">
        <v>4.7349938126516986E-2</v>
      </c>
      <c r="S2861">
        <v>0.34038148099010845</v>
      </c>
      <c r="T2861">
        <v>0.15154883937088059</v>
      </c>
      <c r="U2861">
        <v>6.5658674071869191E-2</v>
      </c>
      <c r="V2861">
        <v>0</v>
      </c>
      <c r="W2861">
        <v>16.335887734350369</v>
      </c>
      <c r="X2861">
        <v>0.41199224342700635</v>
      </c>
      <c r="Y2861">
        <v>-0.99999999999999989</v>
      </c>
      <c r="Z2861">
        <v>-0.99999999999999989</v>
      </c>
      <c r="AA2861">
        <v>22.721554645883707</v>
      </c>
      <c r="AB2861">
        <v>9.7648421986312489E-2</v>
      </c>
      <c r="AC2861">
        <v>-3.3569450016916524E-2</v>
      </c>
      <c r="AD2861">
        <v>6.2687367498740376E-2</v>
      </c>
      <c r="AE2861">
        <v>6.3383169734068217</v>
      </c>
      <c r="AF2861">
        <v>-0.99999999999999989</v>
      </c>
      <c r="AG2861">
        <v>-0.99999999999999989</v>
      </c>
      <c r="AH2861">
        <v>-0.99999999999999989</v>
      </c>
      <c r="AI2861">
        <v>0</v>
      </c>
      <c r="AJ2861">
        <v>0</v>
      </c>
      <c r="AK2861">
        <v>3.1047660971176939E-2</v>
      </c>
      <c r="AL2861">
        <v>0.12970411674902657</v>
      </c>
      <c r="AM2861">
        <v>8.9819838306946301E-2</v>
      </c>
      <c r="AN2861">
        <v>0.29594705569495261</v>
      </c>
      <c r="AO2861">
        <v>2.4007342625295434</v>
      </c>
      <c r="AP2861">
        <v>8.047196976118947</v>
      </c>
      <c r="AQ2861">
        <v>25.287395798796322</v>
      </c>
      <c r="AR2861">
        <v>0.55758899443285848</v>
      </c>
      <c r="AS2861">
        <v>0.56118404450110548</v>
      </c>
      <c r="AT2861">
        <v>-0.99999999999999989</v>
      </c>
      <c r="AU2861">
        <v>-0.99999999999999989</v>
      </c>
      <c r="AV2861">
        <v>-6.5828406685486868E-2</v>
      </c>
      <c r="AW2861">
        <v>39.703787863535823</v>
      </c>
      <c r="AX2861">
        <v>39.703787863535823</v>
      </c>
      <c r="AY2861">
        <v>0.32401569635933503</v>
      </c>
      <c r="AZ2861">
        <v>17.693747031690297</v>
      </c>
      <c r="BA2861">
        <v>1413.9882985201925</v>
      </c>
      <c r="CU2861" t="e">
        <v>#N/A</v>
      </c>
      <c r="CV2861" t="e">
        <v>#N/A</v>
      </c>
    </row>
    <row r="2862" spans="1:100" x14ac:dyDescent="0.25">
      <c r="A2862">
        <v>6138</v>
      </c>
      <c r="B2862" t="s">
        <v>2024</v>
      </c>
      <c r="C2862">
        <v>3</v>
      </c>
      <c r="D2862">
        <v>4.6294994040865927</v>
      </c>
      <c r="E2862">
        <v>0</v>
      </c>
      <c r="F2862">
        <v>3.6525535056468727E-3</v>
      </c>
      <c r="G2862">
        <v>3.6525535056468727E-3</v>
      </c>
      <c r="H2862">
        <v>0.18457546517719356</v>
      </c>
      <c r="I2862">
        <v>0</v>
      </c>
      <c r="J2862">
        <v>11.074527910631614</v>
      </c>
      <c r="K2862">
        <v>0.18457546517719356</v>
      </c>
      <c r="L2862">
        <v>-1.0000000000000002</v>
      </c>
      <c r="M2862">
        <v>-1.0000000000000002</v>
      </c>
      <c r="N2862">
        <v>3.69150930354387</v>
      </c>
      <c r="O2862">
        <v>15.707679868223863</v>
      </c>
      <c r="P2862">
        <v>0.23692482499922468</v>
      </c>
      <c r="Q2862">
        <v>0.52881776544361536</v>
      </c>
      <c r="R2862">
        <v>0.16034669202533861</v>
      </c>
      <c r="S2862">
        <v>0.3333333333333332</v>
      </c>
      <c r="T2862">
        <v>0.3504021444559649</v>
      </c>
      <c r="U2862">
        <v>0.24605750907810195</v>
      </c>
      <c r="V2862">
        <v>-2.6542018957831832E-2</v>
      </c>
      <c r="W2862">
        <v>28.747020109294976</v>
      </c>
      <c r="X2862">
        <v>1.3412067463001522</v>
      </c>
      <c r="Y2862">
        <v>-1.0000000000000002</v>
      </c>
      <c r="Z2862">
        <v>-1.0000000000000002</v>
      </c>
      <c r="AA2862">
        <v>61.693868398765353</v>
      </c>
      <c r="AB2862">
        <v>0.30218313757827731</v>
      </c>
      <c r="AC2862">
        <v>0.17437122786774334</v>
      </c>
      <c r="AD2862">
        <v>0.17917566650288019</v>
      </c>
      <c r="AE2862">
        <v>32.786501597445046</v>
      </c>
      <c r="AF2862">
        <v>-1.0000000000000002</v>
      </c>
      <c r="AG2862">
        <v>-1.0000000000000002</v>
      </c>
      <c r="AH2862">
        <v>-1.0000000000000002</v>
      </c>
      <c r="AI2862">
        <v>0</v>
      </c>
      <c r="AJ2862">
        <v>-2.6542018957831832E-2</v>
      </c>
      <c r="AK2862">
        <v>7.6469406747588786E-2</v>
      </c>
      <c r="AL2862">
        <v>0.12490764095014488</v>
      </c>
      <c r="AM2862">
        <v>-6.7261635181953675E-2</v>
      </c>
      <c r="AN2862">
        <v>-0.12755868084629929</v>
      </c>
      <c r="AO2862">
        <v>-1.299193845810898</v>
      </c>
      <c r="AP2862">
        <v>-2.5644288164067581</v>
      </c>
      <c r="AQ2862">
        <v>39.821548019926581</v>
      </c>
      <c r="AR2862">
        <v>0.90325096790956849</v>
      </c>
      <c r="AS2862">
        <v>1.5257822114773454</v>
      </c>
      <c r="AT2862">
        <v>-1.0000000000000002</v>
      </c>
      <c r="AU2862">
        <v>-1.0000000000000002</v>
      </c>
      <c r="AV2862">
        <v>0.16399924553098549</v>
      </c>
      <c r="AW2862">
        <v>74.837119450582421</v>
      </c>
      <c r="AX2862">
        <v>72.182917554799218</v>
      </c>
      <c r="AY2862">
        <v>9.4117761397430277E-2</v>
      </c>
      <c r="AZ2862">
        <v>-12.02079410911546</v>
      </c>
      <c r="BA2862">
        <v>1366.3782053751945</v>
      </c>
      <c r="CU2862" t="e">
        <v>#N/A</v>
      </c>
      <c r="CV2862" t="e">
        <v>#N/A</v>
      </c>
    </row>
    <row r="2863" spans="1:100" x14ac:dyDescent="0.25">
      <c r="A2863">
        <v>6139</v>
      </c>
      <c r="B2863" t="s">
        <v>3113</v>
      </c>
      <c r="C2863">
        <v>3</v>
      </c>
      <c r="D2863">
        <v>-0.53434405382865269</v>
      </c>
      <c r="E2863">
        <v>2.2530915678708767E-3</v>
      </c>
      <c r="F2863">
        <v>3.2091359077077344E-2</v>
      </c>
      <c r="G2863">
        <v>3.2091359077077344E-2</v>
      </c>
      <c r="H2863">
        <v>-9.9387479993655312E-2</v>
      </c>
      <c r="I2863">
        <v>0</v>
      </c>
      <c r="J2863">
        <v>-5.9632487996193184</v>
      </c>
      <c r="K2863">
        <v>-9.9387479993655312E-2</v>
      </c>
      <c r="L2863">
        <v>-0.99999999999999978</v>
      </c>
      <c r="M2863">
        <v>-0.99999999999999978</v>
      </c>
      <c r="N2863">
        <v>-1.9877495998731063</v>
      </c>
      <c r="O2863">
        <v>-6.4655014943708915</v>
      </c>
      <c r="P2863">
        <v>-0.20122691633595219</v>
      </c>
      <c r="Q2863">
        <v>-0.44340727376232092</v>
      </c>
      <c r="R2863">
        <v>-0.11147984962769188</v>
      </c>
      <c r="S2863">
        <v>0.24163235525302235</v>
      </c>
      <c r="T2863">
        <v>1.272331804623272E-2</v>
      </c>
      <c r="U2863">
        <v>-3.2508881013919903E-2</v>
      </c>
      <c r="V2863">
        <v>-4.7431814549982404E-3</v>
      </c>
      <c r="W2863">
        <v>12.659643632959696</v>
      </c>
      <c r="X2863">
        <v>-0.14313842159325818</v>
      </c>
      <c r="Y2863">
        <v>-0.99999999999999978</v>
      </c>
      <c r="Z2863">
        <v>-0.99999999999999978</v>
      </c>
      <c r="AA2863">
        <v>6.1422124114437988</v>
      </c>
      <c r="AB2863">
        <v>1.4608406171338632E-2</v>
      </c>
      <c r="AC2863">
        <v>-0.10909802340569011</v>
      </c>
      <c r="AD2863">
        <v>-3.3629410203412528E-2</v>
      </c>
      <c r="AE2863">
        <v>-6.4059513718882028</v>
      </c>
      <c r="AF2863">
        <v>-0.99999999999999978</v>
      </c>
      <c r="AG2863">
        <v>-0.99999999999999978</v>
      </c>
      <c r="AH2863">
        <v>-0.99999999999999978</v>
      </c>
      <c r="AI2863">
        <v>0</v>
      </c>
      <c r="AJ2863">
        <v>-4.7431814549982404E-3</v>
      </c>
      <c r="AK2863">
        <v>-1.8287683594052102E-3</v>
      </c>
      <c r="AL2863">
        <v>-7.6651509650060914E-2</v>
      </c>
      <c r="AM2863">
        <v>-8.766152739733267E-2</v>
      </c>
      <c r="AN2863">
        <v>0.12579035619759585</v>
      </c>
      <c r="AO2863">
        <v>-2.2006820267303424</v>
      </c>
      <c r="AP2863">
        <v>2.7615013566895916</v>
      </c>
      <c r="AQ2863">
        <v>6.6963948333403795</v>
      </c>
      <c r="AR2863">
        <v>0.21710361083033694</v>
      </c>
      <c r="AS2863">
        <v>-0.24252590158691356</v>
      </c>
      <c r="AT2863">
        <v>-0.99999999999999978</v>
      </c>
      <c r="AU2863">
        <v>-0.99999999999999978</v>
      </c>
      <c r="AV2863">
        <v>-7.9388490550614504E-2</v>
      </c>
      <c r="AW2863">
        <v>2.4382122737625083</v>
      </c>
      <c r="AX2863">
        <v>1.9638941282626772</v>
      </c>
      <c r="AY2863">
        <v>2.5165584567983186E-2</v>
      </c>
      <c r="AZ2863">
        <v>-63.906800193598414</v>
      </c>
      <c r="BA2863">
        <v>1273.0873200368421</v>
      </c>
    </row>
    <row r="2864" spans="1:100" x14ac:dyDescent="0.25">
      <c r="A2864">
        <v>6140</v>
      </c>
      <c r="B2864" t="s">
        <v>3114</v>
      </c>
      <c r="C2864">
        <v>3</v>
      </c>
      <c r="D2864">
        <v>4.5359452324816019</v>
      </c>
      <c r="E2864">
        <v>6.7906368197987371E-2</v>
      </c>
      <c r="F2864">
        <v>0.15998834129431896</v>
      </c>
      <c r="G2864">
        <v>0.18270892557915894</v>
      </c>
      <c r="H2864">
        <v>6.3813246508076793E-2</v>
      </c>
      <c r="I2864">
        <v>0</v>
      </c>
      <c r="J2864">
        <v>3.8287947904846087</v>
      </c>
      <c r="K2864">
        <v>6.3813246508076793E-2</v>
      </c>
      <c r="L2864">
        <v>-0.99999999999999978</v>
      </c>
      <c r="M2864">
        <v>-0.99999999999999978</v>
      </c>
      <c r="N2864">
        <v>1.2762649301615363</v>
      </c>
      <c r="O2864">
        <v>8.5474489485453677</v>
      </c>
      <c r="P2864">
        <v>-2.7069021225396693E-2</v>
      </c>
      <c r="Q2864">
        <v>3.5774333268445679</v>
      </c>
      <c r="R2864">
        <v>1.1771127809797814</v>
      </c>
      <c r="S2864">
        <v>0.3390137946404666</v>
      </c>
      <c r="T2864">
        <v>0.2501500218415173</v>
      </c>
      <c r="U2864">
        <v>8.2469753399962778E-2</v>
      </c>
      <c r="V2864">
        <v>0</v>
      </c>
      <c r="W2864">
        <v>24.312812934954781</v>
      </c>
      <c r="X2864">
        <v>0.77204627208194176</v>
      </c>
      <c r="Y2864">
        <v>-0.99999999999999978</v>
      </c>
      <c r="Z2864">
        <v>-0.99999999999999978</v>
      </c>
      <c r="AA2864">
        <v>29.389701752395951</v>
      </c>
      <c r="AB2864">
        <v>-1.7838353176812649E-2</v>
      </c>
      <c r="AC2864">
        <v>-7.1036859941240732E-2</v>
      </c>
      <c r="AD2864">
        <v>0.16687073384728127</v>
      </c>
      <c r="AE2864">
        <v>3.8997760364613896</v>
      </c>
      <c r="AF2864">
        <v>-0.99999999999999978</v>
      </c>
      <c r="AG2864">
        <v>-0.99999999999999978</v>
      </c>
      <c r="AH2864">
        <v>-0.99999999999999978</v>
      </c>
      <c r="AI2864">
        <v>1.6550904226407394E-3</v>
      </c>
      <c r="AJ2864">
        <v>0</v>
      </c>
      <c r="AK2864">
        <v>-0.11762746108097201</v>
      </c>
      <c r="AL2864">
        <v>1.0023500924273305E-3</v>
      </c>
      <c r="AM2864">
        <v>0.57559440001715145</v>
      </c>
      <c r="AN2864">
        <v>-1.042420656165409E-2</v>
      </c>
      <c r="AO2864">
        <v>13.801722695023924</v>
      </c>
      <c r="AP2864">
        <v>-0.25559341357921617</v>
      </c>
      <c r="AQ2864">
        <v>28.141607725439396</v>
      </c>
      <c r="AR2864">
        <v>0.67163356988194634</v>
      </c>
      <c r="AS2864">
        <v>0.83585951859001884</v>
      </c>
      <c r="AT2864">
        <v>-0.99999999999999978</v>
      </c>
      <c r="AU2864">
        <v>-0.99999999999999978</v>
      </c>
      <c r="AV2864">
        <v>1.3598217065589404</v>
      </c>
      <c r="AW2864">
        <v>37.681557287362118</v>
      </c>
      <c r="AX2864">
        <v>37.71465909581493</v>
      </c>
      <c r="AY2864">
        <v>3.99359479313766E-2</v>
      </c>
      <c r="AZ2864">
        <v>-20.374463674893907</v>
      </c>
      <c r="BA2864">
        <v>1370.5227930916528</v>
      </c>
    </row>
    <row r="2865" spans="1:100" x14ac:dyDescent="0.25">
      <c r="A2865">
        <v>6141</v>
      </c>
      <c r="B2865" t="s">
        <v>3115</v>
      </c>
      <c r="C2865">
        <v>3</v>
      </c>
      <c r="D2865">
        <v>4.2583711985827737</v>
      </c>
      <c r="E2865">
        <v>0</v>
      </c>
      <c r="F2865">
        <v>-0.24399948343900371</v>
      </c>
      <c r="G2865">
        <v>-0.24399948343900371</v>
      </c>
      <c r="H2865">
        <v>3.9534021212686205E-2</v>
      </c>
      <c r="I2865">
        <v>0</v>
      </c>
      <c r="J2865">
        <v>2.3720412727611708</v>
      </c>
      <c r="K2865">
        <v>3.9534021212686205E-2</v>
      </c>
      <c r="L2865">
        <v>-0.99999999999999967</v>
      </c>
      <c r="M2865">
        <v>-0.99999999999999967</v>
      </c>
      <c r="N2865">
        <v>0.79068042425372442</v>
      </c>
      <c r="O2865">
        <v>6.3864129879049436</v>
      </c>
      <c r="P2865">
        <v>-0.46913587294897741</v>
      </c>
      <c r="Q2865">
        <v>-1.0380307750362368</v>
      </c>
      <c r="R2865">
        <v>-0.38592442511168373</v>
      </c>
      <c r="S2865">
        <v>0.33333333333333331</v>
      </c>
      <c r="T2865">
        <v>0.25954838008227349</v>
      </c>
      <c r="U2865">
        <v>4.9361450294641965E-2</v>
      </c>
      <c r="V2865">
        <v>0</v>
      </c>
      <c r="W2865">
        <v>24.10836569990251</v>
      </c>
      <c r="X2865">
        <v>0.67700854013042844</v>
      </c>
      <c r="Y2865">
        <v>-0.99999999999999967</v>
      </c>
      <c r="Z2865">
        <v>-0.99999999999999967</v>
      </c>
      <c r="AA2865">
        <v>25.063351131609707</v>
      </c>
      <c r="AB2865">
        <v>8.0658944908530691E-2</v>
      </c>
      <c r="AC2865">
        <v>-7.9589647303539179E-2</v>
      </c>
      <c r="AD2865">
        <v>2.5748899531386232E-2</v>
      </c>
      <c r="AE2865">
        <v>1.3409098568188926</v>
      </c>
      <c r="AF2865">
        <v>-0.99999999999999967</v>
      </c>
      <c r="AG2865">
        <v>-0.99999999999999967</v>
      </c>
      <c r="AH2865">
        <v>-0.99999999999999967</v>
      </c>
      <c r="AI2865">
        <v>0</v>
      </c>
      <c r="AJ2865">
        <v>0</v>
      </c>
      <c r="AK2865">
        <v>0.30152949245157407</v>
      </c>
      <c r="AL2865">
        <v>-6.8427037901386684E-2</v>
      </c>
      <c r="AM2865">
        <v>0.74192208506972646</v>
      </c>
      <c r="AN2865">
        <v>-7.6166485712426221E-2</v>
      </c>
      <c r="AO2865">
        <v>20.05569958900103</v>
      </c>
      <c r="AP2865">
        <v>-2.2462973323175897</v>
      </c>
      <c r="AQ2865">
        <v>26.480406972663676</v>
      </c>
      <c r="AR2865">
        <v>0.64224316371024859</v>
      </c>
      <c r="AS2865">
        <v>0.71654256134311489</v>
      </c>
      <c r="AT2865">
        <v>-0.99999999999999967</v>
      </c>
      <c r="AU2865">
        <v>-0.99999999999999967</v>
      </c>
      <c r="AV2865">
        <v>-0.62992390855068736</v>
      </c>
      <c r="AW2865">
        <v>29.203466787197065</v>
      </c>
      <c r="AX2865">
        <v>29.203466787197065</v>
      </c>
      <c r="AY2865">
        <v>-6.1208447989721741E-2</v>
      </c>
      <c r="AZ2865">
        <v>-42.588846399793482</v>
      </c>
      <c r="BA2865">
        <v>1274.3159567643218</v>
      </c>
    </row>
    <row r="2866" spans="1:100" x14ac:dyDescent="0.25">
      <c r="A2866">
        <v>6144</v>
      </c>
      <c r="B2866" t="s">
        <v>3116</v>
      </c>
      <c r="C2866">
        <v>3</v>
      </c>
      <c r="D2866">
        <v>4.7435415021755531</v>
      </c>
      <c r="E2866">
        <v>0</v>
      </c>
      <c r="F2866">
        <v>0.71219948313635495</v>
      </c>
      <c r="G2866">
        <v>0.71219948313635495</v>
      </c>
      <c r="H2866">
        <v>-0.12930518773499988</v>
      </c>
      <c r="I2866">
        <v>0</v>
      </c>
      <c r="J2866">
        <v>-7.7583112640999934</v>
      </c>
      <c r="K2866">
        <v>-0.12930518773499988</v>
      </c>
      <c r="L2866">
        <v>-1.0000000000000004</v>
      </c>
      <c r="M2866">
        <v>-1.0000000000000004</v>
      </c>
      <c r="N2866">
        <v>-2.5861037546999976</v>
      </c>
      <c r="O2866">
        <v>-2.3025702787880804</v>
      </c>
      <c r="P2866">
        <v>1.5818627737551263</v>
      </c>
      <c r="Q2866">
        <v>0.34853882303075107</v>
      </c>
      <c r="R2866">
        <v>0.20736146962151858</v>
      </c>
      <c r="S2866">
        <v>0.34049915375409395</v>
      </c>
      <c r="T2866">
        <v>0.38902575461848077</v>
      </c>
      <c r="U2866">
        <v>-9.8773573017687383E-2</v>
      </c>
      <c r="V2866">
        <v>0</v>
      </c>
      <c r="W2866">
        <v>30.402260923595488</v>
      </c>
      <c r="X2866">
        <v>0.50905898781008152</v>
      </c>
      <c r="Y2866">
        <v>-1.0000000000000004</v>
      </c>
      <c r="Z2866">
        <v>-1.0000000000000004</v>
      </c>
      <c r="AA2866">
        <v>37.044017061494245</v>
      </c>
      <c r="AB2866">
        <v>4.8601796411518197E-2</v>
      </c>
      <c r="AC2866">
        <v>0.20419503522496285</v>
      </c>
      <c r="AD2866">
        <v>-0.12410893827093661</v>
      </c>
      <c r="AE2866">
        <v>6.4343946682772195</v>
      </c>
      <c r="AF2866">
        <v>-1.0000000000000004</v>
      </c>
      <c r="AG2866">
        <v>-1.0000000000000004</v>
      </c>
      <c r="AH2866">
        <v>-1.0000000000000004</v>
      </c>
      <c r="AI2866">
        <v>-8.5717315458318077E-3</v>
      </c>
      <c r="AJ2866">
        <v>0</v>
      </c>
      <c r="AK2866">
        <v>0.39184787397844495</v>
      </c>
      <c r="AL2866">
        <v>0.3688925176637628</v>
      </c>
      <c r="AM2866">
        <v>-0.203574244674844</v>
      </c>
      <c r="AN2866">
        <v>-0.16640858301784311</v>
      </c>
      <c r="AO2866">
        <v>-3.1301167469788771</v>
      </c>
      <c r="AP2866">
        <v>-2.3157519871272627</v>
      </c>
      <c r="AQ2866">
        <v>22.643949659495487</v>
      </c>
      <c r="AR2866">
        <v>0.63075133535488748</v>
      </c>
      <c r="AS2866">
        <v>0.37975380007508153</v>
      </c>
      <c r="AT2866">
        <v>-1.0000000000000004</v>
      </c>
      <c r="AU2866">
        <v>-1.0000000000000004</v>
      </c>
      <c r="AV2866">
        <v>0.91956095275787331</v>
      </c>
      <c r="AW2866">
        <v>32.425694795578899</v>
      </c>
      <c r="AX2866">
        <v>32.254260164662263</v>
      </c>
      <c r="AY2866">
        <v>0.21961075626482557</v>
      </c>
      <c r="AZ2866">
        <v>14.317228052067199</v>
      </c>
      <c r="BA2866">
        <v>1441.0074234927538</v>
      </c>
      <c r="CU2866" t="e">
        <v>#N/A</v>
      </c>
      <c r="CV2866" t="e">
        <v>#N/A</v>
      </c>
    </row>
    <row r="2867" spans="1:100" x14ac:dyDescent="0.25">
      <c r="A2867">
        <v>6145</v>
      </c>
      <c r="B2867" t="s">
        <v>3117</v>
      </c>
      <c r="C2867">
        <v>3</v>
      </c>
      <c r="D2867">
        <v>3.0471988522213587</v>
      </c>
      <c r="E2867">
        <v>0.11318501077030654</v>
      </c>
      <c r="F2867">
        <v>-0.49733905088426028</v>
      </c>
      <c r="G2867">
        <v>-0.45954153652521451</v>
      </c>
      <c r="H2867">
        <v>-7.0663326170377697E-3</v>
      </c>
      <c r="I2867">
        <v>0</v>
      </c>
      <c r="J2867">
        <v>-0.42397995702226732</v>
      </c>
      <c r="K2867">
        <v>-7.0663326170377697E-3</v>
      </c>
      <c r="L2867">
        <v>-1.0000000000000007</v>
      </c>
      <c r="M2867">
        <v>-1.0000000000000007</v>
      </c>
      <c r="N2867">
        <v>-0.14132665234075409</v>
      </c>
      <c r="O2867">
        <v>2.1636773586738816</v>
      </c>
      <c r="P2867">
        <v>-0.4943338006696984</v>
      </c>
      <c r="Q2867">
        <v>2.068275757808105</v>
      </c>
      <c r="R2867">
        <v>0.52277849020169831</v>
      </c>
      <c r="S2867">
        <v>0.3333333333333332</v>
      </c>
      <c r="T2867">
        <v>0.33388390362829257</v>
      </c>
      <c r="U2867">
        <v>-0.11052593618478937</v>
      </c>
      <c r="V2867">
        <v>-1.026652081893667E-2</v>
      </c>
      <c r="W2867">
        <v>22.139644502997491</v>
      </c>
      <c r="X2867">
        <v>0.14735844386715102</v>
      </c>
      <c r="Y2867">
        <v>-1.0000000000000007</v>
      </c>
      <c r="Z2867">
        <v>-1.0000000000000007</v>
      </c>
      <c r="AA2867">
        <v>24.752044403120241</v>
      </c>
      <c r="AB2867">
        <v>-8.0966834048726399E-2</v>
      </c>
      <c r="AC2867">
        <v>4.3537409344685155E-2</v>
      </c>
      <c r="AD2867">
        <v>7.9221852902462378E-2</v>
      </c>
      <c r="AE2867">
        <v>2.0896214099210546</v>
      </c>
      <c r="AF2867">
        <v>-1.0000000000000007</v>
      </c>
      <c r="AG2867">
        <v>-1.0000000000000007</v>
      </c>
      <c r="AH2867">
        <v>-1.0000000000000007</v>
      </c>
      <c r="AI2867">
        <v>0</v>
      </c>
      <c r="AJ2867">
        <v>-1.026652081893667E-2</v>
      </c>
      <c r="AK2867">
        <v>0.58097923038040644</v>
      </c>
      <c r="AL2867">
        <v>0.10794157282885493</v>
      </c>
      <c r="AM2867">
        <v>0.39032594990307939</v>
      </c>
      <c r="AN2867">
        <v>7.9437761805128168E-2</v>
      </c>
      <c r="AO2867">
        <v>12.663044899479017</v>
      </c>
      <c r="AP2867">
        <v>2.5256519092724763</v>
      </c>
      <c r="AQ2867">
        <v>21.715664545975219</v>
      </c>
      <c r="AR2867">
        <v>0.54642477995790018</v>
      </c>
      <c r="AS2867">
        <v>0.14029211125011368</v>
      </c>
      <c r="AT2867">
        <v>-1.0000000000000007</v>
      </c>
      <c r="AU2867">
        <v>-1.0000000000000007</v>
      </c>
      <c r="AV2867">
        <v>6.3236953676483645E-2</v>
      </c>
      <c r="AW2867">
        <v>29.441373671066611</v>
      </c>
      <c r="AX2867">
        <v>28.414721589172952</v>
      </c>
      <c r="AY2867">
        <v>0.1870239449664273</v>
      </c>
      <c r="AZ2867">
        <v>-38.603002161399715</v>
      </c>
      <c r="BA2867">
        <v>1348.1206616018956</v>
      </c>
    </row>
    <row r="2868" spans="1:100" x14ac:dyDescent="0.25">
      <c r="A2868">
        <v>6146</v>
      </c>
      <c r="B2868" t="s">
        <v>3118</v>
      </c>
      <c r="C2868">
        <v>3</v>
      </c>
      <c r="D2868">
        <v>6.5588039454944633</v>
      </c>
      <c r="E2868">
        <v>7.6200891160273265</v>
      </c>
      <c r="F2868">
        <v>0.47252056445752161</v>
      </c>
      <c r="G2868">
        <v>2.7268237139243099</v>
      </c>
      <c r="H2868">
        <v>-4.61835401965211E-2</v>
      </c>
      <c r="I2868">
        <v>0</v>
      </c>
      <c r="J2868">
        <v>-2.7710124117912658</v>
      </c>
      <c r="K2868">
        <v>-4.61835401965211E-2</v>
      </c>
      <c r="L2868">
        <v>-0.99999999999999933</v>
      </c>
      <c r="M2868">
        <v>-0.99999999999999933</v>
      </c>
      <c r="N2868">
        <v>-0.92367080393042245</v>
      </c>
      <c r="O2868">
        <v>6.5146152476275034</v>
      </c>
      <c r="P2868">
        <v>6.5248580432206911</v>
      </c>
      <c r="Q2868">
        <v>-1.070348151227783</v>
      </c>
      <c r="R2868">
        <v>0.44957486805827146</v>
      </c>
      <c r="S2868">
        <v>0.33333333333333309</v>
      </c>
      <c r="T2868">
        <v>0.44293924009109409</v>
      </c>
      <c r="U2868">
        <v>0.21631360578743866</v>
      </c>
      <c r="V2868">
        <v>-1.6952152370634764E-2</v>
      </c>
      <c r="W2868">
        <v>40.872702681510084</v>
      </c>
      <c r="X2868">
        <v>1.6830684576755131</v>
      </c>
      <c r="Y2868">
        <v>-0.99999999999999933</v>
      </c>
      <c r="Z2868">
        <v>-0.99999999999999933</v>
      </c>
      <c r="AA2868">
        <v>91.616797839428287</v>
      </c>
      <c r="AB2868">
        <v>0.74739756870195739</v>
      </c>
      <c r="AC2868">
        <v>0.20275766530086931</v>
      </c>
      <c r="AD2868">
        <v>5.573517179437202E-2</v>
      </c>
      <c r="AE2868">
        <v>50.294520289859939</v>
      </c>
      <c r="AF2868">
        <v>-0.99999999999999933</v>
      </c>
      <c r="AG2868">
        <v>-0.99999999999999933</v>
      </c>
      <c r="AH2868">
        <v>-0.99999999999999933</v>
      </c>
      <c r="AI2868">
        <v>0</v>
      </c>
      <c r="AJ2868">
        <v>-1.6952152370634764E-2</v>
      </c>
      <c r="AK2868">
        <v>0.30049235071518127</v>
      </c>
      <c r="AL2868">
        <v>7.9087393029202424E-2</v>
      </c>
      <c r="AM2868">
        <v>-8.2468186460570615E-3</v>
      </c>
      <c r="AN2868">
        <v>7.5857955346108188E-2</v>
      </c>
      <c r="AO2868">
        <v>1.296291287424479</v>
      </c>
      <c r="AP2868">
        <v>2.2918858487987168</v>
      </c>
      <c r="AQ2868">
        <v>38.101690269718809</v>
      </c>
      <c r="AR2868">
        <v>0.97563402684123179</v>
      </c>
      <c r="AS2868">
        <v>1.636884917478993</v>
      </c>
      <c r="AT2868">
        <v>-0.99999999999999933</v>
      </c>
      <c r="AU2868">
        <v>-0.99999999999999933</v>
      </c>
      <c r="AV2868">
        <v>3.1763985819825815</v>
      </c>
      <c r="AW2868">
        <v>100.42329893585449</v>
      </c>
      <c r="AX2868">
        <v>98.728083698791011</v>
      </c>
      <c r="AY2868">
        <v>0.3632839543616152</v>
      </c>
      <c r="AZ2868">
        <v>37.886099323843638</v>
      </c>
      <c r="BA2868">
        <v>1450.9080701368771</v>
      </c>
      <c r="CU2868" t="e">
        <v>#N/A</v>
      </c>
      <c r="CV2868" t="e">
        <v>#N/A</v>
      </c>
    </row>
    <row r="2869" spans="1:100" x14ac:dyDescent="0.25">
      <c r="A2869">
        <v>6147</v>
      </c>
      <c r="B2869" t="s">
        <v>3119</v>
      </c>
      <c r="C2869">
        <v>2</v>
      </c>
      <c r="D2869">
        <v>2.9668922469559784</v>
      </c>
      <c r="E2869">
        <v>-0.16993563395735661</v>
      </c>
      <c r="F2869">
        <v>-0.34622101384363413</v>
      </c>
      <c r="G2869">
        <v>-0.34012636640136662</v>
      </c>
      <c r="H2869">
        <v>-1.8137663586724015E-2</v>
      </c>
      <c r="I2869">
        <v>0</v>
      </c>
      <c r="J2869">
        <v>-1.0882598152034406</v>
      </c>
      <c r="K2869">
        <v>-1.8137663586724015E-2</v>
      </c>
      <c r="L2869">
        <v>-1</v>
      </c>
      <c r="M2869">
        <v>-1</v>
      </c>
      <c r="N2869">
        <v>-0.36275327173448035</v>
      </c>
      <c r="O2869">
        <v>2.7144513860063499</v>
      </c>
      <c r="P2869">
        <v>-0.69285486897251869</v>
      </c>
      <c r="Q2869">
        <v>-1.3311226862843741</v>
      </c>
      <c r="R2869">
        <v>-0.43571267212796655</v>
      </c>
      <c r="S2869">
        <v>0.31146424477954726</v>
      </c>
      <c r="T2869">
        <v>0.20408358320664666</v>
      </c>
      <c r="U2869">
        <v>-2.1559627110863497E-2</v>
      </c>
      <c r="V2869">
        <v>-1.2481775630073334E-2</v>
      </c>
      <c r="W2869">
        <v>18.058101832711301</v>
      </c>
      <c r="X2869">
        <v>0.3434189489586344</v>
      </c>
      <c r="Y2869">
        <v>-1</v>
      </c>
      <c r="Z2869">
        <v>-1</v>
      </c>
      <c r="AA2869">
        <v>29.526643803420377</v>
      </c>
      <c r="AB2869">
        <v>6.1792366393679105E-3</v>
      </c>
      <c r="AC2869">
        <v>6.3506468268891142E-3</v>
      </c>
      <c r="AD2869">
        <v>2.7149660336670128E-3</v>
      </c>
      <c r="AE2869">
        <v>7.3728683383784563</v>
      </c>
      <c r="AF2869">
        <v>-1</v>
      </c>
      <c r="AG2869">
        <v>-1</v>
      </c>
      <c r="AH2869">
        <v>-1</v>
      </c>
      <c r="AI2869">
        <v>-7.1113244131750493E-3</v>
      </c>
      <c r="AJ2869">
        <v>-1.2481775630073334E-2</v>
      </c>
      <c r="AK2869">
        <v>0.22446361218522254</v>
      </c>
      <c r="AL2869">
        <v>-5.2635655195975226E-2</v>
      </c>
      <c r="AM2869">
        <v>0.25309242667694781</v>
      </c>
      <c r="AN2869">
        <v>-6.9651566461894063E-2</v>
      </c>
      <c r="AO2869">
        <v>6.8317437245857047</v>
      </c>
      <c r="AP2869">
        <v>-1.3865824342631239</v>
      </c>
      <c r="AQ2869">
        <v>22.846721719247796</v>
      </c>
      <c r="AR2869">
        <v>0.54836486095069548</v>
      </c>
      <c r="AS2869">
        <v>0.41479227605563462</v>
      </c>
      <c r="AT2869">
        <v>-1</v>
      </c>
      <c r="AU2869">
        <v>-1</v>
      </c>
      <c r="AV2869">
        <v>-0.52649191579894394</v>
      </c>
      <c r="AW2869">
        <v>39.470975256762429</v>
      </c>
      <c r="AX2869">
        <v>39.383815394594563</v>
      </c>
      <c r="AY2869">
        <v>4.8404884423550856E-2</v>
      </c>
      <c r="AZ2869">
        <v>-20.718579713157474</v>
      </c>
      <c r="BA2869">
        <v>1377.0387632082982</v>
      </c>
    </row>
    <row r="2870" spans="1:100" x14ac:dyDescent="0.25">
      <c r="A2870">
        <v>6149</v>
      </c>
      <c r="B2870" t="s">
        <v>3120</v>
      </c>
      <c r="C2870">
        <v>3</v>
      </c>
      <c r="D2870">
        <v>2.1328058028193979</v>
      </c>
      <c r="E2870">
        <v>-2.1336549264814948E-2</v>
      </c>
      <c r="F2870">
        <v>0.27296847290368931</v>
      </c>
      <c r="G2870">
        <v>0.27296847290368931</v>
      </c>
      <c r="H2870">
        <v>0.16519594727231648</v>
      </c>
      <c r="I2870">
        <v>0</v>
      </c>
      <c r="J2870">
        <v>9.9117568363389914</v>
      </c>
      <c r="K2870">
        <v>0.16519594727231648</v>
      </c>
      <c r="L2870">
        <v>-1.0000000000000002</v>
      </c>
      <c r="M2870">
        <v>-1.0000000000000002</v>
      </c>
      <c r="N2870">
        <v>3.30391894544633</v>
      </c>
      <c r="O2870">
        <v>12.317531112062081</v>
      </c>
      <c r="P2870">
        <v>-1.6343198404676604E-2</v>
      </c>
      <c r="Q2870">
        <v>1.3805861390319074</v>
      </c>
      <c r="R2870">
        <v>0.48552545718781975</v>
      </c>
      <c r="S2870">
        <v>0.3333333333333332</v>
      </c>
      <c r="T2870">
        <v>0.31897942005813734</v>
      </c>
      <c r="U2870">
        <v>0.25966933761084138</v>
      </c>
      <c r="V2870">
        <v>0</v>
      </c>
      <c r="W2870">
        <v>29.871445749199822</v>
      </c>
      <c r="X2870">
        <v>1.5195110849183784</v>
      </c>
      <c r="Y2870">
        <v>-1.0000000000000002</v>
      </c>
      <c r="Z2870">
        <v>-1.0000000000000002</v>
      </c>
      <c r="AA2870">
        <v>63.406022669256849</v>
      </c>
      <c r="AB2870">
        <v>0.23926026633866199</v>
      </c>
      <c r="AC2870">
        <v>0.21661186651935715</v>
      </c>
      <c r="AD2870">
        <v>0.20510889639936425</v>
      </c>
      <c r="AE2870">
        <v>33.049051462869173</v>
      </c>
      <c r="AF2870">
        <v>-1.0000000000000002</v>
      </c>
      <c r="AG2870">
        <v>-1.0000000000000002</v>
      </c>
      <c r="AH2870">
        <v>-1.0000000000000002</v>
      </c>
      <c r="AI2870">
        <v>1.357383834361401E-2</v>
      </c>
      <c r="AJ2870">
        <v>0</v>
      </c>
      <c r="AK2870">
        <v>0.14449794215017525</v>
      </c>
      <c r="AL2870">
        <v>-9.7979350690390793E-2</v>
      </c>
      <c r="AM2870">
        <v>4.2840481836754235E-2</v>
      </c>
      <c r="AN2870">
        <v>3.672673149545648E-3</v>
      </c>
      <c r="AO2870">
        <v>1.7935017566697333</v>
      </c>
      <c r="AP2870">
        <v>-0.39807992471331233</v>
      </c>
      <c r="AQ2870">
        <v>39.783202585538824</v>
      </c>
      <c r="AR2870">
        <v>0.91198209100231242</v>
      </c>
      <c r="AS2870">
        <v>1.6847070321906941</v>
      </c>
      <c r="AT2870">
        <v>-1.0000000000000002</v>
      </c>
      <c r="AU2870">
        <v>-1.0000000000000002</v>
      </c>
      <c r="AV2870">
        <v>0.75849393009150801</v>
      </c>
      <c r="AW2870">
        <v>75.325473856605583</v>
      </c>
      <c r="AX2870">
        <v>75.596950623477881</v>
      </c>
      <c r="AY2870">
        <v>0.16265292788017993</v>
      </c>
      <c r="AZ2870">
        <v>13.173647011168114</v>
      </c>
      <c r="BA2870">
        <v>1442.8670714232842</v>
      </c>
    </row>
    <row r="2871" spans="1:100" x14ac:dyDescent="0.25">
      <c r="A2871">
        <v>6150</v>
      </c>
      <c r="B2871" t="s">
        <v>3121</v>
      </c>
      <c r="C2871">
        <v>3</v>
      </c>
      <c r="D2871">
        <v>4.8123302713555232</v>
      </c>
      <c r="E2871">
        <v>0</v>
      </c>
      <c r="F2871">
        <v>0</v>
      </c>
      <c r="G2871">
        <v>0</v>
      </c>
      <c r="H2871">
        <v>6.0117092792342343E-3</v>
      </c>
      <c r="I2871">
        <v>0</v>
      </c>
      <c r="J2871">
        <v>0.36070255675405977</v>
      </c>
      <c r="K2871">
        <v>6.0117092792342343E-3</v>
      </c>
      <c r="L2871">
        <v>-0.99999999999999922</v>
      </c>
      <c r="M2871">
        <v>-0.99999999999999922</v>
      </c>
      <c r="N2871">
        <v>0.12023418558468532</v>
      </c>
      <c r="O2871">
        <v>5.1730328281095757</v>
      </c>
      <c r="P2871">
        <v>-2.8722810379495117E-2</v>
      </c>
      <c r="Q2871">
        <v>-3.3355737206145472E-2</v>
      </c>
      <c r="R2871">
        <v>-4.4843157677606396E-2</v>
      </c>
      <c r="S2871">
        <v>0.34777397276399674</v>
      </c>
      <c r="T2871">
        <v>0.30009949579550282</v>
      </c>
      <c r="U2871">
        <v>6.4702716071999442E-2</v>
      </c>
      <c r="V2871">
        <v>0</v>
      </c>
      <c r="W2871">
        <v>28.262579014090594</v>
      </c>
      <c r="X2871">
        <v>0.86000070824962704</v>
      </c>
      <c r="Y2871">
        <v>-0.99999999999999922</v>
      </c>
      <c r="Z2871">
        <v>-0.99999999999999922</v>
      </c>
      <c r="AA2871">
        <v>49.732369205928876</v>
      </c>
      <c r="AB2871">
        <v>9.3595210338772009E-2</v>
      </c>
      <c r="AC2871">
        <v>8.3936107022314396E-2</v>
      </c>
      <c r="AD2871">
        <v>0.2527613496292313</v>
      </c>
      <c r="AE2871">
        <v>21.51463334951589</v>
      </c>
      <c r="AF2871">
        <v>-0.99999999999999922</v>
      </c>
      <c r="AG2871">
        <v>-0.99999999999999922</v>
      </c>
      <c r="AH2871">
        <v>-0.99999999999999922</v>
      </c>
      <c r="AI2871">
        <v>0</v>
      </c>
      <c r="AJ2871">
        <v>0</v>
      </c>
      <c r="AK2871">
        <v>-3.6305200466115038E-2</v>
      </c>
      <c r="AL2871">
        <v>0.43977723844383515</v>
      </c>
      <c r="AM2871">
        <v>-0.212042074450322</v>
      </c>
      <c r="AN2871">
        <v>-5.9796267026224328E-2</v>
      </c>
      <c r="AO2871">
        <v>-5.4825778635886264</v>
      </c>
      <c r="AP2871">
        <v>0.70397951656356794</v>
      </c>
      <c r="AQ2871">
        <v>28.62328157084465</v>
      </c>
      <c r="AR2871">
        <v>0.71257618463149908</v>
      </c>
      <c r="AS2871">
        <v>0.86601241752886149</v>
      </c>
      <c r="AT2871">
        <v>-0.99999999999999922</v>
      </c>
      <c r="AU2871">
        <v>-0.99999999999999922</v>
      </c>
      <c r="AV2871">
        <v>-4.4843157677606396E-2</v>
      </c>
      <c r="AW2871">
        <v>55.609381550602031</v>
      </c>
      <c r="AX2871">
        <v>55.609381550602031</v>
      </c>
      <c r="AY2871">
        <v>0.21758971270311284</v>
      </c>
      <c r="AZ2871">
        <v>22.859411770828181</v>
      </c>
      <c r="BA2871">
        <v>1475.7431843006045</v>
      </c>
    </row>
    <row r="2872" spans="1:100" x14ac:dyDescent="0.25">
      <c r="A2872">
        <v>6152</v>
      </c>
      <c r="B2872" t="s">
        <v>3122</v>
      </c>
      <c r="C2872">
        <v>2</v>
      </c>
      <c r="D2872">
        <v>2.9968279629826156</v>
      </c>
      <c r="E2872">
        <v>-0.16328607083869262</v>
      </c>
      <c r="F2872">
        <v>-0.32966287530828819</v>
      </c>
      <c r="G2872">
        <v>-0.32349303580610445</v>
      </c>
      <c r="H2872">
        <v>-1.4696567402929253E-2</v>
      </c>
      <c r="I2872">
        <v>0</v>
      </c>
      <c r="J2872">
        <v>-0.88179404417575569</v>
      </c>
      <c r="K2872">
        <v>-1.4696567402929253E-2</v>
      </c>
      <c r="L2872">
        <v>-1</v>
      </c>
      <c r="M2872">
        <v>-1</v>
      </c>
      <c r="N2872">
        <v>-0.29393134805858523</v>
      </c>
      <c r="O2872">
        <v>2.9289153398302528</v>
      </c>
      <c r="P2872">
        <v>-0.65917838611346924</v>
      </c>
      <c r="Q2872">
        <v>-1.2524120028245338</v>
      </c>
      <c r="R2872">
        <v>-0.40986027384280715</v>
      </c>
      <c r="S2872">
        <v>0.31210748398833738</v>
      </c>
      <c r="T2872">
        <v>0.20679935206066696</v>
      </c>
      <c r="U2872">
        <v>-1.819674184704112E-2</v>
      </c>
      <c r="V2872">
        <v>-1.2037106217244398E-2</v>
      </c>
      <c r="W2872">
        <v>18.270347565465869</v>
      </c>
      <c r="X2872">
        <v>0.35899784657329875</v>
      </c>
      <c r="Y2872">
        <v>-1</v>
      </c>
      <c r="Z2872">
        <v>-1</v>
      </c>
      <c r="AA2872">
        <v>29.963623581901956</v>
      </c>
      <c r="AB2872">
        <v>9.9513394217350393E-3</v>
      </c>
      <c r="AC2872">
        <v>1.0124181113250613E-2</v>
      </c>
      <c r="AD2872">
        <v>6.456094855950778E-3</v>
      </c>
      <c r="AE2872">
        <v>7.7203789067581088</v>
      </c>
      <c r="AF2872">
        <v>-1</v>
      </c>
      <c r="AG2872">
        <v>-1</v>
      </c>
      <c r="AH2872">
        <v>-1</v>
      </c>
      <c r="AI2872">
        <v>-6.8674932293081069E-3</v>
      </c>
      <c r="AJ2872">
        <v>-1.2037106217244398E-2</v>
      </c>
      <c r="AK2872">
        <v>0.21991920101209006</v>
      </c>
      <c r="AL2872">
        <v>-4.8091244022842719E-2</v>
      </c>
      <c r="AM2872">
        <v>0.24779944477070592</v>
      </c>
      <c r="AN2872">
        <v>-6.4358584555652174E-2</v>
      </c>
      <c r="AO2872">
        <v>6.6969636741955245</v>
      </c>
      <c r="AP2872">
        <v>-1.2518023838729437</v>
      </c>
      <c r="AQ2872">
        <v>23.072672281926565</v>
      </c>
      <c r="AR2872">
        <v>0.55333847511176937</v>
      </c>
      <c r="AS2872">
        <v>0.43087632022112926</v>
      </c>
      <c r="AT2872">
        <v>-1</v>
      </c>
      <c r="AU2872">
        <v>-1</v>
      </c>
      <c r="AV2872">
        <v>-0.49218474228774756</v>
      </c>
      <c r="AW2872">
        <v>39.974562480602913</v>
      </c>
      <c r="AX2872">
        <v>39.893999932131237</v>
      </c>
      <c r="AY2872">
        <v>5.2283856530978709E-2</v>
      </c>
      <c r="AZ2872">
        <v>-20.039012812604216</v>
      </c>
      <c r="BA2872">
        <v>1392.0622347431547</v>
      </c>
    </row>
    <row r="2873" spans="1:100" x14ac:dyDescent="0.25">
      <c r="A2873">
        <v>6153</v>
      </c>
      <c r="B2873" t="s">
        <v>3123</v>
      </c>
      <c r="C2873">
        <v>3</v>
      </c>
      <c r="D2873">
        <v>4.5785199422848404</v>
      </c>
      <c r="E2873">
        <v>0</v>
      </c>
      <c r="F2873">
        <v>-3.3785715064240114E-2</v>
      </c>
      <c r="G2873">
        <v>-3.3785715064240114E-2</v>
      </c>
      <c r="H2873">
        <v>0.16851223201425364</v>
      </c>
      <c r="I2873">
        <v>0</v>
      </c>
      <c r="J2873">
        <v>10.110733920855218</v>
      </c>
      <c r="K2873">
        <v>0.16851223201425364</v>
      </c>
      <c r="L2873">
        <v>-0.99999999999999933</v>
      </c>
      <c r="M2873">
        <v>-0.99999999999999933</v>
      </c>
      <c r="N2873">
        <v>3.3702446402850716</v>
      </c>
      <c r="O2873">
        <v>14.655468148075816</v>
      </c>
      <c r="P2873">
        <v>-3.8861830990808831E-2</v>
      </c>
      <c r="Q2873">
        <v>0.84707854848116304</v>
      </c>
      <c r="R2873">
        <v>0.25592365790088861</v>
      </c>
      <c r="S2873">
        <v>0.33849191427465802</v>
      </c>
      <c r="T2873">
        <v>0.22586950290960123</v>
      </c>
      <c r="U2873">
        <v>2.1930474704701549E-2</v>
      </c>
      <c r="V2873">
        <v>-8.1471610498040654E-3</v>
      </c>
      <c r="W2873">
        <v>16.385299952996103</v>
      </c>
      <c r="X2873">
        <v>0.32606871997148679</v>
      </c>
      <c r="Y2873">
        <v>-0.99999999999999933</v>
      </c>
      <c r="Z2873">
        <v>-0.99999999999999933</v>
      </c>
      <c r="AA2873">
        <v>23.383468656152687</v>
      </c>
      <c r="AB2873">
        <v>0.21231291636928948</v>
      </c>
      <c r="AC2873">
        <v>2.9459264641005147E-2</v>
      </c>
      <c r="AD2873">
        <v>-0.10692728010518096</v>
      </c>
      <c r="AE2873">
        <v>6.7422450452556788</v>
      </c>
      <c r="AF2873">
        <v>-0.99999999999999933</v>
      </c>
      <c r="AG2873">
        <v>-0.99999999999999933</v>
      </c>
      <c r="AH2873">
        <v>-0.99999999999999933</v>
      </c>
      <c r="AI2873">
        <v>0</v>
      </c>
      <c r="AJ2873">
        <v>-8.1471610498040654E-3</v>
      </c>
      <c r="AK2873">
        <v>5.6306402004003595E-2</v>
      </c>
      <c r="AL2873">
        <v>0.31360085758447853</v>
      </c>
      <c r="AM2873">
        <v>-2.7858846920483106E-2</v>
      </c>
      <c r="AN2873">
        <v>-3.026923681956763E-2</v>
      </c>
      <c r="AO2873">
        <v>-0.41493916299206218</v>
      </c>
      <c r="AP2873">
        <v>0.81127336743320189</v>
      </c>
      <c r="AQ2873">
        <v>26.496033873851339</v>
      </c>
      <c r="AR2873">
        <v>0.57814473083915674</v>
      </c>
      <c r="AS2873">
        <v>0.49458095198574054</v>
      </c>
      <c r="AT2873">
        <v>-0.99999999999999933</v>
      </c>
      <c r="AU2873">
        <v>-0.99999999999999933</v>
      </c>
      <c r="AV2873">
        <v>0.22213794283664845</v>
      </c>
      <c r="AW2873">
        <v>38.850210171661715</v>
      </c>
      <c r="AX2873">
        <v>38.035494066681309</v>
      </c>
      <c r="AY2873">
        <v>0.1566817129937666</v>
      </c>
      <c r="AZ2873">
        <v>-3.1462198288367627</v>
      </c>
      <c r="BA2873">
        <v>1423.433907335022</v>
      </c>
    </row>
    <row r="2874" spans="1:100" x14ac:dyDescent="0.25">
      <c r="A2874">
        <v>6155</v>
      </c>
      <c r="B2874" t="s">
        <v>3124</v>
      </c>
      <c r="C2874">
        <v>2</v>
      </c>
      <c r="D2874">
        <v>3.3065183737012753</v>
      </c>
      <c r="E2874">
        <v>-9.4495134570914768E-2</v>
      </c>
      <c r="F2874">
        <v>-0.15836592957347281</v>
      </c>
      <c r="G2874">
        <v>-0.15141821457642729</v>
      </c>
      <c r="H2874">
        <v>2.0902196613056256E-2</v>
      </c>
      <c r="I2874">
        <v>0</v>
      </c>
      <c r="J2874">
        <v>1.2541317967833745</v>
      </c>
      <c r="K2874">
        <v>2.0902196613056256E-2</v>
      </c>
      <c r="L2874">
        <v>-1</v>
      </c>
      <c r="M2874">
        <v>-1</v>
      </c>
      <c r="N2874">
        <v>0.41804393226112513</v>
      </c>
      <c r="O2874">
        <v>5.1475838321747451</v>
      </c>
      <c r="P2874">
        <v>-0.31078906417780056</v>
      </c>
      <c r="Q2874">
        <v>-0.43813570935173574</v>
      </c>
      <c r="R2874">
        <v>-0.14241252561225454</v>
      </c>
      <c r="S2874">
        <v>0.31876191024569822</v>
      </c>
      <c r="T2874">
        <v>0.23489447332217706</v>
      </c>
      <c r="U2874">
        <v>1.6592916019374376E-2</v>
      </c>
      <c r="V2874">
        <v>-7.4369205069549794E-3</v>
      </c>
      <c r="W2874">
        <v>20.46606815860477</v>
      </c>
      <c r="X2874">
        <v>0.52016436741202932</v>
      </c>
      <c r="Y2874">
        <v>-1</v>
      </c>
      <c r="Z2874">
        <v>-1</v>
      </c>
      <c r="AA2874">
        <v>34.484258630460424</v>
      </c>
      <c r="AB2874">
        <v>4.8974426723365425E-2</v>
      </c>
      <c r="AC2874">
        <v>4.9162077583285821E-2</v>
      </c>
      <c r="AD2874">
        <v>4.5158750923824612E-2</v>
      </c>
      <c r="AE2874">
        <v>11.315438752823159</v>
      </c>
      <c r="AF2874">
        <v>-1</v>
      </c>
      <c r="AG2874">
        <v>-1</v>
      </c>
      <c r="AH2874">
        <v>-1</v>
      </c>
      <c r="AI2874">
        <v>-4.3450154168322343E-3</v>
      </c>
      <c r="AJ2874">
        <v>-7.4369205069549794E-3</v>
      </c>
      <c r="AK2874">
        <v>0.1729064433606749</v>
      </c>
      <c r="AL2874">
        <v>-1.0784863714275866E-3</v>
      </c>
      <c r="AM2874">
        <v>0.19304258714244971</v>
      </c>
      <c r="AN2874">
        <v>-9.6017269273959288E-3</v>
      </c>
      <c r="AO2874">
        <v>5.3026396124334561</v>
      </c>
      <c r="AP2874">
        <v>0.14252167788912518</v>
      </c>
      <c r="AQ2874">
        <v>25.410171825810426</v>
      </c>
      <c r="AR2874">
        <v>0.60479141550339244</v>
      </c>
      <c r="AS2874">
        <v>0.59726867372945569</v>
      </c>
      <c r="AT2874">
        <v>-1</v>
      </c>
      <c r="AU2874">
        <v>-1</v>
      </c>
      <c r="AV2874">
        <v>-0.137270811188695</v>
      </c>
      <c r="AW2874">
        <v>45.184263629727155</v>
      </c>
      <c r="AX2874">
        <v>45.171951487773043</v>
      </c>
      <c r="AY2874">
        <v>9.2412526379618554E-2</v>
      </c>
      <c r="AZ2874">
        <v>-13.008769996435078</v>
      </c>
      <c r="BA2874">
        <v>1395.4924598210935</v>
      </c>
    </row>
    <row r="2875" spans="1:100" x14ac:dyDescent="0.25">
      <c r="A2875">
        <v>6156</v>
      </c>
      <c r="B2875" t="s">
        <v>3125</v>
      </c>
      <c r="C2875">
        <v>2</v>
      </c>
      <c r="D2875">
        <v>2.3066558792311236</v>
      </c>
      <c r="E2875">
        <v>-0.31659267053925494</v>
      </c>
      <c r="F2875">
        <v>-0.71141305512081521</v>
      </c>
      <c r="G2875">
        <v>-0.70697677898580868</v>
      </c>
      <c r="H2875">
        <v>-9.403151704788433E-2</v>
      </c>
      <c r="I2875">
        <v>0</v>
      </c>
      <c r="J2875">
        <v>-5.6418910228730601</v>
      </c>
      <c r="K2875">
        <v>-9.403151704788433E-2</v>
      </c>
      <c r="L2875">
        <v>-1</v>
      </c>
      <c r="M2875">
        <v>-1</v>
      </c>
      <c r="N2875">
        <v>-1.8806303409576866</v>
      </c>
      <c r="O2875">
        <v>-2.0155808522273819</v>
      </c>
      <c r="P2875">
        <v>-1.435594367864828</v>
      </c>
      <c r="Q2875">
        <v>-3.0670977236753041</v>
      </c>
      <c r="R2875">
        <v>-1.0058909008892871</v>
      </c>
      <c r="S2875">
        <v>0.29727751484090503</v>
      </c>
      <c r="T2875">
        <v>0.14418692457442284</v>
      </c>
      <c r="U2875">
        <v>-9.5728527887643661E-2</v>
      </c>
      <c r="V2875">
        <v>-2.228902118595991E-2</v>
      </c>
      <c r="W2875">
        <v>13.376992767730675</v>
      </c>
      <c r="X2875">
        <v>-1.7579803559053531E-4</v>
      </c>
      <c r="Y2875">
        <v>-1</v>
      </c>
      <c r="Z2875">
        <v>-1</v>
      </c>
      <c r="AA2875">
        <v>19.888994199276279</v>
      </c>
      <c r="AB2875">
        <v>-7.7015013249254624E-2</v>
      </c>
      <c r="AC2875">
        <v>-7.687517508081515E-2</v>
      </c>
      <c r="AD2875">
        <v>-7.9796148870601089E-2</v>
      </c>
      <c r="AE2875">
        <v>-0.29152543155252175</v>
      </c>
      <c r="AF2875">
        <v>-1</v>
      </c>
      <c r="AG2875">
        <v>-1</v>
      </c>
      <c r="AH2875">
        <v>-1</v>
      </c>
      <c r="AI2875">
        <v>-1.2489054981941604E-2</v>
      </c>
      <c r="AJ2875">
        <v>-2.228902118595991E-2</v>
      </c>
      <c r="AK2875">
        <v>0.32469123071712869</v>
      </c>
      <c r="AL2875">
        <v>-0.15286327372788133</v>
      </c>
      <c r="AM2875">
        <v>0.36982987652117244</v>
      </c>
      <c r="AN2875">
        <v>-0.18638901630611865</v>
      </c>
      <c r="AO2875">
        <v>9.804336423962063</v>
      </c>
      <c r="AP2875">
        <v>-4.3591751336394831</v>
      </c>
      <c r="AQ2875">
        <v>17.863350730036231</v>
      </c>
      <c r="AR2875">
        <v>0.43867111100830575</v>
      </c>
      <c r="AS2875">
        <v>6.0056451841404401E-2</v>
      </c>
      <c r="AT2875">
        <v>-1</v>
      </c>
      <c r="AU2875">
        <v>-1</v>
      </c>
      <c r="AV2875">
        <v>-1.2831413844732054</v>
      </c>
      <c r="AW2875">
        <v>28.364289209726437</v>
      </c>
      <c r="AX2875">
        <v>28.131624679234037</v>
      </c>
      <c r="AY2875">
        <v>-3.7146383247325998E-2</v>
      </c>
      <c r="AZ2875">
        <v>-35.706521930677312</v>
      </c>
      <c r="BA2875">
        <v>1337.7106983156141</v>
      </c>
    </row>
    <row r="2876" spans="1:100" x14ac:dyDescent="0.25">
      <c r="A2876">
        <v>6157</v>
      </c>
      <c r="B2876" t="s">
        <v>3126</v>
      </c>
      <c r="C2876">
        <v>2</v>
      </c>
      <c r="D2876">
        <v>2.6505526789941269</v>
      </c>
      <c r="E2876">
        <v>-0.2402035347559037</v>
      </c>
      <c r="F2876">
        <v>-0.52119576259736156</v>
      </c>
      <c r="G2876">
        <v>-0.51589569189837026</v>
      </c>
      <c r="H2876">
        <v>-5.4500745035258577E-2</v>
      </c>
      <c r="I2876">
        <v>0</v>
      </c>
      <c r="J2876">
        <v>-3.2700447021155155</v>
      </c>
      <c r="K2876">
        <v>-5.4500745035258577E-2</v>
      </c>
      <c r="L2876">
        <v>-1</v>
      </c>
      <c r="M2876">
        <v>-1</v>
      </c>
      <c r="N2876">
        <v>-1.0900149007051718</v>
      </c>
      <c r="O2876">
        <v>0.44814733516368044</v>
      </c>
      <c r="P2876">
        <v>-1.048724226786675</v>
      </c>
      <c r="Q2876">
        <v>-2.162881765556512</v>
      </c>
      <c r="R2876">
        <v>-0.70890261343513306</v>
      </c>
      <c r="S2876">
        <v>0.30466694575306924</v>
      </c>
      <c r="T2876">
        <v>0.1753852502454239</v>
      </c>
      <c r="U2876">
        <v>-5.7096230628756628E-2</v>
      </c>
      <c r="V2876">
        <v>-1.7180728874251247E-2</v>
      </c>
      <c r="W2876">
        <v>15.815238380185779</v>
      </c>
      <c r="X2876">
        <v>0.17879212872959327</v>
      </c>
      <c r="Y2876">
        <v>-1</v>
      </c>
      <c r="Z2876">
        <v>-1</v>
      </c>
      <c r="AA2876">
        <v>24.908949200427546</v>
      </c>
      <c r="AB2876">
        <v>-3.3681689467090867E-2</v>
      </c>
      <c r="AC2876">
        <v>-3.3525406405799318E-2</v>
      </c>
      <c r="AD2876">
        <v>-3.6818649072710083E-2</v>
      </c>
      <c r="AE2876">
        <v>3.700621348676318</v>
      </c>
      <c r="AF2876">
        <v>-1</v>
      </c>
      <c r="AG2876">
        <v>-1</v>
      </c>
      <c r="AH2876">
        <v>-1</v>
      </c>
      <c r="AI2876">
        <v>-9.6879606724000235E-3</v>
      </c>
      <c r="AJ2876">
        <v>-1.7180728874251247E-2</v>
      </c>
      <c r="AK2876">
        <v>0.27248574955018745</v>
      </c>
      <c r="AL2876">
        <v>-0.10065779256094014</v>
      </c>
      <c r="AM2876">
        <v>0.3090249324490017</v>
      </c>
      <c r="AN2876">
        <v>-0.12558407223394791</v>
      </c>
      <c r="AO2876">
        <v>8.2560043927577276</v>
      </c>
      <c r="AP2876">
        <v>-2.8108431024351477</v>
      </c>
      <c r="AQ2876">
        <v>20.459035274235468</v>
      </c>
      <c r="AR2876">
        <v>0.49580720862919853</v>
      </c>
      <c r="AS2876">
        <v>0.244827422772536</v>
      </c>
      <c r="AT2876">
        <v>-1</v>
      </c>
      <c r="AU2876">
        <v>-1</v>
      </c>
      <c r="AV2876">
        <v>-0.88902596832894598</v>
      </c>
      <c r="AW2876">
        <v>34.149420072344768</v>
      </c>
      <c r="AX2876">
        <v>33.992544444484025</v>
      </c>
      <c r="AY2876">
        <v>7.414638541075963E-3</v>
      </c>
      <c r="AZ2876">
        <v>-27.89976420631961</v>
      </c>
      <c r="BA2876">
        <v>1353.6558198244186</v>
      </c>
    </row>
    <row r="2877" spans="1:100" x14ac:dyDescent="0.25">
      <c r="A2877">
        <v>6160</v>
      </c>
      <c r="B2877" t="s">
        <v>3127</v>
      </c>
      <c r="C2877">
        <v>3</v>
      </c>
      <c r="D2877">
        <v>6.5973893239135712</v>
      </c>
      <c r="E2877">
        <v>-0.35388711283929664</v>
      </c>
      <c r="F2877">
        <v>-0.60747171389728538</v>
      </c>
      <c r="G2877">
        <v>-0.71197528908201302</v>
      </c>
      <c r="H2877">
        <v>0.13043555280694899</v>
      </c>
      <c r="I2877">
        <v>0</v>
      </c>
      <c r="J2877">
        <v>7.8261331684169404</v>
      </c>
      <c r="K2877">
        <v>0.13043555280694899</v>
      </c>
      <c r="L2877">
        <v>-1.0000000000000016</v>
      </c>
      <c r="M2877">
        <v>-1.0000000000000016</v>
      </c>
      <c r="N2877">
        <v>2.608711056138981</v>
      </c>
      <c r="O2877">
        <v>13.711547203248509</v>
      </c>
      <c r="P2877">
        <v>3.5738740005040532</v>
      </c>
      <c r="Q2877">
        <v>-5.9176661704254432</v>
      </c>
      <c r="R2877">
        <v>-1.6903597247069813</v>
      </c>
      <c r="S2877">
        <v>0.33333333333333387</v>
      </c>
      <c r="T2877">
        <v>0.11869416168888544</v>
      </c>
      <c r="U2877">
        <v>-2.1658811591933804E-2</v>
      </c>
      <c r="V2877">
        <v>-7.5287221198562983E-3</v>
      </c>
      <c r="W2877">
        <v>11.696176340139179</v>
      </c>
      <c r="X2877">
        <v>0.12641442049883755</v>
      </c>
      <c r="Y2877">
        <v>-1.0000000000000016</v>
      </c>
      <c r="Z2877">
        <v>-1.0000000000000016</v>
      </c>
      <c r="AA2877">
        <v>28.102817571764412</v>
      </c>
      <c r="AB2877">
        <v>0.11768637168514284</v>
      </c>
      <c r="AC2877">
        <v>-4.4693135078914488E-2</v>
      </c>
      <c r="AD2877">
        <v>0.28894678252041606</v>
      </c>
      <c r="AE2877">
        <v>18.09700095633222</v>
      </c>
      <c r="AF2877">
        <v>-1.0000000000000016</v>
      </c>
      <c r="AG2877">
        <v>-1.0000000000000016</v>
      </c>
      <c r="AH2877">
        <v>-1.0000000000000016</v>
      </c>
      <c r="AI2877">
        <v>0</v>
      </c>
      <c r="AJ2877">
        <v>-7.5287221198562983E-3</v>
      </c>
      <c r="AK2877">
        <v>-0.21385742427312923</v>
      </c>
      <c r="AL2877">
        <v>9.4077476596052725E-3</v>
      </c>
      <c r="AM2877">
        <v>4.2406228452195639E-2</v>
      </c>
      <c r="AN2877">
        <v>2.5763251466870099E-2</v>
      </c>
      <c r="AO2877">
        <v>-9.131410060755428E-3</v>
      </c>
      <c r="AP2877">
        <v>0.69112002496977809</v>
      </c>
      <c r="AQ2877">
        <v>19.522309508556116</v>
      </c>
      <c r="AR2877">
        <v>0.42283996131042911</v>
      </c>
      <c r="AS2877">
        <v>0.25684997330578663</v>
      </c>
      <c r="AT2877">
        <v>-1.0000000000000016</v>
      </c>
      <c r="AU2877">
        <v>-1.0000000000000016</v>
      </c>
      <c r="AV2877">
        <v>-2.4023350137889947</v>
      </c>
      <c r="AW2877">
        <v>42.505484799982675</v>
      </c>
      <c r="AX2877">
        <v>41.752612587997042</v>
      </c>
      <c r="AY2877">
        <v>0.11029934472618669</v>
      </c>
      <c r="AZ2877">
        <v>-17.853342623737067</v>
      </c>
      <c r="BA2877">
        <v>1371.0492866261795</v>
      </c>
      <c r="CU2877" t="e">
        <v>#N/A</v>
      </c>
      <c r="CV2877" t="e">
        <v>#N/A</v>
      </c>
    </row>
    <row r="2878" spans="1:100" x14ac:dyDescent="0.25">
      <c r="A2878">
        <v>6161</v>
      </c>
      <c r="B2878" t="s">
        <v>3128</v>
      </c>
      <c r="C2878">
        <v>3</v>
      </c>
      <c r="D2878">
        <v>5.173633552917889</v>
      </c>
      <c r="E2878">
        <v>1.2356923513651565E-2</v>
      </c>
      <c r="F2878">
        <v>8.3850490241295844E-2</v>
      </c>
      <c r="G2878">
        <v>8.6670449137269373E-2</v>
      </c>
      <c r="H2878">
        <v>-5.2228082438894416E-2</v>
      </c>
      <c r="I2878">
        <v>0</v>
      </c>
      <c r="J2878">
        <v>-3.1336849463336658</v>
      </c>
      <c r="K2878">
        <v>-5.2228082438894416E-2</v>
      </c>
      <c r="L2878">
        <v>-1.0000000000000009</v>
      </c>
      <c r="M2878">
        <v>-1.0000000000000009</v>
      </c>
      <c r="N2878">
        <v>-1.0445616487778886</v>
      </c>
      <c r="O2878">
        <v>2.1266190557214952</v>
      </c>
      <c r="P2878">
        <v>7.0571960156727656</v>
      </c>
      <c r="Q2878">
        <v>2.5085098031491997</v>
      </c>
      <c r="R2878">
        <v>1.5721382090897411</v>
      </c>
      <c r="S2878">
        <v>0.33333333333333331</v>
      </c>
      <c r="T2878">
        <v>0.27003196580160416</v>
      </c>
      <c r="U2878">
        <v>5.8346418642835636E-2</v>
      </c>
      <c r="V2878">
        <v>-2.4593374094531925E-2</v>
      </c>
      <c r="W2878">
        <v>27.573857044885429</v>
      </c>
      <c r="X2878">
        <v>0.66989731233567595</v>
      </c>
      <c r="Y2878">
        <v>-1.0000000000000009</v>
      </c>
      <c r="Z2878">
        <v>-1.0000000000000009</v>
      </c>
      <c r="AA2878">
        <v>20.192065460711589</v>
      </c>
      <c r="AB2878">
        <v>5.3858151670773381E-2</v>
      </c>
      <c r="AC2878">
        <v>-0.17373380102965041</v>
      </c>
      <c r="AD2878">
        <v>-5.9202946506394634E-2</v>
      </c>
      <c r="AE2878">
        <v>-8.9539297932635833</v>
      </c>
      <c r="AF2878">
        <v>-1.0000000000000009</v>
      </c>
      <c r="AG2878">
        <v>-1.0000000000000009</v>
      </c>
      <c r="AH2878">
        <v>-1.0000000000000009</v>
      </c>
      <c r="AI2878">
        <v>-2.222927248062057E-3</v>
      </c>
      <c r="AJ2878">
        <v>-2.4593374094531925E-2</v>
      </c>
      <c r="AK2878">
        <v>0.21177048166353013</v>
      </c>
      <c r="AL2878">
        <v>0.18844239208834887</v>
      </c>
      <c r="AM2878">
        <v>-0.1668272439897816</v>
      </c>
      <c r="AN2878">
        <v>-0.19544405833186146</v>
      </c>
      <c r="AO2878">
        <v>-3.11182869142689</v>
      </c>
      <c r="AP2878">
        <v>-3.9438894978547898</v>
      </c>
      <c r="AQ2878">
        <v>24.440172098551756</v>
      </c>
      <c r="AR2878">
        <v>0.63711834368324138</v>
      </c>
      <c r="AS2878">
        <v>0.61766922989678164</v>
      </c>
      <c r="AT2878">
        <v>-1.0000000000000009</v>
      </c>
      <c r="AU2878">
        <v>-1.0000000000000009</v>
      </c>
      <c r="AV2878">
        <v>1.6588086582270101</v>
      </c>
      <c r="AW2878">
        <v>18.37479501857829</v>
      </c>
      <c r="AX2878">
        <v>15.870999064163849</v>
      </c>
      <c r="AY2878">
        <v>-0.12602739178783301</v>
      </c>
      <c r="AZ2878">
        <v>-73.059238204828091</v>
      </c>
      <c r="BA2878">
        <v>1329.7692597199502</v>
      </c>
    </row>
    <row r="2879" spans="1:100" x14ac:dyDescent="0.25">
      <c r="A2879">
        <v>6162</v>
      </c>
      <c r="B2879" t="s">
        <v>3129</v>
      </c>
      <c r="C2879">
        <v>2</v>
      </c>
      <c r="D2879">
        <v>3.4526782477579769</v>
      </c>
      <c r="E2879">
        <v>-6.2028922401771956E-2</v>
      </c>
      <c r="F2879">
        <v>-7.7521514801964037E-2</v>
      </c>
      <c r="G2879">
        <v>-7.0206677735827172E-2</v>
      </c>
      <c r="H2879">
        <v>3.7703203958025268E-2</v>
      </c>
      <c r="I2879">
        <v>0</v>
      </c>
      <c r="J2879">
        <v>2.262192237481516</v>
      </c>
      <c r="K2879">
        <v>3.7703203958025268E-2</v>
      </c>
      <c r="L2879">
        <v>-1</v>
      </c>
      <c r="M2879">
        <v>-1</v>
      </c>
      <c r="N2879">
        <v>0.75406407916050544</v>
      </c>
      <c r="O2879">
        <v>6.194695063879097</v>
      </c>
      <c r="P2879">
        <v>-0.14636505344187872</v>
      </c>
      <c r="Q2879">
        <v>-5.3834108843151318E-2</v>
      </c>
      <c r="R2879">
        <v>-1.6189278636623672E-2</v>
      </c>
      <c r="S2879">
        <v>0.32190249862051568</v>
      </c>
      <c r="T2879">
        <v>0.24815410049520095</v>
      </c>
      <c r="U2879">
        <v>3.3012061838036427E-2</v>
      </c>
      <c r="V2879">
        <v>-5.2658408067696501E-3</v>
      </c>
      <c r="W2879">
        <v>21.502349019262208</v>
      </c>
      <c r="X2879">
        <v>0.59622767958653922</v>
      </c>
      <c r="Y2879">
        <v>-1</v>
      </c>
      <c r="Z2879">
        <v>-1</v>
      </c>
      <c r="AA2879">
        <v>36.617794014459982</v>
      </c>
      <c r="AB2879">
        <v>6.739155985988815E-2</v>
      </c>
      <c r="AC2879">
        <v>6.7586199977835326E-2</v>
      </c>
      <c r="AD2879">
        <v>6.342465500336425E-2</v>
      </c>
      <c r="AE2879">
        <v>13.012144482612527</v>
      </c>
      <c r="AF2879">
        <v>-1</v>
      </c>
      <c r="AG2879">
        <v>-1</v>
      </c>
      <c r="AH2879">
        <v>-1</v>
      </c>
      <c r="AI2879">
        <v>-3.1545199199689766E-3</v>
      </c>
      <c r="AJ2879">
        <v>-5.2658408067696501E-3</v>
      </c>
      <c r="AK2879">
        <v>0.15071854699848691</v>
      </c>
      <c r="AL2879">
        <v>2.1109409990760414E-2</v>
      </c>
      <c r="AM2879">
        <v>0.16719982566942082</v>
      </c>
      <c r="AN2879">
        <v>1.6241034545632929E-2</v>
      </c>
      <c r="AO2879">
        <v>4.644581686815247</v>
      </c>
      <c r="AP2879">
        <v>0.80057960350733426</v>
      </c>
      <c r="AQ2879">
        <v>26.51336594198871</v>
      </c>
      <c r="AR2879">
        <v>0.62907487739694934</v>
      </c>
      <c r="AS2879">
        <v>0.67579834268607264</v>
      </c>
      <c r="AT2879">
        <v>-1</v>
      </c>
      <c r="AU2879">
        <v>-1</v>
      </c>
      <c r="AV2879">
        <v>3.0232520122172535E-2</v>
      </c>
      <c r="AW2879">
        <v>47.64300706341001</v>
      </c>
      <c r="AX2879">
        <v>47.662906028018021</v>
      </c>
      <c r="AY2879">
        <v>0.11135144449958718</v>
      </c>
      <c r="AZ2879">
        <v>-9.6908131949479781</v>
      </c>
      <c r="BA2879">
        <v>1357.1589276968523</v>
      </c>
    </row>
    <row r="2880" spans="1:100" x14ac:dyDescent="0.25">
      <c r="A2880">
        <v>6164</v>
      </c>
      <c r="B2880" t="s">
        <v>3130</v>
      </c>
      <c r="C2880">
        <v>2</v>
      </c>
      <c r="D2880">
        <v>3.1524272044916311</v>
      </c>
      <c r="E2880">
        <v>-0.12872311010276846</v>
      </c>
      <c r="F2880">
        <v>-0.24359732756563637</v>
      </c>
      <c r="G2880">
        <v>-0.23703665633989984</v>
      </c>
      <c r="H2880">
        <v>3.1894906984235999E-3</v>
      </c>
      <c r="I2880">
        <v>0</v>
      </c>
      <c r="J2880">
        <v>0.19136944190541616</v>
      </c>
      <c r="K2880">
        <v>3.1894906984235999E-3</v>
      </c>
      <c r="L2880">
        <v>-1</v>
      </c>
      <c r="M2880">
        <v>-1</v>
      </c>
      <c r="N2880">
        <v>6.3789813968472053E-2</v>
      </c>
      <c r="O2880">
        <v>4.0436516139294012</v>
      </c>
      <c r="P2880">
        <v>-0.48413546464478713</v>
      </c>
      <c r="Q2880">
        <v>-0.84329125107403158</v>
      </c>
      <c r="R2880">
        <v>-0.27548521627677475</v>
      </c>
      <c r="S2880">
        <v>0.31545089935570458</v>
      </c>
      <c r="T2880">
        <v>0.22091531886845484</v>
      </c>
      <c r="U2880">
        <v>-7.1720683718864975E-4</v>
      </c>
      <c r="V2880">
        <v>-9.7258128011498794E-3</v>
      </c>
      <c r="W2880">
        <v>19.373554016273658</v>
      </c>
      <c r="X2880">
        <v>0.43997351624598724</v>
      </c>
      <c r="Y2880">
        <v>-1</v>
      </c>
      <c r="Z2880">
        <v>-1</v>
      </c>
      <c r="AA2880">
        <v>32.234947976682086</v>
      </c>
      <c r="AB2880">
        <v>2.9557896729671504E-2</v>
      </c>
      <c r="AC2880">
        <v>2.9738179062845371E-2</v>
      </c>
      <c r="AD2880">
        <v>2.5901656359036143E-2</v>
      </c>
      <c r="AE2880">
        <v>9.5266621039973689</v>
      </c>
      <c r="AF2880">
        <v>-1</v>
      </c>
      <c r="AG2880">
        <v>-1</v>
      </c>
      <c r="AH2880">
        <v>-1</v>
      </c>
      <c r="AI2880">
        <v>-5.6001125783097403E-3</v>
      </c>
      <c r="AJ2880">
        <v>-9.7258128011498794E-3</v>
      </c>
      <c r="AK2880">
        <v>0.19629835522990385</v>
      </c>
      <c r="AL2880">
        <v>-2.4470398240656541E-2</v>
      </c>
      <c r="AM2880">
        <v>0.22028769361702238</v>
      </c>
      <c r="AN2880">
        <v>-3.6846833401968607E-2</v>
      </c>
      <c r="AO2880">
        <v>5.9964067343649194</v>
      </c>
      <c r="AP2880">
        <v>-0.55124544404233822</v>
      </c>
      <c r="AQ2880">
        <v>24.24711341238319</v>
      </c>
      <c r="AR2880">
        <v>0.57919022324877667</v>
      </c>
      <c r="AS2880">
        <v>0.51447763011869652</v>
      </c>
      <c r="AT2880">
        <v>-1</v>
      </c>
      <c r="AU2880">
        <v>-1</v>
      </c>
      <c r="AV2880">
        <v>-0.31386363007815943</v>
      </c>
      <c r="AW2880">
        <v>42.592097668118925</v>
      </c>
      <c r="AX2880">
        <v>42.545826499422851</v>
      </c>
      <c r="AY2880">
        <v>7.2445896991722769E-2</v>
      </c>
      <c r="AZ2880">
        <v>-16.506774125324085</v>
      </c>
      <c r="BA2880">
        <v>1409.6037313989546</v>
      </c>
    </row>
    <row r="2881" spans="1:100" x14ac:dyDescent="0.25">
      <c r="A2881">
        <v>6166</v>
      </c>
      <c r="B2881" t="s">
        <v>3131</v>
      </c>
      <c r="C2881">
        <v>2</v>
      </c>
      <c r="D2881">
        <v>5.7524938131324603</v>
      </c>
      <c r="E2881">
        <v>0.44882469304660311</v>
      </c>
      <c r="F2881">
        <v>1.1945597911314128</v>
      </c>
      <c r="G2881">
        <v>1.2076512687039669</v>
      </c>
      <c r="H2881">
        <v>0.30206589895419789</v>
      </c>
      <c r="I2881">
        <v>0</v>
      </c>
      <c r="J2881">
        <v>18.123953937251873</v>
      </c>
      <c r="K2881">
        <v>0.30206589895419789</v>
      </c>
      <c r="L2881">
        <v>-1</v>
      </c>
      <c r="M2881">
        <v>-1</v>
      </c>
      <c r="N2881">
        <v>6.0413179790839573</v>
      </c>
      <c r="O2881">
        <v>22.670918274210351</v>
      </c>
      <c r="P2881">
        <v>2.4408354463688702</v>
      </c>
      <c r="Q2881">
        <v>5.9931251428123158</v>
      </c>
      <c r="R2881">
        <v>1.9699248308627317</v>
      </c>
      <c r="S2881">
        <v>0.37131944068792155</v>
      </c>
      <c r="T2881">
        <v>0.45679342206271017</v>
      </c>
      <c r="U2881">
        <v>0.29136619198228741</v>
      </c>
      <c r="V2881">
        <v>2.8895948948315667E-2</v>
      </c>
      <c r="W2881">
        <v>37.808157086085487</v>
      </c>
      <c r="X2881">
        <v>1.7930786650014081</v>
      </c>
      <c r="Y2881">
        <v>-1</v>
      </c>
      <c r="Z2881">
        <v>-1</v>
      </c>
      <c r="AA2881">
        <v>70.188826536668358</v>
      </c>
      <c r="AB2881">
        <v>0.35718388302867721</v>
      </c>
      <c r="AC2881">
        <v>0.35748849864095322</v>
      </c>
      <c r="AD2881">
        <v>0.35083739936209157</v>
      </c>
      <c r="AE2881">
        <v>39.709692441061549</v>
      </c>
      <c r="AF2881">
        <v>-1</v>
      </c>
      <c r="AG2881">
        <v>-1</v>
      </c>
      <c r="AH2881">
        <v>-1</v>
      </c>
      <c r="AI2881">
        <v>1.5577844840636911E-2</v>
      </c>
      <c r="AJ2881">
        <v>2.8895948948315667E-2</v>
      </c>
      <c r="AK2881">
        <v>-0.198406476172236</v>
      </c>
      <c r="AL2881">
        <v>0.37023443316148336</v>
      </c>
      <c r="AM2881">
        <v>-0.23943424863797091</v>
      </c>
      <c r="AN2881">
        <v>0.42287510885302471</v>
      </c>
      <c r="AO2881">
        <v>-5.7099145114209797</v>
      </c>
      <c r="AP2881">
        <v>11.155075801743561</v>
      </c>
      <c r="AQ2881">
        <v>43.872049482124382</v>
      </c>
      <c r="AR2881">
        <v>1.0111734800703132</v>
      </c>
      <c r="AS2881">
        <v>1.9114572824308453</v>
      </c>
      <c r="AT2881">
        <v>-1</v>
      </c>
      <c r="AU2881">
        <v>-1</v>
      </c>
      <c r="AV2881">
        <v>2.6658859173833589</v>
      </c>
      <c r="AW2881">
        <v>86.331165879505164</v>
      </c>
      <c r="AX2881">
        <v>86.85790439038135</v>
      </c>
      <c r="AY2881">
        <v>0.40935401849441361</v>
      </c>
      <c r="AZ2881">
        <v>42.517008866665918</v>
      </c>
      <c r="BA2881">
        <v>1511.955349197588</v>
      </c>
    </row>
    <row r="2882" spans="1:100" x14ac:dyDescent="0.25">
      <c r="A2882">
        <v>6167</v>
      </c>
      <c r="B2882" t="s">
        <v>3132</v>
      </c>
      <c r="C2882">
        <v>3</v>
      </c>
      <c r="D2882">
        <v>6.3077295410434147</v>
      </c>
      <c r="E2882">
        <v>0</v>
      </c>
      <c r="F2882">
        <v>-4.0009793770512198E-2</v>
      </c>
      <c r="G2882">
        <v>-4.0009793770512198E-2</v>
      </c>
      <c r="H2882">
        <v>-4.7553199144089731E-2</v>
      </c>
      <c r="I2882">
        <v>0</v>
      </c>
      <c r="J2882">
        <v>-2.8531919486453834</v>
      </c>
      <c r="K2882">
        <v>-4.7553199144089731E-2</v>
      </c>
      <c r="L2882">
        <v>-1</v>
      </c>
      <c r="M2882">
        <v>-1</v>
      </c>
      <c r="N2882">
        <v>-0.95106398288179395</v>
      </c>
      <c r="O2882">
        <v>3.4145277986275184</v>
      </c>
      <c r="P2882">
        <v>0.9463013507880913</v>
      </c>
      <c r="Q2882">
        <v>1.0086863373565613</v>
      </c>
      <c r="R2882">
        <v>0.5230788823443252</v>
      </c>
      <c r="S2882">
        <v>0.33333333333333331</v>
      </c>
      <c r="T2882">
        <v>0.28652601690006524</v>
      </c>
      <c r="U2882">
        <v>-0.18440709372169645</v>
      </c>
      <c r="V2882">
        <v>0</v>
      </c>
      <c r="W2882">
        <v>19.320218226231656</v>
      </c>
      <c r="X2882">
        <v>9.6511693420695127E-3</v>
      </c>
      <c r="Y2882">
        <v>-1</v>
      </c>
      <c r="Z2882">
        <v>-1</v>
      </c>
      <c r="AA2882">
        <v>27.77068619642305</v>
      </c>
      <c r="AB2882">
        <v>-0.12092266379648679</v>
      </c>
      <c r="AC2882">
        <v>0.36344441825491558</v>
      </c>
      <c r="AD2882">
        <v>-8.3973972701487598E-2</v>
      </c>
      <c r="AE2882">
        <v>7.9273890878470574</v>
      </c>
      <c r="AF2882">
        <v>-1</v>
      </c>
      <c r="AG2882">
        <v>-1</v>
      </c>
      <c r="AH2882">
        <v>-1</v>
      </c>
      <c r="AI2882">
        <v>0</v>
      </c>
      <c r="AJ2882">
        <v>0</v>
      </c>
      <c r="AK2882">
        <v>0.10379823122182989</v>
      </c>
      <c r="AL2882">
        <v>3.5574424219164631E-2</v>
      </c>
      <c r="AM2882">
        <v>6.1726342090418197E-2</v>
      </c>
      <c r="AN2882">
        <v>-1.5492379032718679E-2</v>
      </c>
      <c r="AO2882">
        <v>2.0621497083696054</v>
      </c>
      <c r="AP2882">
        <v>-0.20943735472214395</v>
      </c>
      <c r="AQ2882">
        <v>16.467026277586275</v>
      </c>
      <c r="AR2882">
        <v>0.43545225651170216</v>
      </c>
      <c r="AS2882">
        <v>-3.7902029802020135E-2</v>
      </c>
      <c r="AT2882">
        <v>-1</v>
      </c>
      <c r="AU2882">
        <v>-1</v>
      </c>
      <c r="AV2882">
        <v>0.48306908857381403</v>
      </c>
      <c r="AW2882">
        <v>30.975776640328448</v>
      </c>
      <c r="AX2882">
        <v>30.975776640328448</v>
      </c>
      <c r="AY2882">
        <v>-0.1937136061490129</v>
      </c>
      <c r="AZ2882">
        <v>-52.489380182343098</v>
      </c>
      <c r="BA2882">
        <v>1416.4742274529026</v>
      </c>
      <c r="CU2882" t="e">
        <v>#N/A</v>
      </c>
      <c r="CV2882" t="e">
        <v>#N/A</v>
      </c>
    </row>
    <row r="2883" spans="1:100" x14ac:dyDescent="0.25">
      <c r="A2883">
        <v>6168</v>
      </c>
      <c r="B2883" t="s">
        <v>3133</v>
      </c>
      <c r="C2883">
        <v>3</v>
      </c>
      <c r="D2883">
        <v>5.9993661017738473</v>
      </c>
      <c r="E2883">
        <v>0</v>
      </c>
      <c r="F2883">
        <v>0.38630533296401393</v>
      </c>
      <c r="G2883">
        <v>0.38630533296401393</v>
      </c>
      <c r="H2883">
        <v>0.29039802001601184</v>
      </c>
      <c r="I2883">
        <v>0</v>
      </c>
      <c r="J2883">
        <v>17.423881200960707</v>
      </c>
      <c r="K2883">
        <v>0.29039802001601184</v>
      </c>
      <c r="L2883">
        <v>-0.99999999999999967</v>
      </c>
      <c r="M2883">
        <v>-0.99999999999999967</v>
      </c>
      <c r="N2883">
        <v>5.8079604003202361</v>
      </c>
      <c r="O2883">
        <v>23.809552635698559</v>
      </c>
      <c r="P2883">
        <v>0</v>
      </c>
      <c r="Q2883">
        <v>1.7941141227908202</v>
      </c>
      <c r="R2883">
        <v>0.55947170137712565</v>
      </c>
      <c r="S2883">
        <v>0.33333333333333331</v>
      </c>
      <c r="T2883">
        <v>0.33302263520202874</v>
      </c>
      <c r="U2883">
        <v>4.2409051359094549E-2</v>
      </c>
      <c r="V2883">
        <v>0</v>
      </c>
      <c r="W2883">
        <v>16.734679995137782</v>
      </c>
      <c r="X2883">
        <v>0.54528345582442395</v>
      </c>
      <c r="Y2883">
        <v>-0.99999999999999967</v>
      </c>
      <c r="Z2883">
        <v>-0.99999999999999967</v>
      </c>
      <c r="AA2883">
        <v>70.906822512678659</v>
      </c>
      <c r="AB2883">
        <v>0.44561393974422714</v>
      </c>
      <c r="AC2883">
        <v>0.46022890147882578</v>
      </c>
      <c r="AD2883">
        <v>0.16641057510022311</v>
      </c>
      <c r="AE2883">
        <v>53.612670816163792</v>
      </c>
      <c r="AF2883">
        <v>-0.99999999999999967</v>
      </c>
      <c r="AG2883">
        <v>-0.99999999999999967</v>
      </c>
      <c r="AH2883">
        <v>-0.99999999999999967</v>
      </c>
      <c r="AI2883">
        <v>6.079512726250768E-2</v>
      </c>
      <c r="AJ2883">
        <v>0</v>
      </c>
      <c r="AK2883">
        <v>6.545326746097159E-2</v>
      </c>
      <c r="AL2883">
        <v>0.4813560745290863</v>
      </c>
      <c r="AM2883">
        <v>0.22178484163516304</v>
      </c>
      <c r="AN2883">
        <v>-0.16177156959888117</v>
      </c>
      <c r="AO2883">
        <v>5.8718873781839322</v>
      </c>
      <c r="AP2883">
        <v>-1.6375088673265972</v>
      </c>
      <c r="AQ2883">
        <v>34.158561196098489</v>
      </c>
      <c r="AR2883">
        <v>0.70876501989445684</v>
      </c>
      <c r="AS2883">
        <v>0.83568147584043573</v>
      </c>
      <c r="AT2883">
        <v>-0.99999999999999967</v>
      </c>
      <c r="AU2883">
        <v>-0.99999999999999967</v>
      </c>
      <c r="AV2883">
        <v>0.94577703434114013</v>
      </c>
      <c r="AW2883">
        <v>93.078866281050693</v>
      </c>
      <c r="AX2883">
        <v>94.294768826300867</v>
      </c>
      <c r="AY2883">
        <v>-7.0409866867255727E-2</v>
      </c>
      <c r="AZ2883">
        <v>8.2222727927480062</v>
      </c>
      <c r="BA2883">
        <v>1424.3443834758721</v>
      </c>
      <c r="CU2883" t="e">
        <v>#N/A</v>
      </c>
      <c r="CV2883" t="e">
        <v>#N/A</v>
      </c>
    </row>
    <row r="2884" spans="1:100" x14ac:dyDescent="0.25">
      <c r="A2884">
        <v>6169</v>
      </c>
      <c r="B2884" t="s">
        <v>3134</v>
      </c>
      <c r="C2884">
        <v>2</v>
      </c>
      <c r="D2884">
        <v>3.8380740737672898</v>
      </c>
      <c r="E2884">
        <v>2.3578312395559207E-2</v>
      </c>
      <c r="F2884">
        <v>0.1356498512120623</v>
      </c>
      <c r="G2884">
        <v>0.14393271944254479</v>
      </c>
      <c r="H2884">
        <v>8.2004269112138164E-2</v>
      </c>
      <c r="I2884">
        <v>0</v>
      </c>
      <c r="J2884">
        <v>4.9202561467282893</v>
      </c>
      <c r="K2884">
        <v>8.2004269112138164E-2</v>
      </c>
      <c r="L2884">
        <v>-1</v>
      </c>
      <c r="M2884">
        <v>-1</v>
      </c>
      <c r="N2884">
        <v>1.640085382242763</v>
      </c>
      <c r="O2884">
        <v>8.9557284916294062</v>
      </c>
      <c r="P2884">
        <v>0.2871898318664618</v>
      </c>
      <c r="Q2884">
        <v>0.95949621673751717</v>
      </c>
      <c r="R2884">
        <v>0.31663744855991854</v>
      </c>
      <c r="S2884">
        <v>0.33018363363571462</v>
      </c>
      <c r="T2884">
        <v>0.28311721879222829</v>
      </c>
      <c r="U2884">
        <v>7.6306230678766115E-2</v>
      </c>
      <c r="V2884">
        <v>4.5888398370447908E-4</v>
      </c>
      <c r="W2884">
        <v>24.234824815702609</v>
      </c>
      <c r="X2884">
        <v>0.79679218618379555</v>
      </c>
      <c r="Y2884">
        <v>-1</v>
      </c>
      <c r="Z2884">
        <v>-1</v>
      </c>
      <c r="AA2884">
        <v>42.243521574389447</v>
      </c>
      <c r="AB2884">
        <v>0.11595404175639069</v>
      </c>
      <c r="AC2884">
        <v>0.11616711122020187</v>
      </c>
      <c r="AD2884">
        <v>0.11158837460133063</v>
      </c>
      <c r="AE2884">
        <v>17.486035216626366</v>
      </c>
      <c r="AF2884">
        <v>-1</v>
      </c>
      <c r="AG2884">
        <v>-1</v>
      </c>
      <c r="AH2884">
        <v>-1</v>
      </c>
      <c r="AI2884">
        <v>-1.5409419668530424E-5</v>
      </c>
      <c r="AJ2884">
        <v>4.5888398370447908E-4</v>
      </c>
      <c r="AK2884">
        <v>9.2213278701682444E-2</v>
      </c>
      <c r="AL2884">
        <v>7.9614678287564883E-2</v>
      </c>
      <c r="AM2884">
        <v>9.9057372287203085E-2</v>
      </c>
      <c r="AN2884">
        <v>8.4383487927850678E-2</v>
      </c>
      <c r="AO2884">
        <v>2.9094079297058393</v>
      </c>
      <c r="AP2884">
        <v>2.5357533606167415</v>
      </c>
      <c r="AQ2884">
        <v>29.422279283609438</v>
      </c>
      <c r="AR2884">
        <v>0.69310575396436092</v>
      </c>
      <c r="AS2884">
        <v>0.88286616365335302</v>
      </c>
      <c r="AT2884">
        <v>-1</v>
      </c>
      <c r="AU2884">
        <v>-1</v>
      </c>
      <c r="AV2884">
        <v>0.47190698889477017</v>
      </c>
      <c r="AW2884">
        <v>54.126246479732771</v>
      </c>
      <c r="AX2884">
        <v>54.23108001410764</v>
      </c>
      <c r="AY2884">
        <v>0.16128977428862676</v>
      </c>
      <c r="AZ2884">
        <v>-0.94199132830989596</v>
      </c>
      <c r="BA2884">
        <v>1393.711992861975</v>
      </c>
    </row>
    <row r="2885" spans="1:100" x14ac:dyDescent="0.25">
      <c r="A2885">
        <v>6170</v>
      </c>
      <c r="B2885" t="s">
        <v>3135</v>
      </c>
      <c r="C2885">
        <v>3</v>
      </c>
      <c r="D2885">
        <v>3.1978926390617115</v>
      </c>
      <c r="E2885">
        <v>-3.9788515742307545E-2</v>
      </c>
      <c r="F2885">
        <v>-8.237851464389212E-2</v>
      </c>
      <c r="G2885">
        <v>-9.3542350698448587E-2</v>
      </c>
      <c r="H2885">
        <v>-2.2836192472590267E-2</v>
      </c>
      <c r="I2885">
        <v>0</v>
      </c>
      <c r="J2885">
        <v>-1.370171548355416</v>
      </c>
      <c r="K2885">
        <v>-2.2836192472590267E-2</v>
      </c>
      <c r="L2885">
        <v>-0.99999999999999967</v>
      </c>
      <c r="M2885">
        <v>-0.99999999999999967</v>
      </c>
      <c r="N2885">
        <v>-0.45672384945180533</v>
      </c>
      <c r="O2885">
        <v>1.7341787400078468</v>
      </c>
      <c r="P2885">
        <v>1.306170660166031</v>
      </c>
      <c r="Q2885">
        <v>-7.446899430142373E-2</v>
      </c>
      <c r="R2885">
        <v>-1.8057986289127869E-2</v>
      </c>
      <c r="S2885">
        <v>0.34962859194061602</v>
      </c>
      <c r="T2885">
        <v>0.41537365502453155</v>
      </c>
      <c r="U2885">
        <v>-7.3840231575789447E-3</v>
      </c>
      <c r="V2885">
        <v>0</v>
      </c>
      <c r="W2885">
        <v>31.21817665120636</v>
      </c>
      <c r="X2885">
        <v>0.8369397110625475</v>
      </c>
      <c r="Y2885">
        <v>-0.99999999999999967</v>
      </c>
      <c r="Z2885">
        <v>-0.99999999999999967</v>
      </c>
      <c r="AA2885">
        <v>31.599435262950344</v>
      </c>
      <c r="AB2885">
        <v>-4.8552409340444178E-2</v>
      </c>
      <c r="AC2885">
        <v>2.7175319407219501E-2</v>
      </c>
      <c r="AD2885">
        <v>2.9363421893887305E-2</v>
      </c>
      <c r="AE2885">
        <v>0.39931659803313146</v>
      </c>
      <c r="AF2885">
        <v>-0.99999999999999967</v>
      </c>
      <c r="AG2885">
        <v>-0.99999999999999967</v>
      </c>
      <c r="AH2885">
        <v>-0.99999999999999967</v>
      </c>
      <c r="AI2885">
        <v>0</v>
      </c>
      <c r="AJ2885">
        <v>0</v>
      </c>
      <c r="AK2885">
        <v>0.33558958950085654</v>
      </c>
      <c r="AL2885">
        <v>0.3832758531405393</v>
      </c>
      <c r="AM2885">
        <v>5.4368887078462991E-2</v>
      </c>
      <c r="AN2885">
        <v>6.1765492502836021E-2</v>
      </c>
      <c r="AO2885">
        <v>3.0371701244658573</v>
      </c>
      <c r="AP2885">
        <v>3.460516578273598</v>
      </c>
      <c r="AQ2885">
        <v>29.848005102850948</v>
      </c>
      <c r="AR2885">
        <v>0.7576182238075686</v>
      </c>
      <c r="AS2885">
        <v>0.814103518589957</v>
      </c>
      <c r="AT2885">
        <v>-0.99999999999999967</v>
      </c>
      <c r="AU2885">
        <v>-0.99999999999999967</v>
      </c>
      <c r="AV2885">
        <v>-0.11160033698757642</v>
      </c>
      <c r="AW2885">
        <v>36.794130581231805</v>
      </c>
      <c r="AX2885">
        <v>36.794130581231805</v>
      </c>
      <c r="AY2885">
        <v>0.32830553150117209</v>
      </c>
      <c r="AZ2885">
        <v>9.2099554137205555</v>
      </c>
      <c r="BA2885">
        <v>1419.7092103142281</v>
      </c>
      <c r="CU2885" t="e">
        <v>#N/A</v>
      </c>
      <c r="CV2885" t="e">
        <v>#N/A</v>
      </c>
    </row>
    <row r="2886" spans="1:100" x14ac:dyDescent="0.25">
      <c r="A2886">
        <v>6171</v>
      </c>
      <c r="B2886" t="s">
        <v>3136</v>
      </c>
      <c r="C2886">
        <v>3</v>
      </c>
      <c r="D2886">
        <v>4.737764168839119</v>
      </c>
      <c r="E2886">
        <v>0</v>
      </c>
      <c r="F2886">
        <v>1.3602989196424406E-2</v>
      </c>
      <c r="G2886">
        <v>1.3602989196424406E-2</v>
      </c>
      <c r="H2886">
        <v>2.1825810870631075E-2</v>
      </c>
      <c r="I2886">
        <v>0</v>
      </c>
      <c r="J2886">
        <v>1.3095486522378676</v>
      </c>
      <c r="K2886">
        <v>2.1825810870631075E-2</v>
      </c>
      <c r="L2886">
        <v>-1.0000000000000004</v>
      </c>
      <c r="M2886">
        <v>-1.0000000000000004</v>
      </c>
      <c r="N2886">
        <v>0.43651621741262125</v>
      </c>
      <c r="O2886">
        <v>6.0609158102733982</v>
      </c>
      <c r="P2886">
        <v>1.0680145758761108</v>
      </c>
      <c r="Q2886">
        <v>1.7948918973214525</v>
      </c>
      <c r="R2886">
        <v>0.64141226941631302</v>
      </c>
      <c r="S2886">
        <v>0.3333333333333332</v>
      </c>
      <c r="T2886">
        <v>6.6314840050333598E-2</v>
      </c>
      <c r="U2886">
        <v>-1.3755508468634863E-2</v>
      </c>
      <c r="V2886">
        <v>0</v>
      </c>
      <c r="W2886">
        <v>14.562674161776039</v>
      </c>
      <c r="X2886">
        <v>5.578183535549644E-2</v>
      </c>
      <c r="Y2886">
        <v>-1.0000000000000004</v>
      </c>
      <c r="Z2886">
        <v>-1.0000000000000004</v>
      </c>
      <c r="AA2886">
        <v>3.3022034270490952</v>
      </c>
      <c r="AB2886">
        <v>0.26364116030770024</v>
      </c>
      <c r="AC2886">
        <v>-0.22432858383012391</v>
      </c>
      <c r="AD2886">
        <v>-0.27735023656044144</v>
      </c>
      <c r="AE2886">
        <v>-11.901883004143247</v>
      </c>
      <c r="AF2886">
        <v>-1.0000000000000004</v>
      </c>
      <c r="AG2886">
        <v>-1.0000000000000004</v>
      </c>
      <c r="AH2886">
        <v>-1.0000000000000004</v>
      </c>
      <c r="AI2886">
        <v>0</v>
      </c>
      <c r="AJ2886">
        <v>0</v>
      </c>
      <c r="AK2886">
        <v>8.8291160776028527E-2</v>
      </c>
      <c r="AL2886">
        <v>0.11598127469993555</v>
      </c>
      <c r="AM2886">
        <v>0.31844535253676964</v>
      </c>
      <c r="AN2886">
        <v>5.890465169417599E-2</v>
      </c>
      <c r="AO2886">
        <v>8.4025896172993839</v>
      </c>
      <c r="AP2886">
        <v>2.0525226658540774</v>
      </c>
      <c r="AQ2886">
        <v>15.872222814013892</v>
      </c>
      <c r="AR2886">
        <v>0.38589266491503216</v>
      </c>
      <c r="AS2886">
        <v>7.7607646226127661E-2</v>
      </c>
      <c r="AT2886">
        <v>-1.0000000000000004</v>
      </c>
      <c r="AU2886">
        <v>-1.0000000000000004</v>
      </c>
      <c r="AV2886">
        <v>0.65501525861273746</v>
      </c>
      <c r="AW2886">
        <v>11.41564190317658</v>
      </c>
      <c r="AX2886">
        <v>11.41564190317658</v>
      </c>
      <c r="AY2886">
        <v>-0.19128589103073382</v>
      </c>
      <c r="AZ2886">
        <v>-51.693187452764526</v>
      </c>
      <c r="BA2886">
        <v>1338.531163919446</v>
      </c>
    </row>
    <row r="2887" spans="1:100" x14ac:dyDescent="0.25">
      <c r="A2887">
        <v>6172</v>
      </c>
      <c r="B2887" t="s">
        <v>3137</v>
      </c>
      <c r="C2887">
        <v>3</v>
      </c>
      <c r="D2887">
        <v>4.8723434737943041</v>
      </c>
      <c r="E2887">
        <v>-1.5959291077090085E-2</v>
      </c>
      <c r="F2887">
        <v>0.19518759062494073</v>
      </c>
      <c r="G2887">
        <v>0.19518759062494073</v>
      </c>
      <c r="H2887">
        <v>4.8884500092670383E-2</v>
      </c>
      <c r="I2887">
        <v>0</v>
      </c>
      <c r="J2887">
        <v>2.9330700055602255</v>
      </c>
      <c r="K2887">
        <v>4.8884500092670383E-2</v>
      </c>
      <c r="L2887">
        <v>-1.0000000000000002</v>
      </c>
      <c r="M2887">
        <v>-1.0000000000000002</v>
      </c>
      <c r="N2887">
        <v>0.97769000185340871</v>
      </c>
      <c r="O2887">
        <v>8.0006010699794743</v>
      </c>
      <c r="P2887">
        <v>5.4780305758609212E-2</v>
      </c>
      <c r="Q2887">
        <v>-0.90362559516618257</v>
      </c>
      <c r="R2887">
        <v>-0.33250963565266056</v>
      </c>
      <c r="S2887">
        <v>0.33327731689195128</v>
      </c>
      <c r="T2887">
        <v>0.16557084285240484</v>
      </c>
      <c r="U2887">
        <v>-0.10158324696968148</v>
      </c>
      <c r="V2887">
        <v>3.1667877049201699E-3</v>
      </c>
      <c r="W2887">
        <v>14.061888015476976</v>
      </c>
      <c r="X2887">
        <v>-1.2448261177064535E-2</v>
      </c>
      <c r="Y2887">
        <v>-1.0000000000000002</v>
      </c>
      <c r="Z2887">
        <v>-1.0000000000000002</v>
      </c>
      <c r="AA2887">
        <v>4.7911018496383813</v>
      </c>
      <c r="AB2887">
        <v>-5.4853033599659068E-2</v>
      </c>
      <c r="AC2887">
        <v>-0.40652257916849632</v>
      </c>
      <c r="AD2887">
        <v>0.28261008216443662</v>
      </c>
      <c r="AE2887">
        <v>-8.9382765301859326</v>
      </c>
      <c r="AF2887">
        <v>-1.0000000000000002</v>
      </c>
      <c r="AG2887">
        <v>-1.0000000000000002</v>
      </c>
      <c r="AH2887">
        <v>-1.0000000000000002</v>
      </c>
      <c r="AI2887">
        <v>0</v>
      </c>
      <c r="AJ2887">
        <v>3.1667877049201699E-3</v>
      </c>
      <c r="AK2887">
        <v>-2.0052949286352983E-2</v>
      </c>
      <c r="AL2887">
        <v>-4.2868096391832082E-2</v>
      </c>
      <c r="AM2887">
        <v>-7.3580777714148768E-2</v>
      </c>
      <c r="AN2887">
        <v>-7.1327395111432004E-2</v>
      </c>
      <c r="AO2887">
        <v>-1.9397841892854846</v>
      </c>
      <c r="AP2887">
        <v>-1.9975253597449596</v>
      </c>
      <c r="AQ2887">
        <v>16.99495802103721</v>
      </c>
      <c r="AR2887">
        <v>0.40043170047959498</v>
      </c>
      <c r="AS2887">
        <v>3.6436238915605809E-2</v>
      </c>
      <c r="AT2887">
        <v>-1.0000000000000002</v>
      </c>
      <c r="AU2887">
        <v>-1.0000000000000002</v>
      </c>
      <c r="AV2887">
        <v>-0.13732204502771972</v>
      </c>
      <c r="AW2887">
        <v>10.794177559872905</v>
      </c>
      <c r="AX2887">
        <v>11.110856330364919</v>
      </c>
      <c r="AY2887">
        <v>-0.18479566668093905</v>
      </c>
      <c r="AZ2887">
        <v>-37.948358261697173</v>
      </c>
      <c r="BA2887">
        <v>1348.7447292568238</v>
      </c>
      <c r="CU2887" t="e">
        <v>#N/A</v>
      </c>
      <c r="CV2887" t="e">
        <v>#N/A</v>
      </c>
    </row>
    <row r="2888" spans="1:100" x14ac:dyDescent="0.25">
      <c r="A2888">
        <v>6173</v>
      </c>
      <c r="B2888" t="s">
        <v>3138</v>
      </c>
      <c r="C2888">
        <v>2</v>
      </c>
      <c r="D2888">
        <v>3.1389702519530074</v>
      </c>
      <c r="E2888">
        <v>-0.13171227713023564</v>
      </c>
      <c r="F2888">
        <v>-0.25104067998786794</v>
      </c>
      <c r="G2888">
        <v>-0.24451380972352071</v>
      </c>
      <c r="H2888">
        <v>1.6426204653895438E-3</v>
      </c>
      <c r="I2888">
        <v>0</v>
      </c>
      <c r="J2888">
        <v>9.8557227923372182E-2</v>
      </c>
      <c r="K2888">
        <v>1.6426204653895438E-3</v>
      </c>
      <c r="L2888">
        <v>-1</v>
      </c>
      <c r="M2888">
        <v>-1</v>
      </c>
      <c r="N2888">
        <v>3.2852409307790875E-2</v>
      </c>
      <c r="O2888">
        <v>3.9472439901636687</v>
      </c>
      <c r="P2888">
        <v>-0.49927399786372723</v>
      </c>
      <c r="Q2888">
        <v>-0.87867393344111488</v>
      </c>
      <c r="R2888">
        <v>-0.28710660179577913</v>
      </c>
      <c r="S2888">
        <v>0.31516174510611294</v>
      </c>
      <c r="T2888">
        <v>0.21969450382124148</v>
      </c>
      <c r="U2888">
        <v>-2.2289190457032981E-3</v>
      </c>
      <c r="V2888">
        <v>-9.9257043012727485E-3</v>
      </c>
      <c r="W2888">
        <v>19.278143545728632</v>
      </c>
      <c r="X2888">
        <v>0.43297036036295861</v>
      </c>
      <c r="Y2888">
        <v>-1</v>
      </c>
      <c r="Z2888">
        <v>-1</v>
      </c>
      <c r="AA2888">
        <v>32.038513185072873</v>
      </c>
      <c r="AB2888">
        <v>2.7862229651992199E-2</v>
      </c>
      <c r="AC2888">
        <v>2.8041868483561036E-2</v>
      </c>
      <c r="AD2888">
        <v>2.4219912954016085E-2</v>
      </c>
      <c r="AE2888">
        <v>9.3704462573079486</v>
      </c>
      <c r="AF2888">
        <v>-1</v>
      </c>
      <c r="AG2888">
        <v>-1</v>
      </c>
      <c r="AH2888">
        <v>-1</v>
      </c>
      <c r="AI2888">
        <v>-5.7097216040572531E-3</v>
      </c>
      <c r="AJ2888">
        <v>-9.9257043012727485E-3</v>
      </c>
      <c r="AK2888">
        <v>0.19834119681145884</v>
      </c>
      <c r="AL2888">
        <v>-2.6513239822211501E-2</v>
      </c>
      <c r="AM2888">
        <v>0.22266703895276491</v>
      </c>
      <c r="AN2888">
        <v>-3.9226178737711129E-2</v>
      </c>
      <c r="AO2888">
        <v>6.0569941858105469</v>
      </c>
      <c r="AP2888">
        <v>-0.61183289548796616</v>
      </c>
      <c r="AQ2888">
        <v>24.14554223248096</v>
      </c>
      <c r="AR2888">
        <v>0.57695444276330421</v>
      </c>
      <c r="AS2888">
        <v>0.50724739654848228</v>
      </c>
      <c r="AT2888">
        <v>-1</v>
      </c>
      <c r="AU2888">
        <v>-1</v>
      </c>
      <c r="AV2888">
        <v>-0.32928567661493524</v>
      </c>
      <c r="AW2888">
        <v>42.365720942596525</v>
      </c>
      <c r="AX2888">
        <v>42.316484094468791</v>
      </c>
      <c r="AY2888">
        <v>7.0702189124442927E-2</v>
      </c>
      <c r="AZ2888">
        <v>-16.812258701655171</v>
      </c>
      <c r="BA2888">
        <v>1395.1041481523084</v>
      </c>
    </row>
    <row r="2889" spans="1:100" x14ac:dyDescent="0.25">
      <c r="A2889">
        <v>6174</v>
      </c>
      <c r="B2889" t="s">
        <v>3139</v>
      </c>
      <c r="C2889">
        <v>2</v>
      </c>
      <c r="D2889">
        <v>4.6391945961966581</v>
      </c>
      <c r="E2889">
        <v>0.20152967573729488</v>
      </c>
      <c r="F2889">
        <v>0.57876818457982504</v>
      </c>
      <c r="G2889">
        <v>0.58906329471790331</v>
      </c>
      <c r="H2889">
        <v>0.17409268851184079</v>
      </c>
      <c r="I2889">
        <v>0</v>
      </c>
      <c r="J2889">
        <v>10.445561310710445</v>
      </c>
      <c r="K2889">
        <v>0.17409268851184079</v>
      </c>
      <c r="L2889">
        <v>-1</v>
      </c>
      <c r="M2889">
        <v>-1</v>
      </c>
      <c r="N2889">
        <v>3.4818537702368157</v>
      </c>
      <c r="O2889">
        <v>14.695075917854069</v>
      </c>
      <c r="P2889">
        <v>1.1884183682949538</v>
      </c>
      <c r="Q2889">
        <v>3.0659012814438764</v>
      </c>
      <c r="R2889">
        <v>1.0084828282338225</v>
      </c>
      <c r="S2889">
        <v>0.34739759072077148</v>
      </c>
      <c r="T2889">
        <v>0.35579489121517122</v>
      </c>
      <c r="U2889">
        <v>0.16630161936518262</v>
      </c>
      <c r="V2889">
        <v>1.2358842949005185E-2</v>
      </c>
      <c r="W2889">
        <v>29.914809625701675</v>
      </c>
      <c r="X2889">
        <v>1.2137046991441718</v>
      </c>
      <c r="Y2889">
        <v>-1</v>
      </c>
      <c r="Z2889">
        <v>-1</v>
      </c>
      <c r="AA2889">
        <v>53.937695454069932</v>
      </c>
      <c r="AB2889">
        <v>0.21690064844447868</v>
      </c>
      <c r="AC2889">
        <v>0.21715202690436658</v>
      </c>
      <c r="AD2889">
        <v>0.21170607594232044</v>
      </c>
      <c r="AE2889">
        <v>26.785891209458192</v>
      </c>
      <c r="AF2889">
        <v>-1</v>
      </c>
      <c r="AG2889">
        <v>-1</v>
      </c>
      <c r="AH2889">
        <v>-1</v>
      </c>
      <c r="AI2889">
        <v>6.5098450699933308E-3</v>
      </c>
      <c r="AJ2889">
        <v>1.2358842949005185E-2</v>
      </c>
      <c r="AK2889">
        <v>-2.9401352126399757E-2</v>
      </c>
      <c r="AL2889">
        <v>0.20122930911564707</v>
      </c>
      <c r="AM2889">
        <v>-4.2590030639942392E-2</v>
      </c>
      <c r="AN2889">
        <v>0.22603089085499617</v>
      </c>
      <c r="AO2889">
        <v>-0.69748974013978282</v>
      </c>
      <c r="AP2889">
        <v>6.142651030462364</v>
      </c>
      <c r="AQ2889">
        <v>35.46902400337359</v>
      </c>
      <c r="AR2889">
        <v>0.8262064411681076</v>
      </c>
      <c r="AS2889">
        <v>1.3132970861398101</v>
      </c>
      <c r="AT2889">
        <v>-1</v>
      </c>
      <c r="AU2889">
        <v>-1</v>
      </c>
      <c r="AV2889">
        <v>1.3900136659459821</v>
      </c>
      <c r="AW2889">
        <v>67.602926292330579</v>
      </c>
      <c r="AX2889">
        <v>67.884312924357047</v>
      </c>
      <c r="AY2889">
        <v>0.26509634963248835</v>
      </c>
      <c r="AZ2889">
        <v>17.244144253431514</v>
      </c>
      <c r="BA2889">
        <v>1393.9170554552193</v>
      </c>
    </row>
    <row r="2890" spans="1:100" x14ac:dyDescent="0.25">
      <c r="A2890">
        <v>6175</v>
      </c>
      <c r="B2890" t="s">
        <v>3140</v>
      </c>
      <c r="C2890">
        <v>2</v>
      </c>
      <c r="D2890">
        <v>5.0794156951254692</v>
      </c>
      <c r="E2890">
        <v>0.29931514313316437</v>
      </c>
      <c r="F2890">
        <v>0.82226468006232356</v>
      </c>
      <c r="G2890">
        <v>0.83366553062156379</v>
      </c>
      <c r="H2890">
        <v>0.22469589246400079</v>
      </c>
      <c r="I2890">
        <v>0</v>
      </c>
      <c r="J2890">
        <v>13.481753547840047</v>
      </c>
      <c r="K2890">
        <v>0.22469589246400079</v>
      </c>
      <c r="L2890">
        <v>-1</v>
      </c>
      <c r="M2890">
        <v>-1</v>
      </c>
      <c r="N2890">
        <v>4.4939178492800149</v>
      </c>
      <c r="O2890">
        <v>17.848885813330337</v>
      </c>
      <c r="P2890">
        <v>1.6836494921830996</v>
      </c>
      <c r="Q2890">
        <v>4.2233849888419739</v>
      </c>
      <c r="R2890">
        <v>1.3886565034821912</v>
      </c>
      <c r="S2890">
        <v>0.35685677556591466</v>
      </c>
      <c r="T2890">
        <v>0.39573175954628659</v>
      </c>
      <c r="U2890">
        <v>0.21575468890573066</v>
      </c>
      <c r="V2890">
        <v>1.8897950194724629E-2</v>
      </c>
      <c r="W2890">
        <v>33.035999365510385</v>
      </c>
      <c r="X2890">
        <v>1.4428009205916386</v>
      </c>
      <c r="Y2890">
        <v>-1</v>
      </c>
      <c r="Z2890">
        <v>-1</v>
      </c>
      <c r="AA2890">
        <v>60.363722415364535</v>
      </c>
      <c r="AB2890">
        <v>0.27237148570952019</v>
      </c>
      <c r="AC2890">
        <v>0.27264391521963038</v>
      </c>
      <c r="AD2890">
        <v>0.2667214241609685</v>
      </c>
      <c r="AE2890">
        <v>31.896224437009558</v>
      </c>
      <c r="AF2890">
        <v>-1</v>
      </c>
      <c r="AG2890">
        <v>-1</v>
      </c>
      <c r="AH2890">
        <v>-1</v>
      </c>
      <c r="AI2890">
        <v>1.0095516166669502E-2</v>
      </c>
      <c r="AJ2890">
        <v>1.8897950194724629E-2</v>
      </c>
      <c r="AK2890">
        <v>-9.622940724426142E-2</v>
      </c>
      <c r="AL2890">
        <v>0.26805736423350873</v>
      </c>
      <c r="AM2890">
        <v>-0.1204262283544975</v>
      </c>
      <c r="AN2890">
        <v>0.30386708856955125</v>
      </c>
      <c r="AO2890">
        <v>-2.6795041955030818</v>
      </c>
      <c r="AP2890">
        <v>8.1246654858256626</v>
      </c>
      <c r="AQ2890">
        <v>38.791750772879425</v>
      </c>
      <c r="AR2890">
        <v>0.8993461612832907</v>
      </c>
      <c r="AS2890">
        <v>1.5498217642685446</v>
      </c>
      <c r="AT2890">
        <v>-1</v>
      </c>
      <c r="AU2890">
        <v>-1</v>
      </c>
      <c r="AV2890">
        <v>1.8945194412814246</v>
      </c>
      <c r="AW2890">
        <v>75.008452216223759</v>
      </c>
      <c r="AX2890">
        <v>75.38685595927339</v>
      </c>
      <c r="AY2890">
        <v>0.32213875885118382</v>
      </c>
      <c r="AZ2890">
        <v>27.23754770137327</v>
      </c>
      <c r="BA2890">
        <v>1469.8302042770724</v>
      </c>
    </row>
    <row r="2891" spans="1:100" x14ac:dyDescent="0.25">
      <c r="A2891">
        <v>6176</v>
      </c>
      <c r="B2891" t="s">
        <v>3141</v>
      </c>
      <c r="C2891">
        <v>2</v>
      </c>
      <c r="D2891">
        <v>2.146139171107059</v>
      </c>
      <c r="E2891">
        <v>-0.35224793869189824</v>
      </c>
      <c r="F2891">
        <v>-0.80019856765009445</v>
      </c>
      <c r="G2891">
        <v>-0.79616547485381584</v>
      </c>
      <c r="H2891">
        <v>-0.11248283557554294</v>
      </c>
      <c r="I2891">
        <v>0</v>
      </c>
      <c r="J2891">
        <v>-6.7489701345325761</v>
      </c>
      <c r="K2891">
        <v>-0.11248283557554294</v>
      </c>
      <c r="L2891">
        <v>-1</v>
      </c>
      <c r="M2891">
        <v>-1</v>
      </c>
      <c r="N2891">
        <v>-2.249656711510859</v>
      </c>
      <c r="O2891">
        <v>-3.1655465937667682</v>
      </c>
      <c r="P2891">
        <v>-1.616169242536978</v>
      </c>
      <c r="Q2891">
        <v>-3.4891480862564634</v>
      </c>
      <c r="R2891">
        <v>-1.1445126684846743</v>
      </c>
      <c r="S2891">
        <v>0.29382843614709853</v>
      </c>
      <c r="T2891">
        <v>0.12962484508097374</v>
      </c>
      <c r="U2891">
        <v>-0.11376047580789297</v>
      </c>
      <c r="V2891">
        <v>-2.4673359355364296E-2</v>
      </c>
      <c r="W2891">
        <v>12.238921231214613</v>
      </c>
      <c r="X2891">
        <v>-8.371057499173995E-2</v>
      </c>
      <c r="Y2891">
        <v>-1</v>
      </c>
      <c r="Z2891">
        <v>-1</v>
      </c>
      <c r="AA2891">
        <v>17.545888208551602</v>
      </c>
      <c r="AB2891">
        <v>-9.7241204625216057E-2</v>
      </c>
      <c r="AC2891">
        <v>-9.7109042248083394E-2</v>
      </c>
      <c r="AD2891">
        <v>-9.9856256425292847E-2</v>
      </c>
      <c r="AE2891">
        <v>-2.1548933371335934</v>
      </c>
      <c r="AF2891">
        <v>-1</v>
      </c>
      <c r="AG2891">
        <v>-1</v>
      </c>
      <c r="AH2891">
        <v>-1</v>
      </c>
      <c r="AI2891">
        <v>-1.3796489183197688E-2</v>
      </c>
      <c r="AJ2891">
        <v>-2.4673359355364296E-2</v>
      </c>
      <c r="AK2891">
        <v>0.34905857577159061</v>
      </c>
      <c r="AL2891">
        <v>-0.17723061878234325</v>
      </c>
      <c r="AM2891">
        <v>0.39821109282460709</v>
      </c>
      <c r="AN2891">
        <v>-0.2147702326095533</v>
      </c>
      <c r="AO2891">
        <v>10.527033351945237</v>
      </c>
      <c r="AP2891">
        <v>-5.081872061622656</v>
      </c>
      <c r="AQ2891">
        <v>16.651793255088769</v>
      </c>
      <c r="AR2891">
        <v>0.41200235947737746</v>
      </c>
      <c r="AS2891">
        <v>-2.6186944523993727E-2</v>
      </c>
      <c r="AT2891">
        <v>-1</v>
      </c>
      <c r="AU2891">
        <v>-1</v>
      </c>
      <c r="AV2891">
        <v>-1.4670980518920929</v>
      </c>
      <c r="AW2891">
        <v>25.664030984658975</v>
      </c>
      <c r="AX2891">
        <v>25.395991349858672</v>
      </c>
      <c r="AY2891">
        <v>-5.7945612937885416E-2</v>
      </c>
      <c r="AZ2891">
        <v>-39.350391405181306</v>
      </c>
      <c r="BA2891">
        <v>1337.5405618378927</v>
      </c>
    </row>
    <row r="2892" spans="1:100" x14ac:dyDescent="0.25">
      <c r="A2892">
        <v>6177</v>
      </c>
      <c r="B2892" t="s">
        <v>3142</v>
      </c>
      <c r="C2892">
        <v>3</v>
      </c>
      <c r="D2892">
        <v>5.833625541092565</v>
      </c>
      <c r="E2892">
        <v>0.72034964009418012</v>
      </c>
      <c r="F2892">
        <v>-2.1998759537157662E-2</v>
      </c>
      <c r="G2892">
        <v>0.19187771587685179</v>
      </c>
      <c r="H2892">
        <v>8.0622394049961521E-2</v>
      </c>
      <c r="I2892">
        <v>0</v>
      </c>
      <c r="J2892">
        <v>4.8373436429976922</v>
      </c>
      <c r="K2892">
        <v>8.0622394049961521E-2</v>
      </c>
      <c r="L2892">
        <v>-1.0000000000000007</v>
      </c>
      <c r="M2892">
        <v>-1.0000000000000007</v>
      </c>
      <c r="N2892">
        <v>1.6124478809992309</v>
      </c>
      <c r="O2892">
        <v>10.862846899967114</v>
      </c>
      <c r="P2892">
        <v>-0.18483552756598853</v>
      </c>
      <c r="Q2892">
        <v>1.5770298676595162</v>
      </c>
      <c r="R2892">
        <v>0.37348508902524385</v>
      </c>
      <c r="S2892">
        <v>0.33333333333333359</v>
      </c>
      <c r="T2892">
        <v>0.37736702848467907</v>
      </c>
      <c r="U2892">
        <v>0.11255469659136542</v>
      </c>
      <c r="V2892">
        <v>7.3845021554475995E-3</v>
      </c>
      <c r="W2892">
        <v>30.000686660594553</v>
      </c>
      <c r="X2892">
        <v>1.1367072367679154</v>
      </c>
      <c r="Y2892">
        <v>-1.0000000000000007</v>
      </c>
      <c r="Z2892">
        <v>-1.0000000000000007</v>
      </c>
      <c r="AA2892">
        <v>45.939408270234622</v>
      </c>
      <c r="AB2892">
        <v>0.16174909773888102</v>
      </c>
      <c r="AC2892">
        <v>5.5023916151618932E-2</v>
      </c>
      <c r="AD2892">
        <v>9.4531716521796594E-2</v>
      </c>
      <c r="AE2892">
        <v>15.565236520614823</v>
      </c>
      <c r="AF2892">
        <v>-1.0000000000000007</v>
      </c>
      <c r="AG2892">
        <v>-1.0000000000000007</v>
      </c>
      <c r="AH2892">
        <v>-1.0000000000000007</v>
      </c>
      <c r="AI2892">
        <v>0</v>
      </c>
      <c r="AJ2892">
        <v>7.3845021554475995E-3</v>
      </c>
      <c r="AK2892">
        <v>6.9197111635444994E-3</v>
      </c>
      <c r="AL2892">
        <v>-4.5163881852862658E-2</v>
      </c>
      <c r="AM2892">
        <v>0.49741643307360717</v>
      </c>
      <c r="AN2892">
        <v>-0.13279257685949897</v>
      </c>
      <c r="AO2892">
        <v>12.470009382657905</v>
      </c>
      <c r="AP2892">
        <v>-3.545633830751787</v>
      </c>
      <c r="AQ2892">
        <v>34.838030303592241</v>
      </c>
      <c r="AR2892">
        <v>0.83063956056482513</v>
      </c>
      <c r="AS2892">
        <v>1.2173296308178767</v>
      </c>
      <c r="AT2892">
        <v>-1.0000000000000007</v>
      </c>
      <c r="AU2892">
        <v>-1.0000000000000007</v>
      </c>
      <c r="AV2892">
        <v>0.56536280490209567</v>
      </c>
      <c r="AW2892">
        <v>53.256621339449943</v>
      </c>
      <c r="AX2892">
        <v>53.995071554994702</v>
      </c>
      <c r="AY2892">
        <v>0.1269179214882967</v>
      </c>
      <c r="AZ2892">
        <v>-19.101252898700395</v>
      </c>
      <c r="BA2892">
        <v>1404.5509890688681</v>
      </c>
      <c r="CU2892" t="e">
        <v>#N/A</v>
      </c>
      <c r="CV2892" t="e">
        <v>#N/A</v>
      </c>
    </row>
    <row r="2893" spans="1:100" x14ac:dyDescent="0.25">
      <c r="A2893">
        <v>6178</v>
      </c>
      <c r="B2893" t="s">
        <v>1008</v>
      </c>
      <c r="C2893">
        <v>2</v>
      </c>
      <c r="D2893">
        <v>3.8405309656778157</v>
      </c>
      <c r="E2893">
        <v>2.4124057077939333E-2</v>
      </c>
      <c r="F2893">
        <v>0.13700881508600687</v>
      </c>
      <c r="G2893">
        <v>0.14529785449888497</v>
      </c>
      <c r="H2893">
        <v>8.2286687657590188E-2</v>
      </c>
      <c r="I2893">
        <v>0</v>
      </c>
      <c r="J2893">
        <v>4.9372012594554109</v>
      </c>
      <c r="K2893">
        <v>8.2286687657590188E-2</v>
      </c>
      <c r="L2893">
        <v>-1</v>
      </c>
      <c r="M2893">
        <v>-1</v>
      </c>
      <c r="N2893">
        <v>1.6457337531518037</v>
      </c>
      <c r="O2893">
        <v>8.9733300333055936</v>
      </c>
      <c r="P2893">
        <v>0.28995373697024313</v>
      </c>
      <c r="Q2893">
        <v>0.96595618052433263</v>
      </c>
      <c r="R2893">
        <v>0.31875921334944257</v>
      </c>
      <c r="S2893">
        <v>0.33023642573219242</v>
      </c>
      <c r="T2893">
        <v>0.28334010808348037</v>
      </c>
      <c r="U2893">
        <v>7.6582230277150901E-2</v>
      </c>
      <c r="V2893">
        <v>4.9537900798469732E-4</v>
      </c>
      <c r="W2893">
        <v>24.252244302959383</v>
      </c>
      <c r="X2893">
        <v>0.79807078154093769</v>
      </c>
      <c r="Y2893">
        <v>-1</v>
      </c>
      <c r="Z2893">
        <v>-1</v>
      </c>
      <c r="AA2893">
        <v>42.27938549298954</v>
      </c>
      <c r="AB2893">
        <v>0.11626362676192137</v>
      </c>
      <c r="AC2893">
        <v>0.11647681371250254</v>
      </c>
      <c r="AD2893">
        <v>0.11189541750391317</v>
      </c>
      <c r="AE2893">
        <v>17.514556194828945</v>
      </c>
      <c r="AF2893">
        <v>-1</v>
      </c>
      <c r="AG2893">
        <v>-1</v>
      </c>
      <c r="AH2893">
        <v>-1</v>
      </c>
      <c r="AI2893">
        <v>4.6023569879443402E-6</v>
      </c>
      <c r="AJ2893">
        <v>4.9537900798469732E-4</v>
      </c>
      <c r="AK2893">
        <v>9.184030860003399E-2</v>
      </c>
      <c r="AL2893">
        <v>7.9987648389213337E-2</v>
      </c>
      <c r="AM2893">
        <v>9.8622965292680692E-2</v>
      </c>
      <c r="AN2893">
        <v>8.4817894922373072E-2</v>
      </c>
      <c r="AO2893">
        <v>2.8983462261805486</v>
      </c>
      <c r="AP2893">
        <v>2.5468150641420322</v>
      </c>
      <c r="AQ2893">
        <v>29.440823557250006</v>
      </c>
      <c r="AR2893">
        <v>0.69351394972582348</v>
      </c>
      <c r="AS2893">
        <v>0.88418621753025339</v>
      </c>
      <c r="AT2893">
        <v>-1</v>
      </c>
      <c r="AU2893">
        <v>-1</v>
      </c>
      <c r="AV2893">
        <v>0.47472265620660847</v>
      </c>
      <c r="AW2893">
        <v>54.167577021998639</v>
      </c>
      <c r="AX2893">
        <v>54.272952012827631</v>
      </c>
      <c r="AY2893">
        <v>0.161608130301338</v>
      </c>
      <c r="AZ2893">
        <v>-0.88621773601816634</v>
      </c>
      <c r="BA2893">
        <v>1422.4342624310111</v>
      </c>
    </row>
    <row r="2894" spans="1:100" x14ac:dyDescent="0.25">
      <c r="A2894">
        <v>6179</v>
      </c>
      <c r="B2894" t="s">
        <v>3143</v>
      </c>
      <c r="C2894">
        <v>2</v>
      </c>
      <c r="D2894">
        <v>2.4381272399246519</v>
      </c>
      <c r="E2894">
        <v>-0.28738918963870286</v>
      </c>
      <c r="F2894">
        <v>-0.63869319761492482</v>
      </c>
      <c r="G2894">
        <v>-0.6339266937872936</v>
      </c>
      <c r="H2894">
        <v>-7.891894726140429E-2</v>
      </c>
      <c r="I2894">
        <v>0</v>
      </c>
      <c r="J2894">
        <v>-4.7351368356842558</v>
      </c>
      <c r="K2894">
        <v>-7.891894726140429E-2</v>
      </c>
      <c r="L2894">
        <v>-1</v>
      </c>
      <c r="M2894">
        <v>-1</v>
      </c>
      <c r="N2894">
        <v>-1.5783789452280854</v>
      </c>
      <c r="O2894">
        <v>-1.073700330517017</v>
      </c>
      <c r="P2894">
        <v>-1.2876943470030642</v>
      </c>
      <c r="Q2894">
        <v>-2.7214169774264141</v>
      </c>
      <c r="R2894">
        <v>-0.89235261181958214</v>
      </c>
      <c r="S2894">
        <v>0.30010248598760531</v>
      </c>
      <c r="T2894">
        <v>0.15611400947359322</v>
      </c>
      <c r="U2894">
        <v>-8.0959443991419688E-2</v>
      </c>
      <c r="V2894">
        <v>-2.0336126766752009E-2</v>
      </c>
      <c r="W2894">
        <v>14.309131329634743</v>
      </c>
      <c r="X2894">
        <v>6.8243439562821306E-2</v>
      </c>
      <c r="Y2894">
        <v>-1</v>
      </c>
      <c r="Z2894">
        <v>-1</v>
      </c>
      <c r="AA2894">
        <v>21.808117363773491</v>
      </c>
      <c r="AB2894">
        <v>-6.0448732187783724E-2</v>
      </c>
      <c r="AC2894">
        <v>-6.0302607155258259E-2</v>
      </c>
      <c r="AD2894">
        <v>-6.3365898919079358E-2</v>
      </c>
      <c r="AE2894">
        <v>1.2346678032977998</v>
      </c>
      <c r="AF2894">
        <v>-1</v>
      </c>
      <c r="AG2894">
        <v>-1</v>
      </c>
      <c r="AH2894">
        <v>-1</v>
      </c>
      <c r="AI2894">
        <v>-1.1418199770261475E-2</v>
      </c>
      <c r="AJ2894">
        <v>-2.0336126766752009E-2</v>
      </c>
      <c r="AK2894">
        <v>0.30473313384211231</v>
      </c>
      <c r="AL2894">
        <v>-0.13290517685286501</v>
      </c>
      <c r="AM2894">
        <v>0.34658421462617572</v>
      </c>
      <c r="AN2894">
        <v>-0.16314335441112193</v>
      </c>
      <c r="AO2894">
        <v>9.212410825677658</v>
      </c>
      <c r="AP2894">
        <v>-3.7672495353550772</v>
      </c>
      <c r="AQ2894">
        <v>18.855678018897922</v>
      </c>
      <c r="AR2894">
        <v>0.46051417702146369</v>
      </c>
      <c r="AS2894">
        <v>0.13069418671338073</v>
      </c>
      <c r="AT2894">
        <v>-1</v>
      </c>
      <c r="AU2894">
        <v>-1</v>
      </c>
      <c r="AV2894">
        <v>-1.1324715030829449</v>
      </c>
      <c r="AW2894">
        <v>30.575938247527048</v>
      </c>
      <c r="AX2894">
        <v>30.372247729474779</v>
      </c>
      <c r="AY2894">
        <v>-2.0110754615560472E-2</v>
      </c>
      <c r="AZ2894">
        <v>-32.722007211920591</v>
      </c>
      <c r="BA2894">
        <v>1376.7818738072731</v>
      </c>
    </row>
    <row r="2895" spans="1:100" x14ac:dyDescent="0.25">
      <c r="A2895">
        <v>6180</v>
      </c>
      <c r="B2895" t="s">
        <v>3144</v>
      </c>
      <c r="C2895">
        <v>2</v>
      </c>
      <c r="D2895">
        <v>2.1877009347781957</v>
      </c>
      <c r="E2895">
        <v>-0.34301590393420933</v>
      </c>
      <c r="F2895">
        <v>-0.77720979263540535</v>
      </c>
      <c r="G2895">
        <v>-0.77307230565589069</v>
      </c>
      <c r="H2895">
        <v>-0.10770533079719492</v>
      </c>
      <c r="I2895">
        <v>0</v>
      </c>
      <c r="J2895">
        <v>-6.4623198478316946</v>
      </c>
      <c r="K2895">
        <v>-0.10770533079719492</v>
      </c>
      <c r="L2895">
        <v>-1</v>
      </c>
      <c r="M2895">
        <v>-1</v>
      </c>
      <c r="N2895">
        <v>-2.1541066159438982</v>
      </c>
      <c r="O2895">
        <v>-2.8677918930983335</v>
      </c>
      <c r="P2895">
        <v>-1.5694139212138647</v>
      </c>
      <c r="Q2895">
        <v>-3.3798687618053416</v>
      </c>
      <c r="R2895">
        <v>-1.108620048882597</v>
      </c>
      <c r="S2895">
        <v>0.29472148831114081</v>
      </c>
      <c r="T2895">
        <v>0.13339532924763914</v>
      </c>
      <c r="U2895">
        <v>-0.1090915564988052</v>
      </c>
      <c r="V2895">
        <v>-2.4055994965906081E-2</v>
      </c>
      <c r="W2895">
        <v>12.53359622669838</v>
      </c>
      <c r="X2895">
        <v>-6.2081345868194915E-2</v>
      </c>
      <c r="Y2895">
        <v>-1</v>
      </c>
      <c r="Z2895">
        <v>-1</v>
      </c>
      <c r="AA2895">
        <v>18.152576562561794</v>
      </c>
      <c r="AB2895">
        <v>-9.2004141170830014E-2</v>
      </c>
      <c r="AC2895">
        <v>-9.1869991340627732E-2</v>
      </c>
      <c r="AD2895">
        <v>-9.4662196198482776E-2</v>
      </c>
      <c r="AE2895">
        <v>-1.6724210921615388</v>
      </c>
      <c r="AF2895">
        <v>-1</v>
      </c>
      <c r="AG2895">
        <v>-1</v>
      </c>
      <c r="AH2895">
        <v>-1</v>
      </c>
      <c r="AI2895">
        <v>-1.3457961986102619E-2</v>
      </c>
      <c r="AJ2895">
        <v>-2.4055994965906081E-2</v>
      </c>
      <c r="AK2895">
        <v>0.34274926474545231</v>
      </c>
      <c r="AL2895">
        <v>-0.17092130775620495</v>
      </c>
      <c r="AM2895">
        <v>0.39086249080997409</v>
      </c>
      <c r="AN2895">
        <v>-0.2074216305949203</v>
      </c>
      <c r="AO2895">
        <v>10.339909162334536</v>
      </c>
      <c r="AP2895">
        <v>-4.8947478720119548</v>
      </c>
      <c r="AQ2895">
        <v>16.965495585744883</v>
      </c>
      <c r="AR2895">
        <v>0.41890756181728606</v>
      </c>
      <c r="AS2895">
        <v>-3.8563865414289467E-3</v>
      </c>
      <c r="AT2895">
        <v>-1</v>
      </c>
      <c r="AU2895">
        <v>-1</v>
      </c>
      <c r="AV2895">
        <v>-1.4194671004083106</v>
      </c>
      <c r="AW2895">
        <v>26.363194925365729</v>
      </c>
      <c r="AX2895">
        <v>26.104314783943213</v>
      </c>
      <c r="AY2895">
        <v>-5.2560175627069272E-2</v>
      </c>
      <c r="AZ2895">
        <v>-38.406903068560602</v>
      </c>
      <c r="BA2895">
        <v>1337.4843052598503</v>
      </c>
    </row>
    <row r="2896" spans="1:100" x14ac:dyDescent="0.25">
      <c r="A2896">
        <v>6181</v>
      </c>
      <c r="B2896" t="s">
        <v>3145</v>
      </c>
      <c r="C2896">
        <v>2</v>
      </c>
      <c r="D2896">
        <v>3.6234938538144874</v>
      </c>
      <c r="E2896">
        <v>-2.4085979827259539E-2</v>
      </c>
      <c r="F2896">
        <v>1.6960556933551557E-2</v>
      </c>
      <c r="G2896">
        <v>2.4704445947996978E-2</v>
      </c>
      <c r="H2896">
        <v>5.7338375858060078E-2</v>
      </c>
      <c r="I2896">
        <v>0</v>
      </c>
      <c r="J2896">
        <v>3.4403025514836041</v>
      </c>
      <c r="K2896">
        <v>5.7338375858060078E-2</v>
      </c>
      <c r="L2896">
        <v>-1</v>
      </c>
      <c r="M2896">
        <v>-1</v>
      </c>
      <c r="N2896">
        <v>1.1467675171612015</v>
      </c>
      <c r="O2896">
        <v>7.4184436529259798</v>
      </c>
      <c r="P2896">
        <v>4.5795669365004066E-2</v>
      </c>
      <c r="Q2896">
        <v>0.39529538872260739</v>
      </c>
      <c r="R2896">
        <v>0.13132658760036178</v>
      </c>
      <c r="S2896">
        <v>0.32557287333916357</v>
      </c>
      <c r="T2896">
        <v>0.26365049624855785</v>
      </c>
      <c r="U2896">
        <v>5.2200955931205564E-2</v>
      </c>
      <c r="V2896">
        <v>-2.7285213326144219E-3</v>
      </c>
      <c r="W2896">
        <v>22.713440260277451</v>
      </c>
      <c r="X2896">
        <v>0.68512212378066895</v>
      </c>
      <c r="Y2896">
        <v>-1</v>
      </c>
      <c r="Z2896">
        <v>-1</v>
      </c>
      <c r="AA2896">
        <v>39.111235815863779</v>
      </c>
      <c r="AB2896">
        <v>8.8915482063858686E-2</v>
      </c>
      <c r="AC2896">
        <v>8.9118290458861632E-2</v>
      </c>
      <c r="AD2896">
        <v>8.4771837297091701E-2</v>
      </c>
      <c r="AE2896">
        <v>14.995067767159762</v>
      </c>
      <c r="AF2896">
        <v>-1</v>
      </c>
      <c r="AG2896">
        <v>-1</v>
      </c>
      <c r="AH2896">
        <v>-1</v>
      </c>
      <c r="AI2896">
        <v>-1.7631995516621849E-3</v>
      </c>
      <c r="AJ2896">
        <v>-2.7285213326144219E-3</v>
      </c>
      <c r="AK2896">
        <v>0.1247877709309331</v>
      </c>
      <c r="AL2896">
        <v>4.7040186058314219E-2</v>
      </c>
      <c r="AM2896">
        <v>0.13699764472421311</v>
      </c>
      <c r="AN2896">
        <v>4.6443215490840642E-2</v>
      </c>
      <c r="AO2896">
        <v>3.8755158668682657</v>
      </c>
      <c r="AP2896">
        <v>1.5696454234543151</v>
      </c>
      <c r="AQ2896">
        <v>27.802658046057338</v>
      </c>
      <c r="AR2896">
        <v>0.65745472027290142</v>
      </c>
      <c r="AS2896">
        <v>0.76757519377338146</v>
      </c>
      <c r="AT2896">
        <v>-1</v>
      </c>
      <c r="AU2896">
        <v>-1</v>
      </c>
      <c r="AV2896">
        <v>0.22599201457309487</v>
      </c>
      <c r="AW2896">
        <v>50.516516311229083</v>
      </c>
      <c r="AX2896">
        <v>50.574060078999871</v>
      </c>
      <c r="AY2896">
        <v>0.13348517167741752</v>
      </c>
      <c r="AZ2896">
        <v>-5.813149742012385</v>
      </c>
      <c r="BA2896">
        <v>1378.9066220528657</v>
      </c>
    </row>
    <row r="2897" spans="1:100" x14ac:dyDescent="0.25">
      <c r="A2897">
        <v>6183</v>
      </c>
      <c r="B2897" t="s">
        <v>3146</v>
      </c>
      <c r="C2897">
        <v>3</v>
      </c>
      <c r="D2897">
        <v>4.8406184511371446</v>
      </c>
      <c r="E2897">
        <v>-2.5031579091116772E-2</v>
      </c>
      <c r="F2897">
        <v>0.25108179827257898</v>
      </c>
      <c r="G2897">
        <v>0.25108179827257898</v>
      </c>
      <c r="H2897">
        <v>5.6195742996092354E-3</v>
      </c>
      <c r="I2897">
        <v>0</v>
      </c>
      <c r="J2897">
        <v>0.33717445797655188</v>
      </c>
      <c r="K2897">
        <v>5.6195742996092354E-3</v>
      </c>
      <c r="L2897">
        <v>-1.0000000000000004</v>
      </c>
      <c r="M2897">
        <v>-1.0000000000000004</v>
      </c>
      <c r="N2897">
        <v>0.11239148599218574</v>
      </c>
      <c r="O2897">
        <v>5.4288747073862798</v>
      </c>
      <c r="P2897">
        <v>-3.9881582133899432E-2</v>
      </c>
      <c r="Q2897">
        <v>-0.65138515772706118</v>
      </c>
      <c r="R2897">
        <v>-0.12721023819205321</v>
      </c>
      <c r="S2897">
        <v>0.34606957626108237</v>
      </c>
      <c r="T2897">
        <v>0.41872657747486297</v>
      </c>
      <c r="U2897">
        <v>0.50532489982726991</v>
      </c>
      <c r="V2897">
        <v>0</v>
      </c>
      <c r="W2897">
        <v>50.580059170544246</v>
      </c>
      <c r="X2897">
        <v>2.8233495856147863</v>
      </c>
      <c r="Y2897">
        <v>-1.0000000000000004</v>
      </c>
      <c r="Z2897">
        <v>-1.0000000000000004</v>
      </c>
      <c r="AA2897">
        <v>41.154585724800782</v>
      </c>
      <c r="AB2897">
        <v>-0.23349757184097916</v>
      </c>
      <c r="AC2897">
        <v>-1.0961535409412819E-2</v>
      </c>
      <c r="AD2897">
        <v>5.8493843099363708E-2</v>
      </c>
      <c r="AE2897">
        <v>-9.2982632075514253</v>
      </c>
      <c r="AF2897">
        <v>-1.0000000000000004</v>
      </c>
      <c r="AG2897">
        <v>-1.0000000000000004</v>
      </c>
      <c r="AH2897">
        <v>-1.0000000000000004</v>
      </c>
      <c r="AI2897">
        <v>0</v>
      </c>
      <c r="AJ2897">
        <v>0</v>
      </c>
      <c r="AK2897">
        <v>-6.0397364117177006E-2</v>
      </c>
      <c r="AL2897">
        <v>2.2594228803415627E-2</v>
      </c>
      <c r="AM2897">
        <v>0.47440511335466007</v>
      </c>
      <c r="AN2897">
        <v>0.16914467852038159</v>
      </c>
      <c r="AO2897">
        <v>11.55814101328062</v>
      </c>
      <c r="AP2897">
        <v>4.3415881070266176</v>
      </c>
      <c r="AQ2897">
        <v>50.917233628520783</v>
      </c>
      <c r="AR2897">
        <v>1.270121053563215</v>
      </c>
      <c r="AS2897">
        <v>2.8289691599143949</v>
      </c>
      <c r="AT2897">
        <v>-1.0000000000000004</v>
      </c>
      <c r="AU2897">
        <v>-1.0000000000000004</v>
      </c>
      <c r="AV2897">
        <v>0.12387156008052579</v>
      </c>
      <c r="AW2897">
        <v>50.92504853921367</v>
      </c>
      <c r="AX2897">
        <v>50.92504853921367</v>
      </c>
      <c r="AY2897">
        <v>0.25023636100844449</v>
      </c>
      <c r="AZ2897">
        <v>-12.247323200373081</v>
      </c>
      <c r="BA2897">
        <v>1418.0505170748784</v>
      </c>
    </row>
    <row r="2898" spans="1:100" x14ac:dyDescent="0.25">
      <c r="A2898">
        <v>6184</v>
      </c>
      <c r="B2898" t="s">
        <v>3147</v>
      </c>
      <c r="C2898">
        <v>3</v>
      </c>
      <c r="D2898">
        <v>4.4961029629698732</v>
      </c>
      <c r="E2898">
        <v>0.84290993066270237</v>
      </c>
      <c r="F2898">
        <v>1.1373658018841781</v>
      </c>
      <c r="G2898">
        <v>1.3408819732346495</v>
      </c>
      <c r="H2898">
        <v>0.52197898827900313</v>
      </c>
      <c r="I2898">
        <v>0</v>
      </c>
      <c r="J2898">
        <v>31.318739296740176</v>
      </c>
      <c r="K2898">
        <v>0.52197898827900313</v>
      </c>
      <c r="L2898">
        <v>-0.99999999999999989</v>
      </c>
      <c r="M2898">
        <v>-0.99999999999999989</v>
      </c>
      <c r="N2898">
        <v>10.439579765580058</v>
      </c>
      <c r="O2898">
        <v>37.155724232944721</v>
      </c>
      <c r="P2898">
        <v>0.57382101724675549</v>
      </c>
      <c r="Q2898">
        <v>-1.8000870521693761</v>
      </c>
      <c r="R2898">
        <v>-0.39854868049702563</v>
      </c>
      <c r="S2898">
        <v>0.33333333333333337</v>
      </c>
      <c r="T2898">
        <v>0.27843533431667455</v>
      </c>
      <c r="U2898">
        <v>-5.8912024110320857E-2</v>
      </c>
      <c r="V2898">
        <v>-3.5428408905306449E-2</v>
      </c>
      <c r="W2898">
        <v>-0.1820301457849009</v>
      </c>
      <c r="X2898">
        <v>-0.28675798857744683</v>
      </c>
      <c r="Y2898">
        <v>-0.99999999999999989</v>
      </c>
      <c r="Z2898">
        <v>-0.99999999999999989</v>
      </c>
      <c r="AA2898">
        <v>16.746396485524144</v>
      </c>
      <c r="AB2898">
        <v>0.56062464777256549</v>
      </c>
      <c r="AC2898">
        <v>3.2252437664885121E-2</v>
      </c>
      <c r="AD2898">
        <v>-0.24633757920132918</v>
      </c>
      <c r="AE2898">
        <v>17.326975311806063</v>
      </c>
      <c r="AF2898">
        <v>-0.99999999999999989</v>
      </c>
      <c r="AG2898">
        <v>-0.99999999999999989</v>
      </c>
      <c r="AH2898">
        <v>-0.99999999999999989</v>
      </c>
      <c r="AI2898">
        <v>0</v>
      </c>
      <c r="AJ2898">
        <v>-3.5428408905306449E-2</v>
      </c>
      <c r="AK2898">
        <v>0.14184070915640462</v>
      </c>
      <c r="AL2898">
        <v>0.14400169796775109</v>
      </c>
      <c r="AM2898">
        <v>0.32291165150005174</v>
      </c>
      <c r="AN2898">
        <v>-8.8628037758707298E-2</v>
      </c>
      <c r="AO2898">
        <v>8.7819948332833153</v>
      </c>
      <c r="AP2898">
        <v>-1.4956924541289269</v>
      </c>
      <c r="AQ2898">
        <v>31.136709150955284</v>
      </c>
      <c r="AR2898">
        <v>0.51742823463438026</v>
      </c>
      <c r="AS2898">
        <v>0.23522099970155605</v>
      </c>
      <c r="AT2898">
        <v>-0.99999999999999989</v>
      </c>
      <c r="AU2898">
        <v>-0.99999999999999989</v>
      </c>
      <c r="AV2898">
        <v>0.9423332927376239</v>
      </c>
      <c r="AW2898">
        <v>52.406428264339922</v>
      </c>
      <c r="AX2898">
        <v>48.863587373809281</v>
      </c>
      <c r="AY2898">
        <v>-0.2653283848836967</v>
      </c>
      <c r="AZ2898">
        <v>-45.334409966141664</v>
      </c>
      <c r="BA2898">
        <v>1393.8444622975351</v>
      </c>
    </row>
    <row r="2899" spans="1:100" x14ac:dyDescent="0.25">
      <c r="A2899">
        <v>6185</v>
      </c>
      <c r="B2899" t="s">
        <v>3148</v>
      </c>
      <c r="C2899">
        <v>3</v>
      </c>
      <c r="D2899">
        <v>1.6102883606965532</v>
      </c>
      <c r="E2899">
        <v>0</v>
      </c>
      <c r="F2899">
        <v>-0.27723712608627549</v>
      </c>
      <c r="G2899">
        <v>-0.27723712608627549</v>
      </c>
      <c r="H2899">
        <v>0.11758350094860043</v>
      </c>
      <c r="I2899">
        <v>0</v>
      </c>
      <c r="J2899">
        <v>7.0550100569160286</v>
      </c>
      <c r="K2899">
        <v>0.11758350094860043</v>
      </c>
      <c r="L2899">
        <v>-1.0000000000000002</v>
      </c>
      <c r="M2899">
        <v>-1.0000000000000002</v>
      </c>
      <c r="N2899">
        <v>2.3516700189720097</v>
      </c>
      <c r="O2899">
        <v>8.3880612915263058</v>
      </c>
      <c r="P2899">
        <v>5.2551054881704463E-4</v>
      </c>
      <c r="Q2899">
        <v>-0.13100102149721277</v>
      </c>
      <c r="R2899">
        <v>-3.2577304542403873E-2</v>
      </c>
      <c r="S2899">
        <v>0.33333333333333331</v>
      </c>
      <c r="T2899">
        <v>0.19704296799100326</v>
      </c>
      <c r="U2899">
        <v>-3.4426198011564185E-2</v>
      </c>
      <c r="V2899">
        <v>-3.2631780440937751E-2</v>
      </c>
      <c r="W2899">
        <v>13.829392876929351</v>
      </c>
      <c r="X2899">
        <v>-6.7872868213546739E-2</v>
      </c>
      <c r="Y2899">
        <v>-1.0000000000000002</v>
      </c>
      <c r="Z2899">
        <v>-1.0000000000000002</v>
      </c>
      <c r="AA2899">
        <v>29.223719640228705</v>
      </c>
      <c r="AB2899">
        <v>6.737915040074334E-2</v>
      </c>
      <c r="AC2899">
        <v>0.18330770212938138</v>
      </c>
      <c r="AD2899">
        <v>5.7851228826710503E-2</v>
      </c>
      <c r="AE2899">
        <v>15.426904067841754</v>
      </c>
      <c r="AF2899">
        <v>-1.0000000000000002</v>
      </c>
      <c r="AG2899">
        <v>-1.0000000000000002</v>
      </c>
      <c r="AH2899">
        <v>-1.0000000000000002</v>
      </c>
      <c r="AI2899">
        <v>0</v>
      </c>
      <c r="AJ2899">
        <v>-3.2631780440937751E-2</v>
      </c>
      <c r="AK2899">
        <v>0.30320066984867894</v>
      </c>
      <c r="AL2899">
        <v>-4.2566222102316954E-2</v>
      </c>
      <c r="AM2899">
        <v>2.7556893238382563E-2</v>
      </c>
      <c r="AN2899">
        <v>-0.16132524387764741</v>
      </c>
      <c r="AO2899">
        <v>2.20492568020296</v>
      </c>
      <c r="AP2899">
        <v>-4.2459622074527692</v>
      </c>
      <c r="AQ2899">
        <v>20.884402933845401</v>
      </c>
      <c r="AR2899">
        <v>0.46331832287183472</v>
      </c>
      <c r="AS2899">
        <v>4.9710632735053689E-2</v>
      </c>
      <c r="AT2899">
        <v>-1.0000000000000002</v>
      </c>
      <c r="AU2899">
        <v>-1.0000000000000002</v>
      </c>
      <c r="AV2899">
        <v>-0.30981443062867942</v>
      </c>
      <c r="AW2899">
        <v>33.365818724302258</v>
      </c>
      <c r="AX2899">
        <v>30.102640680208481</v>
      </c>
      <c r="AY2899">
        <v>8.9148067976368761E-2</v>
      </c>
      <c r="AZ2899">
        <v>-19.529744651804183</v>
      </c>
      <c r="BA2899">
        <v>1406.8507497587866</v>
      </c>
    </row>
    <row r="2900" spans="1:100" x14ac:dyDescent="0.25">
      <c r="A2900">
        <v>6186</v>
      </c>
      <c r="B2900" t="s">
        <v>3149</v>
      </c>
      <c r="C2900">
        <v>3</v>
      </c>
      <c r="D2900">
        <v>-2.6825275366728407E-2</v>
      </c>
      <c r="E2900">
        <v>-2.5454345157331353E-2</v>
      </c>
      <c r="F2900">
        <v>-1.2576173108934197</v>
      </c>
      <c r="G2900">
        <v>-1.2576173108934197</v>
      </c>
      <c r="H2900">
        <v>3.0694447542634964E-3</v>
      </c>
      <c r="I2900">
        <v>0</v>
      </c>
      <c r="J2900">
        <v>0.18416668525581215</v>
      </c>
      <c r="K2900">
        <v>3.0694447542634964E-3</v>
      </c>
      <c r="L2900">
        <v>-0.99999999999999956</v>
      </c>
      <c r="M2900">
        <v>-0.99999999999999956</v>
      </c>
      <c r="N2900">
        <v>6.1388895085270692E-2</v>
      </c>
      <c r="O2900">
        <v>-1.1002759010043393</v>
      </c>
      <c r="P2900">
        <v>1.256794702291218</v>
      </c>
      <c r="Q2900">
        <v>1.7038313529374065</v>
      </c>
      <c r="R2900">
        <v>0.55912116805959788</v>
      </c>
      <c r="S2900">
        <v>0.31369979771727824</v>
      </c>
      <c r="T2900">
        <v>0.25718764867753041</v>
      </c>
      <c r="U2900">
        <v>-8.0374921418971401E-2</v>
      </c>
      <c r="V2900">
        <v>0</v>
      </c>
      <c r="W2900">
        <v>19.497723208862951</v>
      </c>
      <c r="X2900">
        <v>0.14671253263289369</v>
      </c>
      <c r="Y2900">
        <v>-0.99999999999999956</v>
      </c>
      <c r="Z2900">
        <v>-0.99999999999999956</v>
      </c>
      <c r="AA2900">
        <v>-0.9968247157060186</v>
      </c>
      <c r="AB2900">
        <v>-0.14230187867362881</v>
      </c>
      <c r="AC2900">
        <v>-0.12648967360649377</v>
      </c>
      <c r="AD2900">
        <v>-0.15228182957244848</v>
      </c>
      <c r="AE2900">
        <v>-21.053669092628553</v>
      </c>
      <c r="AF2900">
        <v>-0.99999999999999956</v>
      </c>
      <c r="AG2900">
        <v>-0.99999999999999956</v>
      </c>
      <c r="AH2900">
        <v>-0.99999999999999956</v>
      </c>
      <c r="AI2900">
        <v>0</v>
      </c>
      <c r="AJ2900">
        <v>0</v>
      </c>
      <c r="AK2900">
        <v>0.254393794313588</v>
      </c>
      <c r="AL2900">
        <v>6.6653157370768976E-2</v>
      </c>
      <c r="AM2900">
        <v>2.5730495069857258E-2</v>
      </c>
      <c r="AN2900">
        <v>-0.10395760396269554</v>
      </c>
      <c r="AO2900">
        <v>1.9152313483143732</v>
      </c>
      <c r="AP2900">
        <v>-2.2656743122135428</v>
      </c>
      <c r="AQ2900">
        <v>19.681889894118765</v>
      </c>
      <c r="AR2900">
        <v>0.49051252497583708</v>
      </c>
      <c r="AS2900">
        <v>0.14978197738715737</v>
      </c>
      <c r="AT2900">
        <v>-0.99999999999999956</v>
      </c>
      <c r="AU2900">
        <v>-0.99999999999999956</v>
      </c>
      <c r="AV2900">
        <v>-0.69849614283382178</v>
      </c>
      <c r="AW2900">
        <v>-4.362774928923888</v>
      </c>
      <c r="AX2900">
        <v>-4.362774928923888</v>
      </c>
      <c r="AY2900">
        <v>-0.15985055155364128</v>
      </c>
      <c r="AZ2900">
        <v>-49.969475815986726</v>
      </c>
      <c r="BA2900">
        <v>1303.3907068929104</v>
      </c>
    </row>
    <row r="2901" spans="1:100" x14ac:dyDescent="0.25">
      <c r="A2901">
        <v>6187</v>
      </c>
      <c r="B2901" t="s">
        <v>3150</v>
      </c>
      <c r="C2901">
        <v>3</v>
      </c>
      <c r="D2901">
        <v>2.9767323458128767</v>
      </c>
      <c r="E2901">
        <v>-8.4975427577744581E-3</v>
      </c>
      <c r="F2901">
        <v>0.59558917183145388</v>
      </c>
      <c r="G2901">
        <v>0.59558917183145388</v>
      </c>
      <c r="H2901">
        <v>5.9260691695620177E-2</v>
      </c>
      <c r="I2901">
        <v>0</v>
      </c>
      <c r="J2901">
        <v>3.5556415017372052</v>
      </c>
      <c r="K2901">
        <v>5.9260691695620177E-2</v>
      </c>
      <c r="L2901">
        <v>-0.99999999999999933</v>
      </c>
      <c r="M2901">
        <v>-0.99999999999999933</v>
      </c>
      <c r="N2901">
        <v>1.1852138339124021</v>
      </c>
      <c r="O2901">
        <v>7.1279630193815331</v>
      </c>
      <c r="P2901">
        <v>-0.18427133844114607</v>
      </c>
      <c r="Q2901">
        <v>-3.2809387555672309</v>
      </c>
      <c r="R2901">
        <v>-1.1726396191403154</v>
      </c>
      <c r="S2901">
        <v>0.33333333333333315</v>
      </c>
      <c r="T2901">
        <v>0.17967081369856591</v>
      </c>
      <c r="U2901">
        <v>0.24643441423752593</v>
      </c>
      <c r="V2901">
        <v>-1.8031156195365623E-2</v>
      </c>
      <c r="W2901">
        <v>27.285868535137578</v>
      </c>
      <c r="X2901">
        <v>1.2701576642506636</v>
      </c>
      <c r="Y2901">
        <v>-0.99999999999999933</v>
      </c>
      <c r="Z2901">
        <v>-0.99999999999999933</v>
      </c>
      <c r="AA2901">
        <v>26.481020003030626</v>
      </c>
      <c r="AB2901">
        <v>2.8489592282514315E-3</v>
      </c>
      <c r="AC2901">
        <v>-8.0017522839299041E-2</v>
      </c>
      <c r="AD2901">
        <v>8.4524385351714623E-2</v>
      </c>
      <c r="AE2901">
        <v>0.36779108703334895</v>
      </c>
      <c r="AF2901">
        <v>-0.99999999999999933</v>
      </c>
      <c r="AG2901">
        <v>-0.99999999999999933</v>
      </c>
      <c r="AH2901">
        <v>-0.99999999999999933</v>
      </c>
      <c r="AI2901">
        <v>8.3744355706375766E-3</v>
      </c>
      <c r="AJ2901">
        <v>-1.8031156195365623E-2</v>
      </c>
      <c r="AK2901">
        <v>0.10897693658490275</v>
      </c>
      <c r="AL2901">
        <v>0.17220408696682452</v>
      </c>
      <c r="AM2901">
        <v>0.28161288431065323</v>
      </c>
      <c r="AN2901">
        <v>9.0781145977202188E-2</v>
      </c>
      <c r="AO2901">
        <v>7.5852067906908429</v>
      </c>
      <c r="AP2901">
        <v>3.1305490842641754</v>
      </c>
      <c r="AQ2901">
        <v>30.841510036874784</v>
      </c>
      <c r="AR2901">
        <v>0.74140740507405956</v>
      </c>
      <c r="AS2901">
        <v>1.3294183559462835</v>
      </c>
      <c r="AT2901">
        <v>-0.99999999999999933</v>
      </c>
      <c r="AU2901">
        <v>-0.99999999999999933</v>
      </c>
      <c r="AV2901">
        <v>-0.57705044730886113</v>
      </c>
      <c r="AW2901">
        <v>36.739532106676315</v>
      </c>
      <c r="AX2901">
        <v>35.103905198552518</v>
      </c>
      <c r="AY2901">
        <v>9.1666209125078238E-2</v>
      </c>
      <c r="AZ2901">
        <v>4.6597923882373333</v>
      </c>
      <c r="BA2901">
        <v>1403.8560579517978</v>
      </c>
    </row>
    <row r="2902" spans="1:100" x14ac:dyDescent="0.25">
      <c r="A2902">
        <v>6188</v>
      </c>
      <c r="B2902" t="s">
        <v>3151</v>
      </c>
      <c r="C2902">
        <v>2</v>
      </c>
      <c r="D2902">
        <v>3.0928450192112886</v>
      </c>
      <c r="E2902">
        <v>-0.14195798650983446</v>
      </c>
      <c r="F2902">
        <v>-0.27655361554059876</v>
      </c>
      <c r="G2902">
        <v>-0.2701426019092073</v>
      </c>
      <c r="H2902">
        <v>-3.6594528914976054E-3</v>
      </c>
      <c r="I2902">
        <v>0</v>
      </c>
      <c r="J2902">
        <v>-0.21956717348985677</v>
      </c>
      <c r="K2902">
        <v>-3.6594528914976054E-3</v>
      </c>
      <c r="L2902">
        <v>-1</v>
      </c>
      <c r="M2902">
        <v>-1</v>
      </c>
      <c r="N2902">
        <v>-7.3189057829952331E-2</v>
      </c>
      <c r="O2902">
        <v>3.616795913490491</v>
      </c>
      <c r="P2902">
        <v>-0.55116303931554911</v>
      </c>
      <c r="Q2902">
        <v>-0.99995209463874102</v>
      </c>
      <c r="R2902">
        <v>-0.32694022016567298</v>
      </c>
      <c r="S2902">
        <v>0.31417063608478063</v>
      </c>
      <c r="T2902">
        <v>0.21551002163438027</v>
      </c>
      <c r="U2902">
        <v>-7.41048428167361E-3</v>
      </c>
      <c r="V2902">
        <v>-1.0610855113820794E-2</v>
      </c>
      <c r="W2902">
        <v>18.951113324937189</v>
      </c>
      <c r="X2902">
        <v>0.40896624842869272</v>
      </c>
      <c r="Y2902">
        <v>-1</v>
      </c>
      <c r="Z2902">
        <v>-1</v>
      </c>
      <c r="AA2902">
        <v>31.365210633433467</v>
      </c>
      <c r="AB2902">
        <v>2.2050138215543816E-2</v>
      </c>
      <c r="AC2902">
        <v>2.2227571372297597E-2</v>
      </c>
      <c r="AD2902">
        <v>1.8455546486514721E-2</v>
      </c>
      <c r="AE2902">
        <v>8.8349987058795634</v>
      </c>
      <c r="AF2902">
        <v>-1</v>
      </c>
      <c r="AG2902">
        <v>-1</v>
      </c>
      <c r="AH2902">
        <v>-1</v>
      </c>
      <c r="AI2902">
        <v>-6.0854189849231062E-3</v>
      </c>
      <c r="AJ2902">
        <v>-1.0610855113820794E-2</v>
      </c>
      <c r="AK2902">
        <v>0.20534326827847466</v>
      </c>
      <c r="AL2902">
        <v>-3.3515311289227315E-2</v>
      </c>
      <c r="AM2902">
        <v>0.23082251524422465</v>
      </c>
      <c r="AN2902">
        <v>-4.7381655029170897E-2</v>
      </c>
      <c r="AO2902">
        <v>6.2646645547990776</v>
      </c>
      <c r="AP2902">
        <v>-0.81950326447649724</v>
      </c>
      <c r="AQ2902">
        <v>23.797395480874719</v>
      </c>
      <c r="AR2902">
        <v>0.56929105129663915</v>
      </c>
      <c r="AS2902">
        <v>0.48246495005876472</v>
      </c>
      <c r="AT2902">
        <v>-1</v>
      </c>
      <c r="AU2902">
        <v>-1</v>
      </c>
      <c r="AV2902">
        <v>-0.38214649215401864</v>
      </c>
      <c r="AW2902">
        <v>41.589789012833108</v>
      </c>
      <c r="AX2902">
        <v>41.530386961727231</v>
      </c>
      <c r="AY2902">
        <v>6.4725432427040375E-2</v>
      </c>
      <c r="AZ2902">
        <v>-17.859341772048275</v>
      </c>
      <c r="BA2902">
        <v>1384.4013647794068</v>
      </c>
    </row>
    <row r="2903" spans="1:100" x14ac:dyDescent="0.25">
      <c r="A2903">
        <v>6189</v>
      </c>
      <c r="B2903" t="s">
        <v>3152</v>
      </c>
      <c r="C2903">
        <v>3</v>
      </c>
      <c r="D2903">
        <v>6.1438860593956717</v>
      </c>
      <c r="E2903">
        <v>-4.9740077833098174E-2</v>
      </c>
      <c r="F2903">
        <v>-3.8302648235701744E-2</v>
      </c>
      <c r="G2903">
        <v>-4.8412312549592246E-2</v>
      </c>
      <c r="H2903">
        <v>-2.273885180039785E-4</v>
      </c>
      <c r="I2903">
        <v>0</v>
      </c>
      <c r="J2903">
        <v>-1.3643311080238196E-2</v>
      </c>
      <c r="K2903">
        <v>-2.273885180039785E-4</v>
      </c>
      <c r="L2903">
        <v>-0.99999999999999956</v>
      </c>
      <c r="M2903">
        <v>-0.99999999999999956</v>
      </c>
      <c r="N2903">
        <v>-4.5477703600796393E-3</v>
      </c>
      <c r="O2903">
        <v>6.0818304357658404</v>
      </c>
      <c r="P2903">
        <v>-0.68937501742407348</v>
      </c>
      <c r="Q2903">
        <v>6.2408888860174365E-3</v>
      </c>
      <c r="R2903">
        <v>-7.1384209418276764E-2</v>
      </c>
      <c r="S2903">
        <v>0.33333333333333309</v>
      </c>
      <c r="T2903">
        <v>0.28225517658007448</v>
      </c>
      <c r="U2903">
        <v>-0.13793780690973392</v>
      </c>
      <c r="V2903">
        <v>0</v>
      </c>
      <c r="W2903">
        <v>19.115123660867113</v>
      </c>
      <c r="X2903">
        <v>1.1550999723404065E-2</v>
      </c>
      <c r="Y2903">
        <v>-0.99999999999999956</v>
      </c>
      <c r="Z2903">
        <v>-0.99999999999999956</v>
      </c>
      <c r="AA2903">
        <v>14.554697206206718</v>
      </c>
      <c r="AB2903">
        <v>-6.8296170595444738E-2</v>
      </c>
      <c r="AC2903">
        <v>-8.1131459266348238E-2</v>
      </c>
      <c r="AD2903">
        <v>5.9646784956950617E-2</v>
      </c>
      <c r="AE2903">
        <v>-4.4890422452421221</v>
      </c>
      <c r="AF2903">
        <v>-0.99999999999999956</v>
      </c>
      <c r="AG2903">
        <v>-0.99999999999999956</v>
      </c>
      <c r="AH2903">
        <v>-0.99999999999999956</v>
      </c>
      <c r="AI2903">
        <v>0</v>
      </c>
      <c r="AJ2903">
        <v>0</v>
      </c>
      <c r="AK2903">
        <v>7.1464438462229302E-2</v>
      </c>
      <c r="AL2903">
        <v>0.2021419775682877</v>
      </c>
      <c r="AM2903">
        <v>0.17192905786865725</v>
      </c>
      <c r="AN2903">
        <v>1.7433556365430716E-2</v>
      </c>
      <c r="AO2903">
        <v>4.6555486390275789</v>
      </c>
      <c r="AP2903">
        <v>1.4465487969772068</v>
      </c>
      <c r="AQ2903">
        <v>19.101480349786875</v>
      </c>
      <c r="AR2903">
        <v>0.47765070300367374</v>
      </c>
      <c r="AS2903">
        <v>1.1323611205399875E-2</v>
      </c>
      <c r="AT2903">
        <v>-0.99999999999999956</v>
      </c>
      <c r="AU2903">
        <v>-0.99999999999999956</v>
      </c>
      <c r="AV2903">
        <v>-0.11979652196786901</v>
      </c>
      <c r="AW2903">
        <v>22.083076438949757</v>
      </c>
      <c r="AX2903">
        <v>22.083076438949757</v>
      </c>
      <c r="AY2903">
        <v>4.448812652756385E-2</v>
      </c>
      <c r="AZ2903">
        <v>-25.503014511295532</v>
      </c>
      <c r="BA2903">
        <v>1356.4540553531331</v>
      </c>
      <c r="CU2903" t="e">
        <v>#N/A</v>
      </c>
      <c r="CV2903" t="e">
        <v>#N/A</v>
      </c>
    </row>
    <row r="2904" spans="1:100" x14ac:dyDescent="0.25">
      <c r="A2904">
        <v>6190</v>
      </c>
      <c r="B2904" t="s">
        <v>3153</v>
      </c>
      <c r="C2904">
        <v>3</v>
      </c>
      <c r="D2904">
        <v>3.8655591076072326</v>
      </c>
      <c r="E2904">
        <v>0</v>
      </c>
      <c r="F2904">
        <v>0</v>
      </c>
      <c r="G2904">
        <v>0</v>
      </c>
      <c r="H2904">
        <v>0.23699005161403666</v>
      </c>
      <c r="I2904">
        <v>0</v>
      </c>
      <c r="J2904">
        <v>14.219403096842207</v>
      </c>
      <c r="K2904">
        <v>0.23699005161403666</v>
      </c>
      <c r="L2904">
        <v>-0.99999999999999967</v>
      </c>
      <c r="M2904">
        <v>-0.99999999999999967</v>
      </c>
      <c r="N2904">
        <v>4.7398010322807389</v>
      </c>
      <c r="O2904">
        <v>18.084962204449443</v>
      </c>
      <c r="P2904">
        <v>-0.13270492045882348</v>
      </c>
      <c r="Q2904">
        <v>0.18976747394339177</v>
      </c>
      <c r="R2904">
        <v>8.023310071208202E-2</v>
      </c>
      <c r="S2904">
        <v>0.33817736715113222</v>
      </c>
      <c r="T2904">
        <v>0.30352034992476851</v>
      </c>
      <c r="U2904">
        <v>0.21712049238238262</v>
      </c>
      <c r="V2904">
        <v>0</v>
      </c>
      <c r="W2904">
        <v>24.873126313769855</v>
      </c>
      <c r="X2904">
        <v>1.2389771522288404</v>
      </c>
      <c r="Y2904">
        <v>-0.99999999999999967</v>
      </c>
      <c r="Z2904">
        <v>-0.99999999999999967</v>
      </c>
      <c r="AA2904">
        <v>32.258049489861115</v>
      </c>
      <c r="AB2904">
        <v>-1.6954358777032261E-2</v>
      </c>
      <c r="AC2904">
        <v>-0.11877706929682694</v>
      </c>
      <c r="AD2904">
        <v>0.28182522958144263</v>
      </c>
      <c r="AE2904">
        <v>7.3046900753791713</v>
      </c>
      <c r="AF2904">
        <v>-0.99999999999999967</v>
      </c>
      <c r="AG2904">
        <v>-0.99999999999999967</v>
      </c>
      <c r="AH2904">
        <v>-0.99999999999999967</v>
      </c>
      <c r="AI2904">
        <v>0</v>
      </c>
      <c r="AJ2904">
        <v>0</v>
      </c>
      <c r="AK2904">
        <v>5.6440022463157963E-3</v>
      </c>
      <c r="AL2904">
        <v>0.106504290459615</v>
      </c>
      <c r="AM2904">
        <v>2.6620685375608279E-2</v>
      </c>
      <c r="AN2904">
        <v>-0.13861689338722719</v>
      </c>
      <c r="AO2904">
        <v>0.69373714562178579</v>
      </c>
      <c r="AP2904">
        <v>-2.9329008823826053</v>
      </c>
      <c r="AQ2904">
        <v>39.092529410612073</v>
      </c>
      <c r="AR2904">
        <v>0.85881820945828335</v>
      </c>
      <c r="AS2904">
        <v>1.4759672038428773</v>
      </c>
      <c r="AT2904">
        <v>-0.99999999999999967</v>
      </c>
      <c r="AU2904">
        <v>-0.99999999999999967</v>
      </c>
      <c r="AV2904">
        <v>8.023310071208202E-2</v>
      </c>
      <c r="AW2904">
        <v>47.410110811927922</v>
      </c>
      <c r="AX2904">
        <v>47.410110811927922</v>
      </c>
      <c r="AY2904">
        <v>-1.6285573614101007E-2</v>
      </c>
      <c r="AZ2904">
        <v>-30.518356221552231</v>
      </c>
      <c r="BA2904">
        <v>1382.576203717517</v>
      </c>
    </row>
    <row r="2905" spans="1:100" x14ac:dyDescent="0.25">
      <c r="A2905">
        <v>6191</v>
      </c>
      <c r="B2905" t="s">
        <v>3154</v>
      </c>
      <c r="C2905">
        <v>3</v>
      </c>
      <c r="D2905">
        <v>5.5642212349744353</v>
      </c>
      <c r="E2905">
        <v>-1.3007416700211185E-2</v>
      </c>
      <c r="F2905">
        <v>5.7831832237617911E-2</v>
      </c>
      <c r="G2905">
        <v>5.7831832237617911E-2</v>
      </c>
      <c r="H2905">
        <v>-0.10286591936323386</v>
      </c>
      <c r="I2905">
        <v>0</v>
      </c>
      <c r="J2905">
        <v>-6.1719551617940347</v>
      </c>
      <c r="K2905">
        <v>-0.10286591936323386</v>
      </c>
      <c r="L2905">
        <v>-1.0000000000000009</v>
      </c>
      <c r="M2905">
        <v>-1.0000000000000009</v>
      </c>
      <c r="N2905">
        <v>-2.0573183872646785</v>
      </c>
      <c r="O2905">
        <v>-0.54990209458197892</v>
      </c>
      <c r="P2905">
        <v>0.48013881867291053</v>
      </c>
      <c r="Q2905">
        <v>0.98846910358085094</v>
      </c>
      <c r="R2905">
        <v>0.32327624167393343</v>
      </c>
      <c r="S2905">
        <v>0.33829514579630654</v>
      </c>
      <c r="T2905">
        <v>0.31262031645547667</v>
      </c>
      <c r="U2905">
        <v>7.8459084990974454E-2</v>
      </c>
      <c r="V2905">
        <v>-1.3007416700211185E-2</v>
      </c>
      <c r="W2905">
        <v>32.769321996231227</v>
      </c>
      <c r="X2905">
        <v>0.96886020449979171</v>
      </c>
      <c r="Y2905">
        <v>-1.0000000000000009</v>
      </c>
      <c r="Z2905">
        <v>-1.0000000000000009</v>
      </c>
      <c r="AA2905">
        <v>23.159999138261018</v>
      </c>
      <c r="AB2905">
        <v>-0.18833920509728025</v>
      </c>
      <c r="AC2905">
        <v>-2.0834252983695345E-2</v>
      </c>
      <c r="AD2905">
        <v>1.0521476088092509E-2</v>
      </c>
      <c r="AE2905">
        <v>-9.9325990996441522</v>
      </c>
      <c r="AF2905">
        <v>-1.0000000000000009</v>
      </c>
      <c r="AG2905">
        <v>-1.0000000000000009</v>
      </c>
      <c r="AH2905">
        <v>-1.0000000000000009</v>
      </c>
      <c r="AI2905">
        <v>2.3926830188854248E-2</v>
      </c>
      <c r="AJ2905">
        <v>-1.3007416700211185E-2</v>
      </c>
      <c r="AK2905">
        <v>-5.3239148403424315E-2</v>
      </c>
      <c r="AL2905">
        <v>0.30978871192933544</v>
      </c>
      <c r="AM2905">
        <v>0.4276825691223905</v>
      </c>
      <c r="AN2905">
        <v>0.11357923164418234</v>
      </c>
      <c r="AO2905">
        <v>10.42586848604264</v>
      </c>
      <c r="AP2905">
        <v>4.3884243507512357</v>
      </c>
      <c r="AQ2905">
        <v>26.597366834437192</v>
      </c>
      <c r="AR2905">
        <v>0.71636713054254675</v>
      </c>
      <c r="AS2905">
        <v>0.86599428513655752</v>
      </c>
      <c r="AT2905">
        <v>-1.0000000000000009</v>
      </c>
      <c r="AU2905">
        <v>-1.0000000000000009</v>
      </c>
      <c r="AV2905">
        <v>0.38110807391155083</v>
      </c>
      <c r="AW2905">
        <v>26.998521394430263</v>
      </c>
      <c r="AX2905">
        <v>26.176316328186228</v>
      </c>
      <c r="AY2905">
        <v>-0.11055560763781788</v>
      </c>
      <c r="AZ2905">
        <v>-51.913602509277148</v>
      </c>
      <c r="BA2905">
        <v>1317.4147380297757</v>
      </c>
    </row>
    <row r="2906" spans="1:100" x14ac:dyDescent="0.25">
      <c r="A2906">
        <v>6193</v>
      </c>
      <c r="B2906" t="s">
        <v>3155</v>
      </c>
      <c r="C2906">
        <v>3</v>
      </c>
      <c r="D2906">
        <v>4.1250098985516317</v>
      </c>
      <c r="E2906">
        <v>0</v>
      </c>
      <c r="F2906">
        <v>-0.32483115994581102</v>
      </c>
      <c r="G2906">
        <v>-0.32483115994581102</v>
      </c>
      <c r="H2906">
        <v>-3.0471854438000094E-2</v>
      </c>
      <c r="I2906">
        <v>0</v>
      </c>
      <c r="J2906">
        <v>-1.8283112662800034</v>
      </c>
      <c r="K2906">
        <v>-3.0471854438000094E-2</v>
      </c>
      <c r="L2906">
        <v>-0.99999999999999889</v>
      </c>
      <c r="M2906">
        <v>-0.99999999999999889</v>
      </c>
      <c r="N2906">
        <v>-0.60943708876000136</v>
      </c>
      <c r="O2906">
        <v>1.9718674723258145</v>
      </c>
      <c r="P2906">
        <v>-0.5582068366375097</v>
      </c>
      <c r="Q2906">
        <v>4.2433927015521702</v>
      </c>
      <c r="R2906">
        <v>1.3478329686756838</v>
      </c>
      <c r="S2906">
        <v>0.33164040493096086</v>
      </c>
      <c r="T2906">
        <v>0.35388001968636046</v>
      </c>
      <c r="U2906">
        <v>0.23346758663134329</v>
      </c>
      <c r="V2906">
        <v>0</v>
      </c>
      <c r="W2906">
        <v>37.978394627466585</v>
      </c>
      <c r="X2906">
        <v>1.6491163737269223</v>
      </c>
      <c r="Y2906">
        <v>-0.99999999999999889</v>
      </c>
      <c r="Z2906">
        <v>-0.99999999999999889</v>
      </c>
      <c r="AA2906">
        <v>71.351090957654634</v>
      </c>
      <c r="AB2906">
        <v>0.36246541417919448</v>
      </c>
      <c r="AC2906">
        <v>8.2761555679755017E-2</v>
      </c>
      <c r="AD2906">
        <v>0.1952702973712975</v>
      </c>
      <c r="AE2906">
        <v>32.024863361512352</v>
      </c>
      <c r="AF2906">
        <v>-0.99999999999999889</v>
      </c>
      <c r="AG2906">
        <v>-0.99999999999999889</v>
      </c>
      <c r="AH2906">
        <v>-0.99999999999999889</v>
      </c>
      <c r="AI2906">
        <v>0</v>
      </c>
      <c r="AJ2906">
        <v>0</v>
      </c>
      <c r="AK2906">
        <v>6.766242237950304E-2</v>
      </c>
      <c r="AL2906">
        <v>0.27240893309416592</v>
      </c>
      <c r="AM2906">
        <v>-1.6188591733773634E-2</v>
      </c>
      <c r="AN2906">
        <v>7.4420890412745036E-2</v>
      </c>
      <c r="AO2906">
        <v>-6.6402681446825373E-2</v>
      </c>
      <c r="AP2906">
        <v>3.2225669257894562</v>
      </c>
      <c r="AQ2906">
        <v>36.150083361186581</v>
      </c>
      <c r="AR2906">
        <v>0.91898801124866503</v>
      </c>
      <c r="AS2906">
        <v>1.6186445192889218</v>
      </c>
      <c r="AT2906">
        <v>-0.99999999999999889</v>
      </c>
      <c r="AU2906">
        <v>-0.99999999999999889</v>
      </c>
      <c r="AV2906">
        <v>1.0230018087298725</v>
      </c>
      <c r="AW2906">
        <v>76.545525355769939</v>
      </c>
      <c r="AX2906">
        <v>76.545525355769939</v>
      </c>
      <c r="AY2906">
        <v>0.25597339298093658</v>
      </c>
      <c r="AZ2906">
        <v>27.543433412343056</v>
      </c>
      <c r="BA2906">
        <v>1544.8192188727287</v>
      </c>
      <c r="CU2906" t="e">
        <v>#N/A</v>
      </c>
      <c r="CV2906" t="e">
        <v>#N/A</v>
      </c>
    </row>
    <row r="2907" spans="1:100" x14ac:dyDescent="0.25">
      <c r="A2907">
        <v>6194</v>
      </c>
      <c r="B2907" t="s">
        <v>3156</v>
      </c>
      <c r="C2907">
        <v>3</v>
      </c>
      <c r="D2907">
        <v>4.6387970335837858</v>
      </c>
      <c r="E2907">
        <v>-0.13126765207397126</v>
      </c>
      <c r="F2907">
        <v>-1.4064580450126377E-2</v>
      </c>
      <c r="G2907">
        <v>-4.4545045238033106E-2</v>
      </c>
      <c r="H2907">
        <v>0.19570779010996078</v>
      </c>
      <c r="I2907">
        <v>0</v>
      </c>
      <c r="J2907">
        <v>11.742467406597644</v>
      </c>
      <c r="K2907">
        <v>0.19570779010996078</v>
      </c>
      <c r="L2907">
        <v>-1</v>
      </c>
      <c r="M2907">
        <v>-1</v>
      </c>
      <c r="N2907">
        <v>3.9141558021992156</v>
      </c>
      <c r="O2907">
        <v>16.336719394943394</v>
      </c>
      <c r="P2907">
        <v>0.69599360890423878</v>
      </c>
      <c r="Q2907">
        <v>-0.10737912238973285</v>
      </c>
      <c r="R2907">
        <v>3.6073098518742144E-2</v>
      </c>
      <c r="S2907">
        <v>0.33333333333333343</v>
      </c>
      <c r="T2907">
        <v>0.35935802789008559</v>
      </c>
      <c r="U2907">
        <v>0.27718353870030388</v>
      </c>
      <c r="V2907">
        <v>0</v>
      </c>
      <c r="W2907">
        <v>30.966684392550473</v>
      </c>
      <c r="X2907">
        <v>1.6393593629266177</v>
      </c>
      <c r="Y2907">
        <v>-1</v>
      </c>
      <c r="Z2907">
        <v>-1</v>
      </c>
      <c r="AA2907">
        <v>31.74699783474956</v>
      </c>
      <c r="AB2907">
        <v>8.6103994628890734E-2</v>
      </c>
      <c r="AC2907">
        <v>-4.2320693641291401E-2</v>
      </c>
      <c r="AD2907">
        <v>-2.8898494113992312E-2</v>
      </c>
      <c r="AE2907">
        <v>0.74424034368035152</v>
      </c>
      <c r="AF2907">
        <v>-1</v>
      </c>
      <c r="AG2907">
        <v>-1</v>
      </c>
      <c r="AH2907">
        <v>-1</v>
      </c>
      <c r="AI2907">
        <v>0</v>
      </c>
      <c r="AJ2907">
        <v>0</v>
      </c>
      <c r="AK2907">
        <v>9.5032102182792066E-2</v>
      </c>
      <c r="AL2907">
        <v>0.22929618978334246</v>
      </c>
      <c r="AM2907">
        <v>6.1307794707267008E-2</v>
      </c>
      <c r="AN2907">
        <v>0.25113464541970326</v>
      </c>
      <c r="AO2907">
        <v>2.007855378595635</v>
      </c>
      <c r="AP2907">
        <v>7.4248470844092926</v>
      </c>
      <c r="AQ2907">
        <v>42.709151799148131</v>
      </c>
      <c r="AR2907">
        <v>0.96987489992372233</v>
      </c>
      <c r="AS2907">
        <v>1.835067153036579</v>
      </c>
      <c r="AT2907">
        <v>-1</v>
      </c>
      <c r="AU2907">
        <v>-1</v>
      </c>
      <c r="AV2907">
        <v>-8.4719467192909681E-3</v>
      </c>
      <c r="AW2907">
        <v>55.508564314102259</v>
      </c>
      <c r="AX2907">
        <v>55.508564314102259</v>
      </c>
      <c r="AY2907">
        <v>4.922005536407853E-2</v>
      </c>
      <c r="AZ2907">
        <v>-0.15503521651898128</v>
      </c>
      <c r="BA2907">
        <v>1429.5522920631104</v>
      </c>
      <c r="CU2907" t="e">
        <v>#N/A</v>
      </c>
      <c r="CV2907" t="e">
        <v>#N/A</v>
      </c>
    </row>
    <row r="2908" spans="1:100" x14ac:dyDescent="0.25">
      <c r="A2908">
        <v>6195</v>
      </c>
      <c r="B2908" t="s">
        <v>3157</v>
      </c>
      <c r="C2908">
        <v>2</v>
      </c>
      <c r="D2908">
        <v>2.0532762760895285</v>
      </c>
      <c r="E2908">
        <v>-0.3728753952475215</v>
      </c>
      <c r="F2908">
        <v>-0.85156318772884354</v>
      </c>
      <c r="G2908">
        <v>-0.84776334648933238</v>
      </c>
      <c r="H2908">
        <v>-0.12315738077020665</v>
      </c>
      <c r="I2908">
        <v>0</v>
      </c>
      <c r="J2908">
        <v>-7.3894428462123978</v>
      </c>
      <c r="K2908">
        <v>-0.12315738077020665</v>
      </c>
      <c r="L2908">
        <v>-1</v>
      </c>
      <c r="M2908">
        <v>-1</v>
      </c>
      <c r="N2908">
        <v>-2.4631476154041332</v>
      </c>
      <c r="O2908">
        <v>-3.8308302840340129</v>
      </c>
      <c r="P2908">
        <v>-1.7206362841643386</v>
      </c>
      <c r="Q2908">
        <v>-3.7333146840550704</v>
      </c>
      <c r="R2908">
        <v>-1.2247087976091602</v>
      </c>
      <c r="S2908">
        <v>0.29183305861666359</v>
      </c>
      <c r="T2908">
        <v>0.12120032108567783</v>
      </c>
      <c r="U2908">
        <v>-0.12419240470955878</v>
      </c>
      <c r="V2908">
        <v>-2.6052758096463288E-2</v>
      </c>
      <c r="W2908">
        <v>11.58051863342245</v>
      </c>
      <c r="X2908">
        <v>-0.13203751437051192</v>
      </c>
      <c r="Y2908">
        <v>-1</v>
      </c>
      <c r="Z2908">
        <v>-1</v>
      </c>
      <c r="AA2908">
        <v>16.190343305005261</v>
      </c>
      <c r="AB2908">
        <v>-0.10894255776347413</v>
      </c>
      <c r="AC2908">
        <v>-0.10881483602190292</v>
      </c>
      <c r="AD2908">
        <v>-0.11146152595556442</v>
      </c>
      <c r="AE2908">
        <v>-3.23289786524332</v>
      </c>
      <c r="AF2908">
        <v>-1</v>
      </c>
      <c r="AG2908">
        <v>-1</v>
      </c>
      <c r="AH2908">
        <v>-1</v>
      </c>
      <c r="AI2908">
        <v>-1.4552872281209715E-2</v>
      </c>
      <c r="AJ2908">
        <v>-2.6052758096463288E-2</v>
      </c>
      <c r="AK2908">
        <v>0.36315568897615164</v>
      </c>
      <c r="AL2908">
        <v>-0.19132773198690428</v>
      </c>
      <c r="AM2908">
        <v>0.4146303300545322</v>
      </c>
      <c r="AN2908">
        <v>-0.23118946983947841</v>
      </c>
      <c r="AO2908">
        <v>10.945131441154254</v>
      </c>
      <c r="AP2908">
        <v>-5.4999701508316736</v>
      </c>
      <c r="AQ2908">
        <v>15.950877220125042</v>
      </c>
      <c r="AR2908">
        <v>0.39657382557204063</v>
      </c>
      <c r="AS2908">
        <v>-7.6080887380366558E-2</v>
      </c>
      <c r="AT2908">
        <v>-1</v>
      </c>
      <c r="AU2908">
        <v>-1</v>
      </c>
      <c r="AV2908">
        <v>-1.5735215444614234</v>
      </c>
      <c r="AW2908">
        <v>24.101864659388635</v>
      </c>
      <c r="AX2908">
        <v>23.813359649762429</v>
      </c>
      <c r="AY2908">
        <v>-6.9978482947324283E-2</v>
      </c>
      <c r="AZ2908">
        <v>-41.458460231305679</v>
      </c>
      <c r="BA2908">
        <v>1376.5049118490106</v>
      </c>
    </row>
    <row r="2909" spans="1:100" x14ac:dyDescent="0.25">
      <c r="A2909">
        <v>6199</v>
      </c>
      <c r="B2909" t="s">
        <v>3158</v>
      </c>
      <c r="C2909">
        <v>2</v>
      </c>
      <c r="D2909">
        <v>3.3507581588214723</v>
      </c>
      <c r="E2909">
        <v>-8.4668236051062523E-2</v>
      </c>
      <c r="F2909">
        <v>-0.1338958788106204</v>
      </c>
      <c r="G2909">
        <v>-0.12683704301825194</v>
      </c>
      <c r="H2909">
        <v>2.598753867113663E-2</v>
      </c>
      <c r="I2909">
        <v>0</v>
      </c>
      <c r="J2909">
        <v>1.5592523202681976</v>
      </c>
      <c r="K2909">
        <v>2.598753867113663E-2</v>
      </c>
      <c r="L2909">
        <v>-1</v>
      </c>
      <c r="M2909">
        <v>-1</v>
      </c>
      <c r="N2909">
        <v>0.51975077342273246</v>
      </c>
      <c r="O2909">
        <v>5.4645242796574376</v>
      </c>
      <c r="P2909">
        <v>-0.26102107586702666</v>
      </c>
      <c r="Q2909">
        <v>-0.32181500000813101</v>
      </c>
      <c r="R2909">
        <v>-0.10420717438699878</v>
      </c>
      <c r="S2909">
        <v>0.31971250599401563</v>
      </c>
      <c r="T2909">
        <v>0.23890790765697217</v>
      </c>
      <c r="U2909">
        <v>2.1562675931681034E-2</v>
      </c>
      <c r="V2909">
        <v>-6.7797764033841242E-3</v>
      </c>
      <c r="W2909">
        <v>20.779730460898985</v>
      </c>
      <c r="X2909">
        <v>0.54318727029729952</v>
      </c>
      <c r="Y2909">
        <v>-1</v>
      </c>
      <c r="Z2909">
        <v>-1</v>
      </c>
      <c r="AA2909">
        <v>35.1300387910116</v>
      </c>
      <c r="AB2909">
        <v>5.4548939001432484E-2</v>
      </c>
      <c r="AC2909">
        <v>5.473870537544491E-2</v>
      </c>
      <c r="AD2909">
        <v>5.0687489072514247E-2</v>
      </c>
      <c r="AE2909">
        <v>11.828998971607753</v>
      </c>
      <c r="AF2909">
        <v>-1</v>
      </c>
      <c r="AG2909">
        <v>-1</v>
      </c>
      <c r="AH2909">
        <v>-1</v>
      </c>
      <c r="AI2909">
        <v>-3.9846753077037843E-3</v>
      </c>
      <c r="AJ2909">
        <v>-6.7797764033841242E-3</v>
      </c>
      <c r="AK2909">
        <v>0.16619059351701954</v>
      </c>
      <c r="AL2909">
        <v>5.6373634722278049E-3</v>
      </c>
      <c r="AM2909">
        <v>0.18522047986534729</v>
      </c>
      <c r="AN2909">
        <v>-1.7796196502935374E-3</v>
      </c>
      <c r="AO2909">
        <v>5.1034581242590882</v>
      </c>
      <c r="AP2909">
        <v>0.3417031660634926</v>
      </c>
      <c r="AQ2909">
        <v>25.744087484677642</v>
      </c>
      <c r="AR2909">
        <v>0.61214155276287496</v>
      </c>
      <c r="AS2909">
        <v>0.62103809541664967</v>
      </c>
      <c r="AT2909">
        <v>-1</v>
      </c>
      <c r="AU2909">
        <v>-1</v>
      </c>
      <c r="AV2909">
        <v>-8.6570771715240635E-2</v>
      </c>
      <c r="AW2909">
        <v>45.928478017388883</v>
      </c>
      <c r="AX2909">
        <v>45.925915558389747</v>
      </c>
      <c r="AY2909">
        <v>9.8144972945023876E-2</v>
      </c>
      <c r="AZ2909">
        <v>-12.004488233856794</v>
      </c>
      <c r="BA2909">
        <v>1413.2989637296805</v>
      </c>
    </row>
    <row r="2910" spans="1:100" x14ac:dyDescent="0.25">
      <c r="A2910">
        <v>6200</v>
      </c>
      <c r="B2910" t="s">
        <v>3159</v>
      </c>
      <c r="C2910">
        <v>2</v>
      </c>
      <c r="D2910">
        <v>3.3649153867676072</v>
      </c>
      <c r="E2910">
        <v>-8.1523518191988359E-2</v>
      </c>
      <c r="F2910">
        <v>-0.126065187825979</v>
      </c>
      <c r="G2910">
        <v>-0.11897079213148465</v>
      </c>
      <c r="H2910">
        <v>2.7614905226030773E-2</v>
      </c>
      <c r="I2910">
        <v>0</v>
      </c>
      <c r="J2910">
        <v>1.6568943135618461</v>
      </c>
      <c r="K2910">
        <v>2.7614905226030773E-2</v>
      </c>
      <c r="L2910">
        <v>-1</v>
      </c>
      <c r="M2910">
        <v>-1</v>
      </c>
      <c r="N2910">
        <v>0.55229810452061523</v>
      </c>
      <c r="O2910">
        <v>5.565948781340067</v>
      </c>
      <c r="P2910">
        <v>-0.24509476083132026</v>
      </c>
      <c r="Q2910">
        <v>-0.28459106701299253</v>
      </c>
      <c r="R2910">
        <v>-9.1981033039599536E-2</v>
      </c>
      <c r="S2910">
        <v>0.32001670730640885</v>
      </c>
      <c r="T2910">
        <v>0.2401922517054382</v>
      </c>
      <c r="U2910">
        <v>2.3153054902214712E-2</v>
      </c>
      <c r="V2910">
        <v>-6.5694829120745597E-3</v>
      </c>
      <c r="W2910">
        <v>20.880105919315522</v>
      </c>
      <c r="X2910">
        <v>0.55055485771308232</v>
      </c>
      <c r="Y2910">
        <v>-1</v>
      </c>
      <c r="Z2910">
        <v>-1</v>
      </c>
      <c r="AA2910">
        <v>35.336695692964796</v>
      </c>
      <c r="AB2910">
        <v>5.633284551894166E-2</v>
      </c>
      <c r="AC2910">
        <v>5.6523288881215716E-2</v>
      </c>
      <c r="AD2910">
        <v>5.2456747354687916E-2</v>
      </c>
      <c r="AE2910">
        <v>11.993344007679847</v>
      </c>
      <c r="AF2910">
        <v>-1</v>
      </c>
      <c r="AG2910">
        <v>-1</v>
      </c>
      <c r="AH2910">
        <v>-1</v>
      </c>
      <c r="AI2910">
        <v>-3.8693624270194314E-3</v>
      </c>
      <c r="AJ2910">
        <v>-6.5694829120745597E-3</v>
      </c>
      <c r="AK2910">
        <v>0.16404144616401306</v>
      </c>
      <c r="AL2910">
        <v>7.7865108252342524E-3</v>
      </c>
      <c r="AM2910">
        <v>0.18271731771299532</v>
      </c>
      <c r="AN2910">
        <v>7.2354250205844406E-4</v>
      </c>
      <c r="AO2910">
        <v>5.0397178117084387</v>
      </c>
      <c r="AP2910">
        <v>0.40544347861414254</v>
      </c>
      <c r="AQ2910">
        <v>25.850944244594608</v>
      </c>
      <c r="AR2910">
        <v>0.6144936792104867</v>
      </c>
      <c r="AS2910">
        <v>0.62864457723068057</v>
      </c>
      <c r="AT2910">
        <v>-1</v>
      </c>
      <c r="AU2910">
        <v>-1</v>
      </c>
      <c r="AV2910">
        <v>-7.0346189842756424E-2</v>
      </c>
      <c r="AW2910">
        <v>46.166634977199941</v>
      </c>
      <c r="AX2910">
        <v>46.167192526212176</v>
      </c>
      <c r="AY2910">
        <v>9.9979420207708072E-2</v>
      </c>
      <c r="AZ2910">
        <v>-11.683106794133746</v>
      </c>
      <c r="BA2910">
        <v>1391.6979412215719</v>
      </c>
    </row>
    <row r="2911" spans="1:100" x14ac:dyDescent="0.25">
      <c r="A2911">
        <v>6201</v>
      </c>
      <c r="B2911" t="s">
        <v>2174</v>
      </c>
      <c r="C2911">
        <v>3</v>
      </c>
      <c r="D2911">
        <v>4.9670155726558329</v>
      </c>
      <c r="E2911">
        <v>6.6486835991334037E-2</v>
      </c>
      <c r="F2911">
        <v>-0.1396046640794823</v>
      </c>
      <c r="G2911">
        <v>-0.12307401757020604</v>
      </c>
      <c r="H2911">
        <v>0.58194644382874083</v>
      </c>
      <c r="I2911">
        <v>0</v>
      </c>
      <c r="J2911">
        <v>34.916786629724442</v>
      </c>
      <c r="K2911">
        <v>0.58194644382874083</v>
      </c>
      <c r="L2911">
        <v>-0.99999999999999944</v>
      </c>
      <c r="M2911">
        <v>-0.99999999999999944</v>
      </c>
      <c r="N2911">
        <v>11.638928876574818</v>
      </c>
      <c r="O2911">
        <v>39.76072818481007</v>
      </c>
      <c r="P2911">
        <v>0.298078221305836</v>
      </c>
      <c r="Q2911">
        <v>0.39986926230606967</v>
      </c>
      <c r="R2911">
        <v>0.16661359104032084</v>
      </c>
      <c r="S2911">
        <v>0.3333333333333332</v>
      </c>
      <c r="T2911">
        <v>0.37626751396417568</v>
      </c>
      <c r="U2911">
        <v>0.31477777801808887</v>
      </c>
      <c r="V2911">
        <v>4.2408170684658545E-3</v>
      </c>
      <c r="W2911">
        <v>17.86691994221292</v>
      </c>
      <c r="X2911">
        <v>1.4551445985827616</v>
      </c>
      <c r="Y2911">
        <v>-0.99999999999999944</v>
      </c>
      <c r="Z2911">
        <v>-0.99999999999999944</v>
      </c>
      <c r="AA2911">
        <v>57.237292258817874</v>
      </c>
      <c r="AB2911">
        <v>0.32099307966855667</v>
      </c>
      <c r="AC2911">
        <v>0.25110460954876185</v>
      </c>
      <c r="AD2911">
        <v>0.21197748529397409</v>
      </c>
      <c r="AE2911">
        <v>39.203758725564633</v>
      </c>
      <c r="AF2911">
        <v>-0.99999999999999944</v>
      </c>
      <c r="AG2911">
        <v>-0.99999999999999944</v>
      </c>
      <c r="AH2911">
        <v>-0.99999999999999944</v>
      </c>
      <c r="AI2911">
        <v>1.1476840524989556E-2</v>
      </c>
      <c r="AJ2911">
        <v>4.2408170684658545E-3</v>
      </c>
      <c r="AK2911">
        <v>0.12379600981774494</v>
      </c>
      <c r="AL2911">
        <v>0.3019070818584646</v>
      </c>
      <c r="AM2911">
        <v>-0.10107059974001663</v>
      </c>
      <c r="AN2911">
        <v>0.14920762162176737</v>
      </c>
      <c r="AO2911">
        <v>-1.9077849444116917</v>
      </c>
      <c r="AP2911">
        <v>5.2397259498365063</v>
      </c>
      <c r="AQ2911">
        <v>52.783706571937365</v>
      </c>
      <c r="AR2911">
        <v>1.0286194423840638</v>
      </c>
      <c r="AS2911">
        <v>2.0370910424115016</v>
      </c>
      <c r="AT2911">
        <v>-0.99999999999999944</v>
      </c>
      <c r="AU2911">
        <v>-0.99999999999999944</v>
      </c>
      <c r="AV2911">
        <v>4.353957347011473E-2</v>
      </c>
      <c r="AW2911">
        <v>102.23774639346443</v>
      </c>
      <c r="AX2911">
        <v>102.89136491081082</v>
      </c>
      <c r="AY2911">
        <v>0.42974585874694787</v>
      </c>
      <c r="AZ2911">
        <v>70.815372465833988</v>
      </c>
      <c r="BA2911">
        <v>1506.6621204807213</v>
      </c>
    </row>
    <row r="2912" spans="1:100" x14ac:dyDescent="0.25">
      <c r="A2912">
        <v>6202</v>
      </c>
      <c r="B2912" t="s">
        <v>3160</v>
      </c>
      <c r="C2912">
        <v>2</v>
      </c>
      <c r="D2912">
        <v>4.8291350120150627</v>
      </c>
      <c r="E2912">
        <v>0.24372077558090344</v>
      </c>
      <c r="F2912">
        <v>0.68382863196594468</v>
      </c>
      <c r="G2912">
        <v>0.69460083144820439</v>
      </c>
      <c r="H2912">
        <v>0.19592624811133452</v>
      </c>
      <c r="I2912">
        <v>0</v>
      </c>
      <c r="J2912">
        <v>11.755574886680069</v>
      </c>
      <c r="K2912">
        <v>0.19592624811133452</v>
      </c>
      <c r="L2912">
        <v>-1</v>
      </c>
      <c r="M2912">
        <v>-1</v>
      </c>
      <c r="N2912">
        <v>3.91852496222669</v>
      </c>
      <c r="O2912">
        <v>16.055837508828684</v>
      </c>
      <c r="P2912">
        <v>1.4020937369367958</v>
      </c>
      <c r="Q2912">
        <v>3.5653160919134139</v>
      </c>
      <c r="R2912">
        <v>1.1725148251907964</v>
      </c>
      <c r="S2912">
        <v>0.3514789069211115</v>
      </c>
      <c r="T2912">
        <v>0.37302629015482913</v>
      </c>
      <c r="U2912">
        <v>0.18763893512511437</v>
      </c>
      <c r="V2912">
        <v>1.518024508614798E-2</v>
      </c>
      <c r="W2912">
        <v>31.261496730136155</v>
      </c>
      <c r="X2912">
        <v>1.3125519185755923</v>
      </c>
      <c r="Y2912">
        <v>-1</v>
      </c>
      <c r="Z2912">
        <v>-1</v>
      </c>
      <c r="AA2912">
        <v>56.710307298569361</v>
      </c>
      <c r="AB2912">
        <v>0.24083442608838229</v>
      </c>
      <c r="AC2912">
        <v>0.2410948873597083</v>
      </c>
      <c r="AD2912">
        <v>0.23544332557090808</v>
      </c>
      <c r="AE2912">
        <v>28.990826003755011</v>
      </c>
      <c r="AF2912">
        <v>-1</v>
      </c>
      <c r="AG2912">
        <v>-1</v>
      </c>
      <c r="AH2912">
        <v>-1</v>
      </c>
      <c r="AI2912">
        <v>8.0569400655488357E-3</v>
      </c>
      <c r="AJ2912">
        <v>1.518024508614798E-2</v>
      </c>
      <c r="AK2912">
        <v>-5.8235382590429388E-2</v>
      </c>
      <c r="AL2912">
        <v>0.23006333957967673</v>
      </c>
      <c r="AM2912">
        <v>-7.6173699836172767E-2</v>
      </c>
      <c r="AN2912">
        <v>0.25961456005122652</v>
      </c>
      <c r="AO2912">
        <v>-1.5526614952552125</v>
      </c>
      <c r="AP2912">
        <v>6.9978227855777932</v>
      </c>
      <c r="AQ2912">
        <v>36.902667474317134</v>
      </c>
      <c r="AR2912">
        <v>0.85776374018290591</v>
      </c>
      <c r="AS2912">
        <v>1.4153494317098056</v>
      </c>
      <c r="AT2912">
        <v>-1</v>
      </c>
      <c r="AU2912">
        <v>-1</v>
      </c>
      <c r="AV2912">
        <v>1.6076907309098698</v>
      </c>
      <c r="AW2912">
        <v>70.798158589830507</v>
      </c>
      <c r="AX2912">
        <v>71.121404802086275</v>
      </c>
      <c r="AY2912">
        <v>0.28970820706650635</v>
      </c>
      <c r="AZ2912">
        <v>21.555957592142239</v>
      </c>
      <c r="BA2912">
        <v>1387.3885977578043</v>
      </c>
    </row>
    <row r="2913" spans="1:100" x14ac:dyDescent="0.25">
      <c r="A2913">
        <v>6203</v>
      </c>
      <c r="B2913" t="s">
        <v>3161</v>
      </c>
      <c r="C2913">
        <v>3</v>
      </c>
      <c r="D2913">
        <v>4.6238424925729156</v>
      </c>
      <c r="E2913">
        <v>-0.42729306932602956</v>
      </c>
      <c r="F2913">
        <v>-0.19894683325000523</v>
      </c>
      <c r="G2913">
        <v>-0.36608720428328601</v>
      </c>
      <c r="H2913">
        <v>0.14442719859720518</v>
      </c>
      <c r="I2913">
        <v>0</v>
      </c>
      <c r="J2913">
        <v>8.665631915832309</v>
      </c>
      <c r="K2913">
        <v>0.14442719859720518</v>
      </c>
      <c r="L2913">
        <v>-0.99999999999999911</v>
      </c>
      <c r="M2913">
        <v>-0.99999999999999911</v>
      </c>
      <c r="N2913">
        <v>2.8885439719441028</v>
      </c>
      <c r="O2913">
        <v>12.923387204121941</v>
      </c>
      <c r="P2913">
        <v>-1.6200801592032663</v>
      </c>
      <c r="Q2913">
        <v>3.8752730068828316</v>
      </c>
      <c r="R2913">
        <v>1.0583422740918809</v>
      </c>
      <c r="S2913">
        <v>0.33333333333333315</v>
      </c>
      <c r="T2913">
        <v>0.23401326084313151</v>
      </c>
      <c r="U2913">
        <v>0.12644886783233791</v>
      </c>
      <c r="V2913">
        <v>-8.6806955691976009E-3</v>
      </c>
      <c r="W2913">
        <v>21.627502713695986</v>
      </c>
      <c r="X2913">
        <v>0.77984216439914689</v>
      </c>
      <c r="Y2913">
        <v>-0.99999999999999911</v>
      </c>
      <c r="Z2913">
        <v>-0.99999999999999911</v>
      </c>
      <c r="AA2913">
        <v>18.121625230529645</v>
      </c>
      <c r="AB2913">
        <v>6.6046825862046743E-2</v>
      </c>
      <c r="AC2913">
        <v>-0.22055838835410738</v>
      </c>
      <c r="AD2913">
        <v>6.322716734689611E-2</v>
      </c>
      <c r="AE2913">
        <v>-4.5642197572582264</v>
      </c>
      <c r="AF2913">
        <v>-0.99999999999999911</v>
      </c>
      <c r="AG2913">
        <v>-0.99999999999999911</v>
      </c>
      <c r="AH2913">
        <v>-0.99999999999999911</v>
      </c>
      <c r="AI2913">
        <v>0</v>
      </c>
      <c r="AJ2913">
        <v>-8.6806955691976009E-3</v>
      </c>
      <c r="AK2913">
        <v>9.5915128360247626E-2</v>
      </c>
      <c r="AL2913">
        <v>6.4635063254525935E-2</v>
      </c>
      <c r="AM2913">
        <v>0.27814209006770535</v>
      </c>
      <c r="AN2913">
        <v>0.10536333293228692</v>
      </c>
      <c r="AO2913">
        <v>7.4331278934938734</v>
      </c>
      <c r="AP2913">
        <v>2.9572586395798046</v>
      </c>
      <c r="AQ2913">
        <v>30.293134629528296</v>
      </c>
      <c r="AR2913">
        <v>0.68511476643960512</v>
      </c>
      <c r="AS2913">
        <v>0.92426936299635254</v>
      </c>
      <c r="AT2913">
        <v>-0.99999999999999911</v>
      </c>
      <c r="AU2913">
        <v>-0.99999999999999911</v>
      </c>
      <c r="AV2913">
        <v>0.69225506980859453</v>
      </c>
      <c r="AW2913">
        <v>34.002271074231373</v>
      </c>
      <c r="AX2913">
        <v>33.13420151731161</v>
      </c>
      <c r="AY2913">
        <v>-9.2459569015419546E-2</v>
      </c>
      <c r="AZ2913">
        <v>-85.0655013999977</v>
      </c>
      <c r="BA2913">
        <v>1290.1181764407031</v>
      </c>
    </row>
    <row r="2914" spans="1:100" x14ac:dyDescent="0.25">
      <c r="A2914">
        <v>6204</v>
      </c>
      <c r="B2914" t="s">
        <v>3162</v>
      </c>
      <c r="C2914">
        <v>3</v>
      </c>
      <c r="D2914">
        <v>4.1391359122581894</v>
      </c>
      <c r="E2914">
        <v>-9.5349233745231805E-3</v>
      </c>
      <c r="F2914">
        <v>0.90424588573507492</v>
      </c>
      <c r="G2914">
        <v>0.90424588573507492</v>
      </c>
      <c r="H2914">
        <v>6.591540788504538E-2</v>
      </c>
      <c r="I2914">
        <v>0</v>
      </c>
      <c r="J2914">
        <v>3.9549244731027215</v>
      </c>
      <c r="K2914">
        <v>6.591540788504538E-2</v>
      </c>
      <c r="L2914">
        <v>-0.99999999999999978</v>
      </c>
      <c r="M2914">
        <v>-0.99999999999999978</v>
      </c>
      <c r="N2914">
        <v>1.3183081577009075</v>
      </c>
      <c r="O2914">
        <v>8.9983062710959896</v>
      </c>
      <c r="P2914">
        <v>1.0497994009069456</v>
      </c>
      <c r="Q2914">
        <v>-0.38560965036746853</v>
      </c>
      <c r="R2914">
        <v>-9.9444361446375307E-2</v>
      </c>
      <c r="S2914">
        <v>0.25218863436979622</v>
      </c>
      <c r="T2914">
        <v>0.29364196071060444</v>
      </c>
      <c r="U2914">
        <v>1.2124957404516645E-2</v>
      </c>
      <c r="V2914">
        <v>-9.5349233745231805E-3</v>
      </c>
      <c r="W2914">
        <v>19.300208849013952</v>
      </c>
      <c r="X2914">
        <v>0.43151410394355427</v>
      </c>
      <c r="Y2914">
        <v>-0.99999999999999978</v>
      </c>
      <c r="Z2914">
        <v>-0.99999999999999978</v>
      </c>
      <c r="AA2914">
        <v>36.106477252004908</v>
      </c>
      <c r="AB2914">
        <v>8.1463854591987545E-2</v>
      </c>
      <c r="AC2914">
        <v>0.11099125469764702</v>
      </c>
      <c r="AD2914">
        <v>0.14565914599911217</v>
      </c>
      <c r="AE2914">
        <v>16.905712764437336</v>
      </c>
      <c r="AF2914">
        <v>-0.99999999999999978</v>
      </c>
      <c r="AG2914">
        <v>-0.99999999999999978</v>
      </c>
      <c r="AH2914">
        <v>-0.99999999999999978</v>
      </c>
      <c r="AI2914">
        <v>2.9032180279522219E-2</v>
      </c>
      <c r="AJ2914">
        <v>-9.5349233745231805E-3</v>
      </c>
      <c r="AK2914">
        <v>-0.10147042747842033</v>
      </c>
      <c r="AL2914">
        <v>1.8463803809928681E-2</v>
      </c>
      <c r="AM2914">
        <v>0.12323603995462554</v>
      </c>
      <c r="AN2914">
        <v>0.4562760982677615</v>
      </c>
      <c r="AO2914">
        <v>2.5735488614735362</v>
      </c>
      <c r="AP2914">
        <v>11.499221475743681</v>
      </c>
      <c r="AQ2914">
        <v>23.25513332211667</v>
      </c>
      <c r="AR2914">
        <v>0.54842062911039402</v>
      </c>
      <c r="AS2914">
        <v>0.4974295118285994</v>
      </c>
      <c r="AT2914">
        <v>-0.99999999999999978</v>
      </c>
      <c r="AU2914">
        <v>-0.99999999999999978</v>
      </c>
      <c r="AV2914">
        <v>0.8048015242887</v>
      </c>
      <c r="AW2914">
        <v>56.604004998844559</v>
      </c>
      <c r="AX2914">
        <v>56.231156266982694</v>
      </c>
      <c r="AY2914">
        <v>8.405100056338688E-2</v>
      </c>
      <c r="AZ2914">
        <v>5.1296465232237871</v>
      </c>
      <c r="BA2914">
        <v>1397.6318766414008</v>
      </c>
    </row>
    <row r="2915" spans="1:100" x14ac:dyDescent="0.25">
      <c r="A2915">
        <v>6210</v>
      </c>
      <c r="B2915" t="s">
        <v>3163</v>
      </c>
      <c r="C2915">
        <v>3</v>
      </c>
      <c r="D2915">
        <v>1.3282946667457753</v>
      </c>
      <c r="E2915">
        <v>0</v>
      </c>
      <c r="F2915">
        <v>0.45238669012754407</v>
      </c>
      <c r="G2915">
        <v>0.45238669012754407</v>
      </c>
      <c r="H2915">
        <v>-3.1188227696707031E-2</v>
      </c>
      <c r="I2915">
        <v>0</v>
      </c>
      <c r="J2915">
        <v>-1.8712936618024252</v>
      </c>
      <c r="K2915">
        <v>-3.1188227696707031E-2</v>
      </c>
      <c r="L2915">
        <v>-0.99999999999999933</v>
      </c>
      <c r="M2915">
        <v>-0.99999999999999933</v>
      </c>
      <c r="N2915">
        <v>-0.62376455393414054</v>
      </c>
      <c r="O2915">
        <v>-9.0612304929099788E-2</v>
      </c>
      <c r="P2915">
        <v>-1.7317144125153903</v>
      </c>
      <c r="Q2915">
        <v>-2.179818145067197</v>
      </c>
      <c r="R2915">
        <v>-0.91107404957063876</v>
      </c>
      <c r="S2915">
        <v>0.23194967114257684</v>
      </c>
      <c r="T2915">
        <v>7.482424218163243E-2</v>
      </c>
      <c r="U2915">
        <v>-5.9446432379366483E-2</v>
      </c>
      <c r="V2915">
        <v>0</v>
      </c>
      <c r="W2915">
        <v>11.140628345661996</v>
      </c>
      <c r="X2915">
        <v>-0.16883921601531171</v>
      </c>
      <c r="Y2915">
        <v>-0.99999999999999933</v>
      </c>
      <c r="Z2915">
        <v>-0.99999999999999933</v>
      </c>
      <c r="AA2915">
        <v>17.080452183600535</v>
      </c>
      <c r="AB2915">
        <v>-2.4780652772168836E-2</v>
      </c>
      <c r="AC2915">
        <v>0.19346055036701088</v>
      </c>
      <c r="AD2915">
        <v>-3.1661939844658718E-2</v>
      </c>
      <c r="AE2915">
        <v>6.8508978875091708</v>
      </c>
      <c r="AF2915">
        <v>-0.99999999999999933</v>
      </c>
      <c r="AG2915">
        <v>-0.99999999999999933</v>
      </c>
      <c r="AH2915">
        <v>-0.99999999999999933</v>
      </c>
      <c r="AI2915">
        <v>1.7697074947395225E-3</v>
      </c>
      <c r="AJ2915">
        <v>0</v>
      </c>
      <c r="AK2915">
        <v>0.27392737593357758</v>
      </c>
      <c r="AL2915">
        <v>-2.0829231141998146E-2</v>
      </c>
      <c r="AM2915">
        <v>1.1620210070026702E-3</v>
      </c>
      <c r="AN2915">
        <v>-0.18977461043411961</v>
      </c>
      <c r="AO2915">
        <v>1.3986874048429545</v>
      </c>
      <c r="AP2915">
        <v>-4.8485114165629826</v>
      </c>
      <c r="AQ2915">
        <v>9.2693346838595776</v>
      </c>
      <c r="AR2915">
        <v>0.247327480944843</v>
      </c>
      <c r="AS2915">
        <v>-0.20002744371201867</v>
      </c>
      <c r="AT2915">
        <v>-0.99999999999999933</v>
      </c>
      <c r="AU2915">
        <v>-0.99999999999999933</v>
      </c>
      <c r="AV2915">
        <v>-0.45868735944309469</v>
      </c>
      <c r="AW2915">
        <v>12.141328462108456</v>
      </c>
      <c r="AX2915">
        <v>12.176722612003244</v>
      </c>
      <c r="AY2915">
        <v>-0.12971389460121471</v>
      </c>
      <c r="AZ2915">
        <v>-69.292018969036206</v>
      </c>
      <c r="BA2915">
        <v>1356.6160858489447</v>
      </c>
    </row>
    <row r="2916" spans="1:100" x14ac:dyDescent="0.25">
      <c r="A2916">
        <v>6213</v>
      </c>
      <c r="B2916" t="s">
        <v>3164</v>
      </c>
      <c r="C2916">
        <v>3</v>
      </c>
      <c r="D2916">
        <v>5.0776288339441189</v>
      </c>
      <c r="E2916">
        <v>-9.5496593182752471E-2</v>
      </c>
      <c r="F2916">
        <v>-2.2326930307667154E-2</v>
      </c>
      <c r="G2916">
        <v>-4.3427410243691157E-2</v>
      </c>
      <c r="H2916">
        <v>0.16587724422811212</v>
      </c>
      <c r="I2916">
        <v>0</v>
      </c>
      <c r="J2916">
        <v>9.9526346536867294</v>
      </c>
      <c r="K2916">
        <v>0.16587724422811212</v>
      </c>
      <c r="L2916">
        <v>-1.0000000000000002</v>
      </c>
      <c r="M2916">
        <v>-1.0000000000000002</v>
      </c>
      <c r="N2916">
        <v>3.3175448845622433</v>
      </c>
      <c r="O2916">
        <v>14.986836077387158</v>
      </c>
      <c r="P2916">
        <v>0.41442540963167823</v>
      </c>
      <c r="Q2916">
        <v>-6.1202246790439056E-2</v>
      </c>
      <c r="R2916">
        <v>4.3821934626314694E-2</v>
      </c>
      <c r="S2916">
        <v>0.33333333333333343</v>
      </c>
      <c r="T2916">
        <v>0.20518279230223288</v>
      </c>
      <c r="U2916">
        <v>-6.7473893238658517E-2</v>
      </c>
      <c r="V2916">
        <v>0</v>
      </c>
      <c r="W2916">
        <v>12.206599526751836</v>
      </c>
      <c r="X2916">
        <v>4.8661286013293434E-2</v>
      </c>
      <c r="Y2916">
        <v>-1.0000000000000002</v>
      </c>
      <c r="Z2916">
        <v>-1.0000000000000002</v>
      </c>
      <c r="AA2916">
        <v>10.393766779374753</v>
      </c>
      <c r="AB2916">
        <v>-3.3789657675062659E-2</v>
      </c>
      <c r="AC2916">
        <v>0.22908551236690858</v>
      </c>
      <c r="AD2916">
        <v>-0.23242894833191391</v>
      </c>
      <c r="AE2916">
        <v>-1.8566546820033902</v>
      </c>
      <c r="AF2916">
        <v>-1.0000000000000002</v>
      </c>
      <c r="AG2916">
        <v>-1.0000000000000002</v>
      </c>
      <c r="AH2916">
        <v>-1.0000000000000002</v>
      </c>
      <c r="AI2916">
        <v>0</v>
      </c>
      <c r="AJ2916">
        <v>0</v>
      </c>
      <c r="AK2916">
        <v>3.5483901147938639E-2</v>
      </c>
      <c r="AL2916">
        <v>-4.9044520487765683E-2</v>
      </c>
      <c r="AM2916">
        <v>9.797579935168034E-3</v>
      </c>
      <c r="AN2916">
        <v>-1.1070872918739273E-2</v>
      </c>
      <c r="AO2916">
        <v>0.42235900411889371</v>
      </c>
      <c r="AP2916">
        <v>-0.52199442540731011</v>
      </c>
      <c r="AQ2916">
        <v>22.15923418043856</v>
      </c>
      <c r="AR2916">
        <v>0.47104223239690773</v>
      </c>
      <c r="AS2916">
        <v>0.21453853024140568</v>
      </c>
      <c r="AT2916">
        <v>-1.0000000000000002</v>
      </c>
      <c r="AU2916">
        <v>-1.0000000000000002</v>
      </c>
      <c r="AV2916">
        <v>3.9452438262353989E-4</v>
      </c>
      <c r="AW2916">
        <v>24.858608431354611</v>
      </c>
      <c r="AX2916">
        <v>24.858608431354611</v>
      </c>
      <c r="AY2916">
        <v>-2.8856294399880727E-2</v>
      </c>
      <c r="AZ2916">
        <v>-34.913030262602469</v>
      </c>
      <c r="BA2916">
        <v>1342.1480669845046</v>
      </c>
    </row>
    <row r="2917" spans="1:100" x14ac:dyDescent="0.25">
      <c r="A2917">
        <v>6214</v>
      </c>
      <c r="B2917" t="s">
        <v>3165</v>
      </c>
      <c r="C2917">
        <v>3</v>
      </c>
      <c r="D2917">
        <v>1.4697727802476339</v>
      </c>
      <c r="E2917">
        <v>0</v>
      </c>
      <c r="F2917">
        <v>6.8351871039343537E-2</v>
      </c>
      <c r="G2917">
        <v>6.8351871039343537E-2</v>
      </c>
      <c r="H2917">
        <v>0.23339546492520738</v>
      </c>
      <c r="I2917">
        <v>0</v>
      </c>
      <c r="J2917">
        <v>14.003727895512437</v>
      </c>
      <c r="K2917">
        <v>0.23339546492520738</v>
      </c>
      <c r="L2917">
        <v>-0.99999999999999989</v>
      </c>
      <c r="M2917">
        <v>-0.99999999999999989</v>
      </c>
      <c r="N2917">
        <v>4.6679092985041457</v>
      </c>
      <c r="O2917">
        <v>15.541852546799408</v>
      </c>
      <c r="P2917">
        <v>0.10896083880921208</v>
      </c>
      <c r="Q2917">
        <v>3.1715558803750654</v>
      </c>
      <c r="R2917">
        <v>0.99779696681395635</v>
      </c>
      <c r="S2917">
        <v>0.3406565527904154</v>
      </c>
      <c r="T2917">
        <v>0.28447417122621027</v>
      </c>
      <c r="U2917">
        <v>-3.9175846075604571E-2</v>
      </c>
      <c r="V2917">
        <v>0</v>
      </c>
      <c r="W2917">
        <v>14.102376520632539</v>
      </c>
      <c r="X2917">
        <v>0.16772027438500542</v>
      </c>
      <c r="Y2917">
        <v>-0.99999999999999989</v>
      </c>
      <c r="Z2917">
        <v>-0.99999999999999989</v>
      </c>
      <c r="AA2917">
        <v>18.388976855671665</v>
      </c>
      <c r="AB2917">
        <v>1.5628467524856859E-2</v>
      </c>
      <c r="AC2917">
        <v>-6.639913075893901E-2</v>
      </c>
      <c r="AD2917">
        <v>0.11654673059858545</v>
      </c>
      <c r="AE2917">
        <v>3.2888033682251643</v>
      </c>
      <c r="AF2917">
        <v>-0.99999999999999989</v>
      </c>
      <c r="AG2917">
        <v>-0.99999999999999989</v>
      </c>
      <c r="AH2917">
        <v>-0.99999999999999989</v>
      </c>
      <c r="AI2917">
        <v>0</v>
      </c>
      <c r="AJ2917">
        <v>0</v>
      </c>
      <c r="AK2917">
        <v>-0.40965977873503756</v>
      </c>
      <c r="AL2917">
        <v>-0.16071565960431433</v>
      </c>
      <c r="AM2917">
        <v>0.17654967761472895</v>
      </c>
      <c r="AN2917">
        <v>0.15799248366141849</v>
      </c>
      <c r="AO2917">
        <v>2.3654430466930365</v>
      </c>
      <c r="AP2917">
        <v>3.1462337935138915</v>
      </c>
      <c r="AQ2917">
        <v>28.106104416144991</v>
      </c>
      <c r="AR2917">
        <v>0.58595487794102108</v>
      </c>
      <c r="AS2917">
        <v>0.40111573931021299</v>
      </c>
      <c r="AT2917">
        <v>-0.99999999999999989</v>
      </c>
      <c r="AU2917">
        <v>-0.99999999999999989</v>
      </c>
      <c r="AV2917">
        <v>1.0661488378532997</v>
      </c>
      <c r="AW2917">
        <v>37.077063195984998</v>
      </c>
      <c r="AX2917">
        <v>37.077063195984998</v>
      </c>
      <c r="AY2917">
        <v>0.23539552288061122</v>
      </c>
      <c r="AZ2917">
        <v>4.1192539423092782</v>
      </c>
      <c r="BA2917">
        <v>1374.5411155058848</v>
      </c>
    </row>
    <row r="2918" spans="1:100" x14ac:dyDescent="0.25">
      <c r="A2918">
        <v>6215</v>
      </c>
      <c r="B2918" t="s">
        <v>3166</v>
      </c>
      <c r="C2918">
        <v>3</v>
      </c>
      <c r="D2918">
        <v>4.9944227648954049</v>
      </c>
      <c r="E2918">
        <v>0</v>
      </c>
      <c r="F2918">
        <v>0.38001040567457833</v>
      </c>
      <c r="G2918">
        <v>0.38001040567457833</v>
      </c>
      <c r="H2918">
        <v>0.20791634074928747</v>
      </c>
      <c r="I2918">
        <v>0</v>
      </c>
      <c r="J2918">
        <v>12.474980444957248</v>
      </c>
      <c r="K2918">
        <v>0.20791634074928747</v>
      </c>
      <c r="L2918">
        <v>-1.0000000000000002</v>
      </c>
      <c r="M2918">
        <v>-1.0000000000000002</v>
      </c>
      <c r="N2918">
        <v>4.1583268149857506</v>
      </c>
      <c r="O2918">
        <v>17.849413615527236</v>
      </c>
      <c r="P2918">
        <v>-0.44923442381707335</v>
      </c>
      <c r="Q2918">
        <v>-0.97223740096859212</v>
      </c>
      <c r="R2918">
        <v>-0.360530706988059</v>
      </c>
      <c r="S2918">
        <v>0.34487992562349634</v>
      </c>
      <c r="T2918">
        <v>0.33555542376789949</v>
      </c>
      <c r="U2918">
        <v>3.3920597558428606E-2</v>
      </c>
      <c r="V2918">
        <v>0</v>
      </c>
      <c r="W2918">
        <v>20.257584248021509</v>
      </c>
      <c r="X2918">
        <v>0.67811070951528618</v>
      </c>
      <c r="Y2918">
        <v>-1.0000000000000002</v>
      </c>
      <c r="Z2918">
        <v>-1.0000000000000002</v>
      </c>
      <c r="AA2918">
        <v>5.5054836365024924</v>
      </c>
      <c r="AB2918">
        <v>-0.13267285079121685</v>
      </c>
      <c r="AC2918">
        <v>-3.9771264725143335E-2</v>
      </c>
      <c r="AD2918">
        <v>-0.11538728257425873</v>
      </c>
      <c r="AE2918">
        <v>-14.391569904530943</v>
      </c>
      <c r="AF2918">
        <v>-1.0000000000000002</v>
      </c>
      <c r="AG2918">
        <v>-1.0000000000000002</v>
      </c>
      <c r="AH2918">
        <v>-1.0000000000000002</v>
      </c>
      <c r="AI2918">
        <v>0</v>
      </c>
      <c r="AJ2918">
        <v>0</v>
      </c>
      <c r="AK2918">
        <v>0.46190683788799214</v>
      </c>
      <c r="AL2918">
        <v>-0.47068330983658679</v>
      </c>
      <c r="AM2918">
        <v>0.87837924506647291</v>
      </c>
      <c r="AN2918">
        <v>4.8376547902963191E-3</v>
      </c>
      <c r="AO2918">
        <v>24.269015316101772</v>
      </c>
      <c r="AP2918">
        <v>-2.2324751794255238</v>
      </c>
      <c r="AQ2918">
        <v>32.732564692978748</v>
      </c>
      <c r="AR2918">
        <v>0.71435594694982474</v>
      </c>
      <c r="AS2918">
        <v>0.88602705026457329</v>
      </c>
      <c r="AT2918">
        <v>-1.0000000000000002</v>
      </c>
      <c r="AU2918">
        <v>-1.0000000000000002</v>
      </c>
      <c r="AV2918">
        <v>1.9479698686519248E-2</v>
      </c>
      <c r="AW2918">
        <v>21.122422072604184</v>
      </c>
      <c r="AX2918">
        <v>21.122422072604184</v>
      </c>
      <c r="AY2918">
        <v>-0.12185305692607745</v>
      </c>
      <c r="AZ2918">
        <v>-38.196135774436122</v>
      </c>
      <c r="BA2918">
        <v>1328.9247432264083</v>
      </c>
    </row>
    <row r="2919" spans="1:100" x14ac:dyDescent="0.25">
      <c r="A2919">
        <v>6217</v>
      </c>
      <c r="B2919" t="s">
        <v>3167</v>
      </c>
      <c r="C2919">
        <v>3</v>
      </c>
      <c r="D2919">
        <v>4.6167287443323461</v>
      </c>
      <c r="E2919">
        <v>-2.1288803417021548E-2</v>
      </c>
      <c r="F2919">
        <v>-0.59329938644276636</v>
      </c>
      <c r="G2919">
        <v>-0.60320173562643953</v>
      </c>
      <c r="H2919">
        <v>0.22331025145320224</v>
      </c>
      <c r="I2919">
        <v>0</v>
      </c>
      <c r="J2919">
        <v>13.398615087192136</v>
      </c>
      <c r="K2919">
        <v>0.22331025145320224</v>
      </c>
      <c r="L2919">
        <v>-1.0000000000000018</v>
      </c>
      <c r="M2919">
        <v>-1.0000000000000018</v>
      </c>
      <c r="N2919">
        <v>4.466205029064044</v>
      </c>
      <c r="O2919">
        <v>17.412142095898041</v>
      </c>
      <c r="P2919">
        <v>-1.1974801232773691</v>
      </c>
      <c r="Q2919">
        <v>-0.77298750558736995</v>
      </c>
      <c r="R2919">
        <v>-0.29862900090897021</v>
      </c>
      <c r="S2919">
        <v>0.33333333333333331</v>
      </c>
      <c r="T2919">
        <v>0.40661515564396361</v>
      </c>
      <c r="U2919">
        <v>0.38076575034396321</v>
      </c>
      <c r="V2919">
        <v>-1.4717847097175942E-2</v>
      </c>
      <c r="W2919">
        <v>35.307445630835275</v>
      </c>
      <c r="X2919">
        <v>2.0055276980604204</v>
      </c>
      <c r="Y2919">
        <v>-1.0000000000000018</v>
      </c>
      <c r="Z2919">
        <v>-1.0000000000000018</v>
      </c>
      <c r="AA2919">
        <v>62.026987669821715</v>
      </c>
      <c r="AB2919">
        <v>6.4861625579199375E-2</v>
      </c>
      <c r="AC2919">
        <v>0.2262894381193703</v>
      </c>
      <c r="AD2919">
        <v>0.24921235709933787</v>
      </c>
      <c r="AE2919">
        <v>27.018171039895389</v>
      </c>
      <c r="AF2919">
        <v>-1.0000000000000018</v>
      </c>
      <c r="AG2919">
        <v>-1.0000000000000018</v>
      </c>
      <c r="AH2919">
        <v>-1.0000000000000018</v>
      </c>
      <c r="AI2919">
        <v>0</v>
      </c>
      <c r="AJ2919">
        <v>-1.4717847097175942E-2</v>
      </c>
      <c r="AK2919">
        <v>0.15142340622263309</v>
      </c>
      <c r="AL2919">
        <v>6.6929507409732247E-2</v>
      </c>
      <c r="AM2919">
        <v>0.50353407363806268</v>
      </c>
      <c r="AN2919">
        <v>0.24241430583015644</v>
      </c>
      <c r="AO2919">
        <v>13.34546887206473</v>
      </c>
      <c r="AP2919">
        <v>6.3950051828025716</v>
      </c>
      <c r="AQ2919">
        <v>48.706060718027388</v>
      </c>
      <c r="AR2919">
        <v>1.105996392224085</v>
      </c>
      <c r="AS2919">
        <v>2.2288379495136228</v>
      </c>
      <c r="AT2919">
        <v>-1.0000000000000018</v>
      </c>
      <c r="AU2919">
        <v>-1.0000000000000018</v>
      </c>
      <c r="AV2919">
        <v>-0.90183073653541002</v>
      </c>
      <c r="AW2919">
        <v>85.834134948522291</v>
      </c>
      <c r="AX2919">
        <v>84.362350238804694</v>
      </c>
      <c r="AY2919">
        <v>1.5349325547584128E-2</v>
      </c>
      <c r="AZ2919">
        <v>-5.7661076769269846</v>
      </c>
      <c r="BA2919">
        <v>1364.5829638129999</v>
      </c>
      <c r="CU2919" t="e">
        <v>#N/A</v>
      </c>
      <c r="CV2919" t="e">
        <v>#N/A</v>
      </c>
    </row>
    <row r="2920" spans="1:100" x14ac:dyDescent="0.25">
      <c r="A2920">
        <v>6218</v>
      </c>
      <c r="B2920" t="s">
        <v>3168</v>
      </c>
      <c r="C2920">
        <v>2</v>
      </c>
      <c r="D2920">
        <v>2.8615349766269391</v>
      </c>
      <c r="E2920">
        <v>-0.19333844210932138</v>
      </c>
      <c r="F2920">
        <v>-0.40449656256482758</v>
      </c>
      <c r="G2920">
        <v>-0.39866654985440175</v>
      </c>
      <c r="H2920">
        <v>-3.0248431224340983E-2</v>
      </c>
      <c r="I2920">
        <v>0</v>
      </c>
      <c r="J2920">
        <v>-1.81490587346046</v>
      </c>
      <c r="K2920">
        <v>-3.0248431224340983E-2</v>
      </c>
      <c r="L2920">
        <v>-1</v>
      </c>
      <c r="M2920">
        <v>-1</v>
      </c>
      <c r="N2920">
        <v>-0.60496862448681998</v>
      </c>
      <c r="O2920">
        <v>1.9596561194173097</v>
      </c>
      <c r="P2920">
        <v>-0.81137758294919404</v>
      </c>
      <c r="Q2920">
        <v>-1.6081410394676696</v>
      </c>
      <c r="R2920">
        <v>-0.52669890784585949</v>
      </c>
      <c r="S2920">
        <v>0.30920039623333467</v>
      </c>
      <c r="T2920">
        <v>0.1945255691925637</v>
      </c>
      <c r="U2920">
        <v>-3.3395135288146124E-2</v>
      </c>
      <c r="V2920">
        <v>-1.4046767611316952E-2</v>
      </c>
      <c r="W2920">
        <v>17.311113485343544</v>
      </c>
      <c r="X2920">
        <v>0.2885897901719825</v>
      </c>
      <c r="Y2920">
        <v>-1</v>
      </c>
      <c r="Z2920">
        <v>-1</v>
      </c>
      <c r="AA2920">
        <v>27.988715109520374</v>
      </c>
      <c r="AB2920">
        <v>-7.0964923325780999E-3</v>
      </c>
      <c r="AC2920">
        <v>-6.9301202524860162E-3</v>
      </c>
      <c r="AD2920">
        <v>-1.0451751619399527E-2</v>
      </c>
      <c r="AE2920">
        <v>6.1498220994846058</v>
      </c>
      <c r="AF2920">
        <v>-1</v>
      </c>
      <c r="AG2920">
        <v>-1</v>
      </c>
      <c r="AH2920">
        <v>-1</v>
      </c>
      <c r="AI2920">
        <v>-7.9694761918216814E-3</v>
      </c>
      <c r="AJ2920">
        <v>-1.4046767611316952E-2</v>
      </c>
      <c r="AK2920">
        <v>0.24045744229865623</v>
      </c>
      <c r="AL2920">
        <v>-6.8629485309408891E-2</v>
      </c>
      <c r="AM2920">
        <v>0.27172081442108692</v>
      </c>
      <c r="AN2920">
        <v>-8.827995420603317E-2</v>
      </c>
      <c r="AO2920">
        <v>7.3060954384810524</v>
      </c>
      <c r="AP2920">
        <v>-1.8609341481584716</v>
      </c>
      <c r="AQ2920">
        <v>22.051499901538026</v>
      </c>
      <c r="AR2920">
        <v>0.53086047217261068</v>
      </c>
      <c r="AS2920">
        <v>0.35818527899498753</v>
      </c>
      <c r="AT2920">
        <v>-1</v>
      </c>
      <c r="AU2920">
        <v>-1</v>
      </c>
      <c r="AV2920">
        <v>-0.647234314298052</v>
      </c>
      <c r="AW2920">
        <v>37.698624956899835</v>
      </c>
      <c r="AX2920">
        <v>37.588246175835337</v>
      </c>
      <c r="AY2920">
        <v>3.4753034153544526E-2</v>
      </c>
      <c r="AZ2920">
        <v>-23.110281771813717</v>
      </c>
      <c r="BA2920">
        <v>1361.5854654655377</v>
      </c>
    </row>
    <row r="2921" spans="1:100" x14ac:dyDescent="0.25">
      <c r="A2921">
        <v>6219</v>
      </c>
      <c r="B2921" t="s">
        <v>3169</v>
      </c>
      <c r="C2921">
        <v>2</v>
      </c>
      <c r="D2921">
        <v>4.9619971160577743</v>
      </c>
      <c r="E2921">
        <v>0.27323317963111482</v>
      </c>
      <c r="F2921">
        <v>0.75731774185993228</v>
      </c>
      <c r="G2921">
        <v>0.76842366228205161</v>
      </c>
      <c r="H2921">
        <v>0.21119868317804552</v>
      </c>
      <c r="I2921">
        <v>0</v>
      </c>
      <c r="J2921">
        <v>12.671920990682731</v>
      </c>
      <c r="K2921">
        <v>0.21119868317804552</v>
      </c>
      <c r="L2921">
        <v>-1</v>
      </c>
      <c r="M2921">
        <v>-1</v>
      </c>
      <c r="N2921">
        <v>4.2239736635609102</v>
      </c>
      <c r="O2921">
        <v>17.007681524218466</v>
      </c>
      <c r="P2921">
        <v>1.5515582884254011</v>
      </c>
      <c r="Q2921">
        <v>3.91465355241741</v>
      </c>
      <c r="R2921">
        <v>1.2872541562179922</v>
      </c>
      <c r="S2921">
        <v>0.35433376145696349</v>
      </c>
      <c r="T2921">
        <v>0.38507954332297578</v>
      </c>
      <c r="U2921">
        <v>0.20256425080515689</v>
      </c>
      <c r="V2921">
        <v>1.7153797806227215E-2</v>
      </c>
      <c r="W2921">
        <v>32.203495732357013</v>
      </c>
      <c r="X2921">
        <v>1.3816949153192981</v>
      </c>
      <c r="Y2921">
        <v>-1</v>
      </c>
      <c r="Z2921">
        <v>-1</v>
      </c>
      <c r="AA2921">
        <v>58.649731521511612</v>
      </c>
      <c r="AB2921">
        <v>0.257575950222454</v>
      </c>
      <c r="AC2921">
        <v>0.25784276486219337</v>
      </c>
      <c r="AD2921">
        <v>0.2520473796172909</v>
      </c>
      <c r="AE2921">
        <v>30.533163766810873</v>
      </c>
      <c r="AF2921">
        <v>-1</v>
      </c>
      <c r="AG2921">
        <v>-1</v>
      </c>
      <c r="AH2921">
        <v>-1</v>
      </c>
      <c r="AI2921">
        <v>9.139123103728412E-3</v>
      </c>
      <c r="AJ2921">
        <v>1.7153797806227215E-2</v>
      </c>
      <c r="AK2921">
        <v>-7.840460217950955E-2</v>
      </c>
      <c r="AL2921">
        <v>0.25023255916875686</v>
      </c>
      <c r="AM2921">
        <v>-9.9665261290642279E-2</v>
      </c>
      <c r="AN2921">
        <v>0.28310612150569603</v>
      </c>
      <c r="AO2921">
        <v>-2.1508486594402276</v>
      </c>
      <c r="AP2921">
        <v>7.5960099497628084</v>
      </c>
      <c r="AQ2921">
        <v>37.905491897839319</v>
      </c>
      <c r="AR2921">
        <v>0.87983786867707359</v>
      </c>
      <c r="AS2921">
        <v>1.4867343936543276</v>
      </c>
      <c r="AT2921">
        <v>-1</v>
      </c>
      <c r="AU2921">
        <v>-1</v>
      </c>
      <c r="AV2921">
        <v>1.7599544433395318</v>
      </c>
      <c r="AW2921">
        <v>73.033203112197668</v>
      </c>
      <c r="AX2921">
        <v>73.385729832657262</v>
      </c>
      <c r="AY2921">
        <v>0.30692404366975556</v>
      </c>
      <c r="AZ2921">
        <v>24.572043399642208</v>
      </c>
      <c r="BA2921">
        <v>1444.3989145133362</v>
      </c>
    </row>
    <row r="2922" spans="1:100" x14ac:dyDescent="0.25">
      <c r="A2922">
        <v>6220</v>
      </c>
      <c r="B2922" t="s">
        <v>3170</v>
      </c>
      <c r="C2922">
        <v>2</v>
      </c>
      <c r="D2922">
        <v>3.5167786560622174</v>
      </c>
      <c r="E2922">
        <v>-4.7790421790264735E-2</v>
      </c>
      <c r="F2922">
        <v>-4.2066092926321769E-2</v>
      </c>
      <c r="G2922">
        <v>-3.4590249464427264E-2</v>
      </c>
      <c r="H2922">
        <v>4.5071515115143991E-2</v>
      </c>
      <c r="I2922">
        <v>0</v>
      </c>
      <c r="J2922">
        <v>2.7042909069086392</v>
      </c>
      <c r="K2922">
        <v>4.5071515115143991E-2</v>
      </c>
      <c r="L2922">
        <v>-1</v>
      </c>
      <c r="M2922">
        <v>-1</v>
      </c>
      <c r="N2922">
        <v>0.90143030230287979</v>
      </c>
      <c r="O2922">
        <v>6.6539199908666964</v>
      </c>
      <c r="P2922">
        <v>-7.4254658634719251E-2</v>
      </c>
      <c r="Q2922">
        <v>0.11470660497148233</v>
      </c>
      <c r="R2922">
        <v>3.9167649664273274E-2</v>
      </c>
      <c r="S2922">
        <v>0.32327984653108688</v>
      </c>
      <c r="T2922">
        <v>0.25396929102706406</v>
      </c>
      <c r="U2922">
        <v>4.0212902409196241E-2</v>
      </c>
      <c r="V2922">
        <v>-4.3136841622658448E-3</v>
      </c>
      <c r="W2922">
        <v>21.956824139158947</v>
      </c>
      <c r="X2922">
        <v>0.62958628364135327</v>
      </c>
      <c r="Y2922">
        <v>-1</v>
      </c>
      <c r="Z2922">
        <v>-1</v>
      </c>
      <c r="AA2922">
        <v>37.553485086503883</v>
      </c>
      <c r="AB2922">
        <v>7.5468645048034133E-2</v>
      </c>
      <c r="AC2922">
        <v>7.5666350400514074E-2</v>
      </c>
      <c r="AD2922">
        <v>7.1435416623823522E-2</v>
      </c>
      <c r="AE2922">
        <v>13.756257945719717</v>
      </c>
      <c r="AF2922">
        <v>-1</v>
      </c>
      <c r="AG2922">
        <v>-1</v>
      </c>
      <c r="AH2922">
        <v>-1</v>
      </c>
      <c r="AI2922">
        <v>-2.6324118658549557E-3</v>
      </c>
      <c r="AJ2922">
        <v>-4.3136841622658448E-3</v>
      </c>
      <c r="AK2922">
        <v>0.14098774211508452</v>
      </c>
      <c r="AL2922">
        <v>3.0840214874162789E-2</v>
      </c>
      <c r="AM2922">
        <v>0.15586612979138792</v>
      </c>
      <c r="AN2922">
        <v>2.7574730423665858E-2</v>
      </c>
      <c r="AO2922">
        <v>4.3559813989988738</v>
      </c>
      <c r="AP2922">
        <v>1.0891798913237067</v>
      </c>
      <c r="AQ2922">
        <v>26.997186783668081</v>
      </c>
      <c r="AR2922">
        <v>0.63972472115511803</v>
      </c>
      <c r="AS2922">
        <v>0.71023860118111759</v>
      </c>
      <c r="AT2922">
        <v>-1</v>
      </c>
      <c r="AU2922">
        <v>-1</v>
      </c>
      <c r="AV2922">
        <v>0.10369339300977354</v>
      </c>
      <c r="AW2922">
        <v>48.721322565743428</v>
      </c>
      <c r="AX2922">
        <v>48.755348150916006</v>
      </c>
      <c r="AY2922">
        <v>0.11965736561621057</v>
      </c>
      <c r="AZ2922">
        <v>-8.2356779392303441</v>
      </c>
      <c r="BA2922">
        <v>1400.3245778711048</v>
      </c>
    </row>
    <row r="2923" spans="1:100" x14ac:dyDescent="0.25">
      <c r="A2923">
        <v>6221</v>
      </c>
      <c r="B2923" t="s">
        <v>3171</v>
      </c>
      <c r="C2923">
        <v>3</v>
      </c>
      <c r="D2923">
        <v>-0.35317637969120985</v>
      </c>
      <c r="E2923">
        <v>-4.1820729734704928E-3</v>
      </c>
      <c r="F2923">
        <v>6.0566355682307123E-2</v>
      </c>
      <c r="G2923">
        <v>6.0566355682307123E-2</v>
      </c>
      <c r="H2923">
        <v>-1.6293516143716175E-2</v>
      </c>
      <c r="I2923">
        <v>0</v>
      </c>
      <c r="J2923">
        <v>-0.97761096862296903</v>
      </c>
      <c r="K2923">
        <v>-1.6293516143716175E-2</v>
      </c>
      <c r="L2923">
        <v>-1.0000000000000009</v>
      </c>
      <c r="M2923">
        <v>-1.0000000000000009</v>
      </c>
      <c r="N2923">
        <v>-0.32587032287432272</v>
      </c>
      <c r="O2923">
        <v>-1.2702209926318742</v>
      </c>
      <c r="P2923">
        <v>2.8656153561541267</v>
      </c>
      <c r="Q2923">
        <v>0.13357402637100885</v>
      </c>
      <c r="R2923">
        <v>0.174423774108318</v>
      </c>
      <c r="S2923">
        <v>0.33333333333333304</v>
      </c>
      <c r="T2923">
        <v>0.31064123674377825</v>
      </c>
      <c r="U2923">
        <v>4.7404707223334772E-2</v>
      </c>
      <c r="V2923">
        <v>0</v>
      </c>
      <c r="W2923">
        <v>28.306911737766523</v>
      </c>
      <c r="X2923">
        <v>0.82719481852461174</v>
      </c>
      <c r="Y2923">
        <v>-1.0000000000000009</v>
      </c>
      <c r="Z2923">
        <v>-1.0000000000000009</v>
      </c>
      <c r="AA2923">
        <v>20.982265478062548</v>
      </c>
      <c r="AB2923">
        <v>-3.6867000312019588E-2</v>
      </c>
      <c r="AC2923">
        <v>-7.2820588502100311E-2</v>
      </c>
      <c r="AD2923">
        <v>-4.029381186212546E-2</v>
      </c>
      <c r="AE2923">
        <v>-7.4990700338122647</v>
      </c>
      <c r="AF2923">
        <v>-1.0000000000000009</v>
      </c>
      <c r="AG2923">
        <v>-1.0000000000000009</v>
      </c>
      <c r="AH2923">
        <v>-1.0000000000000009</v>
      </c>
      <c r="AI2923">
        <v>0</v>
      </c>
      <c r="AJ2923">
        <v>0</v>
      </c>
      <c r="AK2923">
        <v>-6.9931103270488515E-2</v>
      </c>
      <c r="AL2923">
        <v>-9.3888746212915486E-2</v>
      </c>
      <c r="AM2923">
        <v>0.44407519301675791</v>
      </c>
      <c r="AN2923">
        <v>-3.1490847323668789E-2</v>
      </c>
      <c r="AO2923">
        <v>10.752224309066506</v>
      </c>
      <c r="AP2923">
        <v>-1.2567149141562943</v>
      </c>
      <c r="AQ2923">
        <v>27.329300769143533</v>
      </c>
      <c r="AR2923">
        <v>0.69137927730044624</v>
      </c>
      <c r="AS2923">
        <v>0.81090130238089542</v>
      </c>
      <c r="AT2923">
        <v>-1.0000000000000009</v>
      </c>
      <c r="AU2923">
        <v>-1.0000000000000009</v>
      </c>
      <c r="AV2923">
        <v>0.23499012979062506</v>
      </c>
      <c r="AW2923">
        <v>18.455329571274376</v>
      </c>
      <c r="AX2923">
        <v>18.455329571274376</v>
      </c>
      <c r="AY2923">
        <v>-3.1738473698443813E-2</v>
      </c>
      <c r="AZ2923">
        <v>-52.977069720325282</v>
      </c>
      <c r="BA2923">
        <v>1390.0185506287839</v>
      </c>
    </row>
    <row r="2924" spans="1:100" x14ac:dyDescent="0.25">
      <c r="A2924">
        <v>6222</v>
      </c>
      <c r="B2924" t="s">
        <v>3172</v>
      </c>
      <c r="C2924">
        <v>3</v>
      </c>
      <c r="D2924">
        <v>3.5002066345183596</v>
      </c>
      <c r="E2924">
        <v>0</v>
      </c>
      <c r="F2924">
        <v>0.36852646197643535</v>
      </c>
      <c r="G2924">
        <v>0.36852646197643535</v>
      </c>
      <c r="H2924">
        <v>0.35428492864052075</v>
      </c>
      <c r="I2924">
        <v>0</v>
      </c>
      <c r="J2924">
        <v>21.257095718431248</v>
      </c>
      <c r="K2924">
        <v>0.35428492864052075</v>
      </c>
      <c r="L2924">
        <v>-0.99999999999999978</v>
      </c>
      <c r="M2924">
        <v>-0.99999999999999978</v>
      </c>
      <c r="N2924">
        <v>7.0856985728104158</v>
      </c>
      <c r="O2924">
        <v>25.125828814926031</v>
      </c>
      <c r="P2924">
        <v>1.3421391312984772</v>
      </c>
      <c r="Q2924">
        <v>1.8218619166877104</v>
      </c>
      <c r="R2924">
        <v>0.73247647074298905</v>
      </c>
      <c r="S2924">
        <v>0.33333333333333365</v>
      </c>
      <c r="T2924">
        <v>0.19863184260291314</v>
      </c>
      <c r="U2924">
        <v>-2.3514502139778352E-2</v>
      </c>
      <c r="V2924">
        <v>0</v>
      </c>
      <c r="W2924">
        <v>6.1666298062378981</v>
      </c>
      <c r="X2924">
        <v>6.9693688188520134E-2</v>
      </c>
      <c r="Y2924">
        <v>-0.99999999999999978</v>
      </c>
      <c r="Z2924">
        <v>-0.99999999999999978</v>
      </c>
      <c r="AA2924">
        <v>32.699297609495268</v>
      </c>
      <c r="AB2924">
        <v>-6.3438846399761384E-2</v>
      </c>
      <c r="AC2924">
        <v>0.34491518968192869</v>
      </c>
      <c r="AD2924">
        <v>0.23452748336812032</v>
      </c>
      <c r="AE2924">
        <v>25.800191332514377</v>
      </c>
      <c r="AF2924">
        <v>-0.99999999999999978</v>
      </c>
      <c r="AG2924">
        <v>-0.99999999999999978</v>
      </c>
      <c r="AH2924">
        <v>-0.99999999999999978</v>
      </c>
      <c r="AI2924">
        <v>0</v>
      </c>
      <c r="AJ2924">
        <v>0</v>
      </c>
      <c r="AK2924">
        <v>-5.8332982898269825E-3</v>
      </c>
      <c r="AL2924">
        <v>-0.14970958182399541</v>
      </c>
      <c r="AM2924">
        <v>7.0363989776595998E-2</v>
      </c>
      <c r="AN2924">
        <v>-0.1047877987864318</v>
      </c>
      <c r="AO2924">
        <v>1.7299332529657641</v>
      </c>
      <c r="AP2924">
        <v>-3.3682428787807712</v>
      </c>
      <c r="AQ2924">
        <v>27.423725524669099</v>
      </c>
      <c r="AR2924">
        <v>0.50845067379646847</v>
      </c>
      <c r="AS2924">
        <v>0.42397861682904092</v>
      </c>
      <c r="AT2924">
        <v>-0.99999999999999978</v>
      </c>
      <c r="AU2924">
        <v>-0.99999999999999978</v>
      </c>
      <c r="AV2924">
        <v>1.1010029327194246</v>
      </c>
      <c r="AW2924">
        <v>54.456883545640487</v>
      </c>
      <c r="AX2924">
        <v>54.456883545640487</v>
      </c>
      <c r="AY2924">
        <v>0.28699298544186214</v>
      </c>
      <c r="AZ2924">
        <v>11.298403377518854</v>
      </c>
      <c r="BA2924">
        <v>1429.1154562401821</v>
      </c>
      <c r="CU2924" t="e">
        <v>#N/A</v>
      </c>
      <c r="CV2924" t="e">
        <v>#N/A</v>
      </c>
    </row>
    <row r="2925" spans="1:100" x14ac:dyDescent="0.25">
      <c r="A2925">
        <v>6223</v>
      </c>
      <c r="B2925" t="s">
        <v>3173</v>
      </c>
      <c r="C2925">
        <v>2</v>
      </c>
      <c r="D2925">
        <v>3.1458736903625422</v>
      </c>
      <c r="E2925">
        <v>-0.1301788296122553</v>
      </c>
      <c r="F2925">
        <v>-0.24722222816083991</v>
      </c>
      <c r="G2925">
        <v>-0.24067801794865046</v>
      </c>
      <c r="H2925">
        <v>2.4361673959181068E-3</v>
      </c>
      <c r="I2925">
        <v>0</v>
      </c>
      <c r="J2925">
        <v>0.14617004375508724</v>
      </c>
      <c r="K2925">
        <v>2.4361673959181068E-3</v>
      </c>
      <c r="L2925">
        <v>-1</v>
      </c>
      <c r="M2925">
        <v>-1</v>
      </c>
      <c r="N2925">
        <v>4.8723347918362192E-2</v>
      </c>
      <c r="O2925">
        <v>3.9967012570274791</v>
      </c>
      <c r="P2925">
        <v>-0.49150790584640797</v>
      </c>
      <c r="Q2925">
        <v>-0.86052256018002771</v>
      </c>
      <c r="R2925">
        <v>-0.28114481223505644</v>
      </c>
      <c r="S2925">
        <v>0.31531008170365848</v>
      </c>
      <c r="T2925">
        <v>0.22032078391427751</v>
      </c>
      <c r="U2925">
        <v>-1.453408238596729E-3</v>
      </c>
      <c r="V2925">
        <v>-9.8231596385248421E-3</v>
      </c>
      <c r="W2925">
        <v>19.327089271378021</v>
      </c>
      <c r="X2925">
        <v>0.43656299065366516</v>
      </c>
      <c r="Y2925">
        <v>-1</v>
      </c>
      <c r="Z2925">
        <v>-1</v>
      </c>
      <c r="AA2925">
        <v>32.139284550764458</v>
      </c>
      <c r="AB2925">
        <v>2.8732109604398731E-2</v>
      </c>
      <c r="AC2925">
        <v>2.8912078553331375E-2</v>
      </c>
      <c r="AD2925">
        <v>2.5082650039836618E-2</v>
      </c>
      <c r="AE2925">
        <v>9.4505852392296337</v>
      </c>
      <c r="AF2925">
        <v>-1</v>
      </c>
      <c r="AG2925">
        <v>-1</v>
      </c>
      <c r="AH2925">
        <v>-1</v>
      </c>
      <c r="AI2925">
        <v>-5.6534919966327434E-3</v>
      </c>
      <c r="AJ2925">
        <v>-9.8231596385248421E-3</v>
      </c>
      <c r="AK2925">
        <v>0.19729321577725184</v>
      </c>
      <c r="AL2925">
        <v>-2.5465258788004499E-2</v>
      </c>
      <c r="AM2925">
        <v>0.22144643094859989</v>
      </c>
      <c r="AN2925">
        <v>-3.8005570733546143E-2</v>
      </c>
      <c r="AO2925">
        <v>6.0259127252610583</v>
      </c>
      <c r="AP2925">
        <v>-0.58075143493847792</v>
      </c>
      <c r="AQ2925">
        <v>24.197648411991239</v>
      </c>
      <c r="AR2925">
        <v>0.57810140176716485</v>
      </c>
      <c r="AS2925">
        <v>0.51095651805985465</v>
      </c>
      <c r="AT2925">
        <v>-1</v>
      </c>
      <c r="AU2925">
        <v>-1</v>
      </c>
      <c r="AV2925">
        <v>-0.32137414180718149</v>
      </c>
      <c r="AW2925">
        <v>42.481852568795745</v>
      </c>
      <c r="AX2925">
        <v>42.434137119011368</v>
      </c>
      <c r="AY2925">
        <v>7.1596714079586954E-2</v>
      </c>
      <c r="AZ2925">
        <v>-16.655544620089405</v>
      </c>
      <c r="BA2925">
        <v>1376.809867248684</v>
      </c>
    </row>
    <row r="2926" spans="1:100" x14ac:dyDescent="0.25">
      <c r="A2926">
        <v>6224</v>
      </c>
      <c r="B2926" t="s">
        <v>3174</v>
      </c>
      <c r="C2926">
        <v>3</v>
      </c>
      <c r="D2926">
        <v>4.9666416664557884</v>
      </c>
      <c r="E2926">
        <v>0</v>
      </c>
      <c r="F2926">
        <v>1.1521580513373968E-2</v>
      </c>
      <c r="G2926">
        <v>1.1521580513373968E-2</v>
      </c>
      <c r="H2926">
        <v>0.20895101326091636</v>
      </c>
      <c r="I2926">
        <v>0</v>
      </c>
      <c r="J2926">
        <v>12.537060795654986</v>
      </c>
      <c r="K2926">
        <v>0.20895101326091636</v>
      </c>
      <c r="L2926">
        <v>-1.0000000000000002</v>
      </c>
      <c r="M2926">
        <v>-1.0000000000000002</v>
      </c>
      <c r="N2926">
        <v>4.1790202652183295</v>
      </c>
      <c r="O2926">
        <v>17.515224042624148</v>
      </c>
      <c r="P2926">
        <v>-1.8224193299096192E-2</v>
      </c>
      <c r="Q2926">
        <v>-0.12177439860820856</v>
      </c>
      <c r="R2926">
        <v>-1.6699616061215859E-2</v>
      </c>
      <c r="S2926">
        <v>0.33038910892536166</v>
      </c>
      <c r="T2926">
        <v>0.25508986778960696</v>
      </c>
      <c r="U2926">
        <v>5.7878818684055214E-2</v>
      </c>
      <c r="V2926">
        <v>-1.3791593016032604E-2</v>
      </c>
      <c r="W2926">
        <v>16.824607564882989</v>
      </c>
      <c r="X2926">
        <v>0.4565901350328358</v>
      </c>
      <c r="Y2926">
        <v>-1.0000000000000002</v>
      </c>
      <c r="Z2926">
        <v>-1.0000000000000002</v>
      </c>
      <c r="AA2926">
        <v>37.737113411527126</v>
      </c>
      <c r="AB2926">
        <v>0.17001999078741167</v>
      </c>
      <c r="AC2926">
        <v>5.2557733777177457E-2</v>
      </c>
      <c r="AD2926">
        <v>0.19600638468951784</v>
      </c>
      <c r="AE2926">
        <v>20.929205462705351</v>
      </c>
      <c r="AF2926">
        <v>-1.0000000000000002</v>
      </c>
      <c r="AG2926">
        <v>-1.0000000000000002</v>
      </c>
      <c r="AH2926">
        <v>-1.0000000000000002</v>
      </c>
      <c r="AI2926">
        <v>0</v>
      </c>
      <c r="AJ2926">
        <v>-1.3791593016032604E-2</v>
      </c>
      <c r="AK2926">
        <v>7.5204663390319837E-2</v>
      </c>
      <c r="AL2926">
        <v>0.20769951889513721</v>
      </c>
      <c r="AM2926">
        <v>0.69468207844898389</v>
      </c>
      <c r="AN2926">
        <v>4.8498159316859565E-2</v>
      </c>
      <c r="AO2926">
        <v>17.743075278176203</v>
      </c>
      <c r="AP2926">
        <v>2.2509515773971751</v>
      </c>
      <c r="AQ2926">
        <v>29.361668360537983</v>
      </c>
      <c r="AR2926">
        <v>0.62956620238299121</v>
      </c>
      <c r="AS2926">
        <v>0.66554114829375233</v>
      </c>
      <c r="AT2926">
        <v>-1.0000000000000002</v>
      </c>
      <c r="AU2926">
        <v>-1.0000000000000002</v>
      </c>
      <c r="AV2926">
        <v>-5.1780355478418805E-3</v>
      </c>
      <c r="AW2926">
        <v>57.503289031548441</v>
      </c>
      <c r="AX2926">
        <v>56.124129729945174</v>
      </c>
      <c r="AY2926">
        <v>0.10549538422467039</v>
      </c>
      <c r="AZ2926">
        <v>-15.784965481491666</v>
      </c>
      <c r="BA2926">
        <v>1422.7155703355115</v>
      </c>
    </row>
    <row r="2927" spans="1:100" x14ac:dyDescent="0.25">
      <c r="A2927">
        <v>6225</v>
      </c>
      <c r="B2927" t="s">
        <v>3175</v>
      </c>
      <c r="C2927">
        <v>3</v>
      </c>
      <c r="D2927">
        <v>5.6579685698044786</v>
      </c>
      <c r="E2927">
        <v>0</v>
      </c>
      <c r="F2927">
        <v>-6.6468235155817956E-2</v>
      </c>
      <c r="G2927">
        <v>-6.6468235155817956E-2</v>
      </c>
      <c r="H2927">
        <v>3.6518819248479183E-2</v>
      </c>
      <c r="I2927">
        <v>0</v>
      </c>
      <c r="J2927">
        <v>2.1911291549087499</v>
      </c>
      <c r="K2927">
        <v>3.6518819248479183E-2</v>
      </c>
      <c r="L2927">
        <v>-1.0000000000000004</v>
      </c>
      <c r="M2927">
        <v>-1.0000000000000004</v>
      </c>
      <c r="N2927">
        <v>0.73037638496958379</v>
      </c>
      <c r="O2927">
        <v>7.7826294895574053</v>
      </c>
      <c r="P2927">
        <v>-0.29010210350780774</v>
      </c>
      <c r="Q2927">
        <v>1.812282193216596</v>
      </c>
      <c r="R2927">
        <v>0.48939153971621274</v>
      </c>
      <c r="S2927">
        <v>0.33117266568215598</v>
      </c>
      <c r="T2927">
        <v>0.36970115592752029</v>
      </c>
      <c r="U2927">
        <v>-0.16312150884882234</v>
      </c>
      <c r="V2927">
        <v>0</v>
      </c>
      <c r="W2927">
        <v>20.049339740494986</v>
      </c>
      <c r="X2927">
        <v>4.8236789560094112E-2</v>
      </c>
      <c r="Y2927">
        <v>-1.0000000000000004</v>
      </c>
      <c r="Z2927">
        <v>-1.0000000000000004</v>
      </c>
      <c r="AA2927">
        <v>46.345876969831458</v>
      </c>
      <c r="AB2927">
        <v>9.3629753572297719E-2</v>
      </c>
      <c r="AC2927">
        <v>0.21339295221647117</v>
      </c>
      <c r="AD2927">
        <v>0.20912020800363662</v>
      </c>
      <c r="AE2927">
        <v>25.807145689620274</v>
      </c>
      <c r="AF2927">
        <v>-1.0000000000000004</v>
      </c>
      <c r="AG2927">
        <v>-1.0000000000000004</v>
      </c>
      <c r="AH2927">
        <v>-1.0000000000000004</v>
      </c>
      <c r="AI2927">
        <v>0</v>
      </c>
      <c r="AJ2927">
        <v>0</v>
      </c>
      <c r="AK2927">
        <v>-5.7230367562111015E-2</v>
      </c>
      <c r="AL2927">
        <v>0.11317952193874374</v>
      </c>
      <c r="AM2927">
        <v>9.4589835120916149E-2</v>
      </c>
      <c r="AN2927">
        <v>-0.14579916877378479</v>
      </c>
      <c r="AO2927">
        <v>2.0785940402123484</v>
      </c>
      <c r="AP2927">
        <v>-3.0790816096509017</v>
      </c>
      <c r="AQ2927">
        <v>22.24046889540374</v>
      </c>
      <c r="AR2927">
        <v>0.53775231276085345</v>
      </c>
      <c r="AS2927">
        <v>8.4755608808573329E-2</v>
      </c>
      <c r="AT2927">
        <v>-1.0000000000000004</v>
      </c>
      <c r="AU2927">
        <v>-1.0000000000000004</v>
      </c>
      <c r="AV2927">
        <v>0.42292330456039484</v>
      </c>
      <c r="AW2927">
        <v>51.04942484973801</v>
      </c>
      <c r="AX2927">
        <v>51.04942484973801</v>
      </c>
      <c r="AY2927">
        <v>5.6877094255008656E-2</v>
      </c>
      <c r="AZ2927">
        <v>-11.292206666482745</v>
      </c>
      <c r="BA2927">
        <v>1439.0941308479296</v>
      </c>
      <c r="CU2927" t="e">
        <v>#N/A</v>
      </c>
      <c r="CV2927" t="e">
        <v>#N/A</v>
      </c>
    </row>
    <row r="2928" spans="1:100" x14ac:dyDescent="0.25">
      <c r="A2928">
        <v>6226</v>
      </c>
      <c r="B2928" t="s">
        <v>3176</v>
      </c>
      <c r="C2928">
        <v>3</v>
      </c>
      <c r="D2928">
        <v>3.4923569282938427</v>
      </c>
      <c r="E2928">
        <v>0</v>
      </c>
      <c r="F2928">
        <v>0.35727496268884373</v>
      </c>
      <c r="G2928">
        <v>0.35727496268884373</v>
      </c>
      <c r="H2928">
        <v>3.4774889087192326E-2</v>
      </c>
      <c r="I2928">
        <v>0</v>
      </c>
      <c r="J2928">
        <v>2.0864933452315402</v>
      </c>
      <c r="K2928">
        <v>3.4774889087192326E-2</v>
      </c>
      <c r="L2928">
        <v>-1.0000000000000002</v>
      </c>
      <c r="M2928">
        <v>-1.0000000000000002</v>
      </c>
      <c r="N2928">
        <v>0.69549778174384647</v>
      </c>
      <c r="O2928">
        <v>5.9361252362142274</v>
      </c>
      <c r="P2928">
        <v>-8.3779551755858134E-2</v>
      </c>
      <c r="Q2928">
        <v>0.3352900015065749</v>
      </c>
      <c r="R2928">
        <v>0.14942400735266162</v>
      </c>
      <c r="S2928">
        <v>0.33333333333333331</v>
      </c>
      <c r="T2928">
        <v>0.18960132172291888</v>
      </c>
      <c r="U2928">
        <v>-2.8062608398453405E-3</v>
      </c>
      <c r="V2928">
        <v>-1.2682132292237308E-2</v>
      </c>
      <c r="W2928">
        <v>18.906854913479091</v>
      </c>
      <c r="X2928">
        <v>0.24586136852537505</v>
      </c>
      <c r="Y2928">
        <v>-1.0000000000000002</v>
      </c>
      <c r="Z2928">
        <v>-1.0000000000000002</v>
      </c>
      <c r="AA2928">
        <v>91.797722236744377</v>
      </c>
      <c r="AB2928">
        <v>0.47667249995600436</v>
      </c>
      <c r="AC2928">
        <v>0.39990855435182776</v>
      </c>
      <c r="AD2928">
        <v>0.57824781201042119</v>
      </c>
      <c r="AE2928">
        <v>72.741443315912662</v>
      </c>
      <c r="AF2928">
        <v>-1.0000000000000002</v>
      </c>
      <c r="AG2928">
        <v>-1.0000000000000002</v>
      </c>
      <c r="AH2928">
        <v>-1.0000000000000002</v>
      </c>
      <c r="AI2928">
        <v>1.5447370128521869E-2</v>
      </c>
      <c r="AJ2928">
        <v>-1.2682132292237308E-2</v>
      </c>
      <c r="AK2928">
        <v>-3.5911978899957411E-2</v>
      </c>
      <c r="AL2928">
        <v>-8.5205200927458077E-2</v>
      </c>
      <c r="AM2928">
        <v>2.9587956034559541E-2</v>
      </c>
      <c r="AN2928">
        <v>-6.1254279094766273E-2</v>
      </c>
      <c r="AO2928">
        <v>0.56013900636420189</v>
      </c>
      <c r="AP2928">
        <v>-1.957382982006447</v>
      </c>
      <c r="AQ2928">
        <v>20.993348258710633</v>
      </c>
      <c r="AR2928">
        <v>0.50744626192416964</v>
      </c>
      <c r="AS2928">
        <v>0.28063625761256733</v>
      </c>
      <c r="AT2928">
        <v>-1.0000000000000002</v>
      </c>
      <c r="AU2928">
        <v>-1.0000000000000002</v>
      </c>
      <c r="AV2928">
        <v>0.50669897004150521</v>
      </c>
      <c r="AW2928">
        <v>95.776464490952208</v>
      </c>
      <c r="AX2928">
        <v>94.817198664298886</v>
      </c>
      <c r="AY2928">
        <v>0.34568951956654465</v>
      </c>
      <c r="AZ2928">
        <v>39.990996754577573</v>
      </c>
      <c r="BA2928">
        <v>1500.5439549765531</v>
      </c>
    </row>
    <row r="2929" spans="1:100" x14ac:dyDescent="0.25">
      <c r="A2929">
        <v>6230</v>
      </c>
      <c r="B2929" t="s">
        <v>3177</v>
      </c>
      <c r="C2929">
        <v>3</v>
      </c>
      <c r="D2929">
        <v>4.8910802511022746</v>
      </c>
      <c r="E2929">
        <v>0</v>
      </c>
      <c r="F2929">
        <v>-0.32011127778474496</v>
      </c>
      <c r="G2929">
        <v>-0.32011127778474496</v>
      </c>
      <c r="H2929">
        <v>8.9184691056627602E-2</v>
      </c>
      <c r="I2929">
        <v>0</v>
      </c>
      <c r="J2929">
        <v>5.3510814633976551</v>
      </c>
      <c r="K2929">
        <v>8.9184691056627602E-2</v>
      </c>
      <c r="L2929">
        <v>-1.0000000000000007</v>
      </c>
      <c r="M2929">
        <v>-1.0000000000000007</v>
      </c>
      <c r="N2929">
        <v>1.7836938211325526</v>
      </c>
      <c r="O2929">
        <v>9.9220504367151907</v>
      </c>
      <c r="P2929">
        <v>0</v>
      </c>
      <c r="Q2929">
        <v>0.63601970067426661</v>
      </c>
      <c r="R2929">
        <v>0.19522980817403413</v>
      </c>
      <c r="S2929">
        <v>0.33333333333333359</v>
      </c>
      <c r="T2929">
        <v>0.23344972116012686</v>
      </c>
      <c r="U2929">
        <v>-0.27593041368139143</v>
      </c>
      <c r="V2929">
        <v>0</v>
      </c>
      <c r="W2929">
        <v>8.0667179902176578</v>
      </c>
      <c r="X2929">
        <v>-0.72600690346193908</v>
      </c>
      <c r="Y2929">
        <v>-1.0000000000000007</v>
      </c>
      <c r="Z2929">
        <v>-1.0000000000000007</v>
      </c>
      <c r="AA2929">
        <v>3.7877658947314727</v>
      </c>
      <c r="AB2929">
        <v>-5.7805655612529219E-2</v>
      </c>
      <c r="AC2929">
        <v>-0.25695013261448657</v>
      </c>
      <c r="AD2929">
        <v>0.22527215015381147</v>
      </c>
      <c r="AE2929">
        <v>-4.4741819036602148</v>
      </c>
      <c r="AF2929">
        <v>-1.0000000000000007</v>
      </c>
      <c r="AG2929">
        <v>-1.0000000000000007</v>
      </c>
      <c r="AH2929">
        <v>-1.0000000000000007</v>
      </c>
      <c r="AI2929">
        <v>5.2397043036416999E-4</v>
      </c>
      <c r="AJ2929">
        <v>0</v>
      </c>
      <c r="AK2929">
        <v>0.27759236329513359</v>
      </c>
      <c r="AL2929">
        <v>-8.0936020831944538E-2</v>
      </c>
      <c r="AM2929">
        <v>4.0762401182967048E-2</v>
      </c>
      <c r="AN2929">
        <v>-9.957694605533543E-2</v>
      </c>
      <c r="AO2929">
        <v>2.4070218460498438</v>
      </c>
      <c r="AP2929">
        <v>-2.8941037555431088</v>
      </c>
      <c r="AQ2929">
        <v>13.417799453615315</v>
      </c>
      <c r="AR2929">
        <v>0.29085264081206896</v>
      </c>
      <c r="AS2929">
        <v>-0.63682221240531156</v>
      </c>
      <c r="AT2929">
        <v>-1.0000000000000007</v>
      </c>
      <c r="AU2929">
        <v>-1.0000000000000007</v>
      </c>
      <c r="AV2929">
        <v>-0.12488146961071077</v>
      </c>
      <c r="AW2929">
        <v>10.815712575903557</v>
      </c>
      <c r="AX2929">
        <v>10.826191984510839</v>
      </c>
      <c r="AY2929">
        <v>-0.18542053361876268</v>
      </c>
      <c r="AZ2929">
        <v>-60.121293684430405</v>
      </c>
      <c r="BA2929">
        <v>1321.56227006622</v>
      </c>
      <c r="CU2929" t="e">
        <v>#N/A</v>
      </c>
      <c r="CV2929" t="e">
        <v>#N/A</v>
      </c>
    </row>
    <row r="2930" spans="1:100" x14ac:dyDescent="0.25">
      <c r="A2930">
        <v>6232</v>
      </c>
      <c r="B2930" t="s">
        <v>3178</v>
      </c>
      <c r="C2930">
        <v>3</v>
      </c>
      <c r="D2930">
        <v>4.3059350654419601</v>
      </c>
      <c r="E2930">
        <v>-0.20929215652820138</v>
      </c>
      <c r="F2930">
        <v>0.78669983804218502</v>
      </c>
      <c r="G2930">
        <v>0.73017418153338931</v>
      </c>
      <c r="H2930">
        <v>0.26216204083464695</v>
      </c>
      <c r="I2930">
        <v>0</v>
      </c>
      <c r="J2930">
        <v>15.729722450078826</v>
      </c>
      <c r="K2930">
        <v>0.26216204083464695</v>
      </c>
      <c r="L2930">
        <v>-0.99999999999999911</v>
      </c>
      <c r="M2930">
        <v>-0.99999999999999911</v>
      </c>
      <c r="N2930">
        <v>5.2432408166929436</v>
      </c>
      <c r="O2930">
        <v>20.765831697054161</v>
      </c>
      <c r="P2930">
        <v>-0.24560413002901574</v>
      </c>
      <c r="Q2930">
        <v>1.0964942443647985</v>
      </c>
      <c r="R2930">
        <v>0.2839082930637421</v>
      </c>
      <c r="S2930">
        <v>0.33333333333333309</v>
      </c>
      <c r="T2930">
        <v>0.19033490070268957</v>
      </c>
      <c r="U2930">
        <v>0.11813791370326707</v>
      </c>
      <c r="V2930">
        <v>1.9378356766579403E-4</v>
      </c>
      <c r="W2930">
        <v>15.193515618892333</v>
      </c>
      <c r="X2930">
        <v>0.56551135719545931</v>
      </c>
      <c r="Y2930">
        <v>-0.99999999999999911</v>
      </c>
      <c r="Z2930">
        <v>-0.99999999999999911</v>
      </c>
      <c r="AA2930">
        <v>27.929986241731449</v>
      </c>
      <c r="AB2930">
        <v>0.21905873499396919</v>
      </c>
      <c r="AC2930">
        <v>-5.345908154307058E-2</v>
      </c>
      <c r="AD2930">
        <v>8.3451593144609329E-2</v>
      </c>
      <c r="AE2930">
        <v>12.4525623297754</v>
      </c>
      <c r="AF2930">
        <v>-0.99999999999999911</v>
      </c>
      <c r="AG2930">
        <v>-0.99999999999999911</v>
      </c>
      <c r="AH2930">
        <v>-0.99999999999999911</v>
      </c>
      <c r="AI2930">
        <v>0</v>
      </c>
      <c r="AJ2930">
        <v>1.9378356766579403E-4</v>
      </c>
      <c r="AK2930">
        <v>-1.2795868712872938E-2</v>
      </c>
      <c r="AL2930">
        <v>-0.12489158916591654</v>
      </c>
      <c r="AM2930">
        <v>0.26665721232551393</v>
      </c>
      <c r="AN2930">
        <v>9.870897105244264E-2</v>
      </c>
      <c r="AO2930">
        <v>6.6024509645734843</v>
      </c>
      <c r="AP2930">
        <v>1.8432663304814842</v>
      </c>
      <c r="AQ2930">
        <v>30.923238068971159</v>
      </c>
      <c r="AR2930">
        <v>0.64199993130695554</v>
      </c>
      <c r="AS2930">
        <v>0.82767339803010676</v>
      </c>
      <c r="AT2930">
        <v>-0.99999999999999911</v>
      </c>
      <c r="AU2930">
        <v>-0.99999999999999911</v>
      </c>
      <c r="AV2930">
        <v>1.014082474597132</v>
      </c>
      <c r="AW2930">
        <v>50.53908426926715</v>
      </c>
      <c r="AX2930">
        <v>50.558462626033716</v>
      </c>
      <c r="AY2930">
        <v>0.44405235223363754</v>
      </c>
      <c r="AZ2930">
        <v>27.932716518977678</v>
      </c>
      <c r="BA2930">
        <v>1399.5556874737345</v>
      </c>
    </row>
    <row r="2931" spans="1:100" x14ac:dyDescent="0.25">
      <c r="A2931">
        <v>6236</v>
      </c>
      <c r="B2931" t="s">
        <v>3179</v>
      </c>
      <c r="C2931">
        <v>3</v>
      </c>
      <c r="D2931">
        <v>4.9711663305322791</v>
      </c>
      <c r="E2931">
        <v>6.7747832095619402E-3</v>
      </c>
      <c r="F2931">
        <v>6.0276517103008097E-2</v>
      </c>
      <c r="G2931">
        <v>6.0276517103008097E-2</v>
      </c>
      <c r="H2931">
        <v>0.20040630222739264</v>
      </c>
      <c r="I2931">
        <v>0</v>
      </c>
      <c r="J2931">
        <v>12.024378133643555</v>
      </c>
      <c r="K2931">
        <v>0.20040630222739264</v>
      </c>
      <c r="L2931">
        <v>-0.99999999999999989</v>
      </c>
      <c r="M2931">
        <v>-0.99999999999999989</v>
      </c>
      <c r="N2931">
        <v>4.0081260445478524</v>
      </c>
      <c r="O2931">
        <v>17.055820981278831</v>
      </c>
      <c r="P2931">
        <v>-1.0554794169611816</v>
      </c>
      <c r="Q2931">
        <v>1.1600607297253152E-2</v>
      </c>
      <c r="R2931">
        <v>-4.7060893293146694E-2</v>
      </c>
      <c r="S2931">
        <v>0.36697020062560393</v>
      </c>
      <c r="T2931">
        <v>0.36668853616783353</v>
      </c>
      <c r="U2931">
        <v>-3.4418971017676707E-2</v>
      </c>
      <c r="V2931">
        <v>0</v>
      </c>
      <c r="W2931">
        <v>19.95333854193473</v>
      </c>
      <c r="X2931">
        <v>0.50596431463012737</v>
      </c>
      <c r="Y2931">
        <v>-0.99999999999999989</v>
      </c>
      <c r="Z2931">
        <v>-0.99999999999999989</v>
      </c>
      <c r="AA2931">
        <v>28.844009508163438</v>
      </c>
      <c r="AB2931">
        <v>-0.11357216961254096</v>
      </c>
      <c r="AC2931">
        <v>0.22073482919208057</v>
      </c>
      <c r="AD2931">
        <v>7.1591977610896973E-2</v>
      </c>
      <c r="AE2931">
        <v>8.9377318595218362</v>
      </c>
      <c r="AF2931">
        <v>-0.99999999999999989</v>
      </c>
      <c r="AG2931">
        <v>-0.99999999999999989</v>
      </c>
      <c r="AH2931">
        <v>-0.99999999999999989</v>
      </c>
      <c r="AI2931">
        <v>0</v>
      </c>
      <c r="AJ2931">
        <v>0</v>
      </c>
      <c r="AK2931">
        <v>0.3329825433050938</v>
      </c>
      <c r="AL2931">
        <v>0.32647531424770249</v>
      </c>
      <c r="AM2931">
        <v>7.0731304065281872E-2</v>
      </c>
      <c r="AN2931">
        <v>7.3079153008941536E-2</v>
      </c>
      <c r="AO2931">
        <v>3.4331953181575137</v>
      </c>
      <c r="AP2931">
        <v>3.4593553964620529</v>
      </c>
      <c r="AQ2931">
        <v>31.977716675578304</v>
      </c>
      <c r="AR2931">
        <v>0.69923976577576086</v>
      </c>
      <c r="AS2931">
        <v>0.7063706168575199</v>
      </c>
      <c r="AT2931">
        <v>-0.99999999999999989</v>
      </c>
      <c r="AU2931">
        <v>-0.99999999999999989</v>
      </c>
      <c r="AV2931">
        <v>1.3215623809861438E-2</v>
      </c>
      <c r="AW2931">
        <v>49.359185885904296</v>
      </c>
      <c r="AX2931">
        <v>49.359185885904296</v>
      </c>
      <c r="AY2931">
        <v>-4.946161027917647E-2</v>
      </c>
      <c r="AZ2931">
        <v>0.91888091274222994</v>
      </c>
      <c r="BA2931">
        <v>1433.3719600047916</v>
      </c>
      <c r="CU2931" t="e">
        <v>#N/A</v>
      </c>
      <c r="CV2931" t="e">
        <v>#N/A</v>
      </c>
    </row>
    <row r="2932" spans="1:100" x14ac:dyDescent="0.25">
      <c r="A2932">
        <v>6237</v>
      </c>
      <c r="B2932" t="s">
        <v>3180</v>
      </c>
      <c r="C2932">
        <v>3</v>
      </c>
      <c r="D2932">
        <v>5.4281107732481759</v>
      </c>
      <c r="E2932">
        <v>6.0675584278948147E-2</v>
      </c>
      <c r="F2932">
        <v>0.26030290364347985</v>
      </c>
      <c r="G2932">
        <v>0.28048932994706965</v>
      </c>
      <c r="H2932">
        <v>-3.7694069674853836E-2</v>
      </c>
      <c r="I2932">
        <v>0</v>
      </c>
      <c r="J2932">
        <v>-2.2616441804912304</v>
      </c>
      <c r="K2932">
        <v>-3.7694069674853836E-2</v>
      </c>
      <c r="L2932">
        <v>-0.99999999999999989</v>
      </c>
      <c r="M2932">
        <v>-0.99999999999999989</v>
      </c>
      <c r="N2932">
        <v>-0.75388139349707639</v>
      </c>
      <c r="O2932">
        <v>3.4469559227040141</v>
      </c>
      <c r="P2932">
        <v>-1.0686514177395317</v>
      </c>
      <c r="Q2932">
        <v>1.205356888220346</v>
      </c>
      <c r="R2932">
        <v>0.32805424325442983</v>
      </c>
      <c r="S2932">
        <v>0.33333333333333331</v>
      </c>
      <c r="T2932">
        <v>0.30082631487015493</v>
      </c>
      <c r="U2932">
        <v>8.2847151207990841E-2</v>
      </c>
      <c r="V2932">
        <v>0</v>
      </c>
      <c r="W2932">
        <v>30.188034763453324</v>
      </c>
      <c r="X2932">
        <v>0.97073530424712684</v>
      </c>
      <c r="Y2932">
        <v>-0.99999999999999989</v>
      </c>
      <c r="Z2932">
        <v>-0.99999999999999989</v>
      </c>
      <c r="AA2932">
        <v>65.414601435782529</v>
      </c>
      <c r="AB2932">
        <v>9.6427432529485074E-2</v>
      </c>
      <c r="AC2932">
        <v>0.39996059670866274</v>
      </c>
      <c r="AD2932">
        <v>0.20158221934334766</v>
      </c>
      <c r="AE2932">
        <v>34.898512429074778</v>
      </c>
      <c r="AF2932">
        <v>-0.99999999999999989</v>
      </c>
      <c r="AG2932">
        <v>-0.99999999999999989</v>
      </c>
      <c r="AH2932">
        <v>-0.99999999999999989</v>
      </c>
      <c r="AI2932">
        <v>3.6527594563728394E-2</v>
      </c>
      <c r="AJ2932">
        <v>0</v>
      </c>
      <c r="AK2932">
        <v>0.10075621116669058</v>
      </c>
      <c r="AL2932">
        <v>0.13030243141607756</v>
      </c>
      <c r="AM2932">
        <v>0.17743757355179518</v>
      </c>
      <c r="AN2932">
        <v>0.32247753663184209</v>
      </c>
      <c r="AO2932">
        <v>4.9397203946283321</v>
      </c>
      <c r="AP2932">
        <v>8.7134505728764449</v>
      </c>
      <c r="AQ2932">
        <v>27.926390582962085</v>
      </c>
      <c r="AR2932">
        <v>0.71700679941147893</v>
      </c>
      <c r="AS2932">
        <v>0.93304123457227284</v>
      </c>
      <c r="AT2932">
        <v>-0.99999999999999989</v>
      </c>
      <c r="AU2932">
        <v>-0.99999999999999989</v>
      </c>
      <c r="AV2932">
        <v>0.60854357320149888</v>
      </c>
      <c r="AW2932">
        <v>77.575007931362975</v>
      </c>
      <c r="AX2932">
        <v>78.305559822637534</v>
      </c>
      <c r="AY2932">
        <v>0.33571156485348602</v>
      </c>
      <c r="AZ2932">
        <v>16.098250370413471</v>
      </c>
      <c r="BA2932">
        <v>1497.4135602532317</v>
      </c>
    </row>
    <row r="2933" spans="1:100" x14ac:dyDescent="0.25">
      <c r="A2933">
        <v>6239</v>
      </c>
      <c r="B2933" t="s">
        <v>3181</v>
      </c>
      <c r="C2933">
        <v>3</v>
      </c>
      <c r="D2933">
        <v>2.5477474233575568</v>
      </c>
      <c r="E2933">
        <v>-3.3639506257939281E-2</v>
      </c>
      <c r="F2933">
        <v>-3.5146668970400544E-2</v>
      </c>
      <c r="G2933">
        <v>-3.5146668970400544E-2</v>
      </c>
      <c r="H2933">
        <v>-1.3772713912641784E-2</v>
      </c>
      <c r="I2933">
        <v>0</v>
      </c>
      <c r="J2933">
        <v>-0.82636283475850458</v>
      </c>
      <c r="K2933">
        <v>-1.3772713912641784E-2</v>
      </c>
      <c r="L2933">
        <v>-0.99999999999999989</v>
      </c>
      <c r="M2933">
        <v>-0.99999999999999989</v>
      </c>
      <c r="N2933">
        <v>-0.27545427825283486</v>
      </c>
      <c r="O2933">
        <v>1.6862379196286472</v>
      </c>
      <c r="P2933">
        <v>-0.43769763534198675</v>
      </c>
      <c r="Q2933">
        <v>6.4459300585153791E-3</v>
      </c>
      <c r="R2933">
        <v>-4.6417936237503184E-2</v>
      </c>
      <c r="S2933">
        <v>0.33333333333333298</v>
      </c>
      <c r="T2933">
        <v>0.11370150725532945</v>
      </c>
      <c r="U2933">
        <v>3.3639565865653372E-2</v>
      </c>
      <c r="V2933">
        <v>2.0176661816128667E-3</v>
      </c>
      <c r="W2933">
        <v>19.858591461942826</v>
      </c>
      <c r="X2933">
        <v>0.38783998897559097</v>
      </c>
      <c r="Y2933">
        <v>-0.99999999999999989</v>
      </c>
      <c r="Z2933">
        <v>-0.99999999999999989</v>
      </c>
      <c r="AA2933">
        <v>22.235835813419882</v>
      </c>
      <c r="AB2933">
        <v>0.19180388733038642</v>
      </c>
      <c r="AC2933">
        <v>8.0477582870321737E-2</v>
      </c>
      <c r="AD2933">
        <v>-0.22380822444641693</v>
      </c>
      <c r="AE2933">
        <v>2.4236622877145635</v>
      </c>
      <c r="AF2933">
        <v>-0.99999999999999989</v>
      </c>
      <c r="AG2933">
        <v>-0.99999999999999989</v>
      </c>
      <c r="AH2933">
        <v>-0.99999999999999989</v>
      </c>
      <c r="AI2933">
        <v>0</v>
      </c>
      <c r="AJ2933">
        <v>2.0176661816128667E-3</v>
      </c>
      <c r="AK2933">
        <v>0.13851956356249953</v>
      </c>
      <c r="AL2933">
        <v>-3.63825291793076E-2</v>
      </c>
      <c r="AM2933">
        <v>-0.15077427037584704</v>
      </c>
      <c r="AN2933">
        <v>-4.0946991243120387E-2</v>
      </c>
      <c r="AO2933">
        <v>-3.0767589415836776</v>
      </c>
      <c r="AP2933">
        <v>-1.2055874269745477</v>
      </c>
      <c r="AQ2933">
        <v>19.032228627184331</v>
      </c>
      <c r="AR2933">
        <v>0.48269207263592884</v>
      </c>
      <c r="AS2933">
        <v>0.37406727506294923</v>
      </c>
      <c r="AT2933">
        <v>-0.99999999999999989</v>
      </c>
      <c r="AU2933">
        <v>-0.99999999999999989</v>
      </c>
      <c r="AV2933">
        <v>-8.1564605207903734E-2</v>
      </c>
      <c r="AW2933">
        <v>22.716486306073978</v>
      </c>
      <c r="AX2933">
        <v>22.918252924235265</v>
      </c>
      <c r="AY2933">
        <v>-3.0879212299097649E-2</v>
      </c>
      <c r="AZ2933">
        <v>-31.007222293414504</v>
      </c>
      <c r="BA2933">
        <v>1346.2235962820876</v>
      </c>
    </row>
    <row r="2934" spans="1:100" x14ac:dyDescent="0.25">
      <c r="A2934">
        <v>6240</v>
      </c>
      <c r="B2934" t="s">
        <v>3182</v>
      </c>
      <c r="C2934">
        <v>3</v>
      </c>
      <c r="D2934">
        <v>3.7512924587608594</v>
      </c>
      <c r="E2934">
        <v>0</v>
      </c>
      <c r="F2934">
        <v>-6.1301753822506772E-2</v>
      </c>
      <c r="G2934">
        <v>-6.1301753822506772E-2</v>
      </c>
      <c r="H2934">
        <v>7.3469170915245935E-2</v>
      </c>
      <c r="I2934">
        <v>0</v>
      </c>
      <c r="J2934">
        <v>4.4081502549147533</v>
      </c>
      <c r="K2934">
        <v>7.3469170915245935E-2</v>
      </c>
      <c r="L2934">
        <v>-0.99999999999999867</v>
      </c>
      <c r="M2934">
        <v>-0.99999999999999867</v>
      </c>
      <c r="N2934">
        <v>1.4693834183049188</v>
      </c>
      <c r="O2934">
        <v>8.0981409598531027</v>
      </c>
      <c r="P2934">
        <v>0.79372869787828471</v>
      </c>
      <c r="Q2934">
        <v>0.50893345348936125</v>
      </c>
      <c r="R2934">
        <v>0.27904118598229644</v>
      </c>
      <c r="S2934">
        <v>0.3437114740383363</v>
      </c>
      <c r="T2934">
        <v>0.29796023282681844</v>
      </c>
      <c r="U2934">
        <v>1.9999899826339464E-2</v>
      </c>
      <c r="V2934">
        <v>0</v>
      </c>
      <c r="W2934">
        <v>23.528097431049911</v>
      </c>
      <c r="X2934">
        <v>0.61339660830233333</v>
      </c>
      <c r="Y2934">
        <v>-0.99999999999999867</v>
      </c>
      <c r="Z2934">
        <v>-0.99999999999999867</v>
      </c>
      <c r="AA2934">
        <v>24.681392035417126</v>
      </c>
      <c r="AB2934">
        <v>0.1476659528507655</v>
      </c>
      <c r="AC2934">
        <v>2.9603140706713514E-2</v>
      </c>
      <c r="AD2934">
        <v>-0.15978402518978069</v>
      </c>
      <c r="AE2934">
        <v>0.87425341838491355</v>
      </c>
      <c r="AF2934">
        <v>-0.99999999999999867</v>
      </c>
      <c r="AG2934">
        <v>-0.99999999999999867</v>
      </c>
      <c r="AH2934">
        <v>-0.99999999999999867</v>
      </c>
      <c r="AI2934">
        <v>0</v>
      </c>
      <c r="AJ2934">
        <v>0</v>
      </c>
      <c r="AK2934">
        <v>6.3219387483941514E-3</v>
      </c>
      <c r="AL2934">
        <v>0.29437296579131339</v>
      </c>
      <c r="AM2934">
        <v>-7.4170202744429647E-2</v>
      </c>
      <c r="AN2934">
        <v>0.38750326156616838</v>
      </c>
      <c r="AO2934">
        <v>-1.8226453748687712</v>
      </c>
      <c r="AP2934">
        <v>11.159446368110778</v>
      </c>
      <c r="AQ2934">
        <v>27.93624768596467</v>
      </c>
      <c r="AR2934">
        <v>0.66167160669149405</v>
      </c>
      <c r="AS2934">
        <v>0.6868657792175793</v>
      </c>
      <c r="AT2934">
        <v>-0.99999999999999867</v>
      </c>
      <c r="AU2934">
        <v>-0.99999999999999867</v>
      </c>
      <c r="AV2934">
        <v>0.21773943215978958</v>
      </c>
      <c r="AW2934">
        <v>43.938979363381023</v>
      </c>
      <c r="AX2934">
        <v>43.938979363381023</v>
      </c>
      <c r="AY2934">
        <v>-8.9901076457277213E-2</v>
      </c>
      <c r="AZ2934">
        <v>-42.876941854572543</v>
      </c>
      <c r="BA2934">
        <v>1341.1253509357302</v>
      </c>
    </row>
    <row r="2935" spans="1:100" x14ac:dyDescent="0.25">
      <c r="A2935">
        <v>6300</v>
      </c>
      <c r="B2935" t="s">
        <v>3183</v>
      </c>
      <c r="C2935">
        <v>3</v>
      </c>
      <c r="D2935">
        <v>5.6181390276760421</v>
      </c>
      <c r="E2935">
        <v>-1.3609353590001833E-2</v>
      </c>
      <c r="F2935">
        <v>0.95884929872053926</v>
      </c>
      <c r="G2935">
        <v>0.95884929872053926</v>
      </c>
      <c r="H2935">
        <v>0.38017939813360874</v>
      </c>
      <c r="I2935">
        <v>0</v>
      </c>
      <c r="J2935">
        <v>22.810763888016524</v>
      </c>
      <c r="K2935">
        <v>0.38017939813360874</v>
      </c>
      <c r="L2935">
        <v>-0.999999999999999</v>
      </c>
      <c r="M2935">
        <v>-0.999999999999999</v>
      </c>
      <c r="N2935">
        <v>7.6035879626721741</v>
      </c>
      <c r="O2935">
        <v>29.387752214413112</v>
      </c>
      <c r="P2935">
        <v>0.84605407700269331</v>
      </c>
      <c r="Q2935">
        <v>-2.9491941098888796</v>
      </c>
      <c r="R2935">
        <v>-0.91061281562640006</v>
      </c>
      <c r="S2935">
        <v>0.33333333333333304</v>
      </c>
      <c r="T2935">
        <v>0.35932562563184756</v>
      </c>
      <c r="U2935">
        <v>0.51954064515448539</v>
      </c>
      <c r="V2935">
        <v>-1.186146234186418E-3</v>
      </c>
      <c r="W2935">
        <v>33.233362390074845</v>
      </c>
      <c r="X2935">
        <v>2.4095175563429096</v>
      </c>
      <c r="Y2935">
        <v>-0.999999999999999</v>
      </c>
      <c r="Z2935">
        <v>-0.999999999999999</v>
      </c>
      <c r="AA2935">
        <v>84.435436069685821</v>
      </c>
      <c r="AB2935">
        <v>0.3780330234846403</v>
      </c>
      <c r="AC2935">
        <v>0.30096659902897738</v>
      </c>
      <c r="AD2935">
        <v>0.36325410739112979</v>
      </c>
      <c r="AE2935">
        <v>52.112686495237377</v>
      </c>
      <c r="AF2935">
        <v>-0.999999999999999</v>
      </c>
      <c r="AG2935">
        <v>-0.999999999999999</v>
      </c>
      <c r="AH2935">
        <v>-0.999999999999999</v>
      </c>
      <c r="AI2935">
        <v>2.0610934821112412E-2</v>
      </c>
      <c r="AJ2935">
        <v>-1.186146234186418E-3</v>
      </c>
      <c r="AK2935">
        <v>6.0406196249908443E-2</v>
      </c>
      <c r="AL2935">
        <v>-5.8505170270245287E-2</v>
      </c>
      <c r="AM2935">
        <v>-3.4612898521813568E-2</v>
      </c>
      <c r="AN2935">
        <v>2.6886389364962612E-2</v>
      </c>
      <c r="AO2935">
        <v>-0.5632914817957968</v>
      </c>
      <c r="AP2935">
        <v>0.37963388277283988</v>
      </c>
      <c r="AQ2935">
        <v>56.044126278091348</v>
      </c>
      <c r="AR2935">
        <v>1.2110134578854799</v>
      </c>
      <c r="AS2935">
        <v>2.7896969544765193</v>
      </c>
      <c r="AT2935">
        <v>-0.999999999999999</v>
      </c>
      <c r="AU2935">
        <v>-0.999999999999999</v>
      </c>
      <c r="AV2935">
        <v>4.8236483094139984E-2</v>
      </c>
      <c r="AW2935">
        <v>114.20282216687173</v>
      </c>
      <c r="AX2935">
        <v>114.49642623987532</v>
      </c>
      <c r="AY2935">
        <v>0.25088221348755813</v>
      </c>
      <c r="AZ2935">
        <v>13.961475686383116</v>
      </c>
      <c r="BA2935">
        <v>1404.7518007319829</v>
      </c>
    </row>
    <row r="2936" spans="1:100" x14ac:dyDescent="0.25">
      <c r="A2936">
        <v>6301</v>
      </c>
      <c r="B2936" t="s">
        <v>3184</v>
      </c>
      <c r="C2936">
        <v>3</v>
      </c>
      <c r="D2936">
        <v>5.2244713652450558</v>
      </c>
      <c r="E2936">
        <v>7.1936605420492489E-2</v>
      </c>
      <c r="F2936">
        <v>0.49043301077362472</v>
      </c>
      <c r="G2936">
        <v>0.50751450039625956</v>
      </c>
      <c r="H2936">
        <v>4.3196027216789064E-2</v>
      </c>
      <c r="I2936">
        <v>0</v>
      </c>
      <c r="J2936">
        <v>2.5917616330073443</v>
      </c>
      <c r="K2936">
        <v>4.3196027216789064E-2</v>
      </c>
      <c r="L2936">
        <v>-0.99999999999999956</v>
      </c>
      <c r="M2936">
        <v>-0.99999999999999956</v>
      </c>
      <c r="N2936">
        <v>0.86392054433578114</v>
      </c>
      <c r="O2936">
        <v>8.3237474986486593</v>
      </c>
      <c r="P2936">
        <v>-3.5231680954248307E-2</v>
      </c>
      <c r="Q2936">
        <v>-3.2314294453018175</v>
      </c>
      <c r="R2936">
        <v>-1.1088218820760685</v>
      </c>
      <c r="S2936">
        <v>0.33333333333333315</v>
      </c>
      <c r="T2936">
        <v>0.18174913064627235</v>
      </c>
      <c r="U2936">
        <v>-2.0065846868735703E-2</v>
      </c>
      <c r="V2936">
        <v>2.2783593189442393E-3</v>
      </c>
      <c r="W2936">
        <v>18.163957968520997</v>
      </c>
      <c r="X2936">
        <v>0.25370900251447825</v>
      </c>
      <c r="Y2936">
        <v>-0.99999999999999956</v>
      </c>
      <c r="Z2936">
        <v>-0.99999999999999956</v>
      </c>
      <c r="AA2936">
        <v>14.499928878118226</v>
      </c>
      <c r="AB2936">
        <v>4.0206495363686319E-2</v>
      </c>
      <c r="AC2936">
        <v>-5.8495868232706853E-2</v>
      </c>
      <c r="AD2936">
        <v>-3.2814771297513326E-2</v>
      </c>
      <c r="AE2936">
        <v>-2.5552072083266912</v>
      </c>
      <c r="AF2936">
        <v>-0.99999999999999956</v>
      </c>
      <c r="AG2936">
        <v>-0.99999999999999956</v>
      </c>
      <c r="AH2936">
        <v>-0.99999999999999956</v>
      </c>
      <c r="AI2936">
        <v>-3.5997424358560792E-2</v>
      </c>
      <c r="AJ2936">
        <v>2.2783593189442393E-3</v>
      </c>
      <c r="AK2936">
        <v>0.16733265014710166</v>
      </c>
      <c r="AL2936">
        <v>0.19825017892985902</v>
      </c>
      <c r="AM2936">
        <v>0.47298390824293185</v>
      </c>
      <c r="AN2936">
        <v>-8.7732970365594548E-2</v>
      </c>
      <c r="AO2936">
        <v>12.661260956808807</v>
      </c>
      <c r="AP2936">
        <v>-1.2020733644905688</v>
      </c>
      <c r="AQ2936">
        <v>20.755719601528348</v>
      </c>
      <c r="AR2936">
        <v>0.49729497642981396</v>
      </c>
      <c r="AS2936">
        <v>0.2969050297312672</v>
      </c>
      <c r="AT2936">
        <v>-0.99999999999999956</v>
      </c>
      <c r="AU2936">
        <v>-0.99999999999999956</v>
      </c>
      <c r="AV2936">
        <v>-0.60130738167980868</v>
      </c>
      <c r="AW2936">
        <v>21.621603012276339</v>
      </c>
      <c r="AX2936">
        <v>21.129490456999534</v>
      </c>
      <c r="AY2936">
        <v>3.6212466814758842E-2</v>
      </c>
      <c r="AZ2936">
        <v>-54.018910070417462</v>
      </c>
      <c r="BA2936">
        <v>1253.7675632883318</v>
      </c>
    </row>
    <row r="2937" spans="1:100" x14ac:dyDescent="0.25">
      <c r="A2937">
        <v>6302</v>
      </c>
      <c r="B2937" t="s">
        <v>3185</v>
      </c>
      <c r="C2937">
        <v>1</v>
      </c>
      <c r="D2937">
        <v>3.6780808625294901</v>
      </c>
      <c r="E2937">
        <v>2.1757476414710399E-2</v>
      </c>
      <c r="F2937">
        <v>5.7515663270048999E-2</v>
      </c>
      <c r="G2937">
        <v>6.3638324821297304E-2</v>
      </c>
      <c r="H2937">
        <v>4.4731895715573101E-2</v>
      </c>
      <c r="I2937">
        <v>0</v>
      </c>
      <c r="J2937">
        <v>2.6839137429343798</v>
      </c>
      <c r="K2937">
        <v>4.4731895715573101E-2</v>
      </c>
      <c r="L2937">
        <v>-1</v>
      </c>
      <c r="M2937">
        <v>-1</v>
      </c>
      <c r="N2937">
        <v>0.894637914311463</v>
      </c>
      <c r="O2937">
        <v>6.42563293028517</v>
      </c>
      <c r="P2937">
        <v>8.4867148022695807E-2</v>
      </c>
      <c r="Q2937">
        <v>0.153507344323627</v>
      </c>
      <c r="R2937">
        <v>5.0277871893111802E-2</v>
      </c>
      <c r="S2937">
        <v>0.32916601326620298</v>
      </c>
      <c r="T2937">
        <v>0.23975694309620599</v>
      </c>
      <c r="U2937">
        <v>4.00147922229208E-2</v>
      </c>
      <c r="V2937">
        <v>-3.2092616958779002E-3</v>
      </c>
      <c r="W2937">
        <v>22.4398636469551</v>
      </c>
      <c r="X2937">
        <v>0.57887640222380699</v>
      </c>
      <c r="Y2937">
        <v>-1</v>
      </c>
      <c r="Z2937">
        <v>-1</v>
      </c>
      <c r="AA2937">
        <v>33.0321732872819</v>
      </c>
      <c r="AB2937">
        <v>0.100272451404467</v>
      </c>
      <c r="AC2937">
        <v>4.1627991656747201E-2</v>
      </c>
      <c r="AD2937">
        <v>6.8940192307458195E-2</v>
      </c>
      <c r="AE2937">
        <v>10.542031768433599</v>
      </c>
      <c r="AF2937">
        <v>-1</v>
      </c>
      <c r="AG2937">
        <v>-1</v>
      </c>
      <c r="AH2937">
        <v>-1</v>
      </c>
      <c r="AI2937">
        <v>-6.4806894010443399E-4</v>
      </c>
      <c r="AJ2937">
        <v>-3.2092616958779002E-3</v>
      </c>
      <c r="AK2937">
        <v>0.108545496552842</v>
      </c>
      <c r="AL2937">
        <v>6.3541779719447203E-2</v>
      </c>
      <c r="AM2937">
        <v>0.14516971361987499</v>
      </c>
      <c r="AN2937">
        <v>6.2411759814733403E-2</v>
      </c>
      <c r="AO2937">
        <v>4.1719703232610899</v>
      </c>
      <c r="AP2937">
        <v>1.87800289396557</v>
      </c>
      <c r="AQ2937">
        <v>25.123777389889501</v>
      </c>
      <c r="AR2937">
        <v>0.60572848688945202</v>
      </c>
      <c r="AS2937">
        <v>0.62360829793938</v>
      </c>
      <c r="AT2937">
        <v>-1</v>
      </c>
      <c r="AU2937">
        <v>-1</v>
      </c>
      <c r="AV2937">
        <v>0.113916196714409</v>
      </c>
      <c r="AW2937">
        <v>41.335809111532598</v>
      </c>
      <c r="AX2937">
        <v>41.001921563142801</v>
      </c>
      <c r="AY2937">
        <v>9.6368259759583505E-2</v>
      </c>
      <c r="AZ2937">
        <v>-14.145392237927799</v>
      </c>
      <c r="BA2937">
        <v>1350</v>
      </c>
    </row>
    <row r="2938" spans="1:100" x14ac:dyDescent="0.25">
      <c r="A2938">
        <v>6304</v>
      </c>
      <c r="B2938" t="s">
        <v>3186</v>
      </c>
      <c r="C2938">
        <v>3</v>
      </c>
      <c r="D2938">
        <v>5.1802864883135937</v>
      </c>
      <c r="E2938">
        <v>3.5161229294059667E-3</v>
      </c>
      <c r="F2938">
        <v>-5.4414640585180356E-2</v>
      </c>
      <c r="G2938">
        <v>-5.4414640585180356E-2</v>
      </c>
      <c r="H2938">
        <v>0.66292724538388681</v>
      </c>
      <c r="I2938">
        <v>0</v>
      </c>
      <c r="J2938">
        <v>39.775634723033207</v>
      </c>
      <c r="K2938">
        <v>0.66292724538388681</v>
      </c>
      <c r="L2938">
        <v>-0.99999999999999956</v>
      </c>
      <c r="M2938">
        <v>-0.99999999999999956</v>
      </c>
      <c r="N2938">
        <v>13.258544907677738</v>
      </c>
      <c r="O2938">
        <v>44.901506570761626</v>
      </c>
      <c r="P2938">
        <v>1.3349528925564345E-2</v>
      </c>
      <c r="Q2938">
        <v>-0.17088361678643185</v>
      </c>
      <c r="R2938">
        <v>-1.2367541939815338E-2</v>
      </c>
      <c r="S2938">
        <v>0.33333333333333326</v>
      </c>
      <c r="T2938">
        <v>0.44856952758443192</v>
      </c>
      <c r="U2938">
        <v>-0.15487461040138847</v>
      </c>
      <c r="V2938">
        <v>0</v>
      </c>
      <c r="W2938">
        <v>-1.4359597947004028</v>
      </c>
      <c r="X2938">
        <v>-0.40687731956440576</v>
      </c>
      <c r="Y2938">
        <v>-0.99999999999999956</v>
      </c>
      <c r="Z2938">
        <v>-0.99999999999999956</v>
      </c>
      <c r="AA2938">
        <v>27.87122423676686</v>
      </c>
      <c r="AB2938">
        <v>0.32371536049300409</v>
      </c>
      <c r="AC2938">
        <v>-5.373175330533597E-3</v>
      </c>
      <c r="AD2938">
        <v>0.26804884630567127</v>
      </c>
      <c r="AE2938">
        <v>29.319551573407068</v>
      </c>
      <c r="AF2938">
        <v>-0.99999999999999956</v>
      </c>
      <c r="AG2938">
        <v>-0.99999999999999956</v>
      </c>
      <c r="AH2938">
        <v>-0.99999999999999956</v>
      </c>
      <c r="AI2938">
        <v>2.1717797756231234E-3</v>
      </c>
      <c r="AJ2938">
        <v>0</v>
      </c>
      <c r="AK2938">
        <v>-0.12166152069980124</v>
      </c>
      <c r="AL2938">
        <v>0.24528075062346064</v>
      </c>
      <c r="AM2938">
        <v>-0.15724077939817094</v>
      </c>
      <c r="AN2938">
        <v>2.6319270005437059E-2</v>
      </c>
      <c r="AO2938">
        <v>-4.5393270884532804</v>
      </c>
      <c r="AP2938">
        <v>1.8843855032532304</v>
      </c>
      <c r="AQ2938">
        <v>38.339674928332819</v>
      </c>
      <c r="AR2938">
        <v>0.62702825051637667</v>
      </c>
      <c r="AS2938">
        <v>0.25604992581948066</v>
      </c>
      <c r="AT2938">
        <v>-0.99999999999999956</v>
      </c>
      <c r="AU2938">
        <v>-0.99999999999999956</v>
      </c>
      <c r="AV2938">
        <v>-6.6782182524995626E-2</v>
      </c>
      <c r="AW2938">
        <v>74.657116310781689</v>
      </c>
      <c r="AX2938">
        <v>74.700551906294152</v>
      </c>
      <c r="AY2938">
        <v>0.24647164469555638</v>
      </c>
      <c r="AZ2938">
        <v>-1.3174090645138814</v>
      </c>
      <c r="BA2938">
        <v>1413.6276604572577</v>
      </c>
    </row>
    <row r="2939" spans="1:100" x14ac:dyDescent="0.25">
      <c r="A2939">
        <v>6305</v>
      </c>
      <c r="B2939" t="s">
        <v>3187</v>
      </c>
      <c r="C2939">
        <v>3</v>
      </c>
      <c r="D2939">
        <v>1.6275804024271312</v>
      </c>
      <c r="E2939">
        <v>0</v>
      </c>
      <c r="F2939">
        <v>-3.3476996104142729</v>
      </c>
      <c r="G2939">
        <v>-3.3476996104142729</v>
      </c>
      <c r="H2939">
        <v>-4.7847973191793076E-2</v>
      </c>
      <c r="I2939">
        <v>0</v>
      </c>
      <c r="J2939">
        <v>-2.8708783915075848</v>
      </c>
      <c r="K2939">
        <v>-4.7847973191793076E-2</v>
      </c>
      <c r="L2939">
        <v>-1.0000000000000002</v>
      </c>
      <c r="M2939">
        <v>-1.0000000000000002</v>
      </c>
      <c r="N2939">
        <v>-0.95695946383586117</v>
      </c>
      <c r="O2939">
        <v>-4.5909975994947256</v>
      </c>
      <c r="P2939">
        <v>0.93922911531660425</v>
      </c>
      <c r="Q2939">
        <v>7.4837831908115291</v>
      </c>
      <c r="R2939">
        <v>2.4340894653093876</v>
      </c>
      <c r="S2939">
        <v>0.33790069770674575</v>
      </c>
      <c r="T2939">
        <v>0.27590641208298405</v>
      </c>
      <c r="U2939">
        <v>3.406461913872405E-2</v>
      </c>
      <c r="V2939">
        <v>0</v>
      </c>
      <c r="W2939">
        <v>27.828788084809872</v>
      </c>
      <c r="X2939">
        <v>0.74048663828606975</v>
      </c>
      <c r="Y2939">
        <v>-1.0000000000000002</v>
      </c>
      <c r="Z2939">
        <v>-1.0000000000000002</v>
      </c>
      <c r="AA2939">
        <v>60.238772742123601</v>
      </c>
      <c r="AB2939">
        <v>0.29767657782835433</v>
      </c>
      <c r="AC2939">
        <v>0.49513448614881417</v>
      </c>
      <c r="AD2939">
        <v>-0.19329316013708236</v>
      </c>
      <c r="AE2939">
        <v>29.975895192004295</v>
      </c>
      <c r="AF2939">
        <v>-1.0000000000000002</v>
      </c>
      <c r="AG2939">
        <v>-1.0000000000000002</v>
      </c>
      <c r="AH2939">
        <v>-1.0000000000000002</v>
      </c>
      <c r="AI2939">
        <v>-2.995246741504811E-2</v>
      </c>
      <c r="AJ2939">
        <v>0</v>
      </c>
      <c r="AK2939">
        <v>-0.23478663352935003</v>
      </c>
      <c r="AL2939">
        <v>0.26195308758469144</v>
      </c>
      <c r="AM2939">
        <v>3.1556831816222014E-2</v>
      </c>
      <c r="AN2939">
        <v>0.30236029719395929</v>
      </c>
      <c r="AO2939">
        <v>-0.38501237224119933</v>
      </c>
      <c r="AP2939">
        <v>8.8687728677724351</v>
      </c>
      <c r="AQ2939">
        <v>24.957909693302284</v>
      </c>
      <c r="AR2939">
        <v>0.6478717289284539</v>
      </c>
      <c r="AS2939">
        <v>0.69263866509427685</v>
      </c>
      <c r="AT2939">
        <v>-1.0000000000000002</v>
      </c>
      <c r="AU2939">
        <v>-1.0000000000000002</v>
      </c>
      <c r="AV2939">
        <v>-0.91361014510488536</v>
      </c>
      <c r="AW2939">
        <v>64.516548010401308</v>
      </c>
      <c r="AX2939">
        <v>63.917498662100357</v>
      </c>
      <c r="AY2939">
        <v>0.42192045281666568</v>
      </c>
      <c r="AZ2939">
        <v>47.905942156014333</v>
      </c>
      <c r="BA2939">
        <v>1419.8978650453557</v>
      </c>
    </row>
    <row r="2940" spans="1:100" x14ac:dyDescent="0.25">
      <c r="A2940">
        <v>6306</v>
      </c>
      <c r="B2940" t="s">
        <v>3188</v>
      </c>
      <c r="C2940">
        <v>1</v>
      </c>
      <c r="D2940">
        <v>3.6780808625294901</v>
      </c>
      <c r="E2940">
        <v>2.1757476414710399E-2</v>
      </c>
      <c r="F2940">
        <v>5.7515663270048999E-2</v>
      </c>
      <c r="G2940">
        <v>6.3638324821297304E-2</v>
      </c>
      <c r="H2940">
        <v>4.4731895715573101E-2</v>
      </c>
      <c r="I2940">
        <v>0</v>
      </c>
      <c r="J2940">
        <v>2.6839137429343798</v>
      </c>
      <c r="K2940">
        <v>4.4731895715573101E-2</v>
      </c>
      <c r="L2940">
        <v>-1</v>
      </c>
      <c r="M2940">
        <v>-1</v>
      </c>
      <c r="N2940">
        <v>0.894637914311463</v>
      </c>
      <c r="O2940">
        <v>6.42563293028517</v>
      </c>
      <c r="P2940">
        <v>8.4867148022695807E-2</v>
      </c>
      <c r="Q2940">
        <v>0.153507344323627</v>
      </c>
      <c r="R2940">
        <v>5.0277871893111802E-2</v>
      </c>
      <c r="S2940">
        <v>0.32916601326620298</v>
      </c>
      <c r="T2940">
        <v>0.23975694309620599</v>
      </c>
      <c r="U2940">
        <v>4.00147922229208E-2</v>
      </c>
      <c r="V2940">
        <v>-3.2092616958779002E-3</v>
      </c>
      <c r="W2940">
        <v>22.4398636469551</v>
      </c>
      <c r="X2940">
        <v>0.57887640222380699</v>
      </c>
      <c r="Y2940">
        <v>-1</v>
      </c>
      <c r="Z2940">
        <v>-1</v>
      </c>
      <c r="AA2940">
        <v>33.0321732872819</v>
      </c>
      <c r="AB2940">
        <v>0.100272451404467</v>
      </c>
      <c r="AC2940">
        <v>4.1627991656747201E-2</v>
      </c>
      <c r="AD2940">
        <v>6.8940192307458195E-2</v>
      </c>
      <c r="AE2940">
        <v>10.542031768433599</v>
      </c>
      <c r="AF2940">
        <v>-1</v>
      </c>
      <c r="AG2940">
        <v>-1</v>
      </c>
      <c r="AH2940">
        <v>-1</v>
      </c>
      <c r="AI2940">
        <v>-6.4806894010443399E-4</v>
      </c>
      <c r="AJ2940">
        <v>-3.2092616958779002E-3</v>
      </c>
      <c r="AK2940">
        <v>0.108545496552842</v>
      </c>
      <c r="AL2940">
        <v>6.3541779719447203E-2</v>
      </c>
      <c r="AM2940">
        <v>0.14516971361987499</v>
      </c>
      <c r="AN2940">
        <v>6.2411759814733403E-2</v>
      </c>
      <c r="AO2940">
        <v>4.1719703232610899</v>
      </c>
      <c r="AP2940">
        <v>1.87800289396557</v>
      </c>
      <c r="AQ2940">
        <v>25.123777389889501</v>
      </c>
      <c r="AR2940">
        <v>0.60572848688945202</v>
      </c>
      <c r="AS2940">
        <v>0.62360829793938</v>
      </c>
      <c r="AT2940">
        <v>-1</v>
      </c>
      <c r="AU2940">
        <v>-1</v>
      </c>
      <c r="AV2940">
        <v>0.113916196714409</v>
      </c>
      <c r="AW2940">
        <v>41.335809111532598</v>
      </c>
      <c r="AX2940">
        <v>41.001921563142801</v>
      </c>
      <c r="AY2940">
        <v>9.6368259759583505E-2</v>
      </c>
      <c r="AZ2940">
        <v>-14.145392237927799</v>
      </c>
      <c r="BA2940">
        <v>1350</v>
      </c>
    </row>
    <row r="2941" spans="1:100" x14ac:dyDescent="0.25">
      <c r="A2941">
        <v>6308</v>
      </c>
      <c r="B2941" t="s">
        <v>3189</v>
      </c>
      <c r="C2941">
        <v>1</v>
      </c>
      <c r="D2941">
        <v>3.6780808625294901</v>
      </c>
      <c r="E2941">
        <v>2.1757476414710399E-2</v>
      </c>
      <c r="F2941">
        <v>5.7515663270048999E-2</v>
      </c>
      <c r="G2941">
        <v>6.3638324821297304E-2</v>
      </c>
      <c r="H2941">
        <v>4.4731895715573101E-2</v>
      </c>
      <c r="I2941">
        <v>0</v>
      </c>
      <c r="J2941">
        <v>2.6839137429343798</v>
      </c>
      <c r="K2941">
        <v>4.4731895715573101E-2</v>
      </c>
      <c r="L2941">
        <v>-1</v>
      </c>
      <c r="M2941">
        <v>-1</v>
      </c>
      <c r="N2941">
        <v>0.894637914311463</v>
      </c>
      <c r="O2941">
        <v>6.42563293028517</v>
      </c>
      <c r="P2941">
        <v>8.4867148022695807E-2</v>
      </c>
      <c r="Q2941">
        <v>0.153507344323627</v>
      </c>
      <c r="R2941">
        <v>5.0277871893111802E-2</v>
      </c>
      <c r="S2941">
        <v>0.32916601326620298</v>
      </c>
      <c r="T2941">
        <v>0.23975694309620599</v>
      </c>
      <c r="U2941">
        <v>4.00147922229208E-2</v>
      </c>
      <c r="V2941">
        <v>-3.2092616958779002E-3</v>
      </c>
      <c r="W2941">
        <v>22.4398636469551</v>
      </c>
      <c r="X2941">
        <v>0.57887640222380699</v>
      </c>
      <c r="Y2941">
        <v>-1</v>
      </c>
      <c r="Z2941">
        <v>-1</v>
      </c>
      <c r="AA2941">
        <v>33.0321732872819</v>
      </c>
      <c r="AB2941">
        <v>0.100272451404467</v>
      </c>
      <c r="AC2941">
        <v>4.1627991656747201E-2</v>
      </c>
      <c r="AD2941">
        <v>6.8940192307458195E-2</v>
      </c>
      <c r="AE2941">
        <v>10.542031768433599</v>
      </c>
      <c r="AF2941">
        <v>-1</v>
      </c>
      <c r="AG2941">
        <v>-1</v>
      </c>
      <c r="AH2941">
        <v>-1</v>
      </c>
      <c r="AI2941">
        <v>-6.4806894010443399E-4</v>
      </c>
      <c r="AJ2941">
        <v>-3.2092616958779002E-3</v>
      </c>
      <c r="AK2941">
        <v>0.108545496552842</v>
      </c>
      <c r="AL2941">
        <v>6.3541779719447203E-2</v>
      </c>
      <c r="AM2941">
        <v>0.14516971361987499</v>
      </c>
      <c r="AN2941">
        <v>6.2411759814733403E-2</v>
      </c>
      <c r="AO2941">
        <v>4.1719703232610899</v>
      </c>
      <c r="AP2941">
        <v>1.87800289396557</v>
      </c>
      <c r="AQ2941">
        <v>25.123777389889501</v>
      </c>
      <c r="AR2941">
        <v>0.60572848688945202</v>
      </c>
      <c r="AS2941">
        <v>0.62360829793938</v>
      </c>
      <c r="AT2941">
        <v>-1</v>
      </c>
      <c r="AU2941">
        <v>-1</v>
      </c>
      <c r="AV2941">
        <v>0.113916196714409</v>
      </c>
      <c r="AW2941">
        <v>41.335809111532598</v>
      </c>
      <c r="AX2941">
        <v>41.001921563142801</v>
      </c>
      <c r="AY2941">
        <v>9.6368259759583505E-2</v>
      </c>
      <c r="AZ2941">
        <v>-14.145392237927799</v>
      </c>
      <c r="BA2941">
        <v>1350</v>
      </c>
    </row>
    <row r="2942" spans="1:100" x14ac:dyDescent="0.25">
      <c r="A2942">
        <v>6309</v>
      </c>
      <c r="B2942" t="s">
        <v>3190</v>
      </c>
      <c r="C2942">
        <v>1</v>
      </c>
      <c r="D2942">
        <v>3.6780808625294901</v>
      </c>
      <c r="E2942">
        <v>2.1757476414710399E-2</v>
      </c>
      <c r="F2942">
        <v>5.7515663270048999E-2</v>
      </c>
      <c r="G2942">
        <v>6.3638324821297304E-2</v>
      </c>
      <c r="H2942">
        <v>4.4731895715573101E-2</v>
      </c>
      <c r="I2942">
        <v>0</v>
      </c>
      <c r="J2942">
        <v>2.6839137429343798</v>
      </c>
      <c r="K2942">
        <v>4.4731895715573101E-2</v>
      </c>
      <c r="L2942">
        <v>-1</v>
      </c>
      <c r="M2942">
        <v>-1</v>
      </c>
      <c r="N2942">
        <v>0.894637914311463</v>
      </c>
      <c r="O2942">
        <v>6.42563293028517</v>
      </c>
      <c r="P2942">
        <v>8.4867148022695807E-2</v>
      </c>
      <c r="Q2942">
        <v>0.153507344323627</v>
      </c>
      <c r="R2942">
        <v>5.0277871893111802E-2</v>
      </c>
      <c r="S2942">
        <v>0.32916601326620298</v>
      </c>
      <c r="T2942">
        <v>0.23975694309620599</v>
      </c>
      <c r="U2942">
        <v>4.00147922229208E-2</v>
      </c>
      <c r="V2942">
        <v>-3.2092616958779002E-3</v>
      </c>
      <c r="W2942">
        <v>22.4398636469551</v>
      </c>
      <c r="X2942">
        <v>0.57887640222380699</v>
      </c>
      <c r="Y2942">
        <v>-1</v>
      </c>
      <c r="Z2942">
        <v>-1</v>
      </c>
      <c r="AA2942">
        <v>33.0321732872819</v>
      </c>
      <c r="AB2942">
        <v>0.100272451404467</v>
      </c>
      <c r="AC2942">
        <v>4.1627991656747201E-2</v>
      </c>
      <c r="AD2942">
        <v>6.8940192307458195E-2</v>
      </c>
      <c r="AE2942">
        <v>10.542031768433599</v>
      </c>
      <c r="AF2942">
        <v>-1</v>
      </c>
      <c r="AG2942">
        <v>-1</v>
      </c>
      <c r="AH2942">
        <v>-1</v>
      </c>
      <c r="AI2942">
        <v>-6.4806894010443399E-4</v>
      </c>
      <c r="AJ2942">
        <v>-3.2092616958779002E-3</v>
      </c>
      <c r="AK2942">
        <v>0.108545496552842</v>
      </c>
      <c r="AL2942">
        <v>6.3541779719447203E-2</v>
      </c>
      <c r="AM2942">
        <v>0.14516971361987499</v>
      </c>
      <c r="AN2942">
        <v>6.2411759814733403E-2</v>
      </c>
      <c r="AO2942">
        <v>4.1719703232610899</v>
      </c>
      <c r="AP2942">
        <v>1.87800289396557</v>
      </c>
      <c r="AQ2942">
        <v>25.123777389889501</v>
      </c>
      <c r="AR2942">
        <v>0.60572848688945202</v>
      </c>
      <c r="AS2942">
        <v>0.62360829793938</v>
      </c>
      <c r="AT2942">
        <v>-1</v>
      </c>
      <c r="AU2942">
        <v>-1</v>
      </c>
      <c r="AV2942">
        <v>0.113916196714409</v>
      </c>
      <c r="AW2942">
        <v>41.335809111532598</v>
      </c>
      <c r="AX2942">
        <v>41.001921563142801</v>
      </c>
      <c r="AY2942">
        <v>9.6368259759583505E-2</v>
      </c>
      <c r="AZ2942">
        <v>-14.145392237927799</v>
      </c>
      <c r="BA2942">
        <v>1350</v>
      </c>
    </row>
    <row r="2943" spans="1:100" x14ac:dyDescent="0.25">
      <c r="A2943">
        <v>6312</v>
      </c>
      <c r="B2943" t="s">
        <v>3191</v>
      </c>
      <c r="C2943">
        <v>1</v>
      </c>
      <c r="D2943">
        <v>3.6780808625294901</v>
      </c>
      <c r="E2943">
        <v>2.1757476414710399E-2</v>
      </c>
      <c r="F2943">
        <v>5.7515663270048999E-2</v>
      </c>
      <c r="G2943">
        <v>6.3638324821297304E-2</v>
      </c>
      <c r="H2943">
        <v>4.4731895715573101E-2</v>
      </c>
      <c r="I2943">
        <v>0</v>
      </c>
      <c r="J2943">
        <v>2.6839137429343798</v>
      </c>
      <c r="K2943">
        <v>4.4731895715573101E-2</v>
      </c>
      <c r="L2943">
        <v>-1</v>
      </c>
      <c r="M2943">
        <v>-1</v>
      </c>
      <c r="N2943">
        <v>0.894637914311463</v>
      </c>
      <c r="O2943">
        <v>6.42563293028517</v>
      </c>
      <c r="P2943">
        <v>8.4867148022695807E-2</v>
      </c>
      <c r="Q2943">
        <v>0.153507344323627</v>
      </c>
      <c r="R2943">
        <v>5.0277871893111802E-2</v>
      </c>
      <c r="S2943">
        <v>0.32916601326620298</v>
      </c>
      <c r="T2943">
        <v>0.23975694309620599</v>
      </c>
      <c r="U2943">
        <v>4.00147922229208E-2</v>
      </c>
      <c r="V2943">
        <v>-3.2092616958779002E-3</v>
      </c>
      <c r="W2943">
        <v>22.4398636469551</v>
      </c>
      <c r="X2943">
        <v>0.57887640222380699</v>
      </c>
      <c r="Y2943">
        <v>-1</v>
      </c>
      <c r="Z2943">
        <v>-1</v>
      </c>
      <c r="AA2943">
        <v>33.0321732872819</v>
      </c>
      <c r="AB2943">
        <v>0.100272451404467</v>
      </c>
      <c r="AC2943">
        <v>4.1627991656747201E-2</v>
      </c>
      <c r="AD2943">
        <v>6.8940192307458195E-2</v>
      </c>
      <c r="AE2943">
        <v>10.542031768433599</v>
      </c>
      <c r="AF2943">
        <v>-1</v>
      </c>
      <c r="AG2943">
        <v>-1</v>
      </c>
      <c r="AH2943">
        <v>-1</v>
      </c>
      <c r="AI2943">
        <v>-6.4806894010443399E-4</v>
      </c>
      <c r="AJ2943">
        <v>-3.2092616958779002E-3</v>
      </c>
      <c r="AK2943">
        <v>0.108545496552842</v>
      </c>
      <c r="AL2943">
        <v>6.3541779719447203E-2</v>
      </c>
      <c r="AM2943">
        <v>0.14516971361987499</v>
      </c>
      <c r="AN2943">
        <v>6.2411759814733403E-2</v>
      </c>
      <c r="AO2943">
        <v>4.1719703232610899</v>
      </c>
      <c r="AP2943">
        <v>1.87800289396557</v>
      </c>
      <c r="AQ2943">
        <v>25.123777389889501</v>
      </c>
      <c r="AR2943">
        <v>0.60572848688945202</v>
      </c>
      <c r="AS2943">
        <v>0.62360829793938</v>
      </c>
      <c r="AT2943">
        <v>-1</v>
      </c>
      <c r="AU2943">
        <v>-1</v>
      </c>
      <c r="AV2943">
        <v>0.113916196714409</v>
      </c>
      <c r="AW2943">
        <v>41.335809111532598</v>
      </c>
      <c r="AX2943">
        <v>41.001921563142801</v>
      </c>
      <c r="AY2943">
        <v>9.6368259759583505E-2</v>
      </c>
      <c r="AZ2943">
        <v>-14.145392237927799</v>
      </c>
      <c r="BA2943">
        <v>1350</v>
      </c>
    </row>
    <row r="2944" spans="1:100" x14ac:dyDescent="0.25">
      <c r="A2944">
        <v>6313</v>
      </c>
      <c r="B2944" t="s">
        <v>3192</v>
      </c>
      <c r="C2944">
        <v>1</v>
      </c>
      <c r="D2944">
        <v>3.6780808625294901</v>
      </c>
      <c r="E2944">
        <v>2.1757476414710399E-2</v>
      </c>
      <c r="F2944">
        <v>5.7515663270048999E-2</v>
      </c>
      <c r="G2944">
        <v>6.3638324821297304E-2</v>
      </c>
      <c r="H2944">
        <v>4.4731895715573101E-2</v>
      </c>
      <c r="I2944">
        <v>0</v>
      </c>
      <c r="J2944">
        <v>2.6839137429343798</v>
      </c>
      <c r="K2944">
        <v>4.4731895715573101E-2</v>
      </c>
      <c r="L2944">
        <v>-1</v>
      </c>
      <c r="M2944">
        <v>-1</v>
      </c>
      <c r="N2944">
        <v>0.894637914311463</v>
      </c>
      <c r="O2944">
        <v>6.42563293028517</v>
      </c>
      <c r="P2944">
        <v>8.4867148022695807E-2</v>
      </c>
      <c r="Q2944">
        <v>0.153507344323627</v>
      </c>
      <c r="R2944">
        <v>5.0277871893111802E-2</v>
      </c>
      <c r="S2944">
        <v>0.32916601326620298</v>
      </c>
      <c r="T2944">
        <v>0.23975694309620599</v>
      </c>
      <c r="U2944">
        <v>4.00147922229208E-2</v>
      </c>
      <c r="V2944">
        <v>-3.2092616958779002E-3</v>
      </c>
      <c r="W2944">
        <v>22.4398636469551</v>
      </c>
      <c r="X2944">
        <v>0.57887640222380699</v>
      </c>
      <c r="Y2944">
        <v>-1</v>
      </c>
      <c r="Z2944">
        <v>-1</v>
      </c>
      <c r="AA2944">
        <v>33.0321732872819</v>
      </c>
      <c r="AB2944">
        <v>0.100272451404467</v>
      </c>
      <c r="AC2944">
        <v>4.1627991656747201E-2</v>
      </c>
      <c r="AD2944">
        <v>6.8940192307458195E-2</v>
      </c>
      <c r="AE2944">
        <v>10.542031768433599</v>
      </c>
      <c r="AF2944">
        <v>-1</v>
      </c>
      <c r="AG2944">
        <v>-1</v>
      </c>
      <c r="AH2944">
        <v>-1</v>
      </c>
      <c r="AI2944">
        <v>-6.4806894010443399E-4</v>
      </c>
      <c r="AJ2944">
        <v>-3.2092616958779002E-3</v>
      </c>
      <c r="AK2944">
        <v>0.108545496552842</v>
      </c>
      <c r="AL2944">
        <v>6.3541779719447203E-2</v>
      </c>
      <c r="AM2944">
        <v>0.14516971361987499</v>
      </c>
      <c r="AN2944">
        <v>6.2411759814733403E-2</v>
      </c>
      <c r="AO2944">
        <v>4.1719703232610899</v>
      </c>
      <c r="AP2944">
        <v>1.87800289396557</v>
      </c>
      <c r="AQ2944">
        <v>25.123777389889501</v>
      </c>
      <c r="AR2944">
        <v>0.60572848688945202</v>
      </c>
      <c r="AS2944">
        <v>0.62360829793938</v>
      </c>
      <c r="AT2944">
        <v>-1</v>
      </c>
      <c r="AU2944">
        <v>-1</v>
      </c>
      <c r="AV2944">
        <v>0.113916196714409</v>
      </c>
      <c r="AW2944">
        <v>41.335809111532598</v>
      </c>
      <c r="AX2944">
        <v>41.001921563142801</v>
      </c>
      <c r="AY2944">
        <v>9.6368259759583505E-2</v>
      </c>
      <c r="AZ2944">
        <v>-14.145392237927799</v>
      </c>
      <c r="BA2944">
        <v>1350</v>
      </c>
    </row>
    <row r="2945" spans="1:100" x14ac:dyDescent="0.25">
      <c r="A2945">
        <v>6314</v>
      </c>
      <c r="B2945" t="s">
        <v>3193</v>
      </c>
      <c r="C2945">
        <v>3</v>
      </c>
      <c r="D2945">
        <v>3.9464321011130536</v>
      </c>
      <c r="E2945">
        <v>-8.4473358020785479E-3</v>
      </c>
      <c r="F2945">
        <v>-0.35945649835442295</v>
      </c>
      <c r="G2945">
        <v>-0.35945649835442295</v>
      </c>
      <c r="H2945">
        <v>-2.4966286172543335E-2</v>
      </c>
      <c r="I2945">
        <v>0</v>
      </c>
      <c r="J2945">
        <v>-1.4979771703526015</v>
      </c>
      <c r="K2945">
        <v>-2.4966286172543335E-2</v>
      </c>
      <c r="L2945">
        <v>-1.0000000000000007</v>
      </c>
      <c r="M2945">
        <v>-1.0000000000000007</v>
      </c>
      <c r="N2945">
        <v>-0.49932572345086723</v>
      </c>
      <c r="O2945">
        <v>2.0889984324060307</v>
      </c>
      <c r="P2945">
        <v>0.15056136933597025</v>
      </c>
      <c r="Q2945">
        <v>-0.96361480251111897</v>
      </c>
      <c r="R2945">
        <v>-0.29840376740882202</v>
      </c>
      <c r="S2945">
        <v>0.33333333333333359</v>
      </c>
      <c r="T2945">
        <v>0.35043334255165337</v>
      </c>
      <c r="U2945">
        <v>0.13319280810202994</v>
      </c>
      <c r="V2945">
        <v>0</v>
      </c>
      <c r="W2945">
        <v>33.677030806382412</v>
      </c>
      <c r="X2945">
        <v>1.2586042036839695</v>
      </c>
      <c r="Y2945">
        <v>-1.0000000000000007</v>
      </c>
      <c r="Z2945">
        <v>-1.0000000000000007</v>
      </c>
      <c r="AA2945">
        <v>82.076192346320354</v>
      </c>
      <c r="AB2945">
        <v>0.20887021704867581</v>
      </c>
      <c r="AC2945">
        <v>0.27775842974543308</v>
      </c>
      <c r="AD2945">
        <v>0.48732265935282693</v>
      </c>
      <c r="AE2945">
        <v>48.6975653073468</v>
      </c>
      <c r="AF2945">
        <v>-1.0000000000000007</v>
      </c>
      <c r="AG2945">
        <v>-1.0000000000000007</v>
      </c>
      <c r="AH2945">
        <v>-1.0000000000000007</v>
      </c>
      <c r="AI2945">
        <v>0</v>
      </c>
      <c r="AJ2945">
        <v>0</v>
      </c>
      <c r="AK2945">
        <v>0.11160654681281865</v>
      </c>
      <c r="AL2945">
        <v>-5.6895844786972148E-2</v>
      </c>
      <c r="AM2945">
        <v>3.5393808765517766E-2</v>
      </c>
      <c r="AN2945">
        <v>7.6887935381358075E-2</v>
      </c>
      <c r="AO2945">
        <v>1.4428779532020375</v>
      </c>
      <c r="AP2945">
        <v>1.6377191605990915</v>
      </c>
      <c r="AQ2945">
        <v>32.179053636029806</v>
      </c>
      <c r="AR2945">
        <v>0.81695948398701668</v>
      </c>
      <c r="AS2945">
        <v>1.2336379175114267</v>
      </c>
      <c r="AT2945">
        <v>-1.0000000000000007</v>
      </c>
      <c r="AU2945">
        <v>-1.0000000000000007</v>
      </c>
      <c r="AV2945">
        <v>-0.65786026576324508</v>
      </c>
      <c r="AW2945">
        <v>85.80290993932546</v>
      </c>
      <c r="AX2945">
        <v>85.80290993932546</v>
      </c>
      <c r="AY2945">
        <v>0.36298894951262695</v>
      </c>
      <c r="AZ2945">
        <v>49.479301515296015</v>
      </c>
      <c r="BA2945">
        <v>1479.8128533063245</v>
      </c>
    </row>
    <row r="2946" spans="1:100" x14ac:dyDescent="0.25">
      <c r="A2946">
        <v>6315</v>
      </c>
      <c r="B2946" t="s">
        <v>3194</v>
      </c>
      <c r="C2946">
        <v>1</v>
      </c>
      <c r="D2946">
        <v>3.6780808625294901</v>
      </c>
      <c r="E2946">
        <v>2.1757476414710399E-2</v>
      </c>
      <c r="F2946">
        <v>5.7515663270048999E-2</v>
      </c>
      <c r="G2946">
        <v>6.3638324821297304E-2</v>
      </c>
      <c r="H2946">
        <v>4.4731895715573101E-2</v>
      </c>
      <c r="I2946">
        <v>0</v>
      </c>
      <c r="J2946">
        <v>2.6839137429343798</v>
      </c>
      <c r="K2946">
        <v>4.4731895715573101E-2</v>
      </c>
      <c r="L2946">
        <v>-1</v>
      </c>
      <c r="M2946">
        <v>-1</v>
      </c>
      <c r="N2946">
        <v>0.894637914311463</v>
      </c>
      <c r="O2946">
        <v>6.42563293028517</v>
      </c>
      <c r="P2946">
        <v>8.4867148022695807E-2</v>
      </c>
      <c r="Q2946">
        <v>0.153507344323627</v>
      </c>
      <c r="R2946">
        <v>5.0277871893111802E-2</v>
      </c>
      <c r="S2946">
        <v>0.32916601326620298</v>
      </c>
      <c r="T2946">
        <v>0.23975694309620599</v>
      </c>
      <c r="U2946">
        <v>4.00147922229208E-2</v>
      </c>
      <c r="V2946">
        <v>-3.2092616958779002E-3</v>
      </c>
      <c r="W2946">
        <v>22.4398636469551</v>
      </c>
      <c r="X2946">
        <v>0.57887640222380699</v>
      </c>
      <c r="Y2946">
        <v>-1</v>
      </c>
      <c r="Z2946">
        <v>-1</v>
      </c>
      <c r="AA2946">
        <v>33.0321732872819</v>
      </c>
      <c r="AB2946">
        <v>0.100272451404467</v>
      </c>
      <c r="AC2946">
        <v>4.1627991656747201E-2</v>
      </c>
      <c r="AD2946">
        <v>6.8940192307458195E-2</v>
      </c>
      <c r="AE2946">
        <v>10.542031768433599</v>
      </c>
      <c r="AF2946">
        <v>-1</v>
      </c>
      <c r="AG2946">
        <v>-1</v>
      </c>
      <c r="AH2946">
        <v>-1</v>
      </c>
      <c r="AI2946">
        <v>-6.4806894010443399E-4</v>
      </c>
      <c r="AJ2946">
        <v>-3.2092616958779002E-3</v>
      </c>
      <c r="AK2946">
        <v>0.108545496552842</v>
      </c>
      <c r="AL2946">
        <v>6.3541779719447203E-2</v>
      </c>
      <c r="AM2946">
        <v>0.14516971361987499</v>
      </c>
      <c r="AN2946">
        <v>6.2411759814733403E-2</v>
      </c>
      <c r="AO2946">
        <v>4.1719703232610899</v>
      </c>
      <c r="AP2946">
        <v>1.87800289396557</v>
      </c>
      <c r="AQ2946">
        <v>25.123777389889501</v>
      </c>
      <c r="AR2946">
        <v>0.60572848688945202</v>
      </c>
      <c r="AS2946">
        <v>0.62360829793938</v>
      </c>
      <c r="AT2946">
        <v>-1</v>
      </c>
      <c r="AU2946">
        <v>-1</v>
      </c>
      <c r="AV2946">
        <v>0.113916196714409</v>
      </c>
      <c r="AW2946">
        <v>41.335809111532598</v>
      </c>
      <c r="AX2946">
        <v>41.001921563142801</v>
      </c>
      <c r="AY2946">
        <v>9.6368259759583505E-2</v>
      </c>
      <c r="AZ2946">
        <v>-14.145392237927799</v>
      </c>
      <c r="BA2946">
        <v>1350</v>
      </c>
    </row>
    <row r="2947" spans="1:100" x14ac:dyDescent="0.25">
      <c r="A2947">
        <v>6317</v>
      </c>
      <c r="B2947" t="s">
        <v>3195</v>
      </c>
      <c r="C2947">
        <v>1</v>
      </c>
      <c r="D2947">
        <v>3.6780808625294901</v>
      </c>
      <c r="E2947">
        <v>2.1757476414710399E-2</v>
      </c>
      <c r="F2947">
        <v>5.7515663270048999E-2</v>
      </c>
      <c r="G2947">
        <v>6.3638324821297304E-2</v>
      </c>
      <c r="H2947">
        <v>4.4731895715573101E-2</v>
      </c>
      <c r="I2947">
        <v>0</v>
      </c>
      <c r="J2947">
        <v>2.6839137429343798</v>
      </c>
      <c r="K2947">
        <v>4.4731895715573101E-2</v>
      </c>
      <c r="L2947">
        <v>-1</v>
      </c>
      <c r="M2947">
        <v>-1</v>
      </c>
      <c r="N2947">
        <v>0.894637914311463</v>
      </c>
      <c r="O2947">
        <v>6.42563293028517</v>
      </c>
      <c r="P2947">
        <v>8.4867148022695807E-2</v>
      </c>
      <c r="Q2947">
        <v>0.153507344323627</v>
      </c>
      <c r="R2947">
        <v>5.0277871893111802E-2</v>
      </c>
      <c r="S2947">
        <v>0.32916601326620298</v>
      </c>
      <c r="T2947">
        <v>0.23975694309620599</v>
      </c>
      <c r="U2947">
        <v>4.00147922229208E-2</v>
      </c>
      <c r="V2947">
        <v>-3.2092616958779002E-3</v>
      </c>
      <c r="W2947">
        <v>22.4398636469551</v>
      </c>
      <c r="X2947">
        <v>0.57887640222380699</v>
      </c>
      <c r="Y2947">
        <v>-1</v>
      </c>
      <c r="Z2947">
        <v>-1</v>
      </c>
      <c r="AA2947">
        <v>33.0321732872819</v>
      </c>
      <c r="AB2947">
        <v>0.100272451404467</v>
      </c>
      <c r="AC2947">
        <v>4.1627991656747201E-2</v>
      </c>
      <c r="AD2947">
        <v>6.8940192307458195E-2</v>
      </c>
      <c r="AE2947">
        <v>10.542031768433599</v>
      </c>
      <c r="AF2947">
        <v>-1</v>
      </c>
      <c r="AG2947">
        <v>-1</v>
      </c>
      <c r="AH2947">
        <v>-1</v>
      </c>
      <c r="AI2947">
        <v>-6.4806894010443399E-4</v>
      </c>
      <c r="AJ2947">
        <v>-3.2092616958779002E-3</v>
      </c>
      <c r="AK2947">
        <v>0.108545496552842</v>
      </c>
      <c r="AL2947">
        <v>6.3541779719447203E-2</v>
      </c>
      <c r="AM2947">
        <v>0.14516971361987499</v>
      </c>
      <c r="AN2947">
        <v>6.2411759814733403E-2</v>
      </c>
      <c r="AO2947">
        <v>4.1719703232610899</v>
      </c>
      <c r="AP2947">
        <v>1.87800289396557</v>
      </c>
      <c r="AQ2947">
        <v>25.123777389889501</v>
      </c>
      <c r="AR2947">
        <v>0.60572848688945202</v>
      </c>
      <c r="AS2947">
        <v>0.62360829793938</v>
      </c>
      <c r="AT2947">
        <v>-1</v>
      </c>
      <c r="AU2947">
        <v>-1</v>
      </c>
      <c r="AV2947">
        <v>0.113916196714409</v>
      </c>
      <c r="AW2947">
        <v>41.335809111532598</v>
      </c>
      <c r="AX2947">
        <v>41.001921563142801</v>
      </c>
      <c r="AY2947">
        <v>9.6368259759583505E-2</v>
      </c>
      <c r="AZ2947">
        <v>-14.145392237927799</v>
      </c>
      <c r="BA2947">
        <v>1350</v>
      </c>
    </row>
    <row r="2948" spans="1:100" x14ac:dyDescent="0.25">
      <c r="A2948">
        <v>6318</v>
      </c>
      <c r="B2948" t="s">
        <v>3196</v>
      </c>
      <c r="C2948">
        <v>3</v>
      </c>
      <c r="D2948">
        <v>5.9526625565671054</v>
      </c>
      <c r="E2948">
        <v>-0.13339145864164456</v>
      </c>
      <c r="F2948">
        <v>0.31535089912143777</v>
      </c>
      <c r="G2948">
        <v>0.28504625405876238</v>
      </c>
      <c r="H2948">
        <v>0.28529675576454766</v>
      </c>
      <c r="I2948">
        <v>0</v>
      </c>
      <c r="J2948">
        <v>17.117805345872853</v>
      </c>
      <c r="K2948">
        <v>0.28529675576454766</v>
      </c>
      <c r="L2948">
        <v>-1.0000000000000004</v>
      </c>
      <c r="M2948">
        <v>-1.0000000000000004</v>
      </c>
      <c r="N2948">
        <v>5.7059351152909557</v>
      </c>
      <c r="O2948">
        <v>23.355514156498735</v>
      </c>
      <c r="P2948">
        <v>1.6360981412282352</v>
      </c>
      <c r="Q2948">
        <v>0.56437127216933158</v>
      </c>
      <c r="R2948">
        <v>0.28234108904122535</v>
      </c>
      <c r="S2948">
        <v>0.3333333333333337</v>
      </c>
      <c r="T2948">
        <v>0.3195832222842504</v>
      </c>
      <c r="U2948">
        <v>0.73675660428585565</v>
      </c>
      <c r="V2948">
        <v>-3.1111865286687544E-2</v>
      </c>
      <c r="W2948">
        <v>42.930581554088157</v>
      </c>
      <c r="X2948">
        <v>3.1446393122328855</v>
      </c>
      <c r="Y2948">
        <v>-1.0000000000000004</v>
      </c>
      <c r="Z2948">
        <v>-1.0000000000000004</v>
      </c>
      <c r="AA2948">
        <v>67.892067761457994</v>
      </c>
      <c r="AB2948">
        <v>0.2897166236974591</v>
      </c>
      <c r="AC2948">
        <v>-0.24923600937428289</v>
      </c>
      <c r="AD2948">
        <v>0.45310228804339658</v>
      </c>
      <c r="AE2948">
        <v>24.679145118328638</v>
      </c>
      <c r="AF2948">
        <v>-1.0000000000000004</v>
      </c>
      <c r="AG2948">
        <v>-1.0000000000000004</v>
      </c>
      <c r="AH2948">
        <v>-1.0000000000000004</v>
      </c>
      <c r="AI2948">
        <v>0</v>
      </c>
      <c r="AJ2948">
        <v>-3.1111865286687544E-2</v>
      </c>
      <c r="AK2948">
        <v>-5.8431175272102764E-3</v>
      </c>
      <c r="AL2948">
        <v>0.14435055984389544</v>
      </c>
      <c r="AM2948">
        <v>0.10404514971211751</v>
      </c>
      <c r="AN2948">
        <v>6.2981533420456814E-2</v>
      </c>
      <c r="AO2948">
        <v>2.5719131551668859</v>
      </c>
      <c r="AP2948">
        <v>2.2962911347308985</v>
      </c>
      <c r="AQ2948">
        <v>60.048386899961024</v>
      </c>
      <c r="AR2948">
        <v>1.3585612946167511</v>
      </c>
      <c r="AS2948">
        <v>3.4299360679974327</v>
      </c>
      <c r="AT2948">
        <v>-1.0000000000000004</v>
      </c>
      <c r="AU2948">
        <v>-1.0000000000000004</v>
      </c>
      <c r="AV2948">
        <v>0.56738734309998695</v>
      </c>
      <c r="AW2948">
        <v>93.543873052687587</v>
      </c>
      <c r="AX2948">
        <v>90.432686524018834</v>
      </c>
      <c r="AY2948">
        <v>0.24977105643978084</v>
      </c>
      <c r="AZ2948">
        <v>19.893069695936806</v>
      </c>
      <c r="BA2948">
        <v>1433.9441218018908</v>
      </c>
      <c r="CU2948" t="e">
        <v>#N/A</v>
      </c>
      <c r="CV2948" t="e">
        <v>#N/A</v>
      </c>
    </row>
    <row r="2949" spans="1:100" x14ac:dyDescent="0.25">
      <c r="A2949">
        <v>6319</v>
      </c>
      <c r="B2949" t="s">
        <v>3197</v>
      </c>
      <c r="C2949">
        <v>3</v>
      </c>
      <c r="D2949">
        <v>2.296055065733833</v>
      </c>
      <c r="E2949">
        <v>0.20817558975396336</v>
      </c>
      <c r="F2949">
        <v>0.40990395787237849</v>
      </c>
      <c r="G2949">
        <v>0.46665478807920896</v>
      </c>
      <c r="H2949">
        <v>8.268805659020155E-2</v>
      </c>
      <c r="I2949">
        <v>0</v>
      </c>
      <c r="J2949">
        <v>4.9612833954120932</v>
      </c>
      <c r="K2949">
        <v>8.268805659020155E-2</v>
      </c>
      <c r="L2949">
        <v>-0.99999999999999933</v>
      </c>
      <c r="M2949">
        <v>-0.99999999999999933</v>
      </c>
      <c r="N2949">
        <v>1.6537611318040311</v>
      </c>
      <c r="O2949">
        <v>7.7239932492251331</v>
      </c>
      <c r="P2949">
        <v>0.51514238514505473</v>
      </c>
      <c r="Q2949">
        <v>1.1829575321277515</v>
      </c>
      <c r="R2949">
        <v>0.43799097074672694</v>
      </c>
      <c r="S2949">
        <v>0.35658960669247064</v>
      </c>
      <c r="T2949">
        <v>0.10607443409797336</v>
      </c>
      <c r="U2949">
        <v>-2.6445393791062428E-2</v>
      </c>
      <c r="V2949">
        <v>0</v>
      </c>
      <c r="W2949">
        <v>14.141223616367197</v>
      </c>
      <c r="X2949">
        <v>5.6409316004192023E-2</v>
      </c>
      <c r="Y2949">
        <v>-0.99999999999999933</v>
      </c>
      <c r="Z2949">
        <v>-0.99999999999999933</v>
      </c>
      <c r="AA2949">
        <v>30.013108558195338</v>
      </c>
      <c r="AB2949">
        <v>4.905663825726081E-2</v>
      </c>
      <c r="AC2949">
        <v>5.5099895380011608E-2</v>
      </c>
      <c r="AD2949">
        <v>0.20452134578435574</v>
      </c>
      <c r="AE2949">
        <v>15.433893971081405</v>
      </c>
      <c r="AF2949">
        <v>-0.99999999999999933</v>
      </c>
      <c r="AG2949">
        <v>-0.99999999999999933</v>
      </c>
      <c r="AH2949">
        <v>-0.99999999999999933</v>
      </c>
      <c r="AI2949">
        <v>0</v>
      </c>
      <c r="AJ2949">
        <v>0</v>
      </c>
      <c r="AK2949">
        <v>0.30320716096328626</v>
      </c>
      <c r="AL2949">
        <v>-0.22390437233522001</v>
      </c>
      <c r="AM2949">
        <v>0.40363772006017656</v>
      </c>
      <c r="AN2949">
        <v>0.10258263946662596</v>
      </c>
      <c r="AO2949">
        <v>11.606978806320841</v>
      </c>
      <c r="AP2949">
        <v>1.4450441249895487</v>
      </c>
      <c r="AQ2949">
        <v>19.102507011779277</v>
      </c>
      <c r="AR2949">
        <v>0.43621864699938157</v>
      </c>
      <c r="AS2949">
        <v>0.13909737259439353</v>
      </c>
      <c r="AT2949">
        <v>-0.99999999999999933</v>
      </c>
      <c r="AU2949">
        <v>-0.99999999999999933</v>
      </c>
      <c r="AV2949">
        <v>0.90464575882593579</v>
      </c>
      <c r="AW2949">
        <v>39.182145932410023</v>
      </c>
      <c r="AX2949">
        <v>39.182145932410023</v>
      </c>
      <c r="AY2949">
        <v>0.10179255224093049</v>
      </c>
      <c r="AZ2949">
        <v>5.7968810298213294</v>
      </c>
      <c r="BA2949">
        <v>1376.4865602089114</v>
      </c>
      <c r="CU2949" t="e">
        <v>#N/A</v>
      </c>
      <c r="CV2949" t="e">
        <v>#N/A</v>
      </c>
    </row>
    <row r="2950" spans="1:100" x14ac:dyDescent="0.25">
      <c r="A2950">
        <v>6320</v>
      </c>
      <c r="B2950" t="s">
        <v>3198</v>
      </c>
      <c r="C2950">
        <v>1</v>
      </c>
      <c r="D2950">
        <v>3.6780808625294901</v>
      </c>
      <c r="E2950">
        <v>2.1757476414710399E-2</v>
      </c>
      <c r="F2950">
        <v>5.7515663270048999E-2</v>
      </c>
      <c r="G2950">
        <v>6.3638324821297304E-2</v>
      </c>
      <c r="H2950">
        <v>4.4731895715573101E-2</v>
      </c>
      <c r="I2950">
        <v>0</v>
      </c>
      <c r="J2950">
        <v>2.6839137429343798</v>
      </c>
      <c r="K2950">
        <v>4.4731895715573101E-2</v>
      </c>
      <c r="L2950">
        <v>-1</v>
      </c>
      <c r="M2950">
        <v>-1</v>
      </c>
      <c r="N2950">
        <v>0.894637914311463</v>
      </c>
      <c r="O2950">
        <v>6.42563293028517</v>
      </c>
      <c r="P2950">
        <v>8.4867148022695807E-2</v>
      </c>
      <c r="Q2950">
        <v>0.153507344323627</v>
      </c>
      <c r="R2950">
        <v>5.0277871893111802E-2</v>
      </c>
      <c r="S2950">
        <v>0.32916601326620298</v>
      </c>
      <c r="T2950">
        <v>0.23975694309620599</v>
      </c>
      <c r="U2950">
        <v>4.00147922229208E-2</v>
      </c>
      <c r="V2950">
        <v>-3.2092616958779002E-3</v>
      </c>
      <c r="W2950">
        <v>22.4398636469551</v>
      </c>
      <c r="X2950">
        <v>0.57887640222380699</v>
      </c>
      <c r="Y2950">
        <v>-1</v>
      </c>
      <c r="Z2950">
        <v>-1</v>
      </c>
      <c r="AA2950">
        <v>33.0321732872819</v>
      </c>
      <c r="AB2950">
        <v>0.100272451404467</v>
      </c>
      <c r="AC2950">
        <v>4.1627991656747201E-2</v>
      </c>
      <c r="AD2950">
        <v>6.8940192307458195E-2</v>
      </c>
      <c r="AE2950">
        <v>10.542031768433599</v>
      </c>
      <c r="AF2950">
        <v>-1</v>
      </c>
      <c r="AG2950">
        <v>-1</v>
      </c>
      <c r="AH2950">
        <v>-1</v>
      </c>
      <c r="AI2950">
        <v>-6.4806894010443399E-4</v>
      </c>
      <c r="AJ2950">
        <v>-3.2092616958779002E-3</v>
      </c>
      <c r="AK2950">
        <v>0.108545496552842</v>
      </c>
      <c r="AL2950">
        <v>6.3541779719447203E-2</v>
      </c>
      <c r="AM2950">
        <v>0.14516971361987499</v>
      </c>
      <c r="AN2950">
        <v>6.2411759814733403E-2</v>
      </c>
      <c r="AO2950">
        <v>4.1719703232610899</v>
      </c>
      <c r="AP2950">
        <v>1.87800289396557</v>
      </c>
      <c r="AQ2950">
        <v>25.123777389889501</v>
      </c>
      <c r="AR2950">
        <v>0.60572848688945202</v>
      </c>
      <c r="AS2950">
        <v>0.62360829793938</v>
      </c>
      <c r="AT2950">
        <v>-1</v>
      </c>
      <c r="AU2950">
        <v>-1</v>
      </c>
      <c r="AV2950">
        <v>0.113916196714409</v>
      </c>
      <c r="AW2950">
        <v>41.335809111532598</v>
      </c>
      <c r="AX2950">
        <v>41.001921563142801</v>
      </c>
      <c r="AY2950">
        <v>9.6368259759583505E-2</v>
      </c>
      <c r="AZ2950">
        <v>-14.145392237927799</v>
      </c>
      <c r="BA2950">
        <v>1350</v>
      </c>
    </row>
    <row r="2951" spans="1:100" x14ac:dyDescent="0.25">
      <c r="A2951">
        <v>6321</v>
      </c>
      <c r="B2951" t="s">
        <v>3199</v>
      </c>
      <c r="C2951">
        <v>1</v>
      </c>
      <c r="D2951">
        <v>3.6780808625294901</v>
      </c>
      <c r="E2951">
        <v>2.1757476414710399E-2</v>
      </c>
      <c r="F2951">
        <v>5.7515663270048999E-2</v>
      </c>
      <c r="G2951">
        <v>6.3638324821297304E-2</v>
      </c>
      <c r="H2951">
        <v>4.4731895715573101E-2</v>
      </c>
      <c r="I2951">
        <v>0</v>
      </c>
      <c r="J2951">
        <v>2.6839137429343798</v>
      </c>
      <c r="K2951">
        <v>4.4731895715573101E-2</v>
      </c>
      <c r="L2951">
        <v>-1</v>
      </c>
      <c r="M2951">
        <v>-1</v>
      </c>
      <c r="N2951">
        <v>0.894637914311463</v>
      </c>
      <c r="O2951">
        <v>6.42563293028517</v>
      </c>
      <c r="P2951">
        <v>8.4867148022695807E-2</v>
      </c>
      <c r="Q2951">
        <v>0.153507344323627</v>
      </c>
      <c r="R2951">
        <v>5.0277871893111802E-2</v>
      </c>
      <c r="S2951">
        <v>0.32916601326620298</v>
      </c>
      <c r="T2951">
        <v>0.23975694309620599</v>
      </c>
      <c r="U2951">
        <v>4.00147922229208E-2</v>
      </c>
      <c r="V2951">
        <v>-3.2092616958779002E-3</v>
      </c>
      <c r="W2951">
        <v>22.4398636469551</v>
      </c>
      <c r="X2951">
        <v>0.57887640222380699</v>
      </c>
      <c r="Y2951">
        <v>-1</v>
      </c>
      <c r="Z2951">
        <v>-1</v>
      </c>
      <c r="AA2951">
        <v>33.0321732872819</v>
      </c>
      <c r="AB2951">
        <v>0.100272451404467</v>
      </c>
      <c r="AC2951">
        <v>4.1627991656747201E-2</v>
      </c>
      <c r="AD2951">
        <v>6.8940192307458195E-2</v>
      </c>
      <c r="AE2951">
        <v>10.542031768433599</v>
      </c>
      <c r="AF2951">
        <v>-1</v>
      </c>
      <c r="AG2951">
        <v>-1</v>
      </c>
      <c r="AH2951">
        <v>-1</v>
      </c>
      <c r="AI2951">
        <v>-6.4806894010443399E-4</v>
      </c>
      <c r="AJ2951">
        <v>-3.2092616958779002E-3</v>
      </c>
      <c r="AK2951">
        <v>0.108545496552842</v>
      </c>
      <c r="AL2951">
        <v>6.3541779719447203E-2</v>
      </c>
      <c r="AM2951">
        <v>0.14516971361987499</v>
      </c>
      <c r="AN2951">
        <v>6.2411759814733403E-2</v>
      </c>
      <c r="AO2951">
        <v>4.1719703232610899</v>
      </c>
      <c r="AP2951">
        <v>1.87800289396557</v>
      </c>
      <c r="AQ2951">
        <v>25.123777389889501</v>
      </c>
      <c r="AR2951">
        <v>0.60572848688945202</v>
      </c>
      <c r="AS2951">
        <v>0.62360829793938</v>
      </c>
      <c r="AT2951">
        <v>-1</v>
      </c>
      <c r="AU2951">
        <v>-1</v>
      </c>
      <c r="AV2951">
        <v>0.113916196714409</v>
      </c>
      <c r="AW2951">
        <v>41.335809111532598</v>
      </c>
      <c r="AX2951">
        <v>41.001921563142801</v>
      </c>
      <c r="AY2951">
        <v>9.6368259759583505E-2</v>
      </c>
      <c r="AZ2951">
        <v>-14.145392237927799</v>
      </c>
      <c r="BA2951">
        <v>1350</v>
      </c>
    </row>
    <row r="2952" spans="1:100" x14ac:dyDescent="0.25">
      <c r="A2952">
        <v>6322</v>
      </c>
      <c r="B2952" t="s">
        <v>3200</v>
      </c>
      <c r="C2952">
        <v>3</v>
      </c>
      <c r="D2952">
        <v>4.0365826661686377</v>
      </c>
      <c r="E2952">
        <v>0.12250158300374123</v>
      </c>
      <c r="F2952">
        <v>8.455139699232625E-2</v>
      </c>
      <c r="G2952">
        <v>0.12149515834326877</v>
      </c>
      <c r="H2952">
        <v>0.58794760056547291</v>
      </c>
      <c r="I2952">
        <v>0</v>
      </c>
      <c r="J2952">
        <v>35.276856033928382</v>
      </c>
      <c r="K2952">
        <v>0.58794760056547291</v>
      </c>
      <c r="L2952">
        <v>-0.99999999999999911</v>
      </c>
      <c r="M2952">
        <v>-0.99999999999999911</v>
      </c>
      <c r="N2952">
        <v>11.758952011309466</v>
      </c>
      <c r="O2952">
        <v>39.434933858440317</v>
      </c>
      <c r="P2952">
        <v>1.5446068721476796</v>
      </c>
      <c r="Q2952">
        <v>0.46834671188689991</v>
      </c>
      <c r="R2952">
        <v>0.27032786413422061</v>
      </c>
      <c r="S2952">
        <v>0.33333333333333304</v>
      </c>
      <c r="T2952">
        <v>0.26654954905946215</v>
      </c>
      <c r="U2952">
        <v>0.12165981216431292</v>
      </c>
      <c r="V2952">
        <v>-1.1850338380932982E-3</v>
      </c>
      <c r="W2952">
        <v>5.2964024061416568</v>
      </c>
      <c r="X2952">
        <v>0.40663656522481323</v>
      </c>
      <c r="Y2952">
        <v>-0.99999999999999911</v>
      </c>
      <c r="Z2952">
        <v>-0.99999999999999911</v>
      </c>
      <c r="AA2952">
        <v>19.347590759227081</v>
      </c>
      <c r="AB2952">
        <v>-7.5625387093118862E-2</v>
      </c>
      <c r="AC2952">
        <v>6.8754813071759437E-3</v>
      </c>
      <c r="AD2952">
        <v>0.34436711556496702</v>
      </c>
      <c r="AE2952">
        <v>13.780860488951211</v>
      </c>
      <c r="AF2952">
        <v>-0.99999999999999911</v>
      </c>
      <c r="AG2952">
        <v>-0.99999999999999911</v>
      </c>
      <c r="AH2952">
        <v>-0.99999999999999911</v>
      </c>
      <c r="AI2952">
        <v>0</v>
      </c>
      <c r="AJ2952">
        <v>-1.1850338380932982E-3</v>
      </c>
      <c r="AK2952">
        <v>0.30164210036417299</v>
      </c>
      <c r="AL2952">
        <v>-0.11776254331090485</v>
      </c>
      <c r="AM2952">
        <v>-8.5662045487807439E-2</v>
      </c>
      <c r="AN2952">
        <v>-2.1931481611648179E-2</v>
      </c>
      <c r="AO2952">
        <v>-0.63334063537432139</v>
      </c>
      <c r="AP2952">
        <v>-1.1370997568457288</v>
      </c>
      <c r="AQ2952">
        <v>40.573258440070056</v>
      </c>
      <c r="AR2952">
        <v>0.72035766071901464</v>
      </c>
      <c r="AS2952">
        <v>0.99458416579028663</v>
      </c>
      <c r="AT2952">
        <v>-0.99999999999999911</v>
      </c>
      <c r="AU2952">
        <v>-0.99999999999999911</v>
      </c>
      <c r="AV2952">
        <v>0.3918230224774894</v>
      </c>
      <c r="AW2952">
        <v>57.645424860821677</v>
      </c>
      <c r="AX2952">
        <v>57.526921477012344</v>
      </c>
      <c r="AY2952">
        <v>0.25971090920895074</v>
      </c>
      <c r="AZ2952">
        <v>17.022452327120142</v>
      </c>
      <c r="BA2952">
        <v>1401.1143153546693</v>
      </c>
    </row>
    <row r="2953" spans="1:100" x14ac:dyDescent="0.25">
      <c r="A2953">
        <v>6323</v>
      </c>
      <c r="B2953" t="s">
        <v>3201</v>
      </c>
      <c r="C2953">
        <v>3</v>
      </c>
      <c r="D2953">
        <v>2.0067334301186444</v>
      </c>
      <c r="E2953">
        <v>-3.9956581490631679E-2</v>
      </c>
      <c r="F2953">
        <v>2.9424319267035676E-2</v>
      </c>
      <c r="G2953">
        <v>-7.5531219463425281E-3</v>
      </c>
      <c r="H2953">
        <v>0.15188733336733562</v>
      </c>
      <c r="I2953">
        <v>0</v>
      </c>
      <c r="J2953">
        <v>9.1132400020401256</v>
      </c>
      <c r="K2953">
        <v>0.15188733336733562</v>
      </c>
      <c r="L2953">
        <v>-0.999999999999999</v>
      </c>
      <c r="M2953">
        <v>-0.999999999999999</v>
      </c>
      <c r="N2953">
        <v>3.0377466673467102</v>
      </c>
      <c r="O2953">
        <v>11.112420310212439</v>
      </c>
      <c r="P2953">
        <v>1.5412576223472474</v>
      </c>
      <c r="Q2953">
        <v>-1.0657576989779562</v>
      </c>
      <c r="R2953">
        <v>-0.28017669247120136</v>
      </c>
      <c r="S2953">
        <v>0.34273581813844245</v>
      </c>
      <c r="T2953">
        <v>0.37649947392793637</v>
      </c>
      <c r="U2953">
        <v>0.21030336253702003</v>
      </c>
      <c r="V2953">
        <v>0</v>
      </c>
      <c r="W2953">
        <v>31.106052849442545</v>
      </c>
      <c r="X2953">
        <v>1.451727549441727</v>
      </c>
      <c r="Y2953">
        <v>-0.999999999999999</v>
      </c>
      <c r="Z2953">
        <v>-0.999999999999999</v>
      </c>
      <c r="AA2953">
        <v>24.821333250070218</v>
      </c>
      <c r="AB2953">
        <v>-0.23672033061786185</v>
      </c>
      <c r="AC2953">
        <v>5.2815843735833846E-2</v>
      </c>
      <c r="AD2953">
        <v>6.3813628744005826E-2</v>
      </c>
      <c r="AE2953">
        <v>-6.0045429069011167</v>
      </c>
      <c r="AF2953">
        <v>-0.999999999999999</v>
      </c>
      <c r="AG2953">
        <v>-0.999999999999999</v>
      </c>
      <c r="AH2953">
        <v>-0.999999999999999</v>
      </c>
      <c r="AI2953">
        <v>0</v>
      </c>
      <c r="AJ2953">
        <v>0</v>
      </c>
      <c r="AK2953">
        <v>0.16496196924071049</v>
      </c>
      <c r="AL2953">
        <v>0.3228219794576645</v>
      </c>
      <c r="AM2953">
        <v>5.0385259035371888E-2</v>
      </c>
      <c r="AN2953">
        <v>0.23928160039648672</v>
      </c>
      <c r="AO2953">
        <v>2.0844413220878488</v>
      </c>
      <c r="AP2953">
        <v>7.5961499072004921</v>
      </c>
      <c r="AQ2953">
        <v>40.219292851482642</v>
      </c>
      <c r="AR2953">
        <v>0.92953865460339946</v>
      </c>
      <c r="AS2953">
        <v>1.6036148828090631</v>
      </c>
      <c r="AT2953">
        <v>-0.999999999999999</v>
      </c>
      <c r="AU2953">
        <v>-0.999999999999999</v>
      </c>
      <c r="AV2953">
        <v>-0.28772981441754397</v>
      </c>
      <c r="AW2953">
        <v>43.529903467483145</v>
      </c>
      <c r="AX2953">
        <v>43.529903467483145</v>
      </c>
      <c r="AY2953">
        <v>9.1659470799959314E-2</v>
      </c>
      <c r="AZ2953">
        <v>-23.040346093921467</v>
      </c>
      <c r="BA2953">
        <v>1361.2870529055565</v>
      </c>
      <c r="CU2953" t="e">
        <v>#N/A</v>
      </c>
      <c r="CV2953" t="e">
        <v>#N/A</v>
      </c>
    </row>
    <row r="2954" spans="1:100" x14ac:dyDescent="0.25">
      <c r="A2954">
        <v>6324</v>
      </c>
      <c r="B2954" t="s">
        <v>2006</v>
      </c>
      <c r="C2954">
        <v>3</v>
      </c>
      <c r="D2954">
        <v>4.8571144959379859</v>
      </c>
      <c r="E2954">
        <v>-2.0873375335264968E-2</v>
      </c>
      <c r="F2954">
        <v>-0.18362096634784453</v>
      </c>
      <c r="G2954">
        <v>-0.18662255459255445</v>
      </c>
      <c r="H2954">
        <v>0.23192945436223519</v>
      </c>
      <c r="I2954">
        <v>0</v>
      </c>
      <c r="J2954">
        <v>13.915767261734112</v>
      </c>
      <c r="K2954">
        <v>0.23192945436223519</v>
      </c>
      <c r="L2954">
        <v>-0.99999999999999978</v>
      </c>
      <c r="M2954">
        <v>-0.99999999999999978</v>
      </c>
      <c r="N2954">
        <v>4.6385890872447026</v>
      </c>
      <c r="O2954">
        <v>18.586259203079535</v>
      </c>
      <c r="P2954">
        <v>-1.8493930791199069</v>
      </c>
      <c r="Q2954">
        <v>-4.3730318931978278</v>
      </c>
      <c r="R2954">
        <v>-1.577508202689895</v>
      </c>
      <c r="S2954">
        <v>0.33333333333333337</v>
      </c>
      <c r="T2954">
        <v>0.2885802525989537</v>
      </c>
      <c r="U2954">
        <v>0.12938155232169449</v>
      </c>
      <c r="V2954">
        <v>7.4855615757944124E-2</v>
      </c>
      <c r="W2954">
        <v>23.768851985987595</v>
      </c>
      <c r="X2954">
        <v>1.3128186220626841</v>
      </c>
      <c r="Y2954">
        <v>-0.99999999999999978</v>
      </c>
      <c r="Z2954">
        <v>-0.99999999999999978</v>
      </c>
      <c r="AA2954">
        <v>59.61714317986587</v>
      </c>
      <c r="AB2954">
        <v>0.10509937859222064</v>
      </c>
      <c r="AC2954">
        <v>0.45636109363697441</v>
      </c>
      <c r="AD2954">
        <v>0.18705551570216813</v>
      </c>
      <c r="AE2954">
        <v>37.425799396568159</v>
      </c>
      <c r="AF2954">
        <v>-0.99999999999999978</v>
      </c>
      <c r="AG2954">
        <v>-0.99999999999999978</v>
      </c>
      <c r="AH2954">
        <v>-0.99999999999999978</v>
      </c>
      <c r="AI2954">
        <v>-7.0610320317586218E-3</v>
      </c>
      <c r="AJ2954">
        <v>7.4855615757944124E-2</v>
      </c>
      <c r="AK2954">
        <v>-6.6196827115026821E-2</v>
      </c>
      <c r="AL2954">
        <v>0.30137988240748043</v>
      </c>
      <c r="AM2954">
        <v>6.0331366531645725E-2</v>
      </c>
      <c r="AN2954">
        <v>0.34187112976450235</v>
      </c>
      <c r="AO2954">
        <v>1.1773000277160102</v>
      </c>
      <c r="AP2954">
        <v>10.053677656149956</v>
      </c>
      <c r="AQ2954">
        <v>37.684619247721706</v>
      </c>
      <c r="AR2954">
        <v>0.82615075401192517</v>
      </c>
      <c r="AS2954">
        <v>1.5447480764249191</v>
      </c>
      <c r="AT2954">
        <v>-0.99999999999999978</v>
      </c>
      <c r="AU2954">
        <v>-0.99999999999999978</v>
      </c>
      <c r="AV2954">
        <v>-1.7641307572824498</v>
      </c>
      <c r="AW2954">
        <v>88.257080039095399</v>
      </c>
      <c r="AX2954">
        <v>95.601420974254623</v>
      </c>
      <c r="AY2954">
        <v>9.0266017017793979E-2</v>
      </c>
      <c r="AZ2954">
        <v>35.362550544227837</v>
      </c>
      <c r="BA2954">
        <v>1491.8579492281126</v>
      </c>
      <c r="CU2954" t="e">
        <v>#N/A</v>
      </c>
      <c r="CV2954" t="e">
        <v>#N/A</v>
      </c>
    </row>
    <row r="2955" spans="1:100" x14ac:dyDescent="0.25">
      <c r="A2955">
        <v>6325</v>
      </c>
      <c r="B2955" t="s">
        <v>3202</v>
      </c>
      <c r="C2955">
        <v>3</v>
      </c>
      <c r="D2955">
        <v>5.0142350067645305</v>
      </c>
      <c r="E2955">
        <v>-0.53556983696978222</v>
      </c>
      <c r="F2955">
        <v>-1.8443734391843134E-2</v>
      </c>
      <c r="G2955">
        <v>-0.17144109817533154</v>
      </c>
      <c r="H2955">
        <v>0.36466442703833968</v>
      </c>
      <c r="I2955">
        <v>0</v>
      </c>
      <c r="J2955">
        <v>21.879865622300382</v>
      </c>
      <c r="K2955">
        <v>0.36466442703833968</v>
      </c>
      <c r="L2955">
        <v>-1.0000000000000004</v>
      </c>
      <c r="M2955">
        <v>-1.0000000000000004</v>
      </c>
      <c r="N2955">
        <v>7.2932885407667962</v>
      </c>
      <c r="O2955">
        <v>26.722659530889594</v>
      </c>
      <c r="P2955">
        <v>-8.7650630224923753E-2</v>
      </c>
      <c r="Q2955">
        <v>8.3725878836434772E-2</v>
      </c>
      <c r="R2955">
        <v>3.5659636579370206E-2</v>
      </c>
      <c r="S2955">
        <v>0.33333333333333343</v>
      </c>
      <c r="T2955">
        <v>0.3601728635055666</v>
      </c>
      <c r="U2955">
        <v>0.17336215997665944</v>
      </c>
      <c r="V2955">
        <v>-1.3365863473831355E-2</v>
      </c>
      <c r="W2955">
        <v>19.553522652135548</v>
      </c>
      <c r="X2955">
        <v>1.0500882345463909</v>
      </c>
      <c r="Y2955">
        <v>-1.0000000000000004</v>
      </c>
      <c r="Z2955">
        <v>-1.0000000000000004</v>
      </c>
      <c r="AA2955">
        <v>26.399920450913456</v>
      </c>
      <c r="AB2955">
        <v>8.4728116265605044E-2</v>
      </c>
      <c r="AC2955">
        <v>4.0879955456282438E-2</v>
      </c>
      <c r="AD2955">
        <v>1.0606691522083499E-2</v>
      </c>
      <c r="AE2955">
        <v>6.8107381621985548</v>
      </c>
      <c r="AF2955">
        <v>-1.0000000000000004</v>
      </c>
      <c r="AG2955">
        <v>-1.0000000000000004</v>
      </c>
      <c r="AH2955">
        <v>-1.0000000000000004</v>
      </c>
      <c r="AI2955">
        <v>0</v>
      </c>
      <c r="AJ2955">
        <v>-1.3365863473831355E-2</v>
      </c>
      <c r="AK2955">
        <v>-3.1502486120191645E-2</v>
      </c>
      <c r="AL2955">
        <v>-0.25906102432946015</v>
      </c>
      <c r="AM2955">
        <v>0.41939941833218353</v>
      </c>
      <c r="AN2955">
        <v>0.13465675950675132</v>
      </c>
      <c r="AO2955">
        <v>10.327473027703631</v>
      </c>
      <c r="AP2955">
        <v>2.071113866021483</v>
      </c>
      <c r="AQ2955">
        <v>41.43338827443592</v>
      </c>
      <c r="AR2955">
        <v>0.85350249334172845</v>
      </c>
      <c r="AS2955">
        <v>1.4147526615847301</v>
      </c>
      <c r="AT2955">
        <v>-1.0000000000000004</v>
      </c>
      <c r="AU2955">
        <v>-1.0000000000000004</v>
      </c>
      <c r="AV2955">
        <v>-0.1357814615959613</v>
      </c>
      <c r="AW2955">
        <v>55.193693847824505</v>
      </c>
      <c r="AX2955">
        <v>53.857107500441366</v>
      </c>
      <c r="AY2955">
        <v>0.30271837301439086</v>
      </c>
      <c r="AZ2955">
        <v>-2.7335288888446878</v>
      </c>
      <c r="BA2955">
        <v>1386.4394149073319</v>
      </c>
      <c r="CU2955" t="e">
        <v>#N/A</v>
      </c>
      <c r="CV2955" t="e">
        <v>#N/A</v>
      </c>
    </row>
    <row r="2956" spans="1:100" x14ac:dyDescent="0.25">
      <c r="A2956">
        <v>6326</v>
      </c>
      <c r="B2956" t="s">
        <v>3203</v>
      </c>
      <c r="C2956">
        <v>3</v>
      </c>
      <c r="D2956">
        <v>5.2046530678569836</v>
      </c>
      <c r="E2956">
        <v>-2.3885339215782442E-2</v>
      </c>
      <c r="F2956">
        <v>0.27653793776242286</v>
      </c>
      <c r="G2956">
        <v>0.27653793776242286</v>
      </c>
      <c r="H2956">
        <v>-8.9825382692371152E-3</v>
      </c>
      <c r="I2956">
        <v>0</v>
      </c>
      <c r="J2956">
        <v>-0.53895229615422724</v>
      </c>
      <c r="K2956">
        <v>-8.9825382692371152E-3</v>
      </c>
      <c r="L2956">
        <v>-0.99999999999999967</v>
      </c>
      <c r="M2956">
        <v>-0.99999999999999967</v>
      </c>
      <c r="N2956">
        <v>-0.17965076538474201</v>
      </c>
      <c r="O2956">
        <v>4.9422387094651841</v>
      </c>
      <c r="P2956">
        <v>0.95447348562955037</v>
      </c>
      <c r="Q2956">
        <v>2.3385355884693682</v>
      </c>
      <c r="R2956">
        <v>1.0228093884323091</v>
      </c>
      <c r="S2956">
        <v>0.34738138083088876</v>
      </c>
      <c r="T2956">
        <v>1.3996826627404738E-2</v>
      </c>
      <c r="U2956">
        <v>-0.12282871762364474</v>
      </c>
      <c r="V2956">
        <v>0</v>
      </c>
      <c r="W2956">
        <v>9.9012811241554388</v>
      </c>
      <c r="X2956">
        <v>-0.33401714601461813</v>
      </c>
      <c r="Y2956">
        <v>-0.99999999999999967</v>
      </c>
      <c r="Z2956">
        <v>-0.99999999999999967</v>
      </c>
      <c r="AA2956">
        <v>9.5240687089436538</v>
      </c>
      <c r="AB2956">
        <v>-0.19870829956066138</v>
      </c>
      <c r="AC2956">
        <v>0.14707779094132969</v>
      </c>
      <c r="AD2956">
        <v>2.3630072546449797E-2</v>
      </c>
      <c r="AE2956">
        <v>-1.4000218036440977</v>
      </c>
      <c r="AF2956">
        <v>-0.99999999999999967</v>
      </c>
      <c r="AG2956">
        <v>-0.99999999999999967</v>
      </c>
      <c r="AH2956">
        <v>-0.99999999999999967</v>
      </c>
      <c r="AI2956">
        <v>0</v>
      </c>
      <c r="AJ2956">
        <v>0</v>
      </c>
      <c r="AK2956">
        <v>0.1137772557746413</v>
      </c>
      <c r="AL2956">
        <v>2.6400452440314068E-2</v>
      </c>
      <c r="AM2956">
        <v>-0.21583987284832845</v>
      </c>
      <c r="AN2956">
        <v>-2.6636921166803711E-2</v>
      </c>
      <c r="AO2956">
        <v>-4.8271105423350029</v>
      </c>
      <c r="AP2956">
        <v>-0.53392076696852508</v>
      </c>
      <c r="AQ2956">
        <v>9.362328828001214</v>
      </c>
      <c r="AR2956">
        <v>0.23854948983464894</v>
      </c>
      <c r="AS2956">
        <v>-0.34299968428385513</v>
      </c>
      <c r="AT2956">
        <v>-0.99999999999999967</v>
      </c>
      <c r="AU2956">
        <v>-0.99999999999999967</v>
      </c>
      <c r="AV2956">
        <v>1.2993473261947319</v>
      </c>
      <c r="AW2956">
        <v>13.932386651440313</v>
      </c>
      <c r="AX2956">
        <v>13.932386651440313</v>
      </c>
      <c r="AY2956">
        <v>0.15106230967649995</v>
      </c>
      <c r="AZ2956">
        <v>-14.697462820416488</v>
      </c>
      <c r="BA2956">
        <v>1385.7817439873249</v>
      </c>
      <c r="CU2956" t="e">
        <v>#N/A</v>
      </c>
      <c r="CV2956" t="e">
        <v>#N/A</v>
      </c>
    </row>
    <row r="2957" spans="1:100" x14ac:dyDescent="0.25">
      <c r="A2957">
        <v>6327</v>
      </c>
      <c r="B2957" t="s">
        <v>3204</v>
      </c>
      <c r="C2957">
        <v>1</v>
      </c>
      <c r="D2957">
        <v>3.6780808625294901</v>
      </c>
      <c r="E2957">
        <v>2.1757476414710399E-2</v>
      </c>
      <c r="F2957">
        <v>5.7515663270048999E-2</v>
      </c>
      <c r="G2957">
        <v>6.3638324821297304E-2</v>
      </c>
      <c r="H2957">
        <v>4.4731895715573101E-2</v>
      </c>
      <c r="I2957">
        <v>0</v>
      </c>
      <c r="J2957">
        <v>2.6839137429343798</v>
      </c>
      <c r="K2957">
        <v>4.4731895715573101E-2</v>
      </c>
      <c r="L2957">
        <v>-1</v>
      </c>
      <c r="M2957">
        <v>-1</v>
      </c>
      <c r="N2957">
        <v>0.894637914311463</v>
      </c>
      <c r="O2957">
        <v>6.42563293028517</v>
      </c>
      <c r="P2957">
        <v>8.4867148022695807E-2</v>
      </c>
      <c r="Q2957">
        <v>0.153507344323627</v>
      </c>
      <c r="R2957">
        <v>5.0277871893111802E-2</v>
      </c>
      <c r="S2957">
        <v>0.32916601326620298</v>
      </c>
      <c r="T2957">
        <v>0.23975694309620599</v>
      </c>
      <c r="U2957">
        <v>4.00147922229208E-2</v>
      </c>
      <c r="V2957">
        <v>-3.2092616958779002E-3</v>
      </c>
      <c r="W2957">
        <v>22.4398636469551</v>
      </c>
      <c r="X2957">
        <v>0.57887640222380699</v>
      </c>
      <c r="Y2957">
        <v>-1</v>
      </c>
      <c r="Z2957">
        <v>-1</v>
      </c>
      <c r="AA2957">
        <v>33.0321732872819</v>
      </c>
      <c r="AB2957">
        <v>0.100272451404467</v>
      </c>
      <c r="AC2957">
        <v>4.1627991656747201E-2</v>
      </c>
      <c r="AD2957">
        <v>6.8940192307458195E-2</v>
      </c>
      <c r="AE2957">
        <v>10.542031768433599</v>
      </c>
      <c r="AF2957">
        <v>-1</v>
      </c>
      <c r="AG2957">
        <v>-1</v>
      </c>
      <c r="AH2957">
        <v>-1</v>
      </c>
      <c r="AI2957">
        <v>-6.4806894010443399E-4</v>
      </c>
      <c r="AJ2957">
        <v>-3.2092616958779002E-3</v>
      </c>
      <c r="AK2957">
        <v>0.108545496552842</v>
      </c>
      <c r="AL2957">
        <v>6.3541779719447203E-2</v>
      </c>
      <c r="AM2957">
        <v>0.14516971361987499</v>
      </c>
      <c r="AN2957">
        <v>6.2411759814733403E-2</v>
      </c>
      <c r="AO2957">
        <v>4.1719703232610899</v>
      </c>
      <c r="AP2957">
        <v>1.87800289396557</v>
      </c>
      <c r="AQ2957">
        <v>25.123777389889501</v>
      </c>
      <c r="AR2957">
        <v>0.60572848688945202</v>
      </c>
      <c r="AS2957">
        <v>0.62360829793938</v>
      </c>
      <c r="AT2957">
        <v>-1</v>
      </c>
      <c r="AU2957">
        <v>-1</v>
      </c>
      <c r="AV2957">
        <v>0.113916196714409</v>
      </c>
      <c r="AW2957">
        <v>41.335809111532598</v>
      </c>
      <c r="AX2957">
        <v>41.001921563142801</v>
      </c>
      <c r="AY2957">
        <v>9.6368259759583505E-2</v>
      </c>
      <c r="AZ2957">
        <v>-14.145392237927799</v>
      </c>
      <c r="BA2957">
        <v>1350</v>
      </c>
    </row>
    <row r="2958" spans="1:100" x14ac:dyDescent="0.25">
      <c r="A2958">
        <v>6328</v>
      </c>
      <c r="B2958" t="s">
        <v>3205</v>
      </c>
      <c r="C2958">
        <v>3</v>
      </c>
      <c r="D2958">
        <v>5.6919849538846092</v>
      </c>
      <c r="E2958">
        <v>-2.8686965829726819E-3</v>
      </c>
      <c r="F2958">
        <v>0.27035093580766661</v>
      </c>
      <c r="G2958">
        <v>0.27035093580766661</v>
      </c>
      <c r="H2958">
        <v>0.51324400635798817</v>
      </c>
      <c r="I2958">
        <v>0</v>
      </c>
      <c r="J2958">
        <v>30.794640381479304</v>
      </c>
      <c r="K2958">
        <v>0.51324400635798817</v>
      </c>
      <c r="L2958">
        <v>-0.99999999999999944</v>
      </c>
      <c r="M2958">
        <v>-0.99999999999999944</v>
      </c>
      <c r="N2958">
        <v>10.264880127159763</v>
      </c>
      <c r="O2958">
        <v>36.756976271171538</v>
      </c>
      <c r="P2958">
        <v>1.975731782185659</v>
      </c>
      <c r="Q2958">
        <v>-2.4939738433076966</v>
      </c>
      <c r="R2958">
        <v>-0.55473332190380598</v>
      </c>
      <c r="S2958">
        <v>0.33893849142713789</v>
      </c>
      <c r="T2958">
        <v>0.39322455298407349</v>
      </c>
      <c r="U2958">
        <v>0.29847977683873006</v>
      </c>
      <c r="V2958">
        <v>-2.1127544457572481E-2</v>
      </c>
      <c r="W2958">
        <v>19.850850817375228</v>
      </c>
      <c r="X2958">
        <v>1.3475177115231982</v>
      </c>
      <c r="Y2958">
        <v>-0.99999999999999944</v>
      </c>
      <c r="Z2958">
        <v>-0.99999999999999944</v>
      </c>
      <c r="AA2958">
        <v>49.248026984831391</v>
      </c>
      <c r="AB2958">
        <v>1.0073939523470042E-2</v>
      </c>
      <c r="AC2958">
        <v>0.16347122694362587</v>
      </c>
      <c r="AD2958">
        <v>0.42549302332010347</v>
      </c>
      <c r="AE2958">
        <v>29.951909489359963</v>
      </c>
      <c r="AF2958">
        <v>-0.99999999999999944</v>
      </c>
      <c r="AG2958">
        <v>-0.99999999999999944</v>
      </c>
      <c r="AH2958">
        <v>-0.99999999999999944</v>
      </c>
      <c r="AI2958">
        <v>0</v>
      </c>
      <c r="AJ2958">
        <v>-2.1127544457572481E-2</v>
      </c>
      <c r="AK2958">
        <v>5.7033397400321421E-2</v>
      </c>
      <c r="AL2958">
        <v>-0.23130981674016959</v>
      </c>
      <c r="AM2958">
        <v>0.11600175282110493</v>
      </c>
      <c r="AN2958">
        <v>5.557050365372454E-2</v>
      </c>
      <c r="AO2958">
        <v>3.1852108075292294</v>
      </c>
      <c r="AP2958">
        <v>0.23271350764226531</v>
      </c>
      <c r="AQ2958">
        <v>50.645491198854501</v>
      </c>
      <c r="AR2958">
        <v>1.0095152767923681</v>
      </c>
      <c r="AS2958">
        <v>1.8607617178811868</v>
      </c>
      <c r="AT2958">
        <v>-0.99999999999999944</v>
      </c>
      <c r="AU2958">
        <v>-0.99999999999999944</v>
      </c>
      <c r="AV2958">
        <v>-0.28438238609613936</v>
      </c>
      <c r="AW2958">
        <v>86.237716763645224</v>
      </c>
      <c r="AX2958">
        <v>84.124962317887977</v>
      </c>
      <c r="AY2958">
        <v>0.35773559882213246</v>
      </c>
      <c r="AZ2958">
        <v>31.038524837540727</v>
      </c>
      <c r="BA2958">
        <v>1413.9009669635045</v>
      </c>
      <c r="CU2958" t="e">
        <v>#N/A</v>
      </c>
      <c r="CV2958" t="e">
        <v>#N/A</v>
      </c>
    </row>
    <row r="2959" spans="1:100" x14ac:dyDescent="0.25">
      <c r="A2959">
        <v>6329</v>
      </c>
      <c r="B2959" t="s">
        <v>3206</v>
      </c>
      <c r="C2959">
        <v>3</v>
      </c>
      <c r="D2959">
        <v>5.9896813895585321</v>
      </c>
      <c r="E2959">
        <v>0</v>
      </c>
      <c r="F2959">
        <v>-0.61134499484179805</v>
      </c>
      <c r="G2959">
        <v>-0.61134499484179805</v>
      </c>
      <c r="H2959">
        <v>4.6928308117398218E-2</v>
      </c>
      <c r="I2959">
        <v>0</v>
      </c>
      <c r="J2959">
        <v>2.8156984870438939</v>
      </c>
      <c r="K2959">
        <v>4.6928308117398218E-2</v>
      </c>
      <c r="L2959">
        <v>-0.99999999999999978</v>
      </c>
      <c r="M2959">
        <v>-0.99999999999999978</v>
      </c>
      <c r="N2959">
        <v>0.93856616234796497</v>
      </c>
      <c r="O2959">
        <v>8.1940348817606186</v>
      </c>
      <c r="P2959">
        <v>1.2122106762813214</v>
      </c>
      <c r="Q2959">
        <v>0.19644531972777002</v>
      </c>
      <c r="R2959">
        <v>0.2464733912923979</v>
      </c>
      <c r="S2959">
        <v>0.31988006602988484</v>
      </c>
      <c r="T2959">
        <v>0.37774521377924547</v>
      </c>
      <c r="U2959">
        <v>0.11146111171643766</v>
      </c>
      <c r="V2959">
        <v>7.2786455410849035E-2</v>
      </c>
      <c r="W2959">
        <v>33.397781552760755</v>
      </c>
      <c r="X2959">
        <v>1.5776720314684889</v>
      </c>
      <c r="Y2959">
        <v>-0.99999999999999978</v>
      </c>
      <c r="Z2959">
        <v>-0.99999999999999978</v>
      </c>
      <c r="AA2959">
        <v>29.510436305811087</v>
      </c>
      <c r="AB2959">
        <v>-7.0252037137189055E-2</v>
      </c>
      <c r="AC2959">
        <v>-0.13716268442798105</v>
      </c>
      <c r="AD2959">
        <v>0.12473834880032891</v>
      </c>
      <c r="AE2959">
        <v>-4.1338186382420581</v>
      </c>
      <c r="AF2959">
        <v>-0.99999999999999978</v>
      </c>
      <c r="AG2959">
        <v>-0.99999999999999978</v>
      </c>
      <c r="AH2959">
        <v>-0.99999999999999978</v>
      </c>
      <c r="AI2959">
        <v>0</v>
      </c>
      <c r="AJ2959">
        <v>7.2786455410849035E-2</v>
      </c>
      <c r="AK2959">
        <v>7.9345921578476308E-2</v>
      </c>
      <c r="AL2959">
        <v>0.14124586476866341</v>
      </c>
      <c r="AM2959">
        <v>0.12243198572009423</v>
      </c>
      <c r="AN2959">
        <v>9.5512544847247693E-2</v>
      </c>
      <c r="AO2959">
        <v>3.4575292508947384</v>
      </c>
      <c r="AP2959">
        <v>3.0940429450245084</v>
      </c>
      <c r="AQ2959">
        <v>36.213480039804637</v>
      </c>
      <c r="AR2959">
        <v>0.88187284693641743</v>
      </c>
      <c r="AS2959">
        <v>1.6246003395858875</v>
      </c>
      <c r="AT2959">
        <v>-0.99999999999999978</v>
      </c>
      <c r="AU2959">
        <v>-0.99999999999999978</v>
      </c>
      <c r="AV2959">
        <v>-0.36487160354939996</v>
      </c>
      <c r="AW2959">
        <v>40.798514132596225</v>
      </c>
      <c r="AX2959">
        <v>48.077159673681109</v>
      </c>
      <c r="AY2959">
        <v>9.0228136369422535E-2</v>
      </c>
      <c r="AZ2959">
        <v>-20.497466955821235</v>
      </c>
      <c r="BA2959">
        <v>1409.1912569907954</v>
      </c>
    </row>
    <row r="2960" spans="1:100" x14ac:dyDescent="0.25">
      <c r="A2960">
        <v>6330</v>
      </c>
      <c r="B2960" t="s">
        <v>3207</v>
      </c>
      <c r="C2960">
        <v>1</v>
      </c>
      <c r="D2960">
        <v>3.6780808625294901</v>
      </c>
      <c r="E2960">
        <v>2.1757476414710399E-2</v>
      </c>
      <c r="F2960">
        <v>5.7515663270048999E-2</v>
      </c>
      <c r="G2960">
        <v>6.3638324821297304E-2</v>
      </c>
      <c r="H2960">
        <v>4.4731895715573101E-2</v>
      </c>
      <c r="I2960">
        <v>0</v>
      </c>
      <c r="J2960">
        <v>2.6839137429343798</v>
      </c>
      <c r="K2960">
        <v>4.4731895715573101E-2</v>
      </c>
      <c r="L2960">
        <v>-1</v>
      </c>
      <c r="M2960">
        <v>-1</v>
      </c>
      <c r="N2960">
        <v>0.894637914311463</v>
      </c>
      <c r="O2960">
        <v>6.42563293028517</v>
      </c>
      <c r="P2960">
        <v>8.4867148022695807E-2</v>
      </c>
      <c r="Q2960">
        <v>0.153507344323627</v>
      </c>
      <c r="R2960">
        <v>5.0277871893111802E-2</v>
      </c>
      <c r="S2960">
        <v>0.32916601326620298</v>
      </c>
      <c r="T2960">
        <v>0.23975694309620599</v>
      </c>
      <c r="U2960">
        <v>4.00147922229208E-2</v>
      </c>
      <c r="V2960">
        <v>-3.2092616958779002E-3</v>
      </c>
      <c r="W2960">
        <v>22.4398636469551</v>
      </c>
      <c r="X2960">
        <v>0.57887640222380699</v>
      </c>
      <c r="Y2960">
        <v>-1</v>
      </c>
      <c r="Z2960">
        <v>-1</v>
      </c>
      <c r="AA2960">
        <v>33.0321732872819</v>
      </c>
      <c r="AB2960">
        <v>0.100272451404467</v>
      </c>
      <c r="AC2960">
        <v>4.1627991656747201E-2</v>
      </c>
      <c r="AD2960">
        <v>6.8940192307458195E-2</v>
      </c>
      <c r="AE2960">
        <v>10.542031768433599</v>
      </c>
      <c r="AF2960">
        <v>-1</v>
      </c>
      <c r="AG2960">
        <v>-1</v>
      </c>
      <c r="AH2960">
        <v>-1</v>
      </c>
      <c r="AI2960">
        <v>-6.4806894010443399E-4</v>
      </c>
      <c r="AJ2960">
        <v>-3.2092616958779002E-3</v>
      </c>
      <c r="AK2960">
        <v>0.108545496552842</v>
      </c>
      <c r="AL2960">
        <v>6.3541779719447203E-2</v>
      </c>
      <c r="AM2960">
        <v>0.14516971361987499</v>
      </c>
      <c r="AN2960">
        <v>6.2411759814733403E-2</v>
      </c>
      <c r="AO2960">
        <v>4.1719703232610899</v>
      </c>
      <c r="AP2960">
        <v>1.87800289396557</v>
      </c>
      <c r="AQ2960">
        <v>25.123777389889501</v>
      </c>
      <c r="AR2960">
        <v>0.60572848688945202</v>
      </c>
      <c r="AS2960">
        <v>0.62360829793938</v>
      </c>
      <c r="AT2960">
        <v>-1</v>
      </c>
      <c r="AU2960">
        <v>-1</v>
      </c>
      <c r="AV2960">
        <v>0.113916196714409</v>
      </c>
      <c r="AW2960">
        <v>41.335809111532598</v>
      </c>
      <c r="AX2960">
        <v>41.001921563142801</v>
      </c>
      <c r="AY2960">
        <v>9.6368259759583505E-2</v>
      </c>
      <c r="AZ2960">
        <v>-14.145392237927799</v>
      </c>
      <c r="BA2960">
        <v>1350</v>
      </c>
    </row>
    <row r="2961" spans="1:100" x14ac:dyDescent="0.25">
      <c r="A2961">
        <v>6331</v>
      </c>
      <c r="B2961" t="s">
        <v>3208</v>
      </c>
      <c r="C2961">
        <v>1</v>
      </c>
      <c r="D2961">
        <v>3.6780808625294901</v>
      </c>
      <c r="E2961">
        <v>2.1757476414710399E-2</v>
      </c>
      <c r="F2961">
        <v>5.7515663270048999E-2</v>
      </c>
      <c r="G2961">
        <v>6.3638324821297304E-2</v>
      </c>
      <c r="H2961">
        <v>4.4731895715573101E-2</v>
      </c>
      <c r="I2961">
        <v>0</v>
      </c>
      <c r="J2961">
        <v>2.6839137429343798</v>
      </c>
      <c r="K2961">
        <v>4.4731895715573101E-2</v>
      </c>
      <c r="L2961">
        <v>-1</v>
      </c>
      <c r="M2961">
        <v>-1</v>
      </c>
      <c r="N2961">
        <v>0.894637914311463</v>
      </c>
      <c r="O2961">
        <v>6.42563293028517</v>
      </c>
      <c r="P2961">
        <v>8.4867148022695807E-2</v>
      </c>
      <c r="Q2961">
        <v>0.153507344323627</v>
      </c>
      <c r="R2961">
        <v>5.0277871893111802E-2</v>
      </c>
      <c r="S2961">
        <v>0.32916601326620298</v>
      </c>
      <c r="T2961">
        <v>0.23975694309620599</v>
      </c>
      <c r="U2961">
        <v>4.00147922229208E-2</v>
      </c>
      <c r="V2961">
        <v>-3.2092616958779002E-3</v>
      </c>
      <c r="W2961">
        <v>22.4398636469551</v>
      </c>
      <c r="X2961">
        <v>0.57887640222380699</v>
      </c>
      <c r="Y2961">
        <v>-1</v>
      </c>
      <c r="Z2961">
        <v>-1</v>
      </c>
      <c r="AA2961">
        <v>33.0321732872819</v>
      </c>
      <c r="AB2961">
        <v>0.100272451404467</v>
      </c>
      <c r="AC2961">
        <v>4.1627991656747201E-2</v>
      </c>
      <c r="AD2961">
        <v>6.8940192307458195E-2</v>
      </c>
      <c r="AE2961">
        <v>10.542031768433599</v>
      </c>
      <c r="AF2961">
        <v>-1</v>
      </c>
      <c r="AG2961">
        <v>-1</v>
      </c>
      <c r="AH2961">
        <v>-1</v>
      </c>
      <c r="AI2961">
        <v>-6.4806894010443399E-4</v>
      </c>
      <c r="AJ2961">
        <v>-3.2092616958779002E-3</v>
      </c>
      <c r="AK2961">
        <v>0.108545496552842</v>
      </c>
      <c r="AL2961">
        <v>6.3541779719447203E-2</v>
      </c>
      <c r="AM2961">
        <v>0.14516971361987499</v>
      </c>
      <c r="AN2961">
        <v>6.2411759814733403E-2</v>
      </c>
      <c r="AO2961">
        <v>4.1719703232610899</v>
      </c>
      <c r="AP2961">
        <v>1.87800289396557</v>
      </c>
      <c r="AQ2961">
        <v>25.123777389889501</v>
      </c>
      <c r="AR2961">
        <v>0.60572848688945202</v>
      </c>
      <c r="AS2961">
        <v>0.62360829793938</v>
      </c>
      <c r="AT2961">
        <v>-1</v>
      </c>
      <c r="AU2961">
        <v>-1</v>
      </c>
      <c r="AV2961">
        <v>0.113916196714409</v>
      </c>
      <c r="AW2961">
        <v>41.335809111532598</v>
      </c>
      <c r="AX2961">
        <v>41.001921563142801</v>
      </c>
      <c r="AY2961">
        <v>9.6368259759583505E-2</v>
      </c>
      <c r="AZ2961">
        <v>-14.145392237927799</v>
      </c>
      <c r="BA2961">
        <v>1350</v>
      </c>
    </row>
    <row r="2962" spans="1:100" x14ac:dyDescent="0.25">
      <c r="A2962">
        <v>6332</v>
      </c>
      <c r="B2962" t="s">
        <v>3209</v>
      </c>
      <c r="C2962">
        <v>3</v>
      </c>
      <c r="D2962">
        <v>-0.8255328992125408</v>
      </c>
      <c r="E2962">
        <v>0</v>
      </c>
      <c r="F2962">
        <v>-3.8228371981507199E-2</v>
      </c>
      <c r="G2962">
        <v>-3.8228371981507199E-2</v>
      </c>
      <c r="H2962">
        <v>-0.32746978994946496</v>
      </c>
      <c r="I2962">
        <v>0</v>
      </c>
      <c r="J2962">
        <v>-19.648187396967902</v>
      </c>
      <c r="K2962">
        <v>-0.32746978994946496</v>
      </c>
      <c r="L2962">
        <v>-1.0000000000000004</v>
      </c>
      <c r="M2962">
        <v>-1.0000000000000004</v>
      </c>
      <c r="N2962">
        <v>-6.5493957989893001</v>
      </c>
      <c r="O2962">
        <v>-20.511948668161956</v>
      </c>
      <c r="P2962">
        <v>-0.27109372762927059</v>
      </c>
      <c r="Q2962">
        <v>-0.74959448574297816</v>
      </c>
      <c r="R2962">
        <v>-0.27218575156690578</v>
      </c>
      <c r="S2962">
        <v>0.33573444136780622</v>
      </c>
      <c r="T2962">
        <v>0.26986407968490561</v>
      </c>
      <c r="U2962">
        <v>-3.7643646357083609E-2</v>
      </c>
      <c r="V2962">
        <v>0</v>
      </c>
      <c r="W2962">
        <v>35.816986585803761</v>
      </c>
      <c r="X2962">
        <v>0.7057454062491334</v>
      </c>
      <c r="Y2962">
        <v>-1.0000000000000004</v>
      </c>
      <c r="Z2962">
        <v>-1.0000000000000004</v>
      </c>
      <c r="AA2962">
        <v>63.708649797871459</v>
      </c>
      <c r="AB2962">
        <v>0.20230434413553031</v>
      </c>
      <c r="AC2962">
        <v>0.13840630734716058</v>
      </c>
      <c r="AD2962">
        <v>0.22256632779000224</v>
      </c>
      <c r="AE2962">
        <v>28.163848963634663</v>
      </c>
      <c r="AF2962">
        <v>-1.0000000000000004</v>
      </c>
      <c r="AG2962">
        <v>-1.0000000000000004</v>
      </c>
      <c r="AH2962">
        <v>-1.0000000000000004</v>
      </c>
      <c r="AI2962">
        <v>0</v>
      </c>
      <c r="AJ2962">
        <v>0</v>
      </c>
      <c r="AK2962">
        <v>-6.2793272417228152E-2</v>
      </c>
      <c r="AL2962">
        <v>-0.48649168129598663</v>
      </c>
      <c r="AM2962">
        <v>0.20954354390017899</v>
      </c>
      <c r="AN2962">
        <v>-7.7200074860623302E-2</v>
      </c>
      <c r="AO2962">
        <v>4.9246222354183349</v>
      </c>
      <c r="AP2962">
        <v>-4.3624602779955142</v>
      </c>
      <c r="AQ2962">
        <v>16.16879918883583</v>
      </c>
      <c r="AR2962">
        <v>0.56795487469562844</v>
      </c>
      <c r="AS2962">
        <v>0.37827561629966855</v>
      </c>
      <c r="AT2962">
        <v>-1.0000000000000004</v>
      </c>
      <c r="AU2962">
        <v>-1.0000000000000004</v>
      </c>
      <c r="AV2962">
        <v>-0.31041412354841302</v>
      </c>
      <c r="AW2962">
        <v>38.834240851714029</v>
      </c>
      <c r="AX2962">
        <v>38.834240851714029</v>
      </c>
      <c r="AY2962">
        <v>-0.10905419768982583</v>
      </c>
      <c r="AZ2962">
        <v>-10.754915659303142</v>
      </c>
      <c r="BA2962">
        <v>1369.9990264909347</v>
      </c>
    </row>
    <row r="2963" spans="1:100" x14ac:dyDescent="0.25">
      <c r="A2963">
        <v>6333</v>
      </c>
      <c r="B2963" t="s">
        <v>3210</v>
      </c>
      <c r="C2963">
        <v>3</v>
      </c>
      <c r="D2963">
        <v>3.0352236856089716</v>
      </c>
      <c r="E2963">
        <v>0</v>
      </c>
      <c r="F2963">
        <v>-5.3079252785850801E-3</v>
      </c>
      <c r="G2963">
        <v>-5.3079252785850801E-3</v>
      </c>
      <c r="H2963">
        <v>4.1640611637210778E-2</v>
      </c>
      <c r="I2963">
        <v>0</v>
      </c>
      <c r="J2963">
        <v>2.498436698232644</v>
      </c>
      <c r="K2963">
        <v>4.1640611637210778E-2</v>
      </c>
      <c r="L2963">
        <v>-0.99999999999999956</v>
      </c>
      <c r="M2963">
        <v>-0.99999999999999956</v>
      </c>
      <c r="N2963">
        <v>0.83281223274421468</v>
      </c>
      <c r="O2963">
        <v>5.5283524585630328</v>
      </c>
      <c r="P2963">
        <v>-0.3521721829193088</v>
      </c>
      <c r="Q2963">
        <v>-0.12919414025403586</v>
      </c>
      <c r="R2963">
        <v>-5.4793185333876976E-2</v>
      </c>
      <c r="S2963">
        <v>0.33357920359272997</v>
      </c>
      <c r="T2963">
        <v>0.18562512236574419</v>
      </c>
      <c r="U2963">
        <v>-6.7900056518907681E-2</v>
      </c>
      <c r="V2963">
        <v>-4.7606506908120698E-3</v>
      </c>
      <c r="W2963">
        <v>16.196120284461742</v>
      </c>
      <c r="X2963">
        <v>1.2173971447853621E-2</v>
      </c>
      <c r="Y2963">
        <v>-0.99999999999999956</v>
      </c>
      <c r="Z2963">
        <v>-0.99999999999999956</v>
      </c>
      <c r="AA2963">
        <v>15.012778907799008</v>
      </c>
      <c r="AB2963">
        <v>4.103506136579739E-2</v>
      </c>
      <c r="AC2963">
        <v>0.20944366050949745</v>
      </c>
      <c r="AD2963">
        <v>-0.27304968570187216</v>
      </c>
      <c r="AE2963">
        <v>-1.1285481913288622</v>
      </c>
      <c r="AF2963">
        <v>-0.99999999999999956</v>
      </c>
      <c r="AG2963">
        <v>-0.99999999999999956</v>
      </c>
      <c r="AH2963">
        <v>-0.99999999999999956</v>
      </c>
      <c r="AI2963">
        <v>0</v>
      </c>
      <c r="AJ2963">
        <v>-4.7606506908120698E-3</v>
      </c>
      <c r="AK2963">
        <v>0.51589491897626005</v>
      </c>
      <c r="AL2963">
        <v>0.23040204755157909</v>
      </c>
      <c r="AM2963">
        <v>-4.5908986449358216E-2</v>
      </c>
      <c r="AN2963">
        <v>8.9746352006555008E-2</v>
      </c>
      <c r="AO2963">
        <v>1.4317499336473452</v>
      </c>
      <c r="AP2963">
        <v>3.3956690379217713</v>
      </c>
      <c r="AQ2963">
        <v>18.694556982694401</v>
      </c>
      <c r="AR2963">
        <v>0.44654361874875437</v>
      </c>
      <c r="AS2963">
        <v>5.3814583085064427E-2</v>
      </c>
      <c r="AT2963">
        <v>-0.99999999999999956</v>
      </c>
      <c r="AU2963">
        <v>-0.99999999999999956</v>
      </c>
      <c r="AV2963">
        <v>-6.0101110612462039E-2</v>
      </c>
      <c r="AW2963">
        <v>23.936800404283819</v>
      </c>
      <c r="AX2963">
        <v>23.460735335202617</v>
      </c>
      <c r="AY2963">
        <v>1.5545442420522998E-3</v>
      </c>
      <c r="AZ2963">
        <v>-31.524964757111622</v>
      </c>
      <c r="BA2963">
        <v>1336.8267627043765</v>
      </c>
    </row>
    <row r="2964" spans="1:100" x14ac:dyDescent="0.25">
      <c r="A2964">
        <v>6334</v>
      </c>
      <c r="B2964" t="s">
        <v>1748</v>
      </c>
      <c r="C2964">
        <v>3</v>
      </c>
      <c r="D2964">
        <v>4.5908905520488608</v>
      </c>
      <c r="E2964">
        <v>0.12797880795173475</v>
      </c>
      <c r="F2964">
        <v>0.32075762624454851</v>
      </c>
      <c r="G2964">
        <v>0.32960630517913181</v>
      </c>
      <c r="H2964">
        <v>0.35715975358913926</v>
      </c>
      <c r="I2964">
        <v>0</v>
      </c>
      <c r="J2964">
        <v>21.429585215348357</v>
      </c>
      <c r="K2964">
        <v>0.35715975358913926</v>
      </c>
      <c r="L2964">
        <v>-1</v>
      </c>
      <c r="M2964">
        <v>-1</v>
      </c>
      <c r="N2964">
        <v>7.1431950717827837</v>
      </c>
      <c r="O2964">
        <v>26.350082072576331</v>
      </c>
      <c r="P2964">
        <v>0.34761792562498467</v>
      </c>
      <c r="Q2964">
        <v>-0.42104945852700054</v>
      </c>
      <c r="R2964">
        <v>-9.7827127163786345E-2</v>
      </c>
      <c r="S2964">
        <v>0.33333333333333365</v>
      </c>
      <c r="T2964">
        <v>0.39267780739161845</v>
      </c>
      <c r="U2964">
        <v>0.1429712084833136</v>
      </c>
      <c r="V2964">
        <v>1.2373378858044869E-3</v>
      </c>
      <c r="W2964">
        <v>20.522397340197241</v>
      </c>
      <c r="X2964">
        <v>1.0075047224421794</v>
      </c>
      <c r="Y2964">
        <v>-1</v>
      </c>
      <c r="Z2964">
        <v>-1</v>
      </c>
      <c r="AA2964">
        <v>44.534568648136812</v>
      </c>
      <c r="AB2964">
        <v>0.10351241623913421</v>
      </c>
      <c r="AC2964">
        <v>0.13717606787520684</v>
      </c>
      <c r="AD2964">
        <v>0.24151148458772675</v>
      </c>
      <c r="AE2964">
        <v>24.1099984351034</v>
      </c>
      <c r="AF2964">
        <v>-1</v>
      </c>
      <c r="AG2964">
        <v>-1</v>
      </c>
      <c r="AH2964">
        <v>-1</v>
      </c>
      <c r="AI2964">
        <v>1.3148467289916172E-3</v>
      </c>
      <c r="AJ2964">
        <v>1.2373378858044869E-3</v>
      </c>
      <c r="AK2964">
        <v>0.15895311838005396</v>
      </c>
      <c r="AL2964">
        <v>0.15973860115824232</v>
      </c>
      <c r="AM2964">
        <v>4.7008596191373743E-2</v>
      </c>
      <c r="AN2964">
        <v>-7.3813104912756014E-2</v>
      </c>
      <c r="AO2964">
        <v>1.9699804966846128</v>
      </c>
      <c r="AP2964">
        <v>-1.0466346170276881</v>
      </c>
      <c r="AQ2964">
        <v>41.95198255554557</v>
      </c>
      <c r="AR2964">
        <v>0.87021968709406983</v>
      </c>
      <c r="AS2964">
        <v>1.3646644760313178</v>
      </c>
      <c r="AT2964">
        <v>-1</v>
      </c>
      <c r="AU2964">
        <v>-1</v>
      </c>
      <c r="AV2964">
        <v>0.23177917801534556</v>
      </c>
      <c r="AW2964">
        <v>69.838016103685476</v>
      </c>
      <c r="AX2964">
        <v>69.988046826845761</v>
      </c>
      <c r="AY2964">
        <v>0.34238206980159708</v>
      </c>
      <c r="AZ2964">
        <v>22.873815974531766</v>
      </c>
      <c r="BA2964">
        <v>1470.5913113182767</v>
      </c>
      <c r="CU2964" t="e">
        <v>#N/A</v>
      </c>
      <c r="CV2964" t="e">
        <v>#N/A</v>
      </c>
    </row>
    <row r="2965" spans="1:100" x14ac:dyDescent="0.25">
      <c r="A2965">
        <v>6335</v>
      </c>
      <c r="B2965" t="s">
        <v>3211</v>
      </c>
      <c r="C2965">
        <v>1</v>
      </c>
      <c r="D2965">
        <v>3.6780808625294901</v>
      </c>
      <c r="E2965">
        <v>2.1757476414710399E-2</v>
      </c>
      <c r="F2965">
        <v>5.7515663270048999E-2</v>
      </c>
      <c r="G2965">
        <v>6.3638324821297304E-2</v>
      </c>
      <c r="H2965">
        <v>4.4731895715573101E-2</v>
      </c>
      <c r="I2965">
        <v>0</v>
      </c>
      <c r="J2965">
        <v>2.6839137429343798</v>
      </c>
      <c r="K2965">
        <v>4.4731895715573101E-2</v>
      </c>
      <c r="L2965">
        <v>-1</v>
      </c>
      <c r="M2965">
        <v>-1</v>
      </c>
      <c r="N2965">
        <v>0.894637914311463</v>
      </c>
      <c r="O2965">
        <v>6.42563293028517</v>
      </c>
      <c r="P2965">
        <v>8.4867148022695807E-2</v>
      </c>
      <c r="Q2965">
        <v>0.153507344323627</v>
      </c>
      <c r="R2965">
        <v>5.0277871893111802E-2</v>
      </c>
      <c r="S2965">
        <v>0.32916601326620298</v>
      </c>
      <c r="T2965">
        <v>0.23975694309620599</v>
      </c>
      <c r="U2965">
        <v>4.00147922229208E-2</v>
      </c>
      <c r="V2965">
        <v>-3.2092616958779002E-3</v>
      </c>
      <c r="W2965">
        <v>22.4398636469551</v>
      </c>
      <c r="X2965">
        <v>0.57887640222380699</v>
      </c>
      <c r="Y2965">
        <v>-1</v>
      </c>
      <c r="Z2965">
        <v>-1</v>
      </c>
      <c r="AA2965">
        <v>33.0321732872819</v>
      </c>
      <c r="AB2965">
        <v>0.100272451404467</v>
      </c>
      <c r="AC2965">
        <v>4.1627991656747201E-2</v>
      </c>
      <c r="AD2965">
        <v>6.8940192307458195E-2</v>
      </c>
      <c r="AE2965">
        <v>10.542031768433599</v>
      </c>
      <c r="AF2965">
        <v>-1</v>
      </c>
      <c r="AG2965">
        <v>-1</v>
      </c>
      <c r="AH2965">
        <v>-1</v>
      </c>
      <c r="AI2965">
        <v>-6.4806894010443399E-4</v>
      </c>
      <c r="AJ2965">
        <v>-3.2092616958779002E-3</v>
      </c>
      <c r="AK2965">
        <v>0.108545496552842</v>
      </c>
      <c r="AL2965">
        <v>6.3541779719447203E-2</v>
      </c>
      <c r="AM2965">
        <v>0.14516971361987499</v>
      </c>
      <c r="AN2965">
        <v>6.2411759814733403E-2</v>
      </c>
      <c r="AO2965">
        <v>4.1719703232610899</v>
      </c>
      <c r="AP2965">
        <v>1.87800289396557</v>
      </c>
      <c r="AQ2965">
        <v>25.123777389889501</v>
      </c>
      <c r="AR2965">
        <v>0.60572848688945202</v>
      </c>
      <c r="AS2965">
        <v>0.62360829793938</v>
      </c>
      <c r="AT2965">
        <v>-1</v>
      </c>
      <c r="AU2965">
        <v>-1</v>
      </c>
      <c r="AV2965">
        <v>0.113916196714409</v>
      </c>
      <c r="AW2965">
        <v>41.335809111532598</v>
      </c>
      <c r="AX2965">
        <v>41.001921563142801</v>
      </c>
      <c r="AY2965">
        <v>9.6368259759583505E-2</v>
      </c>
      <c r="AZ2965">
        <v>-14.145392237927799</v>
      </c>
      <c r="BA2965">
        <v>1350</v>
      </c>
    </row>
    <row r="2966" spans="1:100" x14ac:dyDescent="0.25">
      <c r="A2966">
        <v>6336</v>
      </c>
      <c r="B2966" t="s">
        <v>3212</v>
      </c>
      <c r="C2966">
        <v>1</v>
      </c>
      <c r="D2966">
        <v>3.6780808625294901</v>
      </c>
      <c r="E2966">
        <v>2.1757476414710399E-2</v>
      </c>
      <c r="F2966">
        <v>5.7515663270048999E-2</v>
      </c>
      <c r="G2966">
        <v>6.3638324821297304E-2</v>
      </c>
      <c r="H2966">
        <v>4.4731895715573101E-2</v>
      </c>
      <c r="I2966">
        <v>0</v>
      </c>
      <c r="J2966">
        <v>2.6839137429343798</v>
      </c>
      <c r="K2966">
        <v>4.4731895715573101E-2</v>
      </c>
      <c r="L2966">
        <v>-1</v>
      </c>
      <c r="M2966">
        <v>-1</v>
      </c>
      <c r="N2966">
        <v>0.894637914311463</v>
      </c>
      <c r="O2966">
        <v>6.42563293028517</v>
      </c>
      <c r="P2966">
        <v>8.4867148022695807E-2</v>
      </c>
      <c r="Q2966">
        <v>0.153507344323627</v>
      </c>
      <c r="R2966">
        <v>5.0277871893111802E-2</v>
      </c>
      <c r="S2966">
        <v>0.32916601326620298</v>
      </c>
      <c r="T2966">
        <v>0.23975694309620599</v>
      </c>
      <c r="U2966">
        <v>4.00147922229208E-2</v>
      </c>
      <c r="V2966">
        <v>-3.2092616958779002E-3</v>
      </c>
      <c r="W2966">
        <v>22.4398636469551</v>
      </c>
      <c r="X2966">
        <v>0.57887640222380699</v>
      </c>
      <c r="Y2966">
        <v>-1</v>
      </c>
      <c r="Z2966">
        <v>-1</v>
      </c>
      <c r="AA2966">
        <v>33.0321732872819</v>
      </c>
      <c r="AB2966">
        <v>0.100272451404467</v>
      </c>
      <c r="AC2966">
        <v>4.1627991656747201E-2</v>
      </c>
      <c r="AD2966">
        <v>6.8940192307458195E-2</v>
      </c>
      <c r="AE2966">
        <v>10.542031768433599</v>
      </c>
      <c r="AF2966">
        <v>-1</v>
      </c>
      <c r="AG2966">
        <v>-1</v>
      </c>
      <c r="AH2966">
        <v>-1</v>
      </c>
      <c r="AI2966">
        <v>-6.4806894010443399E-4</v>
      </c>
      <c r="AJ2966">
        <v>-3.2092616958779002E-3</v>
      </c>
      <c r="AK2966">
        <v>0.108545496552842</v>
      </c>
      <c r="AL2966">
        <v>6.3541779719447203E-2</v>
      </c>
      <c r="AM2966">
        <v>0.14516971361987499</v>
      </c>
      <c r="AN2966">
        <v>6.2411759814733403E-2</v>
      </c>
      <c r="AO2966">
        <v>4.1719703232610899</v>
      </c>
      <c r="AP2966">
        <v>1.87800289396557</v>
      </c>
      <c r="AQ2966">
        <v>25.123777389889501</v>
      </c>
      <c r="AR2966">
        <v>0.60572848688945202</v>
      </c>
      <c r="AS2966">
        <v>0.62360829793938</v>
      </c>
      <c r="AT2966">
        <v>-1</v>
      </c>
      <c r="AU2966">
        <v>-1</v>
      </c>
      <c r="AV2966">
        <v>0.113916196714409</v>
      </c>
      <c r="AW2966">
        <v>41.335809111532598</v>
      </c>
      <c r="AX2966">
        <v>41.001921563142801</v>
      </c>
      <c r="AY2966">
        <v>9.6368259759583505E-2</v>
      </c>
      <c r="AZ2966">
        <v>-14.145392237927799</v>
      </c>
      <c r="BA2966">
        <v>1350</v>
      </c>
    </row>
    <row r="2967" spans="1:100" x14ac:dyDescent="0.25">
      <c r="A2967">
        <v>6337</v>
      </c>
      <c r="B2967" t="s">
        <v>3213</v>
      </c>
      <c r="C2967">
        <v>3</v>
      </c>
      <c r="D2967">
        <v>4.1952603436427607</v>
      </c>
      <c r="E2967">
        <v>0</v>
      </c>
      <c r="F2967">
        <v>-0.45163086594044838</v>
      </c>
      <c r="G2967">
        <v>-0.45163086594044838</v>
      </c>
      <c r="H2967">
        <v>1.51313086864776E-2</v>
      </c>
      <c r="I2967">
        <v>0</v>
      </c>
      <c r="J2967">
        <v>0.90787852118865431</v>
      </c>
      <c r="K2967">
        <v>1.51313086864776E-2</v>
      </c>
      <c r="L2967">
        <v>-0.99999999999999967</v>
      </c>
      <c r="M2967">
        <v>-0.99999999999999967</v>
      </c>
      <c r="N2967">
        <v>0.30262617372955181</v>
      </c>
      <c r="O2967">
        <v>4.6515079988909651</v>
      </c>
      <c r="P2967">
        <v>11.831647808144542</v>
      </c>
      <c r="Q2967">
        <v>-1.7106264978865764</v>
      </c>
      <c r="R2967">
        <v>0.5398941119986711</v>
      </c>
      <c r="S2967">
        <v>0.33807291317541077</v>
      </c>
      <c r="T2967">
        <v>0.27728757290925865</v>
      </c>
      <c r="U2967">
        <v>-0.11129414453113758</v>
      </c>
      <c r="V2967">
        <v>-4.7710814147244379E-3</v>
      </c>
      <c r="W2967">
        <v>19.366558058093172</v>
      </c>
      <c r="X2967">
        <v>7.0380350361219896E-2</v>
      </c>
      <c r="Y2967">
        <v>-0.99999999999999967</v>
      </c>
      <c r="Z2967">
        <v>-0.99999999999999967</v>
      </c>
      <c r="AA2967">
        <v>25.475431853129344</v>
      </c>
      <c r="AB2967">
        <v>0.34333631059671232</v>
      </c>
      <c r="AC2967">
        <v>-0.3236163643865354</v>
      </c>
      <c r="AD2967">
        <v>9.1659647450572909E-2</v>
      </c>
      <c r="AE2967">
        <v>5.5689796830374938</v>
      </c>
      <c r="AF2967">
        <v>-0.99999999999999967</v>
      </c>
      <c r="AG2967">
        <v>-0.99999999999999967</v>
      </c>
      <c r="AH2967">
        <v>-0.99999999999999967</v>
      </c>
      <c r="AI2967">
        <v>0</v>
      </c>
      <c r="AJ2967">
        <v>-4.7710814147244379E-3</v>
      </c>
      <c r="AK2967">
        <v>-4.9430194584592309E-2</v>
      </c>
      <c r="AL2967">
        <v>0.11290996738306677</v>
      </c>
      <c r="AM2967">
        <v>-0.11024328167246823</v>
      </c>
      <c r="AN2967">
        <v>3.0232062167240181E-2</v>
      </c>
      <c r="AO2967">
        <v>-3.0032330147346653</v>
      </c>
      <c r="AP2967">
        <v>1.3203513910963385</v>
      </c>
      <c r="AQ2967">
        <v>20.274436579281829</v>
      </c>
      <c r="AR2967">
        <v>0.49929526013880732</v>
      </c>
      <c r="AS2967">
        <v>8.5511659047697253E-2</v>
      </c>
      <c r="AT2967">
        <v>-0.99999999999999967</v>
      </c>
      <c r="AU2967">
        <v>-0.99999999999999967</v>
      </c>
      <c r="AV2967">
        <v>8.8263246058222916E-2</v>
      </c>
      <c r="AW2967">
        <v>31.44729124311667</v>
      </c>
      <c r="AX2967">
        <v>30.970183101644221</v>
      </c>
      <c r="AY2967">
        <v>0.15304702369200351</v>
      </c>
      <c r="AZ2967">
        <v>-29.642284907473126</v>
      </c>
      <c r="BA2967">
        <v>1351.4856593940804</v>
      </c>
    </row>
    <row r="2968" spans="1:100" x14ac:dyDescent="0.25">
      <c r="A2968">
        <v>6338</v>
      </c>
      <c r="B2968" t="s">
        <v>3214</v>
      </c>
      <c r="C2968">
        <v>1</v>
      </c>
      <c r="D2968">
        <v>3.6780808625294901</v>
      </c>
      <c r="E2968">
        <v>2.1757476414710399E-2</v>
      </c>
      <c r="F2968">
        <v>5.7515663270048999E-2</v>
      </c>
      <c r="G2968">
        <v>6.3638324821297304E-2</v>
      </c>
      <c r="H2968">
        <v>4.4731895715573101E-2</v>
      </c>
      <c r="I2968">
        <v>0</v>
      </c>
      <c r="J2968">
        <v>2.6839137429343798</v>
      </c>
      <c r="K2968">
        <v>4.4731895715573101E-2</v>
      </c>
      <c r="L2968">
        <v>-1</v>
      </c>
      <c r="M2968">
        <v>-1</v>
      </c>
      <c r="N2968">
        <v>0.894637914311463</v>
      </c>
      <c r="O2968">
        <v>6.42563293028517</v>
      </c>
      <c r="P2968">
        <v>8.4867148022695807E-2</v>
      </c>
      <c r="Q2968">
        <v>0.153507344323627</v>
      </c>
      <c r="R2968">
        <v>5.0277871893111802E-2</v>
      </c>
      <c r="S2968">
        <v>0.32916601326620298</v>
      </c>
      <c r="T2968">
        <v>0.23975694309620599</v>
      </c>
      <c r="U2968">
        <v>4.00147922229208E-2</v>
      </c>
      <c r="V2968">
        <v>-3.2092616958779002E-3</v>
      </c>
      <c r="W2968">
        <v>22.4398636469551</v>
      </c>
      <c r="X2968">
        <v>0.57887640222380699</v>
      </c>
      <c r="Y2968">
        <v>-1</v>
      </c>
      <c r="Z2968">
        <v>-1</v>
      </c>
      <c r="AA2968">
        <v>33.0321732872819</v>
      </c>
      <c r="AB2968">
        <v>0.100272451404467</v>
      </c>
      <c r="AC2968">
        <v>4.1627991656747201E-2</v>
      </c>
      <c r="AD2968">
        <v>6.8940192307458195E-2</v>
      </c>
      <c r="AE2968">
        <v>10.542031768433599</v>
      </c>
      <c r="AF2968">
        <v>-1</v>
      </c>
      <c r="AG2968">
        <v>-1</v>
      </c>
      <c r="AH2968">
        <v>-1</v>
      </c>
      <c r="AI2968">
        <v>-6.4806894010443399E-4</v>
      </c>
      <c r="AJ2968">
        <v>-3.2092616958779002E-3</v>
      </c>
      <c r="AK2968">
        <v>0.108545496552842</v>
      </c>
      <c r="AL2968">
        <v>6.3541779719447203E-2</v>
      </c>
      <c r="AM2968">
        <v>0.14516971361987499</v>
      </c>
      <c r="AN2968">
        <v>6.2411759814733403E-2</v>
      </c>
      <c r="AO2968">
        <v>4.1719703232610899</v>
      </c>
      <c r="AP2968">
        <v>1.87800289396557</v>
      </c>
      <c r="AQ2968">
        <v>25.123777389889501</v>
      </c>
      <c r="AR2968">
        <v>0.60572848688945202</v>
      </c>
      <c r="AS2968">
        <v>0.62360829793938</v>
      </c>
      <c r="AT2968">
        <v>-1</v>
      </c>
      <c r="AU2968">
        <v>-1</v>
      </c>
      <c r="AV2968">
        <v>0.113916196714409</v>
      </c>
      <c r="AW2968">
        <v>41.335809111532598</v>
      </c>
      <c r="AX2968">
        <v>41.001921563142801</v>
      </c>
      <c r="AY2968">
        <v>9.6368259759583505E-2</v>
      </c>
      <c r="AZ2968">
        <v>-14.145392237927799</v>
      </c>
      <c r="BA2968">
        <v>1350</v>
      </c>
    </row>
    <row r="2969" spans="1:100" x14ac:dyDescent="0.25">
      <c r="A2969">
        <v>6339</v>
      </c>
      <c r="B2969" t="s">
        <v>3215</v>
      </c>
      <c r="C2969">
        <v>3</v>
      </c>
      <c r="D2969">
        <v>6.5249463268835441</v>
      </c>
      <c r="E2969">
        <v>3.9495369430274263E-2</v>
      </c>
      <c r="F2969">
        <v>0.21430485179430231</v>
      </c>
      <c r="G2969">
        <v>0.20908000813221486</v>
      </c>
      <c r="H2969">
        <v>-7.3535339847669343E-2</v>
      </c>
      <c r="I2969">
        <v>0</v>
      </c>
      <c r="J2969">
        <v>-4.4121203908601618</v>
      </c>
      <c r="K2969">
        <v>-7.3535339847669343E-2</v>
      </c>
      <c r="L2969">
        <v>-1.0000000000000007</v>
      </c>
      <c r="M2969">
        <v>-1.0000000000000007</v>
      </c>
      <c r="N2969">
        <v>-1.4707067969533874</v>
      </c>
      <c r="O2969">
        <v>2.3219059441555991</v>
      </c>
      <c r="P2969">
        <v>1.7040292533940155E-2</v>
      </c>
      <c r="Q2969">
        <v>1.568692093347416</v>
      </c>
      <c r="R2969">
        <v>0.55248685533626429</v>
      </c>
      <c r="S2969">
        <v>0.32674934791311144</v>
      </c>
      <c r="T2969">
        <v>0.31581593200934832</v>
      </c>
      <c r="U2969">
        <v>2.0535557657907291E-2</v>
      </c>
      <c r="V2969">
        <v>0</v>
      </c>
      <c r="W2969">
        <v>29.465447097121451</v>
      </c>
      <c r="X2969">
        <v>0.78072544907777308</v>
      </c>
      <c r="Y2969">
        <v>-1.0000000000000007</v>
      </c>
      <c r="Z2969">
        <v>-1.0000000000000007</v>
      </c>
      <c r="AA2969">
        <v>26.284846726482357</v>
      </c>
      <c r="AB2969">
        <v>5.8645574439393611E-2</v>
      </c>
      <c r="AC2969">
        <v>-7.2964223680852314E-2</v>
      </c>
      <c r="AD2969">
        <v>-6.0343095278048639E-2</v>
      </c>
      <c r="AE2969">
        <v>-3.7330872259753631</v>
      </c>
      <c r="AF2969">
        <v>-1.0000000000000007</v>
      </c>
      <c r="AG2969">
        <v>-1.0000000000000007</v>
      </c>
      <c r="AH2969">
        <v>-1.0000000000000007</v>
      </c>
      <c r="AI2969">
        <v>0</v>
      </c>
      <c r="AJ2969">
        <v>0</v>
      </c>
      <c r="AK2969">
        <v>0.5649981811484982</v>
      </c>
      <c r="AL2969">
        <v>0.87027773205322057</v>
      </c>
      <c r="AM2969">
        <v>0.50044164981585604</v>
      </c>
      <c r="AN2969">
        <v>-8.5755588822191336E-2</v>
      </c>
      <c r="AO2969">
        <v>15.336032151138889</v>
      </c>
      <c r="AP2969">
        <v>2.2074989397113214</v>
      </c>
      <c r="AQ2969">
        <v>25.053326706261291</v>
      </c>
      <c r="AR2969">
        <v>0.66310083758036709</v>
      </c>
      <c r="AS2969">
        <v>0.70719010923010384</v>
      </c>
      <c r="AT2969">
        <v>-1.0000000000000007</v>
      </c>
      <c r="AU2969">
        <v>-1.0000000000000007</v>
      </c>
      <c r="AV2969">
        <v>0.76156686346847946</v>
      </c>
      <c r="AW2969">
        <v>30.814251610349281</v>
      </c>
      <c r="AX2969">
        <v>30.814251610349281</v>
      </c>
      <c r="AY2969">
        <v>0.20948021850111928</v>
      </c>
      <c r="AZ2969">
        <v>-33.192234822845208</v>
      </c>
      <c r="BA2969">
        <v>1292.6344961642928</v>
      </c>
      <c r="CU2969" t="e">
        <v>#N/A</v>
      </c>
      <c r="CV2969" t="e">
        <v>#N/A</v>
      </c>
    </row>
    <row r="2970" spans="1:100" x14ac:dyDescent="0.25">
      <c r="A2970">
        <v>6340</v>
      </c>
      <c r="B2970" t="s">
        <v>3216</v>
      </c>
      <c r="C2970">
        <v>3</v>
      </c>
      <c r="D2970">
        <v>4.1062632396693513</v>
      </c>
      <c r="E2970">
        <v>2.7670905988943853E-3</v>
      </c>
      <c r="F2970">
        <v>0.25714720144583392</v>
      </c>
      <c r="G2970">
        <v>0.25714720144583392</v>
      </c>
      <c r="H2970">
        <v>0.14720832181551485</v>
      </c>
      <c r="I2970">
        <v>0</v>
      </c>
      <c r="J2970">
        <v>8.8324993089308901</v>
      </c>
      <c r="K2970">
        <v>0.14720832181551485</v>
      </c>
      <c r="L2970">
        <v>-1.0000000000000009</v>
      </c>
      <c r="M2970">
        <v>-1.0000000000000009</v>
      </c>
      <c r="N2970">
        <v>2.9441664363102968</v>
      </c>
      <c r="O2970">
        <v>13.195909750046077</v>
      </c>
      <c r="P2970">
        <v>1.473393596061277</v>
      </c>
      <c r="Q2970">
        <v>1.695955949688652</v>
      </c>
      <c r="R2970">
        <v>0.66514422073153445</v>
      </c>
      <c r="S2970">
        <v>0.33919231182477672</v>
      </c>
      <c r="T2970">
        <v>0.4479864590306335</v>
      </c>
      <c r="U2970">
        <v>0.10137003835264738</v>
      </c>
      <c r="V2970">
        <v>-1.564957304638313E-2</v>
      </c>
      <c r="W2970">
        <v>29.027636573846387</v>
      </c>
      <c r="X2970">
        <v>1.0672111352977804</v>
      </c>
      <c r="Y2970">
        <v>-1.0000000000000009</v>
      </c>
      <c r="Z2970">
        <v>-1.0000000000000009</v>
      </c>
      <c r="AA2970">
        <v>60.599852127414742</v>
      </c>
      <c r="AB2970">
        <v>3.2137035055825727E-2</v>
      </c>
      <c r="AC2970">
        <v>0.29205379640780815</v>
      </c>
      <c r="AD2970">
        <v>0.29395059519310257</v>
      </c>
      <c r="AE2970">
        <v>30.907071332836821</v>
      </c>
      <c r="AF2970">
        <v>-1.0000000000000009</v>
      </c>
      <c r="AG2970">
        <v>-1.0000000000000009</v>
      </c>
      <c r="AH2970">
        <v>-1.0000000000000009</v>
      </c>
      <c r="AI2970">
        <v>0</v>
      </c>
      <c r="AJ2970">
        <v>-1.564957304638313E-2</v>
      </c>
      <c r="AK2970">
        <v>6.3007620568514444E-2</v>
      </c>
      <c r="AL2970">
        <v>-5.1450760786165964E-2</v>
      </c>
      <c r="AM2970">
        <v>-0.13355500616046212</v>
      </c>
      <c r="AN2970">
        <v>0.14135549140097087</v>
      </c>
      <c r="AO2970">
        <v>-3.0238370511689796</v>
      </c>
      <c r="AP2970">
        <v>3.2766334810934423</v>
      </c>
      <c r="AQ2970">
        <v>37.860135882777293</v>
      </c>
      <c r="AR2970">
        <v>0.87289923616167453</v>
      </c>
      <c r="AS2970">
        <v>1.2144194571132956</v>
      </c>
      <c r="AT2970">
        <v>-1.0000000000000009</v>
      </c>
      <c r="AU2970">
        <v>-1.0000000000000009</v>
      </c>
      <c r="AV2970">
        <v>0.92229142217736837</v>
      </c>
      <c r="AW2970">
        <v>77.072395358554303</v>
      </c>
      <c r="AX2970">
        <v>75.50743805391599</v>
      </c>
      <c r="AY2970">
        <v>0.25597552798346845</v>
      </c>
      <c r="AZ2970">
        <v>18.790527400274726</v>
      </c>
      <c r="BA2970">
        <v>1444.5562374580627</v>
      </c>
    </row>
    <row r="2971" spans="1:100" x14ac:dyDescent="0.25">
      <c r="A2971">
        <v>6341</v>
      </c>
      <c r="B2971" t="s">
        <v>3217</v>
      </c>
      <c r="C2971">
        <v>3</v>
      </c>
      <c r="D2971">
        <v>3.902286181084389</v>
      </c>
      <c r="E2971">
        <v>-6.2423954876030347E-3</v>
      </c>
      <c r="F2971">
        <v>-0.23794494863702717</v>
      </c>
      <c r="G2971">
        <v>-0.23794494863702717</v>
      </c>
      <c r="H2971">
        <v>-0.1550032974037138</v>
      </c>
      <c r="I2971">
        <v>0</v>
      </c>
      <c r="J2971">
        <v>-9.3001978442228275</v>
      </c>
      <c r="K2971">
        <v>-0.1550032974037138</v>
      </c>
      <c r="L2971">
        <v>-1.0000000000000007</v>
      </c>
      <c r="M2971">
        <v>-1.0000000000000007</v>
      </c>
      <c r="N2971">
        <v>-3.1000659480742758</v>
      </c>
      <c r="O2971">
        <v>-5.6358566117754636</v>
      </c>
      <c r="P2971">
        <v>-0.75585284751526371</v>
      </c>
      <c r="Q2971">
        <v>-1.1317060188888497</v>
      </c>
      <c r="R2971">
        <v>-0.41333183513150207</v>
      </c>
      <c r="S2971">
        <v>0.3370710693270057</v>
      </c>
      <c r="T2971">
        <v>0.21971486619086847</v>
      </c>
      <c r="U2971">
        <v>-9.427641035340581E-2</v>
      </c>
      <c r="V2971">
        <v>5.7043619153615424E-3</v>
      </c>
      <c r="W2971">
        <v>24.928687379341749</v>
      </c>
      <c r="X2971">
        <v>0.23814186051001582</v>
      </c>
      <c r="Y2971">
        <v>-1.0000000000000007</v>
      </c>
      <c r="Z2971">
        <v>-1.0000000000000007</v>
      </c>
      <c r="AA2971">
        <v>29.520385787103187</v>
      </c>
      <c r="AB2971">
        <v>0.20257996500716166</v>
      </c>
      <c r="AC2971">
        <v>-1.0371180863405452E-2</v>
      </c>
      <c r="AD2971">
        <v>-9.2108179285897512E-2</v>
      </c>
      <c r="AE2971">
        <v>5.0050302428929347</v>
      </c>
      <c r="AF2971">
        <v>-1.0000000000000007</v>
      </c>
      <c r="AG2971">
        <v>-1.0000000000000007</v>
      </c>
      <c r="AH2971">
        <v>-1.0000000000000007</v>
      </c>
      <c r="AI2971">
        <v>0</v>
      </c>
      <c r="AJ2971">
        <v>5.7043619153615424E-3</v>
      </c>
      <c r="AK2971">
        <v>0.52261928211780928</v>
      </c>
      <c r="AL2971">
        <v>0.1000543167875549</v>
      </c>
      <c r="AM2971">
        <v>-9.1097300071515952E-2</v>
      </c>
      <c r="AN2971">
        <v>1.5429230785952317E-2</v>
      </c>
      <c r="AO2971">
        <v>0.33566390880114749</v>
      </c>
      <c r="AP2971">
        <v>0.88600235358658241</v>
      </c>
      <c r="AQ2971">
        <v>15.628489535118918</v>
      </c>
      <c r="AR2971">
        <v>0.46821388707983003</v>
      </c>
      <c r="AS2971">
        <v>8.313856310630216E-2</v>
      </c>
      <c r="AT2971">
        <v>-1.0000000000000007</v>
      </c>
      <c r="AU2971">
        <v>-1.0000000000000007</v>
      </c>
      <c r="AV2971">
        <v>-0.65127678376852915</v>
      </c>
      <c r="AW2971">
        <v>24.77053152891429</v>
      </c>
      <c r="AX2971">
        <v>25.340967720450447</v>
      </c>
      <c r="AY2971">
        <v>-1.251041009495826E-2</v>
      </c>
      <c r="AZ2971">
        <v>-38.44443777491113</v>
      </c>
      <c r="BA2971">
        <v>1327.2629014954891</v>
      </c>
      <c r="CU2971" t="e">
        <v>#N/A</v>
      </c>
      <c r="CV2971" t="e">
        <v>#N/A</v>
      </c>
    </row>
    <row r="2972" spans="1:100" x14ac:dyDescent="0.25">
      <c r="A2972">
        <v>6342</v>
      </c>
      <c r="B2972" t="s">
        <v>3218</v>
      </c>
      <c r="C2972">
        <v>1</v>
      </c>
      <c r="D2972">
        <v>3.6780808625294901</v>
      </c>
      <c r="E2972">
        <v>2.1757476414710399E-2</v>
      </c>
      <c r="F2972">
        <v>5.7515663270048999E-2</v>
      </c>
      <c r="G2972">
        <v>6.3638324821297304E-2</v>
      </c>
      <c r="H2972">
        <v>4.4731895715573101E-2</v>
      </c>
      <c r="I2972">
        <v>0</v>
      </c>
      <c r="J2972">
        <v>2.6839137429343798</v>
      </c>
      <c r="K2972">
        <v>4.4731895715573101E-2</v>
      </c>
      <c r="L2972">
        <v>-1</v>
      </c>
      <c r="M2972">
        <v>-1</v>
      </c>
      <c r="N2972">
        <v>0.894637914311463</v>
      </c>
      <c r="O2972">
        <v>6.42563293028517</v>
      </c>
      <c r="P2972">
        <v>8.4867148022695807E-2</v>
      </c>
      <c r="Q2972">
        <v>0.153507344323627</v>
      </c>
      <c r="R2972">
        <v>5.0277871893111802E-2</v>
      </c>
      <c r="S2972">
        <v>0.32916601326620298</v>
      </c>
      <c r="T2972">
        <v>0.23975694309620599</v>
      </c>
      <c r="U2972">
        <v>4.00147922229208E-2</v>
      </c>
      <c r="V2972">
        <v>-3.2092616958779002E-3</v>
      </c>
      <c r="W2972">
        <v>22.4398636469551</v>
      </c>
      <c r="X2972">
        <v>0.57887640222380699</v>
      </c>
      <c r="Y2972">
        <v>-1</v>
      </c>
      <c r="Z2972">
        <v>-1</v>
      </c>
      <c r="AA2972">
        <v>33.0321732872819</v>
      </c>
      <c r="AB2972">
        <v>0.100272451404467</v>
      </c>
      <c r="AC2972">
        <v>4.1627991656747201E-2</v>
      </c>
      <c r="AD2972">
        <v>6.8940192307458195E-2</v>
      </c>
      <c r="AE2972">
        <v>10.542031768433599</v>
      </c>
      <c r="AF2972">
        <v>-1</v>
      </c>
      <c r="AG2972">
        <v>-1</v>
      </c>
      <c r="AH2972">
        <v>-1</v>
      </c>
      <c r="AI2972">
        <v>-6.4806894010443399E-4</v>
      </c>
      <c r="AJ2972">
        <v>-3.2092616958779002E-3</v>
      </c>
      <c r="AK2972">
        <v>0.108545496552842</v>
      </c>
      <c r="AL2972">
        <v>6.3541779719447203E-2</v>
      </c>
      <c r="AM2972">
        <v>0.14516971361987499</v>
      </c>
      <c r="AN2972">
        <v>6.2411759814733403E-2</v>
      </c>
      <c r="AO2972">
        <v>4.1719703232610899</v>
      </c>
      <c r="AP2972">
        <v>1.87800289396557</v>
      </c>
      <c r="AQ2972">
        <v>25.123777389889501</v>
      </c>
      <c r="AR2972">
        <v>0.60572848688945202</v>
      </c>
      <c r="AS2972">
        <v>0.62360829793938</v>
      </c>
      <c r="AT2972">
        <v>-1</v>
      </c>
      <c r="AU2972">
        <v>-1</v>
      </c>
      <c r="AV2972">
        <v>0.113916196714409</v>
      </c>
      <c r="AW2972">
        <v>41.335809111532598</v>
      </c>
      <c r="AX2972">
        <v>41.001921563142801</v>
      </c>
      <c r="AY2972">
        <v>9.6368259759583505E-2</v>
      </c>
      <c r="AZ2972">
        <v>-14.145392237927799</v>
      </c>
      <c r="BA2972">
        <v>1350</v>
      </c>
    </row>
    <row r="2973" spans="1:100" x14ac:dyDescent="0.25">
      <c r="A2973">
        <v>6343</v>
      </c>
      <c r="B2973" t="s">
        <v>3219</v>
      </c>
      <c r="C2973">
        <v>3</v>
      </c>
      <c r="D2973">
        <v>5.2560595567094115</v>
      </c>
      <c r="E2973">
        <v>0</v>
      </c>
      <c r="F2973">
        <v>2.8655906286179145E-2</v>
      </c>
      <c r="G2973">
        <v>2.8655906286179145E-2</v>
      </c>
      <c r="H2973">
        <v>-6.5028238048340889E-2</v>
      </c>
      <c r="I2973">
        <v>0</v>
      </c>
      <c r="J2973">
        <v>-3.9016942829004551</v>
      </c>
      <c r="K2973">
        <v>-6.5028238048340889E-2</v>
      </c>
      <c r="L2973">
        <v>-1.0000000000000007</v>
      </c>
      <c r="M2973">
        <v>-1.0000000000000007</v>
      </c>
      <c r="N2973">
        <v>-1.3005647609668185</v>
      </c>
      <c r="O2973">
        <v>1.3830211800951373</v>
      </c>
      <c r="P2973">
        <v>0.53297922451489022</v>
      </c>
      <c r="Q2973">
        <v>3.06243976043219</v>
      </c>
      <c r="R2973">
        <v>0.98179566228781723</v>
      </c>
      <c r="S2973">
        <v>0.33333333333333343</v>
      </c>
      <c r="T2973">
        <v>0.45998218440913535</v>
      </c>
      <c r="U2973">
        <v>0.17001443949055953</v>
      </c>
      <c r="V2973">
        <v>2.3323129857052232E-3</v>
      </c>
      <c r="W2973">
        <v>41.227620330682981</v>
      </c>
      <c r="X2973">
        <v>1.6790442427430807</v>
      </c>
      <c r="Y2973">
        <v>-1.0000000000000007</v>
      </c>
      <c r="Z2973">
        <v>-1.0000000000000007</v>
      </c>
      <c r="AA2973">
        <v>84.421823379039424</v>
      </c>
      <c r="AB2973">
        <v>0.48161336475103245</v>
      </c>
      <c r="AC2973">
        <v>9.0022328120016357E-2</v>
      </c>
      <c r="AD2973">
        <v>0.27261245485032359</v>
      </c>
      <c r="AE2973">
        <v>42.212407386068598</v>
      </c>
      <c r="AF2973">
        <v>-1.0000000000000007</v>
      </c>
      <c r="AG2973">
        <v>-1.0000000000000007</v>
      </c>
      <c r="AH2973">
        <v>-1.0000000000000007</v>
      </c>
      <c r="AI2973">
        <v>0</v>
      </c>
      <c r="AJ2973">
        <v>2.3323129857052232E-3</v>
      </c>
      <c r="AK2973">
        <v>-0.15664263032736478</v>
      </c>
      <c r="AL2973">
        <v>0.10870207477271905</v>
      </c>
      <c r="AM2973">
        <v>0.28167803597794611</v>
      </c>
      <c r="AN2973">
        <v>7.8670948622998699E-2</v>
      </c>
      <c r="AO2973">
        <v>6.2587377478118276</v>
      </c>
      <c r="AP2973">
        <v>2.5102840894385614</v>
      </c>
      <c r="AQ2973">
        <v>37.325926047782524</v>
      </c>
      <c r="AR2973">
        <v>0.96566227021873408</v>
      </c>
      <c r="AS2973">
        <v>1.61401600469474</v>
      </c>
      <c r="AT2973">
        <v>-1.0000000000000007</v>
      </c>
      <c r="AU2973">
        <v>-1.0000000000000007</v>
      </c>
      <c r="AV2973">
        <v>1.0104515685739965</v>
      </c>
      <c r="AW2973">
        <v>88.315128648573094</v>
      </c>
      <c r="AX2973">
        <v>88.548359947143624</v>
      </c>
      <c r="AY2973">
        <v>0.22517359411583432</v>
      </c>
      <c r="AZ2973">
        <v>5.3190679815051451</v>
      </c>
      <c r="BA2973">
        <v>1471.0412110425868</v>
      </c>
    </row>
    <row r="2974" spans="1:100" x14ac:dyDescent="0.25">
      <c r="A2974">
        <v>6344</v>
      </c>
      <c r="B2974" t="s">
        <v>3220</v>
      </c>
      <c r="C2974">
        <v>1</v>
      </c>
      <c r="D2974">
        <v>3.6780808625294901</v>
      </c>
      <c r="E2974">
        <v>2.1757476414710399E-2</v>
      </c>
      <c r="F2974">
        <v>5.7515663270048999E-2</v>
      </c>
      <c r="G2974">
        <v>6.3638324821297304E-2</v>
      </c>
      <c r="H2974">
        <v>4.4731895715573101E-2</v>
      </c>
      <c r="I2974">
        <v>0</v>
      </c>
      <c r="J2974">
        <v>2.6839137429343798</v>
      </c>
      <c r="K2974">
        <v>4.4731895715573101E-2</v>
      </c>
      <c r="L2974">
        <v>-1</v>
      </c>
      <c r="M2974">
        <v>-1</v>
      </c>
      <c r="N2974">
        <v>0.894637914311463</v>
      </c>
      <c r="O2974">
        <v>6.42563293028517</v>
      </c>
      <c r="P2974">
        <v>8.4867148022695807E-2</v>
      </c>
      <c r="Q2974">
        <v>0.153507344323627</v>
      </c>
      <c r="R2974">
        <v>5.0277871893111802E-2</v>
      </c>
      <c r="S2974">
        <v>0.32916601326620298</v>
      </c>
      <c r="T2974">
        <v>0.23975694309620599</v>
      </c>
      <c r="U2974">
        <v>4.00147922229208E-2</v>
      </c>
      <c r="V2974">
        <v>-3.2092616958779002E-3</v>
      </c>
      <c r="W2974">
        <v>22.4398636469551</v>
      </c>
      <c r="X2974">
        <v>0.57887640222380699</v>
      </c>
      <c r="Y2974">
        <v>-1</v>
      </c>
      <c r="Z2974">
        <v>-1</v>
      </c>
      <c r="AA2974">
        <v>33.0321732872819</v>
      </c>
      <c r="AB2974">
        <v>0.100272451404467</v>
      </c>
      <c r="AC2974">
        <v>4.1627991656747201E-2</v>
      </c>
      <c r="AD2974">
        <v>6.8940192307458195E-2</v>
      </c>
      <c r="AE2974">
        <v>10.542031768433599</v>
      </c>
      <c r="AF2974">
        <v>-1</v>
      </c>
      <c r="AG2974">
        <v>-1</v>
      </c>
      <c r="AH2974">
        <v>-1</v>
      </c>
      <c r="AI2974">
        <v>-6.4806894010443399E-4</v>
      </c>
      <c r="AJ2974">
        <v>-3.2092616958779002E-3</v>
      </c>
      <c r="AK2974">
        <v>0.108545496552842</v>
      </c>
      <c r="AL2974">
        <v>6.3541779719447203E-2</v>
      </c>
      <c r="AM2974">
        <v>0.14516971361987499</v>
      </c>
      <c r="AN2974">
        <v>6.2411759814733403E-2</v>
      </c>
      <c r="AO2974">
        <v>4.1719703232610899</v>
      </c>
      <c r="AP2974">
        <v>1.87800289396557</v>
      </c>
      <c r="AQ2974">
        <v>25.123777389889501</v>
      </c>
      <c r="AR2974">
        <v>0.60572848688945202</v>
      </c>
      <c r="AS2974">
        <v>0.62360829793938</v>
      </c>
      <c r="AT2974">
        <v>-1</v>
      </c>
      <c r="AU2974">
        <v>-1</v>
      </c>
      <c r="AV2974">
        <v>0.113916196714409</v>
      </c>
      <c r="AW2974">
        <v>41.335809111532598</v>
      </c>
      <c r="AX2974">
        <v>41.001921563142801</v>
      </c>
      <c r="AY2974">
        <v>9.6368259759583505E-2</v>
      </c>
      <c r="AZ2974">
        <v>-14.145392237927799</v>
      </c>
      <c r="BA2974">
        <v>1350</v>
      </c>
    </row>
    <row r="2975" spans="1:100" x14ac:dyDescent="0.25">
      <c r="A2975">
        <v>6345</v>
      </c>
      <c r="B2975" t="s">
        <v>3221</v>
      </c>
      <c r="C2975">
        <v>1</v>
      </c>
      <c r="D2975">
        <v>3.6780808625294901</v>
      </c>
      <c r="E2975">
        <v>2.1757476414710399E-2</v>
      </c>
      <c r="F2975">
        <v>5.7515663270048999E-2</v>
      </c>
      <c r="G2975">
        <v>6.3638324821297304E-2</v>
      </c>
      <c r="H2975">
        <v>4.4731895715573101E-2</v>
      </c>
      <c r="I2975">
        <v>0</v>
      </c>
      <c r="J2975">
        <v>2.6839137429343798</v>
      </c>
      <c r="K2975">
        <v>4.4731895715573101E-2</v>
      </c>
      <c r="L2975">
        <v>-1</v>
      </c>
      <c r="M2975">
        <v>-1</v>
      </c>
      <c r="N2975">
        <v>0.894637914311463</v>
      </c>
      <c r="O2975">
        <v>6.42563293028517</v>
      </c>
      <c r="P2975">
        <v>8.4867148022695807E-2</v>
      </c>
      <c r="Q2975">
        <v>0.153507344323627</v>
      </c>
      <c r="R2975">
        <v>5.0277871893111802E-2</v>
      </c>
      <c r="S2975">
        <v>0.32916601326620298</v>
      </c>
      <c r="T2975">
        <v>0.23975694309620599</v>
      </c>
      <c r="U2975">
        <v>4.00147922229208E-2</v>
      </c>
      <c r="V2975">
        <v>-3.2092616958779002E-3</v>
      </c>
      <c r="W2975">
        <v>22.4398636469551</v>
      </c>
      <c r="X2975">
        <v>0.57887640222380699</v>
      </c>
      <c r="Y2975">
        <v>-1</v>
      </c>
      <c r="Z2975">
        <v>-1</v>
      </c>
      <c r="AA2975">
        <v>33.0321732872819</v>
      </c>
      <c r="AB2975">
        <v>0.100272451404467</v>
      </c>
      <c r="AC2975">
        <v>4.1627991656747201E-2</v>
      </c>
      <c r="AD2975">
        <v>6.8940192307458195E-2</v>
      </c>
      <c r="AE2975">
        <v>10.542031768433599</v>
      </c>
      <c r="AF2975">
        <v>-1</v>
      </c>
      <c r="AG2975">
        <v>-1</v>
      </c>
      <c r="AH2975">
        <v>-1</v>
      </c>
      <c r="AI2975">
        <v>-6.4806894010443399E-4</v>
      </c>
      <c r="AJ2975">
        <v>-3.2092616958779002E-3</v>
      </c>
      <c r="AK2975">
        <v>0.108545496552842</v>
      </c>
      <c r="AL2975">
        <v>6.3541779719447203E-2</v>
      </c>
      <c r="AM2975">
        <v>0.14516971361987499</v>
      </c>
      <c r="AN2975">
        <v>6.2411759814733403E-2</v>
      </c>
      <c r="AO2975">
        <v>4.1719703232610899</v>
      </c>
      <c r="AP2975">
        <v>1.87800289396557</v>
      </c>
      <c r="AQ2975">
        <v>25.123777389889501</v>
      </c>
      <c r="AR2975">
        <v>0.60572848688945202</v>
      </c>
      <c r="AS2975">
        <v>0.62360829793938</v>
      </c>
      <c r="AT2975">
        <v>-1</v>
      </c>
      <c r="AU2975">
        <v>-1</v>
      </c>
      <c r="AV2975">
        <v>0.113916196714409</v>
      </c>
      <c r="AW2975">
        <v>41.335809111532598</v>
      </c>
      <c r="AX2975">
        <v>41.001921563142801</v>
      </c>
      <c r="AY2975">
        <v>9.6368259759583505E-2</v>
      </c>
      <c r="AZ2975">
        <v>-14.145392237927799</v>
      </c>
      <c r="BA2975">
        <v>1350</v>
      </c>
    </row>
    <row r="2976" spans="1:100" x14ac:dyDescent="0.25">
      <c r="A2976">
        <v>6346</v>
      </c>
      <c r="B2976" t="s">
        <v>3222</v>
      </c>
      <c r="C2976">
        <v>3</v>
      </c>
      <c r="D2976">
        <v>6.3654835220892387</v>
      </c>
      <c r="E2976">
        <v>-0.18214110388133131</v>
      </c>
      <c r="F2976">
        <v>-0.16716944691320723</v>
      </c>
      <c r="G2976">
        <v>-0.224290335092447</v>
      </c>
      <c r="H2976">
        <v>0.15060701544231656</v>
      </c>
      <c r="I2976">
        <v>0</v>
      </c>
      <c r="J2976">
        <v>9.0364209265389892</v>
      </c>
      <c r="K2976">
        <v>0.15060701544231656</v>
      </c>
      <c r="L2976">
        <v>-1.0000000000000007</v>
      </c>
      <c r="M2976">
        <v>-1.0000000000000007</v>
      </c>
      <c r="N2976">
        <v>3.0121403088463294</v>
      </c>
      <c r="O2976">
        <v>15.17761411353578</v>
      </c>
      <c r="P2976">
        <v>-1.2434819929575458</v>
      </c>
      <c r="Q2976">
        <v>-0.81247073607277764</v>
      </c>
      <c r="R2976">
        <v>-0.39608030671349553</v>
      </c>
      <c r="S2976">
        <v>0.33333333333333309</v>
      </c>
      <c r="T2976">
        <v>9.8038633850882406E-2</v>
      </c>
      <c r="U2976">
        <v>-2.8309882962411149E-2</v>
      </c>
      <c r="V2976">
        <v>0</v>
      </c>
      <c r="W2976">
        <v>10.098202751179537</v>
      </c>
      <c r="X2976">
        <v>7.1382181139214677E-3</v>
      </c>
      <c r="Y2976">
        <v>-1.0000000000000007</v>
      </c>
      <c r="Z2976">
        <v>-1.0000000000000007</v>
      </c>
      <c r="AA2976">
        <v>25.554249938448915</v>
      </c>
      <c r="AB2976">
        <v>-2.3705073861790198E-2</v>
      </c>
      <c r="AC2976">
        <v>0.32661604778791492</v>
      </c>
      <c r="AD2976">
        <v>1.4131575953532882E-2</v>
      </c>
      <c r="AE2976">
        <v>15.852127493982874</v>
      </c>
      <c r="AF2976">
        <v>-1.0000000000000007</v>
      </c>
      <c r="AG2976">
        <v>-1.0000000000000007</v>
      </c>
      <c r="AH2976">
        <v>-1.0000000000000007</v>
      </c>
      <c r="AI2976">
        <v>0</v>
      </c>
      <c r="AJ2976">
        <v>0</v>
      </c>
      <c r="AK2976">
        <v>1.4612431618393124E-2</v>
      </c>
      <c r="AL2976">
        <v>0.27904655864548883</v>
      </c>
      <c r="AM2976">
        <v>7.5101957658142968E-2</v>
      </c>
      <c r="AN2976">
        <v>-6.8611067320568809E-3</v>
      </c>
      <c r="AO2976">
        <v>1.9506110995455408</v>
      </c>
      <c r="AP2976">
        <v>1.2237051249260231</v>
      </c>
      <c r="AQ2976">
        <v>19.134623677718526</v>
      </c>
      <c r="AR2976">
        <v>0.40306208422180451</v>
      </c>
      <c r="AS2976">
        <v>0.15774523355623793</v>
      </c>
      <c r="AT2976">
        <v>-1.0000000000000007</v>
      </c>
      <c r="AU2976">
        <v>-1.0000000000000007</v>
      </c>
      <c r="AV2976">
        <v>-0.62037064180594248</v>
      </c>
      <c r="AW2976">
        <v>41.955569176910679</v>
      </c>
      <c r="AX2976">
        <v>41.955569176910679</v>
      </c>
      <c r="AY2976">
        <v>0.19029584525833643</v>
      </c>
      <c r="AZ2976">
        <v>3.8014693691705341</v>
      </c>
      <c r="BA2976">
        <v>1441.3789012317159</v>
      </c>
      <c r="CU2976" t="e">
        <v>#N/A</v>
      </c>
      <c r="CV2976" t="e">
        <v>#N/A</v>
      </c>
    </row>
    <row r="2977" spans="1:100" x14ac:dyDescent="0.25">
      <c r="A2977">
        <v>6347</v>
      </c>
      <c r="B2977" t="s">
        <v>3223</v>
      </c>
      <c r="C2977">
        <v>1</v>
      </c>
      <c r="D2977">
        <v>3.6780808625294901</v>
      </c>
      <c r="E2977">
        <v>2.1757476414710399E-2</v>
      </c>
      <c r="F2977">
        <v>5.7515663270048999E-2</v>
      </c>
      <c r="G2977">
        <v>6.3638324821297304E-2</v>
      </c>
      <c r="H2977">
        <v>4.4731895715573101E-2</v>
      </c>
      <c r="I2977">
        <v>0</v>
      </c>
      <c r="J2977">
        <v>2.6839137429343798</v>
      </c>
      <c r="K2977">
        <v>4.4731895715573101E-2</v>
      </c>
      <c r="L2977">
        <v>-1</v>
      </c>
      <c r="M2977">
        <v>-1</v>
      </c>
      <c r="N2977">
        <v>0.894637914311463</v>
      </c>
      <c r="O2977">
        <v>6.42563293028517</v>
      </c>
      <c r="P2977">
        <v>8.4867148022695807E-2</v>
      </c>
      <c r="Q2977">
        <v>0.153507344323627</v>
      </c>
      <c r="R2977">
        <v>5.0277871893111802E-2</v>
      </c>
      <c r="S2977">
        <v>0.32916601326620298</v>
      </c>
      <c r="T2977">
        <v>0.23975694309620599</v>
      </c>
      <c r="U2977">
        <v>4.00147922229208E-2</v>
      </c>
      <c r="V2977">
        <v>-3.2092616958779002E-3</v>
      </c>
      <c r="W2977">
        <v>22.4398636469551</v>
      </c>
      <c r="X2977">
        <v>0.57887640222380699</v>
      </c>
      <c r="Y2977">
        <v>-1</v>
      </c>
      <c r="Z2977">
        <v>-1</v>
      </c>
      <c r="AA2977">
        <v>33.0321732872819</v>
      </c>
      <c r="AB2977">
        <v>0.100272451404467</v>
      </c>
      <c r="AC2977">
        <v>4.1627991656747201E-2</v>
      </c>
      <c r="AD2977">
        <v>6.8940192307458195E-2</v>
      </c>
      <c r="AE2977">
        <v>10.542031768433599</v>
      </c>
      <c r="AF2977">
        <v>-1</v>
      </c>
      <c r="AG2977">
        <v>-1</v>
      </c>
      <c r="AH2977">
        <v>-1</v>
      </c>
      <c r="AI2977">
        <v>-6.4806894010443399E-4</v>
      </c>
      <c r="AJ2977">
        <v>-3.2092616958779002E-3</v>
      </c>
      <c r="AK2977">
        <v>0.108545496552842</v>
      </c>
      <c r="AL2977">
        <v>6.3541779719447203E-2</v>
      </c>
      <c r="AM2977">
        <v>0.14516971361987499</v>
      </c>
      <c r="AN2977">
        <v>6.2411759814733403E-2</v>
      </c>
      <c r="AO2977">
        <v>4.1719703232610899</v>
      </c>
      <c r="AP2977">
        <v>1.87800289396557</v>
      </c>
      <c r="AQ2977">
        <v>25.123777389889501</v>
      </c>
      <c r="AR2977">
        <v>0.60572848688945202</v>
      </c>
      <c r="AS2977">
        <v>0.62360829793938</v>
      </c>
      <c r="AT2977">
        <v>-1</v>
      </c>
      <c r="AU2977">
        <v>-1</v>
      </c>
      <c r="AV2977">
        <v>0.113916196714409</v>
      </c>
      <c r="AW2977">
        <v>41.335809111532598</v>
      </c>
      <c r="AX2977">
        <v>41.001921563142801</v>
      </c>
      <c r="AY2977">
        <v>9.6368259759583505E-2</v>
      </c>
      <c r="AZ2977">
        <v>-14.145392237927799</v>
      </c>
      <c r="BA2977">
        <v>1350</v>
      </c>
    </row>
    <row r="2978" spans="1:100" x14ac:dyDescent="0.25">
      <c r="A2978">
        <v>6348</v>
      </c>
      <c r="B2978" t="s">
        <v>3224</v>
      </c>
      <c r="C2978">
        <v>3</v>
      </c>
      <c r="D2978">
        <v>4.8053838261359187</v>
      </c>
      <c r="E2978">
        <v>1.1174455658471694E-2</v>
      </c>
      <c r="F2978">
        <v>-0.37906349139057544</v>
      </c>
      <c r="G2978">
        <v>-0.37073424968310492</v>
      </c>
      <c r="H2978">
        <v>0.17080966636139605</v>
      </c>
      <c r="I2978">
        <v>0</v>
      </c>
      <c r="J2978">
        <v>10.248579981683763</v>
      </c>
      <c r="K2978">
        <v>0.17080966636139605</v>
      </c>
      <c r="L2978">
        <v>-1.0000000000000004</v>
      </c>
      <c r="M2978">
        <v>-1.0000000000000004</v>
      </c>
      <c r="N2978">
        <v>3.416193327227921</v>
      </c>
      <c r="O2978">
        <v>14.683229558136574</v>
      </c>
      <c r="P2978">
        <v>-1.547733652868083E-2</v>
      </c>
      <c r="Q2978">
        <v>-3.6462671786715939</v>
      </c>
      <c r="R2978">
        <v>-1.1942228170768512</v>
      </c>
      <c r="S2978">
        <v>0.34189559288076699</v>
      </c>
      <c r="T2978">
        <v>-1.2134094224010936E-3</v>
      </c>
      <c r="U2978">
        <v>-9.6128566214884852E-3</v>
      </c>
      <c r="V2978">
        <v>0</v>
      </c>
      <c r="W2978">
        <v>6.410386419019253</v>
      </c>
      <c r="X2978">
        <v>-0.22276186016660643</v>
      </c>
      <c r="Y2978">
        <v>-1.0000000000000004</v>
      </c>
      <c r="Z2978">
        <v>-1.0000000000000004</v>
      </c>
      <c r="AA2978">
        <v>6.3721858802154348</v>
      </c>
      <c r="AB2978">
        <v>-8.0335709427128595E-3</v>
      </c>
      <c r="AC2978">
        <v>-3.0419030645777129E-2</v>
      </c>
      <c r="AD2978">
        <v>6.1573047153950643E-2</v>
      </c>
      <c r="AE2978">
        <v>1.1560222782730325</v>
      </c>
      <c r="AF2978">
        <v>-1.0000000000000004</v>
      </c>
      <c r="AG2978">
        <v>-1.0000000000000004</v>
      </c>
      <c r="AH2978">
        <v>-1.0000000000000004</v>
      </c>
      <c r="AI2978">
        <v>0</v>
      </c>
      <c r="AJ2978">
        <v>0</v>
      </c>
      <c r="AK2978">
        <v>0.33640142105796034</v>
      </c>
      <c r="AL2978">
        <v>0.81959539791008029</v>
      </c>
      <c r="AM2978">
        <v>-0.12646346531452179</v>
      </c>
      <c r="AN2978">
        <v>0.17724928304226029</v>
      </c>
      <c r="AO2978">
        <v>-1.4795795275732435</v>
      </c>
      <c r="AP2978">
        <v>8.5292090656069153</v>
      </c>
      <c r="AQ2978">
        <v>16.658966400703015</v>
      </c>
      <c r="AR2978">
        <v>0.33106932683687734</v>
      </c>
      <c r="AS2978">
        <v>-5.1952193805210559E-2</v>
      </c>
      <c r="AT2978">
        <v>-1.0000000000000004</v>
      </c>
      <c r="AU2978">
        <v>-1.0000000000000004</v>
      </c>
      <c r="AV2978">
        <v>-1.5649570667599559</v>
      </c>
      <c r="AW2978">
        <v>29.584624503958917</v>
      </c>
      <c r="AX2978">
        <v>29.584624503958917</v>
      </c>
      <c r="AY2978">
        <v>0.2410234414091541</v>
      </c>
      <c r="AZ2978">
        <v>-11.069206216494212</v>
      </c>
      <c r="BA2978">
        <v>1375.2566569803457</v>
      </c>
      <c r="CU2978" t="e">
        <v>#N/A</v>
      </c>
      <c r="CV2978" t="e">
        <v>#N/A</v>
      </c>
    </row>
    <row r="2979" spans="1:100" x14ac:dyDescent="0.25">
      <c r="A2979">
        <v>6349</v>
      </c>
      <c r="B2979" t="s">
        <v>3225</v>
      </c>
      <c r="C2979">
        <v>1</v>
      </c>
      <c r="D2979">
        <v>3.6780808625294901</v>
      </c>
      <c r="E2979">
        <v>2.1757476414710399E-2</v>
      </c>
      <c r="F2979">
        <v>5.7515663270048999E-2</v>
      </c>
      <c r="G2979">
        <v>6.3638324821297304E-2</v>
      </c>
      <c r="H2979">
        <v>4.4731895715573101E-2</v>
      </c>
      <c r="I2979">
        <v>0</v>
      </c>
      <c r="J2979">
        <v>2.6839137429343798</v>
      </c>
      <c r="K2979">
        <v>4.4731895715573101E-2</v>
      </c>
      <c r="L2979">
        <v>-1</v>
      </c>
      <c r="M2979">
        <v>-1</v>
      </c>
      <c r="N2979">
        <v>0.894637914311463</v>
      </c>
      <c r="O2979">
        <v>6.42563293028517</v>
      </c>
      <c r="P2979">
        <v>8.4867148022695807E-2</v>
      </c>
      <c r="Q2979">
        <v>0.153507344323627</v>
      </c>
      <c r="R2979">
        <v>5.0277871893111802E-2</v>
      </c>
      <c r="S2979">
        <v>0.32916601326620298</v>
      </c>
      <c r="T2979">
        <v>0.23975694309620599</v>
      </c>
      <c r="U2979">
        <v>4.00147922229208E-2</v>
      </c>
      <c r="V2979">
        <v>-3.2092616958779002E-3</v>
      </c>
      <c r="W2979">
        <v>22.4398636469551</v>
      </c>
      <c r="X2979">
        <v>0.57887640222380699</v>
      </c>
      <c r="Y2979">
        <v>-1</v>
      </c>
      <c r="Z2979">
        <v>-1</v>
      </c>
      <c r="AA2979">
        <v>33.0321732872819</v>
      </c>
      <c r="AB2979">
        <v>0.100272451404467</v>
      </c>
      <c r="AC2979">
        <v>4.1627991656747201E-2</v>
      </c>
      <c r="AD2979">
        <v>6.8940192307458195E-2</v>
      </c>
      <c r="AE2979">
        <v>10.542031768433599</v>
      </c>
      <c r="AF2979">
        <v>-1</v>
      </c>
      <c r="AG2979">
        <v>-1</v>
      </c>
      <c r="AH2979">
        <v>-1</v>
      </c>
      <c r="AI2979">
        <v>-6.4806894010443399E-4</v>
      </c>
      <c r="AJ2979">
        <v>-3.2092616958779002E-3</v>
      </c>
      <c r="AK2979">
        <v>0.108545496552842</v>
      </c>
      <c r="AL2979">
        <v>6.3541779719447203E-2</v>
      </c>
      <c r="AM2979">
        <v>0.14516971361987499</v>
      </c>
      <c r="AN2979">
        <v>6.2411759814733403E-2</v>
      </c>
      <c r="AO2979">
        <v>4.1719703232610899</v>
      </c>
      <c r="AP2979">
        <v>1.87800289396557</v>
      </c>
      <c r="AQ2979">
        <v>25.123777389889501</v>
      </c>
      <c r="AR2979">
        <v>0.60572848688945202</v>
      </c>
      <c r="AS2979">
        <v>0.62360829793938</v>
      </c>
      <c r="AT2979">
        <v>-1</v>
      </c>
      <c r="AU2979">
        <v>-1</v>
      </c>
      <c r="AV2979">
        <v>0.113916196714409</v>
      </c>
      <c r="AW2979">
        <v>41.335809111532598</v>
      </c>
      <c r="AX2979">
        <v>41.001921563142801</v>
      </c>
      <c r="AY2979">
        <v>9.6368259759583505E-2</v>
      </c>
      <c r="AZ2979">
        <v>-14.145392237927799</v>
      </c>
      <c r="BA2979">
        <v>1350</v>
      </c>
    </row>
    <row r="2980" spans="1:100" x14ac:dyDescent="0.25">
      <c r="A2980">
        <v>6350</v>
      </c>
      <c r="B2980" t="s">
        <v>3226</v>
      </c>
      <c r="C2980">
        <v>3</v>
      </c>
      <c r="D2980">
        <v>3.9901707229798919</v>
      </c>
      <c r="E2980">
        <v>-4.4721825939023283E-2</v>
      </c>
      <c r="F2980">
        <v>-0.24764546094694684</v>
      </c>
      <c r="G2980">
        <v>-0.26255273625995457</v>
      </c>
      <c r="H2980">
        <v>5.0870554496678544E-2</v>
      </c>
      <c r="I2980">
        <v>0</v>
      </c>
      <c r="J2980">
        <v>3.0522332698007126</v>
      </c>
      <c r="K2980">
        <v>5.0870554496678544E-2</v>
      </c>
      <c r="L2980">
        <v>-0.99999999999999956</v>
      </c>
      <c r="M2980">
        <v>-0.99999999999999956</v>
      </c>
      <c r="N2980">
        <v>1.0174110899335711</v>
      </c>
      <c r="O2980">
        <v>6.779851256520649</v>
      </c>
      <c r="P2980">
        <v>0.4737808654020691</v>
      </c>
      <c r="Q2980">
        <v>1.6993106441961714</v>
      </c>
      <c r="R2980">
        <v>0.33734142316235488</v>
      </c>
      <c r="S2980">
        <v>0.33316375991334241</v>
      </c>
      <c r="T2980">
        <v>0.27034099671946371</v>
      </c>
      <c r="U2980">
        <v>1.22336600142626E-2</v>
      </c>
      <c r="V2980">
        <v>0</v>
      </c>
      <c r="W2980">
        <v>22.594714486015608</v>
      </c>
      <c r="X2980">
        <v>0.53992163025399875</v>
      </c>
      <c r="Y2980">
        <v>-0.99999999999999956</v>
      </c>
      <c r="Z2980">
        <v>-0.99999999999999956</v>
      </c>
      <c r="AA2980">
        <v>75.484795136366515</v>
      </c>
      <c r="AB2980">
        <v>0.20734768506270235</v>
      </c>
      <c r="AC2980">
        <v>0.5093533279036675</v>
      </c>
      <c r="AD2980">
        <v>0.3343537715774012</v>
      </c>
      <c r="AE2980">
        <v>52.552739227188589</v>
      </c>
      <c r="AF2980">
        <v>-0.99999999999999956</v>
      </c>
      <c r="AG2980">
        <v>-0.99999999999999956</v>
      </c>
      <c r="AH2980">
        <v>-0.99999999999999956</v>
      </c>
      <c r="AI2980">
        <v>0</v>
      </c>
      <c r="AJ2980">
        <v>0</v>
      </c>
      <c r="AK2980">
        <v>7.7543118292314431E-2</v>
      </c>
      <c r="AL2980">
        <v>-0.16763442692063726</v>
      </c>
      <c r="AM2980">
        <v>7.4100071279306859E-2</v>
      </c>
      <c r="AN2980">
        <v>0.24011060225090952</v>
      </c>
      <c r="AO2980">
        <v>2.2402173734442448</v>
      </c>
      <c r="AP2980">
        <v>5.1645929216695512</v>
      </c>
      <c r="AQ2980">
        <v>25.646947755816331</v>
      </c>
      <c r="AR2980">
        <v>0.61573841664706874</v>
      </c>
      <c r="AS2980">
        <v>0.59079218475067707</v>
      </c>
      <c r="AT2980">
        <v>-0.99999999999999956</v>
      </c>
      <c r="AU2980">
        <v>-0.99999999999999956</v>
      </c>
      <c r="AV2980">
        <v>7.4788686902400439E-2</v>
      </c>
      <c r="AW2980">
        <v>87.429239314556753</v>
      </c>
      <c r="AX2980">
        <v>87.429239314556753</v>
      </c>
      <c r="AY2980">
        <v>0.41510827498840491</v>
      </c>
      <c r="AZ2980">
        <v>36.978805121368758</v>
      </c>
      <c r="BA2980">
        <v>1474.2892153297278</v>
      </c>
      <c r="CU2980" t="e">
        <v>#N/A</v>
      </c>
      <c r="CV2980" t="e">
        <v>#N/A</v>
      </c>
    </row>
    <row r="2981" spans="1:100" x14ac:dyDescent="0.25">
      <c r="A2981">
        <v>6351</v>
      </c>
      <c r="B2981" t="s">
        <v>3227</v>
      </c>
      <c r="C2981">
        <v>1</v>
      </c>
      <c r="D2981">
        <v>3.6780808625294901</v>
      </c>
      <c r="E2981">
        <v>2.1757476414710399E-2</v>
      </c>
      <c r="F2981">
        <v>5.7515663270048999E-2</v>
      </c>
      <c r="G2981">
        <v>6.3638324821297304E-2</v>
      </c>
      <c r="H2981">
        <v>4.4731895715573101E-2</v>
      </c>
      <c r="I2981">
        <v>0</v>
      </c>
      <c r="J2981">
        <v>2.6839137429343798</v>
      </c>
      <c r="K2981">
        <v>4.4731895715573101E-2</v>
      </c>
      <c r="L2981">
        <v>-1</v>
      </c>
      <c r="M2981">
        <v>-1</v>
      </c>
      <c r="N2981">
        <v>0.894637914311463</v>
      </c>
      <c r="O2981">
        <v>6.42563293028517</v>
      </c>
      <c r="P2981">
        <v>8.4867148022695807E-2</v>
      </c>
      <c r="Q2981">
        <v>0.153507344323627</v>
      </c>
      <c r="R2981">
        <v>5.0277871893111802E-2</v>
      </c>
      <c r="S2981">
        <v>0.32916601326620298</v>
      </c>
      <c r="T2981">
        <v>0.23975694309620599</v>
      </c>
      <c r="U2981">
        <v>4.00147922229208E-2</v>
      </c>
      <c r="V2981">
        <v>-3.2092616958779002E-3</v>
      </c>
      <c r="W2981">
        <v>22.4398636469551</v>
      </c>
      <c r="X2981">
        <v>0.57887640222380699</v>
      </c>
      <c r="Y2981">
        <v>-1</v>
      </c>
      <c r="Z2981">
        <v>-1</v>
      </c>
      <c r="AA2981">
        <v>33.0321732872819</v>
      </c>
      <c r="AB2981">
        <v>0.100272451404467</v>
      </c>
      <c r="AC2981">
        <v>4.1627991656747201E-2</v>
      </c>
      <c r="AD2981">
        <v>6.8940192307458195E-2</v>
      </c>
      <c r="AE2981">
        <v>10.542031768433599</v>
      </c>
      <c r="AF2981">
        <v>-1</v>
      </c>
      <c r="AG2981">
        <v>-1</v>
      </c>
      <c r="AH2981">
        <v>-1</v>
      </c>
      <c r="AI2981">
        <v>-6.4806894010443399E-4</v>
      </c>
      <c r="AJ2981">
        <v>-3.2092616958779002E-3</v>
      </c>
      <c r="AK2981">
        <v>0.108545496552842</v>
      </c>
      <c r="AL2981">
        <v>6.3541779719447203E-2</v>
      </c>
      <c r="AM2981">
        <v>0.14516971361987499</v>
      </c>
      <c r="AN2981">
        <v>6.2411759814733403E-2</v>
      </c>
      <c r="AO2981">
        <v>4.1719703232610899</v>
      </c>
      <c r="AP2981">
        <v>1.87800289396557</v>
      </c>
      <c r="AQ2981">
        <v>25.123777389889501</v>
      </c>
      <c r="AR2981">
        <v>0.60572848688945202</v>
      </c>
      <c r="AS2981">
        <v>0.62360829793938</v>
      </c>
      <c r="AT2981">
        <v>-1</v>
      </c>
      <c r="AU2981">
        <v>-1</v>
      </c>
      <c r="AV2981">
        <v>0.113916196714409</v>
      </c>
      <c r="AW2981">
        <v>41.335809111532598</v>
      </c>
      <c r="AX2981">
        <v>41.001921563142801</v>
      </c>
      <c r="AY2981">
        <v>9.6368259759583505E-2</v>
      </c>
      <c r="AZ2981">
        <v>-14.145392237927799</v>
      </c>
      <c r="BA2981">
        <v>1350</v>
      </c>
    </row>
    <row r="2982" spans="1:100" x14ac:dyDescent="0.25">
      <c r="A2982">
        <v>6352</v>
      </c>
      <c r="B2982" t="s">
        <v>3228</v>
      </c>
      <c r="C2982">
        <v>1</v>
      </c>
      <c r="D2982">
        <v>3.6780808625294901</v>
      </c>
      <c r="E2982">
        <v>2.1757476414710399E-2</v>
      </c>
      <c r="F2982">
        <v>5.7515663270048999E-2</v>
      </c>
      <c r="G2982">
        <v>6.3638324821297304E-2</v>
      </c>
      <c r="H2982">
        <v>4.4731895715573101E-2</v>
      </c>
      <c r="I2982">
        <v>0</v>
      </c>
      <c r="J2982">
        <v>2.6839137429343798</v>
      </c>
      <c r="K2982">
        <v>4.4731895715573101E-2</v>
      </c>
      <c r="L2982">
        <v>-1</v>
      </c>
      <c r="M2982">
        <v>-1</v>
      </c>
      <c r="N2982">
        <v>0.894637914311463</v>
      </c>
      <c r="O2982">
        <v>6.42563293028517</v>
      </c>
      <c r="P2982">
        <v>8.4867148022695807E-2</v>
      </c>
      <c r="Q2982">
        <v>0.153507344323627</v>
      </c>
      <c r="R2982">
        <v>5.0277871893111802E-2</v>
      </c>
      <c r="S2982">
        <v>0.32916601326620298</v>
      </c>
      <c r="T2982">
        <v>0.23975694309620599</v>
      </c>
      <c r="U2982">
        <v>4.00147922229208E-2</v>
      </c>
      <c r="V2982">
        <v>-3.2092616958779002E-3</v>
      </c>
      <c r="W2982">
        <v>22.4398636469551</v>
      </c>
      <c r="X2982">
        <v>0.57887640222380699</v>
      </c>
      <c r="Y2982">
        <v>-1</v>
      </c>
      <c r="Z2982">
        <v>-1</v>
      </c>
      <c r="AA2982">
        <v>33.0321732872819</v>
      </c>
      <c r="AB2982">
        <v>0.100272451404467</v>
      </c>
      <c r="AC2982">
        <v>4.1627991656747201E-2</v>
      </c>
      <c r="AD2982">
        <v>6.8940192307458195E-2</v>
      </c>
      <c r="AE2982">
        <v>10.542031768433599</v>
      </c>
      <c r="AF2982">
        <v>-1</v>
      </c>
      <c r="AG2982">
        <v>-1</v>
      </c>
      <c r="AH2982">
        <v>-1</v>
      </c>
      <c r="AI2982">
        <v>-6.4806894010443399E-4</v>
      </c>
      <c r="AJ2982">
        <v>-3.2092616958779002E-3</v>
      </c>
      <c r="AK2982">
        <v>0.108545496552842</v>
      </c>
      <c r="AL2982">
        <v>6.3541779719447203E-2</v>
      </c>
      <c r="AM2982">
        <v>0.14516971361987499</v>
      </c>
      <c r="AN2982">
        <v>6.2411759814733403E-2</v>
      </c>
      <c r="AO2982">
        <v>4.1719703232610899</v>
      </c>
      <c r="AP2982">
        <v>1.87800289396557</v>
      </c>
      <c r="AQ2982">
        <v>25.123777389889501</v>
      </c>
      <c r="AR2982">
        <v>0.60572848688945202</v>
      </c>
      <c r="AS2982">
        <v>0.62360829793938</v>
      </c>
      <c r="AT2982">
        <v>-1</v>
      </c>
      <c r="AU2982">
        <v>-1</v>
      </c>
      <c r="AV2982">
        <v>0.113916196714409</v>
      </c>
      <c r="AW2982">
        <v>41.335809111532598</v>
      </c>
      <c r="AX2982">
        <v>41.001921563142801</v>
      </c>
      <c r="AY2982">
        <v>9.6368259759583505E-2</v>
      </c>
      <c r="AZ2982">
        <v>-14.145392237927799</v>
      </c>
      <c r="BA2982">
        <v>1350</v>
      </c>
    </row>
    <row r="2983" spans="1:100" x14ac:dyDescent="0.25">
      <c r="A2983">
        <v>6353</v>
      </c>
      <c r="B2983" t="s">
        <v>3229</v>
      </c>
      <c r="C2983">
        <v>1</v>
      </c>
      <c r="D2983">
        <v>3.6780808625294901</v>
      </c>
      <c r="E2983">
        <v>2.1757476414710399E-2</v>
      </c>
      <c r="F2983">
        <v>5.7515663270048999E-2</v>
      </c>
      <c r="G2983">
        <v>6.3638324821297304E-2</v>
      </c>
      <c r="H2983">
        <v>4.4731895715573101E-2</v>
      </c>
      <c r="I2983">
        <v>0</v>
      </c>
      <c r="J2983">
        <v>2.6839137429343798</v>
      </c>
      <c r="K2983">
        <v>4.4731895715573101E-2</v>
      </c>
      <c r="L2983">
        <v>-1</v>
      </c>
      <c r="M2983">
        <v>-1</v>
      </c>
      <c r="N2983">
        <v>0.894637914311463</v>
      </c>
      <c r="O2983">
        <v>6.42563293028517</v>
      </c>
      <c r="P2983">
        <v>8.4867148022695807E-2</v>
      </c>
      <c r="Q2983">
        <v>0.153507344323627</v>
      </c>
      <c r="R2983">
        <v>5.0277871893111802E-2</v>
      </c>
      <c r="S2983">
        <v>0.32916601326620298</v>
      </c>
      <c r="T2983">
        <v>0.23975694309620599</v>
      </c>
      <c r="U2983">
        <v>4.00147922229208E-2</v>
      </c>
      <c r="V2983">
        <v>-3.2092616958779002E-3</v>
      </c>
      <c r="W2983">
        <v>22.4398636469551</v>
      </c>
      <c r="X2983">
        <v>0.57887640222380699</v>
      </c>
      <c r="Y2983">
        <v>-1</v>
      </c>
      <c r="Z2983">
        <v>-1</v>
      </c>
      <c r="AA2983">
        <v>33.0321732872819</v>
      </c>
      <c r="AB2983">
        <v>0.100272451404467</v>
      </c>
      <c r="AC2983">
        <v>4.1627991656747201E-2</v>
      </c>
      <c r="AD2983">
        <v>6.8940192307458195E-2</v>
      </c>
      <c r="AE2983">
        <v>10.542031768433599</v>
      </c>
      <c r="AF2983">
        <v>-1</v>
      </c>
      <c r="AG2983">
        <v>-1</v>
      </c>
      <c r="AH2983">
        <v>-1</v>
      </c>
      <c r="AI2983">
        <v>-6.4806894010443399E-4</v>
      </c>
      <c r="AJ2983">
        <v>-3.2092616958779002E-3</v>
      </c>
      <c r="AK2983">
        <v>0.108545496552842</v>
      </c>
      <c r="AL2983">
        <v>6.3541779719447203E-2</v>
      </c>
      <c r="AM2983">
        <v>0.14516971361987499</v>
      </c>
      <c r="AN2983">
        <v>6.2411759814733403E-2</v>
      </c>
      <c r="AO2983">
        <v>4.1719703232610899</v>
      </c>
      <c r="AP2983">
        <v>1.87800289396557</v>
      </c>
      <c r="AQ2983">
        <v>25.123777389889501</v>
      </c>
      <c r="AR2983">
        <v>0.60572848688945202</v>
      </c>
      <c r="AS2983">
        <v>0.62360829793938</v>
      </c>
      <c r="AT2983">
        <v>-1</v>
      </c>
      <c r="AU2983">
        <v>-1</v>
      </c>
      <c r="AV2983">
        <v>0.113916196714409</v>
      </c>
      <c r="AW2983">
        <v>41.335809111532598</v>
      </c>
      <c r="AX2983">
        <v>41.001921563142801</v>
      </c>
      <c r="AY2983">
        <v>9.6368259759583505E-2</v>
      </c>
      <c r="AZ2983">
        <v>-14.145392237927799</v>
      </c>
      <c r="BA2983">
        <v>1350</v>
      </c>
    </row>
    <row r="2984" spans="1:100" x14ac:dyDescent="0.25">
      <c r="A2984">
        <v>6354</v>
      </c>
      <c r="B2984" t="s">
        <v>3230</v>
      </c>
      <c r="C2984">
        <v>3</v>
      </c>
      <c r="D2984">
        <v>3.1789676114429244</v>
      </c>
      <c r="E2984">
        <v>-5.3339091013124944E-2</v>
      </c>
      <c r="F2984">
        <v>0.59993030929325863</v>
      </c>
      <c r="G2984">
        <v>0.59993030929325863</v>
      </c>
      <c r="H2984">
        <v>6.8947707689090129E-2</v>
      </c>
      <c r="I2984">
        <v>0</v>
      </c>
      <c r="J2984">
        <v>4.1368624613454053</v>
      </c>
      <c r="K2984">
        <v>6.8947707689090129E-2</v>
      </c>
      <c r="L2984">
        <v>-1.0000000000000004</v>
      </c>
      <c r="M2984">
        <v>-1.0000000000000004</v>
      </c>
      <c r="N2984">
        <v>1.3789541537818022</v>
      </c>
      <c r="O2984">
        <v>7.9157603820815909</v>
      </c>
      <c r="P2984">
        <v>-1.9303630939279198E-2</v>
      </c>
      <c r="Q2984">
        <v>2.6610343980575957</v>
      </c>
      <c r="R2984">
        <v>0.76575192747578158</v>
      </c>
      <c r="S2984">
        <v>0.33333333333333354</v>
      </c>
      <c r="T2984">
        <v>-1.4102213881451206E-2</v>
      </c>
      <c r="U2984">
        <v>4.2360605107642058E-2</v>
      </c>
      <c r="V2984">
        <v>0</v>
      </c>
      <c r="W2984">
        <v>11.705760674817373</v>
      </c>
      <c r="X2984">
        <v>7.7883312228464063E-2</v>
      </c>
      <c r="Y2984">
        <v>-1.0000000000000004</v>
      </c>
      <c r="Z2984">
        <v>-1.0000000000000004</v>
      </c>
      <c r="AA2984">
        <v>15.765302917201948</v>
      </c>
      <c r="AB2984">
        <v>-4.3722356587443556E-2</v>
      </c>
      <c r="AC2984">
        <v>2.0253242822561433E-2</v>
      </c>
      <c r="AD2984">
        <v>8.9344920063057984E-2</v>
      </c>
      <c r="AE2984">
        <v>3.2937903149087933</v>
      </c>
      <c r="AF2984">
        <v>-1.0000000000000004</v>
      </c>
      <c r="AG2984">
        <v>-1.0000000000000004</v>
      </c>
      <c r="AH2984">
        <v>-1.0000000000000004</v>
      </c>
      <c r="AI2984">
        <v>-7.5321885736268348E-3</v>
      </c>
      <c r="AJ2984">
        <v>0</v>
      </c>
      <c r="AK2984">
        <v>0.49213112729837538</v>
      </c>
      <c r="AL2984">
        <v>-0.27127902414422034</v>
      </c>
      <c r="AM2984">
        <v>0.2947570366914869</v>
      </c>
      <c r="AN2984">
        <v>-3.5095275868367068E-2</v>
      </c>
      <c r="AO2984">
        <v>9.8295815537790485</v>
      </c>
      <c r="AP2984">
        <v>-2.2337770174302789</v>
      </c>
      <c r="AQ2984">
        <v>15.84262313616277</v>
      </c>
      <c r="AR2984">
        <v>0.36159172455952432</v>
      </c>
      <c r="AS2984">
        <v>0.14683101991755429</v>
      </c>
      <c r="AT2984">
        <v>-1.0000000000000004</v>
      </c>
      <c r="AU2984">
        <v>-1.0000000000000004</v>
      </c>
      <c r="AV2984">
        <v>1.3656822367690402</v>
      </c>
      <c r="AW2984">
        <v>21.447286281853252</v>
      </c>
      <c r="AX2984">
        <v>21.296642510380707</v>
      </c>
      <c r="AY2984">
        <v>8.0696208314050499E-2</v>
      </c>
      <c r="AZ2984">
        <v>-38.409556485023174</v>
      </c>
      <c r="BA2984">
        <v>1311.5954358888271</v>
      </c>
    </row>
    <row r="2985" spans="1:100" x14ac:dyDescent="0.25">
      <c r="A2985">
        <v>6355</v>
      </c>
      <c r="B2985" t="s">
        <v>3231</v>
      </c>
      <c r="C2985">
        <v>1</v>
      </c>
      <c r="D2985">
        <v>3.6780808625294901</v>
      </c>
      <c r="E2985">
        <v>2.1757476414710399E-2</v>
      </c>
      <c r="F2985">
        <v>5.7515663270048999E-2</v>
      </c>
      <c r="G2985">
        <v>6.3638324821297304E-2</v>
      </c>
      <c r="H2985">
        <v>4.4731895715573101E-2</v>
      </c>
      <c r="I2985">
        <v>0</v>
      </c>
      <c r="J2985">
        <v>2.6839137429343798</v>
      </c>
      <c r="K2985">
        <v>4.4731895715573101E-2</v>
      </c>
      <c r="L2985">
        <v>-1</v>
      </c>
      <c r="M2985">
        <v>-1</v>
      </c>
      <c r="N2985">
        <v>0.894637914311463</v>
      </c>
      <c r="O2985">
        <v>6.42563293028517</v>
      </c>
      <c r="P2985">
        <v>8.4867148022695807E-2</v>
      </c>
      <c r="Q2985">
        <v>0.153507344323627</v>
      </c>
      <c r="R2985">
        <v>5.0277871893111802E-2</v>
      </c>
      <c r="S2985">
        <v>0.32916601326620298</v>
      </c>
      <c r="T2985">
        <v>0.23975694309620599</v>
      </c>
      <c r="U2985">
        <v>4.00147922229208E-2</v>
      </c>
      <c r="V2985">
        <v>-3.2092616958779002E-3</v>
      </c>
      <c r="W2985">
        <v>22.4398636469551</v>
      </c>
      <c r="X2985">
        <v>0.57887640222380699</v>
      </c>
      <c r="Y2985">
        <v>-1</v>
      </c>
      <c r="Z2985">
        <v>-1</v>
      </c>
      <c r="AA2985">
        <v>33.0321732872819</v>
      </c>
      <c r="AB2985">
        <v>0.100272451404467</v>
      </c>
      <c r="AC2985">
        <v>4.1627991656747201E-2</v>
      </c>
      <c r="AD2985">
        <v>6.8940192307458195E-2</v>
      </c>
      <c r="AE2985">
        <v>10.542031768433599</v>
      </c>
      <c r="AF2985">
        <v>-1</v>
      </c>
      <c r="AG2985">
        <v>-1</v>
      </c>
      <c r="AH2985">
        <v>-1</v>
      </c>
      <c r="AI2985">
        <v>-6.4806894010443399E-4</v>
      </c>
      <c r="AJ2985">
        <v>-3.2092616958779002E-3</v>
      </c>
      <c r="AK2985">
        <v>0.108545496552842</v>
      </c>
      <c r="AL2985">
        <v>6.3541779719447203E-2</v>
      </c>
      <c r="AM2985">
        <v>0.14516971361987499</v>
      </c>
      <c r="AN2985">
        <v>6.2411759814733403E-2</v>
      </c>
      <c r="AO2985">
        <v>4.1719703232610899</v>
      </c>
      <c r="AP2985">
        <v>1.87800289396557</v>
      </c>
      <c r="AQ2985">
        <v>25.123777389889501</v>
      </c>
      <c r="AR2985">
        <v>0.60572848688945202</v>
      </c>
      <c r="AS2985">
        <v>0.62360829793938</v>
      </c>
      <c r="AT2985">
        <v>-1</v>
      </c>
      <c r="AU2985">
        <v>-1</v>
      </c>
      <c r="AV2985">
        <v>0.113916196714409</v>
      </c>
      <c r="AW2985">
        <v>41.335809111532598</v>
      </c>
      <c r="AX2985">
        <v>41.001921563142801</v>
      </c>
      <c r="AY2985">
        <v>9.6368259759583505E-2</v>
      </c>
      <c r="AZ2985">
        <v>-14.145392237927799</v>
      </c>
      <c r="BA2985">
        <v>1350</v>
      </c>
    </row>
    <row r="2986" spans="1:100" x14ac:dyDescent="0.25">
      <c r="A2986">
        <v>6356</v>
      </c>
      <c r="B2986" t="s">
        <v>3232</v>
      </c>
      <c r="C2986">
        <v>3</v>
      </c>
      <c r="D2986">
        <v>3.0856284799202691</v>
      </c>
      <c r="E2986">
        <v>-3.7795074841981927E-2</v>
      </c>
      <c r="F2986">
        <v>0.3663821425783369</v>
      </c>
      <c r="G2986">
        <v>0.3663821425783369</v>
      </c>
      <c r="H2986">
        <v>-3.2935284072996271E-2</v>
      </c>
      <c r="I2986">
        <v>0</v>
      </c>
      <c r="J2986">
        <v>-1.9761170443797771</v>
      </c>
      <c r="K2986">
        <v>-3.2935284072996271E-2</v>
      </c>
      <c r="L2986">
        <v>-1.0000000000000011</v>
      </c>
      <c r="M2986">
        <v>-1.0000000000000011</v>
      </c>
      <c r="N2986">
        <v>-0.6587056814599257</v>
      </c>
      <c r="O2986">
        <v>1.4758935781188267</v>
      </c>
      <c r="P2986">
        <v>-3.0261696786697514E-2</v>
      </c>
      <c r="Q2986">
        <v>-0.24434008370280358</v>
      </c>
      <c r="R2986">
        <v>-0.10391779003553459</v>
      </c>
      <c r="S2986">
        <v>0.33333333333333348</v>
      </c>
      <c r="T2986">
        <v>0.25713008312038577</v>
      </c>
      <c r="U2986">
        <v>2.7853114049612923E-3</v>
      </c>
      <c r="V2986">
        <v>0</v>
      </c>
      <c r="W2986">
        <v>25.047360477267073</v>
      </c>
      <c r="X2986">
        <v>0.57530475805634307</v>
      </c>
      <c r="Y2986">
        <v>-1.0000000000000011</v>
      </c>
      <c r="Z2986">
        <v>-1.0000000000000011</v>
      </c>
      <c r="AA2986">
        <v>21.832896553154619</v>
      </c>
      <c r="AB2986">
        <v>-0.18944012675680968</v>
      </c>
      <c r="AC2986">
        <v>-9.8462056862502506E-2</v>
      </c>
      <c r="AD2986">
        <v>0.22569126093777367</v>
      </c>
      <c r="AE2986">
        <v>-3.1105461340769232</v>
      </c>
      <c r="AF2986">
        <v>-1.0000000000000011</v>
      </c>
      <c r="AG2986">
        <v>-1.0000000000000011</v>
      </c>
      <c r="AH2986">
        <v>-1.0000000000000011</v>
      </c>
      <c r="AI2986">
        <v>-3.4361933918224216E-2</v>
      </c>
      <c r="AJ2986">
        <v>0</v>
      </c>
      <c r="AK2986">
        <v>0.41753391256690908</v>
      </c>
      <c r="AL2986">
        <v>2.8624103136355883E-2</v>
      </c>
      <c r="AM2986">
        <v>-0.25457120842940439</v>
      </c>
      <c r="AN2986">
        <v>0.33017739768010707</v>
      </c>
      <c r="AO2986">
        <v>-4.2766106479005614</v>
      </c>
      <c r="AP2986">
        <v>8.3975554576844562</v>
      </c>
      <c r="AQ2986">
        <v>23.071243432887286</v>
      </c>
      <c r="AR2986">
        <v>0.59324872785868066</v>
      </c>
      <c r="AS2986">
        <v>0.54236947398334667</v>
      </c>
      <c r="AT2986">
        <v>-1.0000000000000011</v>
      </c>
      <c r="AU2986">
        <v>-1.0000000000000011</v>
      </c>
      <c r="AV2986">
        <v>0.26246435254280209</v>
      </c>
      <c r="AW2986">
        <v>31.70634558895792</v>
      </c>
      <c r="AX2986">
        <v>31.019106910593425</v>
      </c>
      <c r="AY2986">
        <v>0.25736722128008555</v>
      </c>
      <c r="AZ2986">
        <v>0.47804465224615522</v>
      </c>
      <c r="BA2986">
        <v>1345.467298876725</v>
      </c>
    </row>
    <row r="2987" spans="1:100" x14ac:dyDescent="0.25">
      <c r="A2987">
        <v>6357</v>
      </c>
      <c r="B2987" t="s">
        <v>3233</v>
      </c>
      <c r="C2987">
        <v>3</v>
      </c>
      <c r="D2987">
        <v>3.9908764747158565</v>
      </c>
      <c r="E2987">
        <v>0</v>
      </c>
      <c r="F2987">
        <v>-7.2753975184736853E-3</v>
      </c>
      <c r="G2987">
        <v>-7.2753975184736853E-3</v>
      </c>
      <c r="H2987">
        <v>0.15769594367246562</v>
      </c>
      <c r="I2987">
        <v>0</v>
      </c>
      <c r="J2987">
        <v>9.461756620347936</v>
      </c>
      <c r="K2987">
        <v>0.15769594367246562</v>
      </c>
      <c r="L2987">
        <v>-1.0000000000000013</v>
      </c>
      <c r="M2987">
        <v>-1.0000000000000013</v>
      </c>
      <c r="N2987">
        <v>3.1539188734493129</v>
      </c>
      <c r="O2987">
        <v>13.445357697545321</v>
      </c>
      <c r="P2987">
        <v>0.29429970265825217</v>
      </c>
      <c r="Q2987">
        <v>-6.7353013200669387E-2</v>
      </c>
      <c r="R2987">
        <v>1.8839555291402098E-2</v>
      </c>
      <c r="S2987">
        <v>0.33333333333333365</v>
      </c>
      <c r="T2987">
        <v>0.28488494849379575</v>
      </c>
      <c r="U2987">
        <v>5.4377863426537963E-2</v>
      </c>
      <c r="V2987">
        <v>0</v>
      </c>
      <c r="W2987">
        <v>20.596008063248064</v>
      </c>
      <c r="X2987">
        <v>0.6295854070212773</v>
      </c>
      <c r="Y2987">
        <v>-1.0000000000000013</v>
      </c>
      <c r="Z2987">
        <v>-1.0000000000000013</v>
      </c>
      <c r="AA2987">
        <v>47.747266124333791</v>
      </c>
      <c r="AB2987">
        <v>-1.9120196592613593E-2</v>
      </c>
      <c r="AC2987">
        <v>0.22126417809136315</v>
      </c>
      <c r="AD2987">
        <v>0.34050438861713622</v>
      </c>
      <c r="AE2987">
        <v>27.132418505794284</v>
      </c>
      <c r="AF2987">
        <v>-1.0000000000000013</v>
      </c>
      <c r="AG2987">
        <v>-1.0000000000000013</v>
      </c>
      <c r="AH2987">
        <v>-1.0000000000000013</v>
      </c>
      <c r="AI2987">
        <v>0</v>
      </c>
      <c r="AJ2987">
        <v>0</v>
      </c>
      <c r="AK2987">
        <v>-9.8087954434560753E-2</v>
      </c>
      <c r="AL2987">
        <v>0.40749380321986978</v>
      </c>
      <c r="AM2987">
        <v>7.9945590135122577E-2</v>
      </c>
      <c r="AN2987">
        <v>0.20454348648194762</v>
      </c>
      <c r="AO2987">
        <v>1.5081999812052604</v>
      </c>
      <c r="AP2987">
        <v>7.1510561781480382</v>
      </c>
      <c r="AQ2987">
        <v>30.057764683596012</v>
      </c>
      <c r="AR2987">
        <v>0.67259614525366729</v>
      </c>
      <c r="AS2987">
        <v>0.78728135069374283</v>
      </c>
      <c r="AT2987">
        <v>-1.0000000000000013</v>
      </c>
      <c r="AU2987">
        <v>-1.0000000000000013</v>
      </c>
      <c r="AV2987">
        <v>1.1564157772928414E-2</v>
      </c>
      <c r="AW2987">
        <v>68.343680000027106</v>
      </c>
      <c r="AX2987">
        <v>68.343680000027106</v>
      </c>
      <c r="AY2987">
        <v>0.26270031966488344</v>
      </c>
      <c r="AZ2987">
        <v>47.994375092698426</v>
      </c>
      <c r="BA2987">
        <v>1342.7634318835474</v>
      </c>
    </row>
    <row r="2988" spans="1:100" x14ac:dyDescent="0.25">
      <c r="A2988">
        <v>6358</v>
      </c>
      <c r="B2988" t="s">
        <v>3234</v>
      </c>
      <c r="C2988">
        <v>1</v>
      </c>
      <c r="D2988">
        <v>3.6780808625294901</v>
      </c>
      <c r="E2988">
        <v>2.1757476414710399E-2</v>
      </c>
      <c r="F2988">
        <v>5.7515663270048999E-2</v>
      </c>
      <c r="G2988">
        <v>6.3638324821297304E-2</v>
      </c>
      <c r="H2988">
        <v>4.4731895715573101E-2</v>
      </c>
      <c r="I2988">
        <v>0</v>
      </c>
      <c r="J2988">
        <v>2.6839137429343798</v>
      </c>
      <c r="K2988">
        <v>4.4731895715573101E-2</v>
      </c>
      <c r="L2988">
        <v>-1</v>
      </c>
      <c r="M2988">
        <v>-1</v>
      </c>
      <c r="N2988">
        <v>0.894637914311463</v>
      </c>
      <c r="O2988">
        <v>6.42563293028517</v>
      </c>
      <c r="P2988">
        <v>8.4867148022695807E-2</v>
      </c>
      <c r="Q2988">
        <v>0.153507344323627</v>
      </c>
      <c r="R2988">
        <v>5.0277871893111802E-2</v>
      </c>
      <c r="S2988">
        <v>0.32916601326620298</v>
      </c>
      <c r="T2988">
        <v>0.23975694309620599</v>
      </c>
      <c r="U2988">
        <v>4.00147922229208E-2</v>
      </c>
      <c r="V2988">
        <v>-3.2092616958779002E-3</v>
      </c>
      <c r="W2988">
        <v>22.4398636469551</v>
      </c>
      <c r="X2988">
        <v>0.57887640222380699</v>
      </c>
      <c r="Y2988">
        <v>-1</v>
      </c>
      <c r="Z2988">
        <v>-1</v>
      </c>
      <c r="AA2988">
        <v>33.0321732872819</v>
      </c>
      <c r="AB2988">
        <v>0.100272451404467</v>
      </c>
      <c r="AC2988">
        <v>4.1627991656747201E-2</v>
      </c>
      <c r="AD2988">
        <v>6.8940192307458195E-2</v>
      </c>
      <c r="AE2988">
        <v>10.542031768433599</v>
      </c>
      <c r="AF2988">
        <v>-1</v>
      </c>
      <c r="AG2988">
        <v>-1</v>
      </c>
      <c r="AH2988">
        <v>-1</v>
      </c>
      <c r="AI2988">
        <v>-6.4806894010443399E-4</v>
      </c>
      <c r="AJ2988">
        <v>-3.2092616958779002E-3</v>
      </c>
      <c r="AK2988">
        <v>0.108545496552842</v>
      </c>
      <c r="AL2988">
        <v>6.3541779719447203E-2</v>
      </c>
      <c r="AM2988">
        <v>0.14516971361987499</v>
      </c>
      <c r="AN2988">
        <v>6.2411759814733403E-2</v>
      </c>
      <c r="AO2988">
        <v>4.1719703232610899</v>
      </c>
      <c r="AP2988">
        <v>1.87800289396557</v>
      </c>
      <c r="AQ2988">
        <v>25.123777389889501</v>
      </c>
      <c r="AR2988">
        <v>0.60572848688945202</v>
      </c>
      <c r="AS2988">
        <v>0.62360829793938</v>
      </c>
      <c r="AT2988">
        <v>-1</v>
      </c>
      <c r="AU2988">
        <v>-1</v>
      </c>
      <c r="AV2988">
        <v>0.113916196714409</v>
      </c>
      <c r="AW2988">
        <v>41.335809111532598</v>
      </c>
      <c r="AX2988">
        <v>41.001921563142801</v>
      </c>
      <c r="AY2988">
        <v>9.6368259759583505E-2</v>
      </c>
      <c r="AZ2988">
        <v>-14.145392237927799</v>
      </c>
      <c r="BA2988">
        <v>1350</v>
      </c>
    </row>
    <row r="2989" spans="1:100" x14ac:dyDescent="0.25">
      <c r="A2989">
        <v>6359</v>
      </c>
      <c r="B2989" t="s">
        <v>3235</v>
      </c>
      <c r="C2989">
        <v>1</v>
      </c>
      <c r="D2989">
        <v>3.6780808625294901</v>
      </c>
      <c r="E2989">
        <v>2.1757476414710399E-2</v>
      </c>
      <c r="F2989">
        <v>5.7515663270048999E-2</v>
      </c>
      <c r="G2989">
        <v>6.3638324821297304E-2</v>
      </c>
      <c r="H2989">
        <v>4.4731895715573101E-2</v>
      </c>
      <c r="I2989">
        <v>0</v>
      </c>
      <c r="J2989">
        <v>2.6839137429343798</v>
      </c>
      <c r="K2989">
        <v>4.4731895715573101E-2</v>
      </c>
      <c r="L2989">
        <v>-1</v>
      </c>
      <c r="M2989">
        <v>-1</v>
      </c>
      <c r="N2989">
        <v>0.894637914311463</v>
      </c>
      <c r="O2989">
        <v>6.42563293028517</v>
      </c>
      <c r="P2989">
        <v>8.4867148022695807E-2</v>
      </c>
      <c r="Q2989">
        <v>0.153507344323627</v>
      </c>
      <c r="R2989">
        <v>5.0277871893111802E-2</v>
      </c>
      <c r="S2989">
        <v>0.32916601326620298</v>
      </c>
      <c r="T2989">
        <v>0.23975694309620599</v>
      </c>
      <c r="U2989">
        <v>4.00147922229208E-2</v>
      </c>
      <c r="V2989">
        <v>-3.2092616958779002E-3</v>
      </c>
      <c r="W2989">
        <v>22.4398636469551</v>
      </c>
      <c r="X2989">
        <v>0.57887640222380699</v>
      </c>
      <c r="Y2989">
        <v>-1</v>
      </c>
      <c r="Z2989">
        <v>-1</v>
      </c>
      <c r="AA2989">
        <v>33.0321732872819</v>
      </c>
      <c r="AB2989">
        <v>0.100272451404467</v>
      </c>
      <c r="AC2989">
        <v>4.1627991656747201E-2</v>
      </c>
      <c r="AD2989">
        <v>6.8940192307458195E-2</v>
      </c>
      <c r="AE2989">
        <v>10.542031768433599</v>
      </c>
      <c r="AF2989">
        <v>-1</v>
      </c>
      <c r="AG2989">
        <v>-1</v>
      </c>
      <c r="AH2989">
        <v>-1</v>
      </c>
      <c r="AI2989">
        <v>-6.4806894010443399E-4</v>
      </c>
      <c r="AJ2989">
        <v>-3.2092616958779002E-3</v>
      </c>
      <c r="AK2989">
        <v>0.108545496552842</v>
      </c>
      <c r="AL2989">
        <v>6.3541779719447203E-2</v>
      </c>
      <c r="AM2989">
        <v>0.14516971361987499</v>
      </c>
      <c r="AN2989">
        <v>6.2411759814733403E-2</v>
      </c>
      <c r="AO2989">
        <v>4.1719703232610899</v>
      </c>
      <c r="AP2989">
        <v>1.87800289396557</v>
      </c>
      <c r="AQ2989">
        <v>25.123777389889501</v>
      </c>
      <c r="AR2989">
        <v>0.60572848688945202</v>
      </c>
      <c r="AS2989">
        <v>0.62360829793938</v>
      </c>
      <c r="AT2989">
        <v>-1</v>
      </c>
      <c r="AU2989">
        <v>-1</v>
      </c>
      <c r="AV2989">
        <v>0.113916196714409</v>
      </c>
      <c r="AW2989">
        <v>41.335809111532598</v>
      </c>
      <c r="AX2989">
        <v>41.001921563142801</v>
      </c>
      <c r="AY2989">
        <v>9.6368259759583505E-2</v>
      </c>
      <c r="AZ2989">
        <v>-14.145392237927799</v>
      </c>
      <c r="BA2989">
        <v>1350</v>
      </c>
    </row>
    <row r="2990" spans="1:100" x14ac:dyDescent="0.25">
      <c r="A2990">
        <v>6360</v>
      </c>
      <c r="B2990" t="s">
        <v>3236</v>
      </c>
      <c r="C2990">
        <v>3</v>
      </c>
      <c r="D2990">
        <v>2.9758443287655925</v>
      </c>
      <c r="E2990">
        <v>1.9279572543819404E-2</v>
      </c>
      <c r="F2990">
        <v>-0.11093640207436706</v>
      </c>
      <c r="G2990">
        <v>-0.11093640207436706</v>
      </c>
      <c r="H2990">
        <v>0.18777808049690789</v>
      </c>
      <c r="I2990">
        <v>0</v>
      </c>
      <c r="J2990">
        <v>11.266684829814478</v>
      </c>
      <c r="K2990">
        <v>0.18777808049690789</v>
      </c>
      <c r="L2990">
        <v>-1.0000000000000007</v>
      </c>
      <c r="M2990">
        <v>-1.0000000000000007</v>
      </c>
      <c r="N2990">
        <v>3.7555616099381588</v>
      </c>
      <c r="O2990">
        <v>14.131592756505697</v>
      </c>
      <c r="P2990">
        <v>1.6796858620485394E-2</v>
      </c>
      <c r="Q2990">
        <v>0.52944876731501955</v>
      </c>
      <c r="R2990">
        <v>0.17029117745449449</v>
      </c>
      <c r="S2990">
        <v>0.33333333333333348</v>
      </c>
      <c r="T2990">
        <v>0.20499893624123866</v>
      </c>
      <c r="U2990">
        <v>-1.4501824221104269E-3</v>
      </c>
      <c r="V2990">
        <v>0</v>
      </c>
      <c r="W2990">
        <v>13.964160266222162</v>
      </c>
      <c r="X2990">
        <v>0.21194235084004323</v>
      </c>
      <c r="Y2990">
        <v>-1.0000000000000007</v>
      </c>
      <c r="Z2990">
        <v>-1.0000000000000007</v>
      </c>
      <c r="AA2990">
        <v>26.726458924338239</v>
      </c>
      <c r="AB2990">
        <v>0.19425140061204513</v>
      </c>
      <c r="AC2990">
        <v>-0.14109909256893194</v>
      </c>
      <c r="AD2990">
        <v>0.19868784157011857</v>
      </c>
      <c r="AE2990">
        <v>12.592007480661593</v>
      </c>
      <c r="AF2990">
        <v>-1.0000000000000007</v>
      </c>
      <c r="AG2990">
        <v>-1.0000000000000007</v>
      </c>
      <c r="AH2990">
        <v>-1.0000000000000007</v>
      </c>
      <c r="AI2990">
        <v>-6.483201925842022E-3</v>
      </c>
      <c r="AJ2990">
        <v>0</v>
      </c>
      <c r="AK2990">
        <v>0.23142759372745247</v>
      </c>
      <c r="AL2990">
        <v>2.543122621659899E-2</v>
      </c>
      <c r="AM2990">
        <v>-0.32908536019286178</v>
      </c>
      <c r="AN2990">
        <v>0.18370265462918867</v>
      </c>
      <c r="AO2990">
        <v>-7.0699960361842811</v>
      </c>
      <c r="AP2990">
        <v>4.7197224968127109</v>
      </c>
      <c r="AQ2990">
        <v>25.230845096036639</v>
      </c>
      <c r="AR2990">
        <v>0.53688208715246155</v>
      </c>
      <c r="AS2990">
        <v>0.39972043133695112</v>
      </c>
      <c r="AT2990">
        <v>-1.0000000000000007</v>
      </c>
      <c r="AU2990">
        <v>-1.0000000000000007</v>
      </c>
      <c r="AV2990">
        <v>5.9354775380127379E-2</v>
      </c>
      <c r="AW2990">
        <v>45.57777417765665</v>
      </c>
      <c r="AX2990">
        <v>45.4481101391398</v>
      </c>
      <c r="AY2990">
        <v>0.21063610187137177</v>
      </c>
      <c r="AZ2990">
        <v>42.996069296929115</v>
      </c>
      <c r="BA2990">
        <v>1416.7650926117251</v>
      </c>
    </row>
    <row r="2991" spans="1:100" x14ac:dyDescent="0.25">
      <c r="A2991">
        <v>6361</v>
      </c>
      <c r="B2991" t="s">
        <v>3237</v>
      </c>
      <c r="C2991">
        <v>3</v>
      </c>
      <c r="D2991">
        <v>3.8422098570012095</v>
      </c>
      <c r="E2991">
        <v>1.0245254791453813E-2</v>
      </c>
      <c r="F2991">
        <v>-0.11488407432510617</v>
      </c>
      <c r="G2991">
        <v>-0.11488407432510617</v>
      </c>
      <c r="H2991">
        <v>-4.8467408921543623E-2</v>
      </c>
      <c r="I2991">
        <v>0</v>
      </c>
      <c r="J2991">
        <v>-2.9080445352926203</v>
      </c>
      <c r="K2991">
        <v>-4.8467408921543623E-2</v>
      </c>
      <c r="L2991">
        <v>-0.99999999999999767</v>
      </c>
      <c r="M2991">
        <v>-0.99999999999999767</v>
      </c>
      <c r="N2991">
        <v>-0.9693481784308724</v>
      </c>
      <c r="O2991">
        <v>0.81928124738348718</v>
      </c>
      <c r="P2991">
        <v>4.474933364525804E-4</v>
      </c>
      <c r="Q2991">
        <v>0.82505335701895266</v>
      </c>
      <c r="R2991">
        <v>0.30149074724357361</v>
      </c>
      <c r="S2991">
        <v>0.33333333333333248</v>
      </c>
      <c r="T2991">
        <v>0.20739270902855989</v>
      </c>
      <c r="U2991">
        <v>7.0906788253908254E-2</v>
      </c>
      <c r="V2991">
        <v>0</v>
      </c>
      <c r="W2991">
        <v>26.40400958149376</v>
      </c>
      <c r="X2991">
        <v>0.74059287504480686</v>
      </c>
      <c r="Y2991">
        <v>-0.99999999999999767</v>
      </c>
      <c r="Z2991">
        <v>-0.99999999999999767</v>
      </c>
      <c r="AA2991">
        <v>23.985827235625106</v>
      </c>
      <c r="AB2991">
        <v>0.10001181414583328</v>
      </c>
      <c r="AC2991">
        <v>2.9081667512964041E-2</v>
      </c>
      <c r="AD2991">
        <v>-0.183486943521042</v>
      </c>
      <c r="AE2991">
        <v>-2.7196730931122373</v>
      </c>
      <c r="AF2991">
        <v>-0.99999999999999767</v>
      </c>
      <c r="AG2991">
        <v>-0.99999999999999767</v>
      </c>
      <c r="AH2991">
        <v>-0.99999999999999767</v>
      </c>
      <c r="AI2991">
        <v>-3.1930229698408979E-3</v>
      </c>
      <c r="AJ2991">
        <v>0</v>
      </c>
      <c r="AK2991">
        <v>0.17613313663251645</v>
      </c>
      <c r="AL2991">
        <v>0.78666880313498089</v>
      </c>
      <c r="AM2991">
        <v>0.59378928013982912</v>
      </c>
      <c r="AN2991">
        <v>0.45953097852125879</v>
      </c>
      <c r="AO2991">
        <v>15.72539768665831</v>
      </c>
      <c r="AP2991">
        <v>15.421618478706366</v>
      </c>
      <c r="AQ2991">
        <v>23.49596504620115</v>
      </c>
      <c r="AR2991">
        <v>0.61163283061580043</v>
      </c>
      <c r="AS2991">
        <v>0.69212546612326298</v>
      </c>
      <c r="AT2991">
        <v>-0.99999999999999767</v>
      </c>
      <c r="AU2991">
        <v>-0.99999999999999767</v>
      </c>
      <c r="AV2991">
        <v>0.18660667291846741</v>
      </c>
      <c r="AW2991">
        <v>40.226726961714981</v>
      </c>
      <c r="AX2991">
        <v>40.16286650231816</v>
      </c>
      <c r="AY2991">
        <v>8.805080310372683E-2</v>
      </c>
      <c r="AZ2991">
        <v>-14.163044455721392</v>
      </c>
      <c r="BA2991">
        <v>1363.1634252853219</v>
      </c>
    </row>
    <row r="2992" spans="1:100" x14ac:dyDescent="0.25">
      <c r="A2992">
        <v>6362</v>
      </c>
      <c r="B2992" t="s">
        <v>3238</v>
      </c>
      <c r="C2992">
        <v>3</v>
      </c>
      <c r="D2992">
        <v>4.0114664350699165</v>
      </c>
      <c r="E2992">
        <v>7.4456198926356396E-2</v>
      </c>
      <c r="F2992">
        <v>-6.2378044432400248E-2</v>
      </c>
      <c r="G2992">
        <v>-6.2378044432400248E-2</v>
      </c>
      <c r="H2992">
        <v>-1.9211817892634105E-2</v>
      </c>
      <c r="I2992">
        <v>0</v>
      </c>
      <c r="J2992">
        <v>-1.1527090735580483</v>
      </c>
      <c r="K2992">
        <v>-1.9211817892634105E-2</v>
      </c>
      <c r="L2992">
        <v>-0.99999999999999956</v>
      </c>
      <c r="M2992">
        <v>-0.99999999999999956</v>
      </c>
      <c r="N2992">
        <v>-0.38423635785268195</v>
      </c>
      <c r="O2992">
        <v>2.7963793170794689</v>
      </c>
      <c r="P2992">
        <v>9.3851353418484509E-2</v>
      </c>
      <c r="Q2992">
        <v>1.8939404297671569</v>
      </c>
      <c r="R2992">
        <v>0.6664587195957562</v>
      </c>
      <c r="S2992">
        <v>0.33333333333333309</v>
      </c>
      <c r="T2992">
        <v>0.34505000106079559</v>
      </c>
      <c r="U2992">
        <v>-1.6923744828779268E-3</v>
      </c>
      <c r="V2992">
        <v>0</v>
      </c>
      <c r="W2992">
        <v>27.836111112155383</v>
      </c>
      <c r="X2992">
        <v>0.69274253086137549</v>
      </c>
      <c r="Y2992">
        <v>-0.99999999999999956</v>
      </c>
      <c r="Z2992">
        <v>-0.99999999999999956</v>
      </c>
      <c r="AA2992">
        <v>59.245408013607211</v>
      </c>
      <c r="AB2992">
        <v>5.8397934649878941E-2</v>
      </c>
      <c r="AC2992">
        <v>0.52897065441204827</v>
      </c>
      <c r="AD2992">
        <v>2.7488174575193508E-2</v>
      </c>
      <c r="AE2992">
        <v>30.74283818185603</v>
      </c>
      <c r="AF2992">
        <v>-0.99999999999999956</v>
      </c>
      <c r="AG2992">
        <v>-0.99999999999999956</v>
      </c>
      <c r="AH2992">
        <v>-0.99999999999999956</v>
      </c>
      <c r="AI2992">
        <v>-1.9518252496501118E-2</v>
      </c>
      <c r="AJ2992">
        <v>0</v>
      </c>
      <c r="AK2992">
        <v>0.12425726607540387</v>
      </c>
      <c r="AL2992">
        <v>0.61563150911610953</v>
      </c>
      <c r="AM2992">
        <v>-0.15088483636571537</v>
      </c>
      <c r="AN2992">
        <v>-8.8384558567236537E-2</v>
      </c>
      <c r="AO2992">
        <v>-3.1508345787658647</v>
      </c>
      <c r="AP2992">
        <v>0.86854358139963428</v>
      </c>
      <c r="AQ2992">
        <v>26.683402038597354</v>
      </c>
      <c r="AR2992">
        <v>0.6766909599112505</v>
      </c>
      <c r="AS2992">
        <v>0.67353071296874123</v>
      </c>
      <c r="AT2992">
        <v>-0.99999999999999956</v>
      </c>
      <c r="AU2992">
        <v>-0.99999999999999956</v>
      </c>
      <c r="AV2992">
        <v>0.60408067516335573</v>
      </c>
      <c r="AW2992">
        <v>62.910330912086309</v>
      </c>
      <c r="AX2992">
        <v>62.519965862156283</v>
      </c>
      <c r="AY2992">
        <v>0.41068511414335668</v>
      </c>
      <c r="AZ2992">
        <v>14.77312220373744</v>
      </c>
      <c r="BA2992">
        <v>1354.9952822937219</v>
      </c>
    </row>
    <row r="2993" spans="1:100" x14ac:dyDescent="0.25">
      <c r="A2993">
        <v>6363</v>
      </c>
      <c r="B2993" t="s">
        <v>3239</v>
      </c>
      <c r="C2993">
        <v>1</v>
      </c>
      <c r="D2993">
        <v>3.6780808625294901</v>
      </c>
      <c r="E2993">
        <v>2.1757476414710399E-2</v>
      </c>
      <c r="F2993">
        <v>5.7515663270048999E-2</v>
      </c>
      <c r="G2993">
        <v>6.3638324821297304E-2</v>
      </c>
      <c r="H2993">
        <v>4.4731895715573101E-2</v>
      </c>
      <c r="I2993">
        <v>0</v>
      </c>
      <c r="J2993">
        <v>2.6839137429343798</v>
      </c>
      <c r="K2993">
        <v>4.4731895715573101E-2</v>
      </c>
      <c r="L2993">
        <v>-1</v>
      </c>
      <c r="M2993">
        <v>-1</v>
      </c>
      <c r="N2993">
        <v>0.894637914311463</v>
      </c>
      <c r="O2993">
        <v>6.42563293028517</v>
      </c>
      <c r="P2993">
        <v>8.4867148022695807E-2</v>
      </c>
      <c r="Q2993">
        <v>0.153507344323627</v>
      </c>
      <c r="R2993">
        <v>5.0277871893111802E-2</v>
      </c>
      <c r="S2993">
        <v>0.32916601326620298</v>
      </c>
      <c r="T2993">
        <v>0.23975694309620599</v>
      </c>
      <c r="U2993">
        <v>4.00147922229208E-2</v>
      </c>
      <c r="V2993">
        <v>-3.2092616958779002E-3</v>
      </c>
      <c r="W2993">
        <v>22.4398636469551</v>
      </c>
      <c r="X2993">
        <v>0.57887640222380699</v>
      </c>
      <c r="Y2993">
        <v>-1</v>
      </c>
      <c r="Z2993">
        <v>-1</v>
      </c>
      <c r="AA2993">
        <v>33.0321732872819</v>
      </c>
      <c r="AB2993">
        <v>0.100272451404467</v>
      </c>
      <c r="AC2993">
        <v>4.1627991656747201E-2</v>
      </c>
      <c r="AD2993">
        <v>6.8940192307458195E-2</v>
      </c>
      <c r="AE2993">
        <v>10.542031768433599</v>
      </c>
      <c r="AF2993">
        <v>-1</v>
      </c>
      <c r="AG2993">
        <v>-1</v>
      </c>
      <c r="AH2993">
        <v>-1</v>
      </c>
      <c r="AI2993">
        <v>-6.4806894010443399E-4</v>
      </c>
      <c r="AJ2993">
        <v>-3.2092616958779002E-3</v>
      </c>
      <c r="AK2993">
        <v>0.108545496552842</v>
      </c>
      <c r="AL2993">
        <v>6.3541779719447203E-2</v>
      </c>
      <c r="AM2993">
        <v>0.14516971361987499</v>
      </c>
      <c r="AN2993">
        <v>6.2411759814733403E-2</v>
      </c>
      <c r="AO2993">
        <v>4.1719703232610899</v>
      </c>
      <c r="AP2993">
        <v>1.87800289396557</v>
      </c>
      <c r="AQ2993">
        <v>25.123777389889501</v>
      </c>
      <c r="AR2993">
        <v>0.60572848688945202</v>
      </c>
      <c r="AS2993">
        <v>0.62360829793938</v>
      </c>
      <c r="AT2993">
        <v>-1</v>
      </c>
      <c r="AU2993">
        <v>-1</v>
      </c>
      <c r="AV2993">
        <v>0.113916196714409</v>
      </c>
      <c r="AW2993">
        <v>41.335809111532598</v>
      </c>
      <c r="AX2993">
        <v>41.001921563142801</v>
      </c>
      <c r="AY2993">
        <v>9.6368259759583505E-2</v>
      </c>
      <c r="AZ2993">
        <v>-14.145392237927799</v>
      </c>
      <c r="BA2993">
        <v>1350</v>
      </c>
    </row>
    <row r="2994" spans="1:100" x14ac:dyDescent="0.25">
      <c r="A2994">
        <v>6364</v>
      </c>
      <c r="B2994" t="s">
        <v>3240</v>
      </c>
      <c r="C2994">
        <v>1</v>
      </c>
      <c r="D2994">
        <v>3.6780808625294901</v>
      </c>
      <c r="E2994">
        <v>2.1757476414710399E-2</v>
      </c>
      <c r="F2994">
        <v>5.7515663270048999E-2</v>
      </c>
      <c r="G2994">
        <v>6.3638324821297304E-2</v>
      </c>
      <c r="H2994">
        <v>4.4731895715573101E-2</v>
      </c>
      <c r="I2994">
        <v>0</v>
      </c>
      <c r="J2994">
        <v>2.6839137429343798</v>
      </c>
      <c r="K2994">
        <v>4.4731895715573101E-2</v>
      </c>
      <c r="L2994">
        <v>-1</v>
      </c>
      <c r="M2994">
        <v>-1</v>
      </c>
      <c r="N2994">
        <v>0.894637914311463</v>
      </c>
      <c r="O2994">
        <v>6.42563293028517</v>
      </c>
      <c r="P2994">
        <v>8.4867148022695807E-2</v>
      </c>
      <c r="Q2994">
        <v>0.153507344323627</v>
      </c>
      <c r="R2994">
        <v>5.0277871893111802E-2</v>
      </c>
      <c r="S2994">
        <v>0.32916601326620298</v>
      </c>
      <c r="T2994">
        <v>0.23975694309620599</v>
      </c>
      <c r="U2994">
        <v>4.00147922229208E-2</v>
      </c>
      <c r="V2994">
        <v>-3.2092616958779002E-3</v>
      </c>
      <c r="W2994">
        <v>22.4398636469551</v>
      </c>
      <c r="X2994">
        <v>0.57887640222380699</v>
      </c>
      <c r="Y2994">
        <v>-1</v>
      </c>
      <c r="Z2994">
        <v>-1</v>
      </c>
      <c r="AA2994">
        <v>33.0321732872819</v>
      </c>
      <c r="AB2994">
        <v>0.100272451404467</v>
      </c>
      <c r="AC2994">
        <v>4.1627991656747201E-2</v>
      </c>
      <c r="AD2994">
        <v>6.8940192307458195E-2</v>
      </c>
      <c r="AE2994">
        <v>10.542031768433599</v>
      </c>
      <c r="AF2994">
        <v>-1</v>
      </c>
      <c r="AG2994">
        <v>-1</v>
      </c>
      <c r="AH2994">
        <v>-1</v>
      </c>
      <c r="AI2994">
        <v>-6.4806894010443399E-4</v>
      </c>
      <c r="AJ2994">
        <v>-3.2092616958779002E-3</v>
      </c>
      <c r="AK2994">
        <v>0.108545496552842</v>
      </c>
      <c r="AL2994">
        <v>6.3541779719447203E-2</v>
      </c>
      <c r="AM2994">
        <v>0.14516971361987499</v>
      </c>
      <c r="AN2994">
        <v>6.2411759814733403E-2</v>
      </c>
      <c r="AO2994">
        <v>4.1719703232610899</v>
      </c>
      <c r="AP2994">
        <v>1.87800289396557</v>
      </c>
      <c r="AQ2994">
        <v>25.123777389889501</v>
      </c>
      <c r="AR2994">
        <v>0.60572848688945202</v>
      </c>
      <c r="AS2994">
        <v>0.62360829793938</v>
      </c>
      <c r="AT2994">
        <v>-1</v>
      </c>
      <c r="AU2994">
        <v>-1</v>
      </c>
      <c r="AV2994">
        <v>0.113916196714409</v>
      </c>
      <c r="AW2994">
        <v>41.335809111532598</v>
      </c>
      <c r="AX2994">
        <v>41.001921563142801</v>
      </c>
      <c r="AY2994">
        <v>9.6368259759583505E-2</v>
      </c>
      <c r="AZ2994">
        <v>-14.145392237927799</v>
      </c>
      <c r="BA2994">
        <v>1350</v>
      </c>
    </row>
    <row r="2995" spans="1:100" x14ac:dyDescent="0.25">
      <c r="A2995">
        <v>6365</v>
      </c>
      <c r="B2995" t="s">
        <v>3241</v>
      </c>
      <c r="C2995">
        <v>3</v>
      </c>
      <c r="D2995">
        <v>3.1806357164105505</v>
      </c>
      <c r="E2995">
        <v>-3.301352228710934E-2</v>
      </c>
      <c r="F2995">
        <v>0.48181548343247016</v>
      </c>
      <c r="G2995">
        <v>0.48181548343247016</v>
      </c>
      <c r="H2995">
        <v>0.23530517944210294</v>
      </c>
      <c r="I2995">
        <v>0</v>
      </c>
      <c r="J2995">
        <v>14.11831076652618</v>
      </c>
      <c r="K2995">
        <v>0.23530517944210294</v>
      </c>
      <c r="L2995">
        <v>-1.0000000000000007</v>
      </c>
      <c r="M2995">
        <v>-1.0000000000000007</v>
      </c>
      <c r="N2995">
        <v>4.7061035888420601</v>
      </c>
      <c r="O2995">
        <v>17.780761966369202</v>
      </c>
      <c r="P2995">
        <v>-3.3365756607759249E-2</v>
      </c>
      <c r="Q2995">
        <v>4.3077263708469662</v>
      </c>
      <c r="R2995">
        <v>1.4155685278714178</v>
      </c>
      <c r="S2995">
        <v>0.33333333333333365</v>
      </c>
      <c r="T2995">
        <v>0.4089010014145214</v>
      </c>
      <c r="U2995">
        <v>0.145528700254415</v>
      </c>
      <c r="V2995">
        <v>0</v>
      </c>
      <c r="W2995">
        <v>26.098314222406689</v>
      </c>
      <c r="X2995">
        <v>1.1647292041407236</v>
      </c>
      <c r="Y2995">
        <v>-1.0000000000000007</v>
      </c>
      <c r="Z2995">
        <v>-1.0000000000000007</v>
      </c>
      <c r="AA2995">
        <v>28.984643726806482</v>
      </c>
      <c r="AB2995">
        <v>-5.5426591751153428E-2</v>
      </c>
      <c r="AC2995">
        <v>-7.6419356227248852E-2</v>
      </c>
      <c r="AD2995">
        <v>0.16126116750896968</v>
      </c>
      <c r="AE2995">
        <v>1.4707609765283696</v>
      </c>
      <c r="AF2995">
        <v>-1.0000000000000007</v>
      </c>
      <c r="AG2995">
        <v>-1.0000000000000007</v>
      </c>
      <c r="AH2995">
        <v>-1.0000000000000007</v>
      </c>
      <c r="AI2995">
        <v>8.2276506425434104E-2</v>
      </c>
      <c r="AJ2995">
        <v>0</v>
      </c>
      <c r="AK2995">
        <v>0.26164465547950405</v>
      </c>
      <c r="AL2995">
        <v>-3.092461174138322E-2</v>
      </c>
      <c r="AM2995">
        <v>0.29023974719339057</v>
      </c>
      <c r="AN2995">
        <v>0.21061720853865815</v>
      </c>
      <c r="AO2995">
        <v>8.5642169572322846</v>
      </c>
      <c r="AP2995">
        <v>5.1108071547595362</v>
      </c>
      <c r="AQ2995">
        <v>40.21662498893285</v>
      </c>
      <c r="AR2995">
        <v>0.88776303500226994</v>
      </c>
      <c r="AS2995">
        <v>1.4000343835828271</v>
      </c>
      <c r="AT2995">
        <v>-1.0000000000000007</v>
      </c>
      <c r="AU2995">
        <v>-1.0000000000000007</v>
      </c>
      <c r="AV2995">
        <v>1.8973840113038871</v>
      </c>
      <c r="AW2995">
        <v>51.8762128479352</v>
      </c>
      <c r="AX2995">
        <v>53.521742976443868</v>
      </c>
      <c r="AY2995">
        <v>1.6005435476020447E-4</v>
      </c>
      <c r="AZ2995">
        <v>-17.984597675482984</v>
      </c>
      <c r="BA2995">
        <v>1324.9663197641198</v>
      </c>
    </row>
    <row r="2996" spans="1:100" x14ac:dyDescent="0.25">
      <c r="A2996">
        <v>6366</v>
      </c>
      <c r="B2996" t="s">
        <v>3242</v>
      </c>
      <c r="C2996">
        <v>3</v>
      </c>
      <c r="D2996">
        <v>5.5340375398310648</v>
      </c>
      <c r="E2996">
        <v>0</v>
      </c>
      <c r="F2996">
        <v>0.57706066287784008</v>
      </c>
      <c r="G2996">
        <v>0.57706066287784008</v>
      </c>
      <c r="H2996">
        <v>4.7977949309211267E-2</v>
      </c>
      <c r="I2996">
        <v>0</v>
      </c>
      <c r="J2996">
        <v>2.8786769585526772</v>
      </c>
      <c r="K2996">
        <v>4.7977949309211267E-2</v>
      </c>
      <c r="L2996">
        <v>-0.99999999999999867</v>
      </c>
      <c r="M2996">
        <v>-0.99999999999999867</v>
      </c>
      <c r="N2996">
        <v>0.95955898618422575</v>
      </c>
      <c r="O2996">
        <v>8.9897751612615817</v>
      </c>
      <c r="P2996">
        <v>1.5832330585869385</v>
      </c>
      <c r="Q2996">
        <v>-0.35178130974209365</v>
      </c>
      <c r="R2996">
        <v>4.9046960504203693E-2</v>
      </c>
      <c r="S2996">
        <v>0.33333333333333287</v>
      </c>
      <c r="T2996">
        <v>0.19592248007383473</v>
      </c>
      <c r="U2996">
        <v>0.20122930603991174</v>
      </c>
      <c r="V2996">
        <v>0</v>
      </c>
      <c r="W2996">
        <v>27.300286805514713</v>
      </c>
      <c r="X2996">
        <v>1.1210506567397867</v>
      </c>
      <c r="Y2996">
        <v>-0.99999999999999867</v>
      </c>
      <c r="Z2996">
        <v>-0.99999999999999867</v>
      </c>
      <c r="AA2996">
        <v>55.22032569272799</v>
      </c>
      <c r="AB2996">
        <v>0.21881568340363866</v>
      </c>
      <c r="AC2996">
        <v>0.41123038280655072</v>
      </c>
      <c r="AD2996">
        <v>-7.262622767600807E-2</v>
      </c>
      <c r="AE2996">
        <v>27.870991926709078</v>
      </c>
      <c r="AF2996">
        <v>-0.99999999999999867</v>
      </c>
      <c r="AG2996">
        <v>-0.99999999999999867</v>
      </c>
      <c r="AH2996">
        <v>-0.99999999999999867</v>
      </c>
      <c r="AI2996">
        <v>0</v>
      </c>
      <c r="AJ2996">
        <v>0</v>
      </c>
      <c r="AK2996">
        <v>7.8186135806851825E-2</v>
      </c>
      <c r="AL2996">
        <v>-0.15867486442924505</v>
      </c>
      <c r="AM2996">
        <v>0.10257204156666415</v>
      </c>
      <c r="AN2996">
        <v>-3.5518495239370645E-2</v>
      </c>
      <c r="AO2996">
        <v>2.9552317182008636</v>
      </c>
      <c r="AP2996">
        <v>-1.6813367031304915</v>
      </c>
      <c r="AQ2996">
        <v>30.178963764067394</v>
      </c>
      <c r="AR2996">
        <v>0.73048511944707906</v>
      </c>
      <c r="AS2996">
        <v>1.1690286060489972</v>
      </c>
      <c r="AT2996">
        <v>-0.99999999999999867</v>
      </c>
      <c r="AU2996">
        <v>-0.99999999999999867</v>
      </c>
      <c r="AV2996">
        <v>0.62610762338204373</v>
      </c>
      <c r="AW2996">
        <v>62.528764150859075</v>
      </c>
      <c r="AX2996">
        <v>62.528764150859075</v>
      </c>
      <c r="AY2996">
        <v>0.17419643029678211</v>
      </c>
      <c r="AZ2996">
        <v>13.507161848300385</v>
      </c>
      <c r="BA2996">
        <v>1428.6292540638904</v>
      </c>
      <c r="CU2996" t="e">
        <v>#N/A</v>
      </c>
      <c r="CV2996" t="e">
        <v>#N/A</v>
      </c>
    </row>
    <row r="2997" spans="1:100" x14ac:dyDescent="0.25">
      <c r="A2997">
        <v>6367</v>
      </c>
      <c r="B2997" t="s">
        <v>3243</v>
      </c>
      <c r="C2997">
        <v>3</v>
      </c>
      <c r="D2997">
        <v>4.3126585866388716</v>
      </c>
      <c r="E2997">
        <v>0</v>
      </c>
      <c r="F2997">
        <v>-6.9478613142556073E-2</v>
      </c>
      <c r="G2997">
        <v>-6.9478613142556073E-2</v>
      </c>
      <c r="H2997">
        <v>-1.7576736707742499E-2</v>
      </c>
      <c r="I2997">
        <v>0</v>
      </c>
      <c r="J2997">
        <v>-1.0546042024645477</v>
      </c>
      <c r="K2997">
        <v>-1.7576736707742499E-2</v>
      </c>
      <c r="L2997">
        <v>-0.99999999999999967</v>
      </c>
      <c r="M2997">
        <v>-0.99999999999999967</v>
      </c>
      <c r="N2997">
        <v>-0.35153473415485026</v>
      </c>
      <c r="O2997">
        <v>3.1885757710317693</v>
      </c>
      <c r="P2997">
        <v>2.2183207577849071</v>
      </c>
      <c r="Q2997">
        <v>0.47248197349389709</v>
      </c>
      <c r="R2997">
        <v>0.371802844407365</v>
      </c>
      <c r="S2997">
        <v>0.34042730820906492</v>
      </c>
      <c r="T2997">
        <v>0.19069348002053771</v>
      </c>
      <c r="U2997">
        <v>-9.3166813792204678E-2</v>
      </c>
      <c r="V2997">
        <v>-2.3511405594136378E-2</v>
      </c>
      <c r="W2997">
        <v>17.280772222040184</v>
      </c>
      <c r="X2997">
        <v>-0.10767801710908682</v>
      </c>
      <c r="Y2997">
        <v>-0.99999999999999967</v>
      </c>
      <c r="Z2997">
        <v>-0.99999999999999967</v>
      </c>
      <c r="AA2997">
        <v>17.38129517011107</v>
      </c>
      <c r="AB2997">
        <v>2.6075501213556798E-2</v>
      </c>
      <c r="AC2997">
        <v>4.1676619171899854E-2</v>
      </c>
      <c r="AD2997">
        <v>-7.3177718312185905E-2</v>
      </c>
      <c r="AE2997">
        <v>-0.27127989633646166</v>
      </c>
      <c r="AF2997">
        <v>-0.99999999999999967</v>
      </c>
      <c r="AG2997">
        <v>-0.99999999999999967</v>
      </c>
      <c r="AH2997">
        <v>-0.99999999999999967</v>
      </c>
      <c r="AI2997">
        <v>0</v>
      </c>
      <c r="AJ2997">
        <v>-2.3511405594136378E-2</v>
      </c>
      <c r="AK2997">
        <v>1.5140417051797916E-2</v>
      </c>
      <c r="AL2997">
        <v>-6.324446351500175E-2</v>
      </c>
      <c r="AM2997">
        <v>0.18360468650755979</v>
      </c>
      <c r="AN2997">
        <v>6.9810259702096047E-2</v>
      </c>
      <c r="AO2997">
        <v>4.6658192479479883</v>
      </c>
      <c r="AP2997">
        <v>1.4290341749773923</v>
      </c>
      <c r="AQ2997">
        <v>16.226168019575635</v>
      </c>
      <c r="AR2997">
        <v>0.41444256884326203</v>
      </c>
      <c r="AS2997">
        <v>-0.12525475381682957</v>
      </c>
      <c r="AT2997">
        <v>-0.99999999999999967</v>
      </c>
      <c r="AU2997">
        <v>-0.99999999999999967</v>
      </c>
      <c r="AV2997">
        <v>0.30232423126480895</v>
      </c>
      <c r="AW2997">
        <v>21.998905116120241</v>
      </c>
      <c r="AX2997">
        <v>19.647764556706605</v>
      </c>
      <c r="AY2997">
        <v>-0.13326840859049058</v>
      </c>
      <c r="AZ2997">
        <v>-47.701457511762271</v>
      </c>
      <c r="BA2997">
        <v>1306.0705301788437</v>
      </c>
    </row>
    <row r="2998" spans="1:100" x14ac:dyDescent="0.25">
      <c r="A2998">
        <v>6369</v>
      </c>
      <c r="B2998" t="s">
        <v>3244</v>
      </c>
      <c r="C2998">
        <v>3</v>
      </c>
      <c r="D2998">
        <v>3.7032379075614053</v>
      </c>
      <c r="E2998">
        <v>0</v>
      </c>
      <c r="F2998">
        <v>-4.1898446340219338E-3</v>
      </c>
      <c r="G2998">
        <v>-4.1898446340219338E-3</v>
      </c>
      <c r="H2998">
        <v>0.12361896995163982</v>
      </c>
      <c r="I2998">
        <v>0</v>
      </c>
      <c r="J2998">
        <v>7.4171381970983941</v>
      </c>
      <c r="K2998">
        <v>0.12361896995163982</v>
      </c>
      <c r="L2998">
        <v>-0.99999999999999833</v>
      </c>
      <c r="M2998">
        <v>-0.99999999999999833</v>
      </c>
      <c r="N2998">
        <v>2.4723793990327971</v>
      </c>
      <c r="O2998">
        <v>11.116186260025781</v>
      </c>
      <c r="P2998">
        <v>-0.20031321322269277</v>
      </c>
      <c r="Q2998">
        <v>-5.0094252717095694E-3</v>
      </c>
      <c r="R2998">
        <v>-1.8273726527539506E-3</v>
      </c>
      <c r="S2998">
        <v>0.33333333333333293</v>
      </c>
      <c r="T2998">
        <v>0.30623257435059803</v>
      </c>
      <c r="U2998">
        <v>-9.5252441285727484E-3</v>
      </c>
      <c r="V2998">
        <v>0</v>
      </c>
      <c r="W2998">
        <v>20.256867744148725</v>
      </c>
      <c r="X2998">
        <v>0.45074520223526532</v>
      </c>
      <c r="Y2998">
        <v>-0.99999999999999833</v>
      </c>
      <c r="Z2998">
        <v>-0.99999999999999833</v>
      </c>
      <c r="AA2998">
        <v>43.858472923492329</v>
      </c>
      <c r="AB2998">
        <v>-3.6335126953006697E-2</v>
      </c>
      <c r="AC2998">
        <v>0.27709475612631951</v>
      </c>
      <c r="AD2998">
        <v>0.23130902186661415</v>
      </c>
      <c r="AE2998">
        <v>23.603432551996356</v>
      </c>
      <c r="AF2998">
        <v>-0.99999999999999833</v>
      </c>
      <c r="AG2998">
        <v>-0.99999999999999833</v>
      </c>
      <c r="AH2998">
        <v>-0.99999999999999833</v>
      </c>
      <c r="AI2998">
        <v>0</v>
      </c>
      <c r="AJ2998">
        <v>0</v>
      </c>
      <c r="AK2998">
        <v>6.6615250464626172E-2</v>
      </c>
      <c r="AL2998">
        <v>0.12342926698476492</v>
      </c>
      <c r="AM2998">
        <v>-9.5344853958269707E-4</v>
      </c>
      <c r="AN2998">
        <v>0.16078836059878501</v>
      </c>
      <c r="AO2998">
        <v>0.30924003883356299</v>
      </c>
      <c r="AP2998">
        <v>4.6368553498934491</v>
      </c>
      <c r="AQ2998">
        <v>27.674005941247113</v>
      </c>
      <c r="AR2998">
        <v>0.63004066355535848</v>
      </c>
      <c r="AS2998">
        <v>0.57436417218690516</v>
      </c>
      <c r="AT2998">
        <v>-0.99999999999999833</v>
      </c>
      <c r="AU2998">
        <v>-0.99999999999999833</v>
      </c>
      <c r="AV2998">
        <v>-6.0172172867758843E-3</v>
      </c>
      <c r="AW2998">
        <v>59.611514533411508</v>
      </c>
      <c r="AX2998">
        <v>59.611514533411508</v>
      </c>
      <c r="AY2998">
        <v>7.1587515260395404E-2</v>
      </c>
      <c r="AZ2998">
        <v>13.857432451035127</v>
      </c>
      <c r="BA2998">
        <v>1431.7415912515696</v>
      </c>
    </row>
    <row r="2999" spans="1:100" x14ac:dyDescent="0.25">
      <c r="A2999">
        <v>6371</v>
      </c>
      <c r="B2999" t="s">
        <v>3245</v>
      </c>
      <c r="C2999">
        <v>1</v>
      </c>
      <c r="D2999">
        <v>3.6780808625294901</v>
      </c>
      <c r="E2999">
        <v>2.1757476414710399E-2</v>
      </c>
      <c r="F2999">
        <v>5.7515663270048999E-2</v>
      </c>
      <c r="G2999">
        <v>6.3638324821297304E-2</v>
      </c>
      <c r="H2999">
        <v>4.4731895715573101E-2</v>
      </c>
      <c r="I2999">
        <v>0</v>
      </c>
      <c r="J2999">
        <v>2.6839137429343798</v>
      </c>
      <c r="K2999">
        <v>4.4731895715573101E-2</v>
      </c>
      <c r="L2999">
        <v>-1</v>
      </c>
      <c r="M2999">
        <v>-1</v>
      </c>
      <c r="N2999">
        <v>0.894637914311463</v>
      </c>
      <c r="O2999">
        <v>6.42563293028517</v>
      </c>
      <c r="P2999">
        <v>8.4867148022695807E-2</v>
      </c>
      <c r="Q2999">
        <v>0.153507344323627</v>
      </c>
      <c r="R2999">
        <v>5.0277871893111802E-2</v>
      </c>
      <c r="S2999">
        <v>0.32916601326620298</v>
      </c>
      <c r="T2999">
        <v>0.23975694309620599</v>
      </c>
      <c r="U2999">
        <v>4.00147922229208E-2</v>
      </c>
      <c r="V2999">
        <v>-3.2092616958779002E-3</v>
      </c>
      <c r="W2999">
        <v>22.4398636469551</v>
      </c>
      <c r="X2999">
        <v>0.57887640222380699</v>
      </c>
      <c r="Y2999">
        <v>-1</v>
      </c>
      <c r="Z2999">
        <v>-1</v>
      </c>
      <c r="AA2999">
        <v>33.0321732872819</v>
      </c>
      <c r="AB2999">
        <v>0.100272451404467</v>
      </c>
      <c r="AC2999">
        <v>4.1627991656747201E-2</v>
      </c>
      <c r="AD2999">
        <v>6.8940192307458195E-2</v>
      </c>
      <c r="AE2999">
        <v>10.542031768433599</v>
      </c>
      <c r="AF2999">
        <v>-1</v>
      </c>
      <c r="AG2999">
        <v>-1</v>
      </c>
      <c r="AH2999">
        <v>-1</v>
      </c>
      <c r="AI2999">
        <v>-6.4806894010443399E-4</v>
      </c>
      <c r="AJ2999">
        <v>-3.2092616958779002E-3</v>
      </c>
      <c r="AK2999">
        <v>0.108545496552842</v>
      </c>
      <c r="AL2999">
        <v>6.3541779719447203E-2</v>
      </c>
      <c r="AM2999">
        <v>0.14516971361987499</v>
      </c>
      <c r="AN2999">
        <v>6.2411759814733403E-2</v>
      </c>
      <c r="AO2999">
        <v>4.1719703232610899</v>
      </c>
      <c r="AP2999">
        <v>1.87800289396557</v>
      </c>
      <c r="AQ2999">
        <v>25.123777389889501</v>
      </c>
      <c r="AR2999">
        <v>0.60572848688945202</v>
      </c>
      <c r="AS2999">
        <v>0.62360829793938</v>
      </c>
      <c r="AT2999">
        <v>-1</v>
      </c>
      <c r="AU2999">
        <v>-1</v>
      </c>
      <c r="AV2999">
        <v>0.113916196714409</v>
      </c>
      <c r="AW2999">
        <v>41.335809111532598</v>
      </c>
      <c r="AX2999">
        <v>41.001921563142801</v>
      </c>
      <c r="AY2999">
        <v>9.6368259759583505E-2</v>
      </c>
      <c r="AZ2999">
        <v>-14.145392237927799</v>
      </c>
      <c r="BA2999">
        <v>1350</v>
      </c>
    </row>
    <row r="3000" spans="1:100" x14ac:dyDescent="0.25">
      <c r="A3000">
        <v>6372</v>
      </c>
      <c r="B3000" t="s">
        <v>3246</v>
      </c>
      <c r="C3000">
        <v>1</v>
      </c>
      <c r="D3000">
        <v>3.6780808625294901</v>
      </c>
      <c r="E3000">
        <v>2.1757476414710399E-2</v>
      </c>
      <c r="F3000">
        <v>5.7515663270048999E-2</v>
      </c>
      <c r="G3000">
        <v>6.3638324821297304E-2</v>
      </c>
      <c r="H3000">
        <v>4.4731895715573101E-2</v>
      </c>
      <c r="I3000">
        <v>0</v>
      </c>
      <c r="J3000">
        <v>2.6839137429343798</v>
      </c>
      <c r="K3000">
        <v>4.4731895715573101E-2</v>
      </c>
      <c r="L3000">
        <v>-1</v>
      </c>
      <c r="M3000">
        <v>-1</v>
      </c>
      <c r="N3000">
        <v>0.894637914311463</v>
      </c>
      <c r="O3000">
        <v>6.42563293028517</v>
      </c>
      <c r="P3000">
        <v>8.4867148022695807E-2</v>
      </c>
      <c r="Q3000">
        <v>0.153507344323627</v>
      </c>
      <c r="R3000">
        <v>5.0277871893111802E-2</v>
      </c>
      <c r="S3000">
        <v>0.32916601326620298</v>
      </c>
      <c r="T3000">
        <v>0.23975694309620599</v>
      </c>
      <c r="U3000">
        <v>4.00147922229208E-2</v>
      </c>
      <c r="V3000">
        <v>-3.2092616958779002E-3</v>
      </c>
      <c r="W3000">
        <v>22.4398636469551</v>
      </c>
      <c r="X3000">
        <v>0.57887640222380699</v>
      </c>
      <c r="Y3000">
        <v>-1</v>
      </c>
      <c r="Z3000">
        <v>-1</v>
      </c>
      <c r="AA3000">
        <v>33.0321732872819</v>
      </c>
      <c r="AB3000">
        <v>0.100272451404467</v>
      </c>
      <c r="AC3000">
        <v>4.1627991656747201E-2</v>
      </c>
      <c r="AD3000">
        <v>6.8940192307458195E-2</v>
      </c>
      <c r="AE3000">
        <v>10.542031768433599</v>
      </c>
      <c r="AF3000">
        <v>-1</v>
      </c>
      <c r="AG3000">
        <v>-1</v>
      </c>
      <c r="AH3000">
        <v>-1</v>
      </c>
      <c r="AI3000">
        <v>-6.4806894010443399E-4</v>
      </c>
      <c r="AJ3000">
        <v>-3.2092616958779002E-3</v>
      </c>
      <c r="AK3000">
        <v>0.108545496552842</v>
      </c>
      <c r="AL3000">
        <v>6.3541779719447203E-2</v>
      </c>
      <c r="AM3000">
        <v>0.14516971361987499</v>
      </c>
      <c r="AN3000">
        <v>6.2411759814733403E-2</v>
      </c>
      <c r="AO3000">
        <v>4.1719703232610899</v>
      </c>
      <c r="AP3000">
        <v>1.87800289396557</v>
      </c>
      <c r="AQ3000">
        <v>25.123777389889501</v>
      </c>
      <c r="AR3000">
        <v>0.60572848688945202</v>
      </c>
      <c r="AS3000">
        <v>0.62360829793938</v>
      </c>
      <c r="AT3000">
        <v>-1</v>
      </c>
      <c r="AU3000">
        <v>-1</v>
      </c>
      <c r="AV3000">
        <v>0.113916196714409</v>
      </c>
      <c r="AW3000">
        <v>41.335809111532598</v>
      </c>
      <c r="AX3000">
        <v>41.001921563142801</v>
      </c>
      <c r="AY3000">
        <v>9.6368259759583505E-2</v>
      </c>
      <c r="AZ3000">
        <v>-14.145392237927799</v>
      </c>
      <c r="BA3000">
        <v>1350</v>
      </c>
    </row>
    <row r="3001" spans="1:100" x14ac:dyDescent="0.25">
      <c r="A3001">
        <v>6373</v>
      </c>
      <c r="B3001" t="s">
        <v>3247</v>
      </c>
      <c r="C3001">
        <v>1</v>
      </c>
      <c r="D3001">
        <v>3.6780808625294901</v>
      </c>
      <c r="E3001">
        <v>2.1757476414710399E-2</v>
      </c>
      <c r="F3001">
        <v>5.7515663270048999E-2</v>
      </c>
      <c r="G3001">
        <v>6.3638324821297304E-2</v>
      </c>
      <c r="H3001">
        <v>4.4731895715573101E-2</v>
      </c>
      <c r="I3001">
        <v>0</v>
      </c>
      <c r="J3001">
        <v>2.6839137429343798</v>
      </c>
      <c r="K3001">
        <v>4.4731895715573101E-2</v>
      </c>
      <c r="L3001">
        <v>-1</v>
      </c>
      <c r="M3001">
        <v>-1</v>
      </c>
      <c r="N3001">
        <v>0.894637914311463</v>
      </c>
      <c r="O3001">
        <v>6.42563293028517</v>
      </c>
      <c r="P3001">
        <v>8.4867148022695807E-2</v>
      </c>
      <c r="Q3001">
        <v>0.153507344323627</v>
      </c>
      <c r="R3001">
        <v>5.0277871893111802E-2</v>
      </c>
      <c r="S3001">
        <v>0.32916601326620298</v>
      </c>
      <c r="T3001">
        <v>0.23975694309620599</v>
      </c>
      <c r="U3001">
        <v>4.00147922229208E-2</v>
      </c>
      <c r="V3001">
        <v>-3.2092616958779002E-3</v>
      </c>
      <c r="W3001">
        <v>22.4398636469551</v>
      </c>
      <c r="X3001">
        <v>0.57887640222380699</v>
      </c>
      <c r="Y3001">
        <v>-1</v>
      </c>
      <c r="Z3001">
        <v>-1</v>
      </c>
      <c r="AA3001">
        <v>33.0321732872819</v>
      </c>
      <c r="AB3001">
        <v>0.100272451404467</v>
      </c>
      <c r="AC3001">
        <v>4.1627991656747201E-2</v>
      </c>
      <c r="AD3001">
        <v>6.8940192307458195E-2</v>
      </c>
      <c r="AE3001">
        <v>10.542031768433599</v>
      </c>
      <c r="AF3001">
        <v>-1</v>
      </c>
      <c r="AG3001">
        <v>-1</v>
      </c>
      <c r="AH3001">
        <v>-1</v>
      </c>
      <c r="AI3001">
        <v>-6.4806894010443399E-4</v>
      </c>
      <c r="AJ3001">
        <v>-3.2092616958779002E-3</v>
      </c>
      <c r="AK3001">
        <v>0.108545496552842</v>
      </c>
      <c r="AL3001">
        <v>6.3541779719447203E-2</v>
      </c>
      <c r="AM3001">
        <v>0.14516971361987499</v>
      </c>
      <c r="AN3001">
        <v>6.2411759814733403E-2</v>
      </c>
      <c r="AO3001">
        <v>4.1719703232610899</v>
      </c>
      <c r="AP3001">
        <v>1.87800289396557</v>
      </c>
      <c r="AQ3001">
        <v>25.123777389889501</v>
      </c>
      <c r="AR3001">
        <v>0.60572848688945202</v>
      </c>
      <c r="AS3001">
        <v>0.62360829793938</v>
      </c>
      <c r="AT3001">
        <v>-1</v>
      </c>
      <c r="AU3001">
        <v>-1</v>
      </c>
      <c r="AV3001">
        <v>0.113916196714409</v>
      </c>
      <c r="AW3001">
        <v>41.335809111532598</v>
      </c>
      <c r="AX3001">
        <v>41.001921563142801</v>
      </c>
      <c r="AY3001">
        <v>9.6368259759583505E-2</v>
      </c>
      <c r="AZ3001">
        <v>-14.145392237927799</v>
      </c>
      <c r="BA3001">
        <v>1350</v>
      </c>
    </row>
    <row r="3002" spans="1:100" x14ac:dyDescent="0.25">
      <c r="A3002">
        <v>6374</v>
      </c>
      <c r="B3002" t="s">
        <v>3248</v>
      </c>
      <c r="C3002">
        <v>3</v>
      </c>
      <c r="D3002">
        <v>3.8209688456096913</v>
      </c>
      <c r="E3002">
        <v>-2.4285876231976315E-2</v>
      </c>
      <c r="F3002">
        <v>0.38336334701520131</v>
      </c>
      <c r="G3002">
        <v>0.38336334701520131</v>
      </c>
      <c r="H3002">
        <v>-7.1685409320833117E-3</v>
      </c>
      <c r="I3002">
        <v>0</v>
      </c>
      <c r="J3002">
        <v>-0.43011245592500102</v>
      </c>
      <c r="K3002">
        <v>-7.1685409320833117E-3</v>
      </c>
      <c r="L3002">
        <v>-0.99999999999999956</v>
      </c>
      <c r="M3002">
        <v>-0.99999999999999956</v>
      </c>
      <c r="N3002">
        <v>-0.14337081864166595</v>
      </c>
      <c r="O3002">
        <v>3.7742197366998935</v>
      </c>
      <c r="P3002">
        <v>-1.7553691159180304E-2</v>
      </c>
      <c r="Q3002">
        <v>0.63493337369489966</v>
      </c>
      <c r="R3002">
        <v>0.17751787123233348</v>
      </c>
      <c r="S3002">
        <v>0.33333333333333315</v>
      </c>
      <c r="T3002">
        <v>0.19013117325043777</v>
      </c>
      <c r="U3002">
        <v>-7.7642647865461364E-2</v>
      </c>
      <c r="V3002">
        <v>0</v>
      </c>
      <c r="W3002">
        <v>18.119615986015717</v>
      </c>
      <c r="X3002">
        <v>6.9933896536936463E-2</v>
      </c>
      <c r="Y3002">
        <v>-0.99999999999999956</v>
      </c>
      <c r="Z3002">
        <v>-0.99999999999999956</v>
      </c>
      <c r="AA3002">
        <v>13.375867693703828</v>
      </c>
      <c r="AB3002">
        <v>0.11382607028159161</v>
      </c>
      <c r="AC3002">
        <v>-6.7610685164881099E-2</v>
      </c>
      <c r="AD3002">
        <v>-0.14464070838759488</v>
      </c>
      <c r="AE3002">
        <v>-4.9212661635442139</v>
      </c>
      <c r="AF3002">
        <v>-0.99999999999999956</v>
      </c>
      <c r="AG3002">
        <v>-0.99999999999999956</v>
      </c>
      <c r="AH3002">
        <v>-0.99999999999999956</v>
      </c>
      <c r="AI3002">
        <v>-1.311318514151746E-2</v>
      </c>
      <c r="AJ3002">
        <v>0</v>
      </c>
      <c r="AK3002">
        <v>0.34875002428110591</v>
      </c>
      <c r="AL3002">
        <v>0.11000419915721456</v>
      </c>
      <c r="AM3002">
        <v>0.19433313213596992</v>
      </c>
      <c r="AN3002">
        <v>0.10768126922985506</v>
      </c>
      <c r="AO3002">
        <v>6.6020784248047759</v>
      </c>
      <c r="AP3002">
        <v>3.2420527265324495</v>
      </c>
      <c r="AQ3002">
        <v>17.689503530090718</v>
      </c>
      <c r="AR3002">
        <v>0.44582185871830959</v>
      </c>
      <c r="AS3002">
        <v>6.2765355604853218E-2</v>
      </c>
      <c r="AT3002">
        <v>-0.99999999999999956</v>
      </c>
      <c r="AU3002">
        <v>-0.99999999999999956</v>
      </c>
      <c r="AV3002">
        <v>0.56088121824753479</v>
      </c>
      <c r="AW3002">
        <v>20.392140156936172</v>
      </c>
      <c r="AX3002">
        <v>20.129876454105823</v>
      </c>
      <c r="AY3002">
        <v>0.21270314204784546</v>
      </c>
      <c r="AZ3002">
        <v>-10.017002271881404</v>
      </c>
      <c r="BA3002">
        <v>1329.5530399345653</v>
      </c>
    </row>
    <row r="3003" spans="1:100" x14ac:dyDescent="0.25">
      <c r="A3003">
        <v>6375</v>
      </c>
      <c r="B3003" t="s">
        <v>3249</v>
      </c>
      <c r="C3003">
        <v>3</v>
      </c>
      <c r="D3003">
        <v>4.700557035614052</v>
      </c>
      <c r="E3003">
        <v>2.9666507044210843E-3</v>
      </c>
      <c r="F3003">
        <v>-3.4722273757865463E-2</v>
      </c>
      <c r="G3003">
        <v>-3.4722273757865463E-2</v>
      </c>
      <c r="H3003">
        <v>0.1827964588664816</v>
      </c>
      <c r="I3003">
        <v>0</v>
      </c>
      <c r="J3003">
        <v>10.967787531988895</v>
      </c>
      <c r="K3003">
        <v>0.1827964588664816</v>
      </c>
      <c r="L3003">
        <v>-1.0000000000000016</v>
      </c>
      <c r="M3003">
        <v>-1.0000000000000016</v>
      </c>
      <c r="N3003">
        <v>3.6559291773296323</v>
      </c>
      <c r="O3003">
        <v>15.633622293845079</v>
      </c>
      <c r="P3003">
        <v>5.5545688184403894E-4</v>
      </c>
      <c r="Q3003">
        <v>0.21747577855721012</v>
      </c>
      <c r="R3003">
        <v>-3.101685905017515E-2</v>
      </c>
      <c r="S3003">
        <v>0.3333333333333337</v>
      </c>
      <c r="T3003">
        <v>0.19644160946877542</v>
      </c>
      <c r="U3003">
        <v>-0.10585463377129758</v>
      </c>
      <c r="V3003">
        <v>0</v>
      </c>
      <c r="W3003">
        <v>9.6449540065731991</v>
      </c>
      <c r="X3003">
        <v>-0.22392910575437333</v>
      </c>
      <c r="Y3003">
        <v>-1.0000000000000016</v>
      </c>
      <c r="Z3003">
        <v>-1.0000000000000016</v>
      </c>
      <c r="AA3003">
        <v>35.174362956870425</v>
      </c>
      <c r="AB3003">
        <v>0.40211083575946405</v>
      </c>
      <c r="AC3003">
        <v>3.6517358799899279E-2</v>
      </c>
      <c r="AD3003">
        <v>7.2580321627584723E-2</v>
      </c>
      <c r="AE3003">
        <v>25.560425809347397</v>
      </c>
      <c r="AF3003">
        <v>-1.0000000000000016</v>
      </c>
      <c r="AG3003">
        <v>-1.0000000000000016</v>
      </c>
      <c r="AH3003">
        <v>-1.0000000000000016</v>
      </c>
      <c r="AI3003">
        <v>5.9696554447712658E-3</v>
      </c>
      <c r="AJ3003">
        <v>0</v>
      </c>
      <c r="AK3003">
        <v>-0.14947923348623801</v>
      </c>
      <c r="AL3003">
        <v>0.18612320437322977</v>
      </c>
      <c r="AM3003">
        <v>0.22787330316600435</v>
      </c>
      <c r="AN3003">
        <v>8.4950004505578686E-2</v>
      </c>
      <c r="AO3003">
        <v>4.9494364117189171</v>
      </c>
      <c r="AP3003">
        <v>3.0543661345056163</v>
      </c>
      <c r="AQ3003">
        <v>20.612741538562105</v>
      </c>
      <c r="AR3003">
        <v>0.42392030903081146</v>
      </c>
      <c r="AS3003">
        <v>-4.1132646887891804E-2</v>
      </c>
      <c r="AT3003">
        <v>-1.0000000000000016</v>
      </c>
      <c r="AU3003">
        <v>-1.0000000000000016</v>
      </c>
      <c r="AV3003">
        <v>-6.5739132808040668E-2</v>
      </c>
      <c r="AW3003">
        <v>53.862351385221132</v>
      </c>
      <c r="AX3003">
        <v>53.981744494116555</v>
      </c>
      <c r="AY3003">
        <v>0.12308274021382168</v>
      </c>
      <c r="AZ3003">
        <v>-9.6681039969475187</v>
      </c>
      <c r="BA3003">
        <v>1356.9438854141592</v>
      </c>
    </row>
    <row r="3004" spans="1:100" x14ac:dyDescent="0.25">
      <c r="A3004">
        <v>6376</v>
      </c>
      <c r="B3004" t="s">
        <v>3250</v>
      </c>
      <c r="C3004">
        <v>3</v>
      </c>
      <c r="D3004">
        <v>5.3806492651150277</v>
      </c>
      <c r="E3004">
        <v>6.9133921273529519E-2</v>
      </c>
      <c r="F3004">
        <v>-0.14459776330035284</v>
      </c>
      <c r="G3004">
        <v>-0.14459776330035284</v>
      </c>
      <c r="H3004">
        <v>0.20785399765475476</v>
      </c>
      <c r="I3004">
        <v>0</v>
      </c>
      <c r="J3004">
        <v>12.471239859285289</v>
      </c>
      <c r="K3004">
        <v>0.20785399765475476</v>
      </c>
      <c r="L3004">
        <v>-1.0000000000000013</v>
      </c>
      <c r="M3004">
        <v>-1.0000000000000013</v>
      </c>
      <c r="N3004">
        <v>4.1570799530950948</v>
      </c>
      <c r="O3004">
        <v>17.707291361099966</v>
      </c>
      <c r="P3004">
        <v>-3.1963696115018599E-2</v>
      </c>
      <c r="Q3004">
        <v>-5.5976819292113147</v>
      </c>
      <c r="R3004">
        <v>-1.8331490165838771</v>
      </c>
      <c r="S3004">
        <v>0.33333333333333365</v>
      </c>
      <c r="T3004">
        <v>0.31580808066462546</v>
      </c>
      <c r="U3004">
        <v>6.0173328727318842E-2</v>
      </c>
      <c r="V3004">
        <v>0</v>
      </c>
      <c r="W3004">
        <v>20.058429802820942</v>
      </c>
      <c r="X3004">
        <v>0.65794905233534717</v>
      </c>
      <c r="Y3004">
        <v>-1.0000000000000013</v>
      </c>
      <c r="Z3004">
        <v>-1.0000000000000013</v>
      </c>
      <c r="AA3004">
        <v>14.576466548552347</v>
      </c>
      <c r="AB3004">
        <v>-0.12421795985313565</v>
      </c>
      <c r="AC3004">
        <v>-0.1315939631615044</v>
      </c>
      <c r="AD3004">
        <v>0.18283563826094595</v>
      </c>
      <c r="AE3004">
        <v>-3.6488142376847095</v>
      </c>
      <c r="AF3004">
        <v>-1.0000000000000013</v>
      </c>
      <c r="AG3004">
        <v>-1.0000000000000013</v>
      </c>
      <c r="AH3004">
        <v>-1.0000000000000013</v>
      </c>
      <c r="AI3004">
        <v>-2.7761355713922013E-2</v>
      </c>
      <c r="AJ3004">
        <v>0</v>
      </c>
      <c r="AK3004">
        <v>0.12273527692083741</v>
      </c>
      <c r="AL3004">
        <v>0.21664755749191331</v>
      </c>
      <c r="AM3004">
        <v>-9.8680121560113854E-2</v>
      </c>
      <c r="AN3004">
        <v>-5.3021856521481975E-3</v>
      </c>
      <c r="AO3004">
        <v>-1.8533266543986586</v>
      </c>
      <c r="AP3004">
        <v>0.95068314615586147</v>
      </c>
      <c r="AQ3004">
        <v>32.529669662106208</v>
      </c>
      <c r="AR3004">
        <v>0.70931474272527828</v>
      </c>
      <c r="AS3004">
        <v>0.86580304999010227</v>
      </c>
      <c r="AT3004">
        <v>-1.0000000000000013</v>
      </c>
      <c r="AU3004">
        <v>-1.0000000000000013</v>
      </c>
      <c r="AV3004">
        <v>-1.9777467798842301</v>
      </c>
      <c r="AW3004">
        <v>33.234441055808162</v>
      </c>
      <c r="AX3004">
        <v>32.679213941529724</v>
      </c>
      <c r="AY3004">
        <v>5.9483085639181248E-2</v>
      </c>
      <c r="AZ3004">
        <v>-18.079661880454985</v>
      </c>
      <c r="BA3004">
        <v>1348.7998740889179</v>
      </c>
    </row>
    <row r="3005" spans="1:100" x14ac:dyDescent="0.25">
      <c r="A3005">
        <v>6377</v>
      </c>
      <c r="B3005" t="s">
        <v>3251</v>
      </c>
      <c r="C3005">
        <v>1</v>
      </c>
      <c r="D3005">
        <v>3.6780808625294901</v>
      </c>
      <c r="E3005">
        <v>2.1757476414710399E-2</v>
      </c>
      <c r="F3005">
        <v>5.7515663270048999E-2</v>
      </c>
      <c r="G3005">
        <v>6.3638324821297304E-2</v>
      </c>
      <c r="H3005">
        <v>4.4731895715573101E-2</v>
      </c>
      <c r="I3005">
        <v>0</v>
      </c>
      <c r="J3005">
        <v>2.6839137429343798</v>
      </c>
      <c r="K3005">
        <v>4.4731895715573101E-2</v>
      </c>
      <c r="L3005">
        <v>-1</v>
      </c>
      <c r="M3005">
        <v>-1</v>
      </c>
      <c r="N3005">
        <v>0.894637914311463</v>
      </c>
      <c r="O3005">
        <v>6.42563293028517</v>
      </c>
      <c r="P3005">
        <v>8.4867148022695807E-2</v>
      </c>
      <c r="Q3005">
        <v>0.153507344323627</v>
      </c>
      <c r="R3005">
        <v>5.0277871893111802E-2</v>
      </c>
      <c r="S3005">
        <v>0.32916601326620298</v>
      </c>
      <c r="T3005">
        <v>0.23975694309620599</v>
      </c>
      <c r="U3005">
        <v>4.00147922229208E-2</v>
      </c>
      <c r="V3005">
        <v>-3.2092616958779002E-3</v>
      </c>
      <c r="W3005">
        <v>22.4398636469551</v>
      </c>
      <c r="X3005">
        <v>0.57887640222380699</v>
      </c>
      <c r="Y3005">
        <v>-1</v>
      </c>
      <c r="Z3005">
        <v>-1</v>
      </c>
      <c r="AA3005">
        <v>33.0321732872819</v>
      </c>
      <c r="AB3005">
        <v>0.100272451404467</v>
      </c>
      <c r="AC3005">
        <v>4.1627991656747201E-2</v>
      </c>
      <c r="AD3005">
        <v>6.8940192307458195E-2</v>
      </c>
      <c r="AE3005">
        <v>10.542031768433599</v>
      </c>
      <c r="AF3005">
        <v>-1</v>
      </c>
      <c r="AG3005">
        <v>-1</v>
      </c>
      <c r="AH3005">
        <v>-1</v>
      </c>
      <c r="AI3005">
        <v>-6.4806894010443399E-4</v>
      </c>
      <c r="AJ3005">
        <v>-3.2092616958779002E-3</v>
      </c>
      <c r="AK3005">
        <v>0.108545496552842</v>
      </c>
      <c r="AL3005">
        <v>6.3541779719447203E-2</v>
      </c>
      <c r="AM3005">
        <v>0.14516971361987499</v>
      </c>
      <c r="AN3005">
        <v>6.2411759814733403E-2</v>
      </c>
      <c r="AO3005">
        <v>4.1719703232610899</v>
      </c>
      <c r="AP3005">
        <v>1.87800289396557</v>
      </c>
      <c r="AQ3005">
        <v>25.123777389889501</v>
      </c>
      <c r="AR3005">
        <v>0.60572848688945202</v>
      </c>
      <c r="AS3005">
        <v>0.62360829793938</v>
      </c>
      <c r="AT3005">
        <v>-1</v>
      </c>
      <c r="AU3005">
        <v>-1</v>
      </c>
      <c r="AV3005">
        <v>0.113916196714409</v>
      </c>
      <c r="AW3005">
        <v>41.335809111532598</v>
      </c>
      <c r="AX3005">
        <v>41.001921563142801</v>
      </c>
      <c r="AY3005">
        <v>9.6368259759583505E-2</v>
      </c>
      <c r="AZ3005">
        <v>-14.145392237927799</v>
      </c>
      <c r="BA3005">
        <v>1350</v>
      </c>
    </row>
    <row r="3006" spans="1:100" x14ac:dyDescent="0.25">
      <c r="A3006">
        <v>6378</v>
      </c>
      <c r="B3006" t="s">
        <v>3252</v>
      </c>
      <c r="C3006">
        <v>3</v>
      </c>
      <c r="D3006">
        <v>5.3898266733173603</v>
      </c>
      <c r="E3006">
        <v>0.20308406418933184</v>
      </c>
      <c r="F3006">
        <v>-0.10701692505556668</v>
      </c>
      <c r="G3006">
        <v>-6.999285896547848E-2</v>
      </c>
      <c r="H3006">
        <v>9.1364506889061406E-2</v>
      </c>
      <c r="I3006">
        <v>0</v>
      </c>
      <c r="J3006">
        <v>5.4818704133436871</v>
      </c>
      <c r="K3006">
        <v>9.1364506889061406E-2</v>
      </c>
      <c r="L3006">
        <v>-0.99999999999999956</v>
      </c>
      <c r="M3006">
        <v>-0.99999999999999956</v>
      </c>
      <c r="N3006">
        <v>1.8272901377812287</v>
      </c>
      <c r="O3006">
        <v>10.801704227695563</v>
      </c>
      <c r="P3006">
        <v>-0.6871976991077936</v>
      </c>
      <c r="Q3006">
        <v>-2.4943920739586662</v>
      </c>
      <c r="R3006">
        <v>-0.92017766078374086</v>
      </c>
      <c r="S3006">
        <v>0.32969372415574949</v>
      </c>
      <c r="T3006">
        <v>0.35097601567007419</v>
      </c>
      <c r="U3006">
        <v>0.3690330413075546</v>
      </c>
      <c r="V3006">
        <v>0</v>
      </c>
      <c r="W3006">
        <v>38.333530969772674</v>
      </c>
      <c r="X3006">
        <v>2.0830800805037222</v>
      </c>
      <c r="Y3006">
        <v>-0.99999999999999956</v>
      </c>
      <c r="Z3006">
        <v>-0.99999999999999956</v>
      </c>
      <c r="AA3006">
        <v>52.221633749768827</v>
      </c>
      <c r="AB3006">
        <v>9.6069315702567201E-2</v>
      </c>
      <c r="AC3006">
        <v>0.273776344875996</v>
      </c>
      <c r="AD3006">
        <v>-7.368005176296534E-2</v>
      </c>
      <c r="AE3006">
        <v>14.808280440779898</v>
      </c>
      <c r="AF3006">
        <v>-0.99999999999999956</v>
      </c>
      <c r="AG3006">
        <v>-0.99999999999999956</v>
      </c>
      <c r="AH3006">
        <v>-0.99999999999999956</v>
      </c>
      <c r="AI3006">
        <v>-7.16068588411753E-3</v>
      </c>
      <c r="AJ3006">
        <v>0</v>
      </c>
      <c r="AK3006">
        <v>-4.0283837634506998E-2</v>
      </c>
      <c r="AL3006">
        <v>-0.20086901997229822</v>
      </c>
      <c r="AM3006">
        <v>0.25543923735851159</v>
      </c>
      <c r="AN3006">
        <v>0.13916229527424251</v>
      </c>
      <c r="AO3006">
        <v>6.1845617457902557</v>
      </c>
      <c r="AP3006">
        <v>2.4747122819945684</v>
      </c>
      <c r="AQ3006">
        <v>43.815401383116338</v>
      </c>
      <c r="AR3006">
        <v>1.0497027811333779</v>
      </c>
      <c r="AS3006">
        <v>2.1744445873927827</v>
      </c>
      <c r="AT3006">
        <v>-0.99999999999999956</v>
      </c>
      <c r="AU3006">
        <v>-0.99999999999999956</v>
      </c>
      <c r="AV3006">
        <v>-0.99017051974921966</v>
      </c>
      <c r="AW3006">
        <v>65.498050259458935</v>
      </c>
      <c r="AX3006">
        <v>65.354836541776606</v>
      </c>
      <c r="AY3006">
        <v>0.22607165423565381</v>
      </c>
      <c r="AZ3006">
        <v>3.8238820226349324</v>
      </c>
      <c r="BA3006">
        <v>1403.5861568442863</v>
      </c>
    </row>
    <row r="3007" spans="1:100" x14ac:dyDescent="0.25">
      <c r="A3007">
        <v>6379</v>
      </c>
      <c r="B3007" t="s">
        <v>3253</v>
      </c>
      <c r="C3007">
        <v>1</v>
      </c>
      <c r="D3007">
        <v>3.6780808625294901</v>
      </c>
      <c r="E3007">
        <v>2.1757476414710399E-2</v>
      </c>
      <c r="F3007">
        <v>5.7515663270048999E-2</v>
      </c>
      <c r="G3007">
        <v>6.3638324821297304E-2</v>
      </c>
      <c r="H3007">
        <v>4.4731895715573101E-2</v>
      </c>
      <c r="I3007">
        <v>0</v>
      </c>
      <c r="J3007">
        <v>2.6839137429343798</v>
      </c>
      <c r="K3007">
        <v>4.4731895715573101E-2</v>
      </c>
      <c r="L3007">
        <v>-1</v>
      </c>
      <c r="M3007">
        <v>-1</v>
      </c>
      <c r="N3007">
        <v>0.894637914311463</v>
      </c>
      <c r="O3007">
        <v>6.42563293028517</v>
      </c>
      <c r="P3007">
        <v>8.4867148022695807E-2</v>
      </c>
      <c r="Q3007">
        <v>0.153507344323627</v>
      </c>
      <c r="R3007">
        <v>5.0277871893111802E-2</v>
      </c>
      <c r="S3007">
        <v>0.32916601326620298</v>
      </c>
      <c r="T3007">
        <v>0.23975694309620599</v>
      </c>
      <c r="U3007">
        <v>4.00147922229208E-2</v>
      </c>
      <c r="V3007">
        <v>-3.2092616958779002E-3</v>
      </c>
      <c r="W3007">
        <v>22.4398636469551</v>
      </c>
      <c r="X3007">
        <v>0.57887640222380699</v>
      </c>
      <c r="Y3007">
        <v>-1</v>
      </c>
      <c r="Z3007">
        <v>-1</v>
      </c>
      <c r="AA3007">
        <v>33.0321732872819</v>
      </c>
      <c r="AB3007">
        <v>0.100272451404467</v>
      </c>
      <c r="AC3007">
        <v>4.1627991656747201E-2</v>
      </c>
      <c r="AD3007">
        <v>6.8940192307458195E-2</v>
      </c>
      <c r="AE3007">
        <v>10.542031768433599</v>
      </c>
      <c r="AF3007">
        <v>-1</v>
      </c>
      <c r="AG3007">
        <v>-1</v>
      </c>
      <c r="AH3007">
        <v>-1</v>
      </c>
      <c r="AI3007">
        <v>-6.4806894010443399E-4</v>
      </c>
      <c r="AJ3007">
        <v>-3.2092616958779002E-3</v>
      </c>
      <c r="AK3007">
        <v>0.108545496552842</v>
      </c>
      <c r="AL3007">
        <v>6.3541779719447203E-2</v>
      </c>
      <c r="AM3007">
        <v>0.14516971361987499</v>
      </c>
      <c r="AN3007">
        <v>6.2411759814733403E-2</v>
      </c>
      <c r="AO3007">
        <v>4.1719703232610899</v>
      </c>
      <c r="AP3007">
        <v>1.87800289396557</v>
      </c>
      <c r="AQ3007">
        <v>25.123777389889501</v>
      </c>
      <c r="AR3007">
        <v>0.60572848688945202</v>
      </c>
      <c r="AS3007">
        <v>0.62360829793938</v>
      </c>
      <c r="AT3007">
        <v>-1</v>
      </c>
      <c r="AU3007">
        <v>-1</v>
      </c>
      <c r="AV3007">
        <v>0.113916196714409</v>
      </c>
      <c r="AW3007">
        <v>41.335809111532598</v>
      </c>
      <c r="AX3007">
        <v>41.001921563142801</v>
      </c>
      <c r="AY3007">
        <v>9.6368259759583505E-2</v>
      </c>
      <c r="AZ3007">
        <v>-14.145392237927799</v>
      </c>
      <c r="BA3007">
        <v>1350</v>
      </c>
    </row>
    <row r="3008" spans="1:100" x14ac:dyDescent="0.25">
      <c r="A3008">
        <v>6380</v>
      </c>
      <c r="B3008" t="s">
        <v>3254</v>
      </c>
      <c r="C3008">
        <v>1</v>
      </c>
      <c r="D3008">
        <v>3.6780808625294901</v>
      </c>
      <c r="E3008">
        <v>2.1757476414710399E-2</v>
      </c>
      <c r="F3008">
        <v>5.7515663270048999E-2</v>
      </c>
      <c r="G3008">
        <v>6.3638324821297304E-2</v>
      </c>
      <c r="H3008">
        <v>4.4731895715573101E-2</v>
      </c>
      <c r="I3008">
        <v>0</v>
      </c>
      <c r="J3008">
        <v>2.6839137429343798</v>
      </c>
      <c r="K3008">
        <v>4.4731895715573101E-2</v>
      </c>
      <c r="L3008">
        <v>-1</v>
      </c>
      <c r="M3008">
        <v>-1</v>
      </c>
      <c r="N3008">
        <v>0.894637914311463</v>
      </c>
      <c r="O3008">
        <v>6.42563293028517</v>
      </c>
      <c r="P3008">
        <v>8.4867148022695807E-2</v>
      </c>
      <c r="Q3008">
        <v>0.153507344323627</v>
      </c>
      <c r="R3008">
        <v>5.0277871893111802E-2</v>
      </c>
      <c r="S3008">
        <v>0.32916601326620298</v>
      </c>
      <c r="T3008">
        <v>0.23975694309620599</v>
      </c>
      <c r="U3008">
        <v>4.00147922229208E-2</v>
      </c>
      <c r="V3008">
        <v>-3.2092616958779002E-3</v>
      </c>
      <c r="W3008">
        <v>22.4398636469551</v>
      </c>
      <c r="X3008">
        <v>0.57887640222380699</v>
      </c>
      <c r="Y3008">
        <v>-1</v>
      </c>
      <c r="Z3008">
        <v>-1</v>
      </c>
      <c r="AA3008">
        <v>33.0321732872819</v>
      </c>
      <c r="AB3008">
        <v>0.100272451404467</v>
      </c>
      <c r="AC3008">
        <v>4.1627991656747201E-2</v>
      </c>
      <c r="AD3008">
        <v>6.8940192307458195E-2</v>
      </c>
      <c r="AE3008">
        <v>10.542031768433599</v>
      </c>
      <c r="AF3008">
        <v>-1</v>
      </c>
      <c r="AG3008">
        <v>-1</v>
      </c>
      <c r="AH3008">
        <v>-1</v>
      </c>
      <c r="AI3008">
        <v>-6.4806894010443399E-4</v>
      </c>
      <c r="AJ3008">
        <v>-3.2092616958779002E-3</v>
      </c>
      <c r="AK3008">
        <v>0.108545496552842</v>
      </c>
      <c r="AL3008">
        <v>6.3541779719447203E-2</v>
      </c>
      <c r="AM3008">
        <v>0.14516971361987499</v>
      </c>
      <c r="AN3008">
        <v>6.2411759814733403E-2</v>
      </c>
      <c r="AO3008">
        <v>4.1719703232610899</v>
      </c>
      <c r="AP3008">
        <v>1.87800289396557</v>
      </c>
      <c r="AQ3008">
        <v>25.123777389889501</v>
      </c>
      <c r="AR3008">
        <v>0.60572848688945202</v>
      </c>
      <c r="AS3008">
        <v>0.62360829793938</v>
      </c>
      <c r="AT3008">
        <v>-1</v>
      </c>
      <c r="AU3008">
        <v>-1</v>
      </c>
      <c r="AV3008">
        <v>0.113916196714409</v>
      </c>
      <c r="AW3008">
        <v>41.335809111532598</v>
      </c>
      <c r="AX3008">
        <v>41.001921563142801</v>
      </c>
      <c r="AY3008">
        <v>9.6368259759583505E-2</v>
      </c>
      <c r="AZ3008">
        <v>-14.145392237927799</v>
      </c>
      <c r="BA3008">
        <v>1350</v>
      </c>
    </row>
    <row r="3009" spans="1:100" x14ac:dyDescent="0.25">
      <c r="A3009">
        <v>6381</v>
      </c>
      <c r="B3009" t="s">
        <v>3255</v>
      </c>
      <c r="C3009">
        <v>1</v>
      </c>
      <c r="D3009">
        <v>3.6780808625294901</v>
      </c>
      <c r="E3009">
        <v>2.1757476414710399E-2</v>
      </c>
      <c r="F3009">
        <v>5.7515663270048999E-2</v>
      </c>
      <c r="G3009">
        <v>6.3638324821297304E-2</v>
      </c>
      <c r="H3009">
        <v>4.4731895715573101E-2</v>
      </c>
      <c r="I3009">
        <v>0</v>
      </c>
      <c r="J3009">
        <v>2.6839137429343798</v>
      </c>
      <c r="K3009">
        <v>4.4731895715573101E-2</v>
      </c>
      <c r="L3009">
        <v>-1</v>
      </c>
      <c r="M3009">
        <v>-1</v>
      </c>
      <c r="N3009">
        <v>0.894637914311463</v>
      </c>
      <c r="O3009">
        <v>6.42563293028517</v>
      </c>
      <c r="P3009">
        <v>8.4867148022695807E-2</v>
      </c>
      <c r="Q3009">
        <v>0.153507344323627</v>
      </c>
      <c r="R3009">
        <v>5.0277871893111802E-2</v>
      </c>
      <c r="S3009">
        <v>0.32916601326620298</v>
      </c>
      <c r="T3009">
        <v>0.23975694309620599</v>
      </c>
      <c r="U3009">
        <v>4.00147922229208E-2</v>
      </c>
      <c r="V3009">
        <v>-3.2092616958779002E-3</v>
      </c>
      <c r="W3009">
        <v>22.4398636469551</v>
      </c>
      <c r="X3009">
        <v>0.57887640222380699</v>
      </c>
      <c r="Y3009">
        <v>-1</v>
      </c>
      <c r="Z3009">
        <v>-1</v>
      </c>
      <c r="AA3009">
        <v>33.0321732872819</v>
      </c>
      <c r="AB3009">
        <v>0.100272451404467</v>
      </c>
      <c r="AC3009">
        <v>4.1627991656747201E-2</v>
      </c>
      <c r="AD3009">
        <v>6.8940192307458195E-2</v>
      </c>
      <c r="AE3009">
        <v>10.542031768433599</v>
      </c>
      <c r="AF3009">
        <v>-1</v>
      </c>
      <c r="AG3009">
        <v>-1</v>
      </c>
      <c r="AH3009">
        <v>-1</v>
      </c>
      <c r="AI3009">
        <v>-6.4806894010443399E-4</v>
      </c>
      <c r="AJ3009">
        <v>-3.2092616958779002E-3</v>
      </c>
      <c r="AK3009">
        <v>0.108545496552842</v>
      </c>
      <c r="AL3009">
        <v>6.3541779719447203E-2</v>
      </c>
      <c r="AM3009">
        <v>0.14516971361987499</v>
      </c>
      <c r="AN3009">
        <v>6.2411759814733403E-2</v>
      </c>
      <c r="AO3009">
        <v>4.1719703232610899</v>
      </c>
      <c r="AP3009">
        <v>1.87800289396557</v>
      </c>
      <c r="AQ3009">
        <v>25.123777389889501</v>
      </c>
      <c r="AR3009">
        <v>0.60572848688945202</v>
      </c>
      <c r="AS3009">
        <v>0.62360829793938</v>
      </c>
      <c r="AT3009">
        <v>-1</v>
      </c>
      <c r="AU3009">
        <v>-1</v>
      </c>
      <c r="AV3009">
        <v>0.113916196714409</v>
      </c>
      <c r="AW3009">
        <v>41.335809111532598</v>
      </c>
      <c r="AX3009">
        <v>41.001921563142801</v>
      </c>
      <c r="AY3009">
        <v>9.6368259759583505E-2</v>
      </c>
      <c r="AZ3009">
        <v>-14.145392237927799</v>
      </c>
      <c r="BA3009">
        <v>1350</v>
      </c>
    </row>
    <row r="3010" spans="1:100" x14ac:dyDescent="0.25">
      <c r="A3010">
        <v>6382</v>
      </c>
      <c r="B3010" t="s">
        <v>3256</v>
      </c>
      <c r="C3010">
        <v>3</v>
      </c>
      <c r="D3010">
        <v>0.57626385629240551</v>
      </c>
      <c r="E3010">
        <v>0.12683926658398745</v>
      </c>
      <c r="F3010">
        <v>-0.272248189733371</v>
      </c>
      <c r="G3010">
        <v>-0.22691015561747216</v>
      </c>
      <c r="H3010">
        <v>0.11245366276098942</v>
      </c>
      <c r="I3010">
        <v>0</v>
      </c>
      <c r="J3010">
        <v>6.7472197656593584</v>
      </c>
      <c r="K3010">
        <v>0.11245366276098942</v>
      </c>
      <c r="L3010">
        <v>-1.0000000000000013</v>
      </c>
      <c r="M3010">
        <v>-1.0000000000000013</v>
      </c>
      <c r="N3010">
        <v>2.2490732552197876</v>
      </c>
      <c r="O3010">
        <v>7.0965734663342976</v>
      </c>
      <c r="P3010">
        <v>-2.7671446910596997</v>
      </c>
      <c r="Q3010">
        <v>-0.80304764307760124</v>
      </c>
      <c r="R3010">
        <v>-0.5516903315169458</v>
      </c>
      <c r="S3010">
        <v>0.33333333333333381</v>
      </c>
      <c r="T3010">
        <v>5.7125039050337674E-2</v>
      </c>
      <c r="U3010">
        <v>-0.12970225592907508</v>
      </c>
      <c r="V3010">
        <v>0</v>
      </c>
      <c r="W3010">
        <v>5.9320981477442869</v>
      </c>
      <c r="X3010">
        <v>-0.42776572866717699</v>
      </c>
      <c r="Y3010">
        <v>-1.0000000000000013</v>
      </c>
      <c r="Z3010">
        <v>-1.0000000000000013</v>
      </c>
      <c r="AA3010">
        <v>-9.4991565463667218</v>
      </c>
      <c r="AB3010">
        <v>-0.11504281688587185</v>
      </c>
      <c r="AC3010">
        <v>-4.8386365215183171E-2</v>
      </c>
      <c r="AD3010">
        <v>-0.13416210515082608</v>
      </c>
      <c r="AE3010">
        <v>-14.879564362594053</v>
      </c>
      <c r="AF3010">
        <v>-1.0000000000000013</v>
      </c>
      <c r="AG3010">
        <v>-1.0000000000000013</v>
      </c>
      <c r="AH3010">
        <v>-1.0000000000000013</v>
      </c>
      <c r="AI3010">
        <v>0</v>
      </c>
      <c r="AJ3010">
        <v>0</v>
      </c>
      <c r="AK3010">
        <v>4.6326119804284721E-2</v>
      </c>
      <c r="AL3010">
        <v>-5.7596572986560401E-2</v>
      </c>
      <c r="AM3010">
        <v>-0.1809814746240504</v>
      </c>
      <c r="AN3010">
        <v>-0.13107594510307488</v>
      </c>
      <c r="AO3010">
        <v>-4.2929062665798368</v>
      </c>
      <c r="AP3010">
        <v>-3.5648814925096746</v>
      </c>
      <c r="AQ3010">
        <v>12.679317913403644</v>
      </c>
      <c r="AR3010">
        <v>0.26075611645459618</v>
      </c>
      <c r="AS3010">
        <v>-0.31531206590618743</v>
      </c>
      <c r="AT3010">
        <v>-1.0000000000000013</v>
      </c>
      <c r="AU3010">
        <v>-1.0000000000000013</v>
      </c>
      <c r="AV3010">
        <v>-0.77860048713441787</v>
      </c>
      <c r="AW3010">
        <v>-5.9674645725421041</v>
      </c>
      <c r="AX3010">
        <v>-5.9674645725421041</v>
      </c>
      <c r="AY3010">
        <v>-6.214924551577114E-2</v>
      </c>
      <c r="AZ3010">
        <v>-74.077301703136641</v>
      </c>
      <c r="BA3010">
        <v>1286.6954552110647</v>
      </c>
    </row>
    <row r="3011" spans="1:100" x14ac:dyDescent="0.25">
      <c r="A3011">
        <v>6383</v>
      </c>
      <c r="B3011" t="s">
        <v>3257</v>
      </c>
      <c r="C3011">
        <v>3</v>
      </c>
      <c r="D3011">
        <v>4.827051606162569</v>
      </c>
      <c r="E3011">
        <v>8.7025919496871829E-2</v>
      </c>
      <c r="F3011">
        <v>-0.57776561975632301</v>
      </c>
      <c r="G3011">
        <v>-0.57776561975632301</v>
      </c>
      <c r="H3011">
        <v>-0.12059365968604221</v>
      </c>
      <c r="I3011">
        <v>0</v>
      </c>
      <c r="J3011">
        <v>-7.2356195811625321</v>
      </c>
      <c r="K3011">
        <v>-0.12059365968604221</v>
      </c>
      <c r="L3011">
        <v>-1.0000000000000016</v>
      </c>
      <c r="M3011">
        <v>-1.0000000000000016</v>
      </c>
      <c r="N3011">
        <v>-2.4118731937208442</v>
      </c>
      <c r="O3011">
        <v>-2.9863335947562852</v>
      </c>
      <c r="P3011">
        <v>-4.200148299023132E-2</v>
      </c>
      <c r="Q3011">
        <v>-5.0961556510867743</v>
      </c>
      <c r="R3011">
        <v>-1.7510542287914175</v>
      </c>
      <c r="S3011">
        <v>0.33333333333333381</v>
      </c>
      <c r="T3011">
        <v>0.22258398835333229</v>
      </c>
      <c r="U3011">
        <v>4.7813403897150469E-3</v>
      </c>
      <c r="V3011">
        <v>0</v>
      </c>
      <c r="W3011">
        <v>27.251692870496935</v>
      </c>
      <c r="X3011">
        <v>0.57099168711736004</v>
      </c>
      <c r="Y3011">
        <v>-1.0000000000000016</v>
      </c>
      <c r="Z3011">
        <v>-1.0000000000000016</v>
      </c>
      <c r="AA3011">
        <v>42.813322780579995</v>
      </c>
      <c r="AB3011">
        <v>0.42875800651893353</v>
      </c>
      <c r="AC3011">
        <v>-0.20661712857666983</v>
      </c>
      <c r="AD3011">
        <v>0.12411280483522587</v>
      </c>
      <c r="AE3011">
        <v>17.312684138874474</v>
      </c>
      <c r="AF3011">
        <v>-1.0000000000000016</v>
      </c>
      <c r="AG3011">
        <v>-1.0000000000000016</v>
      </c>
      <c r="AH3011">
        <v>-1.0000000000000016</v>
      </c>
      <c r="AI3011">
        <v>-2.9413267571623151E-2</v>
      </c>
      <c r="AJ3011">
        <v>0</v>
      </c>
      <c r="AK3011">
        <v>-0.12281460747225634</v>
      </c>
      <c r="AL3011">
        <v>0.2744052989129076</v>
      </c>
      <c r="AM3011">
        <v>-0.26689319181198545</v>
      </c>
      <c r="AN3011">
        <v>-0.17905433527207396</v>
      </c>
      <c r="AO3011">
        <v>-7.2864028326609169</v>
      </c>
      <c r="AP3011">
        <v>-3.1043318872373109</v>
      </c>
      <c r="AQ3011">
        <v>20.016073289334408</v>
      </c>
      <c r="AR3011">
        <v>0.56069866207638097</v>
      </c>
      <c r="AS3011">
        <v>0.45039802743131829</v>
      </c>
      <c r="AT3011">
        <v>-1.0000000000000016</v>
      </c>
      <c r="AU3011">
        <v>-1.0000000000000016</v>
      </c>
      <c r="AV3011">
        <v>-2.3288198485477412</v>
      </c>
      <c r="AW3011">
        <v>36.72265729858637</v>
      </c>
      <c r="AX3011">
        <v>36.134391947153901</v>
      </c>
      <c r="AY3011">
        <v>0.15477350250653854</v>
      </c>
      <c r="AZ3011">
        <v>-19.342472422543526</v>
      </c>
      <c r="BA3011">
        <v>1336.4585345639778</v>
      </c>
    </row>
    <row r="3012" spans="1:100" x14ac:dyDescent="0.25">
      <c r="A3012">
        <v>6384</v>
      </c>
      <c r="B3012" t="s">
        <v>3258</v>
      </c>
      <c r="C3012">
        <v>3</v>
      </c>
      <c r="D3012">
        <v>5.4485558909336413</v>
      </c>
      <c r="E3012">
        <v>0</v>
      </c>
      <c r="F3012">
        <v>-0.34182203934715916</v>
      </c>
      <c r="G3012">
        <v>-0.34182203934715916</v>
      </c>
      <c r="H3012">
        <v>0.13093870483132897</v>
      </c>
      <c r="I3012">
        <v>0</v>
      </c>
      <c r="J3012">
        <v>7.8563222898797349</v>
      </c>
      <c r="K3012">
        <v>0.13093870483132897</v>
      </c>
      <c r="L3012">
        <v>-1</v>
      </c>
      <c r="M3012">
        <v>-1</v>
      </c>
      <c r="N3012">
        <v>2.6187740966265789</v>
      </c>
      <c r="O3012">
        <v>12.963056141466218</v>
      </c>
      <c r="P3012">
        <v>-2.2381794411036552E-3</v>
      </c>
      <c r="Q3012">
        <v>-0.45678001813560548</v>
      </c>
      <c r="R3012">
        <v>-9.2883834514987926E-2</v>
      </c>
      <c r="S3012">
        <v>0.33333333333333354</v>
      </c>
      <c r="T3012">
        <v>0.35007967149676372</v>
      </c>
      <c r="U3012">
        <v>0.16890546217559221</v>
      </c>
      <c r="V3012">
        <v>-2.5908719260936998E-3</v>
      </c>
      <c r="W3012">
        <v>28.751555609930641</v>
      </c>
      <c r="X3012">
        <v>1.2292897736538777</v>
      </c>
      <c r="Y3012">
        <v>-1</v>
      </c>
      <c r="Z3012">
        <v>-1</v>
      </c>
      <c r="AA3012">
        <v>20.447361404238276</v>
      </c>
      <c r="AB3012">
        <v>6.5304056946874148E-2</v>
      </c>
      <c r="AC3012">
        <v>-0.11859152771004981</v>
      </c>
      <c r="AD3012">
        <v>-0.1109387366603718</v>
      </c>
      <c r="AE3012">
        <v>-8.2113103711773761</v>
      </c>
      <c r="AF3012">
        <v>-1</v>
      </c>
      <c r="AG3012">
        <v>-1</v>
      </c>
      <c r="AH3012">
        <v>-1</v>
      </c>
      <c r="AI3012">
        <v>0</v>
      </c>
      <c r="AJ3012">
        <v>-2.5908719260936998E-3</v>
      </c>
      <c r="AK3012">
        <v>-7.5665126734642957E-2</v>
      </c>
      <c r="AL3012">
        <v>0.31191948535521308</v>
      </c>
      <c r="AM3012">
        <v>-8.4441546587633684E-2</v>
      </c>
      <c r="AN3012">
        <v>-0.23361427401425075</v>
      </c>
      <c r="AO3012">
        <v>-2.4893642983640567</v>
      </c>
      <c r="AP3012">
        <v>-4.2807594235802027</v>
      </c>
      <c r="AQ3012">
        <v>36.607877899810369</v>
      </c>
      <c r="AR3012">
        <v>0.84972759507959517</v>
      </c>
      <c r="AS3012">
        <v>1.3602284784852063</v>
      </c>
      <c r="AT3012">
        <v>-1</v>
      </c>
      <c r="AU3012">
        <v>-1</v>
      </c>
      <c r="AV3012">
        <v>-0.43470587386214715</v>
      </c>
      <c r="AW3012">
        <v>29.129658122124283</v>
      </c>
      <c r="AX3012">
        <v>28.870570929514912</v>
      </c>
      <c r="AY3012">
        <v>1.8961466615776013E-2</v>
      </c>
      <c r="AZ3012">
        <v>-41.326614822031082</v>
      </c>
      <c r="BA3012">
        <v>1341.8923633262805</v>
      </c>
    </row>
    <row r="3013" spans="1:100" x14ac:dyDescent="0.25">
      <c r="A3013">
        <v>6385</v>
      </c>
      <c r="B3013" t="s">
        <v>3259</v>
      </c>
      <c r="C3013">
        <v>3</v>
      </c>
      <c r="D3013">
        <v>5.2000014647560118</v>
      </c>
      <c r="E3013">
        <v>-4.197558454849968E-2</v>
      </c>
      <c r="F3013">
        <v>0.1569468018772921</v>
      </c>
      <c r="G3013">
        <v>0.1569468018772921</v>
      </c>
      <c r="H3013">
        <v>1.8318744946314573E-2</v>
      </c>
      <c r="I3013">
        <v>0</v>
      </c>
      <c r="J3013">
        <v>1.099124696778873</v>
      </c>
      <c r="K3013">
        <v>1.8318744946314573E-2</v>
      </c>
      <c r="L3013">
        <v>-1.0000000000000002</v>
      </c>
      <c r="M3013">
        <v>-1.0000000000000002</v>
      </c>
      <c r="N3013">
        <v>0.36637489892629205</v>
      </c>
      <c r="O3013">
        <v>6.456072963412173</v>
      </c>
      <c r="P3013">
        <v>7.2044036219452268E-2</v>
      </c>
      <c r="Q3013">
        <v>3.940602656731341</v>
      </c>
      <c r="R3013">
        <v>1.2892858025902918</v>
      </c>
      <c r="S3013">
        <v>0.33333333333333354</v>
      </c>
      <c r="T3013">
        <v>0.27021260168583422</v>
      </c>
      <c r="U3013">
        <v>-7.7703951403787552E-2</v>
      </c>
      <c r="V3013">
        <v>0</v>
      </c>
      <c r="W3013">
        <v>20.300929546762621</v>
      </c>
      <c r="X3013">
        <v>0.22556084618184674</v>
      </c>
      <c r="Y3013">
        <v>-1.0000000000000002</v>
      </c>
      <c r="Z3013">
        <v>-1.0000000000000002</v>
      </c>
      <c r="AA3013">
        <v>14.675913750390114</v>
      </c>
      <c r="AB3013">
        <v>-7.672809106023146E-3</v>
      </c>
      <c r="AC3013">
        <v>-9.5386596313603352E-3</v>
      </c>
      <c r="AD3013">
        <v>-0.1210745632418727</v>
      </c>
      <c r="AE3013">
        <v>-6.9143015989628092</v>
      </c>
      <c r="AF3013">
        <v>-1.0000000000000002</v>
      </c>
      <c r="AG3013">
        <v>-1.0000000000000002</v>
      </c>
      <c r="AH3013">
        <v>-1.0000000000000002</v>
      </c>
      <c r="AI3013">
        <v>8.3486410079135015E-2</v>
      </c>
      <c r="AJ3013">
        <v>0</v>
      </c>
      <c r="AK3013">
        <v>0.83875239108642796</v>
      </c>
      <c r="AL3013">
        <v>-4.7009337161449505E-2</v>
      </c>
      <c r="AM3013">
        <v>0.20067928447231473</v>
      </c>
      <c r="AN3013">
        <v>0.38491493719811776</v>
      </c>
      <c r="AO3013">
        <v>9.2107440672400038</v>
      </c>
      <c r="AP3013">
        <v>9.3878267441456877</v>
      </c>
      <c r="AQ3013">
        <v>21.400054243541497</v>
      </c>
      <c r="AR3013">
        <v>0.52584198361538015</v>
      </c>
      <c r="AS3013">
        <v>0.24387959112816138</v>
      </c>
      <c r="AT3013">
        <v>-1.0000000000000002</v>
      </c>
      <c r="AU3013">
        <v>-1.0000000000000002</v>
      </c>
      <c r="AV3013">
        <v>1.4462326044675837</v>
      </c>
      <c r="AW3013">
        <v>30.519813457947979</v>
      </c>
      <c r="AX3013">
        <v>32.189541659530661</v>
      </c>
      <c r="AY3013">
        <v>0.14105492520273388</v>
      </c>
      <c r="AZ3013">
        <v>-1.4496099766319668</v>
      </c>
      <c r="BA3013">
        <v>1357.3112108439861</v>
      </c>
    </row>
    <row r="3014" spans="1:100" x14ac:dyDescent="0.25">
      <c r="A3014">
        <v>6386</v>
      </c>
      <c r="B3014" t="s">
        <v>3260</v>
      </c>
      <c r="C3014">
        <v>3</v>
      </c>
      <c r="D3014">
        <v>1.6608475431386345</v>
      </c>
      <c r="E3014">
        <v>-3.1280119329741271E-2</v>
      </c>
      <c r="F3014">
        <v>0.44949305353435437</v>
      </c>
      <c r="G3014">
        <v>0.44949305353435437</v>
      </c>
      <c r="H3014">
        <v>0.14260824910875505</v>
      </c>
      <c r="I3014">
        <v>0</v>
      </c>
      <c r="J3014">
        <v>8.5564949465253051</v>
      </c>
      <c r="K3014">
        <v>0.14260824910875505</v>
      </c>
      <c r="L3014">
        <v>-1.0000000000000009</v>
      </c>
      <c r="M3014">
        <v>-1.0000000000000009</v>
      </c>
      <c r="N3014">
        <v>2.8521649821751014</v>
      </c>
      <c r="O3014">
        <v>10.666835543198287</v>
      </c>
      <c r="P3014">
        <v>-3.872408155699901E-2</v>
      </c>
      <c r="Q3014">
        <v>-5.0769092195307062</v>
      </c>
      <c r="R3014">
        <v>-1.6881423529135542</v>
      </c>
      <c r="S3014">
        <v>0.33333333333333354</v>
      </c>
      <c r="T3014">
        <v>0.13977734210786746</v>
      </c>
      <c r="U3014">
        <v>6.1079622636039787E-3</v>
      </c>
      <c r="V3014">
        <v>0</v>
      </c>
      <c r="W3014">
        <v>13.464415543842005</v>
      </c>
      <c r="X3014">
        <v>0.17307356307809305</v>
      </c>
      <c r="Y3014">
        <v>-1.0000000000000009</v>
      </c>
      <c r="Z3014">
        <v>-1.0000000000000009</v>
      </c>
      <c r="AA3014">
        <v>9.7237770134862576</v>
      </c>
      <c r="AB3014">
        <v>-9.5862342597361497E-2</v>
      </c>
      <c r="AC3014">
        <v>2.9758047878011798E-2</v>
      </c>
      <c r="AD3014">
        <v>2.5054371170505817E-2</v>
      </c>
      <c r="AE3014">
        <v>-2.0524961774421908</v>
      </c>
      <c r="AF3014">
        <v>-1.0000000000000009</v>
      </c>
      <c r="AG3014">
        <v>-1.0000000000000009</v>
      </c>
      <c r="AH3014">
        <v>-1.0000000000000009</v>
      </c>
      <c r="AI3014">
        <v>-3.7444459394738817E-2</v>
      </c>
      <c r="AJ3014">
        <v>0</v>
      </c>
      <c r="AK3014">
        <v>-1.8527170052529789E-2</v>
      </c>
      <c r="AL3014">
        <v>0.11690749694489128</v>
      </c>
      <c r="AM3014">
        <v>-0.20871441853091766</v>
      </c>
      <c r="AN3014">
        <v>-0.26738393197778448</v>
      </c>
      <c r="AO3014">
        <v>-5.3104963135355892</v>
      </c>
      <c r="AP3014">
        <v>-6.1000608147201563</v>
      </c>
      <c r="AQ3014">
        <v>22.02091049036731</v>
      </c>
      <c r="AR3014">
        <v>0.47921863770480511</v>
      </c>
      <c r="AS3014">
        <v>0.31568181218684821</v>
      </c>
      <c r="AT3014">
        <v>-1.0000000000000009</v>
      </c>
      <c r="AU3014">
        <v>-1.0000000000000009</v>
      </c>
      <c r="AV3014">
        <v>-1.2386492993791993</v>
      </c>
      <c r="AW3014">
        <v>14.290551741964391</v>
      </c>
      <c r="AX3014">
        <v>13.541662554069612</v>
      </c>
      <c r="AY3014">
        <v>-0.15854464299983739</v>
      </c>
      <c r="AZ3014">
        <v>-33.09977646368219</v>
      </c>
      <c r="BA3014">
        <v>1328.2042327833617</v>
      </c>
    </row>
    <row r="3015" spans="1:100" x14ac:dyDescent="0.25">
      <c r="A3015">
        <v>6387</v>
      </c>
      <c r="B3015" t="s">
        <v>3261</v>
      </c>
      <c r="C3015">
        <v>1</v>
      </c>
      <c r="D3015">
        <v>3.6780808625294901</v>
      </c>
      <c r="E3015">
        <v>2.1757476414710399E-2</v>
      </c>
      <c r="F3015">
        <v>5.7515663270048999E-2</v>
      </c>
      <c r="G3015">
        <v>6.3638324821297304E-2</v>
      </c>
      <c r="H3015">
        <v>4.4731895715573101E-2</v>
      </c>
      <c r="I3015">
        <v>0</v>
      </c>
      <c r="J3015">
        <v>2.6839137429343798</v>
      </c>
      <c r="K3015">
        <v>4.4731895715573101E-2</v>
      </c>
      <c r="L3015">
        <v>-1</v>
      </c>
      <c r="M3015">
        <v>-1</v>
      </c>
      <c r="N3015">
        <v>0.894637914311463</v>
      </c>
      <c r="O3015">
        <v>6.42563293028517</v>
      </c>
      <c r="P3015">
        <v>8.4867148022695807E-2</v>
      </c>
      <c r="Q3015">
        <v>0.153507344323627</v>
      </c>
      <c r="R3015">
        <v>5.0277871893111802E-2</v>
      </c>
      <c r="S3015">
        <v>0.32916601326620298</v>
      </c>
      <c r="T3015">
        <v>0.23975694309620599</v>
      </c>
      <c r="U3015">
        <v>4.00147922229208E-2</v>
      </c>
      <c r="V3015">
        <v>-3.2092616958779002E-3</v>
      </c>
      <c r="W3015">
        <v>22.4398636469551</v>
      </c>
      <c r="X3015">
        <v>0.57887640222380699</v>
      </c>
      <c r="Y3015">
        <v>-1</v>
      </c>
      <c r="Z3015">
        <v>-1</v>
      </c>
      <c r="AA3015">
        <v>33.0321732872819</v>
      </c>
      <c r="AB3015">
        <v>0.100272451404467</v>
      </c>
      <c r="AC3015">
        <v>4.1627991656747201E-2</v>
      </c>
      <c r="AD3015">
        <v>6.8940192307458195E-2</v>
      </c>
      <c r="AE3015">
        <v>10.542031768433599</v>
      </c>
      <c r="AF3015">
        <v>-1</v>
      </c>
      <c r="AG3015">
        <v>-1</v>
      </c>
      <c r="AH3015">
        <v>-1</v>
      </c>
      <c r="AI3015">
        <v>-6.4806894010443399E-4</v>
      </c>
      <c r="AJ3015">
        <v>-3.2092616958779002E-3</v>
      </c>
      <c r="AK3015">
        <v>0.108545496552842</v>
      </c>
      <c r="AL3015">
        <v>6.3541779719447203E-2</v>
      </c>
      <c r="AM3015">
        <v>0.14516971361987499</v>
      </c>
      <c r="AN3015">
        <v>6.2411759814733403E-2</v>
      </c>
      <c r="AO3015">
        <v>4.1719703232610899</v>
      </c>
      <c r="AP3015">
        <v>1.87800289396557</v>
      </c>
      <c r="AQ3015">
        <v>25.123777389889501</v>
      </c>
      <c r="AR3015">
        <v>0.60572848688945202</v>
      </c>
      <c r="AS3015">
        <v>0.62360829793938</v>
      </c>
      <c r="AT3015">
        <v>-1</v>
      </c>
      <c r="AU3015">
        <v>-1</v>
      </c>
      <c r="AV3015">
        <v>0.113916196714409</v>
      </c>
      <c r="AW3015">
        <v>41.335809111532598</v>
      </c>
      <c r="AX3015">
        <v>41.001921563142801</v>
      </c>
      <c r="AY3015">
        <v>9.6368259759583505E-2</v>
      </c>
      <c r="AZ3015">
        <v>-14.145392237927799</v>
      </c>
      <c r="BA3015">
        <v>1350</v>
      </c>
    </row>
    <row r="3016" spans="1:100" x14ac:dyDescent="0.25">
      <c r="A3016">
        <v>6388</v>
      </c>
      <c r="B3016" t="s">
        <v>3262</v>
      </c>
      <c r="C3016">
        <v>3</v>
      </c>
      <c r="D3016">
        <v>3.0635282467628571</v>
      </c>
      <c r="E3016">
        <v>0</v>
      </c>
      <c r="F3016">
        <v>0.14044021813197152</v>
      </c>
      <c r="G3016">
        <v>0.14044021813197152</v>
      </c>
      <c r="H3016">
        <v>3.7919018234370869E-2</v>
      </c>
      <c r="I3016">
        <v>0</v>
      </c>
      <c r="J3016">
        <v>2.2751410940622492</v>
      </c>
      <c r="K3016">
        <v>3.7919018234370869E-2</v>
      </c>
      <c r="L3016">
        <v>-1.0000000000000007</v>
      </c>
      <c r="M3016">
        <v>-1.0000000000000007</v>
      </c>
      <c r="N3016">
        <v>0.75838036468741787</v>
      </c>
      <c r="O3016">
        <v>5.47910955895708</v>
      </c>
      <c r="P3016">
        <v>0.89012455239655974</v>
      </c>
      <c r="Q3016">
        <v>1.6349614481112673</v>
      </c>
      <c r="R3016">
        <v>0.52081928349349194</v>
      </c>
      <c r="S3016">
        <v>0.32366656181200715</v>
      </c>
      <c r="T3016">
        <v>0.27824174443493283</v>
      </c>
      <c r="U3016">
        <v>-0.13891977360466196</v>
      </c>
      <c r="V3016">
        <v>0</v>
      </c>
      <c r="W3016">
        <v>17.002780576316297</v>
      </c>
      <c r="X3016">
        <v>-4.6781395304478994E-2</v>
      </c>
      <c r="Y3016">
        <v>-1.0000000000000007</v>
      </c>
      <c r="Z3016">
        <v>-1.0000000000000007</v>
      </c>
      <c r="AA3016">
        <v>32.112886488427762</v>
      </c>
      <c r="AB3016">
        <v>0.41697726936705848</v>
      </c>
      <c r="AC3016">
        <v>-1.567014235785771E-2</v>
      </c>
      <c r="AD3016">
        <v>-0.10952139443684127</v>
      </c>
      <c r="AE3016">
        <v>14.589286628617973</v>
      </c>
      <c r="AF3016">
        <v>-1.0000000000000007</v>
      </c>
      <c r="AG3016">
        <v>-1.0000000000000007</v>
      </c>
      <c r="AH3016">
        <v>-1.0000000000000007</v>
      </c>
      <c r="AI3016">
        <v>0</v>
      </c>
      <c r="AJ3016">
        <v>0</v>
      </c>
      <c r="AK3016">
        <v>0.24290972201518091</v>
      </c>
      <c r="AL3016">
        <v>-0.15093027028428985</v>
      </c>
      <c r="AM3016">
        <v>-0.11445531751998847</v>
      </c>
      <c r="AN3016">
        <v>0.34960873219951061</v>
      </c>
      <c r="AO3016">
        <v>-1.6468343279238071</v>
      </c>
      <c r="AP3016">
        <v>7.9855669535663178</v>
      </c>
      <c r="AQ3016">
        <v>19.277921670378539</v>
      </c>
      <c r="AR3016">
        <v>0.46298853264227824</v>
      </c>
      <c r="AS3016">
        <v>-8.8623770701083873E-3</v>
      </c>
      <c r="AT3016">
        <v>-1.0000000000000007</v>
      </c>
      <c r="AU3016">
        <v>-1.0000000000000007</v>
      </c>
      <c r="AV3016">
        <v>0.66125950162546343</v>
      </c>
      <c r="AW3016">
        <v>45.577563000951159</v>
      </c>
      <c r="AX3016">
        <v>45.577563000951159</v>
      </c>
      <c r="AY3016">
        <v>0.25603394516699696</v>
      </c>
      <c r="AZ3016">
        <v>18.219003825254227</v>
      </c>
      <c r="BA3016">
        <v>1401.4624847739515</v>
      </c>
      <c r="CU3016" t="e">
        <v>#N/A</v>
      </c>
      <c r="CV3016" t="e">
        <v>#N/A</v>
      </c>
    </row>
    <row r="3017" spans="1:100" x14ac:dyDescent="0.25">
      <c r="A3017">
        <v>6389</v>
      </c>
      <c r="B3017" t="s">
        <v>3263</v>
      </c>
      <c r="C3017">
        <v>1</v>
      </c>
      <c r="D3017">
        <v>3.6780808625294901</v>
      </c>
      <c r="E3017">
        <v>2.1757476414710399E-2</v>
      </c>
      <c r="F3017">
        <v>5.7515663270048999E-2</v>
      </c>
      <c r="G3017">
        <v>6.3638324821297304E-2</v>
      </c>
      <c r="H3017">
        <v>4.4731895715573101E-2</v>
      </c>
      <c r="I3017">
        <v>0</v>
      </c>
      <c r="J3017">
        <v>2.6839137429343798</v>
      </c>
      <c r="K3017">
        <v>4.4731895715573101E-2</v>
      </c>
      <c r="L3017">
        <v>-1</v>
      </c>
      <c r="M3017">
        <v>-1</v>
      </c>
      <c r="N3017">
        <v>0.894637914311463</v>
      </c>
      <c r="O3017">
        <v>6.42563293028517</v>
      </c>
      <c r="P3017">
        <v>8.4867148022695807E-2</v>
      </c>
      <c r="Q3017">
        <v>0.153507344323627</v>
      </c>
      <c r="R3017">
        <v>5.0277871893111802E-2</v>
      </c>
      <c r="S3017">
        <v>0.32916601326620298</v>
      </c>
      <c r="T3017">
        <v>0.23975694309620599</v>
      </c>
      <c r="U3017">
        <v>4.00147922229208E-2</v>
      </c>
      <c r="V3017">
        <v>-3.2092616958779002E-3</v>
      </c>
      <c r="W3017">
        <v>22.4398636469551</v>
      </c>
      <c r="X3017">
        <v>0.57887640222380699</v>
      </c>
      <c r="Y3017">
        <v>-1</v>
      </c>
      <c r="Z3017">
        <v>-1</v>
      </c>
      <c r="AA3017">
        <v>33.0321732872819</v>
      </c>
      <c r="AB3017">
        <v>0.100272451404467</v>
      </c>
      <c r="AC3017">
        <v>4.1627991656747201E-2</v>
      </c>
      <c r="AD3017">
        <v>6.8940192307458195E-2</v>
      </c>
      <c r="AE3017">
        <v>10.542031768433599</v>
      </c>
      <c r="AF3017">
        <v>-1</v>
      </c>
      <c r="AG3017">
        <v>-1</v>
      </c>
      <c r="AH3017">
        <v>-1</v>
      </c>
      <c r="AI3017">
        <v>-6.4806894010443399E-4</v>
      </c>
      <c r="AJ3017">
        <v>-3.2092616958779002E-3</v>
      </c>
      <c r="AK3017">
        <v>0.108545496552842</v>
      </c>
      <c r="AL3017">
        <v>6.3541779719447203E-2</v>
      </c>
      <c r="AM3017">
        <v>0.14516971361987499</v>
      </c>
      <c r="AN3017">
        <v>6.2411759814733403E-2</v>
      </c>
      <c r="AO3017">
        <v>4.1719703232610899</v>
      </c>
      <c r="AP3017">
        <v>1.87800289396557</v>
      </c>
      <c r="AQ3017">
        <v>25.123777389889501</v>
      </c>
      <c r="AR3017">
        <v>0.60572848688945202</v>
      </c>
      <c r="AS3017">
        <v>0.62360829793938</v>
      </c>
      <c r="AT3017">
        <v>-1</v>
      </c>
      <c r="AU3017">
        <v>-1</v>
      </c>
      <c r="AV3017">
        <v>0.113916196714409</v>
      </c>
      <c r="AW3017">
        <v>41.335809111532598</v>
      </c>
      <c r="AX3017">
        <v>41.001921563142801</v>
      </c>
      <c r="AY3017">
        <v>9.6368259759583505E-2</v>
      </c>
      <c r="AZ3017">
        <v>-14.145392237927799</v>
      </c>
      <c r="BA3017">
        <v>1350</v>
      </c>
    </row>
    <row r="3018" spans="1:100" x14ac:dyDescent="0.25">
      <c r="A3018">
        <v>6390</v>
      </c>
      <c r="B3018" t="s">
        <v>3264</v>
      </c>
      <c r="C3018">
        <v>1</v>
      </c>
      <c r="D3018">
        <v>3.6780808625294901</v>
      </c>
      <c r="E3018">
        <v>2.1757476414710399E-2</v>
      </c>
      <c r="F3018">
        <v>5.7515663270048999E-2</v>
      </c>
      <c r="G3018">
        <v>6.3638324821297304E-2</v>
      </c>
      <c r="H3018">
        <v>4.4731895715573101E-2</v>
      </c>
      <c r="I3018">
        <v>0</v>
      </c>
      <c r="J3018">
        <v>2.6839137429343798</v>
      </c>
      <c r="K3018">
        <v>4.4731895715573101E-2</v>
      </c>
      <c r="L3018">
        <v>-1</v>
      </c>
      <c r="M3018">
        <v>-1</v>
      </c>
      <c r="N3018">
        <v>0.894637914311463</v>
      </c>
      <c r="O3018">
        <v>6.42563293028517</v>
      </c>
      <c r="P3018">
        <v>8.4867148022695807E-2</v>
      </c>
      <c r="Q3018">
        <v>0.153507344323627</v>
      </c>
      <c r="R3018">
        <v>5.0277871893111802E-2</v>
      </c>
      <c r="S3018">
        <v>0.32916601326620298</v>
      </c>
      <c r="T3018">
        <v>0.23975694309620599</v>
      </c>
      <c r="U3018">
        <v>4.00147922229208E-2</v>
      </c>
      <c r="V3018">
        <v>-3.2092616958779002E-3</v>
      </c>
      <c r="W3018">
        <v>22.4398636469551</v>
      </c>
      <c r="X3018">
        <v>0.57887640222380699</v>
      </c>
      <c r="Y3018">
        <v>-1</v>
      </c>
      <c r="Z3018">
        <v>-1</v>
      </c>
      <c r="AA3018">
        <v>33.0321732872819</v>
      </c>
      <c r="AB3018">
        <v>0.100272451404467</v>
      </c>
      <c r="AC3018">
        <v>4.1627991656747201E-2</v>
      </c>
      <c r="AD3018">
        <v>6.8940192307458195E-2</v>
      </c>
      <c r="AE3018">
        <v>10.542031768433599</v>
      </c>
      <c r="AF3018">
        <v>-1</v>
      </c>
      <c r="AG3018">
        <v>-1</v>
      </c>
      <c r="AH3018">
        <v>-1</v>
      </c>
      <c r="AI3018">
        <v>-6.4806894010443399E-4</v>
      </c>
      <c r="AJ3018">
        <v>-3.2092616958779002E-3</v>
      </c>
      <c r="AK3018">
        <v>0.108545496552842</v>
      </c>
      <c r="AL3018">
        <v>6.3541779719447203E-2</v>
      </c>
      <c r="AM3018">
        <v>0.14516971361987499</v>
      </c>
      <c r="AN3018">
        <v>6.2411759814733403E-2</v>
      </c>
      <c r="AO3018">
        <v>4.1719703232610899</v>
      </c>
      <c r="AP3018">
        <v>1.87800289396557</v>
      </c>
      <c r="AQ3018">
        <v>25.123777389889501</v>
      </c>
      <c r="AR3018">
        <v>0.60572848688945202</v>
      </c>
      <c r="AS3018">
        <v>0.62360829793938</v>
      </c>
      <c r="AT3018">
        <v>-1</v>
      </c>
      <c r="AU3018">
        <v>-1</v>
      </c>
      <c r="AV3018">
        <v>0.113916196714409</v>
      </c>
      <c r="AW3018">
        <v>41.335809111532598</v>
      </c>
      <c r="AX3018">
        <v>41.001921563142801</v>
      </c>
      <c r="AY3018">
        <v>9.6368259759583505E-2</v>
      </c>
      <c r="AZ3018">
        <v>-14.145392237927799</v>
      </c>
      <c r="BA3018">
        <v>1350</v>
      </c>
    </row>
    <row r="3019" spans="1:100" x14ac:dyDescent="0.25">
      <c r="A3019">
        <v>6391</v>
      </c>
      <c r="B3019" t="s">
        <v>3265</v>
      </c>
      <c r="C3019">
        <v>3</v>
      </c>
      <c r="D3019">
        <v>5.1906752806639114</v>
      </c>
      <c r="E3019">
        <v>-7.7619685412319318E-3</v>
      </c>
      <c r="F3019">
        <v>0.95222256176183162</v>
      </c>
      <c r="G3019">
        <v>0.95222256176183162</v>
      </c>
      <c r="H3019">
        <v>0.30252735600560265</v>
      </c>
      <c r="I3019">
        <v>0</v>
      </c>
      <c r="J3019">
        <v>18.151641360336161</v>
      </c>
      <c r="K3019">
        <v>0.30252735600560265</v>
      </c>
      <c r="L3019">
        <v>-1.0000000000000011</v>
      </c>
      <c r="M3019">
        <v>-1.0000000000000011</v>
      </c>
      <c r="N3019">
        <v>6.0505471201120571</v>
      </c>
      <c r="O3019">
        <v>24.294539202761911</v>
      </c>
      <c r="P3019">
        <v>0.4714618994265326</v>
      </c>
      <c r="Q3019">
        <v>1.343423043801506</v>
      </c>
      <c r="R3019">
        <v>0.42539336134506478</v>
      </c>
      <c r="S3019">
        <v>0.34732248191429094</v>
      </c>
      <c r="T3019">
        <v>0.36795784905817497</v>
      </c>
      <c r="U3019">
        <v>-7.3421761723851758E-2</v>
      </c>
      <c r="V3019">
        <v>-2.8309278807247158E-2</v>
      </c>
      <c r="W3019">
        <v>12.440877377430583</v>
      </c>
      <c r="X3019">
        <v>-2.0666287275979991E-2</v>
      </c>
      <c r="Y3019">
        <v>-1.0000000000000011</v>
      </c>
      <c r="Z3019">
        <v>-1.0000000000000011</v>
      </c>
      <c r="AA3019">
        <v>4.4274176881687772</v>
      </c>
      <c r="AB3019">
        <v>-6.8295936818710467E-3</v>
      </c>
      <c r="AC3019">
        <v>-0.2196372096368836</v>
      </c>
      <c r="AD3019">
        <v>5.7689742306617206E-2</v>
      </c>
      <c r="AE3019">
        <v>-8.4388530506068697</v>
      </c>
      <c r="AF3019">
        <v>-1.0000000000000011</v>
      </c>
      <c r="AG3019">
        <v>-1.0000000000000011</v>
      </c>
      <c r="AH3019">
        <v>-1.0000000000000011</v>
      </c>
      <c r="AI3019">
        <v>-5.5155345024686851E-2</v>
      </c>
      <c r="AJ3019">
        <v>-2.8309278807247158E-2</v>
      </c>
      <c r="AK3019">
        <v>-6.925327890440959E-2</v>
      </c>
      <c r="AL3019">
        <v>9.8023699867623056E-3</v>
      </c>
      <c r="AM3019">
        <v>-0.13297948536736592</v>
      </c>
      <c r="AN3019">
        <v>0.11308656756842669</v>
      </c>
      <c r="AO3019">
        <v>-3.6707535287061948</v>
      </c>
      <c r="AP3019">
        <v>2.8761760391444784</v>
      </c>
      <c r="AQ3019">
        <v>30.592518737766738</v>
      </c>
      <c r="AR3019">
        <v>0.61354929044136708</v>
      </c>
      <c r="AS3019">
        <v>0.28186106872962291</v>
      </c>
      <c r="AT3019">
        <v>-1.0000000000000011</v>
      </c>
      <c r="AU3019">
        <v>-1.0000000000000011</v>
      </c>
      <c r="AV3019">
        <v>1.3776159231068961</v>
      </c>
      <c r="AW3019">
        <v>31.598132930075167</v>
      </c>
      <c r="AX3019">
        <v>27.664098148856684</v>
      </c>
      <c r="AY3019">
        <v>-0.17035274325147007</v>
      </c>
      <c r="AZ3019">
        <v>-59.448865782096959</v>
      </c>
      <c r="BA3019">
        <v>1327.908038093238</v>
      </c>
    </row>
    <row r="3020" spans="1:100" x14ac:dyDescent="0.25">
      <c r="A3020">
        <v>6392</v>
      </c>
      <c r="B3020" t="s">
        <v>3266</v>
      </c>
      <c r="C3020">
        <v>3</v>
      </c>
      <c r="D3020">
        <v>3.9620940368637161</v>
      </c>
      <c r="E3020">
        <v>7.1808466833547024E-2</v>
      </c>
      <c r="F3020">
        <v>6.7432101953664447E-3</v>
      </c>
      <c r="G3020">
        <v>6.7432101953664447E-3</v>
      </c>
      <c r="H3020">
        <v>5.2806707837656952E-2</v>
      </c>
      <c r="I3020">
        <v>0</v>
      </c>
      <c r="J3020">
        <v>3.1684024702594176</v>
      </c>
      <c r="K3020">
        <v>5.2806707837656952E-2</v>
      </c>
      <c r="L3020">
        <v>-0.99999999999999989</v>
      </c>
      <c r="M3020">
        <v>-0.99999999999999989</v>
      </c>
      <c r="N3020">
        <v>1.0561341567531386</v>
      </c>
      <c r="O3020">
        <v>7.1372397173185025</v>
      </c>
      <c r="P3020">
        <v>7.4255780452053777E-2</v>
      </c>
      <c r="Q3020">
        <v>0.7856809971142209</v>
      </c>
      <c r="R3020">
        <v>0.33696244963732958</v>
      </c>
      <c r="S3020">
        <v>0.33333333333333348</v>
      </c>
      <c r="T3020">
        <v>0.27260937130613011</v>
      </c>
      <c r="U3020">
        <v>-0.11361018481659188</v>
      </c>
      <c r="V3020">
        <v>0</v>
      </c>
      <c r="W3020">
        <v>17.581032479408588</v>
      </c>
      <c r="X3020">
        <v>3.3648808209461513E-2</v>
      </c>
      <c r="Y3020">
        <v>-0.99999999999999989</v>
      </c>
      <c r="Z3020">
        <v>-0.99999999999999989</v>
      </c>
      <c r="AA3020">
        <v>38.249433602434344</v>
      </c>
      <c r="AB3020">
        <v>0.26607805124531236</v>
      </c>
      <c r="AC3020">
        <v>-0.12847950752246337</v>
      </c>
      <c r="AD3020">
        <v>0.26903022974491941</v>
      </c>
      <c r="AE3020">
        <v>20.331438673388416</v>
      </c>
      <c r="AF3020">
        <v>-0.99999999999999989</v>
      </c>
      <c r="AG3020">
        <v>-0.99999999999999989</v>
      </c>
      <c r="AH3020">
        <v>-0.99999999999999989</v>
      </c>
      <c r="AI3020">
        <v>-2.664138346394208E-2</v>
      </c>
      <c r="AJ3020">
        <v>0</v>
      </c>
      <c r="AK3020">
        <v>-0.16882010074787232</v>
      </c>
      <c r="AL3020">
        <v>0.41456806885066105</v>
      </c>
      <c r="AM3020">
        <v>7.1199761718532248E-2</v>
      </c>
      <c r="AN3020">
        <v>-0.2150155368362453</v>
      </c>
      <c r="AO3020">
        <v>0.93589353922394436</v>
      </c>
      <c r="AP3020">
        <v>-3.3025480766528266</v>
      </c>
      <c r="AQ3020">
        <v>20.749434949667979</v>
      </c>
      <c r="AR3020">
        <v>0.49233251982287157</v>
      </c>
      <c r="AS3020">
        <v>8.6455516047118597E-2</v>
      </c>
      <c r="AT3020">
        <v>-0.99999999999999989</v>
      </c>
      <c r="AU3020">
        <v>-0.99999999999999989</v>
      </c>
      <c r="AV3020">
        <v>0.34370565983269569</v>
      </c>
      <c r="AW3020">
        <v>42.08412524309999</v>
      </c>
      <c r="AX3020">
        <v>41.551297573821145</v>
      </c>
      <c r="AY3020">
        <v>0.17801268261760039</v>
      </c>
      <c r="AZ3020">
        <v>-4.3454212141067288</v>
      </c>
      <c r="BA3020">
        <v>1358.0161651719191</v>
      </c>
    </row>
    <row r="3021" spans="1:100" x14ac:dyDescent="0.25">
      <c r="A3021">
        <v>6393</v>
      </c>
      <c r="B3021" t="s">
        <v>3267</v>
      </c>
      <c r="C3021">
        <v>3</v>
      </c>
      <c r="D3021">
        <v>5.8431800436663179</v>
      </c>
      <c r="E3021">
        <v>9.3099811409486782E-4</v>
      </c>
      <c r="F3021">
        <v>0.13644772151708198</v>
      </c>
      <c r="G3021">
        <v>0.13644772151708198</v>
      </c>
      <c r="H3021">
        <v>-0.1355384569646767</v>
      </c>
      <c r="I3021">
        <v>0</v>
      </c>
      <c r="J3021">
        <v>-8.1323074178806039</v>
      </c>
      <c r="K3021">
        <v>-0.1355384569646767</v>
      </c>
      <c r="L3021">
        <v>-0.999999999999999</v>
      </c>
      <c r="M3021">
        <v>-0.999999999999999</v>
      </c>
      <c r="N3021">
        <v>-2.7107691392935336</v>
      </c>
      <c r="O3021">
        <v>-2.1526796526971985</v>
      </c>
      <c r="P3021">
        <v>2.0239702149882702E-4</v>
      </c>
      <c r="Q3021">
        <v>0.58586790995237326</v>
      </c>
      <c r="R3021">
        <v>0.22911496097515852</v>
      </c>
      <c r="S3021">
        <v>0.33333333333333331</v>
      </c>
      <c r="T3021">
        <v>0.33070741011256721</v>
      </c>
      <c r="U3021">
        <v>2.6551559132709023E-2</v>
      </c>
      <c r="V3021">
        <v>0</v>
      </c>
      <c r="W3021">
        <v>33.04523038173145</v>
      </c>
      <c r="X3021">
        <v>0.89217655014165576</v>
      </c>
      <c r="Y3021">
        <v>-0.999999999999999</v>
      </c>
      <c r="Z3021">
        <v>-0.999999999999999</v>
      </c>
      <c r="AA3021">
        <v>29.730132454046615</v>
      </c>
      <c r="AB3021">
        <v>8.4533443266416194E-2</v>
      </c>
      <c r="AC3021">
        <v>-0.22483266994733642</v>
      </c>
      <c r="AD3021">
        <v>6.9414968907720156E-2</v>
      </c>
      <c r="AE3021">
        <v>-3.5442128886600024</v>
      </c>
      <c r="AF3021">
        <v>-0.999999999999999</v>
      </c>
      <c r="AG3021">
        <v>-0.999999999999999</v>
      </c>
      <c r="AH3021">
        <v>-0.999999999999999</v>
      </c>
      <c r="AI3021">
        <v>-2.7353342404929726E-3</v>
      </c>
      <c r="AJ3021">
        <v>0</v>
      </c>
      <c r="AK3021">
        <v>-0.14208177988193268</v>
      </c>
      <c r="AL3021">
        <v>0.27542611598665928</v>
      </c>
      <c r="AM3021">
        <v>0.3917653662962981</v>
      </c>
      <c r="AN3021">
        <v>-0.21321241585096845</v>
      </c>
      <c r="AO3021">
        <v>9.0837252579977914</v>
      </c>
      <c r="AP3021">
        <v>-3.9531798163409166</v>
      </c>
      <c r="AQ3021">
        <v>24.91292296385085</v>
      </c>
      <c r="AR3021">
        <v>0.69059230257860948</v>
      </c>
      <c r="AS3021">
        <v>0.75663809317697894</v>
      </c>
      <c r="AT3021">
        <v>-0.999999999999999</v>
      </c>
      <c r="AU3021">
        <v>-0.999999999999999</v>
      </c>
      <c r="AV3021">
        <v>0.36556268249224055</v>
      </c>
      <c r="AW3021">
        <v>23.624272985008492</v>
      </c>
      <c r="AX3021">
        <v>23.56956630019862</v>
      </c>
      <c r="AY3021">
        <v>-0.24311330618938726</v>
      </c>
      <c r="AZ3021">
        <v>-37.487389229315085</v>
      </c>
      <c r="BA3021">
        <v>1293.2361051609048</v>
      </c>
    </row>
    <row r="3022" spans="1:100" x14ac:dyDescent="0.25">
      <c r="A3022">
        <v>6394</v>
      </c>
      <c r="B3022" t="s">
        <v>3268</v>
      </c>
      <c r="C3022">
        <v>3</v>
      </c>
      <c r="D3022">
        <v>2.9864695693466485</v>
      </c>
      <c r="E3022">
        <v>4.9133633556449419E-3</v>
      </c>
      <c r="F3022">
        <v>2.7984194848122521E-2</v>
      </c>
      <c r="G3022">
        <v>2.7984194848122521E-2</v>
      </c>
      <c r="H3022">
        <v>-0.13291480871388975</v>
      </c>
      <c r="I3022">
        <v>0</v>
      </c>
      <c r="J3022">
        <v>-7.9748885228333846</v>
      </c>
      <c r="K3022">
        <v>-0.13291480871388975</v>
      </c>
      <c r="L3022">
        <v>-0.99999999999999856</v>
      </c>
      <c r="M3022">
        <v>-0.99999999999999856</v>
      </c>
      <c r="N3022">
        <v>-2.6582961742777949</v>
      </c>
      <c r="O3022">
        <v>-4.960434758638617</v>
      </c>
      <c r="P3022">
        <v>1.6369798566884593E-2</v>
      </c>
      <c r="Q3022">
        <v>0.34875081939224906</v>
      </c>
      <c r="R3022">
        <v>0.14046389125442091</v>
      </c>
      <c r="S3022">
        <v>0.33333333333333293</v>
      </c>
      <c r="T3022">
        <v>0.14116296201895884</v>
      </c>
      <c r="U3022">
        <v>-0.17991292354389887</v>
      </c>
      <c r="V3022">
        <v>0</v>
      </c>
      <c r="W3022">
        <v>17.099927220891317</v>
      </c>
      <c r="X3022">
        <v>-0.31117565642091727</v>
      </c>
      <c r="Y3022">
        <v>-0.99999999999999856</v>
      </c>
      <c r="Z3022">
        <v>-0.99999999999999856</v>
      </c>
      <c r="AA3022">
        <v>14.636011919221701</v>
      </c>
      <c r="AB3022">
        <v>4.3064976542920359E-2</v>
      </c>
      <c r="AC3022">
        <v>7.4470576609868611E-2</v>
      </c>
      <c r="AD3022">
        <v>-0.16962313701126963</v>
      </c>
      <c r="AE3022">
        <v>-2.6043791929240343</v>
      </c>
      <c r="AF3022">
        <v>-0.99999999999999856</v>
      </c>
      <c r="AG3022">
        <v>-0.99999999999999856</v>
      </c>
      <c r="AH3022">
        <v>-0.99999999999999856</v>
      </c>
      <c r="AI3022">
        <v>1.9034616361747626E-3</v>
      </c>
      <c r="AJ3022">
        <v>0</v>
      </c>
      <c r="AK3022">
        <v>-0.35248031331425705</v>
      </c>
      <c r="AL3022">
        <v>0.10708382207699048</v>
      </c>
      <c r="AM3022">
        <v>0.40806727162940859</v>
      </c>
      <c r="AN3022">
        <v>-0.15522900638758175</v>
      </c>
      <c r="AO3022">
        <v>8.439280224163932</v>
      </c>
      <c r="AP3022">
        <v>-3.3453060493045914</v>
      </c>
      <c r="AQ3022">
        <v>9.1250386980579297</v>
      </c>
      <c r="AR3022">
        <v>0.29458337180839328</v>
      </c>
      <c r="AS3022">
        <v>-0.44409046513480693</v>
      </c>
      <c r="AT3022">
        <v>-0.99999999999999856</v>
      </c>
      <c r="AU3022">
        <v>-0.99999999999999856</v>
      </c>
      <c r="AV3022">
        <v>0.16844808610254353</v>
      </c>
      <c r="AW3022">
        <v>6.3302711112784946</v>
      </c>
      <c r="AX3022">
        <v>6.3683403440019886</v>
      </c>
      <c r="AY3022">
        <v>-6.0195140841335579E-2</v>
      </c>
      <c r="AZ3022">
        <v>-57.124800597537501</v>
      </c>
      <c r="BA3022">
        <v>1252.1143128806307</v>
      </c>
    </row>
    <row r="3023" spans="1:100" x14ac:dyDescent="0.25">
      <c r="A3023">
        <v>6395</v>
      </c>
      <c r="B3023" t="s">
        <v>3269</v>
      </c>
      <c r="C3023">
        <v>1</v>
      </c>
      <c r="D3023">
        <v>3.6780808625294901</v>
      </c>
      <c r="E3023">
        <v>2.1757476414710399E-2</v>
      </c>
      <c r="F3023">
        <v>5.7515663270048999E-2</v>
      </c>
      <c r="G3023">
        <v>6.3638324821297304E-2</v>
      </c>
      <c r="H3023">
        <v>4.4731895715573101E-2</v>
      </c>
      <c r="I3023">
        <v>0</v>
      </c>
      <c r="J3023">
        <v>2.6839137429343798</v>
      </c>
      <c r="K3023">
        <v>4.4731895715573101E-2</v>
      </c>
      <c r="L3023">
        <v>-1</v>
      </c>
      <c r="M3023">
        <v>-1</v>
      </c>
      <c r="N3023">
        <v>0.894637914311463</v>
      </c>
      <c r="O3023">
        <v>6.42563293028517</v>
      </c>
      <c r="P3023">
        <v>8.4867148022695807E-2</v>
      </c>
      <c r="Q3023">
        <v>0.153507344323627</v>
      </c>
      <c r="R3023">
        <v>5.0277871893111802E-2</v>
      </c>
      <c r="S3023">
        <v>0.32916601326620298</v>
      </c>
      <c r="T3023">
        <v>0.23975694309620599</v>
      </c>
      <c r="U3023">
        <v>4.00147922229208E-2</v>
      </c>
      <c r="V3023">
        <v>-3.2092616958779002E-3</v>
      </c>
      <c r="W3023">
        <v>22.4398636469551</v>
      </c>
      <c r="X3023">
        <v>0.57887640222380699</v>
      </c>
      <c r="Y3023">
        <v>-1</v>
      </c>
      <c r="Z3023">
        <v>-1</v>
      </c>
      <c r="AA3023">
        <v>33.0321732872819</v>
      </c>
      <c r="AB3023">
        <v>0.100272451404467</v>
      </c>
      <c r="AC3023">
        <v>4.1627991656747201E-2</v>
      </c>
      <c r="AD3023">
        <v>6.8940192307458195E-2</v>
      </c>
      <c r="AE3023">
        <v>10.542031768433599</v>
      </c>
      <c r="AF3023">
        <v>-1</v>
      </c>
      <c r="AG3023">
        <v>-1</v>
      </c>
      <c r="AH3023">
        <v>-1</v>
      </c>
      <c r="AI3023">
        <v>-6.4806894010443399E-4</v>
      </c>
      <c r="AJ3023">
        <v>-3.2092616958779002E-3</v>
      </c>
      <c r="AK3023">
        <v>0.108545496552842</v>
      </c>
      <c r="AL3023">
        <v>6.3541779719447203E-2</v>
      </c>
      <c r="AM3023">
        <v>0.14516971361987499</v>
      </c>
      <c r="AN3023">
        <v>6.2411759814733403E-2</v>
      </c>
      <c r="AO3023">
        <v>4.1719703232610899</v>
      </c>
      <c r="AP3023">
        <v>1.87800289396557</v>
      </c>
      <c r="AQ3023">
        <v>25.123777389889501</v>
      </c>
      <c r="AR3023">
        <v>0.60572848688945202</v>
      </c>
      <c r="AS3023">
        <v>0.62360829793938</v>
      </c>
      <c r="AT3023">
        <v>-1</v>
      </c>
      <c r="AU3023">
        <v>-1</v>
      </c>
      <c r="AV3023">
        <v>0.113916196714409</v>
      </c>
      <c r="AW3023">
        <v>41.335809111532598</v>
      </c>
      <c r="AX3023">
        <v>41.001921563142801</v>
      </c>
      <c r="AY3023">
        <v>9.6368259759583505E-2</v>
      </c>
      <c r="AZ3023">
        <v>-14.145392237927799</v>
      </c>
      <c r="BA3023">
        <v>1350</v>
      </c>
    </row>
    <row r="3024" spans="1:100" x14ac:dyDescent="0.25">
      <c r="A3024">
        <v>6396</v>
      </c>
      <c r="B3024" t="s">
        <v>3270</v>
      </c>
      <c r="C3024">
        <v>1</v>
      </c>
      <c r="D3024">
        <v>3.6780808625294901</v>
      </c>
      <c r="E3024">
        <v>2.1757476414710399E-2</v>
      </c>
      <c r="F3024">
        <v>5.7515663270048999E-2</v>
      </c>
      <c r="G3024">
        <v>6.3638324821297304E-2</v>
      </c>
      <c r="H3024">
        <v>4.4731895715573101E-2</v>
      </c>
      <c r="I3024">
        <v>0</v>
      </c>
      <c r="J3024">
        <v>2.6839137429343798</v>
      </c>
      <c r="K3024">
        <v>4.4731895715573101E-2</v>
      </c>
      <c r="L3024">
        <v>-1</v>
      </c>
      <c r="M3024">
        <v>-1</v>
      </c>
      <c r="N3024">
        <v>0.894637914311463</v>
      </c>
      <c r="O3024">
        <v>6.42563293028517</v>
      </c>
      <c r="P3024">
        <v>8.4867148022695807E-2</v>
      </c>
      <c r="Q3024">
        <v>0.153507344323627</v>
      </c>
      <c r="R3024">
        <v>5.0277871893111802E-2</v>
      </c>
      <c r="S3024">
        <v>0.32916601326620298</v>
      </c>
      <c r="T3024">
        <v>0.23975694309620599</v>
      </c>
      <c r="U3024">
        <v>4.00147922229208E-2</v>
      </c>
      <c r="V3024">
        <v>-3.2092616958779002E-3</v>
      </c>
      <c r="W3024">
        <v>22.4398636469551</v>
      </c>
      <c r="X3024">
        <v>0.57887640222380699</v>
      </c>
      <c r="Y3024">
        <v>-1</v>
      </c>
      <c r="Z3024">
        <v>-1</v>
      </c>
      <c r="AA3024">
        <v>33.0321732872819</v>
      </c>
      <c r="AB3024">
        <v>0.100272451404467</v>
      </c>
      <c r="AC3024">
        <v>4.1627991656747201E-2</v>
      </c>
      <c r="AD3024">
        <v>6.8940192307458195E-2</v>
      </c>
      <c r="AE3024">
        <v>10.542031768433599</v>
      </c>
      <c r="AF3024">
        <v>-1</v>
      </c>
      <c r="AG3024">
        <v>-1</v>
      </c>
      <c r="AH3024">
        <v>-1</v>
      </c>
      <c r="AI3024">
        <v>-6.4806894010443399E-4</v>
      </c>
      <c r="AJ3024">
        <v>-3.2092616958779002E-3</v>
      </c>
      <c r="AK3024">
        <v>0.108545496552842</v>
      </c>
      <c r="AL3024">
        <v>6.3541779719447203E-2</v>
      </c>
      <c r="AM3024">
        <v>0.14516971361987499</v>
      </c>
      <c r="AN3024">
        <v>6.2411759814733403E-2</v>
      </c>
      <c r="AO3024">
        <v>4.1719703232610899</v>
      </c>
      <c r="AP3024">
        <v>1.87800289396557</v>
      </c>
      <c r="AQ3024">
        <v>25.123777389889501</v>
      </c>
      <c r="AR3024">
        <v>0.60572848688945202</v>
      </c>
      <c r="AS3024">
        <v>0.62360829793938</v>
      </c>
      <c r="AT3024">
        <v>-1</v>
      </c>
      <c r="AU3024">
        <v>-1</v>
      </c>
      <c r="AV3024">
        <v>0.113916196714409</v>
      </c>
      <c r="AW3024">
        <v>41.335809111532598</v>
      </c>
      <c r="AX3024">
        <v>41.001921563142801</v>
      </c>
      <c r="AY3024">
        <v>9.6368259759583505E-2</v>
      </c>
      <c r="AZ3024">
        <v>-14.145392237927799</v>
      </c>
      <c r="BA3024">
        <v>1350</v>
      </c>
    </row>
    <row r="3025" spans="1:100" x14ac:dyDescent="0.25">
      <c r="A3025">
        <v>6397</v>
      </c>
      <c r="B3025" t="s">
        <v>3271</v>
      </c>
      <c r="C3025">
        <v>3</v>
      </c>
      <c r="D3025">
        <v>5.480149475081534</v>
      </c>
      <c r="E3025">
        <v>0.20294685128117879</v>
      </c>
      <c r="F3025">
        <v>1.0802634368955132E-2</v>
      </c>
      <c r="G3025">
        <v>7.7970075074125095E-2</v>
      </c>
      <c r="H3025">
        <v>9.8101782703700208E-2</v>
      </c>
      <c r="I3025">
        <v>0</v>
      </c>
      <c r="J3025">
        <v>5.8861069622220139</v>
      </c>
      <c r="K3025">
        <v>9.8101782703700208E-2</v>
      </c>
      <c r="L3025">
        <v>-0.99999999999999956</v>
      </c>
      <c r="M3025">
        <v>-0.99999999999999956</v>
      </c>
      <c r="N3025">
        <v>1.9620356540740043</v>
      </c>
      <c r="O3025">
        <v>11.44422651237767</v>
      </c>
      <c r="P3025">
        <v>-4.1360381441395304E-2</v>
      </c>
      <c r="Q3025">
        <v>5.0642329594783542E-2</v>
      </c>
      <c r="R3025">
        <v>1.2908233650991488E-2</v>
      </c>
      <c r="S3025">
        <v>0.33218957089663026</v>
      </c>
      <c r="T3025">
        <v>0.27419689089405319</v>
      </c>
      <c r="U3025">
        <v>8.8272305460184844E-2</v>
      </c>
      <c r="V3025">
        <v>0</v>
      </c>
      <c r="W3025">
        <v>23.862279381886736</v>
      </c>
      <c r="X3025">
        <v>0.80223745848844275</v>
      </c>
      <c r="Y3025">
        <v>-0.99999999999999956</v>
      </c>
      <c r="Z3025">
        <v>-0.99999999999999956</v>
      </c>
      <c r="AA3025">
        <v>22.850881441271568</v>
      </c>
      <c r="AB3025">
        <v>7.0679174703577416E-2</v>
      </c>
      <c r="AC3025">
        <v>-6.9548846790090171E-2</v>
      </c>
      <c r="AD3025">
        <v>-2.1616451398810271E-2</v>
      </c>
      <c r="AE3025">
        <v>-1.0243061742661492</v>
      </c>
      <c r="AF3025">
        <v>-0.99999999999999956</v>
      </c>
      <c r="AG3025">
        <v>-0.99999999999999956</v>
      </c>
      <c r="AH3025">
        <v>-0.99999999999999956</v>
      </c>
      <c r="AI3025">
        <v>2.7125400813271783E-3</v>
      </c>
      <c r="AJ3025">
        <v>0</v>
      </c>
      <c r="AK3025">
        <v>0.19848814884921531</v>
      </c>
      <c r="AL3025">
        <v>-0.17334870994124438</v>
      </c>
      <c r="AM3025">
        <v>0.29076831448182594</v>
      </c>
      <c r="AN3025">
        <v>1.5700426640176301E-2</v>
      </c>
      <c r="AO3025">
        <v>8.2616486062917236</v>
      </c>
      <c r="AP3025">
        <v>-0.4742328837018151</v>
      </c>
      <c r="AQ3025">
        <v>29.748386344108749</v>
      </c>
      <c r="AR3025">
        <v>0.6946587672508685</v>
      </c>
      <c r="AS3025">
        <v>0.90033924119214281</v>
      </c>
      <c r="AT3025">
        <v>-0.99999999999999956</v>
      </c>
      <c r="AU3025">
        <v>-0.99999999999999956</v>
      </c>
      <c r="AV3025">
        <v>9.0878308725116319E-2</v>
      </c>
      <c r="AW3025">
        <v>33.820875069947427</v>
      </c>
      <c r="AX3025">
        <v>33.875125871573964</v>
      </c>
      <c r="AY3025">
        <v>0.10219277702408273</v>
      </c>
      <c r="AZ3025">
        <v>-39.464918972161108</v>
      </c>
      <c r="BA3025">
        <v>1361.9840580048217</v>
      </c>
    </row>
    <row r="3026" spans="1:100" x14ac:dyDescent="0.25">
      <c r="A3026">
        <v>6398</v>
      </c>
      <c r="B3026" t="s">
        <v>3272</v>
      </c>
      <c r="C3026">
        <v>1</v>
      </c>
      <c r="D3026">
        <v>3.6780808625294901</v>
      </c>
      <c r="E3026">
        <v>2.1757476414710399E-2</v>
      </c>
      <c r="F3026">
        <v>5.7515663270048999E-2</v>
      </c>
      <c r="G3026">
        <v>6.3638324821297304E-2</v>
      </c>
      <c r="H3026">
        <v>4.4731895715573101E-2</v>
      </c>
      <c r="I3026">
        <v>0</v>
      </c>
      <c r="J3026">
        <v>2.6839137429343798</v>
      </c>
      <c r="K3026">
        <v>4.4731895715573101E-2</v>
      </c>
      <c r="L3026">
        <v>-1</v>
      </c>
      <c r="M3026">
        <v>-1</v>
      </c>
      <c r="N3026">
        <v>0.894637914311463</v>
      </c>
      <c r="O3026">
        <v>6.42563293028517</v>
      </c>
      <c r="P3026">
        <v>8.4867148022695807E-2</v>
      </c>
      <c r="Q3026">
        <v>0.153507344323627</v>
      </c>
      <c r="R3026">
        <v>5.0277871893111802E-2</v>
      </c>
      <c r="S3026">
        <v>0.32916601326620298</v>
      </c>
      <c r="T3026">
        <v>0.23975694309620599</v>
      </c>
      <c r="U3026">
        <v>4.00147922229208E-2</v>
      </c>
      <c r="V3026">
        <v>-3.2092616958779002E-3</v>
      </c>
      <c r="W3026">
        <v>22.4398636469551</v>
      </c>
      <c r="X3026">
        <v>0.57887640222380699</v>
      </c>
      <c r="Y3026">
        <v>-1</v>
      </c>
      <c r="Z3026">
        <v>-1</v>
      </c>
      <c r="AA3026">
        <v>33.0321732872819</v>
      </c>
      <c r="AB3026">
        <v>0.100272451404467</v>
      </c>
      <c r="AC3026">
        <v>4.1627991656747201E-2</v>
      </c>
      <c r="AD3026">
        <v>6.8940192307458195E-2</v>
      </c>
      <c r="AE3026">
        <v>10.542031768433599</v>
      </c>
      <c r="AF3026">
        <v>-1</v>
      </c>
      <c r="AG3026">
        <v>-1</v>
      </c>
      <c r="AH3026">
        <v>-1</v>
      </c>
      <c r="AI3026">
        <v>-6.4806894010443399E-4</v>
      </c>
      <c r="AJ3026">
        <v>-3.2092616958779002E-3</v>
      </c>
      <c r="AK3026">
        <v>0.108545496552842</v>
      </c>
      <c r="AL3026">
        <v>6.3541779719447203E-2</v>
      </c>
      <c r="AM3026">
        <v>0.14516971361987499</v>
      </c>
      <c r="AN3026">
        <v>6.2411759814733403E-2</v>
      </c>
      <c r="AO3026">
        <v>4.1719703232610899</v>
      </c>
      <c r="AP3026">
        <v>1.87800289396557</v>
      </c>
      <c r="AQ3026">
        <v>25.123777389889501</v>
      </c>
      <c r="AR3026">
        <v>0.60572848688945202</v>
      </c>
      <c r="AS3026">
        <v>0.62360829793938</v>
      </c>
      <c r="AT3026">
        <v>-1</v>
      </c>
      <c r="AU3026">
        <v>-1</v>
      </c>
      <c r="AV3026">
        <v>0.113916196714409</v>
      </c>
      <c r="AW3026">
        <v>41.335809111532598</v>
      </c>
      <c r="AX3026">
        <v>41.001921563142801</v>
      </c>
      <c r="AY3026">
        <v>9.6368259759583505E-2</v>
      </c>
      <c r="AZ3026">
        <v>-14.145392237927799</v>
      </c>
      <c r="BA3026">
        <v>1350</v>
      </c>
    </row>
    <row r="3027" spans="1:100" x14ac:dyDescent="0.25">
      <c r="A3027">
        <v>6399</v>
      </c>
      <c r="B3027" t="s">
        <v>3273</v>
      </c>
      <c r="C3027">
        <v>3</v>
      </c>
      <c r="D3027">
        <v>3.5554090240836098</v>
      </c>
      <c r="E3027">
        <v>-2.8375888482298078E-3</v>
      </c>
      <c r="F3027">
        <v>0.33752816695287624</v>
      </c>
      <c r="G3027">
        <v>0.33752816695287624</v>
      </c>
      <c r="H3027">
        <v>-0.18885498591822436</v>
      </c>
      <c r="I3027">
        <v>0</v>
      </c>
      <c r="J3027">
        <v>-11.331299155093459</v>
      </c>
      <c r="K3027">
        <v>-0.18885498591822436</v>
      </c>
      <c r="L3027">
        <v>-0.99999999999999911</v>
      </c>
      <c r="M3027">
        <v>-0.99999999999999911</v>
      </c>
      <c r="N3027">
        <v>-3.7770997183644859</v>
      </c>
      <c r="O3027">
        <v>-7.4383619640569805</v>
      </c>
      <c r="P3027">
        <v>-3.1026729357837911E-2</v>
      </c>
      <c r="Q3027">
        <v>-1.9634085428831645</v>
      </c>
      <c r="R3027">
        <v>-0.62099263430641383</v>
      </c>
      <c r="S3027">
        <v>0.33333333333333315</v>
      </c>
      <c r="T3027">
        <v>0.2065313629112433</v>
      </c>
      <c r="U3027">
        <v>2.611898283425329E-2</v>
      </c>
      <c r="V3027">
        <v>0</v>
      </c>
      <c r="W3027">
        <v>30.193546599882161</v>
      </c>
      <c r="X3027">
        <v>0.69500482588526724</v>
      </c>
      <c r="Y3027">
        <v>-0.99999999999999911</v>
      </c>
      <c r="Z3027">
        <v>-0.99999999999999911</v>
      </c>
      <c r="AA3027">
        <v>28.200613248167656</v>
      </c>
      <c r="AB3027">
        <v>1.6948296907178206E-2</v>
      </c>
      <c r="AC3027">
        <v>0.11801746237386526</v>
      </c>
      <c r="AD3027">
        <v>-0.16240457362920532</v>
      </c>
      <c r="AE3027">
        <v>-1.3719407174080951</v>
      </c>
      <c r="AF3027">
        <v>-0.99999999999999911</v>
      </c>
      <c r="AG3027">
        <v>-0.99999999999999911</v>
      </c>
      <c r="AH3027">
        <v>-0.99999999999999911</v>
      </c>
      <c r="AI3027">
        <v>-4.0607620693815405E-2</v>
      </c>
      <c r="AJ3027">
        <v>0</v>
      </c>
      <c r="AK3027">
        <v>5.4789542121836225E-3</v>
      </c>
      <c r="AL3027">
        <v>0.25913717611826509</v>
      </c>
      <c r="AM3027">
        <v>8.330013310139936E-2</v>
      </c>
      <c r="AN3027">
        <v>0.30656733010518816</v>
      </c>
      <c r="AO3027">
        <v>2.1098980985959024</v>
      </c>
      <c r="AP3027">
        <v>8.9598691332210336</v>
      </c>
      <c r="AQ3027">
        <v>18.862247444788697</v>
      </c>
      <c r="AR3027">
        <v>0.56598367907882974</v>
      </c>
      <c r="AS3027">
        <v>0.50614983996704255</v>
      </c>
      <c r="AT3027">
        <v>-0.99999999999999911</v>
      </c>
      <c r="AU3027">
        <v>-0.99999999999999911</v>
      </c>
      <c r="AV3027">
        <v>-0.28346446735353803</v>
      </c>
      <c r="AW3027">
        <v>29.722120417331713</v>
      </c>
      <c r="AX3027">
        <v>28.909968003455408</v>
      </c>
      <c r="AY3027">
        <v>0.27169850076586305</v>
      </c>
      <c r="AZ3027">
        <v>-22.714915116301189</v>
      </c>
      <c r="BA3027">
        <v>1321.3615196932078</v>
      </c>
    </row>
    <row r="3028" spans="1:100" x14ac:dyDescent="0.25">
      <c r="A3028">
        <v>6400</v>
      </c>
      <c r="B3028" t="s">
        <v>3274</v>
      </c>
      <c r="C3028">
        <v>1</v>
      </c>
      <c r="D3028">
        <v>3.6780808625294901</v>
      </c>
      <c r="E3028">
        <v>2.1757476414710399E-2</v>
      </c>
      <c r="F3028">
        <v>5.7515663270048999E-2</v>
      </c>
      <c r="G3028">
        <v>6.3638324821297304E-2</v>
      </c>
      <c r="H3028">
        <v>4.4731895715573101E-2</v>
      </c>
      <c r="I3028">
        <v>0</v>
      </c>
      <c r="J3028">
        <v>2.6839137429343798</v>
      </c>
      <c r="K3028">
        <v>4.4731895715573101E-2</v>
      </c>
      <c r="L3028">
        <v>-1</v>
      </c>
      <c r="M3028">
        <v>-1</v>
      </c>
      <c r="N3028">
        <v>0.894637914311463</v>
      </c>
      <c r="O3028">
        <v>6.42563293028517</v>
      </c>
      <c r="P3028">
        <v>8.4867148022695807E-2</v>
      </c>
      <c r="Q3028">
        <v>0.153507344323627</v>
      </c>
      <c r="R3028">
        <v>5.0277871893111802E-2</v>
      </c>
      <c r="S3028">
        <v>0.32916601326620298</v>
      </c>
      <c r="T3028">
        <v>0.23975694309620599</v>
      </c>
      <c r="U3028">
        <v>4.00147922229208E-2</v>
      </c>
      <c r="V3028">
        <v>-3.2092616958779002E-3</v>
      </c>
      <c r="W3028">
        <v>22.4398636469551</v>
      </c>
      <c r="X3028">
        <v>0.57887640222380699</v>
      </c>
      <c r="Y3028">
        <v>-1</v>
      </c>
      <c r="Z3028">
        <v>-1</v>
      </c>
      <c r="AA3028">
        <v>33.0321732872819</v>
      </c>
      <c r="AB3028">
        <v>0.100272451404467</v>
      </c>
      <c r="AC3028">
        <v>4.1627991656747201E-2</v>
      </c>
      <c r="AD3028">
        <v>6.8940192307458195E-2</v>
      </c>
      <c r="AE3028">
        <v>10.542031768433599</v>
      </c>
      <c r="AF3028">
        <v>-1</v>
      </c>
      <c r="AG3028">
        <v>-1</v>
      </c>
      <c r="AH3028">
        <v>-1</v>
      </c>
      <c r="AI3028">
        <v>-6.4806894010443399E-4</v>
      </c>
      <c r="AJ3028">
        <v>-3.2092616958779002E-3</v>
      </c>
      <c r="AK3028">
        <v>0.108545496552842</v>
      </c>
      <c r="AL3028">
        <v>6.3541779719447203E-2</v>
      </c>
      <c r="AM3028">
        <v>0.14516971361987499</v>
      </c>
      <c r="AN3028">
        <v>6.2411759814733403E-2</v>
      </c>
      <c r="AO3028">
        <v>4.1719703232610899</v>
      </c>
      <c r="AP3028">
        <v>1.87800289396557</v>
      </c>
      <c r="AQ3028">
        <v>25.123777389889501</v>
      </c>
      <c r="AR3028">
        <v>0.60572848688945202</v>
      </c>
      <c r="AS3028">
        <v>0.62360829793938</v>
      </c>
      <c r="AT3028">
        <v>-1</v>
      </c>
      <c r="AU3028">
        <v>-1</v>
      </c>
      <c r="AV3028">
        <v>0.113916196714409</v>
      </c>
      <c r="AW3028">
        <v>41.335809111532598</v>
      </c>
      <c r="AX3028">
        <v>41.001921563142801</v>
      </c>
      <c r="AY3028">
        <v>9.6368259759583505E-2</v>
      </c>
      <c r="AZ3028">
        <v>-14.145392237927799</v>
      </c>
      <c r="BA3028">
        <v>1350</v>
      </c>
    </row>
    <row r="3029" spans="1:100" x14ac:dyDescent="0.25">
      <c r="A3029">
        <v>6401</v>
      </c>
      <c r="B3029" t="s">
        <v>3275</v>
      </c>
      <c r="C3029">
        <v>1</v>
      </c>
      <c r="D3029">
        <v>3.6780808625294901</v>
      </c>
      <c r="E3029">
        <v>2.1757476414710399E-2</v>
      </c>
      <c r="F3029">
        <v>5.7515663270048999E-2</v>
      </c>
      <c r="G3029">
        <v>6.3638324821297304E-2</v>
      </c>
      <c r="H3029">
        <v>4.4731895715573101E-2</v>
      </c>
      <c r="I3029">
        <v>0</v>
      </c>
      <c r="J3029">
        <v>2.6839137429343798</v>
      </c>
      <c r="K3029">
        <v>4.4731895715573101E-2</v>
      </c>
      <c r="L3029">
        <v>-1</v>
      </c>
      <c r="M3029">
        <v>-1</v>
      </c>
      <c r="N3029">
        <v>0.894637914311463</v>
      </c>
      <c r="O3029">
        <v>6.42563293028517</v>
      </c>
      <c r="P3029">
        <v>8.4867148022695807E-2</v>
      </c>
      <c r="Q3029">
        <v>0.153507344323627</v>
      </c>
      <c r="R3029">
        <v>5.0277871893111802E-2</v>
      </c>
      <c r="S3029">
        <v>0.32916601326620298</v>
      </c>
      <c r="T3029">
        <v>0.23975694309620599</v>
      </c>
      <c r="U3029">
        <v>4.00147922229208E-2</v>
      </c>
      <c r="V3029">
        <v>-3.2092616958779002E-3</v>
      </c>
      <c r="W3029">
        <v>22.4398636469551</v>
      </c>
      <c r="X3029">
        <v>0.57887640222380699</v>
      </c>
      <c r="Y3029">
        <v>-1</v>
      </c>
      <c r="Z3029">
        <v>-1</v>
      </c>
      <c r="AA3029">
        <v>33.0321732872819</v>
      </c>
      <c r="AB3029">
        <v>0.100272451404467</v>
      </c>
      <c r="AC3029">
        <v>4.1627991656747201E-2</v>
      </c>
      <c r="AD3029">
        <v>6.8940192307458195E-2</v>
      </c>
      <c r="AE3029">
        <v>10.542031768433599</v>
      </c>
      <c r="AF3029">
        <v>-1</v>
      </c>
      <c r="AG3029">
        <v>-1</v>
      </c>
      <c r="AH3029">
        <v>-1</v>
      </c>
      <c r="AI3029">
        <v>-6.4806894010443399E-4</v>
      </c>
      <c r="AJ3029">
        <v>-3.2092616958779002E-3</v>
      </c>
      <c r="AK3029">
        <v>0.108545496552842</v>
      </c>
      <c r="AL3029">
        <v>6.3541779719447203E-2</v>
      </c>
      <c r="AM3029">
        <v>0.14516971361987499</v>
      </c>
      <c r="AN3029">
        <v>6.2411759814733403E-2</v>
      </c>
      <c r="AO3029">
        <v>4.1719703232610899</v>
      </c>
      <c r="AP3029">
        <v>1.87800289396557</v>
      </c>
      <c r="AQ3029">
        <v>25.123777389889501</v>
      </c>
      <c r="AR3029">
        <v>0.60572848688945202</v>
      </c>
      <c r="AS3029">
        <v>0.62360829793938</v>
      </c>
      <c r="AT3029">
        <v>-1</v>
      </c>
      <c r="AU3029">
        <v>-1</v>
      </c>
      <c r="AV3029">
        <v>0.113916196714409</v>
      </c>
      <c r="AW3029">
        <v>41.335809111532598</v>
      </c>
      <c r="AX3029">
        <v>41.001921563142801</v>
      </c>
      <c r="AY3029">
        <v>9.6368259759583505E-2</v>
      </c>
      <c r="AZ3029">
        <v>-14.145392237927799</v>
      </c>
      <c r="BA3029">
        <v>1350</v>
      </c>
    </row>
    <row r="3030" spans="1:100" x14ac:dyDescent="0.25">
      <c r="A3030">
        <v>6402</v>
      </c>
      <c r="B3030" t="s">
        <v>3276</v>
      </c>
      <c r="C3030">
        <v>1</v>
      </c>
      <c r="D3030">
        <v>3.6780808625294901</v>
      </c>
      <c r="E3030">
        <v>2.1757476414710399E-2</v>
      </c>
      <c r="F3030">
        <v>5.7515663270048999E-2</v>
      </c>
      <c r="G3030">
        <v>6.3638324821297304E-2</v>
      </c>
      <c r="H3030">
        <v>4.4731895715573101E-2</v>
      </c>
      <c r="I3030">
        <v>0</v>
      </c>
      <c r="J3030">
        <v>2.6839137429343798</v>
      </c>
      <c r="K3030">
        <v>4.4731895715573101E-2</v>
      </c>
      <c r="L3030">
        <v>-1</v>
      </c>
      <c r="M3030">
        <v>-1</v>
      </c>
      <c r="N3030">
        <v>0.894637914311463</v>
      </c>
      <c r="O3030">
        <v>6.42563293028517</v>
      </c>
      <c r="P3030">
        <v>8.4867148022695807E-2</v>
      </c>
      <c r="Q3030">
        <v>0.153507344323627</v>
      </c>
      <c r="R3030">
        <v>5.0277871893111802E-2</v>
      </c>
      <c r="S3030">
        <v>0.32916601326620298</v>
      </c>
      <c r="T3030">
        <v>0.23975694309620599</v>
      </c>
      <c r="U3030">
        <v>4.00147922229208E-2</v>
      </c>
      <c r="V3030">
        <v>-3.2092616958779002E-3</v>
      </c>
      <c r="W3030">
        <v>22.4398636469551</v>
      </c>
      <c r="X3030">
        <v>0.57887640222380699</v>
      </c>
      <c r="Y3030">
        <v>-1</v>
      </c>
      <c r="Z3030">
        <v>-1</v>
      </c>
      <c r="AA3030">
        <v>33.0321732872819</v>
      </c>
      <c r="AB3030">
        <v>0.100272451404467</v>
      </c>
      <c r="AC3030">
        <v>4.1627991656747201E-2</v>
      </c>
      <c r="AD3030">
        <v>6.8940192307458195E-2</v>
      </c>
      <c r="AE3030">
        <v>10.542031768433599</v>
      </c>
      <c r="AF3030">
        <v>-1</v>
      </c>
      <c r="AG3030">
        <v>-1</v>
      </c>
      <c r="AH3030">
        <v>-1</v>
      </c>
      <c r="AI3030">
        <v>-6.4806894010443399E-4</v>
      </c>
      <c r="AJ3030">
        <v>-3.2092616958779002E-3</v>
      </c>
      <c r="AK3030">
        <v>0.108545496552842</v>
      </c>
      <c r="AL3030">
        <v>6.3541779719447203E-2</v>
      </c>
      <c r="AM3030">
        <v>0.14516971361987499</v>
      </c>
      <c r="AN3030">
        <v>6.2411759814733403E-2</v>
      </c>
      <c r="AO3030">
        <v>4.1719703232610899</v>
      </c>
      <c r="AP3030">
        <v>1.87800289396557</v>
      </c>
      <c r="AQ3030">
        <v>25.123777389889501</v>
      </c>
      <c r="AR3030">
        <v>0.60572848688945202</v>
      </c>
      <c r="AS3030">
        <v>0.62360829793938</v>
      </c>
      <c r="AT3030">
        <v>-1</v>
      </c>
      <c r="AU3030">
        <v>-1</v>
      </c>
      <c r="AV3030">
        <v>0.113916196714409</v>
      </c>
      <c r="AW3030">
        <v>41.335809111532598</v>
      </c>
      <c r="AX3030">
        <v>41.001921563142801</v>
      </c>
      <c r="AY3030">
        <v>9.6368259759583505E-2</v>
      </c>
      <c r="AZ3030">
        <v>-14.145392237927799</v>
      </c>
      <c r="BA3030">
        <v>1350</v>
      </c>
    </row>
    <row r="3031" spans="1:100" x14ac:dyDescent="0.25">
      <c r="A3031">
        <v>6403</v>
      </c>
      <c r="B3031" t="s">
        <v>3277</v>
      </c>
      <c r="C3031">
        <v>1</v>
      </c>
      <c r="D3031">
        <v>3.6780808625294901</v>
      </c>
      <c r="E3031">
        <v>2.1757476414710399E-2</v>
      </c>
      <c r="F3031">
        <v>5.7515663270048999E-2</v>
      </c>
      <c r="G3031">
        <v>6.3638324821297304E-2</v>
      </c>
      <c r="H3031">
        <v>4.4731895715573101E-2</v>
      </c>
      <c r="I3031">
        <v>0</v>
      </c>
      <c r="J3031">
        <v>2.6839137429343798</v>
      </c>
      <c r="K3031">
        <v>4.4731895715573101E-2</v>
      </c>
      <c r="L3031">
        <v>-1</v>
      </c>
      <c r="M3031">
        <v>-1</v>
      </c>
      <c r="N3031">
        <v>0.894637914311463</v>
      </c>
      <c r="O3031">
        <v>6.42563293028517</v>
      </c>
      <c r="P3031">
        <v>8.4867148022695807E-2</v>
      </c>
      <c r="Q3031">
        <v>0.153507344323627</v>
      </c>
      <c r="R3031">
        <v>5.0277871893111802E-2</v>
      </c>
      <c r="S3031">
        <v>0.32916601326620298</v>
      </c>
      <c r="T3031">
        <v>0.23975694309620599</v>
      </c>
      <c r="U3031">
        <v>4.00147922229208E-2</v>
      </c>
      <c r="V3031">
        <v>-3.2092616958779002E-3</v>
      </c>
      <c r="W3031">
        <v>22.4398636469551</v>
      </c>
      <c r="X3031">
        <v>0.57887640222380699</v>
      </c>
      <c r="Y3031">
        <v>-1</v>
      </c>
      <c r="Z3031">
        <v>-1</v>
      </c>
      <c r="AA3031">
        <v>33.0321732872819</v>
      </c>
      <c r="AB3031">
        <v>0.100272451404467</v>
      </c>
      <c r="AC3031">
        <v>4.1627991656747201E-2</v>
      </c>
      <c r="AD3031">
        <v>6.8940192307458195E-2</v>
      </c>
      <c r="AE3031">
        <v>10.542031768433599</v>
      </c>
      <c r="AF3031">
        <v>-1</v>
      </c>
      <c r="AG3031">
        <v>-1</v>
      </c>
      <c r="AH3031">
        <v>-1</v>
      </c>
      <c r="AI3031">
        <v>-6.4806894010443399E-4</v>
      </c>
      <c r="AJ3031">
        <v>-3.2092616958779002E-3</v>
      </c>
      <c r="AK3031">
        <v>0.108545496552842</v>
      </c>
      <c r="AL3031">
        <v>6.3541779719447203E-2</v>
      </c>
      <c r="AM3031">
        <v>0.14516971361987499</v>
      </c>
      <c r="AN3031">
        <v>6.2411759814733403E-2</v>
      </c>
      <c r="AO3031">
        <v>4.1719703232610899</v>
      </c>
      <c r="AP3031">
        <v>1.87800289396557</v>
      </c>
      <c r="AQ3031">
        <v>25.123777389889501</v>
      </c>
      <c r="AR3031">
        <v>0.60572848688945202</v>
      </c>
      <c r="AS3031">
        <v>0.62360829793938</v>
      </c>
      <c r="AT3031">
        <v>-1</v>
      </c>
      <c r="AU3031">
        <v>-1</v>
      </c>
      <c r="AV3031">
        <v>0.113916196714409</v>
      </c>
      <c r="AW3031">
        <v>41.335809111532598</v>
      </c>
      <c r="AX3031">
        <v>41.001921563142801</v>
      </c>
      <c r="AY3031">
        <v>9.6368259759583505E-2</v>
      </c>
      <c r="AZ3031">
        <v>-14.145392237927799</v>
      </c>
      <c r="BA3031">
        <v>1350</v>
      </c>
    </row>
    <row r="3032" spans="1:100" x14ac:dyDescent="0.25">
      <c r="A3032">
        <v>6404</v>
      </c>
      <c r="B3032" t="s">
        <v>3278</v>
      </c>
      <c r="C3032">
        <v>3</v>
      </c>
      <c r="D3032">
        <v>2.2240496729065224</v>
      </c>
      <c r="E3032">
        <v>0</v>
      </c>
      <c r="F3032">
        <v>-0.10368478450207746</v>
      </c>
      <c r="G3032">
        <v>-0.10368478450207746</v>
      </c>
      <c r="H3032">
        <v>0.17173451637277715</v>
      </c>
      <c r="I3032">
        <v>0</v>
      </c>
      <c r="J3032">
        <v>10.304070982366628</v>
      </c>
      <c r="K3032">
        <v>0.17173451637277715</v>
      </c>
      <c r="L3032">
        <v>-0.99999999999999856</v>
      </c>
      <c r="M3032">
        <v>-0.99999999999999856</v>
      </c>
      <c r="N3032">
        <v>3.4346903274555434</v>
      </c>
      <c r="O3032">
        <v>12.424435870771076</v>
      </c>
      <c r="P3032">
        <v>8.8907801216008608E-2</v>
      </c>
      <c r="Q3032">
        <v>-6.6624676310790214</v>
      </c>
      <c r="R3032">
        <v>-2.1261296882182137</v>
      </c>
      <c r="S3032">
        <v>0.3610972479479993</v>
      </c>
      <c r="T3032">
        <v>0.43797937334353404</v>
      </c>
      <c r="U3032">
        <v>0.21379529940478151</v>
      </c>
      <c r="V3032">
        <v>0</v>
      </c>
      <c r="W3032">
        <v>33.645496172941513</v>
      </c>
      <c r="X3032">
        <v>1.5871693425480842</v>
      </c>
      <c r="Y3032">
        <v>-0.99999999999999856</v>
      </c>
      <c r="Z3032">
        <v>-0.99999999999999856</v>
      </c>
      <c r="AA3032">
        <v>57.631932658856798</v>
      </c>
      <c r="AB3032">
        <v>8.7050737972892409E-2</v>
      </c>
      <c r="AC3032">
        <v>0.18655364619439121</v>
      </c>
      <c r="AD3032">
        <v>0.24864693931538637</v>
      </c>
      <c r="AE3032">
        <v>26.112566174133516</v>
      </c>
      <c r="AF3032">
        <v>-0.99999999999999856</v>
      </c>
      <c r="AG3032">
        <v>-0.99999999999999856</v>
      </c>
      <c r="AH3032">
        <v>-0.99999999999999856</v>
      </c>
      <c r="AI3032">
        <v>0</v>
      </c>
      <c r="AJ3032">
        <v>0</v>
      </c>
      <c r="AK3032">
        <v>6.3531374053811263E-3</v>
      </c>
      <c r="AL3032">
        <v>0.24708009967813901</v>
      </c>
      <c r="AM3032">
        <v>2.6836155947923306E-2</v>
      </c>
      <c r="AN3032">
        <v>-0.16431934366383585</v>
      </c>
      <c r="AO3032">
        <v>0.70266958572499072</v>
      </c>
      <c r="AP3032">
        <v>-2.8725830932052019</v>
      </c>
      <c r="AQ3032">
        <v>43.949567155308124</v>
      </c>
      <c r="AR3032">
        <v>1.0128719206963153</v>
      </c>
      <c r="AS3032">
        <v>1.7589038589208619</v>
      </c>
      <c r="AT3032">
        <v>-0.99999999999999856</v>
      </c>
      <c r="AU3032">
        <v>-0.99999999999999856</v>
      </c>
      <c r="AV3032">
        <v>-2.2298144727202915</v>
      </c>
      <c r="AW3032">
        <v>67.183785436422696</v>
      </c>
      <c r="AX3032">
        <v>67.183785436422696</v>
      </c>
      <c r="AY3032">
        <v>0.19133744001933917</v>
      </c>
      <c r="AZ3032">
        <v>0.93577521703326383</v>
      </c>
      <c r="BA3032">
        <v>1421.9623666214636</v>
      </c>
      <c r="CU3032" t="e">
        <v>#N/A</v>
      </c>
      <c r="CV3032" t="e">
        <v>#N/A</v>
      </c>
    </row>
    <row r="3033" spans="1:100" x14ac:dyDescent="0.25">
      <c r="A3033">
        <v>6405</v>
      </c>
      <c r="B3033" t="s">
        <v>3279</v>
      </c>
      <c r="C3033">
        <v>1</v>
      </c>
      <c r="D3033">
        <v>3.6780808625294901</v>
      </c>
      <c r="E3033">
        <v>2.1757476414710399E-2</v>
      </c>
      <c r="F3033">
        <v>5.7515663270048999E-2</v>
      </c>
      <c r="G3033">
        <v>6.3638324821297304E-2</v>
      </c>
      <c r="H3033">
        <v>4.4731895715573101E-2</v>
      </c>
      <c r="I3033">
        <v>0</v>
      </c>
      <c r="J3033">
        <v>2.6839137429343798</v>
      </c>
      <c r="K3033">
        <v>4.4731895715573101E-2</v>
      </c>
      <c r="L3033">
        <v>-1</v>
      </c>
      <c r="M3033">
        <v>-1</v>
      </c>
      <c r="N3033">
        <v>0.894637914311463</v>
      </c>
      <c r="O3033">
        <v>6.42563293028517</v>
      </c>
      <c r="P3033">
        <v>8.4867148022695807E-2</v>
      </c>
      <c r="Q3033">
        <v>0.153507344323627</v>
      </c>
      <c r="R3033">
        <v>5.0277871893111802E-2</v>
      </c>
      <c r="S3033">
        <v>0.32916601326620298</v>
      </c>
      <c r="T3033">
        <v>0.23975694309620599</v>
      </c>
      <c r="U3033">
        <v>4.00147922229208E-2</v>
      </c>
      <c r="V3033">
        <v>-3.2092616958779002E-3</v>
      </c>
      <c r="W3033">
        <v>22.4398636469551</v>
      </c>
      <c r="X3033">
        <v>0.57887640222380699</v>
      </c>
      <c r="Y3033">
        <v>-1</v>
      </c>
      <c r="Z3033">
        <v>-1</v>
      </c>
      <c r="AA3033">
        <v>33.0321732872819</v>
      </c>
      <c r="AB3033">
        <v>0.100272451404467</v>
      </c>
      <c r="AC3033">
        <v>4.1627991656747201E-2</v>
      </c>
      <c r="AD3033">
        <v>6.8940192307458195E-2</v>
      </c>
      <c r="AE3033">
        <v>10.542031768433599</v>
      </c>
      <c r="AF3033">
        <v>-1</v>
      </c>
      <c r="AG3033">
        <v>-1</v>
      </c>
      <c r="AH3033">
        <v>-1</v>
      </c>
      <c r="AI3033">
        <v>-6.4806894010443399E-4</v>
      </c>
      <c r="AJ3033">
        <v>-3.2092616958779002E-3</v>
      </c>
      <c r="AK3033">
        <v>0.108545496552842</v>
      </c>
      <c r="AL3033">
        <v>6.3541779719447203E-2</v>
      </c>
      <c r="AM3033">
        <v>0.14516971361987499</v>
      </c>
      <c r="AN3033">
        <v>6.2411759814733403E-2</v>
      </c>
      <c r="AO3033">
        <v>4.1719703232610899</v>
      </c>
      <c r="AP3033">
        <v>1.87800289396557</v>
      </c>
      <c r="AQ3033">
        <v>25.123777389889501</v>
      </c>
      <c r="AR3033">
        <v>0.60572848688945202</v>
      </c>
      <c r="AS3033">
        <v>0.62360829793938</v>
      </c>
      <c r="AT3033">
        <v>-1</v>
      </c>
      <c r="AU3033">
        <v>-1</v>
      </c>
      <c r="AV3033">
        <v>0.113916196714409</v>
      </c>
      <c r="AW3033">
        <v>41.335809111532598</v>
      </c>
      <c r="AX3033">
        <v>41.001921563142801</v>
      </c>
      <c r="AY3033">
        <v>9.6368259759583505E-2</v>
      </c>
      <c r="AZ3033">
        <v>-14.145392237927799</v>
      </c>
      <c r="BA3033">
        <v>1350</v>
      </c>
    </row>
    <row r="3034" spans="1:100" x14ac:dyDescent="0.25">
      <c r="A3034">
        <v>6406</v>
      </c>
      <c r="B3034" t="s">
        <v>3280</v>
      </c>
      <c r="C3034">
        <v>1</v>
      </c>
      <c r="D3034">
        <v>3.6780808625294901</v>
      </c>
      <c r="E3034">
        <v>2.1757476414710399E-2</v>
      </c>
      <c r="F3034">
        <v>5.7515663270048999E-2</v>
      </c>
      <c r="G3034">
        <v>6.3638324821297304E-2</v>
      </c>
      <c r="H3034">
        <v>4.4731895715573101E-2</v>
      </c>
      <c r="I3034">
        <v>0</v>
      </c>
      <c r="J3034">
        <v>2.6839137429343798</v>
      </c>
      <c r="K3034">
        <v>4.4731895715573101E-2</v>
      </c>
      <c r="L3034">
        <v>-1</v>
      </c>
      <c r="M3034">
        <v>-1</v>
      </c>
      <c r="N3034">
        <v>0.894637914311463</v>
      </c>
      <c r="O3034">
        <v>6.42563293028517</v>
      </c>
      <c r="P3034">
        <v>8.4867148022695807E-2</v>
      </c>
      <c r="Q3034">
        <v>0.153507344323627</v>
      </c>
      <c r="R3034">
        <v>5.0277871893111802E-2</v>
      </c>
      <c r="S3034">
        <v>0.32916601326620298</v>
      </c>
      <c r="T3034">
        <v>0.23975694309620599</v>
      </c>
      <c r="U3034">
        <v>4.00147922229208E-2</v>
      </c>
      <c r="V3034">
        <v>-3.2092616958779002E-3</v>
      </c>
      <c r="W3034">
        <v>22.4398636469551</v>
      </c>
      <c r="X3034">
        <v>0.57887640222380699</v>
      </c>
      <c r="Y3034">
        <v>-1</v>
      </c>
      <c r="Z3034">
        <v>-1</v>
      </c>
      <c r="AA3034">
        <v>33.0321732872819</v>
      </c>
      <c r="AB3034">
        <v>0.100272451404467</v>
      </c>
      <c r="AC3034">
        <v>4.1627991656747201E-2</v>
      </c>
      <c r="AD3034">
        <v>6.8940192307458195E-2</v>
      </c>
      <c r="AE3034">
        <v>10.542031768433599</v>
      </c>
      <c r="AF3034">
        <v>-1</v>
      </c>
      <c r="AG3034">
        <v>-1</v>
      </c>
      <c r="AH3034">
        <v>-1</v>
      </c>
      <c r="AI3034">
        <v>-6.4806894010443399E-4</v>
      </c>
      <c r="AJ3034">
        <v>-3.2092616958779002E-3</v>
      </c>
      <c r="AK3034">
        <v>0.108545496552842</v>
      </c>
      <c r="AL3034">
        <v>6.3541779719447203E-2</v>
      </c>
      <c r="AM3034">
        <v>0.14516971361987499</v>
      </c>
      <c r="AN3034">
        <v>6.2411759814733403E-2</v>
      </c>
      <c r="AO3034">
        <v>4.1719703232610899</v>
      </c>
      <c r="AP3034">
        <v>1.87800289396557</v>
      </c>
      <c r="AQ3034">
        <v>25.123777389889501</v>
      </c>
      <c r="AR3034">
        <v>0.60572848688945202</v>
      </c>
      <c r="AS3034">
        <v>0.62360829793938</v>
      </c>
      <c r="AT3034">
        <v>-1</v>
      </c>
      <c r="AU3034">
        <v>-1</v>
      </c>
      <c r="AV3034">
        <v>0.113916196714409</v>
      </c>
      <c r="AW3034">
        <v>41.335809111532598</v>
      </c>
      <c r="AX3034">
        <v>41.001921563142801</v>
      </c>
      <c r="AY3034">
        <v>9.6368259759583505E-2</v>
      </c>
      <c r="AZ3034">
        <v>-14.145392237927799</v>
      </c>
      <c r="BA3034">
        <v>1350</v>
      </c>
    </row>
    <row r="3035" spans="1:100" x14ac:dyDescent="0.25">
      <c r="A3035">
        <v>6407</v>
      </c>
      <c r="B3035" t="s">
        <v>3281</v>
      </c>
      <c r="C3035">
        <v>1</v>
      </c>
      <c r="D3035">
        <v>3.6780808625294901</v>
      </c>
      <c r="E3035">
        <v>2.1757476414710399E-2</v>
      </c>
      <c r="F3035">
        <v>5.7515663270048999E-2</v>
      </c>
      <c r="G3035">
        <v>6.3638324821297304E-2</v>
      </c>
      <c r="H3035">
        <v>4.4731895715573101E-2</v>
      </c>
      <c r="I3035">
        <v>0</v>
      </c>
      <c r="J3035">
        <v>2.6839137429343798</v>
      </c>
      <c r="K3035">
        <v>4.4731895715573101E-2</v>
      </c>
      <c r="L3035">
        <v>-1</v>
      </c>
      <c r="M3035">
        <v>-1</v>
      </c>
      <c r="N3035">
        <v>0.894637914311463</v>
      </c>
      <c r="O3035">
        <v>6.42563293028517</v>
      </c>
      <c r="P3035">
        <v>8.4867148022695807E-2</v>
      </c>
      <c r="Q3035">
        <v>0.153507344323627</v>
      </c>
      <c r="R3035">
        <v>5.0277871893111802E-2</v>
      </c>
      <c r="S3035">
        <v>0.32916601326620298</v>
      </c>
      <c r="T3035">
        <v>0.23975694309620599</v>
      </c>
      <c r="U3035">
        <v>4.00147922229208E-2</v>
      </c>
      <c r="V3035">
        <v>-3.2092616958779002E-3</v>
      </c>
      <c r="W3035">
        <v>22.4398636469551</v>
      </c>
      <c r="X3035">
        <v>0.57887640222380699</v>
      </c>
      <c r="Y3035">
        <v>-1</v>
      </c>
      <c r="Z3035">
        <v>-1</v>
      </c>
      <c r="AA3035">
        <v>33.0321732872819</v>
      </c>
      <c r="AB3035">
        <v>0.100272451404467</v>
      </c>
      <c r="AC3035">
        <v>4.1627991656747201E-2</v>
      </c>
      <c r="AD3035">
        <v>6.8940192307458195E-2</v>
      </c>
      <c r="AE3035">
        <v>10.542031768433599</v>
      </c>
      <c r="AF3035">
        <v>-1</v>
      </c>
      <c r="AG3035">
        <v>-1</v>
      </c>
      <c r="AH3035">
        <v>-1</v>
      </c>
      <c r="AI3035">
        <v>-6.4806894010443399E-4</v>
      </c>
      <c r="AJ3035">
        <v>-3.2092616958779002E-3</v>
      </c>
      <c r="AK3035">
        <v>0.108545496552842</v>
      </c>
      <c r="AL3035">
        <v>6.3541779719447203E-2</v>
      </c>
      <c r="AM3035">
        <v>0.14516971361987499</v>
      </c>
      <c r="AN3035">
        <v>6.2411759814733403E-2</v>
      </c>
      <c r="AO3035">
        <v>4.1719703232610899</v>
      </c>
      <c r="AP3035">
        <v>1.87800289396557</v>
      </c>
      <c r="AQ3035">
        <v>25.123777389889501</v>
      </c>
      <c r="AR3035">
        <v>0.60572848688945202</v>
      </c>
      <c r="AS3035">
        <v>0.62360829793938</v>
      </c>
      <c r="AT3035">
        <v>-1</v>
      </c>
      <c r="AU3035">
        <v>-1</v>
      </c>
      <c r="AV3035">
        <v>0.113916196714409</v>
      </c>
      <c r="AW3035">
        <v>41.335809111532598</v>
      </c>
      <c r="AX3035">
        <v>41.001921563142801</v>
      </c>
      <c r="AY3035">
        <v>9.6368259759583505E-2</v>
      </c>
      <c r="AZ3035">
        <v>-14.145392237927799</v>
      </c>
      <c r="BA3035">
        <v>1350</v>
      </c>
    </row>
    <row r="3036" spans="1:100" x14ac:dyDescent="0.25">
      <c r="A3036">
        <v>6408</v>
      </c>
      <c r="B3036" t="s">
        <v>3282</v>
      </c>
      <c r="C3036">
        <v>1</v>
      </c>
      <c r="D3036">
        <v>3.6780808625294901</v>
      </c>
      <c r="E3036">
        <v>2.1757476414710399E-2</v>
      </c>
      <c r="F3036">
        <v>5.7515663270048999E-2</v>
      </c>
      <c r="G3036">
        <v>6.3638324821297304E-2</v>
      </c>
      <c r="H3036">
        <v>4.4731895715573101E-2</v>
      </c>
      <c r="I3036">
        <v>0</v>
      </c>
      <c r="J3036">
        <v>2.6839137429343798</v>
      </c>
      <c r="K3036">
        <v>4.4731895715573101E-2</v>
      </c>
      <c r="L3036">
        <v>-1</v>
      </c>
      <c r="M3036">
        <v>-1</v>
      </c>
      <c r="N3036">
        <v>0.894637914311463</v>
      </c>
      <c r="O3036">
        <v>6.42563293028517</v>
      </c>
      <c r="P3036">
        <v>8.4867148022695807E-2</v>
      </c>
      <c r="Q3036">
        <v>0.153507344323627</v>
      </c>
      <c r="R3036">
        <v>5.0277871893111802E-2</v>
      </c>
      <c r="S3036">
        <v>0.32916601326620298</v>
      </c>
      <c r="T3036">
        <v>0.23975694309620599</v>
      </c>
      <c r="U3036">
        <v>4.00147922229208E-2</v>
      </c>
      <c r="V3036">
        <v>-3.2092616958779002E-3</v>
      </c>
      <c r="W3036">
        <v>22.4398636469551</v>
      </c>
      <c r="X3036">
        <v>0.57887640222380699</v>
      </c>
      <c r="Y3036">
        <v>-1</v>
      </c>
      <c r="Z3036">
        <v>-1</v>
      </c>
      <c r="AA3036">
        <v>33.0321732872819</v>
      </c>
      <c r="AB3036">
        <v>0.100272451404467</v>
      </c>
      <c r="AC3036">
        <v>4.1627991656747201E-2</v>
      </c>
      <c r="AD3036">
        <v>6.8940192307458195E-2</v>
      </c>
      <c r="AE3036">
        <v>10.542031768433599</v>
      </c>
      <c r="AF3036">
        <v>-1</v>
      </c>
      <c r="AG3036">
        <v>-1</v>
      </c>
      <c r="AH3036">
        <v>-1</v>
      </c>
      <c r="AI3036">
        <v>-6.4806894010443399E-4</v>
      </c>
      <c r="AJ3036">
        <v>-3.2092616958779002E-3</v>
      </c>
      <c r="AK3036">
        <v>0.108545496552842</v>
      </c>
      <c r="AL3036">
        <v>6.3541779719447203E-2</v>
      </c>
      <c r="AM3036">
        <v>0.14516971361987499</v>
      </c>
      <c r="AN3036">
        <v>6.2411759814733403E-2</v>
      </c>
      <c r="AO3036">
        <v>4.1719703232610899</v>
      </c>
      <c r="AP3036">
        <v>1.87800289396557</v>
      </c>
      <c r="AQ3036">
        <v>25.123777389889501</v>
      </c>
      <c r="AR3036">
        <v>0.60572848688945202</v>
      </c>
      <c r="AS3036">
        <v>0.62360829793938</v>
      </c>
      <c r="AT3036">
        <v>-1</v>
      </c>
      <c r="AU3036">
        <v>-1</v>
      </c>
      <c r="AV3036">
        <v>0.113916196714409</v>
      </c>
      <c r="AW3036">
        <v>41.335809111532598</v>
      </c>
      <c r="AX3036">
        <v>41.001921563142801</v>
      </c>
      <c r="AY3036">
        <v>9.6368259759583505E-2</v>
      </c>
      <c r="AZ3036">
        <v>-14.145392237927799</v>
      </c>
      <c r="BA3036">
        <v>1350</v>
      </c>
    </row>
    <row r="3037" spans="1:100" x14ac:dyDescent="0.25">
      <c r="A3037">
        <v>6409</v>
      </c>
      <c r="B3037" t="s">
        <v>3283</v>
      </c>
      <c r="C3037">
        <v>3</v>
      </c>
      <c r="D3037">
        <v>-1.2470565344549192</v>
      </c>
      <c r="E3037">
        <v>-0.17238348809156653</v>
      </c>
      <c r="F3037">
        <v>-0.36632753561103548</v>
      </c>
      <c r="G3037">
        <v>-0.41848399209615605</v>
      </c>
      <c r="H3037">
        <v>3.9809391260228089E-2</v>
      </c>
      <c r="I3037">
        <v>0</v>
      </c>
      <c r="J3037">
        <v>2.3885634756136893</v>
      </c>
      <c r="K3037">
        <v>3.9809391260228089E-2</v>
      </c>
      <c r="L3037">
        <v>-1</v>
      </c>
      <c r="M3037">
        <v>-1</v>
      </c>
      <c r="N3037">
        <v>0.79618782520456166</v>
      </c>
      <c r="O3037">
        <v>0.72302294906260778</v>
      </c>
      <c r="P3037">
        <v>0.5193369693476857</v>
      </c>
      <c r="Q3037">
        <v>-1.2782660437845197</v>
      </c>
      <c r="R3037">
        <v>-0.39643548661879557</v>
      </c>
      <c r="S3037">
        <v>0.33333333333333337</v>
      </c>
      <c r="T3037">
        <v>0.33982393269225342</v>
      </c>
      <c r="U3037">
        <v>0.19651553449871492</v>
      </c>
      <c r="V3037">
        <v>-3.5335627575467675E-2</v>
      </c>
      <c r="W3037">
        <v>31.781111267544233</v>
      </c>
      <c r="X3037">
        <v>1.1993724063083946</v>
      </c>
      <c r="Y3037">
        <v>-1</v>
      </c>
      <c r="Z3037">
        <v>-1</v>
      </c>
      <c r="AA3037">
        <v>35.240968812896512</v>
      </c>
      <c r="AB3037">
        <v>-0.30505998319797323</v>
      </c>
      <c r="AC3037">
        <v>0.57685456614018227</v>
      </c>
      <c r="AD3037">
        <v>-0.19466872230278795</v>
      </c>
      <c r="AE3037">
        <v>3.8562930319710533</v>
      </c>
      <c r="AF3037">
        <v>-1</v>
      </c>
      <c r="AG3037">
        <v>-1</v>
      </c>
      <c r="AH3037">
        <v>-1</v>
      </c>
      <c r="AI3037">
        <v>0</v>
      </c>
      <c r="AJ3037">
        <v>-3.5335627575467675E-2</v>
      </c>
      <c r="AK3037">
        <v>9.0689844905349291E-3</v>
      </c>
      <c r="AL3037">
        <v>-0.11372834806847543</v>
      </c>
      <c r="AM3037">
        <v>0.20965828566907135</v>
      </c>
      <c r="AN3037">
        <v>0.22415857565232641</v>
      </c>
      <c r="AO3037">
        <v>5.2868020641794597</v>
      </c>
      <c r="AP3037">
        <v>5.0353226509657842</v>
      </c>
      <c r="AQ3037">
        <v>34.16967474315792</v>
      </c>
      <c r="AR3037">
        <v>0.83433717294883369</v>
      </c>
      <c r="AS3037">
        <v>1.2391817975686226</v>
      </c>
      <c r="AT3037">
        <v>-1</v>
      </c>
      <c r="AU3037">
        <v>-1</v>
      </c>
      <c r="AV3037">
        <v>-0.81491947871495163</v>
      </c>
      <c r="AW3037">
        <v>40.999314412924853</v>
      </c>
      <c r="AX3037">
        <v>37.465751655378092</v>
      </c>
      <c r="AY3037">
        <v>-2.0277779726597479E-2</v>
      </c>
      <c r="AZ3037">
        <v>-18.805498359351962</v>
      </c>
      <c r="BA3037">
        <v>1369.8175662048191</v>
      </c>
    </row>
    <row r="3038" spans="1:100" x14ac:dyDescent="0.25">
      <c r="A3038">
        <v>6410</v>
      </c>
      <c r="B3038" t="s">
        <v>3284</v>
      </c>
      <c r="C3038">
        <v>1</v>
      </c>
      <c r="D3038">
        <v>3.6780808625294901</v>
      </c>
      <c r="E3038">
        <v>2.1757476414710399E-2</v>
      </c>
      <c r="F3038">
        <v>5.7515663270048999E-2</v>
      </c>
      <c r="G3038">
        <v>6.3638324821297304E-2</v>
      </c>
      <c r="H3038">
        <v>4.4731895715573101E-2</v>
      </c>
      <c r="I3038">
        <v>0</v>
      </c>
      <c r="J3038">
        <v>2.6839137429343798</v>
      </c>
      <c r="K3038">
        <v>4.4731895715573101E-2</v>
      </c>
      <c r="L3038">
        <v>-1</v>
      </c>
      <c r="M3038">
        <v>-1</v>
      </c>
      <c r="N3038">
        <v>0.894637914311463</v>
      </c>
      <c r="O3038">
        <v>6.42563293028517</v>
      </c>
      <c r="P3038">
        <v>8.4867148022695807E-2</v>
      </c>
      <c r="Q3038">
        <v>0.153507344323627</v>
      </c>
      <c r="R3038">
        <v>5.0277871893111802E-2</v>
      </c>
      <c r="S3038">
        <v>0.32916601326620298</v>
      </c>
      <c r="T3038">
        <v>0.23975694309620599</v>
      </c>
      <c r="U3038">
        <v>4.00147922229208E-2</v>
      </c>
      <c r="V3038">
        <v>-3.2092616958779002E-3</v>
      </c>
      <c r="W3038">
        <v>22.4398636469551</v>
      </c>
      <c r="X3038">
        <v>0.57887640222380699</v>
      </c>
      <c r="Y3038">
        <v>-1</v>
      </c>
      <c r="Z3038">
        <v>-1</v>
      </c>
      <c r="AA3038">
        <v>33.0321732872819</v>
      </c>
      <c r="AB3038">
        <v>0.100272451404467</v>
      </c>
      <c r="AC3038">
        <v>4.1627991656747201E-2</v>
      </c>
      <c r="AD3038">
        <v>6.8940192307458195E-2</v>
      </c>
      <c r="AE3038">
        <v>10.542031768433599</v>
      </c>
      <c r="AF3038">
        <v>-1</v>
      </c>
      <c r="AG3038">
        <v>-1</v>
      </c>
      <c r="AH3038">
        <v>-1</v>
      </c>
      <c r="AI3038">
        <v>-6.4806894010443399E-4</v>
      </c>
      <c r="AJ3038">
        <v>-3.2092616958779002E-3</v>
      </c>
      <c r="AK3038">
        <v>0.108545496552842</v>
      </c>
      <c r="AL3038">
        <v>6.3541779719447203E-2</v>
      </c>
      <c r="AM3038">
        <v>0.14516971361987499</v>
      </c>
      <c r="AN3038">
        <v>6.2411759814733403E-2</v>
      </c>
      <c r="AO3038">
        <v>4.1719703232610899</v>
      </c>
      <c r="AP3038">
        <v>1.87800289396557</v>
      </c>
      <c r="AQ3038">
        <v>25.123777389889501</v>
      </c>
      <c r="AR3038">
        <v>0.60572848688945202</v>
      </c>
      <c r="AS3038">
        <v>0.62360829793938</v>
      </c>
      <c r="AT3038">
        <v>-1</v>
      </c>
      <c r="AU3038">
        <v>-1</v>
      </c>
      <c r="AV3038">
        <v>0.113916196714409</v>
      </c>
      <c r="AW3038">
        <v>41.335809111532598</v>
      </c>
      <c r="AX3038">
        <v>41.001921563142801</v>
      </c>
      <c r="AY3038">
        <v>9.6368259759583505E-2</v>
      </c>
      <c r="AZ3038">
        <v>-14.145392237927799</v>
      </c>
      <c r="BA3038">
        <v>1350</v>
      </c>
    </row>
    <row r="3039" spans="1:100" x14ac:dyDescent="0.25">
      <c r="A3039">
        <v>6411</v>
      </c>
      <c r="B3039" t="s">
        <v>3285</v>
      </c>
      <c r="C3039">
        <v>3</v>
      </c>
      <c r="D3039">
        <v>1.1866829466206246</v>
      </c>
      <c r="E3039">
        <v>0</v>
      </c>
      <c r="F3039">
        <v>-0.13889442029816573</v>
      </c>
      <c r="G3039">
        <v>-0.13889442029816573</v>
      </c>
      <c r="H3039">
        <v>0.14650572199349363</v>
      </c>
      <c r="I3039">
        <v>0</v>
      </c>
      <c r="J3039">
        <v>8.7903433196096188</v>
      </c>
      <c r="K3039">
        <v>0.14650572199349363</v>
      </c>
      <c r="L3039">
        <v>-0.99999999999999978</v>
      </c>
      <c r="M3039">
        <v>-0.99999999999999978</v>
      </c>
      <c r="N3039">
        <v>2.9301144398698731</v>
      </c>
      <c r="O3039">
        <v>9.8381318459320717</v>
      </c>
      <c r="P3039">
        <v>0.50530109044258764</v>
      </c>
      <c r="Q3039">
        <v>8.4093627011771162</v>
      </c>
      <c r="R3039">
        <v>2.7911258196581104</v>
      </c>
      <c r="S3039">
        <v>0.35160958664922876</v>
      </c>
      <c r="T3039">
        <v>0.46394293184308227</v>
      </c>
      <c r="U3039">
        <v>0.1089183698959561</v>
      </c>
      <c r="V3039">
        <v>0</v>
      </c>
      <c r="W3039">
        <v>31.118606655790913</v>
      </c>
      <c r="X3039">
        <v>1.2617750403699213</v>
      </c>
      <c r="Y3039">
        <v>-0.99999999999999978</v>
      </c>
      <c r="Z3039">
        <v>-0.99999999999999978</v>
      </c>
      <c r="AA3039">
        <v>38.21894024941826</v>
      </c>
      <c r="AB3039">
        <v>-6.0499222549496245E-2</v>
      </c>
      <c r="AC3039">
        <v>0.16329134544313434</v>
      </c>
      <c r="AD3039">
        <v>-1.6607967414254493E-2</v>
      </c>
      <c r="AE3039">
        <v>4.3092077739691792</v>
      </c>
      <c r="AF3039">
        <v>-0.99999999999999978</v>
      </c>
      <c r="AG3039">
        <v>-0.99999999999999978</v>
      </c>
      <c r="AH3039">
        <v>-0.99999999999999978</v>
      </c>
      <c r="AI3039">
        <v>-1.2805719994684554E-2</v>
      </c>
      <c r="AJ3039">
        <v>0</v>
      </c>
      <c r="AK3039">
        <v>9.4819041015717351E-2</v>
      </c>
      <c r="AL3039">
        <v>-1.4849393382081416E-2</v>
      </c>
      <c r="AM3039">
        <v>2.7230295447934955E-2</v>
      </c>
      <c r="AN3039">
        <v>-1.0240438681051069E-2</v>
      </c>
      <c r="AO3039">
        <v>1.1548525912769603</v>
      </c>
      <c r="AP3039">
        <v>-0.33025793393668434</v>
      </c>
      <c r="AQ3039">
        <v>39.908949975400532</v>
      </c>
      <c r="AR3039">
        <v>0.92447088838826708</v>
      </c>
      <c r="AS3039">
        <v>1.4082807623634142</v>
      </c>
      <c r="AT3039">
        <v>-0.99999999999999978</v>
      </c>
      <c r="AU3039">
        <v>-0.99999999999999978</v>
      </c>
      <c r="AV3039">
        <v>2.6522313993599447</v>
      </c>
      <c r="AW3039">
        <v>47.726814161413628</v>
      </c>
      <c r="AX3039">
        <v>47.470699761519938</v>
      </c>
      <c r="AY3039">
        <v>0.13486041000234802</v>
      </c>
      <c r="AZ3039">
        <v>5.6274360239646324</v>
      </c>
      <c r="BA3039">
        <v>1389.7443560364757</v>
      </c>
    </row>
    <row r="3040" spans="1:100" x14ac:dyDescent="0.25">
      <c r="A3040">
        <v>6412</v>
      </c>
      <c r="B3040" t="s">
        <v>3286</v>
      </c>
      <c r="C3040">
        <v>1</v>
      </c>
      <c r="D3040">
        <v>3.6780808625294901</v>
      </c>
      <c r="E3040">
        <v>2.1757476414710399E-2</v>
      </c>
      <c r="F3040">
        <v>5.7515663270048999E-2</v>
      </c>
      <c r="G3040">
        <v>6.3638324821297304E-2</v>
      </c>
      <c r="H3040">
        <v>4.4731895715573101E-2</v>
      </c>
      <c r="I3040">
        <v>0</v>
      </c>
      <c r="J3040">
        <v>2.6839137429343798</v>
      </c>
      <c r="K3040">
        <v>4.4731895715573101E-2</v>
      </c>
      <c r="L3040">
        <v>-1</v>
      </c>
      <c r="M3040">
        <v>-1</v>
      </c>
      <c r="N3040">
        <v>0.894637914311463</v>
      </c>
      <c r="O3040">
        <v>6.42563293028517</v>
      </c>
      <c r="P3040">
        <v>8.4867148022695807E-2</v>
      </c>
      <c r="Q3040">
        <v>0.153507344323627</v>
      </c>
      <c r="R3040">
        <v>5.0277871893111802E-2</v>
      </c>
      <c r="S3040">
        <v>0.32916601326620298</v>
      </c>
      <c r="T3040">
        <v>0.23975694309620599</v>
      </c>
      <c r="U3040">
        <v>4.00147922229208E-2</v>
      </c>
      <c r="V3040">
        <v>-3.2092616958779002E-3</v>
      </c>
      <c r="W3040">
        <v>22.4398636469551</v>
      </c>
      <c r="X3040">
        <v>0.57887640222380699</v>
      </c>
      <c r="Y3040">
        <v>-1</v>
      </c>
      <c r="Z3040">
        <v>-1</v>
      </c>
      <c r="AA3040">
        <v>33.0321732872819</v>
      </c>
      <c r="AB3040">
        <v>0.100272451404467</v>
      </c>
      <c r="AC3040">
        <v>4.1627991656747201E-2</v>
      </c>
      <c r="AD3040">
        <v>6.8940192307458195E-2</v>
      </c>
      <c r="AE3040">
        <v>10.542031768433599</v>
      </c>
      <c r="AF3040">
        <v>-1</v>
      </c>
      <c r="AG3040">
        <v>-1</v>
      </c>
      <c r="AH3040">
        <v>-1</v>
      </c>
      <c r="AI3040">
        <v>-6.4806894010443399E-4</v>
      </c>
      <c r="AJ3040">
        <v>-3.2092616958779002E-3</v>
      </c>
      <c r="AK3040">
        <v>0.108545496552842</v>
      </c>
      <c r="AL3040">
        <v>6.3541779719447203E-2</v>
      </c>
      <c r="AM3040">
        <v>0.14516971361987499</v>
      </c>
      <c r="AN3040">
        <v>6.2411759814733403E-2</v>
      </c>
      <c r="AO3040">
        <v>4.1719703232610899</v>
      </c>
      <c r="AP3040">
        <v>1.87800289396557</v>
      </c>
      <c r="AQ3040">
        <v>25.123777389889501</v>
      </c>
      <c r="AR3040">
        <v>0.60572848688945202</v>
      </c>
      <c r="AS3040">
        <v>0.62360829793938</v>
      </c>
      <c r="AT3040">
        <v>-1</v>
      </c>
      <c r="AU3040">
        <v>-1</v>
      </c>
      <c r="AV3040">
        <v>0.113916196714409</v>
      </c>
      <c r="AW3040">
        <v>41.335809111532598</v>
      </c>
      <c r="AX3040">
        <v>41.001921563142801</v>
      </c>
      <c r="AY3040">
        <v>9.6368259759583505E-2</v>
      </c>
      <c r="AZ3040">
        <v>-14.145392237927799</v>
      </c>
      <c r="BA3040">
        <v>1350</v>
      </c>
    </row>
    <row r="3041" spans="1:100" x14ac:dyDescent="0.25">
      <c r="A3041">
        <v>6413</v>
      </c>
      <c r="B3041" t="s">
        <v>3287</v>
      </c>
      <c r="C3041">
        <v>3</v>
      </c>
      <c r="D3041">
        <v>4.6861098631436349</v>
      </c>
      <c r="E3041">
        <v>-9.8814411070373941E-4</v>
      </c>
      <c r="F3041">
        <v>-4.5022284416546966E-2</v>
      </c>
      <c r="G3041">
        <v>-4.5022284416546966E-2</v>
      </c>
      <c r="H3041">
        <v>6.6117022296814043E-2</v>
      </c>
      <c r="I3041">
        <v>0</v>
      </c>
      <c r="J3041">
        <v>3.9670213378088408</v>
      </c>
      <c r="K3041">
        <v>6.6117022296814043E-2</v>
      </c>
      <c r="L3041">
        <v>-0.99999999999999911</v>
      </c>
      <c r="M3041">
        <v>-0.99999999999999911</v>
      </c>
      <c r="N3041">
        <v>1.3223404459362809</v>
      </c>
      <c r="O3041">
        <v>8.6081089165359295</v>
      </c>
      <c r="P3041">
        <v>-0.56455669769256411</v>
      </c>
      <c r="Q3041">
        <v>0.37547397064040089</v>
      </c>
      <c r="R3041">
        <v>0.13658494231424834</v>
      </c>
      <c r="S3041">
        <v>0.33333333333333304</v>
      </c>
      <c r="T3041">
        <v>0.38263852245693519</v>
      </c>
      <c r="U3041">
        <v>0.21828760122957899</v>
      </c>
      <c r="V3041">
        <v>0</v>
      </c>
      <c r="W3041">
        <v>34.725697388921319</v>
      </c>
      <c r="X3041">
        <v>1.5723104275353725</v>
      </c>
      <c r="Y3041">
        <v>-0.99999999999999911</v>
      </c>
      <c r="Z3041">
        <v>-0.99999999999999911</v>
      </c>
      <c r="AA3041">
        <v>50.975327935665881</v>
      </c>
      <c r="AB3041">
        <v>0.20286253543952562</v>
      </c>
      <c r="AC3041">
        <v>8.9932480206428883E-2</v>
      </c>
      <c r="AD3041">
        <v>2.9465896442652004E-2</v>
      </c>
      <c r="AE3041">
        <v>16.113045604430319</v>
      </c>
      <c r="AF3041">
        <v>-0.99999999999999911</v>
      </c>
      <c r="AG3041">
        <v>-0.99999999999999911</v>
      </c>
      <c r="AH3041">
        <v>-0.99999999999999911</v>
      </c>
      <c r="AI3041">
        <v>0</v>
      </c>
      <c r="AJ3041">
        <v>0</v>
      </c>
      <c r="AK3041">
        <v>-0.16042304602692004</v>
      </c>
      <c r="AL3041">
        <v>4.1590316759469573E-2</v>
      </c>
      <c r="AM3041">
        <v>0.11478522576578537</v>
      </c>
      <c r="AN3041">
        <v>0.15868772210696422</v>
      </c>
      <c r="AO3041">
        <v>2.0675154140100336</v>
      </c>
      <c r="AP3041">
        <v>4.1751446364714511</v>
      </c>
      <c r="AQ3041">
        <v>38.692718726730156</v>
      </c>
      <c r="AR3041">
        <v>0.93425945701984703</v>
      </c>
      <c r="AS3041">
        <v>1.6384274498321867</v>
      </c>
      <c r="AT3041">
        <v>-0.99999999999999911</v>
      </c>
      <c r="AU3041">
        <v>-0.99999999999999911</v>
      </c>
      <c r="AV3041">
        <v>9.1562657897701349E-2</v>
      </c>
      <c r="AW3041">
        <v>63.758581488673258</v>
      </c>
      <c r="AX3041">
        <v>63.758581488673258</v>
      </c>
      <c r="AY3041">
        <v>0.44567242484303815</v>
      </c>
      <c r="AZ3041">
        <v>26.919028558036025</v>
      </c>
      <c r="BA3041">
        <v>1413.452681222175</v>
      </c>
    </row>
    <row r="3042" spans="1:100" x14ac:dyDescent="0.25">
      <c r="A3042">
        <v>6414</v>
      </c>
      <c r="B3042" t="s">
        <v>3288</v>
      </c>
      <c r="C3042">
        <v>1</v>
      </c>
      <c r="D3042">
        <v>3.6780808625294901</v>
      </c>
      <c r="E3042">
        <v>2.1757476414710399E-2</v>
      </c>
      <c r="F3042">
        <v>5.7515663270048999E-2</v>
      </c>
      <c r="G3042">
        <v>6.3638324821297304E-2</v>
      </c>
      <c r="H3042">
        <v>4.4731895715573101E-2</v>
      </c>
      <c r="I3042">
        <v>0</v>
      </c>
      <c r="J3042">
        <v>2.6839137429343798</v>
      </c>
      <c r="K3042">
        <v>4.4731895715573101E-2</v>
      </c>
      <c r="L3042">
        <v>-1</v>
      </c>
      <c r="M3042">
        <v>-1</v>
      </c>
      <c r="N3042">
        <v>0.894637914311463</v>
      </c>
      <c r="O3042">
        <v>6.42563293028517</v>
      </c>
      <c r="P3042">
        <v>8.4867148022695807E-2</v>
      </c>
      <c r="Q3042">
        <v>0.153507344323627</v>
      </c>
      <c r="R3042">
        <v>5.0277871893111802E-2</v>
      </c>
      <c r="S3042">
        <v>0.32916601326620298</v>
      </c>
      <c r="T3042">
        <v>0.23975694309620599</v>
      </c>
      <c r="U3042">
        <v>4.00147922229208E-2</v>
      </c>
      <c r="V3042">
        <v>-3.2092616958779002E-3</v>
      </c>
      <c r="W3042">
        <v>22.4398636469551</v>
      </c>
      <c r="X3042">
        <v>0.57887640222380699</v>
      </c>
      <c r="Y3042">
        <v>-1</v>
      </c>
      <c r="Z3042">
        <v>-1</v>
      </c>
      <c r="AA3042">
        <v>33.0321732872819</v>
      </c>
      <c r="AB3042">
        <v>0.100272451404467</v>
      </c>
      <c r="AC3042">
        <v>4.1627991656747201E-2</v>
      </c>
      <c r="AD3042">
        <v>6.8940192307458195E-2</v>
      </c>
      <c r="AE3042">
        <v>10.542031768433599</v>
      </c>
      <c r="AF3042">
        <v>-1</v>
      </c>
      <c r="AG3042">
        <v>-1</v>
      </c>
      <c r="AH3042">
        <v>-1</v>
      </c>
      <c r="AI3042">
        <v>-6.4806894010443399E-4</v>
      </c>
      <c r="AJ3042">
        <v>-3.2092616958779002E-3</v>
      </c>
      <c r="AK3042">
        <v>0.108545496552842</v>
      </c>
      <c r="AL3042">
        <v>6.3541779719447203E-2</v>
      </c>
      <c r="AM3042">
        <v>0.14516971361987499</v>
      </c>
      <c r="AN3042">
        <v>6.2411759814733403E-2</v>
      </c>
      <c r="AO3042">
        <v>4.1719703232610899</v>
      </c>
      <c r="AP3042">
        <v>1.87800289396557</v>
      </c>
      <c r="AQ3042">
        <v>25.123777389889501</v>
      </c>
      <c r="AR3042">
        <v>0.60572848688945202</v>
      </c>
      <c r="AS3042">
        <v>0.62360829793938</v>
      </c>
      <c r="AT3042">
        <v>-1</v>
      </c>
      <c r="AU3042">
        <v>-1</v>
      </c>
      <c r="AV3042">
        <v>0.113916196714409</v>
      </c>
      <c r="AW3042">
        <v>41.335809111532598</v>
      </c>
      <c r="AX3042">
        <v>41.001921563142801</v>
      </c>
      <c r="AY3042">
        <v>9.6368259759583505E-2</v>
      </c>
      <c r="AZ3042">
        <v>-14.145392237927799</v>
      </c>
      <c r="BA3042">
        <v>1350</v>
      </c>
    </row>
    <row r="3043" spans="1:100" x14ac:dyDescent="0.25">
      <c r="A3043">
        <v>6415</v>
      </c>
      <c r="B3043" t="s">
        <v>3289</v>
      </c>
      <c r="C3043">
        <v>1</v>
      </c>
      <c r="D3043">
        <v>3.6780808625294901</v>
      </c>
      <c r="E3043">
        <v>2.1757476414710399E-2</v>
      </c>
      <c r="F3043">
        <v>5.7515663270048999E-2</v>
      </c>
      <c r="G3043">
        <v>6.3638324821297304E-2</v>
      </c>
      <c r="H3043">
        <v>4.4731895715573101E-2</v>
      </c>
      <c r="I3043">
        <v>0</v>
      </c>
      <c r="J3043">
        <v>2.6839137429343798</v>
      </c>
      <c r="K3043">
        <v>4.4731895715573101E-2</v>
      </c>
      <c r="L3043">
        <v>-1</v>
      </c>
      <c r="M3043">
        <v>-1</v>
      </c>
      <c r="N3043">
        <v>0.894637914311463</v>
      </c>
      <c r="O3043">
        <v>6.42563293028517</v>
      </c>
      <c r="P3043">
        <v>8.4867148022695807E-2</v>
      </c>
      <c r="Q3043">
        <v>0.153507344323627</v>
      </c>
      <c r="R3043">
        <v>5.0277871893111802E-2</v>
      </c>
      <c r="S3043">
        <v>0.32916601326620298</v>
      </c>
      <c r="T3043">
        <v>0.23975694309620599</v>
      </c>
      <c r="U3043">
        <v>4.00147922229208E-2</v>
      </c>
      <c r="V3043">
        <v>-3.2092616958779002E-3</v>
      </c>
      <c r="W3043">
        <v>22.4398636469551</v>
      </c>
      <c r="X3043">
        <v>0.57887640222380699</v>
      </c>
      <c r="Y3043">
        <v>-1</v>
      </c>
      <c r="Z3043">
        <v>-1</v>
      </c>
      <c r="AA3043">
        <v>33.0321732872819</v>
      </c>
      <c r="AB3043">
        <v>0.100272451404467</v>
      </c>
      <c r="AC3043">
        <v>4.1627991656747201E-2</v>
      </c>
      <c r="AD3043">
        <v>6.8940192307458195E-2</v>
      </c>
      <c r="AE3043">
        <v>10.542031768433599</v>
      </c>
      <c r="AF3043">
        <v>-1</v>
      </c>
      <c r="AG3043">
        <v>-1</v>
      </c>
      <c r="AH3043">
        <v>-1</v>
      </c>
      <c r="AI3043">
        <v>-6.4806894010443399E-4</v>
      </c>
      <c r="AJ3043">
        <v>-3.2092616958779002E-3</v>
      </c>
      <c r="AK3043">
        <v>0.108545496552842</v>
      </c>
      <c r="AL3043">
        <v>6.3541779719447203E-2</v>
      </c>
      <c r="AM3043">
        <v>0.14516971361987499</v>
      </c>
      <c r="AN3043">
        <v>6.2411759814733403E-2</v>
      </c>
      <c r="AO3043">
        <v>4.1719703232610899</v>
      </c>
      <c r="AP3043">
        <v>1.87800289396557</v>
      </c>
      <c r="AQ3043">
        <v>25.123777389889501</v>
      </c>
      <c r="AR3043">
        <v>0.60572848688945202</v>
      </c>
      <c r="AS3043">
        <v>0.62360829793938</v>
      </c>
      <c r="AT3043">
        <v>-1</v>
      </c>
      <c r="AU3043">
        <v>-1</v>
      </c>
      <c r="AV3043">
        <v>0.113916196714409</v>
      </c>
      <c r="AW3043">
        <v>41.335809111532598</v>
      </c>
      <c r="AX3043">
        <v>41.001921563142801</v>
      </c>
      <c r="AY3043">
        <v>9.6368259759583505E-2</v>
      </c>
      <c r="AZ3043">
        <v>-14.145392237927799</v>
      </c>
      <c r="BA3043">
        <v>1350</v>
      </c>
    </row>
    <row r="3044" spans="1:100" x14ac:dyDescent="0.25">
      <c r="A3044">
        <v>6416</v>
      </c>
      <c r="B3044" t="s">
        <v>3290</v>
      </c>
      <c r="C3044">
        <v>3</v>
      </c>
      <c r="D3044">
        <v>4.8464338047761588</v>
      </c>
      <c r="E3044">
        <v>0</v>
      </c>
      <c r="F3044">
        <v>-4.6821731863028314E-2</v>
      </c>
      <c r="G3044">
        <v>-4.6821731863028314E-2</v>
      </c>
      <c r="H3044">
        <v>0.11418602305017547</v>
      </c>
      <c r="I3044">
        <v>0</v>
      </c>
      <c r="J3044">
        <v>6.8511613830105258</v>
      </c>
      <c r="K3044">
        <v>0.11418602305017547</v>
      </c>
      <c r="L3044">
        <v>-1</v>
      </c>
      <c r="M3044">
        <v>-1</v>
      </c>
      <c r="N3044">
        <v>2.2837204610035089</v>
      </c>
      <c r="O3044">
        <v>11.650773455923657</v>
      </c>
      <c r="P3044">
        <v>0.92811437731813362</v>
      </c>
      <c r="Q3044">
        <v>0.90011644211439723</v>
      </c>
      <c r="R3044">
        <v>0.35055511974299469</v>
      </c>
      <c r="S3044">
        <v>0.31941398904456497</v>
      </c>
      <c r="T3044">
        <v>0.27706496672947684</v>
      </c>
      <c r="U3044">
        <v>-0.27362624541235148</v>
      </c>
      <c r="V3044">
        <v>0</v>
      </c>
      <c r="W3044">
        <v>8.3466674924605879</v>
      </c>
      <c r="X3044">
        <v>-0.66848041552939652</v>
      </c>
      <c r="Y3044">
        <v>-1</v>
      </c>
      <c r="Z3044">
        <v>-1</v>
      </c>
      <c r="AA3044">
        <v>29.177039113505817</v>
      </c>
      <c r="AB3044">
        <v>0.1272261904318116</v>
      </c>
      <c r="AC3044">
        <v>-9.6194315950448722E-2</v>
      </c>
      <c r="AD3044">
        <v>0.37856445554468249</v>
      </c>
      <c r="AE3044">
        <v>20.479816501302256</v>
      </c>
      <c r="AF3044">
        <v>-1</v>
      </c>
      <c r="AG3044">
        <v>-1</v>
      </c>
      <c r="AH3044">
        <v>-1</v>
      </c>
      <c r="AI3044">
        <v>0</v>
      </c>
      <c r="AJ3044">
        <v>0</v>
      </c>
      <c r="AK3044">
        <v>8.073977141273983E-2</v>
      </c>
      <c r="AL3044">
        <v>0.16085244299796558</v>
      </c>
      <c r="AM3044">
        <v>-0.14515376005693462</v>
      </c>
      <c r="AN3044">
        <v>0.14301060254767992</v>
      </c>
      <c r="AO3044">
        <v>-3.2251451443596637</v>
      </c>
      <c r="AP3044">
        <v>4.3795272786818238</v>
      </c>
      <c r="AQ3044">
        <v>15.197828875471105</v>
      </c>
      <c r="AR3044">
        <v>0.32285271036169028</v>
      </c>
      <c r="AS3044">
        <v>-0.5542943924792213</v>
      </c>
      <c r="AT3044">
        <v>-1</v>
      </c>
      <c r="AU3044">
        <v>-1</v>
      </c>
      <c r="AV3044">
        <v>0.30373338787996618</v>
      </c>
      <c r="AW3044">
        <v>45.207339848111324</v>
      </c>
      <c r="AX3044">
        <v>45.207339848111324</v>
      </c>
      <c r="AY3044">
        <v>-9.5195325255438001E-2</v>
      </c>
      <c r="AZ3044">
        <v>-14.610742101443861</v>
      </c>
      <c r="BA3044">
        <v>1391.9667379982309</v>
      </c>
      <c r="CU3044" t="e">
        <v>#N/A</v>
      </c>
      <c r="CV3044" t="e">
        <v>#N/A</v>
      </c>
    </row>
    <row r="3045" spans="1:100" x14ac:dyDescent="0.25">
      <c r="A3045">
        <v>6417</v>
      </c>
      <c r="B3045" t="s">
        <v>3291</v>
      </c>
      <c r="C3045">
        <v>1</v>
      </c>
      <c r="D3045">
        <v>3.6780808625294901</v>
      </c>
      <c r="E3045">
        <v>2.1757476414710399E-2</v>
      </c>
      <c r="F3045">
        <v>5.7515663270048999E-2</v>
      </c>
      <c r="G3045">
        <v>6.3638324821297304E-2</v>
      </c>
      <c r="H3045">
        <v>4.4731895715573101E-2</v>
      </c>
      <c r="I3045">
        <v>0</v>
      </c>
      <c r="J3045">
        <v>2.6839137429343798</v>
      </c>
      <c r="K3045">
        <v>4.4731895715573101E-2</v>
      </c>
      <c r="L3045">
        <v>-1</v>
      </c>
      <c r="M3045">
        <v>-1</v>
      </c>
      <c r="N3045">
        <v>0.894637914311463</v>
      </c>
      <c r="O3045">
        <v>6.42563293028517</v>
      </c>
      <c r="P3045">
        <v>8.4867148022695807E-2</v>
      </c>
      <c r="Q3045">
        <v>0.153507344323627</v>
      </c>
      <c r="R3045">
        <v>5.0277871893111802E-2</v>
      </c>
      <c r="S3045">
        <v>0.32916601326620298</v>
      </c>
      <c r="T3045">
        <v>0.23975694309620599</v>
      </c>
      <c r="U3045">
        <v>4.00147922229208E-2</v>
      </c>
      <c r="V3045">
        <v>-3.2092616958779002E-3</v>
      </c>
      <c r="W3045">
        <v>22.4398636469551</v>
      </c>
      <c r="X3045">
        <v>0.57887640222380699</v>
      </c>
      <c r="Y3045">
        <v>-1</v>
      </c>
      <c r="Z3045">
        <v>-1</v>
      </c>
      <c r="AA3045">
        <v>33.0321732872819</v>
      </c>
      <c r="AB3045">
        <v>0.100272451404467</v>
      </c>
      <c r="AC3045">
        <v>4.1627991656747201E-2</v>
      </c>
      <c r="AD3045">
        <v>6.8940192307458195E-2</v>
      </c>
      <c r="AE3045">
        <v>10.542031768433599</v>
      </c>
      <c r="AF3045">
        <v>-1</v>
      </c>
      <c r="AG3045">
        <v>-1</v>
      </c>
      <c r="AH3045">
        <v>-1</v>
      </c>
      <c r="AI3045">
        <v>-6.4806894010443399E-4</v>
      </c>
      <c r="AJ3045">
        <v>-3.2092616958779002E-3</v>
      </c>
      <c r="AK3045">
        <v>0.108545496552842</v>
      </c>
      <c r="AL3045">
        <v>6.3541779719447203E-2</v>
      </c>
      <c r="AM3045">
        <v>0.14516971361987499</v>
      </c>
      <c r="AN3045">
        <v>6.2411759814733403E-2</v>
      </c>
      <c r="AO3045">
        <v>4.1719703232610899</v>
      </c>
      <c r="AP3045">
        <v>1.87800289396557</v>
      </c>
      <c r="AQ3045">
        <v>25.123777389889501</v>
      </c>
      <c r="AR3045">
        <v>0.60572848688945202</v>
      </c>
      <c r="AS3045">
        <v>0.62360829793938</v>
      </c>
      <c r="AT3045">
        <v>-1</v>
      </c>
      <c r="AU3045">
        <v>-1</v>
      </c>
      <c r="AV3045">
        <v>0.113916196714409</v>
      </c>
      <c r="AW3045">
        <v>41.335809111532598</v>
      </c>
      <c r="AX3045">
        <v>41.001921563142801</v>
      </c>
      <c r="AY3045">
        <v>9.6368259759583505E-2</v>
      </c>
      <c r="AZ3045">
        <v>-14.145392237927799</v>
      </c>
      <c r="BA3045">
        <v>1350</v>
      </c>
    </row>
    <row r="3046" spans="1:100" x14ac:dyDescent="0.25">
      <c r="A3046">
        <v>6418</v>
      </c>
      <c r="B3046" t="s">
        <v>3292</v>
      </c>
      <c r="C3046">
        <v>1</v>
      </c>
      <c r="D3046">
        <v>3.6780808625294901</v>
      </c>
      <c r="E3046">
        <v>2.1757476414710399E-2</v>
      </c>
      <c r="F3046">
        <v>5.7515663270048999E-2</v>
      </c>
      <c r="G3046">
        <v>6.3638324821297304E-2</v>
      </c>
      <c r="H3046">
        <v>4.4731895715573101E-2</v>
      </c>
      <c r="I3046">
        <v>0</v>
      </c>
      <c r="J3046">
        <v>2.6839137429343798</v>
      </c>
      <c r="K3046">
        <v>4.4731895715573101E-2</v>
      </c>
      <c r="L3046">
        <v>-1</v>
      </c>
      <c r="M3046">
        <v>-1</v>
      </c>
      <c r="N3046">
        <v>0.894637914311463</v>
      </c>
      <c r="O3046">
        <v>6.42563293028517</v>
      </c>
      <c r="P3046">
        <v>8.4867148022695807E-2</v>
      </c>
      <c r="Q3046">
        <v>0.153507344323627</v>
      </c>
      <c r="R3046">
        <v>5.0277871893111802E-2</v>
      </c>
      <c r="S3046">
        <v>0.32916601326620298</v>
      </c>
      <c r="T3046">
        <v>0.23975694309620599</v>
      </c>
      <c r="U3046">
        <v>4.00147922229208E-2</v>
      </c>
      <c r="V3046">
        <v>-3.2092616958779002E-3</v>
      </c>
      <c r="W3046">
        <v>22.4398636469551</v>
      </c>
      <c r="X3046">
        <v>0.57887640222380699</v>
      </c>
      <c r="Y3046">
        <v>-1</v>
      </c>
      <c r="Z3046">
        <v>-1</v>
      </c>
      <c r="AA3046">
        <v>33.0321732872819</v>
      </c>
      <c r="AB3046">
        <v>0.100272451404467</v>
      </c>
      <c r="AC3046">
        <v>4.1627991656747201E-2</v>
      </c>
      <c r="AD3046">
        <v>6.8940192307458195E-2</v>
      </c>
      <c r="AE3046">
        <v>10.542031768433599</v>
      </c>
      <c r="AF3046">
        <v>-1</v>
      </c>
      <c r="AG3046">
        <v>-1</v>
      </c>
      <c r="AH3046">
        <v>-1</v>
      </c>
      <c r="AI3046">
        <v>-6.4806894010443399E-4</v>
      </c>
      <c r="AJ3046">
        <v>-3.2092616958779002E-3</v>
      </c>
      <c r="AK3046">
        <v>0.108545496552842</v>
      </c>
      <c r="AL3046">
        <v>6.3541779719447203E-2</v>
      </c>
      <c r="AM3046">
        <v>0.14516971361987499</v>
      </c>
      <c r="AN3046">
        <v>6.2411759814733403E-2</v>
      </c>
      <c r="AO3046">
        <v>4.1719703232610899</v>
      </c>
      <c r="AP3046">
        <v>1.87800289396557</v>
      </c>
      <c r="AQ3046">
        <v>25.123777389889501</v>
      </c>
      <c r="AR3046">
        <v>0.60572848688945202</v>
      </c>
      <c r="AS3046">
        <v>0.62360829793938</v>
      </c>
      <c r="AT3046">
        <v>-1</v>
      </c>
      <c r="AU3046">
        <v>-1</v>
      </c>
      <c r="AV3046">
        <v>0.113916196714409</v>
      </c>
      <c r="AW3046">
        <v>41.335809111532598</v>
      </c>
      <c r="AX3046">
        <v>41.001921563142801</v>
      </c>
      <c r="AY3046">
        <v>9.6368259759583505E-2</v>
      </c>
      <c r="AZ3046">
        <v>-14.145392237927799</v>
      </c>
      <c r="BA3046">
        <v>1350</v>
      </c>
    </row>
    <row r="3047" spans="1:100" x14ac:dyDescent="0.25">
      <c r="A3047">
        <v>6419</v>
      </c>
      <c r="B3047" t="s">
        <v>1512</v>
      </c>
      <c r="C3047">
        <v>1</v>
      </c>
      <c r="D3047">
        <v>3.6780808625294901</v>
      </c>
      <c r="E3047">
        <v>2.1757476414710399E-2</v>
      </c>
      <c r="F3047">
        <v>5.7515663270048999E-2</v>
      </c>
      <c r="G3047">
        <v>6.3638324821297304E-2</v>
      </c>
      <c r="H3047">
        <v>4.4731895715573101E-2</v>
      </c>
      <c r="I3047">
        <v>0</v>
      </c>
      <c r="J3047">
        <v>2.6839137429343798</v>
      </c>
      <c r="K3047">
        <v>4.4731895715573101E-2</v>
      </c>
      <c r="L3047">
        <v>-1</v>
      </c>
      <c r="M3047">
        <v>-1</v>
      </c>
      <c r="N3047">
        <v>0.894637914311463</v>
      </c>
      <c r="O3047">
        <v>6.42563293028517</v>
      </c>
      <c r="P3047">
        <v>8.4867148022695807E-2</v>
      </c>
      <c r="Q3047">
        <v>0.153507344323627</v>
      </c>
      <c r="R3047">
        <v>5.0277871893111802E-2</v>
      </c>
      <c r="S3047">
        <v>0.32916601326620298</v>
      </c>
      <c r="T3047">
        <v>0.23975694309620599</v>
      </c>
      <c r="U3047">
        <v>4.00147922229208E-2</v>
      </c>
      <c r="V3047">
        <v>-3.2092616958779002E-3</v>
      </c>
      <c r="W3047">
        <v>22.4398636469551</v>
      </c>
      <c r="X3047">
        <v>0.57887640222380699</v>
      </c>
      <c r="Y3047">
        <v>-1</v>
      </c>
      <c r="Z3047">
        <v>-1</v>
      </c>
      <c r="AA3047">
        <v>33.0321732872819</v>
      </c>
      <c r="AB3047">
        <v>0.100272451404467</v>
      </c>
      <c r="AC3047">
        <v>4.1627991656747201E-2</v>
      </c>
      <c r="AD3047">
        <v>6.8940192307458195E-2</v>
      </c>
      <c r="AE3047">
        <v>10.542031768433599</v>
      </c>
      <c r="AF3047">
        <v>-1</v>
      </c>
      <c r="AG3047">
        <v>-1</v>
      </c>
      <c r="AH3047">
        <v>-1</v>
      </c>
      <c r="AI3047">
        <v>-6.4806894010443399E-4</v>
      </c>
      <c r="AJ3047">
        <v>-3.2092616958779002E-3</v>
      </c>
      <c r="AK3047">
        <v>0.108545496552842</v>
      </c>
      <c r="AL3047">
        <v>6.3541779719447203E-2</v>
      </c>
      <c r="AM3047">
        <v>0.14516971361987499</v>
      </c>
      <c r="AN3047">
        <v>6.2411759814733403E-2</v>
      </c>
      <c r="AO3047">
        <v>4.1719703232610899</v>
      </c>
      <c r="AP3047">
        <v>1.87800289396557</v>
      </c>
      <c r="AQ3047">
        <v>25.123777389889501</v>
      </c>
      <c r="AR3047">
        <v>0.60572848688945202</v>
      </c>
      <c r="AS3047">
        <v>0.62360829793938</v>
      </c>
      <c r="AT3047">
        <v>-1</v>
      </c>
      <c r="AU3047">
        <v>-1</v>
      </c>
      <c r="AV3047">
        <v>0.113916196714409</v>
      </c>
      <c r="AW3047">
        <v>41.335809111532598</v>
      </c>
      <c r="AX3047">
        <v>41.001921563142801</v>
      </c>
      <c r="AY3047">
        <v>9.6368259759583505E-2</v>
      </c>
      <c r="AZ3047">
        <v>-14.145392237927799</v>
      </c>
      <c r="BA3047">
        <v>1350</v>
      </c>
    </row>
    <row r="3048" spans="1:100" x14ac:dyDescent="0.25">
      <c r="A3048">
        <v>6420</v>
      </c>
      <c r="B3048" t="s">
        <v>3293</v>
      </c>
      <c r="C3048">
        <v>1</v>
      </c>
      <c r="D3048">
        <v>3.6780808625294901</v>
      </c>
      <c r="E3048">
        <v>2.1757476414710399E-2</v>
      </c>
      <c r="F3048">
        <v>5.7515663270048999E-2</v>
      </c>
      <c r="G3048">
        <v>6.3638324821297304E-2</v>
      </c>
      <c r="H3048">
        <v>4.4731895715573101E-2</v>
      </c>
      <c r="I3048">
        <v>0</v>
      </c>
      <c r="J3048">
        <v>2.6839137429343798</v>
      </c>
      <c r="K3048">
        <v>4.4731895715573101E-2</v>
      </c>
      <c r="L3048">
        <v>-1</v>
      </c>
      <c r="M3048">
        <v>-1</v>
      </c>
      <c r="N3048">
        <v>0.894637914311463</v>
      </c>
      <c r="O3048">
        <v>6.42563293028517</v>
      </c>
      <c r="P3048">
        <v>8.4867148022695807E-2</v>
      </c>
      <c r="Q3048">
        <v>0.153507344323627</v>
      </c>
      <c r="R3048">
        <v>5.0277871893111802E-2</v>
      </c>
      <c r="S3048">
        <v>0.32916601326620298</v>
      </c>
      <c r="T3048">
        <v>0.23975694309620599</v>
      </c>
      <c r="U3048">
        <v>4.00147922229208E-2</v>
      </c>
      <c r="V3048">
        <v>-3.2092616958779002E-3</v>
      </c>
      <c r="W3048">
        <v>22.4398636469551</v>
      </c>
      <c r="X3048">
        <v>0.57887640222380699</v>
      </c>
      <c r="Y3048">
        <v>-1</v>
      </c>
      <c r="Z3048">
        <v>-1</v>
      </c>
      <c r="AA3048">
        <v>33.0321732872819</v>
      </c>
      <c r="AB3048">
        <v>0.100272451404467</v>
      </c>
      <c r="AC3048">
        <v>4.1627991656747201E-2</v>
      </c>
      <c r="AD3048">
        <v>6.8940192307458195E-2</v>
      </c>
      <c r="AE3048">
        <v>10.542031768433599</v>
      </c>
      <c r="AF3048">
        <v>-1</v>
      </c>
      <c r="AG3048">
        <v>-1</v>
      </c>
      <c r="AH3048">
        <v>-1</v>
      </c>
      <c r="AI3048">
        <v>-6.4806894010443399E-4</v>
      </c>
      <c r="AJ3048">
        <v>-3.2092616958779002E-3</v>
      </c>
      <c r="AK3048">
        <v>0.108545496552842</v>
      </c>
      <c r="AL3048">
        <v>6.3541779719447203E-2</v>
      </c>
      <c r="AM3048">
        <v>0.14516971361987499</v>
      </c>
      <c r="AN3048">
        <v>6.2411759814733403E-2</v>
      </c>
      <c r="AO3048">
        <v>4.1719703232610899</v>
      </c>
      <c r="AP3048">
        <v>1.87800289396557</v>
      </c>
      <c r="AQ3048">
        <v>25.123777389889501</v>
      </c>
      <c r="AR3048">
        <v>0.60572848688945202</v>
      </c>
      <c r="AS3048">
        <v>0.62360829793938</v>
      </c>
      <c r="AT3048">
        <v>-1</v>
      </c>
      <c r="AU3048">
        <v>-1</v>
      </c>
      <c r="AV3048">
        <v>0.113916196714409</v>
      </c>
      <c r="AW3048">
        <v>41.335809111532598</v>
      </c>
      <c r="AX3048">
        <v>41.001921563142801</v>
      </c>
      <c r="AY3048">
        <v>9.6368259759583505E-2</v>
      </c>
      <c r="AZ3048">
        <v>-14.145392237927799</v>
      </c>
      <c r="BA3048">
        <v>1350</v>
      </c>
    </row>
    <row r="3049" spans="1:100" x14ac:dyDescent="0.25">
      <c r="A3049">
        <v>6421</v>
      </c>
      <c r="B3049" t="s">
        <v>3294</v>
      </c>
      <c r="C3049">
        <v>1</v>
      </c>
      <c r="D3049">
        <v>3.6780808625294901</v>
      </c>
      <c r="E3049">
        <v>2.1757476414710399E-2</v>
      </c>
      <c r="F3049">
        <v>5.7515663270048999E-2</v>
      </c>
      <c r="G3049">
        <v>6.3638324821297304E-2</v>
      </c>
      <c r="H3049">
        <v>4.4731895715573101E-2</v>
      </c>
      <c r="I3049">
        <v>0</v>
      </c>
      <c r="J3049">
        <v>2.6839137429343798</v>
      </c>
      <c r="K3049">
        <v>4.4731895715573101E-2</v>
      </c>
      <c r="L3049">
        <v>-1</v>
      </c>
      <c r="M3049">
        <v>-1</v>
      </c>
      <c r="N3049">
        <v>0.894637914311463</v>
      </c>
      <c r="O3049">
        <v>6.42563293028517</v>
      </c>
      <c r="P3049">
        <v>8.4867148022695807E-2</v>
      </c>
      <c r="Q3049">
        <v>0.153507344323627</v>
      </c>
      <c r="R3049">
        <v>5.0277871893111802E-2</v>
      </c>
      <c r="S3049">
        <v>0.32916601326620298</v>
      </c>
      <c r="T3049">
        <v>0.23975694309620599</v>
      </c>
      <c r="U3049">
        <v>4.00147922229208E-2</v>
      </c>
      <c r="V3049">
        <v>-3.2092616958779002E-3</v>
      </c>
      <c r="W3049">
        <v>22.4398636469551</v>
      </c>
      <c r="X3049">
        <v>0.57887640222380699</v>
      </c>
      <c r="Y3049">
        <v>-1</v>
      </c>
      <c r="Z3049">
        <v>-1</v>
      </c>
      <c r="AA3049">
        <v>33.0321732872819</v>
      </c>
      <c r="AB3049">
        <v>0.100272451404467</v>
      </c>
      <c r="AC3049">
        <v>4.1627991656747201E-2</v>
      </c>
      <c r="AD3049">
        <v>6.8940192307458195E-2</v>
      </c>
      <c r="AE3049">
        <v>10.542031768433599</v>
      </c>
      <c r="AF3049">
        <v>-1</v>
      </c>
      <c r="AG3049">
        <v>-1</v>
      </c>
      <c r="AH3049">
        <v>-1</v>
      </c>
      <c r="AI3049">
        <v>-6.4806894010443399E-4</v>
      </c>
      <c r="AJ3049">
        <v>-3.2092616958779002E-3</v>
      </c>
      <c r="AK3049">
        <v>0.108545496552842</v>
      </c>
      <c r="AL3049">
        <v>6.3541779719447203E-2</v>
      </c>
      <c r="AM3049">
        <v>0.14516971361987499</v>
      </c>
      <c r="AN3049">
        <v>6.2411759814733403E-2</v>
      </c>
      <c r="AO3049">
        <v>4.1719703232610899</v>
      </c>
      <c r="AP3049">
        <v>1.87800289396557</v>
      </c>
      <c r="AQ3049">
        <v>25.123777389889501</v>
      </c>
      <c r="AR3049">
        <v>0.60572848688945202</v>
      </c>
      <c r="AS3049">
        <v>0.62360829793938</v>
      </c>
      <c r="AT3049">
        <v>-1</v>
      </c>
      <c r="AU3049">
        <v>-1</v>
      </c>
      <c r="AV3049">
        <v>0.113916196714409</v>
      </c>
      <c r="AW3049">
        <v>41.335809111532598</v>
      </c>
      <c r="AX3049">
        <v>41.001921563142801</v>
      </c>
      <c r="AY3049">
        <v>9.6368259759583505E-2</v>
      </c>
      <c r="AZ3049">
        <v>-14.145392237927799</v>
      </c>
      <c r="BA3049">
        <v>1350</v>
      </c>
    </row>
    <row r="3050" spans="1:100" x14ac:dyDescent="0.25">
      <c r="A3050">
        <v>6422</v>
      </c>
      <c r="B3050" t="s">
        <v>3295</v>
      </c>
      <c r="C3050">
        <v>1</v>
      </c>
      <c r="D3050">
        <v>3.6780808625294901</v>
      </c>
      <c r="E3050">
        <v>2.1757476414710399E-2</v>
      </c>
      <c r="F3050">
        <v>5.7515663270048999E-2</v>
      </c>
      <c r="G3050">
        <v>6.3638324821297304E-2</v>
      </c>
      <c r="H3050">
        <v>4.4731895715573101E-2</v>
      </c>
      <c r="I3050">
        <v>0</v>
      </c>
      <c r="J3050">
        <v>2.6839137429343798</v>
      </c>
      <c r="K3050">
        <v>4.4731895715573101E-2</v>
      </c>
      <c r="L3050">
        <v>-1</v>
      </c>
      <c r="M3050">
        <v>-1</v>
      </c>
      <c r="N3050">
        <v>0.894637914311463</v>
      </c>
      <c r="O3050">
        <v>6.42563293028517</v>
      </c>
      <c r="P3050">
        <v>8.4867148022695807E-2</v>
      </c>
      <c r="Q3050">
        <v>0.153507344323627</v>
      </c>
      <c r="R3050">
        <v>5.0277871893111802E-2</v>
      </c>
      <c r="S3050">
        <v>0.32916601326620298</v>
      </c>
      <c r="T3050">
        <v>0.23975694309620599</v>
      </c>
      <c r="U3050">
        <v>4.00147922229208E-2</v>
      </c>
      <c r="V3050">
        <v>-3.2092616958779002E-3</v>
      </c>
      <c r="W3050">
        <v>22.4398636469551</v>
      </c>
      <c r="X3050">
        <v>0.57887640222380699</v>
      </c>
      <c r="Y3050">
        <v>-1</v>
      </c>
      <c r="Z3050">
        <v>-1</v>
      </c>
      <c r="AA3050">
        <v>33.0321732872819</v>
      </c>
      <c r="AB3050">
        <v>0.100272451404467</v>
      </c>
      <c r="AC3050">
        <v>4.1627991656747201E-2</v>
      </c>
      <c r="AD3050">
        <v>6.8940192307458195E-2</v>
      </c>
      <c r="AE3050">
        <v>10.542031768433599</v>
      </c>
      <c r="AF3050">
        <v>-1</v>
      </c>
      <c r="AG3050">
        <v>-1</v>
      </c>
      <c r="AH3050">
        <v>-1</v>
      </c>
      <c r="AI3050">
        <v>-6.4806894010443399E-4</v>
      </c>
      <c r="AJ3050">
        <v>-3.2092616958779002E-3</v>
      </c>
      <c r="AK3050">
        <v>0.108545496552842</v>
      </c>
      <c r="AL3050">
        <v>6.3541779719447203E-2</v>
      </c>
      <c r="AM3050">
        <v>0.14516971361987499</v>
      </c>
      <c r="AN3050">
        <v>6.2411759814733403E-2</v>
      </c>
      <c r="AO3050">
        <v>4.1719703232610899</v>
      </c>
      <c r="AP3050">
        <v>1.87800289396557</v>
      </c>
      <c r="AQ3050">
        <v>25.123777389889501</v>
      </c>
      <c r="AR3050">
        <v>0.60572848688945202</v>
      </c>
      <c r="AS3050">
        <v>0.62360829793938</v>
      </c>
      <c r="AT3050">
        <v>-1</v>
      </c>
      <c r="AU3050">
        <v>-1</v>
      </c>
      <c r="AV3050">
        <v>0.113916196714409</v>
      </c>
      <c r="AW3050">
        <v>41.335809111532598</v>
      </c>
      <c r="AX3050">
        <v>41.001921563142801</v>
      </c>
      <c r="AY3050">
        <v>9.6368259759583505E-2</v>
      </c>
      <c r="AZ3050">
        <v>-14.145392237927799</v>
      </c>
      <c r="BA3050">
        <v>1350</v>
      </c>
    </row>
    <row r="3051" spans="1:100" x14ac:dyDescent="0.25">
      <c r="A3051">
        <v>6423</v>
      </c>
      <c r="B3051" t="s">
        <v>3296</v>
      </c>
      <c r="C3051">
        <v>1</v>
      </c>
      <c r="D3051">
        <v>3.6780808625294901</v>
      </c>
      <c r="E3051">
        <v>2.1757476414710399E-2</v>
      </c>
      <c r="F3051">
        <v>5.7515663270048999E-2</v>
      </c>
      <c r="G3051">
        <v>6.3638324821297304E-2</v>
      </c>
      <c r="H3051">
        <v>4.4731895715573101E-2</v>
      </c>
      <c r="I3051">
        <v>0</v>
      </c>
      <c r="J3051">
        <v>2.6839137429343798</v>
      </c>
      <c r="K3051">
        <v>4.4731895715573101E-2</v>
      </c>
      <c r="L3051">
        <v>-1</v>
      </c>
      <c r="M3051">
        <v>-1</v>
      </c>
      <c r="N3051">
        <v>0.894637914311463</v>
      </c>
      <c r="O3051">
        <v>6.42563293028517</v>
      </c>
      <c r="P3051">
        <v>8.4867148022695807E-2</v>
      </c>
      <c r="Q3051">
        <v>0.153507344323627</v>
      </c>
      <c r="R3051">
        <v>5.0277871893111802E-2</v>
      </c>
      <c r="S3051">
        <v>0.32916601326620298</v>
      </c>
      <c r="T3051">
        <v>0.23975694309620599</v>
      </c>
      <c r="U3051">
        <v>4.00147922229208E-2</v>
      </c>
      <c r="V3051">
        <v>-3.2092616958779002E-3</v>
      </c>
      <c r="W3051">
        <v>22.4398636469551</v>
      </c>
      <c r="X3051">
        <v>0.57887640222380699</v>
      </c>
      <c r="Y3051">
        <v>-1</v>
      </c>
      <c r="Z3051">
        <v>-1</v>
      </c>
      <c r="AA3051">
        <v>33.0321732872819</v>
      </c>
      <c r="AB3051">
        <v>0.100272451404467</v>
      </c>
      <c r="AC3051">
        <v>4.1627991656747201E-2</v>
      </c>
      <c r="AD3051">
        <v>6.8940192307458195E-2</v>
      </c>
      <c r="AE3051">
        <v>10.542031768433599</v>
      </c>
      <c r="AF3051">
        <v>-1</v>
      </c>
      <c r="AG3051">
        <v>-1</v>
      </c>
      <c r="AH3051">
        <v>-1</v>
      </c>
      <c r="AI3051">
        <v>-6.4806894010443399E-4</v>
      </c>
      <c r="AJ3051">
        <v>-3.2092616958779002E-3</v>
      </c>
      <c r="AK3051">
        <v>0.108545496552842</v>
      </c>
      <c r="AL3051">
        <v>6.3541779719447203E-2</v>
      </c>
      <c r="AM3051">
        <v>0.14516971361987499</v>
      </c>
      <c r="AN3051">
        <v>6.2411759814733403E-2</v>
      </c>
      <c r="AO3051">
        <v>4.1719703232610899</v>
      </c>
      <c r="AP3051">
        <v>1.87800289396557</v>
      </c>
      <c r="AQ3051">
        <v>25.123777389889501</v>
      </c>
      <c r="AR3051">
        <v>0.60572848688945202</v>
      </c>
      <c r="AS3051">
        <v>0.62360829793938</v>
      </c>
      <c r="AT3051">
        <v>-1</v>
      </c>
      <c r="AU3051">
        <v>-1</v>
      </c>
      <c r="AV3051">
        <v>0.113916196714409</v>
      </c>
      <c r="AW3051">
        <v>41.335809111532598</v>
      </c>
      <c r="AX3051">
        <v>41.001921563142801</v>
      </c>
      <c r="AY3051">
        <v>9.6368259759583505E-2</v>
      </c>
      <c r="AZ3051">
        <v>-14.145392237927799</v>
      </c>
      <c r="BA3051">
        <v>1350</v>
      </c>
    </row>
    <row r="3052" spans="1:100" x14ac:dyDescent="0.25">
      <c r="A3052">
        <v>6424</v>
      </c>
      <c r="B3052" t="s">
        <v>3297</v>
      </c>
      <c r="C3052">
        <v>1</v>
      </c>
      <c r="D3052">
        <v>3.6780808625294901</v>
      </c>
      <c r="E3052">
        <v>2.1757476414710399E-2</v>
      </c>
      <c r="F3052">
        <v>5.7515663270048999E-2</v>
      </c>
      <c r="G3052">
        <v>6.3638324821297304E-2</v>
      </c>
      <c r="H3052">
        <v>4.4731895715573101E-2</v>
      </c>
      <c r="I3052">
        <v>0</v>
      </c>
      <c r="J3052">
        <v>2.6839137429343798</v>
      </c>
      <c r="K3052">
        <v>4.4731895715573101E-2</v>
      </c>
      <c r="L3052">
        <v>-1</v>
      </c>
      <c r="M3052">
        <v>-1</v>
      </c>
      <c r="N3052">
        <v>0.894637914311463</v>
      </c>
      <c r="O3052">
        <v>6.42563293028517</v>
      </c>
      <c r="P3052">
        <v>8.4867148022695807E-2</v>
      </c>
      <c r="Q3052">
        <v>0.153507344323627</v>
      </c>
      <c r="R3052">
        <v>5.0277871893111802E-2</v>
      </c>
      <c r="S3052">
        <v>0.32916601326620298</v>
      </c>
      <c r="T3052">
        <v>0.23975694309620599</v>
      </c>
      <c r="U3052">
        <v>4.00147922229208E-2</v>
      </c>
      <c r="V3052">
        <v>-3.2092616958779002E-3</v>
      </c>
      <c r="W3052">
        <v>22.4398636469551</v>
      </c>
      <c r="X3052">
        <v>0.57887640222380699</v>
      </c>
      <c r="Y3052">
        <v>-1</v>
      </c>
      <c r="Z3052">
        <v>-1</v>
      </c>
      <c r="AA3052">
        <v>33.0321732872819</v>
      </c>
      <c r="AB3052">
        <v>0.100272451404467</v>
      </c>
      <c r="AC3052">
        <v>4.1627991656747201E-2</v>
      </c>
      <c r="AD3052">
        <v>6.8940192307458195E-2</v>
      </c>
      <c r="AE3052">
        <v>10.542031768433599</v>
      </c>
      <c r="AF3052">
        <v>-1</v>
      </c>
      <c r="AG3052">
        <v>-1</v>
      </c>
      <c r="AH3052">
        <v>-1</v>
      </c>
      <c r="AI3052">
        <v>-6.4806894010443399E-4</v>
      </c>
      <c r="AJ3052">
        <v>-3.2092616958779002E-3</v>
      </c>
      <c r="AK3052">
        <v>0.108545496552842</v>
      </c>
      <c r="AL3052">
        <v>6.3541779719447203E-2</v>
      </c>
      <c r="AM3052">
        <v>0.14516971361987499</v>
      </c>
      <c r="AN3052">
        <v>6.2411759814733403E-2</v>
      </c>
      <c r="AO3052">
        <v>4.1719703232610899</v>
      </c>
      <c r="AP3052">
        <v>1.87800289396557</v>
      </c>
      <c r="AQ3052">
        <v>25.123777389889501</v>
      </c>
      <c r="AR3052">
        <v>0.60572848688945202</v>
      </c>
      <c r="AS3052">
        <v>0.62360829793938</v>
      </c>
      <c r="AT3052">
        <v>-1</v>
      </c>
      <c r="AU3052">
        <v>-1</v>
      </c>
      <c r="AV3052">
        <v>0.113916196714409</v>
      </c>
      <c r="AW3052">
        <v>41.335809111532598</v>
      </c>
      <c r="AX3052">
        <v>41.001921563142801</v>
      </c>
      <c r="AY3052">
        <v>9.6368259759583505E-2</v>
      </c>
      <c r="AZ3052">
        <v>-14.145392237927799</v>
      </c>
      <c r="BA3052">
        <v>1350</v>
      </c>
    </row>
    <row r="3053" spans="1:100" x14ac:dyDescent="0.25">
      <c r="A3053">
        <v>6425</v>
      </c>
      <c r="B3053" t="s">
        <v>3298</v>
      </c>
      <c r="C3053">
        <v>3</v>
      </c>
      <c r="D3053">
        <v>5.9625408769780508</v>
      </c>
      <c r="E3053">
        <v>0</v>
      </c>
      <c r="F3053">
        <v>0</v>
      </c>
      <c r="G3053">
        <v>0</v>
      </c>
      <c r="H3053">
        <v>0.2296455086306772</v>
      </c>
      <c r="I3053">
        <v>0</v>
      </c>
      <c r="J3053">
        <v>13.77873051784063</v>
      </c>
      <c r="K3053">
        <v>0.2296455086306772</v>
      </c>
      <c r="L3053">
        <v>-0.99999999999999944</v>
      </c>
      <c r="M3053">
        <v>-0.99999999999999944</v>
      </c>
      <c r="N3053">
        <v>4.5929101726135428</v>
      </c>
      <c r="O3053">
        <v>19.741271394818675</v>
      </c>
      <c r="P3053">
        <v>1.1020655816748339</v>
      </c>
      <c r="Q3053">
        <v>6.3427577536731963E-2</v>
      </c>
      <c r="R3053">
        <v>9.367444053848073E-2</v>
      </c>
      <c r="S3053">
        <v>0.34665809093156186</v>
      </c>
      <c r="T3053">
        <v>0.39572309607036771</v>
      </c>
      <c r="U3053">
        <v>0.45430575242859106</v>
      </c>
      <c r="V3053">
        <v>0</v>
      </c>
      <c r="W3053">
        <v>38.681657231993746</v>
      </c>
      <c r="X3053">
        <v>2.4023576896212293</v>
      </c>
      <c r="Y3053">
        <v>-0.99999999999999944</v>
      </c>
      <c r="Z3053">
        <v>-0.99999999999999944</v>
      </c>
      <c r="AA3053">
        <v>75.716869294814884</v>
      </c>
      <c r="AB3053">
        <v>0.42661895525422389</v>
      </c>
      <c r="AC3053">
        <v>6.2090030444538119E-2</v>
      </c>
      <c r="AD3053">
        <v>0.25012176674689135</v>
      </c>
      <c r="AE3053">
        <v>36.941537622282667</v>
      </c>
      <c r="AF3053">
        <v>-0.99999999999999944</v>
      </c>
      <c r="AG3053">
        <v>-0.99999999999999944</v>
      </c>
      <c r="AH3053">
        <v>-0.99999999999999944</v>
      </c>
      <c r="AI3053">
        <v>0</v>
      </c>
      <c r="AJ3053">
        <v>0</v>
      </c>
      <c r="AK3053">
        <v>0.18732210391899512</v>
      </c>
      <c r="AL3053">
        <v>-4.9802101641082494E-2</v>
      </c>
      <c r="AM3053">
        <v>0.37558877923814443</v>
      </c>
      <c r="AN3053">
        <v>7.9987772891698714E-2</v>
      </c>
      <c r="AO3053">
        <v>10.326330000548586</v>
      </c>
      <c r="AP3053">
        <v>1.7506838140870562</v>
      </c>
      <c r="AQ3053">
        <v>52.460387749834389</v>
      </c>
      <c r="AR3053">
        <v>1.1966869394305211</v>
      </c>
      <c r="AS3053">
        <v>2.6320031982519074</v>
      </c>
      <c r="AT3053">
        <v>-0.99999999999999944</v>
      </c>
      <c r="AU3053">
        <v>-0.99999999999999944</v>
      </c>
      <c r="AV3053">
        <v>9.367444053848073E-2</v>
      </c>
      <c r="AW3053">
        <v>97.208824503720621</v>
      </c>
      <c r="AX3053">
        <v>97.208824503720621</v>
      </c>
      <c r="AY3053">
        <v>0.20797784668503699</v>
      </c>
      <c r="AZ3053">
        <v>32.981036191654042</v>
      </c>
      <c r="BA3053">
        <v>1476.5938833754387</v>
      </c>
      <c r="CU3053" t="e">
        <v>#N/A</v>
      </c>
      <c r="CV3053" t="e">
        <v>#N/A</v>
      </c>
    </row>
    <row r="3054" spans="1:100" x14ac:dyDescent="0.25">
      <c r="A3054">
        <v>6426</v>
      </c>
      <c r="B3054" t="s">
        <v>3299</v>
      </c>
      <c r="C3054">
        <v>1</v>
      </c>
      <c r="D3054">
        <v>3.6780808625294901</v>
      </c>
      <c r="E3054">
        <v>2.1757476414710399E-2</v>
      </c>
      <c r="F3054">
        <v>5.7515663270048999E-2</v>
      </c>
      <c r="G3054">
        <v>6.3638324821297304E-2</v>
      </c>
      <c r="H3054">
        <v>4.4731895715573101E-2</v>
      </c>
      <c r="I3054">
        <v>0</v>
      </c>
      <c r="J3054">
        <v>2.6839137429343798</v>
      </c>
      <c r="K3054">
        <v>4.4731895715573101E-2</v>
      </c>
      <c r="L3054">
        <v>-1</v>
      </c>
      <c r="M3054">
        <v>-1</v>
      </c>
      <c r="N3054">
        <v>0.894637914311463</v>
      </c>
      <c r="O3054">
        <v>6.42563293028517</v>
      </c>
      <c r="P3054">
        <v>8.4867148022695807E-2</v>
      </c>
      <c r="Q3054">
        <v>0.153507344323627</v>
      </c>
      <c r="R3054">
        <v>5.0277871893111802E-2</v>
      </c>
      <c r="S3054">
        <v>0.32916601326620298</v>
      </c>
      <c r="T3054">
        <v>0.23975694309620599</v>
      </c>
      <c r="U3054">
        <v>4.00147922229208E-2</v>
      </c>
      <c r="V3054">
        <v>-3.2092616958779002E-3</v>
      </c>
      <c r="W3054">
        <v>22.4398636469551</v>
      </c>
      <c r="X3054">
        <v>0.57887640222380699</v>
      </c>
      <c r="Y3054">
        <v>-1</v>
      </c>
      <c r="Z3054">
        <v>-1</v>
      </c>
      <c r="AA3054">
        <v>33.0321732872819</v>
      </c>
      <c r="AB3054">
        <v>0.100272451404467</v>
      </c>
      <c r="AC3054">
        <v>4.1627991656747201E-2</v>
      </c>
      <c r="AD3054">
        <v>6.8940192307458195E-2</v>
      </c>
      <c r="AE3054">
        <v>10.542031768433599</v>
      </c>
      <c r="AF3054">
        <v>-1</v>
      </c>
      <c r="AG3054">
        <v>-1</v>
      </c>
      <c r="AH3054">
        <v>-1</v>
      </c>
      <c r="AI3054">
        <v>-6.4806894010443399E-4</v>
      </c>
      <c r="AJ3054">
        <v>-3.2092616958779002E-3</v>
      </c>
      <c r="AK3054">
        <v>0.108545496552842</v>
      </c>
      <c r="AL3054">
        <v>6.3541779719447203E-2</v>
      </c>
      <c r="AM3054">
        <v>0.14516971361987499</v>
      </c>
      <c r="AN3054">
        <v>6.2411759814733403E-2</v>
      </c>
      <c r="AO3054">
        <v>4.1719703232610899</v>
      </c>
      <c r="AP3054">
        <v>1.87800289396557</v>
      </c>
      <c r="AQ3054">
        <v>25.123777389889501</v>
      </c>
      <c r="AR3054">
        <v>0.60572848688945202</v>
      </c>
      <c r="AS3054">
        <v>0.62360829793938</v>
      </c>
      <c r="AT3054">
        <v>-1</v>
      </c>
      <c r="AU3054">
        <v>-1</v>
      </c>
      <c r="AV3054">
        <v>0.113916196714409</v>
      </c>
      <c r="AW3054">
        <v>41.335809111532598</v>
      </c>
      <c r="AX3054">
        <v>41.001921563142801</v>
      </c>
      <c r="AY3054">
        <v>9.6368259759583505E-2</v>
      </c>
      <c r="AZ3054">
        <v>-14.145392237927799</v>
      </c>
      <c r="BA3054">
        <v>1350</v>
      </c>
    </row>
    <row r="3055" spans="1:100" x14ac:dyDescent="0.25">
      <c r="A3055">
        <v>6428</v>
      </c>
      <c r="B3055" t="s">
        <v>3300</v>
      </c>
      <c r="C3055">
        <v>1</v>
      </c>
      <c r="D3055">
        <v>3.6780808625294901</v>
      </c>
      <c r="E3055">
        <v>2.1757476414710399E-2</v>
      </c>
      <c r="F3055">
        <v>5.7515663270048999E-2</v>
      </c>
      <c r="G3055">
        <v>6.3638324821297304E-2</v>
      </c>
      <c r="H3055">
        <v>4.4731895715573101E-2</v>
      </c>
      <c r="I3055">
        <v>0</v>
      </c>
      <c r="J3055">
        <v>2.6839137429343798</v>
      </c>
      <c r="K3055">
        <v>4.4731895715573101E-2</v>
      </c>
      <c r="L3055">
        <v>-1</v>
      </c>
      <c r="M3055">
        <v>-1</v>
      </c>
      <c r="N3055">
        <v>0.894637914311463</v>
      </c>
      <c r="O3055">
        <v>6.42563293028517</v>
      </c>
      <c r="P3055">
        <v>8.4867148022695807E-2</v>
      </c>
      <c r="Q3055">
        <v>0.153507344323627</v>
      </c>
      <c r="R3055">
        <v>5.0277871893111802E-2</v>
      </c>
      <c r="S3055">
        <v>0.32916601326620298</v>
      </c>
      <c r="T3055">
        <v>0.23975694309620599</v>
      </c>
      <c r="U3055">
        <v>4.00147922229208E-2</v>
      </c>
      <c r="V3055">
        <v>-3.2092616958779002E-3</v>
      </c>
      <c r="W3055">
        <v>22.4398636469551</v>
      </c>
      <c r="X3055">
        <v>0.57887640222380699</v>
      </c>
      <c r="Y3055">
        <v>-1</v>
      </c>
      <c r="Z3055">
        <v>-1</v>
      </c>
      <c r="AA3055">
        <v>33.0321732872819</v>
      </c>
      <c r="AB3055">
        <v>0.100272451404467</v>
      </c>
      <c r="AC3055">
        <v>4.1627991656747201E-2</v>
      </c>
      <c r="AD3055">
        <v>6.8940192307458195E-2</v>
      </c>
      <c r="AE3055">
        <v>10.542031768433599</v>
      </c>
      <c r="AF3055">
        <v>-1</v>
      </c>
      <c r="AG3055">
        <v>-1</v>
      </c>
      <c r="AH3055">
        <v>-1</v>
      </c>
      <c r="AI3055">
        <v>-6.4806894010443399E-4</v>
      </c>
      <c r="AJ3055">
        <v>-3.2092616958779002E-3</v>
      </c>
      <c r="AK3055">
        <v>0.108545496552842</v>
      </c>
      <c r="AL3055">
        <v>6.3541779719447203E-2</v>
      </c>
      <c r="AM3055">
        <v>0.14516971361987499</v>
      </c>
      <c r="AN3055">
        <v>6.2411759814733403E-2</v>
      </c>
      <c r="AO3055">
        <v>4.1719703232610899</v>
      </c>
      <c r="AP3055">
        <v>1.87800289396557</v>
      </c>
      <c r="AQ3055">
        <v>25.123777389889501</v>
      </c>
      <c r="AR3055">
        <v>0.60572848688945202</v>
      </c>
      <c r="AS3055">
        <v>0.62360829793938</v>
      </c>
      <c r="AT3055">
        <v>-1</v>
      </c>
      <c r="AU3055">
        <v>-1</v>
      </c>
      <c r="AV3055">
        <v>0.113916196714409</v>
      </c>
      <c r="AW3055">
        <v>41.335809111532598</v>
      </c>
      <c r="AX3055">
        <v>41.001921563142801</v>
      </c>
      <c r="AY3055">
        <v>9.6368259759583505E-2</v>
      </c>
      <c r="AZ3055">
        <v>-14.145392237927799</v>
      </c>
      <c r="BA3055">
        <v>1350</v>
      </c>
    </row>
    <row r="3056" spans="1:100" x14ac:dyDescent="0.25">
      <c r="A3056">
        <v>6429</v>
      </c>
      <c r="B3056" t="s">
        <v>3301</v>
      </c>
      <c r="C3056">
        <v>1</v>
      </c>
      <c r="D3056">
        <v>3.6780808625294901</v>
      </c>
      <c r="E3056">
        <v>2.1757476414710399E-2</v>
      </c>
      <c r="F3056">
        <v>5.7515663270048999E-2</v>
      </c>
      <c r="G3056">
        <v>6.3638324821297304E-2</v>
      </c>
      <c r="H3056">
        <v>4.4731895715573101E-2</v>
      </c>
      <c r="I3056">
        <v>0</v>
      </c>
      <c r="J3056">
        <v>2.6839137429343798</v>
      </c>
      <c r="K3056">
        <v>4.4731895715573101E-2</v>
      </c>
      <c r="L3056">
        <v>-1</v>
      </c>
      <c r="M3056">
        <v>-1</v>
      </c>
      <c r="N3056">
        <v>0.894637914311463</v>
      </c>
      <c r="O3056">
        <v>6.42563293028517</v>
      </c>
      <c r="P3056">
        <v>8.4867148022695807E-2</v>
      </c>
      <c r="Q3056">
        <v>0.153507344323627</v>
      </c>
      <c r="R3056">
        <v>5.0277871893111802E-2</v>
      </c>
      <c r="S3056">
        <v>0.32916601326620298</v>
      </c>
      <c r="T3056">
        <v>0.23975694309620599</v>
      </c>
      <c r="U3056">
        <v>4.00147922229208E-2</v>
      </c>
      <c r="V3056">
        <v>-3.2092616958779002E-3</v>
      </c>
      <c r="W3056">
        <v>22.4398636469551</v>
      </c>
      <c r="X3056">
        <v>0.57887640222380699</v>
      </c>
      <c r="Y3056">
        <v>-1</v>
      </c>
      <c r="Z3056">
        <v>-1</v>
      </c>
      <c r="AA3056">
        <v>33.0321732872819</v>
      </c>
      <c r="AB3056">
        <v>0.100272451404467</v>
      </c>
      <c r="AC3056">
        <v>4.1627991656747201E-2</v>
      </c>
      <c r="AD3056">
        <v>6.8940192307458195E-2</v>
      </c>
      <c r="AE3056">
        <v>10.542031768433599</v>
      </c>
      <c r="AF3056">
        <v>-1</v>
      </c>
      <c r="AG3056">
        <v>-1</v>
      </c>
      <c r="AH3056">
        <v>-1</v>
      </c>
      <c r="AI3056">
        <v>-6.4806894010443399E-4</v>
      </c>
      <c r="AJ3056">
        <v>-3.2092616958779002E-3</v>
      </c>
      <c r="AK3056">
        <v>0.108545496552842</v>
      </c>
      <c r="AL3056">
        <v>6.3541779719447203E-2</v>
      </c>
      <c r="AM3056">
        <v>0.14516971361987499</v>
      </c>
      <c r="AN3056">
        <v>6.2411759814733403E-2</v>
      </c>
      <c r="AO3056">
        <v>4.1719703232610899</v>
      </c>
      <c r="AP3056">
        <v>1.87800289396557</v>
      </c>
      <c r="AQ3056">
        <v>25.123777389889501</v>
      </c>
      <c r="AR3056">
        <v>0.60572848688945202</v>
      </c>
      <c r="AS3056">
        <v>0.62360829793938</v>
      </c>
      <c r="AT3056">
        <v>-1</v>
      </c>
      <c r="AU3056">
        <v>-1</v>
      </c>
      <c r="AV3056">
        <v>0.113916196714409</v>
      </c>
      <c r="AW3056">
        <v>41.335809111532598</v>
      </c>
      <c r="AX3056">
        <v>41.001921563142801</v>
      </c>
      <c r="AY3056">
        <v>9.6368259759583505E-2</v>
      </c>
      <c r="AZ3056">
        <v>-14.145392237927799</v>
      </c>
      <c r="BA3056">
        <v>1350</v>
      </c>
    </row>
    <row r="3057" spans="1:100" x14ac:dyDescent="0.25">
      <c r="A3057">
        <v>6430</v>
      </c>
      <c r="B3057" t="s">
        <v>3302</v>
      </c>
      <c r="C3057">
        <v>3</v>
      </c>
      <c r="D3057">
        <v>4.5411206204938939</v>
      </c>
      <c r="E3057">
        <v>0</v>
      </c>
      <c r="F3057">
        <v>-0.66906555671691925</v>
      </c>
      <c r="G3057">
        <v>-0.66906555671691925</v>
      </c>
      <c r="H3057">
        <v>0.15832189517571776</v>
      </c>
      <c r="I3057">
        <v>0</v>
      </c>
      <c r="J3057">
        <v>9.4993137105430687</v>
      </c>
      <c r="K3057">
        <v>0.15832189517571776</v>
      </c>
      <c r="L3057">
        <v>-0.99999999999999967</v>
      </c>
      <c r="M3057">
        <v>-0.99999999999999967</v>
      </c>
      <c r="N3057">
        <v>3.1664379035143555</v>
      </c>
      <c r="O3057">
        <v>13.371368774320041</v>
      </c>
      <c r="P3057">
        <v>-0.27857977332685535</v>
      </c>
      <c r="Q3057">
        <v>0.28849779138076453</v>
      </c>
      <c r="R3057">
        <v>5.2369694524267735E-2</v>
      </c>
      <c r="S3057">
        <v>0.34257489263129431</v>
      </c>
      <c r="T3057">
        <v>0.28976346656539936</v>
      </c>
      <c r="U3057">
        <v>-0.10532071651191134</v>
      </c>
      <c r="V3057">
        <v>0</v>
      </c>
      <c r="W3057">
        <v>14.747829900362586</v>
      </c>
      <c r="X3057">
        <v>1.169516112529196E-2</v>
      </c>
      <c r="Y3057">
        <v>-0.99999999999999967</v>
      </c>
      <c r="Z3057">
        <v>-0.99999999999999967</v>
      </c>
      <c r="AA3057">
        <v>17.026745818616408</v>
      </c>
      <c r="AB3057">
        <v>0.15745129920803583</v>
      </c>
      <c r="AC3057">
        <v>-0.13908305958582803</v>
      </c>
      <c r="AD3057">
        <v>2.6162684852383496E-2</v>
      </c>
      <c r="AE3057">
        <v>2.2265462237295615</v>
      </c>
      <c r="AF3057">
        <v>-0.99999999999999967</v>
      </c>
      <c r="AG3057">
        <v>-0.99999999999999967</v>
      </c>
      <c r="AH3057">
        <v>-0.99999999999999967</v>
      </c>
      <c r="AI3057">
        <v>-1.461257153937871E-2</v>
      </c>
      <c r="AJ3057">
        <v>0</v>
      </c>
      <c r="AK3057">
        <v>1.0598360616480111</v>
      </c>
      <c r="AL3057">
        <v>-0.19750457717114472</v>
      </c>
      <c r="AM3057">
        <v>1.4307048368776327</v>
      </c>
      <c r="AN3057">
        <v>-3.0362402879087425E-2</v>
      </c>
      <c r="AO3057">
        <v>41.066801230180872</v>
      </c>
      <c r="AP3057">
        <v>-1.746582957832908</v>
      </c>
      <c r="AQ3057">
        <v>24.247143610905656</v>
      </c>
      <c r="AR3057">
        <v>0.52701764268478202</v>
      </c>
      <c r="AS3057">
        <v>0.17001705630100972</v>
      </c>
      <c r="AT3057">
        <v>-0.99999999999999967</v>
      </c>
      <c r="AU3057">
        <v>-0.99999999999999967</v>
      </c>
      <c r="AV3057">
        <v>-0.61669586219265182</v>
      </c>
      <c r="AW3057">
        <v>28.651531635103513</v>
      </c>
      <c r="AX3057">
        <v>28.35928020431594</v>
      </c>
      <c r="AY3057">
        <v>-0.21357767687779261</v>
      </c>
      <c r="AZ3057">
        <v>-94.934304866673898</v>
      </c>
      <c r="BA3057">
        <v>1301.1153340416543</v>
      </c>
      <c r="CU3057" t="e">
        <v>#N/A</v>
      </c>
      <c r="CV3057" t="e">
        <v>#N/A</v>
      </c>
    </row>
    <row r="3058" spans="1:100" x14ac:dyDescent="0.25">
      <c r="A3058">
        <v>6431</v>
      </c>
      <c r="B3058" t="s">
        <v>3303</v>
      </c>
      <c r="C3058">
        <v>1</v>
      </c>
      <c r="D3058">
        <v>3.6780808625294901</v>
      </c>
      <c r="E3058">
        <v>2.1757476414710399E-2</v>
      </c>
      <c r="F3058">
        <v>5.7515663270048999E-2</v>
      </c>
      <c r="G3058">
        <v>6.3638324821297304E-2</v>
      </c>
      <c r="H3058">
        <v>4.4731895715573101E-2</v>
      </c>
      <c r="I3058">
        <v>0</v>
      </c>
      <c r="J3058">
        <v>2.6839137429343798</v>
      </c>
      <c r="K3058">
        <v>4.4731895715573101E-2</v>
      </c>
      <c r="L3058">
        <v>-1</v>
      </c>
      <c r="M3058">
        <v>-1</v>
      </c>
      <c r="N3058">
        <v>0.894637914311463</v>
      </c>
      <c r="O3058">
        <v>6.42563293028517</v>
      </c>
      <c r="P3058">
        <v>8.4867148022695807E-2</v>
      </c>
      <c r="Q3058">
        <v>0.153507344323627</v>
      </c>
      <c r="R3058">
        <v>5.0277871893111802E-2</v>
      </c>
      <c r="S3058">
        <v>0.32916601326620298</v>
      </c>
      <c r="T3058">
        <v>0.23975694309620599</v>
      </c>
      <c r="U3058">
        <v>4.00147922229208E-2</v>
      </c>
      <c r="V3058">
        <v>-3.2092616958779002E-3</v>
      </c>
      <c r="W3058">
        <v>22.4398636469551</v>
      </c>
      <c r="X3058">
        <v>0.57887640222380699</v>
      </c>
      <c r="Y3058">
        <v>-1</v>
      </c>
      <c r="Z3058">
        <v>-1</v>
      </c>
      <c r="AA3058">
        <v>33.0321732872819</v>
      </c>
      <c r="AB3058">
        <v>0.100272451404467</v>
      </c>
      <c r="AC3058">
        <v>4.1627991656747201E-2</v>
      </c>
      <c r="AD3058">
        <v>6.8940192307458195E-2</v>
      </c>
      <c r="AE3058">
        <v>10.542031768433599</v>
      </c>
      <c r="AF3058">
        <v>-1</v>
      </c>
      <c r="AG3058">
        <v>-1</v>
      </c>
      <c r="AH3058">
        <v>-1</v>
      </c>
      <c r="AI3058">
        <v>-6.4806894010443399E-4</v>
      </c>
      <c r="AJ3058">
        <v>-3.2092616958779002E-3</v>
      </c>
      <c r="AK3058">
        <v>0.108545496552842</v>
      </c>
      <c r="AL3058">
        <v>6.3541779719447203E-2</v>
      </c>
      <c r="AM3058">
        <v>0.14516971361987499</v>
      </c>
      <c r="AN3058">
        <v>6.2411759814733403E-2</v>
      </c>
      <c r="AO3058">
        <v>4.1719703232610899</v>
      </c>
      <c r="AP3058">
        <v>1.87800289396557</v>
      </c>
      <c r="AQ3058">
        <v>25.123777389889501</v>
      </c>
      <c r="AR3058">
        <v>0.60572848688945202</v>
      </c>
      <c r="AS3058">
        <v>0.62360829793938</v>
      </c>
      <c r="AT3058">
        <v>-1</v>
      </c>
      <c r="AU3058">
        <v>-1</v>
      </c>
      <c r="AV3058">
        <v>0.113916196714409</v>
      </c>
      <c r="AW3058">
        <v>41.335809111532598</v>
      </c>
      <c r="AX3058">
        <v>41.001921563142801</v>
      </c>
      <c r="AY3058">
        <v>9.6368259759583505E-2</v>
      </c>
      <c r="AZ3058">
        <v>-14.145392237927799</v>
      </c>
      <c r="BA3058">
        <v>1350</v>
      </c>
    </row>
    <row r="3059" spans="1:100" x14ac:dyDescent="0.25">
      <c r="A3059">
        <v>6432</v>
      </c>
      <c r="B3059" t="s">
        <v>3304</v>
      </c>
      <c r="C3059">
        <v>1</v>
      </c>
      <c r="D3059">
        <v>3.6780808625294901</v>
      </c>
      <c r="E3059">
        <v>2.1757476414710399E-2</v>
      </c>
      <c r="F3059">
        <v>5.7515663270048999E-2</v>
      </c>
      <c r="G3059">
        <v>6.3638324821297304E-2</v>
      </c>
      <c r="H3059">
        <v>4.4731895715573101E-2</v>
      </c>
      <c r="I3059">
        <v>0</v>
      </c>
      <c r="J3059">
        <v>2.6839137429343798</v>
      </c>
      <c r="K3059">
        <v>4.4731895715573101E-2</v>
      </c>
      <c r="L3059">
        <v>-1</v>
      </c>
      <c r="M3059">
        <v>-1</v>
      </c>
      <c r="N3059">
        <v>0.894637914311463</v>
      </c>
      <c r="O3059">
        <v>6.42563293028517</v>
      </c>
      <c r="P3059">
        <v>8.4867148022695807E-2</v>
      </c>
      <c r="Q3059">
        <v>0.153507344323627</v>
      </c>
      <c r="R3059">
        <v>5.0277871893111802E-2</v>
      </c>
      <c r="S3059">
        <v>0.32916601326620298</v>
      </c>
      <c r="T3059">
        <v>0.23975694309620599</v>
      </c>
      <c r="U3059">
        <v>4.00147922229208E-2</v>
      </c>
      <c r="V3059">
        <v>-3.2092616958779002E-3</v>
      </c>
      <c r="W3059">
        <v>22.4398636469551</v>
      </c>
      <c r="X3059">
        <v>0.57887640222380699</v>
      </c>
      <c r="Y3059">
        <v>-1</v>
      </c>
      <c r="Z3059">
        <v>-1</v>
      </c>
      <c r="AA3059">
        <v>33.0321732872819</v>
      </c>
      <c r="AB3059">
        <v>0.100272451404467</v>
      </c>
      <c r="AC3059">
        <v>4.1627991656747201E-2</v>
      </c>
      <c r="AD3059">
        <v>6.8940192307458195E-2</v>
      </c>
      <c r="AE3059">
        <v>10.542031768433599</v>
      </c>
      <c r="AF3059">
        <v>-1</v>
      </c>
      <c r="AG3059">
        <v>-1</v>
      </c>
      <c r="AH3059">
        <v>-1</v>
      </c>
      <c r="AI3059">
        <v>-6.4806894010443399E-4</v>
      </c>
      <c r="AJ3059">
        <v>-3.2092616958779002E-3</v>
      </c>
      <c r="AK3059">
        <v>0.108545496552842</v>
      </c>
      <c r="AL3059">
        <v>6.3541779719447203E-2</v>
      </c>
      <c r="AM3059">
        <v>0.14516971361987499</v>
      </c>
      <c r="AN3059">
        <v>6.2411759814733403E-2</v>
      </c>
      <c r="AO3059">
        <v>4.1719703232610899</v>
      </c>
      <c r="AP3059">
        <v>1.87800289396557</v>
      </c>
      <c r="AQ3059">
        <v>25.123777389889501</v>
      </c>
      <c r="AR3059">
        <v>0.60572848688945202</v>
      </c>
      <c r="AS3059">
        <v>0.62360829793938</v>
      </c>
      <c r="AT3059">
        <v>-1</v>
      </c>
      <c r="AU3059">
        <v>-1</v>
      </c>
      <c r="AV3059">
        <v>0.113916196714409</v>
      </c>
      <c r="AW3059">
        <v>41.335809111532598</v>
      </c>
      <c r="AX3059">
        <v>41.001921563142801</v>
      </c>
      <c r="AY3059">
        <v>9.6368259759583505E-2</v>
      </c>
      <c r="AZ3059">
        <v>-14.145392237927799</v>
      </c>
      <c r="BA3059">
        <v>1350</v>
      </c>
    </row>
    <row r="3060" spans="1:100" x14ac:dyDescent="0.25">
      <c r="A3060">
        <v>6433</v>
      </c>
      <c r="B3060" t="s">
        <v>3305</v>
      </c>
      <c r="C3060">
        <v>3</v>
      </c>
      <c r="D3060">
        <v>3.8348277248721292</v>
      </c>
      <c r="E3060">
        <v>9.2250772164744352E-2</v>
      </c>
      <c r="F3060">
        <v>-0.27528722577686426</v>
      </c>
      <c r="G3060">
        <v>-0.27528722577686426</v>
      </c>
      <c r="H3060">
        <v>4.099047193548707E-2</v>
      </c>
      <c r="I3060">
        <v>0</v>
      </c>
      <c r="J3060">
        <v>2.4594283161292241</v>
      </c>
      <c r="K3060">
        <v>4.099047193548707E-2</v>
      </c>
      <c r="L3060">
        <v>-1</v>
      </c>
      <c r="M3060">
        <v>-1</v>
      </c>
      <c r="N3060">
        <v>0.81980943870974199</v>
      </c>
      <c r="O3060">
        <v>6.0189688152244898</v>
      </c>
      <c r="P3060">
        <v>-1.3947864049738665E-2</v>
      </c>
      <c r="Q3060">
        <v>-2.4943137090571348</v>
      </c>
      <c r="R3060">
        <v>-0.86220274826851218</v>
      </c>
      <c r="S3060">
        <v>0.33333333333333343</v>
      </c>
      <c r="T3060">
        <v>0.37220696269630998</v>
      </c>
      <c r="U3060">
        <v>-3.2163619636780036E-2</v>
      </c>
      <c r="V3060">
        <v>0</v>
      </c>
      <c r="W3060">
        <v>25.295448178295054</v>
      </c>
      <c r="X3060">
        <v>0.57792980331501831</v>
      </c>
      <c r="Y3060">
        <v>-1</v>
      </c>
      <c r="Z3060">
        <v>-1</v>
      </c>
      <c r="AA3060">
        <v>25.427901728101748</v>
      </c>
      <c r="AB3060">
        <v>5.2466278680453789E-2</v>
      </c>
      <c r="AC3060">
        <v>6.0333073434891575E-2</v>
      </c>
      <c r="AD3060">
        <v>-9.2906226153840921E-2</v>
      </c>
      <c r="AE3060">
        <v>0.99465629807522071</v>
      </c>
      <c r="AF3060">
        <v>-1</v>
      </c>
      <c r="AG3060">
        <v>-1</v>
      </c>
      <c r="AH3060">
        <v>-1</v>
      </c>
      <c r="AI3060">
        <v>-2.7482064820037587E-2</v>
      </c>
      <c r="AJ3060">
        <v>0</v>
      </c>
      <c r="AK3060">
        <v>0.17677326300777491</v>
      </c>
      <c r="AL3060">
        <v>1.2387149296310191</v>
      </c>
      <c r="AM3060">
        <v>-0.10824216464147979</v>
      </c>
      <c r="AN3060">
        <v>-6.7043517446140899E-2</v>
      </c>
      <c r="AO3060">
        <v>-1.8221878009981203</v>
      </c>
      <c r="AP3060">
        <v>4.5174867120015678</v>
      </c>
      <c r="AQ3060">
        <v>27.754876494424273</v>
      </c>
      <c r="AR3060">
        <v>0.67337667639286336</v>
      </c>
      <c r="AS3060">
        <v>0.61892027525050564</v>
      </c>
      <c r="AT3060">
        <v>-1</v>
      </c>
      <c r="AU3060">
        <v>-1</v>
      </c>
      <c r="AV3060">
        <v>-1.1374899740453766</v>
      </c>
      <c r="AW3060">
        <v>35.964357255327826</v>
      </c>
      <c r="AX3060">
        <v>35.414715958927076</v>
      </c>
      <c r="AY3060">
        <v>0.21463737261116575</v>
      </c>
      <c r="AZ3060">
        <v>11.969858063135435</v>
      </c>
      <c r="BA3060">
        <v>1368.3039269033043</v>
      </c>
    </row>
    <row r="3061" spans="1:100" x14ac:dyDescent="0.25">
      <c r="A3061">
        <v>6434</v>
      </c>
      <c r="B3061" t="s">
        <v>3306</v>
      </c>
      <c r="C3061">
        <v>1</v>
      </c>
      <c r="D3061">
        <v>3.6780808625294901</v>
      </c>
      <c r="E3061">
        <v>2.1757476414710399E-2</v>
      </c>
      <c r="F3061">
        <v>5.7515663270048999E-2</v>
      </c>
      <c r="G3061">
        <v>6.3638324821297304E-2</v>
      </c>
      <c r="H3061">
        <v>4.4731895715573101E-2</v>
      </c>
      <c r="I3061">
        <v>0</v>
      </c>
      <c r="J3061">
        <v>2.6839137429343798</v>
      </c>
      <c r="K3061">
        <v>4.4731895715573101E-2</v>
      </c>
      <c r="L3061">
        <v>-1</v>
      </c>
      <c r="M3061">
        <v>-1</v>
      </c>
      <c r="N3061">
        <v>0.894637914311463</v>
      </c>
      <c r="O3061">
        <v>6.42563293028517</v>
      </c>
      <c r="P3061">
        <v>8.4867148022695807E-2</v>
      </c>
      <c r="Q3061">
        <v>0.153507344323627</v>
      </c>
      <c r="R3061">
        <v>5.0277871893111802E-2</v>
      </c>
      <c r="S3061">
        <v>0.32916601326620298</v>
      </c>
      <c r="T3061">
        <v>0.23975694309620599</v>
      </c>
      <c r="U3061">
        <v>4.00147922229208E-2</v>
      </c>
      <c r="V3061">
        <v>-3.2092616958779002E-3</v>
      </c>
      <c r="W3061">
        <v>22.4398636469551</v>
      </c>
      <c r="X3061">
        <v>0.57887640222380699</v>
      </c>
      <c r="Y3061">
        <v>-1</v>
      </c>
      <c r="Z3061">
        <v>-1</v>
      </c>
      <c r="AA3061">
        <v>33.0321732872819</v>
      </c>
      <c r="AB3061">
        <v>0.100272451404467</v>
      </c>
      <c r="AC3061">
        <v>4.1627991656747201E-2</v>
      </c>
      <c r="AD3061">
        <v>6.8940192307458195E-2</v>
      </c>
      <c r="AE3061">
        <v>10.542031768433599</v>
      </c>
      <c r="AF3061">
        <v>-1</v>
      </c>
      <c r="AG3061">
        <v>-1</v>
      </c>
      <c r="AH3061">
        <v>-1</v>
      </c>
      <c r="AI3061">
        <v>-6.4806894010443399E-4</v>
      </c>
      <c r="AJ3061">
        <v>-3.2092616958779002E-3</v>
      </c>
      <c r="AK3061">
        <v>0.108545496552842</v>
      </c>
      <c r="AL3061">
        <v>6.3541779719447203E-2</v>
      </c>
      <c r="AM3061">
        <v>0.14516971361987499</v>
      </c>
      <c r="AN3061">
        <v>6.2411759814733403E-2</v>
      </c>
      <c r="AO3061">
        <v>4.1719703232610899</v>
      </c>
      <c r="AP3061">
        <v>1.87800289396557</v>
      </c>
      <c r="AQ3061">
        <v>25.123777389889501</v>
      </c>
      <c r="AR3061">
        <v>0.60572848688945202</v>
      </c>
      <c r="AS3061">
        <v>0.62360829793938</v>
      </c>
      <c r="AT3061">
        <v>-1</v>
      </c>
      <c r="AU3061">
        <v>-1</v>
      </c>
      <c r="AV3061">
        <v>0.113916196714409</v>
      </c>
      <c r="AW3061">
        <v>41.335809111532598</v>
      </c>
      <c r="AX3061">
        <v>41.001921563142801</v>
      </c>
      <c r="AY3061">
        <v>9.6368259759583505E-2</v>
      </c>
      <c r="AZ3061">
        <v>-14.145392237927799</v>
      </c>
      <c r="BA3061">
        <v>1350</v>
      </c>
    </row>
    <row r="3062" spans="1:100" x14ac:dyDescent="0.25">
      <c r="A3062">
        <v>6435</v>
      </c>
      <c r="B3062" t="s">
        <v>3307</v>
      </c>
      <c r="C3062">
        <v>3</v>
      </c>
      <c r="D3062">
        <v>0.738900107525442</v>
      </c>
      <c r="E3062">
        <v>0</v>
      </c>
      <c r="F3062">
        <v>0.37599497111827423</v>
      </c>
      <c r="G3062">
        <v>0.37599497111827423</v>
      </c>
      <c r="H3062">
        <v>-0.17867535492562603</v>
      </c>
      <c r="I3062">
        <v>0</v>
      </c>
      <c r="J3062">
        <v>-10.720521295537562</v>
      </c>
      <c r="K3062">
        <v>-0.17867535492562603</v>
      </c>
      <c r="L3062">
        <v>-1.0000000000000011</v>
      </c>
      <c r="M3062">
        <v>-1.0000000000000011</v>
      </c>
      <c r="N3062">
        <v>-3.5735070985125206</v>
      </c>
      <c r="O3062">
        <v>-9.6056262168938478</v>
      </c>
      <c r="P3062">
        <v>-5.6518975754006807E-2</v>
      </c>
      <c r="Q3062">
        <v>-0.40472947056561581</v>
      </c>
      <c r="R3062">
        <v>-0.23025127190640779</v>
      </c>
      <c r="S3062">
        <v>0.24154729382151924</v>
      </c>
      <c r="T3062">
        <v>-1.8166904611449874E-2</v>
      </c>
      <c r="U3062">
        <v>-0.11232272271905126</v>
      </c>
      <c r="V3062">
        <v>0</v>
      </c>
      <c r="W3062">
        <v>11.589320856665758</v>
      </c>
      <c r="X3062">
        <v>-0.39873538468529313</v>
      </c>
      <c r="Y3062">
        <v>-1.0000000000000011</v>
      </c>
      <c r="Z3062">
        <v>-1.0000000000000011</v>
      </c>
      <c r="AA3062">
        <v>-10.082887244522968</v>
      </c>
      <c r="AB3062">
        <v>-0.30699418721642657</v>
      </c>
      <c r="AC3062">
        <v>-0.19590863753282445</v>
      </c>
      <c r="AD3062">
        <v>7.4063688163604535E-2</v>
      </c>
      <c r="AE3062">
        <v>-21.441956829282329</v>
      </c>
      <c r="AF3062">
        <v>-1.0000000000000011</v>
      </c>
      <c r="AG3062">
        <v>-1.0000000000000011</v>
      </c>
      <c r="AH3062">
        <v>-1.0000000000000011</v>
      </c>
      <c r="AI3062">
        <v>0</v>
      </c>
      <c r="AJ3062">
        <v>0</v>
      </c>
      <c r="AK3062">
        <v>-8.1648857618533743E-2</v>
      </c>
      <c r="AL3062">
        <v>8.6263381167736269E-2</v>
      </c>
      <c r="AM3062">
        <v>0.13021552267312714</v>
      </c>
      <c r="AN3062">
        <v>0.33688426671857524</v>
      </c>
      <c r="AO3062">
        <v>2.8471437787355085</v>
      </c>
      <c r="AP3062">
        <v>8.8534235738030631</v>
      </c>
      <c r="AQ3062">
        <v>0.86879956112820522</v>
      </c>
      <c r="AR3062">
        <v>0.11105766649101809</v>
      </c>
      <c r="AS3062">
        <v>-0.57741073961091938</v>
      </c>
      <c r="AT3062">
        <v>-1.0000000000000011</v>
      </c>
      <c r="AU3062">
        <v>-1.0000000000000011</v>
      </c>
      <c r="AV3062">
        <v>0.14574369921186614</v>
      </c>
      <c r="AW3062">
        <v>-10.835089887613751</v>
      </c>
      <c r="AX3062">
        <v>-10.835089887613751</v>
      </c>
      <c r="AY3062">
        <v>-0.14429801853800298</v>
      </c>
      <c r="AZ3062">
        <v>-87.863316345527537</v>
      </c>
      <c r="BA3062">
        <v>1192.5591154741967</v>
      </c>
      <c r="CU3062" t="e">
        <v>#N/A</v>
      </c>
      <c r="CV3062" t="e">
        <v>#N/A</v>
      </c>
    </row>
    <row r="3063" spans="1:100" x14ac:dyDescent="0.25">
      <c r="A3063">
        <v>6436</v>
      </c>
      <c r="B3063" t="s">
        <v>3308</v>
      </c>
      <c r="C3063">
        <v>1</v>
      </c>
      <c r="D3063">
        <v>3.6780808625294901</v>
      </c>
      <c r="E3063">
        <v>2.1757476414710399E-2</v>
      </c>
      <c r="F3063">
        <v>5.7515663270048999E-2</v>
      </c>
      <c r="G3063">
        <v>6.3638324821297304E-2</v>
      </c>
      <c r="H3063">
        <v>4.4731895715573101E-2</v>
      </c>
      <c r="I3063">
        <v>0</v>
      </c>
      <c r="J3063">
        <v>2.6839137429343798</v>
      </c>
      <c r="K3063">
        <v>4.4731895715573101E-2</v>
      </c>
      <c r="L3063">
        <v>-1</v>
      </c>
      <c r="M3063">
        <v>-1</v>
      </c>
      <c r="N3063">
        <v>0.894637914311463</v>
      </c>
      <c r="O3063">
        <v>6.42563293028517</v>
      </c>
      <c r="P3063">
        <v>8.4867148022695807E-2</v>
      </c>
      <c r="Q3063">
        <v>0.153507344323627</v>
      </c>
      <c r="R3063">
        <v>5.0277871893111802E-2</v>
      </c>
      <c r="S3063">
        <v>0.32916601326620298</v>
      </c>
      <c r="T3063">
        <v>0.23975694309620599</v>
      </c>
      <c r="U3063">
        <v>4.00147922229208E-2</v>
      </c>
      <c r="V3063">
        <v>-3.2092616958779002E-3</v>
      </c>
      <c r="W3063">
        <v>22.4398636469551</v>
      </c>
      <c r="X3063">
        <v>0.57887640222380699</v>
      </c>
      <c r="Y3063">
        <v>-1</v>
      </c>
      <c r="Z3063">
        <v>-1</v>
      </c>
      <c r="AA3063">
        <v>33.0321732872819</v>
      </c>
      <c r="AB3063">
        <v>0.100272451404467</v>
      </c>
      <c r="AC3063">
        <v>4.1627991656747201E-2</v>
      </c>
      <c r="AD3063">
        <v>6.8940192307458195E-2</v>
      </c>
      <c r="AE3063">
        <v>10.542031768433599</v>
      </c>
      <c r="AF3063">
        <v>-1</v>
      </c>
      <c r="AG3063">
        <v>-1</v>
      </c>
      <c r="AH3063">
        <v>-1</v>
      </c>
      <c r="AI3063">
        <v>-6.4806894010443399E-4</v>
      </c>
      <c r="AJ3063">
        <v>-3.2092616958779002E-3</v>
      </c>
      <c r="AK3063">
        <v>0.108545496552842</v>
      </c>
      <c r="AL3063">
        <v>6.3541779719447203E-2</v>
      </c>
      <c r="AM3063">
        <v>0.14516971361987499</v>
      </c>
      <c r="AN3063">
        <v>6.2411759814733403E-2</v>
      </c>
      <c r="AO3063">
        <v>4.1719703232610899</v>
      </c>
      <c r="AP3063">
        <v>1.87800289396557</v>
      </c>
      <c r="AQ3063">
        <v>25.123777389889501</v>
      </c>
      <c r="AR3063">
        <v>0.60572848688945202</v>
      </c>
      <c r="AS3063">
        <v>0.62360829793938</v>
      </c>
      <c r="AT3063">
        <v>-1</v>
      </c>
      <c r="AU3063">
        <v>-1</v>
      </c>
      <c r="AV3063">
        <v>0.113916196714409</v>
      </c>
      <c r="AW3063">
        <v>41.335809111532598</v>
      </c>
      <c r="AX3063">
        <v>41.001921563142801</v>
      </c>
      <c r="AY3063">
        <v>9.6368259759583505E-2</v>
      </c>
      <c r="AZ3063">
        <v>-14.145392237927799</v>
      </c>
      <c r="BA3063">
        <v>1350</v>
      </c>
    </row>
    <row r="3064" spans="1:100" x14ac:dyDescent="0.25">
      <c r="A3064">
        <v>6437</v>
      </c>
      <c r="B3064" t="s">
        <v>3309</v>
      </c>
      <c r="C3064">
        <v>3</v>
      </c>
      <c r="D3064">
        <v>4.8818769196441707</v>
      </c>
      <c r="E3064">
        <v>0</v>
      </c>
      <c r="F3064">
        <v>4.5822873178650955E-2</v>
      </c>
      <c r="G3064">
        <v>4.5822873178650955E-2</v>
      </c>
      <c r="H3064">
        <v>3.444525610080619E-2</v>
      </c>
      <c r="I3064">
        <v>0</v>
      </c>
      <c r="J3064">
        <v>2.066715366048371</v>
      </c>
      <c r="K3064">
        <v>3.444525610080619E-2</v>
      </c>
      <c r="L3064">
        <v>-0.99999999999999978</v>
      </c>
      <c r="M3064">
        <v>-0.99999999999999978</v>
      </c>
      <c r="N3064">
        <v>0.68890512201612386</v>
      </c>
      <c r="O3064">
        <v>6.9944151588711927</v>
      </c>
      <c r="P3064">
        <v>9.5788405322918949E-2</v>
      </c>
      <c r="Q3064">
        <v>-0.5853088884537776</v>
      </c>
      <c r="R3064">
        <v>-0.21098978328878279</v>
      </c>
      <c r="S3064">
        <v>0.33333333333333326</v>
      </c>
      <c r="T3064">
        <v>0.11657707846418708</v>
      </c>
      <c r="U3064">
        <v>-7.4230817263374646E-2</v>
      </c>
      <c r="V3064">
        <v>-5.8831658451627689E-3</v>
      </c>
      <c r="W3064">
        <v>13.414046903527064</v>
      </c>
      <c r="X3064">
        <v>-0.13351336329690733</v>
      </c>
      <c r="Y3064">
        <v>-0.99999999999999978</v>
      </c>
      <c r="Z3064">
        <v>-0.99999999999999978</v>
      </c>
      <c r="AA3064">
        <v>6.0510464256323182</v>
      </c>
      <c r="AB3064">
        <v>-0.2436637960642894</v>
      </c>
      <c r="AC3064">
        <v>-9.4531668813071068E-2</v>
      </c>
      <c r="AD3064">
        <v>0.19515525098524117</v>
      </c>
      <c r="AE3064">
        <v>-7.1520106946059663</v>
      </c>
      <c r="AF3064">
        <v>-0.99999999999999978</v>
      </c>
      <c r="AG3064">
        <v>-0.99999999999999978</v>
      </c>
      <c r="AH3064">
        <v>-0.99999999999999978</v>
      </c>
      <c r="AI3064">
        <v>0</v>
      </c>
      <c r="AJ3064">
        <v>-5.8831658451627689E-3</v>
      </c>
      <c r="AK3064">
        <v>5.147780412154724E-2</v>
      </c>
      <c r="AL3064">
        <v>7.0762944336728043E-2</v>
      </c>
      <c r="AM3064">
        <v>-0.16388942634497172</v>
      </c>
      <c r="AN3064">
        <v>0.20112142609798622</v>
      </c>
      <c r="AO3064">
        <v>-3.8398466380165575</v>
      </c>
      <c r="AP3064">
        <v>5.3818503741332959</v>
      </c>
      <c r="AQ3064">
        <v>15.480762269575438</v>
      </c>
      <c r="AR3064">
        <v>0.36979642868898294</v>
      </c>
      <c r="AS3064">
        <v>-9.9068107196101124E-2</v>
      </c>
      <c r="AT3064">
        <v>-0.99999999999999978</v>
      </c>
      <c r="AU3064">
        <v>-0.99999999999999978</v>
      </c>
      <c r="AV3064">
        <v>-0.1651669101101319</v>
      </c>
      <c r="AW3064">
        <v>18.4273119586368</v>
      </c>
      <c r="AX3064">
        <v>17.838995374120522</v>
      </c>
      <c r="AY3064">
        <v>0.12194083195652919</v>
      </c>
      <c r="AZ3064">
        <v>-35.415591049112678</v>
      </c>
      <c r="BA3064">
        <v>1380.3117062113474</v>
      </c>
    </row>
    <row r="3065" spans="1:100" x14ac:dyDescent="0.25">
      <c r="A3065">
        <v>6439</v>
      </c>
      <c r="B3065" t="s">
        <v>3310</v>
      </c>
      <c r="C3065">
        <v>3</v>
      </c>
      <c r="D3065">
        <v>6.0095375401087612</v>
      </c>
      <c r="E3065">
        <v>7.99653444047802E-4</v>
      </c>
      <c r="F3065">
        <v>4.1515616932451815E-2</v>
      </c>
      <c r="G3065">
        <v>4.1515616932451815E-2</v>
      </c>
      <c r="H3065">
        <v>-0.13361384396397624</v>
      </c>
      <c r="I3065">
        <v>0</v>
      </c>
      <c r="J3065">
        <v>-8.0168306378385719</v>
      </c>
      <c r="K3065">
        <v>-0.13361384396397624</v>
      </c>
      <c r="L3065">
        <v>-0.99999999999999967</v>
      </c>
      <c r="M3065">
        <v>-0.99999999999999967</v>
      </c>
      <c r="N3065">
        <v>-2.6722768792795244</v>
      </c>
      <c r="O3065">
        <v>-1.9657774807973616</v>
      </c>
      <c r="P3065">
        <v>1.7192830233636172E-2</v>
      </c>
      <c r="Q3065">
        <v>-0.58232764257381264</v>
      </c>
      <c r="R3065">
        <v>-0.19326833348912842</v>
      </c>
      <c r="S3065">
        <v>0.33333333333333309</v>
      </c>
      <c r="T3065">
        <v>0.23433947076580181</v>
      </c>
      <c r="U3065">
        <v>-0.18537293034239602</v>
      </c>
      <c r="V3065">
        <v>0</v>
      </c>
      <c r="W3065">
        <v>20.636548708828595</v>
      </c>
      <c r="X3065">
        <v>-0.15299984111132497</v>
      </c>
      <c r="Y3065">
        <v>-0.99999999999999967</v>
      </c>
      <c r="Z3065">
        <v>-0.99999999999999967</v>
      </c>
      <c r="AA3065">
        <v>31.590986761477531</v>
      </c>
      <c r="AB3065">
        <v>0.10128943947016066</v>
      </c>
      <c r="AC3065">
        <v>-1.0814379328579741E-2</v>
      </c>
      <c r="AD3065">
        <v>0.13247906758118055</v>
      </c>
      <c r="AE3065">
        <v>11.147706386138061</v>
      </c>
      <c r="AF3065">
        <v>-0.99999999999999967</v>
      </c>
      <c r="AG3065">
        <v>-0.99999999999999967</v>
      </c>
      <c r="AH3065">
        <v>-0.99999999999999967</v>
      </c>
      <c r="AI3065">
        <v>-9.9651940669516666E-3</v>
      </c>
      <c r="AJ3065">
        <v>0</v>
      </c>
      <c r="AK3065">
        <v>-0.31576587473554846</v>
      </c>
      <c r="AL3065">
        <v>0.42424486770661268</v>
      </c>
      <c r="AM3065">
        <v>-0.14258799792728191</v>
      </c>
      <c r="AN3065">
        <v>0.22039074896097383</v>
      </c>
      <c r="AO3065">
        <v>-5.1435293218597913</v>
      </c>
      <c r="AP3065">
        <v>7.6309930625574109</v>
      </c>
      <c r="AQ3065">
        <v>12.619718070990009</v>
      </c>
      <c r="AR3065">
        <v>0.38229987375673835</v>
      </c>
      <c r="AS3065">
        <v>-0.28661368507530116</v>
      </c>
      <c r="AT3065">
        <v>-0.99999999999999967</v>
      </c>
      <c r="AU3065">
        <v>-0.99999999999999967</v>
      </c>
      <c r="AV3065">
        <v>-0.1517527165566766</v>
      </c>
      <c r="AW3065">
        <v>37.256202343237582</v>
      </c>
      <c r="AX3065">
        <v>37.056898461898548</v>
      </c>
      <c r="AY3065">
        <v>0.12982062818293097</v>
      </c>
      <c r="AZ3065">
        <v>9.7900846857887771</v>
      </c>
      <c r="BA3065">
        <v>1376.0018071634076</v>
      </c>
    </row>
    <row r="3066" spans="1:100" x14ac:dyDescent="0.25">
      <c r="A3066">
        <v>6440</v>
      </c>
      <c r="B3066" t="s">
        <v>3311</v>
      </c>
      <c r="C3066">
        <v>1</v>
      </c>
      <c r="D3066">
        <v>3.6780808625294901</v>
      </c>
      <c r="E3066">
        <v>2.1757476414710399E-2</v>
      </c>
      <c r="F3066">
        <v>5.7515663270048999E-2</v>
      </c>
      <c r="G3066">
        <v>6.3638324821297304E-2</v>
      </c>
      <c r="H3066">
        <v>4.4731895715573101E-2</v>
      </c>
      <c r="I3066">
        <v>0</v>
      </c>
      <c r="J3066">
        <v>2.6839137429343798</v>
      </c>
      <c r="K3066">
        <v>4.4731895715573101E-2</v>
      </c>
      <c r="L3066">
        <v>-1</v>
      </c>
      <c r="M3066">
        <v>-1</v>
      </c>
      <c r="N3066">
        <v>0.894637914311463</v>
      </c>
      <c r="O3066">
        <v>6.42563293028517</v>
      </c>
      <c r="P3066">
        <v>8.4867148022695807E-2</v>
      </c>
      <c r="Q3066">
        <v>0.153507344323627</v>
      </c>
      <c r="R3066">
        <v>5.0277871893111802E-2</v>
      </c>
      <c r="S3066">
        <v>0.32916601326620298</v>
      </c>
      <c r="T3066">
        <v>0.23975694309620599</v>
      </c>
      <c r="U3066">
        <v>4.00147922229208E-2</v>
      </c>
      <c r="V3066">
        <v>-3.2092616958779002E-3</v>
      </c>
      <c r="W3066">
        <v>22.4398636469551</v>
      </c>
      <c r="X3066">
        <v>0.57887640222380699</v>
      </c>
      <c r="Y3066">
        <v>-1</v>
      </c>
      <c r="Z3066">
        <v>-1</v>
      </c>
      <c r="AA3066">
        <v>33.0321732872819</v>
      </c>
      <c r="AB3066">
        <v>0.100272451404467</v>
      </c>
      <c r="AC3066">
        <v>4.1627991656747201E-2</v>
      </c>
      <c r="AD3066">
        <v>6.8940192307458195E-2</v>
      </c>
      <c r="AE3066">
        <v>10.542031768433599</v>
      </c>
      <c r="AF3066">
        <v>-1</v>
      </c>
      <c r="AG3066">
        <v>-1</v>
      </c>
      <c r="AH3066">
        <v>-1</v>
      </c>
      <c r="AI3066">
        <v>-6.4806894010443399E-4</v>
      </c>
      <c r="AJ3066">
        <v>-3.2092616958779002E-3</v>
      </c>
      <c r="AK3066">
        <v>0.108545496552842</v>
      </c>
      <c r="AL3066">
        <v>6.3541779719447203E-2</v>
      </c>
      <c r="AM3066">
        <v>0.14516971361987499</v>
      </c>
      <c r="AN3066">
        <v>6.2411759814733403E-2</v>
      </c>
      <c r="AO3066">
        <v>4.1719703232610899</v>
      </c>
      <c r="AP3066">
        <v>1.87800289396557</v>
      </c>
      <c r="AQ3066">
        <v>25.123777389889501</v>
      </c>
      <c r="AR3066">
        <v>0.60572848688945202</v>
      </c>
      <c r="AS3066">
        <v>0.62360829793938</v>
      </c>
      <c r="AT3066">
        <v>-1</v>
      </c>
      <c r="AU3066">
        <v>-1</v>
      </c>
      <c r="AV3066">
        <v>0.113916196714409</v>
      </c>
      <c r="AW3066">
        <v>41.335809111532598</v>
      </c>
      <c r="AX3066">
        <v>41.001921563142801</v>
      </c>
      <c r="AY3066">
        <v>9.6368259759583505E-2</v>
      </c>
      <c r="AZ3066">
        <v>-14.145392237927799</v>
      </c>
      <c r="BA3066">
        <v>1350</v>
      </c>
    </row>
    <row r="3067" spans="1:100" x14ac:dyDescent="0.25">
      <c r="A3067">
        <v>6441</v>
      </c>
      <c r="B3067" t="s">
        <v>3312</v>
      </c>
      <c r="C3067">
        <v>3</v>
      </c>
      <c r="D3067">
        <v>3.7629632262009669</v>
      </c>
      <c r="E3067">
        <v>-4.2387459083886261E-2</v>
      </c>
      <c r="F3067">
        <v>6.2915874914735437E-3</v>
      </c>
      <c r="G3067">
        <v>6.2915874914735437E-3</v>
      </c>
      <c r="H3067">
        <v>0.16212815996616248</v>
      </c>
      <c r="I3067">
        <v>0</v>
      </c>
      <c r="J3067">
        <v>9.72768959796975</v>
      </c>
      <c r="K3067">
        <v>0.16212815996616248</v>
      </c>
      <c r="L3067">
        <v>-1</v>
      </c>
      <c r="M3067">
        <v>-1</v>
      </c>
      <c r="N3067">
        <v>3.24256319932325</v>
      </c>
      <c r="O3067">
        <v>13.496944411662193</v>
      </c>
      <c r="P3067">
        <v>-1.1136232838924558E-3</v>
      </c>
      <c r="Q3067">
        <v>3.9173444318898083</v>
      </c>
      <c r="R3067">
        <v>1.3461860811512942</v>
      </c>
      <c r="S3067">
        <v>0.33333333333333331</v>
      </c>
      <c r="T3067">
        <v>0.32347812202828613</v>
      </c>
      <c r="U3067">
        <v>0.36496059303680994</v>
      </c>
      <c r="V3067">
        <v>0</v>
      </c>
      <c r="W3067">
        <v>34.385755537290663</v>
      </c>
      <c r="X3067">
        <v>1.9416814733377661</v>
      </c>
      <c r="Y3067">
        <v>-1</v>
      </c>
      <c r="Z3067">
        <v>-1</v>
      </c>
      <c r="AA3067">
        <v>23.685122693600594</v>
      </c>
      <c r="AB3067">
        <v>-0.16467928609260202</v>
      </c>
      <c r="AC3067">
        <v>-7.5737581008095259E-2</v>
      </c>
      <c r="AD3067">
        <v>-5.1951139613036403E-4</v>
      </c>
      <c r="AE3067">
        <v>-12.046818924841391</v>
      </c>
      <c r="AF3067">
        <v>-1</v>
      </c>
      <c r="AG3067">
        <v>-1</v>
      </c>
      <c r="AH3067">
        <v>-1</v>
      </c>
      <c r="AI3067">
        <v>-1.5409276830084541E-2</v>
      </c>
      <c r="AJ3067">
        <v>0</v>
      </c>
      <c r="AK3067">
        <v>-0.20166391649079221</v>
      </c>
      <c r="AL3067">
        <v>0.16500105319058106</v>
      </c>
      <c r="AM3067">
        <v>0.4838129363396596</v>
      </c>
      <c r="AN3067">
        <v>0.35777474992386871</v>
      </c>
      <c r="AO3067">
        <v>11.087003826037527</v>
      </c>
      <c r="AP3067">
        <v>9.7693740140496264</v>
      </c>
      <c r="AQ3067">
        <v>44.113445135260406</v>
      </c>
      <c r="AR3067">
        <v>1.0217720483984296</v>
      </c>
      <c r="AS3067">
        <v>2.1038096333039285</v>
      </c>
      <c r="AT3067">
        <v>-1</v>
      </c>
      <c r="AU3067">
        <v>-1</v>
      </c>
      <c r="AV3067">
        <v>1.352477668642768</v>
      </c>
      <c r="AW3067">
        <v>46.951441119312413</v>
      </c>
      <c r="AX3067">
        <v>46.643255582710722</v>
      </c>
      <c r="AY3067">
        <v>0.29890286648567088</v>
      </c>
      <c r="AZ3067">
        <v>-7.2665383852410734</v>
      </c>
      <c r="BA3067">
        <v>1363.7941803873548</v>
      </c>
    </row>
    <row r="3068" spans="1:100" x14ac:dyDescent="0.25">
      <c r="A3068">
        <v>6442</v>
      </c>
      <c r="B3068" t="s">
        <v>3313</v>
      </c>
      <c r="C3068">
        <v>1</v>
      </c>
      <c r="D3068">
        <v>3.6780808625294901</v>
      </c>
      <c r="E3068">
        <v>2.1757476414710399E-2</v>
      </c>
      <c r="F3068">
        <v>5.7515663270048999E-2</v>
      </c>
      <c r="G3068">
        <v>6.3638324821297304E-2</v>
      </c>
      <c r="H3068">
        <v>4.4731895715573101E-2</v>
      </c>
      <c r="I3068">
        <v>0</v>
      </c>
      <c r="J3068">
        <v>2.6839137429343798</v>
      </c>
      <c r="K3068">
        <v>4.4731895715573101E-2</v>
      </c>
      <c r="L3068">
        <v>-1</v>
      </c>
      <c r="M3068">
        <v>-1</v>
      </c>
      <c r="N3068">
        <v>0.894637914311463</v>
      </c>
      <c r="O3068">
        <v>6.42563293028517</v>
      </c>
      <c r="P3068">
        <v>8.4867148022695807E-2</v>
      </c>
      <c r="Q3068">
        <v>0.153507344323627</v>
      </c>
      <c r="R3068">
        <v>5.0277871893111802E-2</v>
      </c>
      <c r="S3068">
        <v>0.32916601326620298</v>
      </c>
      <c r="T3068">
        <v>0.23975694309620599</v>
      </c>
      <c r="U3068">
        <v>4.00147922229208E-2</v>
      </c>
      <c r="V3068">
        <v>-3.2092616958779002E-3</v>
      </c>
      <c r="W3068">
        <v>22.4398636469551</v>
      </c>
      <c r="X3068">
        <v>0.57887640222380699</v>
      </c>
      <c r="Y3068">
        <v>-1</v>
      </c>
      <c r="Z3068">
        <v>-1</v>
      </c>
      <c r="AA3068">
        <v>33.0321732872819</v>
      </c>
      <c r="AB3068">
        <v>0.100272451404467</v>
      </c>
      <c r="AC3068">
        <v>4.1627991656747201E-2</v>
      </c>
      <c r="AD3068">
        <v>6.8940192307458195E-2</v>
      </c>
      <c r="AE3068">
        <v>10.542031768433599</v>
      </c>
      <c r="AF3068">
        <v>-1</v>
      </c>
      <c r="AG3068">
        <v>-1</v>
      </c>
      <c r="AH3068">
        <v>-1</v>
      </c>
      <c r="AI3068">
        <v>-6.4806894010443399E-4</v>
      </c>
      <c r="AJ3068">
        <v>-3.2092616958779002E-3</v>
      </c>
      <c r="AK3068">
        <v>0.108545496552842</v>
      </c>
      <c r="AL3068">
        <v>6.3541779719447203E-2</v>
      </c>
      <c r="AM3068">
        <v>0.14516971361987499</v>
      </c>
      <c r="AN3068">
        <v>6.2411759814733403E-2</v>
      </c>
      <c r="AO3068">
        <v>4.1719703232610899</v>
      </c>
      <c r="AP3068">
        <v>1.87800289396557</v>
      </c>
      <c r="AQ3068">
        <v>25.123777389889501</v>
      </c>
      <c r="AR3068">
        <v>0.60572848688945202</v>
      </c>
      <c r="AS3068">
        <v>0.62360829793938</v>
      </c>
      <c r="AT3068">
        <v>-1</v>
      </c>
      <c r="AU3068">
        <v>-1</v>
      </c>
      <c r="AV3068">
        <v>0.113916196714409</v>
      </c>
      <c r="AW3068">
        <v>41.335809111532598</v>
      </c>
      <c r="AX3068">
        <v>41.001921563142801</v>
      </c>
      <c r="AY3068">
        <v>9.6368259759583505E-2</v>
      </c>
      <c r="AZ3068">
        <v>-14.145392237927799</v>
      </c>
      <c r="BA3068">
        <v>1350</v>
      </c>
    </row>
    <row r="3069" spans="1:100" x14ac:dyDescent="0.25">
      <c r="A3069">
        <v>6443</v>
      </c>
      <c r="B3069" t="s">
        <v>2107</v>
      </c>
      <c r="C3069">
        <v>3</v>
      </c>
      <c r="D3069">
        <v>4.8438083918773511</v>
      </c>
      <c r="E3069">
        <v>0</v>
      </c>
      <c r="F3069">
        <v>0.11532718737387418</v>
      </c>
      <c r="G3069">
        <v>0.11532718737387418</v>
      </c>
      <c r="H3069">
        <v>-6.7463401512933327E-2</v>
      </c>
      <c r="I3069">
        <v>0</v>
      </c>
      <c r="J3069">
        <v>-4.0478040907760011</v>
      </c>
      <c r="K3069">
        <v>-6.7463401512933327E-2</v>
      </c>
      <c r="L3069">
        <v>-0.99999999999999978</v>
      </c>
      <c r="M3069">
        <v>-0.99999999999999978</v>
      </c>
      <c r="N3069">
        <v>-1.349268030258667</v>
      </c>
      <c r="O3069">
        <v>0.91133148847522094</v>
      </c>
      <c r="P3069">
        <v>-0.33756907944540715</v>
      </c>
      <c r="Q3069">
        <v>-8.9114704136679102E-3</v>
      </c>
      <c r="R3069">
        <v>-1.9033221370730449E-2</v>
      </c>
      <c r="S3069">
        <v>0.33333333333333304</v>
      </c>
      <c r="T3069">
        <v>0.38085522970221897</v>
      </c>
      <c r="U3069">
        <v>-0.13025686371364403</v>
      </c>
      <c r="V3069">
        <v>1.1957602000805235E-3</v>
      </c>
      <c r="W3069">
        <v>26.103634441396881</v>
      </c>
      <c r="X3069">
        <v>0.31532096726327852</v>
      </c>
      <c r="Y3069">
        <v>-0.99999999999999978</v>
      </c>
      <c r="Z3069">
        <v>-0.99999999999999978</v>
      </c>
      <c r="AA3069">
        <v>20.389055709121802</v>
      </c>
      <c r="AB3069">
        <v>-1.6111883805168564E-2</v>
      </c>
      <c r="AC3069">
        <v>-3.0012826194325291E-2</v>
      </c>
      <c r="AD3069">
        <v>-6.778620021859319E-2</v>
      </c>
      <c r="AE3069">
        <v>-5.69554551090435</v>
      </c>
      <c r="AF3069">
        <v>-0.99999999999999978</v>
      </c>
      <c r="AG3069">
        <v>-0.99999999999999978</v>
      </c>
      <c r="AH3069">
        <v>-0.99999999999999978</v>
      </c>
      <c r="AI3069">
        <v>0</v>
      </c>
      <c r="AJ3069">
        <v>1.1957602000805235E-3</v>
      </c>
      <c r="AK3069">
        <v>0.19180118680996094</v>
      </c>
      <c r="AL3069">
        <v>-1.1459861218144136E-2</v>
      </c>
      <c r="AM3069">
        <v>0.33934571062815411</v>
      </c>
      <c r="AN3069">
        <v>0.12604224966016897</v>
      </c>
      <c r="AO3069">
        <v>9.4426486997536578</v>
      </c>
      <c r="AP3069">
        <v>3.0937569354135026</v>
      </c>
      <c r="AQ3069">
        <v>22.055830350620884</v>
      </c>
      <c r="AR3069">
        <v>0.58512745952198886</v>
      </c>
      <c r="AS3069">
        <v>0.24785756575034504</v>
      </c>
      <c r="AT3069">
        <v>-0.99999999999999978</v>
      </c>
      <c r="AU3069">
        <v>-0.99999999999999978</v>
      </c>
      <c r="AV3069">
        <v>9.6293966003143869E-2</v>
      </c>
      <c r="AW3069">
        <v>24.394144133010524</v>
      </c>
      <c r="AX3069">
        <v>24.513720153018578</v>
      </c>
      <c r="AY3069">
        <v>-0.12760410792156232</v>
      </c>
      <c r="AZ3069">
        <v>-12.950300895944194</v>
      </c>
      <c r="BA3069">
        <v>1388.789697681168</v>
      </c>
    </row>
    <row r="3070" spans="1:100" x14ac:dyDescent="0.25">
      <c r="A3070">
        <v>6444</v>
      </c>
      <c r="B3070" t="s">
        <v>3314</v>
      </c>
      <c r="C3070">
        <v>1</v>
      </c>
      <c r="D3070">
        <v>3.6780808625294901</v>
      </c>
      <c r="E3070">
        <v>2.1757476414710399E-2</v>
      </c>
      <c r="F3070">
        <v>5.7515663270048999E-2</v>
      </c>
      <c r="G3070">
        <v>6.3638324821297304E-2</v>
      </c>
      <c r="H3070">
        <v>4.4731895715573101E-2</v>
      </c>
      <c r="I3070">
        <v>0</v>
      </c>
      <c r="J3070">
        <v>2.6839137429343798</v>
      </c>
      <c r="K3070">
        <v>4.4731895715573101E-2</v>
      </c>
      <c r="L3070">
        <v>-1</v>
      </c>
      <c r="M3070">
        <v>-1</v>
      </c>
      <c r="N3070">
        <v>0.894637914311463</v>
      </c>
      <c r="O3070">
        <v>6.42563293028517</v>
      </c>
      <c r="P3070">
        <v>8.4867148022695807E-2</v>
      </c>
      <c r="Q3070">
        <v>0.153507344323627</v>
      </c>
      <c r="R3070">
        <v>5.0277871893111802E-2</v>
      </c>
      <c r="S3070">
        <v>0.32916601326620298</v>
      </c>
      <c r="T3070">
        <v>0.23975694309620599</v>
      </c>
      <c r="U3070">
        <v>4.00147922229208E-2</v>
      </c>
      <c r="V3070">
        <v>-3.2092616958779002E-3</v>
      </c>
      <c r="W3070">
        <v>22.4398636469551</v>
      </c>
      <c r="X3070">
        <v>0.57887640222380699</v>
      </c>
      <c r="Y3070">
        <v>-1</v>
      </c>
      <c r="Z3070">
        <v>-1</v>
      </c>
      <c r="AA3070">
        <v>33.0321732872819</v>
      </c>
      <c r="AB3070">
        <v>0.100272451404467</v>
      </c>
      <c r="AC3070">
        <v>4.1627991656747201E-2</v>
      </c>
      <c r="AD3070">
        <v>6.8940192307458195E-2</v>
      </c>
      <c r="AE3070">
        <v>10.542031768433599</v>
      </c>
      <c r="AF3070">
        <v>-1</v>
      </c>
      <c r="AG3070">
        <v>-1</v>
      </c>
      <c r="AH3070">
        <v>-1</v>
      </c>
      <c r="AI3070">
        <v>-6.4806894010443399E-4</v>
      </c>
      <c r="AJ3070">
        <v>-3.2092616958779002E-3</v>
      </c>
      <c r="AK3070">
        <v>0.108545496552842</v>
      </c>
      <c r="AL3070">
        <v>6.3541779719447203E-2</v>
      </c>
      <c r="AM3070">
        <v>0.14516971361987499</v>
      </c>
      <c r="AN3070">
        <v>6.2411759814733403E-2</v>
      </c>
      <c r="AO3070">
        <v>4.1719703232610899</v>
      </c>
      <c r="AP3070">
        <v>1.87800289396557</v>
      </c>
      <c r="AQ3070">
        <v>25.123777389889501</v>
      </c>
      <c r="AR3070">
        <v>0.60572848688945202</v>
      </c>
      <c r="AS3070">
        <v>0.62360829793938</v>
      </c>
      <c r="AT3070">
        <v>-1</v>
      </c>
      <c r="AU3070">
        <v>-1</v>
      </c>
      <c r="AV3070">
        <v>0.113916196714409</v>
      </c>
      <c r="AW3070">
        <v>41.335809111532598</v>
      </c>
      <c r="AX3070">
        <v>41.001921563142801</v>
      </c>
      <c r="AY3070">
        <v>9.6368259759583505E-2</v>
      </c>
      <c r="AZ3070">
        <v>-14.145392237927799</v>
      </c>
      <c r="BA3070">
        <v>1350</v>
      </c>
    </row>
    <row r="3071" spans="1:100" x14ac:dyDescent="0.25">
      <c r="A3071">
        <v>6445</v>
      </c>
      <c r="B3071" t="s">
        <v>3315</v>
      </c>
      <c r="C3071">
        <v>3</v>
      </c>
      <c r="D3071">
        <v>0.60902010004716134</v>
      </c>
      <c r="E3071">
        <v>0</v>
      </c>
      <c r="F3071">
        <v>0.2747980895212967</v>
      </c>
      <c r="G3071">
        <v>0.2747980895212967</v>
      </c>
      <c r="H3071">
        <v>0.18423362364794246</v>
      </c>
      <c r="I3071">
        <v>0</v>
      </c>
      <c r="J3071">
        <v>11.054017418876548</v>
      </c>
      <c r="K3071">
        <v>0.18423362364794246</v>
      </c>
      <c r="L3071">
        <v>-0.99999999999999978</v>
      </c>
      <c r="M3071">
        <v>-0.99999999999999978</v>
      </c>
      <c r="N3071">
        <v>3.6846724729588511</v>
      </c>
      <c r="O3071">
        <v>11.937835608445008</v>
      </c>
      <c r="P3071">
        <v>0.59943341153226282</v>
      </c>
      <c r="Q3071">
        <v>2.0548990756344052</v>
      </c>
      <c r="R3071">
        <v>0.67236427787467179</v>
      </c>
      <c r="S3071">
        <v>0.33333333333333315</v>
      </c>
      <c r="T3071">
        <v>0.22468538727671006</v>
      </c>
      <c r="U3071">
        <v>-0.14211280617355818</v>
      </c>
      <c r="V3071">
        <v>-1.6104188552659798E-2</v>
      </c>
      <c r="W3071">
        <v>8.6227240894353248</v>
      </c>
      <c r="X3071">
        <v>-0.3999392051047137</v>
      </c>
      <c r="Y3071">
        <v>-0.99999999999999978</v>
      </c>
      <c r="Z3071">
        <v>-0.99999999999999978</v>
      </c>
      <c r="AA3071">
        <v>50.001930632522786</v>
      </c>
      <c r="AB3071">
        <v>0.35135293842977511</v>
      </c>
      <c r="AC3071">
        <v>0.33045338693801179</v>
      </c>
      <c r="AD3071">
        <v>0.13233051993646908</v>
      </c>
      <c r="AE3071">
        <v>40.706842265212792</v>
      </c>
      <c r="AF3071">
        <v>-0.99999999999999978</v>
      </c>
      <c r="AG3071">
        <v>-0.99999999999999978</v>
      </c>
      <c r="AH3071">
        <v>-0.99999999999999978</v>
      </c>
      <c r="AI3071">
        <v>0</v>
      </c>
      <c r="AJ3071">
        <v>-1.6104188552659798E-2</v>
      </c>
      <c r="AK3071">
        <v>4.9426686511135423E-4</v>
      </c>
      <c r="AL3071">
        <v>-0.15395279184567318</v>
      </c>
      <c r="AM3071">
        <v>0.52130177543686373</v>
      </c>
      <c r="AN3071">
        <v>0.46669810493998282</v>
      </c>
      <c r="AO3071">
        <v>13.035015720247154</v>
      </c>
      <c r="AP3071">
        <v>10.897688664271207</v>
      </c>
      <c r="AQ3071">
        <v>19.676741508311864</v>
      </c>
      <c r="AR3071">
        <v>0.39980172588382534</v>
      </c>
      <c r="AS3071">
        <v>-0.21570558145677124</v>
      </c>
      <c r="AT3071">
        <v>-0.99999999999999978</v>
      </c>
      <c r="AU3071">
        <v>-0.99999999999999978</v>
      </c>
      <c r="AV3071">
        <v>0.94716236739596837</v>
      </c>
      <c r="AW3071">
        <v>72.837454905238985</v>
      </c>
      <c r="AX3071">
        <v>71.227036049973009</v>
      </c>
      <c r="AY3071">
        <v>0.41510334012333722</v>
      </c>
      <c r="AZ3071">
        <v>13.193747379944147</v>
      </c>
      <c r="BA3071">
        <v>1451.3172264819405</v>
      </c>
    </row>
    <row r="3072" spans="1:100" x14ac:dyDescent="0.25">
      <c r="A3072">
        <v>6447</v>
      </c>
      <c r="B3072" t="s">
        <v>3316</v>
      </c>
      <c r="C3072">
        <v>1</v>
      </c>
      <c r="D3072">
        <v>3.6780808625294901</v>
      </c>
      <c r="E3072">
        <v>2.1757476414710399E-2</v>
      </c>
      <c r="F3072">
        <v>5.7515663270048999E-2</v>
      </c>
      <c r="G3072">
        <v>6.3638324821297304E-2</v>
      </c>
      <c r="H3072">
        <v>4.4731895715573101E-2</v>
      </c>
      <c r="I3072">
        <v>0</v>
      </c>
      <c r="J3072">
        <v>2.6839137429343798</v>
      </c>
      <c r="K3072">
        <v>4.4731895715573101E-2</v>
      </c>
      <c r="L3072">
        <v>-1</v>
      </c>
      <c r="M3072">
        <v>-1</v>
      </c>
      <c r="N3072">
        <v>0.894637914311463</v>
      </c>
      <c r="O3072">
        <v>6.42563293028517</v>
      </c>
      <c r="P3072">
        <v>8.4867148022695807E-2</v>
      </c>
      <c r="Q3072">
        <v>0.153507344323627</v>
      </c>
      <c r="R3072">
        <v>5.0277871893111802E-2</v>
      </c>
      <c r="S3072">
        <v>0.32916601326620298</v>
      </c>
      <c r="T3072">
        <v>0.23975694309620599</v>
      </c>
      <c r="U3072">
        <v>4.00147922229208E-2</v>
      </c>
      <c r="V3072">
        <v>-3.2092616958779002E-3</v>
      </c>
      <c r="W3072">
        <v>22.4398636469551</v>
      </c>
      <c r="X3072">
        <v>0.57887640222380699</v>
      </c>
      <c r="Y3072">
        <v>-1</v>
      </c>
      <c r="Z3072">
        <v>-1</v>
      </c>
      <c r="AA3072">
        <v>33.0321732872819</v>
      </c>
      <c r="AB3072">
        <v>0.100272451404467</v>
      </c>
      <c r="AC3072">
        <v>4.1627991656747201E-2</v>
      </c>
      <c r="AD3072">
        <v>6.8940192307458195E-2</v>
      </c>
      <c r="AE3072">
        <v>10.542031768433599</v>
      </c>
      <c r="AF3072">
        <v>-1</v>
      </c>
      <c r="AG3072">
        <v>-1</v>
      </c>
      <c r="AH3072">
        <v>-1</v>
      </c>
      <c r="AI3072">
        <v>-6.4806894010443399E-4</v>
      </c>
      <c r="AJ3072">
        <v>-3.2092616958779002E-3</v>
      </c>
      <c r="AK3072">
        <v>0.108545496552842</v>
      </c>
      <c r="AL3072">
        <v>6.3541779719447203E-2</v>
      </c>
      <c r="AM3072">
        <v>0.14516971361987499</v>
      </c>
      <c r="AN3072">
        <v>6.2411759814733403E-2</v>
      </c>
      <c r="AO3072">
        <v>4.1719703232610899</v>
      </c>
      <c r="AP3072">
        <v>1.87800289396557</v>
      </c>
      <c r="AQ3072">
        <v>25.123777389889501</v>
      </c>
      <c r="AR3072">
        <v>0.60572848688945202</v>
      </c>
      <c r="AS3072">
        <v>0.62360829793938</v>
      </c>
      <c r="AT3072">
        <v>-1</v>
      </c>
      <c r="AU3072">
        <v>-1</v>
      </c>
      <c r="AV3072">
        <v>0.113916196714409</v>
      </c>
      <c r="AW3072">
        <v>41.335809111532598</v>
      </c>
      <c r="AX3072">
        <v>41.001921563142801</v>
      </c>
      <c r="AY3072">
        <v>9.6368259759583505E-2</v>
      </c>
      <c r="AZ3072">
        <v>-14.145392237927799</v>
      </c>
      <c r="BA3072">
        <v>1350</v>
      </c>
    </row>
    <row r="3073" spans="1:100" x14ac:dyDescent="0.25">
      <c r="A3073">
        <v>6448</v>
      </c>
      <c r="B3073" t="s">
        <v>3317</v>
      </c>
      <c r="C3073">
        <v>1</v>
      </c>
      <c r="D3073">
        <v>3.6780808625294901</v>
      </c>
      <c r="E3073">
        <v>2.1757476414710399E-2</v>
      </c>
      <c r="F3073">
        <v>5.7515663270048999E-2</v>
      </c>
      <c r="G3073">
        <v>6.3638324821297304E-2</v>
      </c>
      <c r="H3073">
        <v>4.4731895715573101E-2</v>
      </c>
      <c r="I3073">
        <v>0</v>
      </c>
      <c r="J3073">
        <v>2.6839137429343798</v>
      </c>
      <c r="K3073">
        <v>4.4731895715573101E-2</v>
      </c>
      <c r="L3073">
        <v>-1</v>
      </c>
      <c r="M3073">
        <v>-1</v>
      </c>
      <c r="N3073">
        <v>0.894637914311463</v>
      </c>
      <c r="O3073">
        <v>6.42563293028517</v>
      </c>
      <c r="P3073">
        <v>8.4867148022695807E-2</v>
      </c>
      <c r="Q3073">
        <v>0.153507344323627</v>
      </c>
      <c r="R3073">
        <v>5.0277871893111802E-2</v>
      </c>
      <c r="S3073">
        <v>0.32916601326620298</v>
      </c>
      <c r="T3073">
        <v>0.23975694309620599</v>
      </c>
      <c r="U3073">
        <v>4.00147922229208E-2</v>
      </c>
      <c r="V3073">
        <v>-3.2092616958779002E-3</v>
      </c>
      <c r="W3073">
        <v>22.4398636469551</v>
      </c>
      <c r="X3073">
        <v>0.57887640222380699</v>
      </c>
      <c r="Y3073">
        <v>-1</v>
      </c>
      <c r="Z3073">
        <v>-1</v>
      </c>
      <c r="AA3073">
        <v>33.0321732872819</v>
      </c>
      <c r="AB3073">
        <v>0.100272451404467</v>
      </c>
      <c r="AC3073">
        <v>4.1627991656747201E-2</v>
      </c>
      <c r="AD3073">
        <v>6.8940192307458195E-2</v>
      </c>
      <c r="AE3073">
        <v>10.542031768433599</v>
      </c>
      <c r="AF3073">
        <v>-1</v>
      </c>
      <c r="AG3073">
        <v>-1</v>
      </c>
      <c r="AH3073">
        <v>-1</v>
      </c>
      <c r="AI3073">
        <v>-6.4806894010443399E-4</v>
      </c>
      <c r="AJ3073">
        <v>-3.2092616958779002E-3</v>
      </c>
      <c r="AK3073">
        <v>0.108545496552842</v>
      </c>
      <c r="AL3073">
        <v>6.3541779719447203E-2</v>
      </c>
      <c r="AM3073">
        <v>0.14516971361987499</v>
      </c>
      <c r="AN3073">
        <v>6.2411759814733403E-2</v>
      </c>
      <c r="AO3073">
        <v>4.1719703232610899</v>
      </c>
      <c r="AP3073">
        <v>1.87800289396557</v>
      </c>
      <c r="AQ3073">
        <v>25.123777389889501</v>
      </c>
      <c r="AR3073">
        <v>0.60572848688945202</v>
      </c>
      <c r="AS3073">
        <v>0.62360829793938</v>
      </c>
      <c r="AT3073">
        <v>-1</v>
      </c>
      <c r="AU3073">
        <v>-1</v>
      </c>
      <c r="AV3073">
        <v>0.113916196714409</v>
      </c>
      <c r="AW3073">
        <v>41.335809111532598</v>
      </c>
      <c r="AX3073">
        <v>41.001921563142801</v>
      </c>
      <c r="AY3073">
        <v>9.6368259759583505E-2</v>
      </c>
      <c r="AZ3073">
        <v>-14.145392237927799</v>
      </c>
      <c r="BA3073">
        <v>1350</v>
      </c>
    </row>
    <row r="3074" spans="1:100" x14ac:dyDescent="0.25">
      <c r="A3074">
        <v>6449</v>
      </c>
      <c r="B3074" t="s">
        <v>3318</v>
      </c>
      <c r="C3074">
        <v>1</v>
      </c>
      <c r="D3074">
        <v>3.6780808625294901</v>
      </c>
      <c r="E3074">
        <v>2.1757476414710399E-2</v>
      </c>
      <c r="F3074">
        <v>5.7515663270048999E-2</v>
      </c>
      <c r="G3074">
        <v>6.3638324821297304E-2</v>
      </c>
      <c r="H3074">
        <v>4.4731895715573101E-2</v>
      </c>
      <c r="I3074">
        <v>0</v>
      </c>
      <c r="J3074">
        <v>2.6839137429343798</v>
      </c>
      <c r="K3074">
        <v>4.4731895715573101E-2</v>
      </c>
      <c r="L3074">
        <v>-1</v>
      </c>
      <c r="M3074">
        <v>-1</v>
      </c>
      <c r="N3074">
        <v>0.894637914311463</v>
      </c>
      <c r="O3074">
        <v>6.42563293028517</v>
      </c>
      <c r="P3074">
        <v>8.4867148022695807E-2</v>
      </c>
      <c r="Q3074">
        <v>0.153507344323627</v>
      </c>
      <c r="R3074">
        <v>5.0277871893111802E-2</v>
      </c>
      <c r="S3074">
        <v>0.32916601326620298</v>
      </c>
      <c r="T3074">
        <v>0.23975694309620599</v>
      </c>
      <c r="U3074">
        <v>4.00147922229208E-2</v>
      </c>
      <c r="V3074">
        <v>-3.2092616958779002E-3</v>
      </c>
      <c r="W3074">
        <v>22.4398636469551</v>
      </c>
      <c r="X3074">
        <v>0.57887640222380699</v>
      </c>
      <c r="Y3074">
        <v>-1</v>
      </c>
      <c r="Z3074">
        <v>-1</v>
      </c>
      <c r="AA3074">
        <v>33.0321732872819</v>
      </c>
      <c r="AB3074">
        <v>0.100272451404467</v>
      </c>
      <c r="AC3074">
        <v>4.1627991656747201E-2</v>
      </c>
      <c r="AD3074">
        <v>6.8940192307458195E-2</v>
      </c>
      <c r="AE3074">
        <v>10.542031768433599</v>
      </c>
      <c r="AF3074">
        <v>-1</v>
      </c>
      <c r="AG3074">
        <v>-1</v>
      </c>
      <c r="AH3074">
        <v>-1</v>
      </c>
      <c r="AI3074">
        <v>-6.4806894010443399E-4</v>
      </c>
      <c r="AJ3074">
        <v>-3.2092616958779002E-3</v>
      </c>
      <c r="AK3074">
        <v>0.108545496552842</v>
      </c>
      <c r="AL3074">
        <v>6.3541779719447203E-2</v>
      </c>
      <c r="AM3074">
        <v>0.14516971361987499</v>
      </c>
      <c r="AN3074">
        <v>6.2411759814733403E-2</v>
      </c>
      <c r="AO3074">
        <v>4.1719703232610899</v>
      </c>
      <c r="AP3074">
        <v>1.87800289396557</v>
      </c>
      <c r="AQ3074">
        <v>25.123777389889501</v>
      </c>
      <c r="AR3074">
        <v>0.60572848688945202</v>
      </c>
      <c r="AS3074">
        <v>0.62360829793938</v>
      </c>
      <c r="AT3074">
        <v>-1</v>
      </c>
      <c r="AU3074">
        <v>-1</v>
      </c>
      <c r="AV3074">
        <v>0.113916196714409</v>
      </c>
      <c r="AW3074">
        <v>41.335809111532598</v>
      </c>
      <c r="AX3074">
        <v>41.001921563142801</v>
      </c>
      <c r="AY3074">
        <v>9.6368259759583505E-2</v>
      </c>
      <c r="AZ3074">
        <v>-14.145392237927799</v>
      </c>
      <c r="BA3074">
        <v>1350</v>
      </c>
    </row>
    <row r="3075" spans="1:100" x14ac:dyDescent="0.25">
      <c r="A3075">
        <v>6450</v>
      </c>
      <c r="B3075" t="s">
        <v>3319</v>
      </c>
      <c r="C3075">
        <v>3</v>
      </c>
      <c r="D3075">
        <v>4.0833652988930202</v>
      </c>
      <c r="E3075">
        <v>1.606720968902595E-2</v>
      </c>
      <c r="F3075">
        <v>-5.8812628974758155E-2</v>
      </c>
      <c r="G3075">
        <v>-5.8812628974758155E-2</v>
      </c>
      <c r="H3075">
        <v>-8.2890762532002223E-3</v>
      </c>
      <c r="I3075">
        <v>0</v>
      </c>
      <c r="J3075">
        <v>-0.49734457519201258</v>
      </c>
      <c r="K3075">
        <v>-8.2890762532002223E-3</v>
      </c>
      <c r="L3075">
        <v>-1.0000000000000007</v>
      </c>
      <c r="M3075">
        <v>-1.0000000000000007</v>
      </c>
      <c r="N3075">
        <v>-0.16578152506400423</v>
      </c>
      <c r="O3075">
        <v>3.5272080947262499</v>
      </c>
      <c r="P3075">
        <v>-4.344508954638439E-3</v>
      </c>
      <c r="Q3075">
        <v>1.6678070598191388</v>
      </c>
      <c r="R3075">
        <v>0.52266890757375151</v>
      </c>
      <c r="S3075">
        <v>0.33333333333333343</v>
      </c>
      <c r="T3075">
        <v>0.43779293438285571</v>
      </c>
      <c r="U3075">
        <v>-0.20244942127208052</v>
      </c>
      <c r="V3075">
        <v>0</v>
      </c>
      <c r="W3075">
        <v>23.07863690789236</v>
      </c>
      <c r="X3075">
        <v>8.113535843092759E-2</v>
      </c>
      <c r="Y3075">
        <v>-1.0000000000000007</v>
      </c>
      <c r="Z3075">
        <v>-1.0000000000000007</v>
      </c>
      <c r="AA3075">
        <v>20.39031526735619</v>
      </c>
      <c r="AB3075">
        <v>-6.1895134816971696E-2</v>
      </c>
      <c r="AC3075">
        <v>0.16322272129809992</v>
      </c>
      <c r="AD3075">
        <v>-0.16554739744332658</v>
      </c>
      <c r="AE3075">
        <v>-3.2109905481099155</v>
      </c>
      <c r="AF3075">
        <v>-1.0000000000000007</v>
      </c>
      <c r="AG3075">
        <v>-1.0000000000000007</v>
      </c>
      <c r="AH3075">
        <v>-1.0000000000000007</v>
      </c>
      <c r="AI3075">
        <v>1.3344707573370095E-2</v>
      </c>
      <c r="AJ3075">
        <v>0</v>
      </c>
      <c r="AK3075">
        <v>0.18170184926615818</v>
      </c>
      <c r="AL3075">
        <v>-6.3530068423006514E-2</v>
      </c>
      <c r="AM3075">
        <v>0.76957021748910182</v>
      </c>
      <c r="AN3075">
        <v>0.29256512579088167</v>
      </c>
      <c r="AO3075">
        <v>20.147764683558336</v>
      </c>
      <c r="AP3075">
        <v>6.9964778026570142</v>
      </c>
      <c r="AQ3075">
        <v>22.581292332700336</v>
      </c>
      <c r="AR3075">
        <v>0.56867684644410887</v>
      </c>
      <c r="AS3075">
        <v>7.2846282177727623E-2</v>
      </c>
      <c r="AT3075">
        <v>-1.0000000000000007</v>
      </c>
      <c r="AU3075">
        <v>-1.0000000000000007</v>
      </c>
      <c r="AV3075">
        <v>0.46385627859899348</v>
      </c>
      <c r="AW3075">
        <v>30.914001164739478</v>
      </c>
      <c r="AX3075">
        <v>31.180895316206875</v>
      </c>
      <c r="AY3075">
        <v>-0.14321795571064366</v>
      </c>
      <c r="AZ3075">
        <v>-25.802396434764457</v>
      </c>
      <c r="BA3075">
        <v>1331.4344826032261</v>
      </c>
    </row>
    <row r="3076" spans="1:100" x14ac:dyDescent="0.25">
      <c r="A3076">
        <v>6451</v>
      </c>
      <c r="B3076" t="s">
        <v>3320</v>
      </c>
      <c r="C3076">
        <v>3</v>
      </c>
      <c r="D3076">
        <v>3.2558126144689776</v>
      </c>
      <c r="E3076">
        <v>4.4423193298315901E-3</v>
      </c>
      <c r="F3076">
        <v>0.81759078288525255</v>
      </c>
      <c r="G3076">
        <v>0.81759078288525255</v>
      </c>
      <c r="H3076">
        <v>-2.0771215398105537E-2</v>
      </c>
      <c r="I3076">
        <v>0</v>
      </c>
      <c r="J3076">
        <v>-1.2462729238863335</v>
      </c>
      <c r="K3076">
        <v>-2.0771215398105537E-2</v>
      </c>
      <c r="L3076">
        <v>-1.0000000000000002</v>
      </c>
      <c r="M3076">
        <v>-1.0000000000000002</v>
      </c>
      <c r="N3076">
        <v>-0.41542430796211044</v>
      </c>
      <c r="O3076">
        <v>2.8271304734678999</v>
      </c>
      <c r="P3076">
        <v>-0.15185690910987532</v>
      </c>
      <c r="Q3076">
        <v>19.299834500399136</v>
      </c>
      <c r="R3076">
        <v>6.1904899481298656</v>
      </c>
      <c r="S3076">
        <v>0.33333333333333315</v>
      </c>
      <c r="T3076">
        <v>0.20494775969516332</v>
      </c>
      <c r="U3076">
        <v>-7.894143830991919E-2</v>
      </c>
      <c r="V3076">
        <v>-9.6684079477346793E-3</v>
      </c>
      <c r="W3076">
        <v>18.817698486757912</v>
      </c>
      <c r="X3076">
        <v>5.8600513254825098E-2</v>
      </c>
      <c r="Y3076">
        <v>-1.0000000000000002</v>
      </c>
      <c r="Z3076">
        <v>-1.0000000000000002</v>
      </c>
      <c r="AA3076">
        <v>58.333488623356196</v>
      </c>
      <c r="AB3076">
        <v>0.24060110072242075</v>
      </c>
      <c r="AC3076">
        <v>0.21918845274981441</v>
      </c>
      <c r="AD3076">
        <v>0.20671645029713318</v>
      </c>
      <c r="AE3076">
        <v>33.325300188468404</v>
      </c>
      <c r="AF3076">
        <v>-1.0000000000000002</v>
      </c>
      <c r="AG3076">
        <v>-1.0000000000000002</v>
      </c>
      <c r="AH3076">
        <v>-1.0000000000000002</v>
      </c>
      <c r="AI3076">
        <v>0</v>
      </c>
      <c r="AJ3076">
        <v>-9.6684079477346793E-3</v>
      </c>
      <c r="AK3076">
        <v>0.1973175013300992</v>
      </c>
      <c r="AL3076">
        <v>-0.1427777221262769</v>
      </c>
      <c r="AM3076">
        <v>-2.4472317397911565E-2</v>
      </c>
      <c r="AN3076">
        <v>2.7814434850280557E-3</v>
      </c>
      <c r="AO3076">
        <v>0.37477957170270648</v>
      </c>
      <c r="AP3076">
        <v>-0.64435252350568351</v>
      </c>
      <c r="AQ3076">
        <v>17.571425562871603</v>
      </c>
      <c r="AR3076">
        <v>0.4496712467708428</v>
      </c>
      <c r="AS3076">
        <v>3.7829297856719568E-2</v>
      </c>
      <c r="AT3076">
        <v>-1.0000000000000002</v>
      </c>
      <c r="AU3076">
        <v>-1.0000000000000002</v>
      </c>
      <c r="AV3076">
        <v>7.0080807310151174</v>
      </c>
      <c r="AW3076">
        <v>60.51626657331844</v>
      </c>
      <c r="AX3076">
        <v>59.549425778544972</v>
      </c>
      <c r="AY3076">
        <v>7.7167830429310275E-2</v>
      </c>
      <c r="AZ3076">
        <v>-0.83959074148139412</v>
      </c>
      <c r="BA3076">
        <v>1432.8338488161246</v>
      </c>
      <c r="CU3076" t="e">
        <v>#N/A</v>
      </c>
      <c r="CV3076" t="e">
        <v>#N/A</v>
      </c>
    </row>
    <row r="3077" spans="1:100" x14ac:dyDescent="0.25">
      <c r="A3077">
        <v>6453</v>
      </c>
      <c r="B3077" t="s">
        <v>3321</v>
      </c>
      <c r="C3077">
        <v>3</v>
      </c>
      <c r="D3077">
        <v>5.9380966379457121</v>
      </c>
      <c r="E3077">
        <v>0.33551026245514587</v>
      </c>
      <c r="F3077">
        <v>-0.16076800226578705</v>
      </c>
      <c r="G3077">
        <v>-5.9245699558941801E-2</v>
      </c>
      <c r="H3077">
        <v>0.19620636452191276</v>
      </c>
      <c r="I3077">
        <v>0</v>
      </c>
      <c r="J3077">
        <v>11.772381871314765</v>
      </c>
      <c r="K3077">
        <v>0.19620636452191276</v>
      </c>
      <c r="L3077">
        <v>-0.99999999999999933</v>
      </c>
      <c r="M3077">
        <v>-0.99999999999999933</v>
      </c>
      <c r="N3077">
        <v>3.9241272904382547</v>
      </c>
      <c r="O3077">
        <v>17.651232809701536</v>
      </c>
      <c r="P3077">
        <v>0.19762847191024185</v>
      </c>
      <c r="Q3077">
        <v>3.2402819335590638</v>
      </c>
      <c r="R3077">
        <v>1.0058927931880968</v>
      </c>
      <c r="S3077">
        <v>0.3333333333333332</v>
      </c>
      <c r="T3077">
        <v>0.40784597004556467</v>
      </c>
      <c r="U3077">
        <v>0.12027130941040942</v>
      </c>
      <c r="V3077">
        <v>-9.5884665959768689E-3</v>
      </c>
      <c r="W3077">
        <v>26.226231266856701</v>
      </c>
      <c r="X3077">
        <v>1.0705322674609417</v>
      </c>
      <c r="Y3077">
        <v>-0.99999999999999933</v>
      </c>
      <c r="Z3077">
        <v>-0.99999999999999933</v>
      </c>
      <c r="AA3077">
        <v>59.188766881832493</v>
      </c>
      <c r="AB3077">
        <v>0.2251165430775009</v>
      </c>
      <c r="AC3077">
        <v>0.12630622319604948</v>
      </c>
      <c r="AD3077">
        <v>0.28771009016220328</v>
      </c>
      <c r="AE3077">
        <v>31.956642821787689</v>
      </c>
      <c r="AF3077">
        <v>-0.99999999999999933</v>
      </c>
      <c r="AG3077">
        <v>-0.99999999999999933</v>
      </c>
      <c r="AH3077">
        <v>-0.99999999999999933</v>
      </c>
      <c r="AI3077">
        <v>0</v>
      </c>
      <c r="AJ3077">
        <v>-9.5884665959768689E-3</v>
      </c>
      <c r="AK3077">
        <v>0.23129107440165786</v>
      </c>
      <c r="AL3077">
        <v>-0.14324960029658776</v>
      </c>
      <c r="AM3077">
        <v>0.16524314550551256</v>
      </c>
      <c r="AN3077">
        <v>7.7623021633750358E-2</v>
      </c>
      <c r="AO3077">
        <v>5.2875340096461043</v>
      </c>
      <c r="AP3077">
        <v>1.2243275393608204</v>
      </c>
      <c r="AQ3077">
        <v>37.998613138171493</v>
      </c>
      <c r="AR3077">
        <v>0.85186214619333078</v>
      </c>
      <c r="AS3077">
        <v>1.2667386319828546</v>
      </c>
      <c r="AT3077">
        <v>-0.99999999999999933</v>
      </c>
      <c r="AU3077">
        <v>-0.99999999999999933</v>
      </c>
      <c r="AV3077">
        <v>0.94664709362915433</v>
      </c>
      <c r="AW3077">
        <v>78.064327230894847</v>
      </c>
      <c r="AX3077">
        <v>77.105480571297178</v>
      </c>
      <c r="AY3077">
        <v>0.27434904169421137</v>
      </c>
      <c r="AZ3077">
        <v>24.309158444599106</v>
      </c>
      <c r="BA3077">
        <v>1427.4180594008928</v>
      </c>
      <c r="CU3077" t="e">
        <v>#N/A</v>
      </c>
      <c r="CV3077" t="e">
        <v>#N/A</v>
      </c>
    </row>
    <row r="3078" spans="1:100" x14ac:dyDescent="0.25">
      <c r="A3078">
        <v>6455</v>
      </c>
      <c r="B3078" t="s">
        <v>3322</v>
      </c>
      <c r="C3078">
        <v>1</v>
      </c>
      <c r="D3078">
        <v>3.6780808625294901</v>
      </c>
      <c r="E3078">
        <v>2.1757476414710399E-2</v>
      </c>
      <c r="F3078">
        <v>5.7515663270048999E-2</v>
      </c>
      <c r="G3078">
        <v>6.3638324821297304E-2</v>
      </c>
      <c r="H3078">
        <v>4.4731895715573101E-2</v>
      </c>
      <c r="I3078">
        <v>0</v>
      </c>
      <c r="J3078">
        <v>2.6839137429343798</v>
      </c>
      <c r="K3078">
        <v>4.4731895715573101E-2</v>
      </c>
      <c r="L3078">
        <v>-1</v>
      </c>
      <c r="M3078">
        <v>-1</v>
      </c>
      <c r="N3078">
        <v>0.894637914311463</v>
      </c>
      <c r="O3078">
        <v>6.42563293028517</v>
      </c>
      <c r="P3078">
        <v>8.4867148022695807E-2</v>
      </c>
      <c r="Q3078">
        <v>0.153507344323627</v>
      </c>
      <c r="R3078">
        <v>5.0277871893111802E-2</v>
      </c>
      <c r="S3078">
        <v>0.32916601326620298</v>
      </c>
      <c r="T3078">
        <v>0.23975694309620599</v>
      </c>
      <c r="U3078">
        <v>4.00147922229208E-2</v>
      </c>
      <c r="V3078">
        <v>-3.2092616958779002E-3</v>
      </c>
      <c r="W3078">
        <v>22.4398636469551</v>
      </c>
      <c r="X3078">
        <v>0.57887640222380699</v>
      </c>
      <c r="Y3078">
        <v>-1</v>
      </c>
      <c r="Z3078">
        <v>-1</v>
      </c>
      <c r="AA3078">
        <v>33.0321732872819</v>
      </c>
      <c r="AB3078">
        <v>0.100272451404467</v>
      </c>
      <c r="AC3078">
        <v>4.1627991656747201E-2</v>
      </c>
      <c r="AD3078">
        <v>6.8940192307458195E-2</v>
      </c>
      <c r="AE3078">
        <v>10.542031768433599</v>
      </c>
      <c r="AF3078">
        <v>-1</v>
      </c>
      <c r="AG3078">
        <v>-1</v>
      </c>
      <c r="AH3078">
        <v>-1</v>
      </c>
      <c r="AI3078">
        <v>-6.4806894010443399E-4</v>
      </c>
      <c r="AJ3078">
        <v>-3.2092616958779002E-3</v>
      </c>
      <c r="AK3078">
        <v>0.108545496552842</v>
      </c>
      <c r="AL3078">
        <v>6.3541779719447203E-2</v>
      </c>
      <c r="AM3078">
        <v>0.14516971361987499</v>
      </c>
      <c r="AN3078">
        <v>6.2411759814733403E-2</v>
      </c>
      <c r="AO3078">
        <v>4.1719703232610899</v>
      </c>
      <c r="AP3078">
        <v>1.87800289396557</v>
      </c>
      <c r="AQ3078">
        <v>25.123777389889501</v>
      </c>
      <c r="AR3078">
        <v>0.60572848688945202</v>
      </c>
      <c r="AS3078">
        <v>0.62360829793938</v>
      </c>
      <c r="AT3078">
        <v>-1</v>
      </c>
      <c r="AU3078">
        <v>-1</v>
      </c>
      <c r="AV3078">
        <v>0.113916196714409</v>
      </c>
      <c r="AW3078">
        <v>41.335809111532598</v>
      </c>
      <c r="AX3078">
        <v>41.001921563142801</v>
      </c>
      <c r="AY3078">
        <v>9.6368259759583505E-2</v>
      </c>
      <c r="AZ3078">
        <v>-14.145392237927799</v>
      </c>
      <c r="BA3078">
        <v>1350</v>
      </c>
    </row>
    <row r="3079" spans="1:100" x14ac:dyDescent="0.25">
      <c r="A3079">
        <v>6456</v>
      </c>
      <c r="B3079" t="s">
        <v>3323</v>
      </c>
      <c r="C3079">
        <v>3</v>
      </c>
      <c r="D3079">
        <v>4.5074488712602614</v>
      </c>
      <c r="E3079">
        <v>0</v>
      </c>
      <c r="F3079">
        <v>-6.3521114058294192E-2</v>
      </c>
      <c r="G3079">
        <v>-6.3521114058294192E-2</v>
      </c>
      <c r="H3079">
        <v>0.16540543206184274</v>
      </c>
      <c r="I3079">
        <v>0</v>
      </c>
      <c r="J3079">
        <v>9.9243259237105654</v>
      </c>
      <c r="K3079">
        <v>0.16540543206184274</v>
      </c>
      <c r="L3079">
        <v>-1.0000000000000002</v>
      </c>
      <c r="M3079">
        <v>-1.0000000000000002</v>
      </c>
      <c r="N3079">
        <v>3.308108641236855</v>
      </c>
      <c r="O3079">
        <v>14.368253680912529</v>
      </c>
      <c r="P3079">
        <v>7.6794766167652032E-2</v>
      </c>
      <c r="Q3079">
        <v>-0.55797587744381438</v>
      </c>
      <c r="R3079">
        <v>-0.27378992793039614</v>
      </c>
      <c r="S3079">
        <v>0.33333333333333348</v>
      </c>
      <c r="T3079">
        <v>0.18908481819199863</v>
      </c>
      <c r="U3079">
        <v>-0.10112975859501414</v>
      </c>
      <c r="V3079">
        <v>-1.3641712690182165E-2</v>
      </c>
      <c r="W3079">
        <v>9.6896499271317165</v>
      </c>
      <c r="X3079">
        <v>-0.27360510619899475</v>
      </c>
      <c r="Y3079">
        <v>-1.0000000000000002</v>
      </c>
      <c r="Z3079">
        <v>-1.0000000000000002</v>
      </c>
      <c r="AA3079">
        <v>14.219883516542577</v>
      </c>
      <c r="AB3079">
        <v>-0.27339303408803639</v>
      </c>
      <c r="AC3079">
        <v>0.13907319333146731</v>
      </c>
      <c r="AD3079">
        <v>0.23040031110339415</v>
      </c>
      <c r="AE3079">
        <v>4.8040235173412551</v>
      </c>
      <c r="AF3079">
        <v>-1.0000000000000002</v>
      </c>
      <c r="AG3079">
        <v>-1.0000000000000002</v>
      </c>
      <c r="AH3079">
        <v>-1.0000000000000002</v>
      </c>
      <c r="AI3079">
        <v>0</v>
      </c>
      <c r="AJ3079">
        <v>-1.3641712690182165E-2</v>
      </c>
      <c r="AK3079">
        <v>0.36574240240773298</v>
      </c>
      <c r="AL3079">
        <v>-4.2104559205199954E-2</v>
      </c>
      <c r="AM3079">
        <v>0.26862975608295675</v>
      </c>
      <c r="AN3079">
        <v>0.35223812602397636</v>
      </c>
      <c r="AO3079">
        <v>8.544455914112584</v>
      </c>
      <c r="AP3079">
        <v>8.5954303545734128</v>
      </c>
      <c r="AQ3079">
        <v>19.613975850842298</v>
      </c>
      <c r="AR3079">
        <v>0.40764668024013567</v>
      </c>
      <c r="AS3079">
        <v>-0.10819967413715212</v>
      </c>
      <c r="AT3079">
        <v>-1.0000000000000002</v>
      </c>
      <c r="AU3079">
        <v>-1.0000000000000002</v>
      </c>
      <c r="AV3079">
        <v>-0.33731104198869033</v>
      </c>
      <c r="AW3079">
        <v>37.183567552028514</v>
      </c>
      <c r="AX3079">
        <v>35.819396283010299</v>
      </c>
      <c r="AY3079">
        <v>4.1032792966612684E-2</v>
      </c>
      <c r="AZ3079">
        <v>-19.516286956460725</v>
      </c>
      <c r="BA3079">
        <v>1386.3594605353821</v>
      </c>
    </row>
    <row r="3080" spans="1:100" x14ac:dyDescent="0.25">
      <c r="A3080">
        <v>6457</v>
      </c>
      <c r="B3080" t="s">
        <v>3324</v>
      </c>
      <c r="C3080">
        <v>3</v>
      </c>
      <c r="D3080">
        <v>2.1127877703748164</v>
      </c>
      <c r="E3080">
        <v>0</v>
      </c>
      <c r="F3080">
        <v>0.19651875485973297</v>
      </c>
      <c r="G3080">
        <v>0.19651875485973297</v>
      </c>
      <c r="H3080">
        <v>0.13935502680490533</v>
      </c>
      <c r="I3080">
        <v>0</v>
      </c>
      <c r="J3080">
        <v>8.3613016082943279</v>
      </c>
      <c r="K3080">
        <v>0.13935502680490533</v>
      </c>
      <c r="L3080">
        <v>-1.0000000000000013</v>
      </c>
      <c r="M3080">
        <v>-1.0000000000000013</v>
      </c>
      <c r="N3080">
        <v>2.7871005360981091</v>
      </c>
      <c r="O3080">
        <v>10.670608133528884</v>
      </c>
      <c r="P3080">
        <v>2.3363541379187316</v>
      </c>
      <c r="Q3080">
        <v>-0.50751025950716855</v>
      </c>
      <c r="R3080">
        <v>2.0315112930673479E-2</v>
      </c>
      <c r="S3080">
        <v>0.23030070595866869</v>
      </c>
      <c r="T3080">
        <v>-3.7138125987567258E-2</v>
      </c>
      <c r="U3080">
        <v>0.16218391750623007</v>
      </c>
      <c r="V3080">
        <v>0</v>
      </c>
      <c r="W3080">
        <v>8.6396588268970476</v>
      </c>
      <c r="X3080">
        <v>0.45143530383887731</v>
      </c>
      <c r="Y3080">
        <v>-1.0000000000000013</v>
      </c>
      <c r="Z3080">
        <v>-1.0000000000000013</v>
      </c>
      <c r="AA3080">
        <v>22.029808848927622</v>
      </c>
      <c r="AB3080">
        <v>8.1949788010984362E-2</v>
      </c>
      <c r="AC3080">
        <v>-1.8276867294941497E-2</v>
      </c>
      <c r="AD3080">
        <v>0.20372377746595513</v>
      </c>
      <c r="AE3080">
        <v>13.369834909099907</v>
      </c>
      <c r="AF3080">
        <v>-1.0000000000000013</v>
      </c>
      <c r="AG3080">
        <v>-1.0000000000000013</v>
      </c>
      <c r="AH3080">
        <v>-1.0000000000000013</v>
      </c>
      <c r="AI3080">
        <v>1.0675027550048585E-2</v>
      </c>
      <c r="AJ3080">
        <v>0</v>
      </c>
      <c r="AK3080">
        <v>0.22792203172803149</v>
      </c>
      <c r="AL3080">
        <v>0.33882319820681472</v>
      </c>
      <c r="AM3080">
        <v>0.32570781052448139</v>
      </c>
      <c r="AN3080">
        <v>0.53955480618464047</v>
      </c>
      <c r="AO3080">
        <v>9.2823054217521914</v>
      </c>
      <c r="AP3080">
        <v>15.182986145650091</v>
      </c>
      <c r="AQ3080">
        <v>17.000960435191377</v>
      </c>
      <c r="AR3080">
        <v>0.35534649747733171</v>
      </c>
      <c r="AS3080">
        <v>0.59079033064378284</v>
      </c>
      <c r="AT3080">
        <v>-1.0000000000000013</v>
      </c>
      <c r="AU3080">
        <v>-1.0000000000000013</v>
      </c>
      <c r="AV3080">
        <v>0.21683386779040664</v>
      </c>
      <c r="AW3080">
        <v>47.8834031281066</v>
      </c>
      <c r="AX3080">
        <v>48.096903679107577</v>
      </c>
      <c r="AY3080">
        <v>4.8785657325656859E-2</v>
      </c>
      <c r="AZ3080">
        <v>-1.3163460279459471</v>
      </c>
      <c r="BA3080">
        <v>1380.1182662557908</v>
      </c>
    </row>
    <row r="3081" spans="1:100" x14ac:dyDescent="0.25">
      <c r="A3081">
        <v>6458</v>
      </c>
      <c r="B3081" t="s">
        <v>3325</v>
      </c>
      <c r="C3081">
        <v>1</v>
      </c>
      <c r="D3081">
        <v>3.6780808625294901</v>
      </c>
      <c r="E3081">
        <v>2.1757476414710399E-2</v>
      </c>
      <c r="F3081">
        <v>5.7515663270048999E-2</v>
      </c>
      <c r="G3081">
        <v>6.3638324821297304E-2</v>
      </c>
      <c r="H3081">
        <v>4.4731895715573101E-2</v>
      </c>
      <c r="I3081">
        <v>0</v>
      </c>
      <c r="J3081">
        <v>2.6839137429343798</v>
      </c>
      <c r="K3081">
        <v>4.4731895715573101E-2</v>
      </c>
      <c r="L3081">
        <v>-1</v>
      </c>
      <c r="M3081">
        <v>-1</v>
      </c>
      <c r="N3081">
        <v>0.894637914311463</v>
      </c>
      <c r="O3081">
        <v>6.42563293028517</v>
      </c>
      <c r="P3081">
        <v>8.4867148022695807E-2</v>
      </c>
      <c r="Q3081">
        <v>0.153507344323627</v>
      </c>
      <c r="R3081">
        <v>5.0277871893111802E-2</v>
      </c>
      <c r="S3081">
        <v>0.32916601326620298</v>
      </c>
      <c r="T3081">
        <v>0.23975694309620599</v>
      </c>
      <c r="U3081">
        <v>4.00147922229208E-2</v>
      </c>
      <c r="V3081">
        <v>-3.2092616958779002E-3</v>
      </c>
      <c r="W3081">
        <v>22.4398636469551</v>
      </c>
      <c r="X3081">
        <v>0.57887640222380699</v>
      </c>
      <c r="Y3081">
        <v>-1</v>
      </c>
      <c r="Z3081">
        <v>-1</v>
      </c>
      <c r="AA3081">
        <v>33.0321732872819</v>
      </c>
      <c r="AB3081">
        <v>0.100272451404467</v>
      </c>
      <c r="AC3081">
        <v>4.1627991656747201E-2</v>
      </c>
      <c r="AD3081">
        <v>6.8940192307458195E-2</v>
      </c>
      <c r="AE3081">
        <v>10.542031768433599</v>
      </c>
      <c r="AF3081">
        <v>-1</v>
      </c>
      <c r="AG3081">
        <v>-1</v>
      </c>
      <c r="AH3081">
        <v>-1</v>
      </c>
      <c r="AI3081">
        <v>-6.4806894010443399E-4</v>
      </c>
      <c r="AJ3081">
        <v>-3.2092616958779002E-3</v>
      </c>
      <c r="AK3081">
        <v>0.108545496552842</v>
      </c>
      <c r="AL3081">
        <v>6.3541779719447203E-2</v>
      </c>
      <c r="AM3081">
        <v>0.14516971361987499</v>
      </c>
      <c r="AN3081">
        <v>6.2411759814733403E-2</v>
      </c>
      <c r="AO3081">
        <v>4.1719703232610899</v>
      </c>
      <c r="AP3081">
        <v>1.87800289396557</v>
      </c>
      <c r="AQ3081">
        <v>25.123777389889501</v>
      </c>
      <c r="AR3081">
        <v>0.60572848688945202</v>
      </c>
      <c r="AS3081">
        <v>0.62360829793938</v>
      </c>
      <c r="AT3081">
        <v>-1</v>
      </c>
      <c r="AU3081">
        <v>-1</v>
      </c>
      <c r="AV3081">
        <v>0.113916196714409</v>
      </c>
      <c r="AW3081">
        <v>41.335809111532598</v>
      </c>
      <c r="AX3081">
        <v>41.001921563142801</v>
      </c>
      <c r="AY3081">
        <v>9.6368259759583505E-2</v>
      </c>
      <c r="AZ3081">
        <v>-14.145392237927799</v>
      </c>
      <c r="BA3081">
        <v>1350</v>
      </c>
    </row>
    <row r="3082" spans="1:100" x14ac:dyDescent="0.25">
      <c r="A3082">
        <v>6459</v>
      </c>
      <c r="B3082" t="s">
        <v>3326</v>
      </c>
      <c r="C3082">
        <v>1</v>
      </c>
      <c r="D3082">
        <v>3.6780808625294901</v>
      </c>
      <c r="E3082">
        <v>2.1757476414710399E-2</v>
      </c>
      <c r="F3082">
        <v>5.7515663270048999E-2</v>
      </c>
      <c r="G3082">
        <v>6.3638324821297304E-2</v>
      </c>
      <c r="H3082">
        <v>4.4731895715573101E-2</v>
      </c>
      <c r="I3082">
        <v>0</v>
      </c>
      <c r="J3082">
        <v>2.6839137429343798</v>
      </c>
      <c r="K3082">
        <v>4.4731895715573101E-2</v>
      </c>
      <c r="L3082">
        <v>-1</v>
      </c>
      <c r="M3082">
        <v>-1</v>
      </c>
      <c r="N3082">
        <v>0.894637914311463</v>
      </c>
      <c r="O3082">
        <v>6.42563293028517</v>
      </c>
      <c r="P3082">
        <v>8.4867148022695807E-2</v>
      </c>
      <c r="Q3082">
        <v>0.153507344323627</v>
      </c>
      <c r="R3082">
        <v>5.0277871893111802E-2</v>
      </c>
      <c r="S3082">
        <v>0.32916601326620298</v>
      </c>
      <c r="T3082">
        <v>0.23975694309620599</v>
      </c>
      <c r="U3082">
        <v>4.00147922229208E-2</v>
      </c>
      <c r="V3082">
        <v>-3.2092616958779002E-3</v>
      </c>
      <c r="W3082">
        <v>22.4398636469551</v>
      </c>
      <c r="X3082">
        <v>0.57887640222380699</v>
      </c>
      <c r="Y3082">
        <v>-1</v>
      </c>
      <c r="Z3082">
        <v>-1</v>
      </c>
      <c r="AA3082">
        <v>33.0321732872819</v>
      </c>
      <c r="AB3082">
        <v>0.100272451404467</v>
      </c>
      <c r="AC3082">
        <v>4.1627991656747201E-2</v>
      </c>
      <c r="AD3082">
        <v>6.8940192307458195E-2</v>
      </c>
      <c r="AE3082">
        <v>10.542031768433599</v>
      </c>
      <c r="AF3082">
        <v>-1</v>
      </c>
      <c r="AG3082">
        <v>-1</v>
      </c>
      <c r="AH3082">
        <v>-1</v>
      </c>
      <c r="AI3082">
        <v>-6.4806894010443399E-4</v>
      </c>
      <c r="AJ3082">
        <v>-3.2092616958779002E-3</v>
      </c>
      <c r="AK3082">
        <v>0.108545496552842</v>
      </c>
      <c r="AL3082">
        <v>6.3541779719447203E-2</v>
      </c>
      <c r="AM3082">
        <v>0.14516971361987499</v>
      </c>
      <c r="AN3082">
        <v>6.2411759814733403E-2</v>
      </c>
      <c r="AO3082">
        <v>4.1719703232610899</v>
      </c>
      <c r="AP3082">
        <v>1.87800289396557</v>
      </c>
      <c r="AQ3082">
        <v>25.123777389889501</v>
      </c>
      <c r="AR3082">
        <v>0.60572848688945202</v>
      </c>
      <c r="AS3082">
        <v>0.62360829793938</v>
      </c>
      <c r="AT3082">
        <v>-1</v>
      </c>
      <c r="AU3082">
        <v>-1</v>
      </c>
      <c r="AV3082">
        <v>0.113916196714409</v>
      </c>
      <c r="AW3082">
        <v>41.335809111532598</v>
      </c>
      <c r="AX3082">
        <v>41.001921563142801</v>
      </c>
      <c r="AY3082">
        <v>9.6368259759583505E-2</v>
      </c>
      <c r="AZ3082">
        <v>-14.145392237927799</v>
      </c>
      <c r="BA3082">
        <v>1350</v>
      </c>
    </row>
    <row r="3083" spans="1:100" x14ac:dyDescent="0.25">
      <c r="A3083">
        <v>6460</v>
      </c>
      <c r="B3083" t="s">
        <v>3327</v>
      </c>
      <c r="C3083">
        <v>1</v>
      </c>
      <c r="D3083">
        <v>3.6780808625294901</v>
      </c>
      <c r="E3083">
        <v>2.1757476414710399E-2</v>
      </c>
      <c r="F3083">
        <v>5.7515663270048999E-2</v>
      </c>
      <c r="G3083">
        <v>6.3638324821297304E-2</v>
      </c>
      <c r="H3083">
        <v>4.4731895715573101E-2</v>
      </c>
      <c r="I3083">
        <v>0</v>
      </c>
      <c r="J3083">
        <v>2.6839137429343798</v>
      </c>
      <c r="K3083">
        <v>4.4731895715573101E-2</v>
      </c>
      <c r="L3083">
        <v>-1</v>
      </c>
      <c r="M3083">
        <v>-1</v>
      </c>
      <c r="N3083">
        <v>0.894637914311463</v>
      </c>
      <c r="O3083">
        <v>6.42563293028517</v>
      </c>
      <c r="P3083">
        <v>8.4867148022695807E-2</v>
      </c>
      <c r="Q3083">
        <v>0.153507344323627</v>
      </c>
      <c r="R3083">
        <v>5.0277871893111802E-2</v>
      </c>
      <c r="S3083">
        <v>0.32916601326620298</v>
      </c>
      <c r="T3083">
        <v>0.23975694309620599</v>
      </c>
      <c r="U3083">
        <v>4.00147922229208E-2</v>
      </c>
      <c r="V3083">
        <v>-3.2092616958779002E-3</v>
      </c>
      <c r="W3083">
        <v>22.4398636469551</v>
      </c>
      <c r="X3083">
        <v>0.57887640222380699</v>
      </c>
      <c r="Y3083">
        <v>-1</v>
      </c>
      <c r="Z3083">
        <v>-1</v>
      </c>
      <c r="AA3083">
        <v>33.0321732872819</v>
      </c>
      <c r="AB3083">
        <v>0.100272451404467</v>
      </c>
      <c r="AC3083">
        <v>4.1627991656747201E-2</v>
      </c>
      <c r="AD3083">
        <v>6.8940192307458195E-2</v>
      </c>
      <c r="AE3083">
        <v>10.542031768433599</v>
      </c>
      <c r="AF3083">
        <v>-1</v>
      </c>
      <c r="AG3083">
        <v>-1</v>
      </c>
      <c r="AH3083">
        <v>-1</v>
      </c>
      <c r="AI3083">
        <v>-6.4806894010443399E-4</v>
      </c>
      <c r="AJ3083">
        <v>-3.2092616958779002E-3</v>
      </c>
      <c r="AK3083">
        <v>0.108545496552842</v>
      </c>
      <c r="AL3083">
        <v>6.3541779719447203E-2</v>
      </c>
      <c r="AM3083">
        <v>0.14516971361987499</v>
      </c>
      <c r="AN3083">
        <v>6.2411759814733403E-2</v>
      </c>
      <c r="AO3083">
        <v>4.1719703232610899</v>
      </c>
      <c r="AP3083">
        <v>1.87800289396557</v>
      </c>
      <c r="AQ3083">
        <v>25.123777389889501</v>
      </c>
      <c r="AR3083">
        <v>0.60572848688945202</v>
      </c>
      <c r="AS3083">
        <v>0.62360829793938</v>
      </c>
      <c r="AT3083">
        <v>-1</v>
      </c>
      <c r="AU3083">
        <v>-1</v>
      </c>
      <c r="AV3083">
        <v>0.113916196714409</v>
      </c>
      <c r="AW3083">
        <v>41.335809111532598</v>
      </c>
      <c r="AX3083">
        <v>41.001921563142801</v>
      </c>
      <c r="AY3083">
        <v>9.6368259759583505E-2</v>
      </c>
      <c r="AZ3083">
        <v>-14.145392237927799</v>
      </c>
      <c r="BA3083">
        <v>1350</v>
      </c>
    </row>
    <row r="3084" spans="1:100" x14ac:dyDescent="0.25">
      <c r="A3084">
        <v>6461</v>
      </c>
      <c r="B3084" t="s">
        <v>3328</v>
      </c>
      <c r="C3084">
        <v>1</v>
      </c>
      <c r="D3084">
        <v>3.6780808625294901</v>
      </c>
      <c r="E3084">
        <v>2.1757476414710399E-2</v>
      </c>
      <c r="F3084">
        <v>5.7515663270048999E-2</v>
      </c>
      <c r="G3084">
        <v>6.3638324821297304E-2</v>
      </c>
      <c r="H3084">
        <v>4.4731895715573101E-2</v>
      </c>
      <c r="I3084">
        <v>0</v>
      </c>
      <c r="J3084">
        <v>2.6839137429343798</v>
      </c>
      <c r="K3084">
        <v>4.4731895715573101E-2</v>
      </c>
      <c r="L3084">
        <v>-1</v>
      </c>
      <c r="M3084">
        <v>-1</v>
      </c>
      <c r="N3084">
        <v>0.894637914311463</v>
      </c>
      <c r="O3084">
        <v>6.42563293028517</v>
      </c>
      <c r="P3084">
        <v>8.4867148022695807E-2</v>
      </c>
      <c r="Q3084">
        <v>0.153507344323627</v>
      </c>
      <c r="R3084">
        <v>5.0277871893111802E-2</v>
      </c>
      <c r="S3084">
        <v>0.32916601326620298</v>
      </c>
      <c r="T3084">
        <v>0.23975694309620599</v>
      </c>
      <c r="U3084">
        <v>4.00147922229208E-2</v>
      </c>
      <c r="V3084">
        <v>-3.2092616958779002E-3</v>
      </c>
      <c r="W3084">
        <v>22.4398636469551</v>
      </c>
      <c r="X3084">
        <v>0.57887640222380699</v>
      </c>
      <c r="Y3084">
        <v>-1</v>
      </c>
      <c r="Z3084">
        <v>-1</v>
      </c>
      <c r="AA3084">
        <v>33.0321732872819</v>
      </c>
      <c r="AB3084">
        <v>0.100272451404467</v>
      </c>
      <c r="AC3084">
        <v>4.1627991656747201E-2</v>
      </c>
      <c r="AD3084">
        <v>6.8940192307458195E-2</v>
      </c>
      <c r="AE3084">
        <v>10.542031768433599</v>
      </c>
      <c r="AF3084">
        <v>-1</v>
      </c>
      <c r="AG3084">
        <v>-1</v>
      </c>
      <c r="AH3084">
        <v>-1</v>
      </c>
      <c r="AI3084">
        <v>-6.4806894010443399E-4</v>
      </c>
      <c r="AJ3084">
        <v>-3.2092616958779002E-3</v>
      </c>
      <c r="AK3084">
        <v>0.108545496552842</v>
      </c>
      <c r="AL3084">
        <v>6.3541779719447203E-2</v>
      </c>
      <c r="AM3084">
        <v>0.14516971361987499</v>
      </c>
      <c r="AN3084">
        <v>6.2411759814733403E-2</v>
      </c>
      <c r="AO3084">
        <v>4.1719703232610899</v>
      </c>
      <c r="AP3084">
        <v>1.87800289396557</v>
      </c>
      <c r="AQ3084">
        <v>25.123777389889501</v>
      </c>
      <c r="AR3084">
        <v>0.60572848688945202</v>
      </c>
      <c r="AS3084">
        <v>0.62360829793938</v>
      </c>
      <c r="AT3084">
        <v>-1</v>
      </c>
      <c r="AU3084">
        <v>-1</v>
      </c>
      <c r="AV3084">
        <v>0.113916196714409</v>
      </c>
      <c r="AW3084">
        <v>41.335809111532598</v>
      </c>
      <c r="AX3084">
        <v>41.001921563142801</v>
      </c>
      <c r="AY3084">
        <v>9.6368259759583505E-2</v>
      </c>
      <c r="AZ3084">
        <v>-14.145392237927799</v>
      </c>
      <c r="BA3084">
        <v>1350</v>
      </c>
    </row>
    <row r="3085" spans="1:100" x14ac:dyDescent="0.25">
      <c r="A3085">
        <v>6462</v>
      </c>
      <c r="B3085" t="s">
        <v>3329</v>
      </c>
      <c r="C3085">
        <v>1</v>
      </c>
      <c r="D3085">
        <v>3.6780808625294901</v>
      </c>
      <c r="E3085">
        <v>2.1757476414710399E-2</v>
      </c>
      <c r="F3085">
        <v>5.7515663270048999E-2</v>
      </c>
      <c r="G3085">
        <v>6.3638324821297304E-2</v>
      </c>
      <c r="H3085">
        <v>4.4731895715573101E-2</v>
      </c>
      <c r="I3085">
        <v>0</v>
      </c>
      <c r="J3085">
        <v>2.6839137429343798</v>
      </c>
      <c r="K3085">
        <v>4.4731895715573101E-2</v>
      </c>
      <c r="L3085">
        <v>-1</v>
      </c>
      <c r="M3085">
        <v>-1</v>
      </c>
      <c r="N3085">
        <v>0.894637914311463</v>
      </c>
      <c r="O3085">
        <v>6.42563293028517</v>
      </c>
      <c r="P3085">
        <v>8.4867148022695807E-2</v>
      </c>
      <c r="Q3085">
        <v>0.153507344323627</v>
      </c>
      <c r="R3085">
        <v>5.0277871893111802E-2</v>
      </c>
      <c r="S3085">
        <v>0.32916601326620298</v>
      </c>
      <c r="T3085">
        <v>0.23975694309620599</v>
      </c>
      <c r="U3085">
        <v>4.00147922229208E-2</v>
      </c>
      <c r="V3085">
        <v>-3.2092616958779002E-3</v>
      </c>
      <c r="W3085">
        <v>22.4398636469551</v>
      </c>
      <c r="X3085">
        <v>0.57887640222380699</v>
      </c>
      <c r="Y3085">
        <v>-1</v>
      </c>
      <c r="Z3085">
        <v>-1</v>
      </c>
      <c r="AA3085">
        <v>33.0321732872819</v>
      </c>
      <c r="AB3085">
        <v>0.100272451404467</v>
      </c>
      <c r="AC3085">
        <v>4.1627991656747201E-2</v>
      </c>
      <c r="AD3085">
        <v>6.8940192307458195E-2</v>
      </c>
      <c r="AE3085">
        <v>10.542031768433599</v>
      </c>
      <c r="AF3085">
        <v>-1</v>
      </c>
      <c r="AG3085">
        <v>-1</v>
      </c>
      <c r="AH3085">
        <v>-1</v>
      </c>
      <c r="AI3085">
        <v>-6.4806894010443399E-4</v>
      </c>
      <c r="AJ3085">
        <v>-3.2092616958779002E-3</v>
      </c>
      <c r="AK3085">
        <v>0.108545496552842</v>
      </c>
      <c r="AL3085">
        <v>6.3541779719447203E-2</v>
      </c>
      <c r="AM3085">
        <v>0.14516971361987499</v>
      </c>
      <c r="AN3085">
        <v>6.2411759814733403E-2</v>
      </c>
      <c r="AO3085">
        <v>4.1719703232610899</v>
      </c>
      <c r="AP3085">
        <v>1.87800289396557</v>
      </c>
      <c r="AQ3085">
        <v>25.123777389889501</v>
      </c>
      <c r="AR3085">
        <v>0.60572848688945202</v>
      </c>
      <c r="AS3085">
        <v>0.62360829793938</v>
      </c>
      <c r="AT3085">
        <v>-1</v>
      </c>
      <c r="AU3085">
        <v>-1</v>
      </c>
      <c r="AV3085">
        <v>0.113916196714409</v>
      </c>
      <c r="AW3085">
        <v>41.335809111532598</v>
      </c>
      <c r="AX3085">
        <v>41.001921563142801</v>
      </c>
      <c r="AY3085">
        <v>9.6368259759583505E-2</v>
      </c>
      <c r="AZ3085">
        <v>-14.145392237927799</v>
      </c>
      <c r="BA3085">
        <v>1350</v>
      </c>
    </row>
    <row r="3086" spans="1:100" x14ac:dyDescent="0.25">
      <c r="A3086">
        <v>6463</v>
      </c>
      <c r="B3086" t="s">
        <v>3330</v>
      </c>
      <c r="C3086">
        <v>1</v>
      </c>
      <c r="D3086">
        <v>3.6780808625294901</v>
      </c>
      <c r="E3086">
        <v>2.1757476414710399E-2</v>
      </c>
      <c r="F3086">
        <v>5.7515663270048999E-2</v>
      </c>
      <c r="G3086">
        <v>6.3638324821297304E-2</v>
      </c>
      <c r="H3086">
        <v>4.4731895715573101E-2</v>
      </c>
      <c r="I3086">
        <v>0</v>
      </c>
      <c r="J3086">
        <v>2.6839137429343798</v>
      </c>
      <c r="K3086">
        <v>4.4731895715573101E-2</v>
      </c>
      <c r="L3086">
        <v>-1</v>
      </c>
      <c r="M3086">
        <v>-1</v>
      </c>
      <c r="N3086">
        <v>0.894637914311463</v>
      </c>
      <c r="O3086">
        <v>6.42563293028517</v>
      </c>
      <c r="P3086">
        <v>8.4867148022695807E-2</v>
      </c>
      <c r="Q3086">
        <v>0.153507344323627</v>
      </c>
      <c r="R3086">
        <v>5.0277871893111802E-2</v>
      </c>
      <c r="S3086">
        <v>0.32916601326620298</v>
      </c>
      <c r="T3086">
        <v>0.23975694309620599</v>
      </c>
      <c r="U3086">
        <v>4.00147922229208E-2</v>
      </c>
      <c r="V3086">
        <v>-3.2092616958779002E-3</v>
      </c>
      <c r="W3086">
        <v>22.4398636469551</v>
      </c>
      <c r="X3086">
        <v>0.57887640222380699</v>
      </c>
      <c r="Y3086">
        <v>-1</v>
      </c>
      <c r="Z3086">
        <v>-1</v>
      </c>
      <c r="AA3086">
        <v>33.0321732872819</v>
      </c>
      <c r="AB3086">
        <v>0.100272451404467</v>
      </c>
      <c r="AC3086">
        <v>4.1627991656747201E-2</v>
      </c>
      <c r="AD3086">
        <v>6.8940192307458195E-2</v>
      </c>
      <c r="AE3086">
        <v>10.542031768433599</v>
      </c>
      <c r="AF3086">
        <v>-1</v>
      </c>
      <c r="AG3086">
        <v>-1</v>
      </c>
      <c r="AH3086">
        <v>-1</v>
      </c>
      <c r="AI3086">
        <v>-6.4806894010443399E-4</v>
      </c>
      <c r="AJ3086">
        <v>-3.2092616958779002E-3</v>
      </c>
      <c r="AK3086">
        <v>0.108545496552842</v>
      </c>
      <c r="AL3086">
        <v>6.3541779719447203E-2</v>
      </c>
      <c r="AM3086">
        <v>0.14516971361987499</v>
      </c>
      <c r="AN3086">
        <v>6.2411759814733403E-2</v>
      </c>
      <c r="AO3086">
        <v>4.1719703232610899</v>
      </c>
      <c r="AP3086">
        <v>1.87800289396557</v>
      </c>
      <c r="AQ3086">
        <v>25.123777389889501</v>
      </c>
      <c r="AR3086">
        <v>0.60572848688945202</v>
      </c>
      <c r="AS3086">
        <v>0.62360829793938</v>
      </c>
      <c r="AT3086">
        <v>-1</v>
      </c>
      <c r="AU3086">
        <v>-1</v>
      </c>
      <c r="AV3086">
        <v>0.113916196714409</v>
      </c>
      <c r="AW3086">
        <v>41.335809111532598</v>
      </c>
      <c r="AX3086">
        <v>41.001921563142801</v>
      </c>
      <c r="AY3086">
        <v>9.6368259759583505E-2</v>
      </c>
      <c r="AZ3086">
        <v>-14.145392237927799</v>
      </c>
      <c r="BA3086">
        <v>1350</v>
      </c>
    </row>
    <row r="3087" spans="1:100" x14ac:dyDescent="0.25">
      <c r="A3087">
        <v>6464</v>
      </c>
      <c r="B3087" t="s">
        <v>3331</v>
      </c>
      <c r="C3087">
        <v>1</v>
      </c>
      <c r="D3087">
        <v>3.6780808625294901</v>
      </c>
      <c r="E3087">
        <v>2.1757476414710399E-2</v>
      </c>
      <c r="F3087">
        <v>5.7515663270048999E-2</v>
      </c>
      <c r="G3087">
        <v>6.3638324821297304E-2</v>
      </c>
      <c r="H3087">
        <v>4.4731895715573101E-2</v>
      </c>
      <c r="I3087">
        <v>0</v>
      </c>
      <c r="J3087">
        <v>2.6839137429343798</v>
      </c>
      <c r="K3087">
        <v>4.4731895715573101E-2</v>
      </c>
      <c r="L3087">
        <v>-1</v>
      </c>
      <c r="M3087">
        <v>-1</v>
      </c>
      <c r="N3087">
        <v>0.894637914311463</v>
      </c>
      <c r="O3087">
        <v>6.42563293028517</v>
      </c>
      <c r="P3087">
        <v>8.4867148022695807E-2</v>
      </c>
      <c r="Q3087">
        <v>0.153507344323627</v>
      </c>
      <c r="R3087">
        <v>5.0277871893111802E-2</v>
      </c>
      <c r="S3087">
        <v>0.32916601326620298</v>
      </c>
      <c r="T3087">
        <v>0.23975694309620599</v>
      </c>
      <c r="U3087">
        <v>4.00147922229208E-2</v>
      </c>
      <c r="V3087">
        <v>-3.2092616958779002E-3</v>
      </c>
      <c r="W3087">
        <v>22.4398636469551</v>
      </c>
      <c r="X3087">
        <v>0.57887640222380699</v>
      </c>
      <c r="Y3087">
        <v>-1</v>
      </c>
      <c r="Z3087">
        <v>-1</v>
      </c>
      <c r="AA3087">
        <v>33.0321732872819</v>
      </c>
      <c r="AB3087">
        <v>0.100272451404467</v>
      </c>
      <c r="AC3087">
        <v>4.1627991656747201E-2</v>
      </c>
      <c r="AD3087">
        <v>6.8940192307458195E-2</v>
      </c>
      <c r="AE3087">
        <v>10.542031768433599</v>
      </c>
      <c r="AF3087">
        <v>-1</v>
      </c>
      <c r="AG3087">
        <v>-1</v>
      </c>
      <c r="AH3087">
        <v>-1</v>
      </c>
      <c r="AI3087">
        <v>-6.4806894010443399E-4</v>
      </c>
      <c r="AJ3087">
        <v>-3.2092616958779002E-3</v>
      </c>
      <c r="AK3087">
        <v>0.108545496552842</v>
      </c>
      <c r="AL3087">
        <v>6.3541779719447203E-2</v>
      </c>
      <c r="AM3087">
        <v>0.14516971361987499</v>
      </c>
      <c r="AN3087">
        <v>6.2411759814733403E-2</v>
      </c>
      <c r="AO3087">
        <v>4.1719703232610899</v>
      </c>
      <c r="AP3087">
        <v>1.87800289396557</v>
      </c>
      <c r="AQ3087">
        <v>25.123777389889501</v>
      </c>
      <c r="AR3087">
        <v>0.60572848688945202</v>
      </c>
      <c r="AS3087">
        <v>0.62360829793938</v>
      </c>
      <c r="AT3087">
        <v>-1</v>
      </c>
      <c r="AU3087">
        <v>-1</v>
      </c>
      <c r="AV3087">
        <v>0.113916196714409</v>
      </c>
      <c r="AW3087">
        <v>41.335809111532598</v>
      </c>
      <c r="AX3087">
        <v>41.001921563142801</v>
      </c>
      <c r="AY3087">
        <v>9.6368259759583505E-2</v>
      </c>
      <c r="AZ3087">
        <v>-14.145392237927799</v>
      </c>
      <c r="BA3087">
        <v>1350</v>
      </c>
    </row>
    <row r="3088" spans="1:100" x14ac:dyDescent="0.25">
      <c r="A3088">
        <v>6465</v>
      </c>
      <c r="B3088" t="s">
        <v>3332</v>
      </c>
      <c r="C3088">
        <v>3</v>
      </c>
      <c r="D3088">
        <v>1.8088685600428431</v>
      </c>
      <c r="E3088">
        <v>0</v>
      </c>
      <c r="F3088">
        <v>0.35773345036828452</v>
      </c>
      <c r="G3088">
        <v>0.35773345036828452</v>
      </c>
      <c r="H3088">
        <v>3.0082449090419325E-2</v>
      </c>
      <c r="I3088">
        <v>0</v>
      </c>
      <c r="J3088">
        <v>1.8049469454251588</v>
      </c>
      <c r="K3088">
        <v>3.0082449090419325E-2</v>
      </c>
      <c r="L3088">
        <v>-1.0000000000000011</v>
      </c>
      <c r="M3088">
        <v>-1.0000000000000011</v>
      </c>
      <c r="N3088">
        <v>0.60164898180838666</v>
      </c>
      <c r="O3088">
        <v>3.9715489558362891</v>
      </c>
      <c r="P3088">
        <v>0.77663462414529039</v>
      </c>
      <c r="Q3088">
        <v>0.36304509411155017</v>
      </c>
      <c r="R3088">
        <v>0.20700891794143206</v>
      </c>
      <c r="S3088">
        <v>0.33333333333333359</v>
      </c>
      <c r="T3088">
        <v>0.15650114018984673</v>
      </c>
      <c r="U3088">
        <v>-0.15375302791268611</v>
      </c>
      <c r="V3088">
        <v>-1.41309564372664E-2</v>
      </c>
      <c r="W3088">
        <v>11.674721603312346</v>
      </c>
      <c r="X3088">
        <v>-0.41687801898506838</v>
      </c>
      <c r="Y3088">
        <v>-1.0000000000000011</v>
      </c>
      <c r="Z3088">
        <v>-1.0000000000000011</v>
      </c>
      <c r="AA3088">
        <v>2.2837728172163008</v>
      </c>
      <c r="AB3088">
        <v>-0.12700054148334988</v>
      </c>
      <c r="AC3088">
        <v>0.14062334745850735</v>
      </c>
      <c r="AD3088">
        <v>-0.20558196005590701</v>
      </c>
      <c r="AE3088">
        <v>-9.5979577040374711</v>
      </c>
      <c r="AF3088">
        <v>-1.0000000000000011</v>
      </c>
      <c r="AG3088">
        <v>-1.0000000000000011</v>
      </c>
      <c r="AH3088">
        <v>-1.0000000000000011</v>
      </c>
      <c r="AI3088">
        <v>0</v>
      </c>
      <c r="AJ3088">
        <v>-1.41309564372664E-2</v>
      </c>
      <c r="AK3088">
        <v>8.4469222220038997E-2</v>
      </c>
      <c r="AL3088">
        <v>6.0459137362141362E-2</v>
      </c>
      <c r="AM3088">
        <v>0.16949154911975101</v>
      </c>
      <c r="AN3088">
        <v>-0.1046716859927323</v>
      </c>
      <c r="AO3088">
        <v>4.6596348390939681</v>
      </c>
      <c r="AP3088">
        <v>-2.3144964630075999</v>
      </c>
      <c r="AQ3088">
        <v>13.479668548737507</v>
      </c>
      <c r="AR3088">
        <v>0.3219504891732281</v>
      </c>
      <c r="AS3088">
        <v>-0.38679556989464925</v>
      </c>
      <c r="AT3088">
        <v>-1.0000000000000011</v>
      </c>
      <c r="AU3088">
        <v>-1.0000000000000011</v>
      </c>
      <c r="AV3088">
        <v>0.56474236830971614</v>
      </c>
      <c r="AW3088">
        <v>3.9408253100449908</v>
      </c>
      <c r="AX3088">
        <v>2.5277296663183506</v>
      </c>
      <c r="AY3088">
        <v>-0.10860380018970865</v>
      </c>
      <c r="AZ3088">
        <v>-68.39400611291137</v>
      </c>
      <c r="BA3088">
        <v>1287.9359036518524</v>
      </c>
    </row>
    <row r="3089" spans="1:100" x14ac:dyDescent="0.25">
      <c r="A3089">
        <v>6467</v>
      </c>
      <c r="B3089" t="s">
        <v>1906</v>
      </c>
      <c r="C3089">
        <v>1</v>
      </c>
      <c r="D3089">
        <v>3.6780808625294901</v>
      </c>
      <c r="E3089">
        <v>2.1757476414710399E-2</v>
      </c>
      <c r="F3089">
        <v>5.7515663270048999E-2</v>
      </c>
      <c r="G3089">
        <v>6.3638324821297304E-2</v>
      </c>
      <c r="H3089">
        <v>4.4731895715573101E-2</v>
      </c>
      <c r="I3089">
        <v>0</v>
      </c>
      <c r="J3089">
        <v>2.6839137429343798</v>
      </c>
      <c r="K3089">
        <v>4.4731895715573101E-2</v>
      </c>
      <c r="L3089">
        <v>-1</v>
      </c>
      <c r="M3089">
        <v>-1</v>
      </c>
      <c r="N3089">
        <v>0.894637914311463</v>
      </c>
      <c r="O3089">
        <v>6.42563293028517</v>
      </c>
      <c r="P3089">
        <v>8.4867148022695807E-2</v>
      </c>
      <c r="Q3089">
        <v>0.153507344323627</v>
      </c>
      <c r="R3089">
        <v>5.0277871893111802E-2</v>
      </c>
      <c r="S3089">
        <v>0.32916601326620298</v>
      </c>
      <c r="T3089">
        <v>0.23975694309620599</v>
      </c>
      <c r="U3089">
        <v>4.00147922229208E-2</v>
      </c>
      <c r="V3089">
        <v>-3.2092616958779002E-3</v>
      </c>
      <c r="W3089">
        <v>22.4398636469551</v>
      </c>
      <c r="X3089">
        <v>0.57887640222380699</v>
      </c>
      <c r="Y3089">
        <v>-1</v>
      </c>
      <c r="Z3089">
        <v>-1</v>
      </c>
      <c r="AA3089">
        <v>33.0321732872819</v>
      </c>
      <c r="AB3089">
        <v>0.100272451404467</v>
      </c>
      <c r="AC3089">
        <v>4.1627991656747201E-2</v>
      </c>
      <c r="AD3089">
        <v>6.8940192307458195E-2</v>
      </c>
      <c r="AE3089">
        <v>10.542031768433599</v>
      </c>
      <c r="AF3089">
        <v>-1</v>
      </c>
      <c r="AG3089">
        <v>-1</v>
      </c>
      <c r="AH3089">
        <v>-1</v>
      </c>
      <c r="AI3089">
        <v>-6.4806894010443399E-4</v>
      </c>
      <c r="AJ3089">
        <v>-3.2092616958779002E-3</v>
      </c>
      <c r="AK3089">
        <v>0.108545496552842</v>
      </c>
      <c r="AL3089">
        <v>6.3541779719447203E-2</v>
      </c>
      <c r="AM3089">
        <v>0.14516971361987499</v>
      </c>
      <c r="AN3089">
        <v>6.2411759814733403E-2</v>
      </c>
      <c r="AO3089">
        <v>4.1719703232610899</v>
      </c>
      <c r="AP3089">
        <v>1.87800289396557</v>
      </c>
      <c r="AQ3089">
        <v>25.123777389889501</v>
      </c>
      <c r="AR3089">
        <v>0.60572848688945202</v>
      </c>
      <c r="AS3089">
        <v>0.62360829793938</v>
      </c>
      <c r="AT3089">
        <v>-1</v>
      </c>
      <c r="AU3089">
        <v>-1</v>
      </c>
      <c r="AV3089">
        <v>0.113916196714409</v>
      </c>
      <c r="AW3089">
        <v>41.335809111532598</v>
      </c>
      <c r="AX3089">
        <v>41.001921563142801</v>
      </c>
      <c r="AY3089">
        <v>9.6368259759583505E-2</v>
      </c>
      <c r="AZ3089">
        <v>-14.145392237927799</v>
      </c>
      <c r="BA3089">
        <v>1350</v>
      </c>
    </row>
    <row r="3090" spans="1:100" x14ac:dyDescent="0.25">
      <c r="A3090">
        <v>6468</v>
      </c>
      <c r="B3090" t="s">
        <v>3333</v>
      </c>
      <c r="C3090">
        <v>3</v>
      </c>
      <c r="D3090">
        <v>4.4208944712388343</v>
      </c>
      <c r="E3090">
        <v>0</v>
      </c>
      <c r="F3090">
        <v>0.31389811344713464</v>
      </c>
      <c r="G3090">
        <v>0.31389811344713464</v>
      </c>
      <c r="H3090">
        <v>-0.11472347846367499</v>
      </c>
      <c r="I3090">
        <v>0</v>
      </c>
      <c r="J3090">
        <v>-6.8834087078204993</v>
      </c>
      <c r="K3090">
        <v>-0.11472347846367499</v>
      </c>
      <c r="L3090">
        <v>-1.0000000000000011</v>
      </c>
      <c r="M3090">
        <v>-1.0000000000000011</v>
      </c>
      <c r="N3090">
        <v>-2.2944695692734989</v>
      </c>
      <c r="O3090">
        <v>-2.1486161231345307</v>
      </c>
      <c r="P3090">
        <v>-0.14444431947532416</v>
      </c>
      <c r="Q3090">
        <v>-3.1187382064266767</v>
      </c>
      <c r="R3090">
        <v>-1.0892490988793171</v>
      </c>
      <c r="S3090">
        <v>0.3497750258137417</v>
      </c>
      <c r="T3090">
        <v>0.29368086126851362</v>
      </c>
      <c r="U3090">
        <v>7.4612788678840594E-2</v>
      </c>
      <c r="V3090">
        <v>0</v>
      </c>
      <c r="W3090">
        <v>33.311686168990825</v>
      </c>
      <c r="X3090">
        <v>1.0169780481964721</v>
      </c>
      <c r="Y3090">
        <v>-1.0000000000000011</v>
      </c>
      <c r="Z3090">
        <v>-1.0000000000000011</v>
      </c>
      <c r="AA3090">
        <v>45.415586591523102</v>
      </c>
      <c r="AB3090">
        <v>0.23485891987143476</v>
      </c>
      <c r="AC3090">
        <v>7.2391839310633491E-2</v>
      </c>
      <c r="AD3090">
        <v>-4.3387768753836507E-2</v>
      </c>
      <c r="AE3090">
        <v>13.193149521411589</v>
      </c>
      <c r="AF3090">
        <v>-1.0000000000000011</v>
      </c>
      <c r="AG3090">
        <v>-1.0000000000000011</v>
      </c>
      <c r="AH3090">
        <v>-1.0000000000000011</v>
      </c>
      <c r="AI3090">
        <v>0</v>
      </c>
      <c r="AJ3090">
        <v>0</v>
      </c>
      <c r="AK3090">
        <v>0.15030958157749955</v>
      </c>
      <c r="AL3090">
        <v>7.8432769704190441E-2</v>
      </c>
      <c r="AM3090">
        <v>0.19476511890183493</v>
      </c>
      <c r="AN3090">
        <v>5.4635257128230086E-2</v>
      </c>
      <c r="AO3090">
        <v>5.6206758804333745</v>
      </c>
      <c r="AP3090">
        <v>1.7580452767267061</v>
      </c>
      <c r="AQ3090">
        <v>26.428277461170339</v>
      </c>
      <c r="AR3090">
        <v>0.71806867576109568</v>
      </c>
      <c r="AS3090">
        <v>0.90225456973279705</v>
      </c>
      <c r="AT3090">
        <v>-1.0000000000000011</v>
      </c>
      <c r="AU3090">
        <v>-1.0000000000000011</v>
      </c>
      <c r="AV3090">
        <v>-0.77535098543218228</v>
      </c>
      <c r="AW3090">
        <v>45.025015745115276</v>
      </c>
      <c r="AX3090">
        <v>45.025015745115276</v>
      </c>
      <c r="AY3090">
        <v>-7.9036315804455859E-2</v>
      </c>
      <c r="AZ3090">
        <v>-18.444210745582136</v>
      </c>
      <c r="BA3090">
        <v>1374.3855724022324</v>
      </c>
      <c r="CU3090" t="e">
        <v>#N/A</v>
      </c>
      <c r="CV3090" t="e">
        <v>#N/A</v>
      </c>
    </row>
    <row r="3091" spans="1:100" x14ac:dyDescent="0.25">
      <c r="A3091">
        <v>6471</v>
      </c>
      <c r="B3091" t="s">
        <v>3334</v>
      </c>
      <c r="C3091">
        <v>3</v>
      </c>
      <c r="D3091">
        <v>4.8345740324057473</v>
      </c>
      <c r="E3091">
        <v>-5.7320053962410418E-3</v>
      </c>
      <c r="F3091">
        <v>-3.2462368009662457E-2</v>
      </c>
      <c r="G3091">
        <v>-3.2462368009662457E-2</v>
      </c>
      <c r="H3091">
        <v>-6.701552557534253E-2</v>
      </c>
      <c r="I3091">
        <v>0</v>
      </c>
      <c r="J3091">
        <v>-4.0209315345205541</v>
      </c>
      <c r="K3091">
        <v>-6.701552557534253E-2</v>
      </c>
      <c r="L3091">
        <v>-0.99999999999999967</v>
      </c>
      <c r="M3091">
        <v>-0.99999999999999967</v>
      </c>
      <c r="N3091">
        <v>-1.3403105115068508</v>
      </c>
      <c r="O3091">
        <v>0.78118012987553376</v>
      </c>
      <c r="P3091">
        <v>0.7726342046476713</v>
      </c>
      <c r="Q3091">
        <v>-0.77529190660959313</v>
      </c>
      <c r="R3091">
        <v>-0.25846930717159783</v>
      </c>
      <c r="S3091">
        <v>0.33702109413674713</v>
      </c>
      <c r="T3091">
        <v>0.13133593607899907</v>
      </c>
      <c r="U3091">
        <v>0.13824335320009801</v>
      </c>
      <c r="V3091">
        <v>-2.3759271958197457E-3</v>
      </c>
      <c r="W3091">
        <v>26.849599271814686</v>
      </c>
      <c r="X3091">
        <v>0.85365509031857689</v>
      </c>
      <c r="Y3091">
        <v>-0.99999999999999967</v>
      </c>
      <c r="Z3091">
        <v>-0.99999999999999967</v>
      </c>
      <c r="AA3091">
        <v>38.864919608924943</v>
      </c>
      <c r="AB3091">
        <v>6.5767806470491297E-2</v>
      </c>
      <c r="AC3091">
        <v>6.4550594114909141E-2</v>
      </c>
      <c r="AD3091">
        <v>0.11515739230023676</v>
      </c>
      <c r="AE3091">
        <v>12.273789644281853</v>
      </c>
      <c r="AF3091">
        <v>-0.99999999999999967</v>
      </c>
      <c r="AG3091">
        <v>-0.99999999999999967</v>
      </c>
      <c r="AH3091">
        <v>-0.99999999999999967</v>
      </c>
      <c r="AI3091">
        <v>0</v>
      </c>
      <c r="AJ3091">
        <v>-2.3759271958197457E-3</v>
      </c>
      <c r="AK3091">
        <v>-5.6859011201326776E-2</v>
      </c>
      <c r="AL3091">
        <v>0.21138158279109773</v>
      </c>
      <c r="AM3091">
        <v>7.87598760563544E-2</v>
      </c>
      <c r="AN3091">
        <v>0.38513679560609015</v>
      </c>
      <c r="AO3091">
        <v>1.6847018454022253</v>
      </c>
      <c r="AP3091">
        <v>10.68532780410774</v>
      </c>
      <c r="AQ3091">
        <v>22.828667737294129</v>
      </c>
      <c r="AR3091">
        <v>0.60422445622002441</v>
      </c>
      <c r="AS3091">
        <v>0.78663956474323415</v>
      </c>
      <c r="AT3091">
        <v>-0.99999999999999967</v>
      </c>
      <c r="AU3091">
        <v>-0.99999999999999967</v>
      </c>
      <c r="AV3091">
        <v>-0.29093167518126029</v>
      </c>
      <c r="AW3091">
        <v>50.331427542908209</v>
      </c>
      <c r="AX3091">
        <v>50.09383482332624</v>
      </c>
      <c r="AY3091">
        <v>0.26358473063391274</v>
      </c>
      <c r="AZ3091">
        <v>14.937167081093927</v>
      </c>
      <c r="BA3091">
        <v>1403.6869469481428</v>
      </c>
    </row>
    <row r="3092" spans="1:100" x14ac:dyDescent="0.25">
      <c r="A3092">
        <v>6472</v>
      </c>
      <c r="B3092" t="s">
        <v>3335</v>
      </c>
      <c r="C3092">
        <v>1</v>
      </c>
      <c r="D3092">
        <v>3.6780808625294901</v>
      </c>
      <c r="E3092">
        <v>2.1757476414710399E-2</v>
      </c>
      <c r="F3092">
        <v>5.7515663270048999E-2</v>
      </c>
      <c r="G3092">
        <v>6.3638324821297304E-2</v>
      </c>
      <c r="H3092">
        <v>4.4731895715573101E-2</v>
      </c>
      <c r="I3092">
        <v>0</v>
      </c>
      <c r="J3092">
        <v>2.6839137429343798</v>
      </c>
      <c r="K3092">
        <v>4.4731895715573101E-2</v>
      </c>
      <c r="L3092">
        <v>-1</v>
      </c>
      <c r="M3092">
        <v>-1</v>
      </c>
      <c r="N3092">
        <v>0.894637914311463</v>
      </c>
      <c r="O3092">
        <v>6.42563293028517</v>
      </c>
      <c r="P3092">
        <v>8.4867148022695807E-2</v>
      </c>
      <c r="Q3092">
        <v>0.153507344323627</v>
      </c>
      <c r="R3092">
        <v>5.0277871893111802E-2</v>
      </c>
      <c r="S3092">
        <v>0.32916601326620298</v>
      </c>
      <c r="T3092">
        <v>0.23975694309620599</v>
      </c>
      <c r="U3092">
        <v>4.00147922229208E-2</v>
      </c>
      <c r="V3092">
        <v>-3.2092616958779002E-3</v>
      </c>
      <c r="W3092">
        <v>22.4398636469551</v>
      </c>
      <c r="X3092">
        <v>0.57887640222380699</v>
      </c>
      <c r="Y3092">
        <v>-1</v>
      </c>
      <c r="Z3092">
        <v>-1</v>
      </c>
      <c r="AA3092">
        <v>33.0321732872819</v>
      </c>
      <c r="AB3092">
        <v>0.100272451404467</v>
      </c>
      <c r="AC3092">
        <v>4.1627991656747201E-2</v>
      </c>
      <c r="AD3092">
        <v>6.8940192307458195E-2</v>
      </c>
      <c r="AE3092">
        <v>10.542031768433599</v>
      </c>
      <c r="AF3092">
        <v>-1</v>
      </c>
      <c r="AG3092">
        <v>-1</v>
      </c>
      <c r="AH3092">
        <v>-1</v>
      </c>
      <c r="AI3092">
        <v>-6.4806894010443399E-4</v>
      </c>
      <c r="AJ3092">
        <v>-3.2092616958779002E-3</v>
      </c>
      <c r="AK3092">
        <v>0.108545496552842</v>
      </c>
      <c r="AL3092">
        <v>6.3541779719447203E-2</v>
      </c>
      <c r="AM3092">
        <v>0.14516971361987499</v>
      </c>
      <c r="AN3092">
        <v>6.2411759814733403E-2</v>
      </c>
      <c r="AO3092">
        <v>4.1719703232610899</v>
      </c>
      <c r="AP3092">
        <v>1.87800289396557</v>
      </c>
      <c r="AQ3092">
        <v>25.123777389889501</v>
      </c>
      <c r="AR3092">
        <v>0.60572848688945202</v>
      </c>
      <c r="AS3092">
        <v>0.62360829793938</v>
      </c>
      <c r="AT3092">
        <v>-1</v>
      </c>
      <c r="AU3092">
        <v>-1</v>
      </c>
      <c r="AV3092">
        <v>0.113916196714409</v>
      </c>
      <c r="AW3092">
        <v>41.335809111532598</v>
      </c>
      <c r="AX3092">
        <v>41.001921563142801</v>
      </c>
      <c r="AY3092">
        <v>9.6368259759583505E-2</v>
      </c>
      <c r="AZ3092">
        <v>-14.145392237927799</v>
      </c>
      <c r="BA3092">
        <v>1350</v>
      </c>
    </row>
    <row r="3093" spans="1:100" x14ac:dyDescent="0.25">
      <c r="A3093">
        <v>6473</v>
      </c>
      <c r="B3093" t="s">
        <v>3336</v>
      </c>
      <c r="C3093">
        <v>3</v>
      </c>
      <c r="D3093">
        <v>5.4456360265209671</v>
      </c>
      <c r="E3093">
        <v>0.85530857723865261</v>
      </c>
      <c r="F3093">
        <v>-0.46733014868215694</v>
      </c>
      <c r="G3093">
        <v>-0.25905282997028567</v>
      </c>
      <c r="H3093">
        <v>-4.7030056897537267E-2</v>
      </c>
      <c r="I3093">
        <v>0</v>
      </c>
      <c r="J3093">
        <v>-2.8218034138522379</v>
      </c>
      <c r="K3093">
        <v>-4.7030056897537267E-2</v>
      </c>
      <c r="L3093">
        <v>-1.0000000000000011</v>
      </c>
      <c r="M3093">
        <v>-1.0000000000000011</v>
      </c>
      <c r="N3093">
        <v>-0.94060113795074529</v>
      </c>
      <c r="O3093">
        <v>2.3647797826984442</v>
      </c>
      <c r="P3093">
        <v>0.21504116930948175</v>
      </c>
      <c r="Q3093">
        <v>1.0482405097856839</v>
      </c>
      <c r="R3093">
        <v>0.34610572361458503</v>
      </c>
      <c r="S3093">
        <v>0.33333333333333387</v>
      </c>
      <c r="T3093">
        <v>3.5157698387738037E-2</v>
      </c>
      <c r="U3093">
        <v>-0.2455498173374154</v>
      </c>
      <c r="V3093">
        <v>5.9950736409956872E-3</v>
      </c>
      <c r="W3093">
        <v>7.0386537968875711</v>
      </c>
      <c r="X3093">
        <v>-0.83230678776251066</v>
      </c>
      <c r="Y3093">
        <v>-1.0000000000000011</v>
      </c>
      <c r="Z3093">
        <v>-1.0000000000000011</v>
      </c>
      <c r="AA3093">
        <v>31.035589727500987</v>
      </c>
      <c r="AB3093">
        <v>0.32752102822323548</v>
      </c>
      <c r="AC3093">
        <v>0.15916309755409622</v>
      </c>
      <c r="AD3093">
        <v>-1.3667521637355195E-2</v>
      </c>
      <c r="AE3093">
        <v>23.650830206998819</v>
      </c>
      <c r="AF3093">
        <v>-1.0000000000000011</v>
      </c>
      <c r="AG3093">
        <v>-1.0000000000000011</v>
      </c>
      <c r="AH3093">
        <v>-1.0000000000000011</v>
      </c>
      <c r="AI3093">
        <v>0</v>
      </c>
      <c r="AJ3093">
        <v>5.9950736409956872E-3</v>
      </c>
      <c r="AK3093">
        <v>2.0028343313537023E-2</v>
      </c>
      <c r="AL3093">
        <v>-2.953590626630985E-2</v>
      </c>
      <c r="AM3093">
        <v>-0.11915543868766916</v>
      </c>
      <c r="AN3093">
        <v>8.4554401133637561E-2</v>
      </c>
      <c r="AO3093">
        <v>-2.8787442506240426</v>
      </c>
      <c r="AP3093">
        <v>1.9661804970093915</v>
      </c>
      <c r="AQ3093">
        <v>4.2168503830353377</v>
      </c>
      <c r="AR3093">
        <v>0.12893628802465212</v>
      </c>
      <c r="AS3093">
        <v>-0.87933684466004802</v>
      </c>
      <c r="AT3093">
        <v>-1.0000000000000011</v>
      </c>
      <c r="AU3093">
        <v>-1.0000000000000011</v>
      </c>
      <c r="AV3093">
        <v>8.7052893644299384E-2</v>
      </c>
      <c r="AW3093">
        <v>35.366550007208836</v>
      </c>
      <c r="AX3093">
        <v>35.966057371308402</v>
      </c>
      <c r="AY3093">
        <v>-8.7122540206676952E-2</v>
      </c>
      <c r="AZ3093">
        <v>-36.015552454771758</v>
      </c>
      <c r="BA3093">
        <v>1286.2960496494168</v>
      </c>
    </row>
    <row r="3094" spans="1:100" x14ac:dyDescent="0.25">
      <c r="A3094">
        <v>6474</v>
      </c>
      <c r="B3094" t="s">
        <v>3337</v>
      </c>
      <c r="C3094">
        <v>1</v>
      </c>
      <c r="D3094">
        <v>3.6780808625294901</v>
      </c>
      <c r="E3094">
        <v>2.1757476414710399E-2</v>
      </c>
      <c r="F3094">
        <v>5.7515663270048999E-2</v>
      </c>
      <c r="G3094">
        <v>6.3638324821297304E-2</v>
      </c>
      <c r="H3094">
        <v>4.4731895715573101E-2</v>
      </c>
      <c r="I3094">
        <v>0</v>
      </c>
      <c r="J3094">
        <v>2.6839137429343798</v>
      </c>
      <c r="K3094">
        <v>4.4731895715573101E-2</v>
      </c>
      <c r="L3094">
        <v>-1</v>
      </c>
      <c r="M3094">
        <v>-1</v>
      </c>
      <c r="N3094">
        <v>0.894637914311463</v>
      </c>
      <c r="O3094">
        <v>6.42563293028517</v>
      </c>
      <c r="P3094">
        <v>8.4867148022695807E-2</v>
      </c>
      <c r="Q3094">
        <v>0.153507344323627</v>
      </c>
      <c r="R3094">
        <v>5.0277871893111802E-2</v>
      </c>
      <c r="S3094">
        <v>0.32916601326620298</v>
      </c>
      <c r="T3094">
        <v>0.23975694309620599</v>
      </c>
      <c r="U3094">
        <v>4.00147922229208E-2</v>
      </c>
      <c r="V3094">
        <v>-3.2092616958779002E-3</v>
      </c>
      <c r="W3094">
        <v>22.4398636469551</v>
      </c>
      <c r="X3094">
        <v>0.57887640222380699</v>
      </c>
      <c r="Y3094">
        <v>-1</v>
      </c>
      <c r="Z3094">
        <v>-1</v>
      </c>
      <c r="AA3094">
        <v>33.0321732872819</v>
      </c>
      <c r="AB3094">
        <v>0.100272451404467</v>
      </c>
      <c r="AC3094">
        <v>4.1627991656747201E-2</v>
      </c>
      <c r="AD3094">
        <v>6.8940192307458195E-2</v>
      </c>
      <c r="AE3094">
        <v>10.542031768433599</v>
      </c>
      <c r="AF3094">
        <v>-1</v>
      </c>
      <c r="AG3094">
        <v>-1</v>
      </c>
      <c r="AH3094">
        <v>-1</v>
      </c>
      <c r="AI3094">
        <v>-6.4806894010443399E-4</v>
      </c>
      <c r="AJ3094">
        <v>-3.2092616958779002E-3</v>
      </c>
      <c r="AK3094">
        <v>0.108545496552842</v>
      </c>
      <c r="AL3094">
        <v>6.3541779719447203E-2</v>
      </c>
      <c r="AM3094">
        <v>0.14516971361987499</v>
      </c>
      <c r="AN3094">
        <v>6.2411759814733403E-2</v>
      </c>
      <c r="AO3094">
        <v>4.1719703232610899</v>
      </c>
      <c r="AP3094">
        <v>1.87800289396557</v>
      </c>
      <c r="AQ3094">
        <v>25.123777389889501</v>
      </c>
      <c r="AR3094">
        <v>0.60572848688945202</v>
      </c>
      <c r="AS3094">
        <v>0.62360829793938</v>
      </c>
      <c r="AT3094">
        <v>-1</v>
      </c>
      <c r="AU3094">
        <v>-1</v>
      </c>
      <c r="AV3094">
        <v>0.113916196714409</v>
      </c>
      <c r="AW3094">
        <v>41.335809111532598</v>
      </c>
      <c r="AX3094">
        <v>41.001921563142801</v>
      </c>
      <c r="AY3094">
        <v>9.6368259759583505E-2</v>
      </c>
      <c r="AZ3094">
        <v>-14.145392237927799</v>
      </c>
      <c r="BA3094">
        <v>1350</v>
      </c>
    </row>
    <row r="3095" spans="1:100" x14ac:dyDescent="0.25">
      <c r="A3095">
        <v>6476</v>
      </c>
      <c r="B3095" t="s">
        <v>3338</v>
      </c>
      <c r="C3095">
        <v>1</v>
      </c>
      <c r="D3095">
        <v>3.6780808625294901</v>
      </c>
      <c r="E3095">
        <v>2.1757476414710399E-2</v>
      </c>
      <c r="F3095">
        <v>5.7515663270048999E-2</v>
      </c>
      <c r="G3095">
        <v>6.3638324821297304E-2</v>
      </c>
      <c r="H3095">
        <v>4.4731895715573101E-2</v>
      </c>
      <c r="I3095">
        <v>0</v>
      </c>
      <c r="J3095">
        <v>2.6839137429343798</v>
      </c>
      <c r="K3095">
        <v>4.4731895715573101E-2</v>
      </c>
      <c r="L3095">
        <v>-1</v>
      </c>
      <c r="M3095">
        <v>-1</v>
      </c>
      <c r="N3095">
        <v>0.894637914311463</v>
      </c>
      <c r="O3095">
        <v>6.42563293028517</v>
      </c>
      <c r="P3095">
        <v>8.4867148022695807E-2</v>
      </c>
      <c r="Q3095">
        <v>0.153507344323627</v>
      </c>
      <c r="R3095">
        <v>5.0277871893111802E-2</v>
      </c>
      <c r="S3095">
        <v>0.32916601326620298</v>
      </c>
      <c r="T3095">
        <v>0.23975694309620599</v>
      </c>
      <c r="U3095">
        <v>4.00147922229208E-2</v>
      </c>
      <c r="V3095">
        <v>-3.2092616958779002E-3</v>
      </c>
      <c r="W3095">
        <v>22.4398636469551</v>
      </c>
      <c r="X3095">
        <v>0.57887640222380699</v>
      </c>
      <c r="Y3095">
        <v>-1</v>
      </c>
      <c r="Z3095">
        <v>-1</v>
      </c>
      <c r="AA3095">
        <v>33.0321732872819</v>
      </c>
      <c r="AB3095">
        <v>0.100272451404467</v>
      </c>
      <c r="AC3095">
        <v>4.1627991656747201E-2</v>
      </c>
      <c r="AD3095">
        <v>6.8940192307458195E-2</v>
      </c>
      <c r="AE3095">
        <v>10.542031768433599</v>
      </c>
      <c r="AF3095">
        <v>-1</v>
      </c>
      <c r="AG3095">
        <v>-1</v>
      </c>
      <c r="AH3095">
        <v>-1</v>
      </c>
      <c r="AI3095">
        <v>-6.4806894010443399E-4</v>
      </c>
      <c r="AJ3095">
        <v>-3.2092616958779002E-3</v>
      </c>
      <c r="AK3095">
        <v>0.108545496552842</v>
      </c>
      <c r="AL3095">
        <v>6.3541779719447203E-2</v>
      </c>
      <c r="AM3095">
        <v>0.14516971361987499</v>
      </c>
      <c r="AN3095">
        <v>6.2411759814733403E-2</v>
      </c>
      <c r="AO3095">
        <v>4.1719703232610899</v>
      </c>
      <c r="AP3095">
        <v>1.87800289396557</v>
      </c>
      <c r="AQ3095">
        <v>25.123777389889501</v>
      </c>
      <c r="AR3095">
        <v>0.60572848688945202</v>
      </c>
      <c r="AS3095">
        <v>0.62360829793938</v>
      </c>
      <c r="AT3095">
        <v>-1</v>
      </c>
      <c r="AU3095">
        <v>-1</v>
      </c>
      <c r="AV3095">
        <v>0.113916196714409</v>
      </c>
      <c r="AW3095">
        <v>41.335809111532598</v>
      </c>
      <c r="AX3095">
        <v>41.001921563142801</v>
      </c>
      <c r="AY3095">
        <v>9.6368259759583505E-2</v>
      </c>
      <c r="AZ3095">
        <v>-14.145392237927799</v>
      </c>
      <c r="BA3095">
        <v>1350</v>
      </c>
    </row>
    <row r="3096" spans="1:100" x14ac:dyDescent="0.25">
      <c r="A3096">
        <v>6479</v>
      </c>
      <c r="B3096" t="s">
        <v>3339</v>
      </c>
      <c r="C3096">
        <v>1</v>
      </c>
      <c r="D3096">
        <v>3.6780808625294901</v>
      </c>
      <c r="E3096">
        <v>2.1757476414710399E-2</v>
      </c>
      <c r="F3096">
        <v>5.7515663270048999E-2</v>
      </c>
      <c r="G3096">
        <v>6.3638324821297304E-2</v>
      </c>
      <c r="H3096">
        <v>4.4731895715573101E-2</v>
      </c>
      <c r="I3096">
        <v>0</v>
      </c>
      <c r="J3096">
        <v>2.6839137429343798</v>
      </c>
      <c r="K3096">
        <v>4.4731895715573101E-2</v>
      </c>
      <c r="L3096">
        <v>-1</v>
      </c>
      <c r="M3096">
        <v>-1</v>
      </c>
      <c r="N3096">
        <v>0.894637914311463</v>
      </c>
      <c r="O3096">
        <v>6.42563293028517</v>
      </c>
      <c r="P3096">
        <v>8.4867148022695807E-2</v>
      </c>
      <c r="Q3096">
        <v>0.153507344323627</v>
      </c>
      <c r="R3096">
        <v>5.0277871893111802E-2</v>
      </c>
      <c r="S3096">
        <v>0.32916601326620298</v>
      </c>
      <c r="T3096">
        <v>0.23975694309620599</v>
      </c>
      <c r="U3096">
        <v>4.00147922229208E-2</v>
      </c>
      <c r="V3096">
        <v>-3.2092616958779002E-3</v>
      </c>
      <c r="W3096">
        <v>22.4398636469551</v>
      </c>
      <c r="X3096">
        <v>0.57887640222380699</v>
      </c>
      <c r="Y3096">
        <v>-1</v>
      </c>
      <c r="Z3096">
        <v>-1</v>
      </c>
      <c r="AA3096">
        <v>33.0321732872819</v>
      </c>
      <c r="AB3096">
        <v>0.100272451404467</v>
      </c>
      <c r="AC3096">
        <v>4.1627991656747201E-2</v>
      </c>
      <c r="AD3096">
        <v>6.8940192307458195E-2</v>
      </c>
      <c r="AE3096">
        <v>10.542031768433599</v>
      </c>
      <c r="AF3096">
        <v>-1</v>
      </c>
      <c r="AG3096">
        <v>-1</v>
      </c>
      <c r="AH3096">
        <v>-1</v>
      </c>
      <c r="AI3096">
        <v>-6.4806894010443399E-4</v>
      </c>
      <c r="AJ3096">
        <v>-3.2092616958779002E-3</v>
      </c>
      <c r="AK3096">
        <v>0.108545496552842</v>
      </c>
      <c r="AL3096">
        <v>6.3541779719447203E-2</v>
      </c>
      <c r="AM3096">
        <v>0.14516971361987499</v>
      </c>
      <c r="AN3096">
        <v>6.2411759814733403E-2</v>
      </c>
      <c r="AO3096">
        <v>4.1719703232610899</v>
      </c>
      <c r="AP3096">
        <v>1.87800289396557</v>
      </c>
      <c r="AQ3096">
        <v>25.123777389889501</v>
      </c>
      <c r="AR3096">
        <v>0.60572848688945202</v>
      </c>
      <c r="AS3096">
        <v>0.62360829793938</v>
      </c>
      <c r="AT3096">
        <v>-1</v>
      </c>
      <c r="AU3096">
        <v>-1</v>
      </c>
      <c r="AV3096">
        <v>0.113916196714409</v>
      </c>
      <c r="AW3096">
        <v>41.335809111532598</v>
      </c>
      <c r="AX3096">
        <v>41.001921563142801</v>
      </c>
      <c r="AY3096">
        <v>9.6368259759583505E-2</v>
      </c>
      <c r="AZ3096">
        <v>-14.145392237927799</v>
      </c>
      <c r="BA3096">
        <v>1350</v>
      </c>
    </row>
    <row r="3097" spans="1:100" x14ac:dyDescent="0.25">
      <c r="A3097">
        <v>6480</v>
      </c>
      <c r="B3097" t="s">
        <v>3340</v>
      </c>
      <c r="C3097">
        <v>1</v>
      </c>
      <c r="D3097">
        <v>3.6780808625294901</v>
      </c>
      <c r="E3097">
        <v>2.1757476414710399E-2</v>
      </c>
      <c r="F3097">
        <v>5.7515663270048999E-2</v>
      </c>
      <c r="G3097">
        <v>6.3638324821297304E-2</v>
      </c>
      <c r="H3097">
        <v>4.4731895715573101E-2</v>
      </c>
      <c r="I3097">
        <v>0</v>
      </c>
      <c r="J3097">
        <v>2.6839137429343798</v>
      </c>
      <c r="K3097">
        <v>4.4731895715573101E-2</v>
      </c>
      <c r="L3097">
        <v>-1</v>
      </c>
      <c r="M3097">
        <v>-1</v>
      </c>
      <c r="N3097">
        <v>0.894637914311463</v>
      </c>
      <c r="O3097">
        <v>6.42563293028517</v>
      </c>
      <c r="P3097">
        <v>8.4867148022695807E-2</v>
      </c>
      <c r="Q3097">
        <v>0.153507344323627</v>
      </c>
      <c r="R3097">
        <v>5.0277871893111802E-2</v>
      </c>
      <c r="S3097">
        <v>0.32916601326620298</v>
      </c>
      <c r="T3097">
        <v>0.23975694309620599</v>
      </c>
      <c r="U3097">
        <v>4.00147922229208E-2</v>
      </c>
      <c r="V3097">
        <v>-3.2092616958779002E-3</v>
      </c>
      <c r="W3097">
        <v>22.4398636469551</v>
      </c>
      <c r="X3097">
        <v>0.57887640222380699</v>
      </c>
      <c r="Y3097">
        <v>-1</v>
      </c>
      <c r="Z3097">
        <v>-1</v>
      </c>
      <c r="AA3097">
        <v>33.0321732872819</v>
      </c>
      <c r="AB3097">
        <v>0.100272451404467</v>
      </c>
      <c r="AC3097">
        <v>4.1627991656747201E-2</v>
      </c>
      <c r="AD3097">
        <v>6.8940192307458195E-2</v>
      </c>
      <c r="AE3097">
        <v>10.542031768433599</v>
      </c>
      <c r="AF3097">
        <v>-1</v>
      </c>
      <c r="AG3097">
        <v>-1</v>
      </c>
      <c r="AH3097">
        <v>-1</v>
      </c>
      <c r="AI3097">
        <v>-6.4806894010443399E-4</v>
      </c>
      <c r="AJ3097">
        <v>-3.2092616958779002E-3</v>
      </c>
      <c r="AK3097">
        <v>0.108545496552842</v>
      </c>
      <c r="AL3097">
        <v>6.3541779719447203E-2</v>
      </c>
      <c r="AM3097">
        <v>0.14516971361987499</v>
      </c>
      <c r="AN3097">
        <v>6.2411759814733403E-2</v>
      </c>
      <c r="AO3097">
        <v>4.1719703232610899</v>
      </c>
      <c r="AP3097">
        <v>1.87800289396557</v>
      </c>
      <c r="AQ3097">
        <v>25.123777389889501</v>
      </c>
      <c r="AR3097">
        <v>0.60572848688945202</v>
      </c>
      <c r="AS3097">
        <v>0.62360829793938</v>
      </c>
      <c r="AT3097">
        <v>-1</v>
      </c>
      <c r="AU3097">
        <v>-1</v>
      </c>
      <c r="AV3097">
        <v>0.113916196714409</v>
      </c>
      <c r="AW3097">
        <v>41.335809111532598</v>
      </c>
      <c r="AX3097">
        <v>41.001921563142801</v>
      </c>
      <c r="AY3097">
        <v>9.6368259759583505E-2</v>
      </c>
      <c r="AZ3097">
        <v>-14.145392237927799</v>
      </c>
      <c r="BA3097">
        <v>1350</v>
      </c>
    </row>
    <row r="3098" spans="1:100" x14ac:dyDescent="0.25">
      <c r="A3098">
        <v>6481</v>
      </c>
      <c r="B3098" t="s">
        <v>1208</v>
      </c>
      <c r="C3098">
        <v>1</v>
      </c>
      <c r="D3098">
        <v>3.6780808625294901</v>
      </c>
      <c r="E3098">
        <v>2.1757476414710399E-2</v>
      </c>
      <c r="F3098">
        <v>5.7515663270048999E-2</v>
      </c>
      <c r="G3098">
        <v>6.3638324821297304E-2</v>
      </c>
      <c r="H3098">
        <v>4.4731895715573101E-2</v>
      </c>
      <c r="I3098">
        <v>0</v>
      </c>
      <c r="J3098">
        <v>2.6839137429343798</v>
      </c>
      <c r="K3098">
        <v>4.4731895715573101E-2</v>
      </c>
      <c r="L3098">
        <v>-1</v>
      </c>
      <c r="M3098">
        <v>-1</v>
      </c>
      <c r="N3098">
        <v>0.894637914311463</v>
      </c>
      <c r="O3098">
        <v>6.42563293028517</v>
      </c>
      <c r="P3098">
        <v>8.4867148022695807E-2</v>
      </c>
      <c r="Q3098">
        <v>0.153507344323627</v>
      </c>
      <c r="R3098">
        <v>5.0277871893111802E-2</v>
      </c>
      <c r="S3098">
        <v>0.32916601326620298</v>
      </c>
      <c r="T3098">
        <v>0.23975694309620599</v>
      </c>
      <c r="U3098">
        <v>4.00147922229208E-2</v>
      </c>
      <c r="V3098">
        <v>-3.2092616958779002E-3</v>
      </c>
      <c r="W3098">
        <v>22.4398636469551</v>
      </c>
      <c r="X3098">
        <v>0.57887640222380699</v>
      </c>
      <c r="Y3098">
        <v>-1</v>
      </c>
      <c r="Z3098">
        <v>-1</v>
      </c>
      <c r="AA3098">
        <v>33.0321732872819</v>
      </c>
      <c r="AB3098">
        <v>0.100272451404467</v>
      </c>
      <c r="AC3098">
        <v>4.1627991656747201E-2</v>
      </c>
      <c r="AD3098">
        <v>6.8940192307458195E-2</v>
      </c>
      <c r="AE3098">
        <v>10.542031768433599</v>
      </c>
      <c r="AF3098">
        <v>-1</v>
      </c>
      <c r="AG3098">
        <v>-1</v>
      </c>
      <c r="AH3098">
        <v>-1</v>
      </c>
      <c r="AI3098">
        <v>-6.4806894010443399E-4</v>
      </c>
      <c r="AJ3098">
        <v>-3.2092616958779002E-3</v>
      </c>
      <c r="AK3098">
        <v>0.108545496552842</v>
      </c>
      <c r="AL3098">
        <v>6.3541779719447203E-2</v>
      </c>
      <c r="AM3098">
        <v>0.14516971361987499</v>
      </c>
      <c r="AN3098">
        <v>6.2411759814733403E-2</v>
      </c>
      <c r="AO3098">
        <v>4.1719703232610899</v>
      </c>
      <c r="AP3098">
        <v>1.87800289396557</v>
      </c>
      <c r="AQ3098">
        <v>25.123777389889501</v>
      </c>
      <c r="AR3098">
        <v>0.60572848688945202</v>
      </c>
      <c r="AS3098">
        <v>0.62360829793938</v>
      </c>
      <c r="AT3098">
        <v>-1</v>
      </c>
      <c r="AU3098">
        <v>-1</v>
      </c>
      <c r="AV3098">
        <v>0.113916196714409</v>
      </c>
      <c r="AW3098">
        <v>41.335809111532598</v>
      </c>
      <c r="AX3098">
        <v>41.001921563142801</v>
      </c>
      <c r="AY3098">
        <v>9.6368259759583505E-2</v>
      </c>
      <c r="AZ3098">
        <v>-14.145392237927799</v>
      </c>
      <c r="BA3098">
        <v>1350</v>
      </c>
    </row>
    <row r="3099" spans="1:100" x14ac:dyDescent="0.25">
      <c r="A3099">
        <v>6482</v>
      </c>
      <c r="B3099" t="s">
        <v>1513</v>
      </c>
      <c r="C3099">
        <v>3</v>
      </c>
      <c r="D3099">
        <v>3.5221731181031872</v>
      </c>
      <c r="E3099">
        <v>1.752055918806587E-3</v>
      </c>
      <c r="F3099">
        <v>0.1755454153599029</v>
      </c>
      <c r="G3099">
        <v>0.1755454153599029</v>
      </c>
      <c r="H3099">
        <v>3.3589912484213079E-2</v>
      </c>
      <c r="I3099">
        <v>0</v>
      </c>
      <c r="J3099">
        <v>2.0153947490527839</v>
      </c>
      <c r="K3099">
        <v>3.3589912484213079E-2</v>
      </c>
      <c r="L3099">
        <v>-0.99999999999999944</v>
      </c>
      <c r="M3099">
        <v>-0.99999999999999944</v>
      </c>
      <c r="N3099">
        <v>0.67179824968426116</v>
      </c>
      <c r="O3099">
        <v>5.7131132825158728</v>
      </c>
      <c r="P3099">
        <v>1.218083279546966</v>
      </c>
      <c r="Q3099">
        <v>6.3328899641207373E-2</v>
      </c>
      <c r="R3099">
        <v>0.16184894365373076</v>
      </c>
      <c r="S3099">
        <v>0.33333333333333337</v>
      </c>
      <c r="T3099">
        <v>0.1022322024562398</v>
      </c>
      <c r="U3099">
        <v>4.0243869699514961E-2</v>
      </c>
      <c r="V3099">
        <v>0</v>
      </c>
      <c r="W3099">
        <v>17.68877972019499</v>
      </c>
      <c r="X3099">
        <v>0.33184997122632648</v>
      </c>
      <c r="Y3099">
        <v>-0.99999999999999944</v>
      </c>
      <c r="Z3099">
        <v>-0.99999999999999944</v>
      </c>
      <c r="AA3099">
        <v>34.712188408097091</v>
      </c>
      <c r="AB3099">
        <v>6.7088119148421541E-2</v>
      </c>
      <c r="AC3099">
        <v>0.10850603287260401</v>
      </c>
      <c r="AD3099">
        <v>0.16163704286394182</v>
      </c>
      <c r="AE3099">
        <v>16.861559744248375</v>
      </c>
      <c r="AF3099">
        <v>-0.99999999999999944</v>
      </c>
      <c r="AG3099">
        <v>-0.99999999999999944</v>
      </c>
      <c r="AH3099">
        <v>-0.99999999999999944</v>
      </c>
      <c r="AI3099">
        <v>0</v>
      </c>
      <c r="AJ3099">
        <v>0</v>
      </c>
      <c r="AK3099">
        <v>0.54062211433564866</v>
      </c>
      <c r="AL3099">
        <v>0.19996548621383242</v>
      </c>
      <c r="AM3099">
        <v>6.5118086514424162E-2</v>
      </c>
      <c r="AN3099">
        <v>0.13077982129507906</v>
      </c>
      <c r="AO3099">
        <v>4.3310627345388477</v>
      </c>
      <c r="AP3099">
        <v>4.2693229634461369</v>
      </c>
      <c r="AQ3099">
        <v>19.704174469247786</v>
      </c>
      <c r="AR3099">
        <v>0.47580940548908773</v>
      </c>
      <c r="AS3099">
        <v>0.36543988371053948</v>
      </c>
      <c r="AT3099">
        <v>-0.99999999999999944</v>
      </c>
      <c r="AU3099">
        <v>-0.99999999999999944</v>
      </c>
      <c r="AV3099">
        <v>0.33739435901363368</v>
      </c>
      <c r="AW3099">
        <v>44.694624654059105</v>
      </c>
      <c r="AX3099">
        <v>44.694624654059105</v>
      </c>
      <c r="AY3099">
        <v>0.20036534452083454</v>
      </c>
      <c r="AZ3099">
        <v>10.881457472327057</v>
      </c>
      <c r="BA3099">
        <v>1417.6367472946365</v>
      </c>
    </row>
    <row r="3100" spans="1:100" x14ac:dyDescent="0.25">
      <c r="A3100">
        <v>6483</v>
      </c>
      <c r="B3100" t="s">
        <v>3341</v>
      </c>
      <c r="C3100">
        <v>1</v>
      </c>
      <c r="D3100">
        <v>3.6780808625294901</v>
      </c>
      <c r="E3100">
        <v>2.1757476414710399E-2</v>
      </c>
      <c r="F3100">
        <v>5.7515663270048999E-2</v>
      </c>
      <c r="G3100">
        <v>6.3638324821297304E-2</v>
      </c>
      <c r="H3100">
        <v>4.4731895715573101E-2</v>
      </c>
      <c r="I3100">
        <v>0</v>
      </c>
      <c r="J3100">
        <v>2.6839137429343798</v>
      </c>
      <c r="K3100">
        <v>4.4731895715573101E-2</v>
      </c>
      <c r="L3100">
        <v>-1</v>
      </c>
      <c r="M3100">
        <v>-1</v>
      </c>
      <c r="N3100">
        <v>0.894637914311463</v>
      </c>
      <c r="O3100">
        <v>6.42563293028517</v>
      </c>
      <c r="P3100">
        <v>8.4867148022695807E-2</v>
      </c>
      <c r="Q3100">
        <v>0.153507344323627</v>
      </c>
      <c r="R3100">
        <v>5.0277871893111802E-2</v>
      </c>
      <c r="S3100">
        <v>0.32916601326620298</v>
      </c>
      <c r="T3100">
        <v>0.23975694309620599</v>
      </c>
      <c r="U3100">
        <v>4.00147922229208E-2</v>
      </c>
      <c r="V3100">
        <v>-3.2092616958779002E-3</v>
      </c>
      <c r="W3100">
        <v>22.4398636469551</v>
      </c>
      <c r="X3100">
        <v>0.57887640222380699</v>
      </c>
      <c r="Y3100">
        <v>-1</v>
      </c>
      <c r="Z3100">
        <v>-1</v>
      </c>
      <c r="AA3100">
        <v>33.0321732872819</v>
      </c>
      <c r="AB3100">
        <v>0.100272451404467</v>
      </c>
      <c r="AC3100">
        <v>4.1627991656747201E-2</v>
      </c>
      <c r="AD3100">
        <v>6.8940192307458195E-2</v>
      </c>
      <c r="AE3100">
        <v>10.542031768433599</v>
      </c>
      <c r="AF3100">
        <v>-1</v>
      </c>
      <c r="AG3100">
        <v>-1</v>
      </c>
      <c r="AH3100">
        <v>-1</v>
      </c>
      <c r="AI3100">
        <v>-6.4806894010443399E-4</v>
      </c>
      <c r="AJ3100">
        <v>-3.2092616958779002E-3</v>
      </c>
      <c r="AK3100">
        <v>0.108545496552842</v>
      </c>
      <c r="AL3100">
        <v>6.3541779719447203E-2</v>
      </c>
      <c r="AM3100">
        <v>0.14516971361987499</v>
      </c>
      <c r="AN3100">
        <v>6.2411759814733403E-2</v>
      </c>
      <c r="AO3100">
        <v>4.1719703232610899</v>
      </c>
      <c r="AP3100">
        <v>1.87800289396557</v>
      </c>
      <c r="AQ3100">
        <v>25.123777389889501</v>
      </c>
      <c r="AR3100">
        <v>0.60572848688945202</v>
      </c>
      <c r="AS3100">
        <v>0.62360829793938</v>
      </c>
      <c r="AT3100">
        <v>-1</v>
      </c>
      <c r="AU3100">
        <v>-1</v>
      </c>
      <c r="AV3100">
        <v>0.113916196714409</v>
      </c>
      <c r="AW3100">
        <v>41.335809111532598</v>
      </c>
      <c r="AX3100">
        <v>41.001921563142801</v>
      </c>
      <c r="AY3100">
        <v>9.6368259759583505E-2</v>
      </c>
      <c r="AZ3100">
        <v>-14.145392237927799</v>
      </c>
      <c r="BA3100">
        <v>1350</v>
      </c>
    </row>
    <row r="3101" spans="1:100" x14ac:dyDescent="0.25">
      <c r="A3101">
        <v>6484</v>
      </c>
      <c r="B3101" t="s">
        <v>3342</v>
      </c>
      <c r="C3101">
        <v>1</v>
      </c>
      <c r="D3101">
        <v>3.6780808625294901</v>
      </c>
      <c r="E3101">
        <v>2.1757476414710399E-2</v>
      </c>
      <c r="F3101">
        <v>5.7515663270048999E-2</v>
      </c>
      <c r="G3101">
        <v>6.3638324821297304E-2</v>
      </c>
      <c r="H3101">
        <v>4.4731895715573101E-2</v>
      </c>
      <c r="I3101">
        <v>0</v>
      </c>
      <c r="J3101">
        <v>2.6839137429343798</v>
      </c>
      <c r="K3101">
        <v>4.4731895715573101E-2</v>
      </c>
      <c r="L3101">
        <v>-1</v>
      </c>
      <c r="M3101">
        <v>-1</v>
      </c>
      <c r="N3101">
        <v>0.894637914311463</v>
      </c>
      <c r="O3101">
        <v>6.42563293028517</v>
      </c>
      <c r="P3101">
        <v>8.4867148022695807E-2</v>
      </c>
      <c r="Q3101">
        <v>0.153507344323627</v>
      </c>
      <c r="R3101">
        <v>5.0277871893111802E-2</v>
      </c>
      <c r="S3101">
        <v>0.32916601326620298</v>
      </c>
      <c r="T3101">
        <v>0.23975694309620599</v>
      </c>
      <c r="U3101">
        <v>4.00147922229208E-2</v>
      </c>
      <c r="V3101">
        <v>-3.2092616958779002E-3</v>
      </c>
      <c r="W3101">
        <v>22.4398636469551</v>
      </c>
      <c r="X3101">
        <v>0.57887640222380699</v>
      </c>
      <c r="Y3101">
        <v>-1</v>
      </c>
      <c r="Z3101">
        <v>-1</v>
      </c>
      <c r="AA3101">
        <v>33.0321732872819</v>
      </c>
      <c r="AB3101">
        <v>0.100272451404467</v>
      </c>
      <c r="AC3101">
        <v>4.1627991656747201E-2</v>
      </c>
      <c r="AD3101">
        <v>6.8940192307458195E-2</v>
      </c>
      <c r="AE3101">
        <v>10.542031768433599</v>
      </c>
      <c r="AF3101">
        <v>-1</v>
      </c>
      <c r="AG3101">
        <v>-1</v>
      </c>
      <c r="AH3101">
        <v>-1</v>
      </c>
      <c r="AI3101">
        <v>-6.4806894010443399E-4</v>
      </c>
      <c r="AJ3101">
        <v>-3.2092616958779002E-3</v>
      </c>
      <c r="AK3101">
        <v>0.108545496552842</v>
      </c>
      <c r="AL3101">
        <v>6.3541779719447203E-2</v>
      </c>
      <c r="AM3101">
        <v>0.14516971361987499</v>
      </c>
      <c r="AN3101">
        <v>6.2411759814733403E-2</v>
      </c>
      <c r="AO3101">
        <v>4.1719703232610899</v>
      </c>
      <c r="AP3101">
        <v>1.87800289396557</v>
      </c>
      <c r="AQ3101">
        <v>25.123777389889501</v>
      </c>
      <c r="AR3101">
        <v>0.60572848688945202</v>
      </c>
      <c r="AS3101">
        <v>0.62360829793938</v>
      </c>
      <c r="AT3101">
        <v>-1</v>
      </c>
      <c r="AU3101">
        <v>-1</v>
      </c>
      <c r="AV3101">
        <v>0.113916196714409</v>
      </c>
      <c r="AW3101">
        <v>41.335809111532598</v>
      </c>
      <c r="AX3101">
        <v>41.001921563142801</v>
      </c>
      <c r="AY3101">
        <v>9.6368259759583505E-2</v>
      </c>
      <c r="AZ3101">
        <v>-14.145392237927799</v>
      </c>
      <c r="BA3101">
        <v>1350</v>
      </c>
    </row>
    <row r="3102" spans="1:100" x14ac:dyDescent="0.25">
      <c r="A3102">
        <v>6485</v>
      </c>
      <c r="B3102" t="s">
        <v>3343</v>
      </c>
      <c r="C3102">
        <v>1</v>
      </c>
      <c r="D3102">
        <v>3.6780808625294901</v>
      </c>
      <c r="E3102">
        <v>2.1757476414710399E-2</v>
      </c>
      <c r="F3102">
        <v>5.7515663270048999E-2</v>
      </c>
      <c r="G3102">
        <v>6.3638324821297304E-2</v>
      </c>
      <c r="H3102">
        <v>4.4731895715573101E-2</v>
      </c>
      <c r="I3102">
        <v>0</v>
      </c>
      <c r="J3102">
        <v>2.6839137429343798</v>
      </c>
      <c r="K3102">
        <v>4.4731895715573101E-2</v>
      </c>
      <c r="L3102">
        <v>-1</v>
      </c>
      <c r="M3102">
        <v>-1</v>
      </c>
      <c r="N3102">
        <v>0.894637914311463</v>
      </c>
      <c r="O3102">
        <v>6.42563293028517</v>
      </c>
      <c r="P3102">
        <v>8.4867148022695807E-2</v>
      </c>
      <c r="Q3102">
        <v>0.153507344323627</v>
      </c>
      <c r="R3102">
        <v>5.0277871893111802E-2</v>
      </c>
      <c r="S3102">
        <v>0.32916601326620298</v>
      </c>
      <c r="T3102">
        <v>0.23975694309620599</v>
      </c>
      <c r="U3102">
        <v>4.00147922229208E-2</v>
      </c>
      <c r="V3102">
        <v>-3.2092616958779002E-3</v>
      </c>
      <c r="W3102">
        <v>22.4398636469551</v>
      </c>
      <c r="X3102">
        <v>0.57887640222380699</v>
      </c>
      <c r="Y3102">
        <v>-1</v>
      </c>
      <c r="Z3102">
        <v>-1</v>
      </c>
      <c r="AA3102">
        <v>33.0321732872819</v>
      </c>
      <c r="AB3102">
        <v>0.100272451404467</v>
      </c>
      <c r="AC3102">
        <v>4.1627991656747201E-2</v>
      </c>
      <c r="AD3102">
        <v>6.8940192307458195E-2</v>
      </c>
      <c r="AE3102">
        <v>10.542031768433599</v>
      </c>
      <c r="AF3102">
        <v>-1</v>
      </c>
      <c r="AG3102">
        <v>-1</v>
      </c>
      <c r="AH3102">
        <v>-1</v>
      </c>
      <c r="AI3102">
        <v>-6.4806894010443399E-4</v>
      </c>
      <c r="AJ3102">
        <v>-3.2092616958779002E-3</v>
      </c>
      <c r="AK3102">
        <v>0.108545496552842</v>
      </c>
      <c r="AL3102">
        <v>6.3541779719447203E-2</v>
      </c>
      <c r="AM3102">
        <v>0.14516971361987499</v>
      </c>
      <c r="AN3102">
        <v>6.2411759814733403E-2</v>
      </c>
      <c r="AO3102">
        <v>4.1719703232610899</v>
      </c>
      <c r="AP3102">
        <v>1.87800289396557</v>
      </c>
      <c r="AQ3102">
        <v>25.123777389889501</v>
      </c>
      <c r="AR3102">
        <v>0.60572848688945202</v>
      </c>
      <c r="AS3102">
        <v>0.62360829793938</v>
      </c>
      <c r="AT3102">
        <v>-1</v>
      </c>
      <c r="AU3102">
        <v>-1</v>
      </c>
      <c r="AV3102">
        <v>0.113916196714409</v>
      </c>
      <c r="AW3102">
        <v>41.335809111532598</v>
      </c>
      <c r="AX3102">
        <v>41.001921563142801</v>
      </c>
      <c r="AY3102">
        <v>9.6368259759583505E-2</v>
      </c>
      <c r="AZ3102">
        <v>-14.145392237927799</v>
      </c>
      <c r="BA3102">
        <v>1350</v>
      </c>
    </row>
    <row r="3103" spans="1:100" x14ac:dyDescent="0.25">
      <c r="A3103">
        <v>6487</v>
      </c>
      <c r="B3103" t="s">
        <v>3344</v>
      </c>
      <c r="C3103">
        <v>3</v>
      </c>
      <c r="D3103">
        <v>5.3310135396057872</v>
      </c>
      <c r="E3103">
        <v>-2.9830753917894439E-2</v>
      </c>
      <c r="F3103">
        <v>7.6540923926089771E-2</v>
      </c>
      <c r="G3103">
        <v>7.6540923926089771E-2</v>
      </c>
      <c r="H3103">
        <v>6.0495936969302236E-2</v>
      </c>
      <c r="I3103">
        <v>0</v>
      </c>
      <c r="J3103">
        <v>3.6297562181581329</v>
      </c>
      <c r="K3103">
        <v>6.0495936969302236E-2</v>
      </c>
      <c r="L3103">
        <v>-0.99999999999999867</v>
      </c>
      <c r="M3103">
        <v>-0.99999999999999867</v>
      </c>
      <c r="N3103">
        <v>1.209918739386046</v>
      </c>
      <c r="O3103">
        <v>9.0373106816900126</v>
      </c>
      <c r="P3103">
        <v>-1.87830583573192E-2</v>
      </c>
      <c r="Q3103">
        <v>3.6408285309630428</v>
      </c>
      <c r="R3103">
        <v>1.1361475700226502</v>
      </c>
      <c r="S3103">
        <v>0.33333333333333293</v>
      </c>
      <c r="T3103">
        <v>0.18673323656165203</v>
      </c>
      <c r="U3103">
        <v>0.11706977286924068</v>
      </c>
      <c r="V3103">
        <v>0</v>
      </c>
      <c r="W3103">
        <v>23.065616231796927</v>
      </c>
      <c r="X3103">
        <v>0.78106435942379737</v>
      </c>
      <c r="Y3103">
        <v>-0.99999999999999867</v>
      </c>
      <c r="Z3103">
        <v>-0.99999999999999867</v>
      </c>
      <c r="AA3103">
        <v>15.633365639003262</v>
      </c>
      <c r="AB3103">
        <v>-9.0009227775930484E-2</v>
      </c>
      <c r="AC3103">
        <v>8.5507587829767639E-2</v>
      </c>
      <c r="AD3103">
        <v>-0.16686632331016343</v>
      </c>
      <c r="AE3103">
        <v>-8.5683981628163117</v>
      </c>
      <c r="AF3103">
        <v>-0.99999999999999867</v>
      </c>
      <c r="AG3103">
        <v>-0.99999999999999867</v>
      </c>
      <c r="AH3103">
        <v>-0.99999999999999867</v>
      </c>
      <c r="AI3103">
        <v>-2.1442165709958032E-2</v>
      </c>
      <c r="AJ3103">
        <v>0</v>
      </c>
      <c r="AK3103">
        <v>0.2891870459441187</v>
      </c>
      <c r="AL3103">
        <v>0.15180732924148818</v>
      </c>
      <c r="AM3103">
        <v>-0.12578498903179877</v>
      </c>
      <c r="AN3103">
        <v>-0.19828385986960551</v>
      </c>
      <c r="AO3103">
        <v>-1.6986894960743755</v>
      </c>
      <c r="AP3103">
        <v>-4.1980598505326983</v>
      </c>
      <c r="AQ3103">
        <v>26.695372449955062</v>
      </c>
      <c r="AR3103">
        <v>0.63713634276422548</v>
      </c>
      <c r="AS3103">
        <v>0.84156029639309893</v>
      </c>
      <c r="AT3103">
        <v>-0.99999999999999867</v>
      </c>
      <c r="AU3103">
        <v>-0.99999999999999867</v>
      </c>
      <c r="AV3103">
        <v>1.2126884939487399</v>
      </c>
      <c r="AW3103">
        <v>20.472616470160592</v>
      </c>
      <c r="AX3103">
        <v>20.043773155961425</v>
      </c>
      <c r="AY3103">
        <v>-2.9299370865035538E-2</v>
      </c>
      <c r="AZ3103">
        <v>-34.924412884252476</v>
      </c>
      <c r="BA3103">
        <v>1307.0041341334731</v>
      </c>
    </row>
    <row r="3104" spans="1:100" x14ac:dyDescent="0.25">
      <c r="A3104">
        <v>6488</v>
      </c>
      <c r="B3104" t="s">
        <v>1324</v>
      </c>
      <c r="C3104">
        <v>1</v>
      </c>
      <c r="D3104">
        <v>3.6780808625294901</v>
      </c>
      <c r="E3104">
        <v>2.1757476414710399E-2</v>
      </c>
      <c r="F3104">
        <v>5.7515663270048999E-2</v>
      </c>
      <c r="G3104">
        <v>6.3638324821297304E-2</v>
      </c>
      <c r="H3104">
        <v>4.4731895715573101E-2</v>
      </c>
      <c r="I3104">
        <v>0</v>
      </c>
      <c r="J3104">
        <v>2.6839137429343798</v>
      </c>
      <c r="K3104">
        <v>4.4731895715573101E-2</v>
      </c>
      <c r="L3104">
        <v>-1</v>
      </c>
      <c r="M3104">
        <v>-1</v>
      </c>
      <c r="N3104">
        <v>0.894637914311463</v>
      </c>
      <c r="O3104">
        <v>6.42563293028517</v>
      </c>
      <c r="P3104">
        <v>8.4867148022695807E-2</v>
      </c>
      <c r="Q3104">
        <v>0.153507344323627</v>
      </c>
      <c r="R3104">
        <v>5.0277871893111802E-2</v>
      </c>
      <c r="S3104">
        <v>0.32916601326620298</v>
      </c>
      <c r="T3104">
        <v>0.23975694309620599</v>
      </c>
      <c r="U3104">
        <v>4.00147922229208E-2</v>
      </c>
      <c r="V3104">
        <v>-3.2092616958779002E-3</v>
      </c>
      <c r="W3104">
        <v>22.4398636469551</v>
      </c>
      <c r="X3104">
        <v>0.57887640222380699</v>
      </c>
      <c r="Y3104">
        <v>-1</v>
      </c>
      <c r="Z3104">
        <v>-1</v>
      </c>
      <c r="AA3104">
        <v>33.0321732872819</v>
      </c>
      <c r="AB3104">
        <v>0.100272451404467</v>
      </c>
      <c r="AC3104">
        <v>4.1627991656747201E-2</v>
      </c>
      <c r="AD3104">
        <v>6.8940192307458195E-2</v>
      </c>
      <c r="AE3104">
        <v>10.542031768433599</v>
      </c>
      <c r="AF3104">
        <v>-1</v>
      </c>
      <c r="AG3104">
        <v>-1</v>
      </c>
      <c r="AH3104">
        <v>-1</v>
      </c>
      <c r="AI3104">
        <v>-6.4806894010443399E-4</v>
      </c>
      <c r="AJ3104">
        <v>-3.2092616958779002E-3</v>
      </c>
      <c r="AK3104">
        <v>0.108545496552842</v>
      </c>
      <c r="AL3104">
        <v>6.3541779719447203E-2</v>
      </c>
      <c r="AM3104">
        <v>0.14516971361987499</v>
      </c>
      <c r="AN3104">
        <v>6.2411759814733403E-2</v>
      </c>
      <c r="AO3104">
        <v>4.1719703232610899</v>
      </c>
      <c r="AP3104">
        <v>1.87800289396557</v>
      </c>
      <c r="AQ3104">
        <v>25.123777389889501</v>
      </c>
      <c r="AR3104">
        <v>0.60572848688945202</v>
      </c>
      <c r="AS3104">
        <v>0.62360829793938</v>
      </c>
      <c r="AT3104">
        <v>-1</v>
      </c>
      <c r="AU3104">
        <v>-1</v>
      </c>
      <c r="AV3104">
        <v>0.113916196714409</v>
      </c>
      <c r="AW3104">
        <v>41.335809111532598</v>
      </c>
      <c r="AX3104">
        <v>41.001921563142801</v>
      </c>
      <c r="AY3104">
        <v>9.6368259759583505E-2</v>
      </c>
      <c r="AZ3104">
        <v>-14.145392237927799</v>
      </c>
      <c r="BA3104">
        <v>1350</v>
      </c>
    </row>
    <row r="3105" spans="1:100" x14ac:dyDescent="0.25">
      <c r="A3105">
        <v>6489</v>
      </c>
      <c r="B3105" t="s">
        <v>3345</v>
      </c>
      <c r="C3105">
        <v>1</v>
      </c>
      <c r="D3105">
        <v>3.6780808625294901</v>
      </c>
      <c r="E3105">
        <v>2.1757476414710399E-2</v>
      </c>
      <c r="F3105">
        <v>5.7515663270048999E-2</v>
      </c>
      <c r="G3105">
        <v>6.3638324821297304E-2</v>
      </c>
      <c r="H3105">
        <v>4.4731895715573101E-2</v>
      </c>
      <c r="I3105">
        <v>0</v>
      </c>
      <c r="J3105">
        <v>2.6839137429343798</v>
      </c>
      <c r="K3105">
        <v>4.4731895715573101E-2</v>
      </c>
      <c r="L3105">
        <v>-1</v>
      </c>
      <c r="M3105">
        <v>-1</v>
      </c>
      <c r="N3105">
        <v>0.894637914311463</v>
      </c>
      <c r="O3105">
        <v>6.42563293028517</v>
      </c>
      <c r="P3105">
        <v>8.4867148022695807E-2</v>
      </c>
      <c r="Q3105">
        <v>0.153507344323627</v>
      </c>
      <c r="R3105">
        <v>5.0277871893111802E-2</v>
      </c>
      <c r="S3105">
        <v>0.32916601326620298</v>
      </c>
      <c r="T3105">
        <v>0.23975694309620599</v>
      </c>
      <c r="U3105">
        <v>4.00147922229208E-2</v>
      </c>
      <c r="V3105">
        <v>-3.2092616958779002E-3</v>
      </c>
      <c r="W3105">
        <v>22.4398636469551</v>
      </c>
      <c r="X3105">
        <v>0.57887640222380699</v>
      </c>
      <c r="Y3105">
        <v>-1</v>
      </c>
      <c r="Z3105">
        <v>-1</v>
      </c>
      <c r="AA3105">
        <v>33.0321732872819</v>
      </c>
      <c r="AB3105">
        <v>0.100272451404467</v>
      </c>
      <c r="AC3105">
        <v>4.1627991656747201E-2</v>
      </c>
      <c r="AD3105">
        <v>6.8940192307458195E-2</v>
      </c>
      <c r="AE3105">
        <v>10.542031768433599</v>
      </c>
      <c r="AF3105">
        <v>-1</v>
      </c>
      <c r="AG3105">
        <v>-1</v>
      </c>
      <c r="AH3105">
        <v>-1</v>
      </c>
      <c r="AI3105">
        <v>-6.4806894010443399E-4</v>
      </c>
      <c r="AJ3105">
        <v>-3.2092616958779002E-3</v>
      </c>
      <c r="AK3105">
        <v>0.108545496552842</v>
      </c>
      <c r="AL3105">
        <v>6.3541779719447203E-2</v>
      </c>
      <c r="AM3105">
        <v>0.14516971361987499</v>
      </c>
      <c r="AN3105">
        <v>6.2411759814733403E-2</v>
      </c>
      <c r="AO3105">
        <v>4.1719703232610899</v>
      </c>
      <c r="AP3105">
        <v>1.87800289396557</v>
      </c>
      <c r="AQ3105">
        <v>25.123777389889501</v>
      </c>
      <c r="AR3105">
        <v>0.60572848688945202</v>
      </c>
      <c r="AS3105">
        <v>0.62360829793938</v>
      </c>
      <c r="AT3105">
        <v>-1</v>
      </c>
      <c r="AU3105">
        <v>-1</v>
      </c>
      <c r="AV3105">
        <v>0.113916196714409</v>
      </c>
      <c r="AW3105">
        <v>41.335809111532598</v>
      </c>
      <c r="AX3105">
        <v>41.001921563142801</v>
      </c>
      <c r="AY3105">
        <v>9.6368259759583505E-2</v>
      </c>
      <c r="AZ3105">
        <v>-14.145392237927799</v>
      </c>
      <c r="BA3105">
        <v>1350</v>
      </c>
    </row>
    <row r="3106" spans="1:100" x14ac:dyDescent="0.25">
      <c r="A3106">
        <v>6490</v>
      </c>
      <c r="B3106" t="s">
        <v>829</v>
      </c>
      <c r="C3106">
        <v>1</v>
      </c>
      <c r="D3106">
        <v>3.6780808625294901</v>
      </c>
      <c r="E3106">
        <v>2.1757476414710399E-2</v>
      </c>
      <c r="F3106">
        <v>5.7515663270048999E-2</v>
      </c>
      <c r="G3106">
        <v>6.3638324821297304E-2</v>
      </c>
      <c r="H3106">
        <v>4.4731895715573101E-2</v>
      </c>
      <c r="I3106">
        <v>0</v>
      </c>
      <c r="J3106">
        <v>2.6839137429343798</v>
      </c>
      <c r="K3106">
        <v>4.4731895715573101E-2</v>
      </c>
      <c r="L3106">
        <v>-1</v>
      </c>
      <c r="M3106">
        <v>-1</v>
      </c>
      <c r="N3106">
        <v>0.894637914311463</v>
      </c>
      <c r="O3106">
        <v>6.42563293028517</v>
      </c>
      <c r="P3106">
        <v>8.4867148022695807E-2</v>
      </c>
      <c r="Q3106">
        <v>0.153507344323627</v>
      </c>
      <c r="R3106">
        <v>5.0277871893111802E-2</v>
      </c>
      <c r="S3106">
        <v>0.32916601326620298</v>
      </c>
      <c r="T3106">
        <v>0.23975694309620599</v>
      </c>
      <c r="U3106">
        <v>4.00147922229208E-2</v>
      </c>
      <c r="V3106">
        <v>-3.2092616958779002E-3</v>
      </c>
      <c r="W3106">
        <v>22.4398636469551</v>
      </c>
      <c r="X3106">
        <v>0.57887640222380699</v>
      </c>
      <c r="Y3106">
        <v>-1</v>
      </c>
      <c r="Z3106">
        <v>-1</v>
      </c>
      <c r="AA3106">
        <v>33.0321732872819</v>
      </c>
      <c r="AB3106">
        <v>0.100272451404467</v>
      </c>
      <c r="AC3106">
        <v>4.1627991656747201E-2</v>
      </c>
      <c r="AD3106">
        <v>6.8940192307458195E-2</v>
      </c>
      <c r="AE3106">
        <v>10.542031768433599</v>
      </c>
      <c r="AF3106">
        <v>-1</v>
      </c>
      <c r="AG3106">
        <v>-1</v>
      </c>
      <c r="AH3106">
        <v>-1</v>
      </c>
      <c r="AI3106">
        <v>-6.4806894010443399E-4</v>
      </c>
      <c r="AJ3106">
        <v>-3.2092616958779002E-3</v>
      </c>
      <c r="AK3106">
        <v>0.108545496552842</v>
      </c>
      <c r="AL3106">
        <v>6.3541779719447203E-2</v>
      </c>
      <c r="AM3106">
        <v>0.14516971361987499</v>
      </c>
      <c r="AN3106">
        <v>6.2411759814733403E-2</v>
      </c>
      <c r="AO3106">
        <v>4.1719703232610899</v>
      </c>
      <c r="AP3106">
        <v>1.87800289396557</v>
      </c>
      <c r="AQ3106">
        <v>25.123777389889501</v>
      </c>
      <c r="AR3106">
        <v>0.60572848688945202</v>
      </c>
      <c r="AS3106">
        <v>0.62360829793938</v>
      </c>
      <c r="AT3106">
        <v>-1</v>
      </c>
      <c r="AU3106">
        <v>-1</v>
      </c>
      <c r="AV3106">
        <v>0.113916196714409</v>
      </c>
      <c r="AW3106">
        <v>41.335809111532598</v>
      </c>
      <c r="AX3106">
        <v>41.001921563142801</v>
      </c>
      <c r="AY3106">
        <v>9.6368259759583505E-2</v>
      </c>
      <c r="AZ3106">
        <v>-14.145392237927799</v>
      </c>
      <c r="BA3106">
        <v>1350</v>
      </c>
    </row>
    <row r="3107" spans="1:100" x14ac:dyDescent="0.25">
      <c r="A3107">
        <v>6491</v>
      </c>
      <c r="B3107" t="s">
        <v>1039</v>
      </c>
      <c r="C3107">
        <v>1</v>
      </c>
      <c r="D3107">
        <v>3.6780808625294901</v>
      </c>
      <c r="E3107">
        <v>2.1757476414710399E-2</v>
      </c>
      <c r="F3107">
        <v>5.7515663270048999E-2</v>
      </c>
      <c r="G3107">
        <v>6.3638324821297304E-2</v>
      </c>
      <c r="H3107">
        <v>4.4731895715573101E-2</v>
      </c>
      <c r="I3107">
        <v>0</v>
      </c>
      <c r="J3107">
        <v>2.6839137429343798</v>
      </c>
      <c r="K3107">
        <v>4.4731895715573101E-2</v>
      </c>
      <c r="L3107">
        <v>-1</v>
      </c>
      <c r="M3107">
        <v>-1</v>
      </c>
      <c r="N3107">
        <v>0.894637914311463</v>
      </c>
      <c r="O3107">
        <v>6.42563293028517</v>
      </c>
      <c r="P3107">
        <v>8.4867148022695807E-2</v>
      </c>
      <c r="Q3107">
        <v>0.153507344323627</v>
      </c>
      <c r="R3107">
        <v>5.0277871893111802E-2</v>
      </c>
      <c r="S3107">
        <v>0.32916601326620298</v>
      </c>
      <c r="T3107">
        <v>0.23975694309620599</v>
      </c>
      <c r="U3107">
        <v>4.00147922229208E-2</v>
      </c>
      <c r="V3107">
        <v>-3.2092616958779002E-3</v>
      </c>
      <c r="W3107">
        <v>22.4398636469551</v>
      </c>
      <c r="X3107">
        <v>0.57887640222380699</v>
      </c>
      <c r="Y3107">
        <v>-1</v>
      </c>
      <c r="Z3107">
        <v>-1</v>
      </c>
      <c r="AA3107">
        <v>33.0321732872819</v>
      </c>
      <c r="AB3107">
        <v>0.100272451404467</v>
      </c>
      <c r="AC3107">
        <v>4.1627991656747201E-2</v>
      </c>
      <c r="AD3107">
        <v>6.8940192307458195E-2</v>
      </c>
      <c r="AE3107">
        <v>10.542031768433599</v>
      </c>
      <c r="AF3107">
        <v>-1</v>
      </c>
      <c r="AG3107">
        <v>-1</v>
      </c>
      <c r="AH3107">
        <v>-1</v>
      </c>
      <c r="AI3107">
        <v>-6.4806894010443399E-4</v>
      </c>
      <c r="AJ3107">
        <v>-3.2092616958779002E-3</v>
      </c>
      <c r="AK3107">
        <v>0.108545496552842</v>
      </c>
      <c r="AL3107">
        <v>6.3541779719447203E-2</v>
      </c>
      <c r="AM3107">
        <v>0.14516971361987499</v>
      </c>
      <c r="AN3107">
        <v>6.2411759814733403E-2</v>
      </c>
      <c r="AO3107">
        <v>4.1719703232610899</v>
      </c>
      <c r="AP3107">
        <v>1.87800289396557</v>
      </c>
      <c r="AQ3107">
        <v>25.123777389889501</v>
      </c>
      <c r="AR3107">
        <v>0.60572848688945202</v>
      </c>
      <c r="AS3107">
        <v>0.62360829793938</v>
      </c>
      <c r="AT3107">
        <v>-1</v>
      </c>
      <c r="AU3107">
        <v>-1</v>
      </c>
      <c r="AV3107">
        <v>0.113916196714409</v>
      </c>
      <c r="AW3107">
        <v>41.335809111532598</v>
      </c>
      <c r="AX3107">
        <v>41.001921563142801</v>
      </c>
      <c r="AY3107">
        <v>9.6368259759583505E-2</v>
      </c>
      <c r="AZ3107">
        <v>-14.145392237927799</v>
      </c>
      <c r="BA3107">
        <v>1350</v>
      </c>
    </row>
    <row r="3108" spans="1:100" x14ac:dyDescent="0.25">
      <c r="A3108">
        <v>6492</v>
      </c>
      <c r="B3108" t="s">
        <v>3346</v>
      </c>
      <c r="C3108">
        <v>3</v>
      </c>
      <c r="D3108">
        <v>4.8662058851354937</v>
      </c>
      <c r="E3108">
        <v>1.0534449183088485E-2</v>
      </c>
      <c r="F3108">
        <v>-0.14689671869603002</v>
      </c>
      <c r="G3108">
        <v>-0.14689671869603002</v>
      </c>
      <c r="H3108">
        <v>0.47479823888677647</v>
      </c>
      <c r="I3108">
        <v>0</v>
      </c>
      <c r="J3108">
        <v>28.487894333206587</v>
      </c>
      <c r="K3108">
        <v>0.47479823888677647</v>
      </c>
      <c r="L3108">
        <v>-1.0000000000000007</v>
      </c>
      <c r="M3108">
        <v>-1.0000000000000007</v>
      </c>
      <c r="N3108">
        <v>9.4959647777355283</v>
      </c>
      <c r="O3108">
        <v>33.207203499646056</v>
      </c>
      <c r="P3108">
        <v>-0.35066921356989822</v>
      </c>
      <c r="Q3108">
        <v>0.32015411335532018</v>
      </c>
      <c r="R3108">
        <v>6.1198220601261573E-2</v>
      </c>
      <c r="S3108">
        <v>0.33999973736164923</v>
      </c>
      <c r="T3108">
        <v>0.18123212805579392</v>
      </c>
      <c r="U3108">
        <v>-0.246797037139103</v>
      </c>
      <c r="V3108">
        <v>0</v>
      </c>
      <c r="W3108">
        <v>-8.0145364243374448</v>
      </c>
      <c r="X3108">
        <v>-0.99078008590558664</v>
      </c>
      <c r="Y3108">
        <v>-1.0000000000000007</v>
      </c>
      <c r="Z3108">
        <v>-1.0000000000000007</v>
      </c>
      <c r="AA3108">
        <v>4.4974854864174949</v>
      </c>
      <c r="AB3108">
        <v>7.6883261113959253E-2</v>
      </c>
      <c r="AC3108">
        <v>-1.2832062142279249E-2</v>
      </c>
      <c r="AD3108">
        <v>0.18496527483139361</v>
      </c>
      <c r="AE3108">
        <v>12.450823690153671</v>
      </c>
      <c r="AF3108">
        <v>-1.0000000000000007</v>
      </c>
      <c r="AG3108">
        <v>-1.0000000000000007</v>
      </c>
      <c r="AH3108">
        <v>-1.0000000000000007</v>
      </c>
      <c r="AI3108">
        <v>0</v>
      </c>
      <c r="AJ3108">
        <v>0</v>
      </c>
      <c r="AK3108">
        <v>-9.5650384357453655E-2</v>
      </c>
      <c r="AL3108">
        <v>8.0631595241855397E-2</v>
      </c>
      <c r="AM3108">
        <v>0.12639207032501637</v>
      </c>
      <c r="AN3108">
        <v>-0.23586555624632566</v>
      </c>
      <c r="AO3108">
        <v>2.6815498363381409</v>
      </c>
      <c r="AP3108">
        <v>-5.4934809299488645</v>
      </c>
      <c r="AQ3108">
        <v>20.473357908869136</v>
      </c>
      <c r="AR3108">
        <v>0.27443482827834015</v>
      </c>
      <c r="AS3108">
        <v>-0.51598184701881022</v>
      </c>
      <c r="AT3108">
        <v>-1.0000000000000007</v>
      </c>
      <c r="AU3108">
        <v>-1.0000000000000007</v>
      </c>
      <c r="AV3108">
        <v>-8.5698498094768483E-2</v>
      </c>
      <c r="AW3108">
        <v>32.211208056114693</v>
      </c>
      <c r="AX3108">
        <v>32.211208056114693</v>
      </c>
      <c r="AY3108">
        <v>0.11576361909869499</v>
      </c>
      <c r="AZ3108">
        <v>-0.62341309594715977</v>
      </c>
      <c r="BA3108">
        <v>1404.4879087676209</v>
      </c>
    </row>
    <row r="3109" spans="1:100" x14ac:dyDescent="0.25">
      <c r="A3109">
        <v>6493</v>
      </c>
      <c r="B3109" t="s">
        <v>3347</v>
      </c>
      <c r="C3109">
        <v>1</v>
      </c>
      <c r="D3109">
        <v>3.6780808625294901</v>
      </c>
      <c r="E3109">
        <v>2.1757476414710399E-2</v>
      </c>
      <c r="F3109">
        <v>5.7515663270048999E-2</v>
      </c>
      <c r="G3109">
        <v>6.3638324821297304E-2</v>
      </c>
      <c r="H3109">
        <v>4.4731895715573101E-2</v>
      </c>
      <c r="I3109">
        <v>0</v>
      </c>
      <c r="J3109">
        <v>2.6839137429343798</v>
      </c>
      <c r="K3109">
        <v>4.4731895715573101E-2</v>
      </c>
      <c r="L3109">
        <v>-1</v>
      </c>
      <c r="M3109">
        <v>-1</v>
      </c>
      <c r="N3109">
        <v>0.894637914311463</v>
      </c>
      <c r="O3109">
        <v>6.42563293028517</v>
      </c>
      <c r="P3109">
        <v>8.4867148022695807E-2</v>
      </c>
      <c r="Q3109">
        <v>0.153507344323627</v>
      </c>
      <c r="R3109">
        <v>5.0277871893111802E-2</v>
      </c>
      <c r="S3109">
        <v>0.32916601326620298</v>
      </c>
      <c r="T3109">
        <v>0.23975694309620599</v>
      </c>
      <c r="U3109">
        <v>4.00147922229208E-2</v>
      </c>
      <c r="V3109">
        <v>-3.2092616958779002E-3</v>
      </c>
      <c r="W3109">
        <v>22.4398636469551</v>
      </c>
      <c r="X3109">
        <v>0.57887640222380699</v>
      </c>
      <c r="Y3109">
        <v>-1</v>
      </c>
      <c r="Z3109">
        <v>-1</v>
      </c>
      <c r="AA3109">
        <v>33.0321732872819</v>
      </c>
      <c r="AB3109">
        <v>0.100272451404467</v>
      </c>
      <c r="AC3109">
        <v>4.1627991656747201E-2</v>
      </c>
      <c r="AD3109">
        <v>6.8940192307458195E-2</v>
      </c>
      <c r="AE3109">
        <v>10.542031768433599</v>
      </c>
      <c r="AF3109">
        <v>-1</v>
      </c>
      <c r="AG3109">
        <v>-1</v>
      </c>
      <c r="AH3109">
        <v>-1</v>
      </c>
      <c r="AI3109">
        <v>-6.4806894010443399E-4</v>
      </c>
      <c r="AJ3109">
        <v>-3.2092616958779002E-3</v>
      </c>
      <c r="AK3109">
        <v>0.108545496552842</v>
      </c>
      <c r="AL3109">
        <v>6.3541779719447203E-2</v>
      </c>
      <c r="AM3109">
        <v>0.14516971361987499</v>
      </c>
      <c r="AN3109">
        <v>6.2411759814733403E-2</v>
      </c>
      <c r="AO3109">
        <v>4.1719703232610899</v>
      </c>
      <c r="AP3109">
        <v>1.87800289396557</v>
      </c>
      <c r="AQ3109">
        <v>25.123777389889501</v>
      </c>
      <c r="AR3109">
        <v>0.60572848688945202</v>
      </c>
      <c r="AS3109">
        <v>0.62360829793938</v>
      </c>
      <c r="AT3109">
        <v>-1</v>
      </c>
      <c r="AU3109">
        <v>-1</v>
      </c>
      <c r="AV3109">
        <v>0.113916196714409</v>
      </c>
      <c r="AW3109">
        <v>41.335809111532598</v>
      </c>
      <c r="AX3109">
        <v>41.001921563142801</v>
      </c>
      <c r="AY3109">
        <v>9.6368259759583505E-2</v>
      </c>
      <c r="AZ3109">
        <v>-14.145392237927799</v>
      </c>
      <c r="BA3109">
        <v>1350</v>
      </c>
    </row>
    <row r="3110" spans="1:100" x14ac:dyDescent="0.25">
      <c r="A3110">
        <v>6494</v>
      </c>
      <c r="B3110" t="s">
        <v>3348</v>
      </c>
      <c r="C3110">
        <v>3</v>
      </c>
      <c r="D3110">
        <v>4.3153218497024746</v>
      </c>
      <c r="E3110">
        <v>-9.8260505324144973E-3</v>
      </c>
      <c r="F3110">
        <v>0.16158884200832699</v>
      </c>
      <c r="G3110">
        <v>0.16158884200832699</v>
      </c>
      <c r="H3110">
        <v>0.24687111428723441</v>
      </c>
      <c r="I3110">
        <v>0</v>
      </c>
      <c r="J3110">
        <v>14.812266857234061</v>
      </c>
      <c r="K3110">
        <v>0.24687111428723441</v>
      </c>
      <c r="L3110">
        <v>-1.0000000000000007</v>
      </c>
      <c r="M3110">
        <v>-1.0000000000000007</v>
      </c>
      <c r="N3110">
        <v>4.9374222857446863</v>
      </c>
      <c r="O3110">
        <v>19.289177548944863</v>
      </c>
      <c r="P3110">
        <v>5.5390168289897075E-4</v>
      </c>
      <c r="Q3110">
        <v>0.10645204595170106</v>
      </c>
      <c r="R3110">
        <v>5.0771722243633771E-2</v>
      </c>
      <c r="S3110">
        <v>0.33333333333333343</v>
      </c>
      <c r="T3110">
        <v>0.47784778789697574</v>
      </c>
      <c r="U3110">
        <v>4.1456061996867105E-2</v>
      </c>
      <c r="V3110">
        <v>0</v>
      </c>
      <c r="W3110">
        <v>24.230642757597671</v>
      </c>
      <c r="X3110">
        <v>0.8595996098206502</v>
      </c>
      <c r="Y3110">
        <v>-1.0000000000000007</v>
      </c>
      <c r="Z3110">
        <v>-1.0000000000000007</v>
      </c>
      <c r="AA3110">
        <v>31.023323681084449</v>
      </c>
      <c r="AB3110">
        <v>-7.1500269311082498E-5</v>
      </c>
      <c r="AC3110">
        <v>7.5690781414315608E-2</v>
      </c>
      <c r="AD3110">
        <v>5.9218902879857954E-2</v>
      </c>
      <c r="AE3110">
        <v>6.7419092012431223</v>
      </c>
      <c r="AF3110">
        <v>-1.0000000000000007</v>
      </c>
      <c r="AG3110">
        <v>-1.0000000000000007</v>
      </c>
      <c r="AH3110">
        <v>-1.0000000000000007</v>
      </c>
      <c r="AI3110">
        <v>1.303377281094698E-2</v>
      </c>
      <c r="AJ3110">
        <v>0</v>
      </c>
      <c r="AK3110">
        <v>0.44067596517595625</v>
      </c>
      <c r="AL3110">
        <v>-0.2183769791653653</v>
      </c>
      <c r="AM3110">
        <v>-0.11666364256043096</v>
      </c>
      <c r="AN3110">
        <v>0.37626278700581139</v>
      </c>
      <c r="AO3110">
        <v>-0.71321123813099119</v>
      </c>
      <c r="AP3110">
        <v>8.3146847793184602</v>
      </c>
      <c r="AQ3110">
        <v>39.042909614831736</v>
      </c>
      <c r="AR3110">
        <v>0.85263718322717652</v>
      </c>
      <c r="AS3110">
        <v>1.1064707241078848</v>
      </c>
      <c r="AT3110">
        <v>-1.0000000000000007</v>
      </c>
      <c r="AU3110">
        <v>-1.0000000000000007</v>
      </c>
      <c r="AV3110">
        <v>0.21236056425196065</v>
      </c>
      <c r="AW3110">
        <v>58.627186009347739</v>
      </c>
      <c r="AX3110">
        <v>58.887861465566687</v>
      </c>
      <c r="AY3110">
        <v>1.6512703272045858E-2</v>
      </c>
      <c r="AZ3110">
        <v>-13.166481247844599</v>
      </c>
      <c r="BA3110">
        <v>1325.9743468070956</v>
      </c>
    </row>
    <row r="3111" spans="1:100" x14ac:dyDescent="0.25">
      <c r="A3111">
        <v>6498</v>
      </c>
      <c r="B3111" t="s">
        <v>3349</v>
      </c>
      <c r="C3111">
        <v>3</v>
      </c>
      <c r="D3111">
        <v>4.4682745383466234</v>
      </c>
      <c r="E3111">
        <v>-6.5313171963156478E-3</v>
      </c>
      <c r="F3111">
        <v>0.76401699503109322</v>
      </c>
      <c r="G3111">
        <v>0.76401699503109322</v>
      </c>
      <c r="H3111">
        <v>0.38775452000040744</v>
      </c>
      <c r="I3111">
        <v>0</v>
      </c>
      <c r="J3111">
        <v>23.265271200024447</v>
      </c>
      <c r="K3111">
        <v>0.38775452000040744</v>
      </c>
      <c r="L3111">
        <v>-0.99999999999999956</v>
      </c>
      <c r="M3111">
        <v>-0.99999999999999956</v>
      </c>
      <c r="N3111">
        <v>7.7550904000081502</v>
      </c>
      <c r="O3111">
        <v>28.497562733402145</v>
      </c>
      <c r="P3111">
        <v>-0.15157849841378129</v>
      </c>
      <c r="Q3111">
        <v>1.6158445336058782</v>
      </c>
      <c r="R3111">
        <v>0.52358161949829241</v>
      </c>
      <c r="S3111">
        <v>0.33333333333333326</v>
      </c>
      <c r="T3111">
        <v>0.32930449406204693</v>
      </c>
      <c r="U3111">
        <v>0.13002498739664198</v>
      </c>
      <c r="V3111">
        <v>-7.8591054089999883E-3</v>
      </c>
      <c r="W3111">
        <v>15.881967575304584</v>
      </c>
      <c r="X3111">
        <v>0.73687196476021721</v>
      </c>
      <c r="Y3111">
        <v>-0.99999999999999956</v>
      </c>
      <c r="Z3111">
        <v>-0.99999999999999956</v>
      </c>
      <c r="AA3111">
        <v>46.859673431315429</v>
      </c>
      <c r="AB3111">
        <v>0.14910508257228089</v>
      </c>
      <c r="AC3111">
        <v>0.20200770172335364</v>
      </c>
      <c r="AD3111">
        <v>0.2579697004346172</v>
      </c>
      <c r="AE3111">
        <v>30.454124236512591</v>
      </c>
      <c r="AF3111">
        <v>-0.99999999999999956</v>
      </c>
      <c r="AG3111">
        <v>-0.99999999999999956</v>
      </c>
      <c r="AH3111">
        <v>-0.99999999999999956</v>
      </c>
      <c r="AI3111">
        <v>0</v>
      </c>
      <c r="AJ3111">
        <v>-7.8591054089999883E-3</v>
      </c>
      <c r="AK3111">
        <v>0.11236931521036903</v>
      </c>
      <c r="AL3111">
        <v>0.15955426729405039</v>
      </c>
      <c r="AM3111">
        <v>0.13164746292938853</v>
      </c>
      <c r="AN3111">
        <v>1.9721827250191226E-2</v>
      </c>
      <c r="AO3111">
        <v>3.8530331492865573</v>
      </c>
      <c r="AP3111">
        <v>1.2908170177250331</v>
      </c>
      <c r="AQ3111">
        <v>39.147238775329036</v>
      </c>
      <c r="AR3111">
        <v>0.78480370938302202</v>
      </c>
      <c r="AS3111">
        <v>1.1246264847606253</v>
      </c>
      <c r="AT3111">
        <v>-0.99999999999999956</v>
      </c>
      <c r="AU3111">
        <v>-0.99999999999999956</v>
      </c>
      <c r="AV3111">
        <v>1.2875986145293854</v>
      </c>
      <c r="AW3111">
        <v>76.648053182442652</v>
      </c>
      <c r="AX3111">
        <v>75.862142641542647</v>
      </c>
      <c r="AY3111">
        <v>0.34302982476735716</v>
      </c>
      <c r="AZ3111">
        <v>2.8808681747043199</v>
      </c>
      <c r="BA3111">
        <v>1414.8740064850504</v>
      </c>
      <c r="CU3111" t="e">
        <v>#N/A</v>
      </c>
      <c r="CV3111" t="e">
        <v>#N/A</v>
      </c>
    </row>
    <row r="3112" spans="1:100" x14ac:dyDescent="0.25">
      <c r="A3112">
        <v>6499</v>
      </c>
      <c r="B3112" t="s">
        <v>3350</v>
      </c>
      <c r="C3112">
        <v>1</v>
      </c>
      <c r="D3112">
        <v>3.6780808625294901</v>
      </c>
      <c r="E3112">
        <v>2.1757476414710399E-2</v>
      </c>
      <c r="F3112">
        <v>5.7515663270048999E-2</v>
      </c>
      <c r="G3112">
        <v>6.3638324821297304E-2</v>
      </c>
      <c r="H3112">
        <v>4.4731895715573101E-2</v>
      </c>
      <c r="I3112">
        <v>0</v>
      </c>
      <c r="J3112">
        <v>2.6839137429343798</v>
      </c>
      <c r="K3112">
        <v>4.4731895715573101E-2</v>
      </c>
      <c r="L3112">
        <v>-1</v>
      </c>
      <c r="M3112">
        <v>-1</v>
      </c>
      <c r="N3112">
        <v>0.894637914311463</v>
      </c>
      <c r="O3112">
        <v>6.42563293028517</v>
      </c>
      <c r="P3112">
        <v>8.4867148022695807E-2</v>
      </c>
      <c r="Q3112">
        <v>0.153507344323627</v>
      </c>
      <c r="R3112">
        <v>5.0277871893111802E-2</v>
      </c>
      <c r="S3112">
        <v>0.32916601326620298</v>
      </c>
      <c r="T3112">
        <v>0.23975694309620599</v>
      </c>
      <c r="U3112">
        <v>4.00147922229208E-2</v>
      </c>
      <c r="V3112">
        <v>-3.2092616958779002E-3</v>
      </c>
      <c r="W3112">
        <v>22.4398636469551</v>
      </c>
      <c r="X3112">
        <v>0.57887640222380699</v>
      </c>
      <c r="Y3112">
        <v>-1</v>
      </c>
      <c r="Z3112">
        <v>-1</v>
      </c>
      <c r="AA3112">
        <v>33.0321732872819</v>
      </c>
      <c r="AB3112">
        <v>0.100272451404467</v>
      </c>
      <c r="AC3112">
        <v>4.1627991656747201E-2</v>
      </c>
      <c r="AD3112">
        <v>6.8940192307458195E-2</v>
      </c>
      <c r="AE3112">
        <v>10.542031768433599</v>
      </c>
      <c r="AF3112">
        <v>-1</v>
      </c>
      <c r="AG3112">
        <v>-1</v>
      </c>
      <c r="AH3112">
        <v>-1</v>
      </c>
      <c r="AI3112">
        <v>-6.4806894010443399E-4</v>
      </c>
      <c r="AJ3112">
        <v>-3.2092616958779002E-3</v>
      </c>
      <c r="AK3112">
        <v>0.108545496552842</v>
      </c>
      <c r="AL3112">
        <v>6.3541779719447203E-2</v>
      </c>
      <c r="AM3112">
        <v>0.14516971361987499</v>
      </c>
      <c r="AN3112">
        <v>6.2411759814733403E-2</v>
      </c>
      <c r="AO3112">
        <v>4.1719703232610899</v>
      </c>
      <c r="AP3112">
        <v>1.87800289396557</v>
      </c>
      <c r="AQ3112">
        <v>25.123777389889501</v>
      </c>
      <c r="AR3112">
        <v>0.60572848688945202</v>
      </c>
      <c r="AS3112">
        <v>0.62360829793938</v>
      </c>
      <c r="AT3112">
        <v>-1</v>
      </c>
      <c r="AU3112">
        <v>-1</v>
      </c>
      <c r="AV3112">
        <v>0.113916196714409</v>
      </c>
      <c r="AW3112">
        <v>41.335809111532598</v>
      </c>
      <c r="AX3112">
        <v>41.001921563142801</v>
      </c>
      <c r="AY3112">
        <v>9.6368259759583505E-2</v>
      </c>
      <c r="AZ3112">
        <v>-14.145392237927799</v>
      </c>
      <c r="BA3112">
        <v>1350</v>
      </c>
    </row>
    <row r="3113" spans="1:100" x14ac:dyDescent="0.25">
      <c r="A3113">
        <v>6500</v>
      </c>
      <c r="B3113" t="s">
        <v>3351</v>
      </c>
      <c r="C3113">
        <v>3</v>
      </c>
      <c r="D3113">
        <v>3.7309354082968538</v>
      </c>
      <c r="E3113">
        <v>0</v>
      </c>
      <c r="F3113">
        <v>-0.14970764571778783</v>
      </c>
      <c r="G3113">
        <v>-0.14970764571778783</v>
      </c>
      <c r="H3113">
        <v>0.12123013260659703</v>
      </c>
      <c r="I3113">
        <v>0</v>
      </c>
      <c r="J3113">
        <v>7.2738079563958209</v>
      </c>
      <c r="K3113">
        <v>0.12123013260659703</v>
      </c>
      <c r="L3113">
        <v>-0.99999999999999967</v>
      </c>
      <c r="M3113">
        <v>-0.99999999999999967</v>
      </c>
      <c r="N3113">
        <v>2.4246026521319406</v>
      </c>
      <c r="O3113">
        <v>10.855035718974888</v>
      </c>
      <c r="P3113">
        <v>-1.1957617478117779</v>
      </c>
      <c r="Q3113">
        <v>-0.32552829863533778</v>
      </c>
      <c r="R3113">
        <v>-0.21889835770673532</v>
      </c>
      <c r="S3113">
        <v>0.33333333333333326</v>
      </c>
      <c r="T3113">
        <v>0.42292563324783816</v>
      </c>
      <c r="U3113">
        <v>5.2044173812063874E-2</v>
      </c>
      <c r="V3113">
        <v>0</v>
      </c>
      <c r="W3113">
        <v>27.482920311465541</v>
      </c>
      <c r="X3113">
        <v>0.91915007778715629</v>
      </c>
      <c r="Y3113">
        <v>-0.99999999999999967</v>
      </c>
      <c r="Z3113">
        <v>-0.99999999999999967</v>
      </c>
      <c r="AA3113">
        <v>56.995534168570856</v>
      </c>
      <c r="AB3113">
        <v>0.25475396432364855</v>
      </c>
      <c r="AC3113">
        <v>0.26240582901349052</v>
      </c>
      <c r="AD3113">
        <v>7.7470450959102835E-2</v>
      </c>
      <c r="AE3113">
        <v>29.731512214812106</v>
      </c>
      <c r="AF3113">
        <v>-0.99999999999999967</v>
      </c>
      <c r="AG3113">
        <v>-0.99999999999999967</v>
      </c>
      <c r="AH3113">
        <v>-0.99999999999999967</v>
      </c>
      <c r="AI3113">
        <v>0</v>
      </c>
      <c r="AJ3113">
        <v>0</v>
      </c>
      <c r="AK3113">
        <v>3.8219804078736402E-2</v>
      </c>
      <c r="AL3113">
        <v>3.1340742120624944E-3</v>
      </c>
      <c r="AM3113">
        <v>0.3129693765814594</v>
      </c>
      <c r="AN3113">
        <v>-7.0145529533685858E-2</v>
      </c>
      <c r="AO3113">
        <v>8.0153334349301684</v>
      </c>
      <c r="AP3113">
        <v>-1.7379678672818344</v>
      </c>
      <c r="AQ3113">
        <v>34.756728267861348</v>
      </c>
      <c r="AR3113">
        <v>0.80830314039323536</v>
      </c>
      <c r="AS3113">
        <v>1.0403802103937534</v>
      </c>
      <c r="AT3113">
        <v>-0.99999999999999967</v>
      </c>
      <c r="AU3113">
        <v>-0.99999999999999967</v>
      </c>
      <c r="AV3113">
        <v>-0.36860600342452321</v>
      </c>
      <c r="AW3113">
        <v>66.112602020263978</v>
      </c>
      <c r="AX3113">
        <v>66.112602020263978</v>
      </c>
      <c r="AY3113">
        <v>7.1548315994141187E-2</v>
      </c>
      <c r="AZ3113">
        <v>1.6991270229067126</v>
      </c>
      <c r="BA3113">
        <v>1394.8069406826803</v>
      </c>
      <c r="CU3113" t="e">
        <v>#N/A</v>
      </c>
      <c r="CV3113" t="e">
        <v>#N/A</v>
      </c>
    </row>
    <row r="3114" spans="1:100" x14ac:dyDescent="0.25">
      <c r="A3114">
        <v>6502</v>
      </c>
      <c r="B3114" t="s">
        <v>3352</v>
      </c>
      <c r="C3114">
        <v>3</v>
      </c>
      <c r="D3114">
        <v>3.7405707425944597</v>
      </c>
      <c r="E3114">
        <v>0</v>
      </c>
      <c r="F3114">
        <v>-0.12150419413859748</v>
      </c>
      <c r="G3114">
        <v>-0.12150419413859748</v>
      </c>
      <c r="H3114">
        <v>-9.4078617779043902E-2</v>
      </c>
      <c r="I3114">
        <v>0</v>
      </c>
      <c r="J3114">
        <v>-5.6447170667426345</v>
      </c>
      <c r="K3114">
        <v>-9.4078617779043902E-2</v>
      </c>
      <c r="L3114">
        <v>-1.0000000000000004</v>
      </c>
      <c r="M3114">
        <v>-1.0000000000000004</v>
      </c>
      <c r="N3114">
        <v>-1.8815723555808774</v>
      </c>
      <c r="O3114">
        <v>-2.025650518286771</v>
      </c>
      <c r="P3114">
        <v>-0.81320733510732257</v>
      </c>
      <c r="Q3114">
        <v>0.15856684878031249</v>
      </c>
      <c r="R3114">
        <v>-2.9326021405153755E-2</v>
      </c>
      <c r="S3114">
        <v>0.33333333333333343</v>
      </c>
      <c r="T3114">
        <v>0.38462814291958519</v>
      </c>
      <c r="U3114">
        <v>9.5679013128801102E-2</v>
      </c>
      <c r="V3114">
        <v>0</v>
      </c>
      <c r="W3114">
        <v>36.308764286430574</v>
      </c>
      <c r="X3114">
        <v>1.2371256077963688</v>
      </c>
      <c r="Y3114">
        <v>-1.0000000000000004</v>
      </c>
      <c r="Z3114">
        <v>-1.0000000000000004</v>
      </c>
      <c r="AA3114">
        <v>33.781889482558526</v>
      </c>
      <c r="AB3114">
        <v>3.6694458576890299E-2</v>
      </c>
      <c r="AC3114">
        <v>9.6355519739156376E-2</v>
      </c>
      <c r="AD3114">
        <v>-0.18300095396538429</v>
      </c>
      <c r="AE3114">
        <v>-2.4975487824668816</v>
      </c>
      <c r="AF3114">
        <v>-1.0000000000000004</v>
      </c>
      <c r="AG3114">
        <v>-1.0000000000000004</v>
      </c>
      <c r="AH3114">
        <v>-1.0000000000000004</v>
      </c>
      <c r="AI3114">
        <v>0</v>
      </c>
      <c r="AJ3114">
        <v>0</v>
      </c>
      <c r="AK3114">
        <v>9.7107133629752151E-4</v>
      </c>
      <c r="AL3114">
        <v>0.16012733467277737</v>
      </c>
      <c r="AM3114">
        <v>5.3194269018414217E-2</v>
      </c>
      <c r="AN3114">
        <v>0.19624741462259326</v>
      </c>
      <c r="AO3114">
        <v>1.3347120821418432</v>
      </c>
      <c r="AP3114">
        <v>5.706822038928717</v>
      </c>
      <c r="AQ3114">
        <v>30.664047219687934</v>
      </c>
      <c r="AR3114">
        <v>0.81364048938172029</v>
      </c>
      <c r="AS3114">
        <v>1.1430469900173248</v>
      </c>
      <c r="AT3114">
        <v>-1.0000000000000004</v>
      </c>
      <c r="AU3114">
        <v>-1.0000000000000004</v>
      </c>
      <c r="AV3114">
        <v>-0.15083021554375123</v>
      </c>
      <c r="AW3114">
        <v>37.463061003200508</v>
      </c>
      <c r="AX3114">
        <v>37.463061003200508</v>
      </c>
      <c r="AY3114">
        <v>0.11572306753318969</v>
      </c>
      <c r="AZ3114">
        <v>-16.787920781415885</v>
      </c>
      <c r="BA3114">
        <v>1323.3827865647102</v>
      </c>
      <c r="CU3114" t="e">
        <v>#N/A</v>
      </c>
      <c r="CV3114" t="e">
        <v>#N/A</v>
      </c>
    </row>
    <row r="3115" spans="1:100" x14ac:dyDescent="0.25">
      <c r="A3115">
        <v>6503</v>
      </c>
      <c r="B3115" t="s">
        <v>3353</v>
      </c>
      <c r="C3115">
        <v>3</v>
      </c>
      <c r="D3115">
        <v>7.9354791755743365E-2</v>
      </c>
      <c r="E3115">
        <v>-2.0561389947807748E-2</v>
      </c>
      <c r="F3115">
        <v>0.2002344349173043</v>
      </c>
      <c r="G3115">
        <v>0.19338063826803509</v>
      </c>
      <c r="H3115">
        <v>4.4545403897926508E-2</v>
      </c>
      <c r="I3115">
        <v>0</v>
      </c>
      <c r="J3115">
        <v>2.672724233875591</v>
      </c>
      <c r="K3115">
        <v>4.4545403897926508E-2</v>
      </c>
      <c r="L3115">
        <v>-1.0000000000000011</v>
      </c>
      <c r="M3115">
        <v>-1.0000000000000011</v>
      </c>
      <c r="N3115">
        <v>0.89090807795853</v>
      </c>
      <c r="O3115">
        <v>2.9454596638993698</v>
      </c>
      <c r="P3115">
        <v>-0.35968008730891976</v>
      </c>
      <c r="Q3115">
        <v>-3.7655681718428555</v>
      </c>
      <c r="R3115">
        <v>-1.2229659065137408</v>
      </c>
      <c r="S3115">
        <v>0.34628215070055729</v>
      </c>
      <c r="T3115">
        <v>0.1301377528144462</v>
      </c>
      <c r="U3115">
        <v>-0.10054708107867912</v>
      </c>
      <c r="V3115">
        <v>0</v>
      </c>
      <c r="W3115">
        <v>13.253096741535913</v>
      </c>
      <c r="X3115">
        <v>-9.0910040456309071E-2</v>
      </c>
      <c r="Y3115">
        <v>-1.0000000000000011</v>
      </c>
      <c r="Z3115">
        <v>-1.0000000000000011</v>
      </c>
      <c r="AA3115">
        <v>19.05048298044467</v>
      </c>
      <c r="AB3115">
        <v>-1.0297301432045801E-3</v>
      </c>
      <c r="AC3115">
        <v>0.20061815231617772</v>
      </c>
      <c r="AD3115">
        <v>-5.9181379264523104E-2</v>
      </c>
      <c r="AE3115">
        <v>7.0203521454225015</v>
      </c>
      <c r="AF3115">
        <v>-1.0000000000000011</v>
      </c>
      <c r="AG3115">
        <v>-1.0000000000000011</v>
      </c>
      <c r="AH3115">
        <v>-1.0000000000000011</v>
      </c>
      <c r="AI3115">
        <v>0</v>
      </c>
      <c r="AJ3115">
        <v>0</v>
      </c>
      <c r="AK3115">
        <v>0.17303905758538182</v>
      </c>
      <c r="AL3115">
        <v>0.13251759901706475</v>
      </c>
      <c r="AM3115">
        <v>0.27578236978610826</v>
      </c>
      <c r="AN3115">
        <v>5.4702536460012927E-2</v>
      </c>
      <c r="AO3115">
        <v>7.7597545325796142</v>
      </c>
      <c r="AP3115">
        <v>2.030151406585647</v>
      </c>
      <c r="AQ3115">
        <v>15.925820975411503</v>
      </c>
      <c r="AR3115">
        <v>0.37587282243632425</v>
      </c>
      <c r="AS3115">
        <v>-4.6364636558382258E-2</v>
      </c>
      <c r="AT3115">
        <v>-1.0000000000000011</v>
      </c>
      <c r="AU3115">
        <v>-1.0000000000000011</v>
      </c>
      <c r="AV3115">
        <v>-1.0295852682457056</v>
      </c>
      <c r="AW3115">
        <v>24.026094050929682</v>
      </c>
      <c r="AX3115">
        <v>24.026094050929682</v>
      </c>
      <c r="AY3115">
        <v>-7.7326339494860202E-2</v>
      </c>
      <c r="AZ3115">
        <v>-55.766316364167885</v>
      </c>
      <c r="BA3115">
        <v>1323.3366297014597</v>
      </c>
      <c r="CU3115" t="e">
        <v>#N/A</v>
      </c>
      <c r="CV3115" t="e">
        <v>#N/A</v>
      </c>
    </row>
    <row r="3116" spans="1:100" x14ac:dyDescent="0.25">
      <c r="A3116">
        <v>6504</v>
      </c>
      <c r="B3116" t="s">
        <v>3354</v>
      </c>
      <c r="C3116">
        <v>3</v>
      </c>
      <c r="D3116">
        <v>1.549260218515834</v>
      </c>
      <c r="E3116">
        <v>0</v>
      </c>
      <c r="F3116">
        <v>0</v>
      </c>
      <c r="G3116">
        <v>0</v>
      </c>
      <c r="H3116">
        <v>1.1984969531220243E-2</v>
      </c>
      <c r="I3116">
        <v>0</v>
      </c>
      <c r="J3116">
        <v>0.71909817187321468</v>
      </c>
      <c r="K3116">
        <v>1.1984969531220243E-2</v>
      </c>
      <c r="L3116">
        <v>-1.0000000000000004</v>
      </c>
      <c r="M3116">
        <v>-1.0000000000000004</v>
      </c>
      <c r="N3116">
        <v>0.23969939062440454</v>
      </c>
      <c r="O3116">
        <v>2.2683583903890465</v>
      </c>
      <c r="P3116">
        <v>-3.2314208884969692E-3</v>
      </c>
      <c r="Q3116">
        <v>-0.23053511060805615</v>
      </c>
      <c r="R3116">
        <v>-3.7313791056756598E-2</v>
      </c>
      <c r="S3116">
        <v>0.33333333333333359</v>
      </c>
      <c r="T3116">
        <v>0.20012396949574171</v>
      </c>
      <c r="U3116">
        <v>-0.1420858253075834</v>
      </c>
      <c r="V3116">
        <v>0</v>
      </c>
      <c r="W3116">
        <v>15.175460319610862</v>
      </c>
      <c r="X3116">
        <v>-0.19119344151788031</v>
      </c>
      <c r="Y3116">
        <v>-1.0000000000000004</v>
      </c>
      <c r="Z3116">
        <v>-1.0000000000000004</v>
      </c>
      <c r="AA3116">
        <v>14.614942176559298</v>
      </c>
      <c r="AB3116">
        <v>0.11055051727721962</v>
      </c>
      <c r="AC3116">
        <v>-1.2134228782533592E-2</v>
      </c>
      <c r="AD3116">
        <v>-0.10888037553458206</v>
      </c>
      <c r="AE3116">
        <v>-0.52320435199480775</v>
      </c>
      <c r="AF3116">
        <v>-1.0000000000000004</v>
      </c>
      <c r="AG3116">
        <v>-1.0000000000000004</v>
      </c>
      <c r="AH3116">
        <v>-1.0000000000000004</v>
      </c>
      <c r="AI3116">
        <v>0</v>
      </c>
      <c r="AJ3116">
        <v>0</v>
      </c>
      <c r="AK3116">
        <v>0.22475040682759551</v>
      </c>
      <c r="AL3116">
        <v>0.20149401798284794</v>
      </c>
      <c r="AM3116">
        <v>-0.25431097668377151</v>
      </c>
      <c r="AN3116">
        <v>5.8317052102390729E-2</v>
      </c>
      <c r="AO3116">
        <v>-5.234022382956308</v>
      </c>
      <c r="AP3116">
        <v>2.4653963924740085</v>
      </c>
      <c r="AQ3116">
        <v>15.894558491484084</v>
      </c>
      <c r="AR3116">
        <v>0.39137147752149187</v>
      </c>
      <c r="AS3116">
        <v>-0.17920847198666012</v>
      </c>
      <c r="AT3116">
        <v>-1.0000000000000004</v>
      </c>
      <c r="AU3116">
        <v>-1.0000000000000004</v>
      </c>
      <c r="AV3116">
        <v>-3.7313791056756598E-2</v>
      </c>
      <c r="AW3116">
        <v>19.348696959422359</v>
      </c>
      <c r="AX3116">
        <v>19.348696959422359</v>
      </c>
      <c r="AY3116">
        <v>-6.8674497787669098E-2</v>
      </c>
      <c r="AZ3116">
        <v>-15.582388020079705</v>
      </c>
      <c r="BA3116">
        <v>1364.0009366145864</v>
      </c>
    </row>
    <row r="3117" spans="1:100" x14ac:dyDescent="0.25">
      <c r="A3117">
        <v>6505</v>
      </c>
      <c r="B3117" t="s">
        <v>3355</v>
      </c>
      <c r="C3117">
        <v>1</v>
      </c>
      <c r="D3117">
        <v>3.6780808625294901</v>
      </c>
      <c r="E3117">
        <v>2.1757476414710399E-2</v>
      </c>
      <c r="F3117">
        <v>5.7515663270048999E-2</v>
      </c>
      <c r="G3117">
        <v>6.3638324821297304E-2</v>
      </c>
      <c r="H3117">
        <v>4.4731895715573101E-2</v>
      </c>
      <c r="I3117">
        <v>0</v>
      </c>
      <c r="J3117">
        <v>2.6839137429343798</v>
      </c>
      <c r="K3117">
        <v>4.4731895715573101E-2</v>
      </c>
      <c r="L3117">
        <v>-1</v>
      </c>
      <c r="M3117">
        <v>-1</v>
      </c>
      <c r="N3117">
        <v>0.894637914311463</v>
      </c>
      <c r="O3117">
        <v>6.42563293028517</v>
      </c>
      <c r="P3117">
        <v>8.4867148022695807E-2</v>
      </c>
      <c r="Q3117">
        <v>0.153507344323627</v>
      </c>
      <c r="R3117">
        <v>5.0277871893111802E-2</v>
      </c>
      <c r="S3117">
        <v>0.32916601326620298</v>
      </c>
      <c r="T3117">
        <v>0.23975694309620599</v>
      </c>
      <c r="U3117">
        <v>4.00147922229208E-2</v>
      </c>
      <c r="V3117">
        <v>-3.2092616958779002E-3</v>
      </c>
      <c r="W3117">
        <v>22.4398636469551</v>
      </c>
      <c r="X3117">
        <v>0.57887640222380699</v>
      </c>
      <c r="Y3117">
        <v>-1</v>
      </c>
      <c r="Z3117">
        <v>-1</v>
      </c>
      <c r="AA3117">
        <v>33.0321732872819</v>
      </c>
      <c r="AB3117">
        <v>0.100272451404467</v>
      </c>
      <c r="AC3117">
        <v>4.1627991656747201E-2</v>
      </c>
      <c r="AD3117">
        <v>6.8940192307458195E-2</v>
      </c>
      <c r="AE3117">
        <v>10.542031768433599</v>
      </c>
      <c r="AF3117">
        <v>-1</v>
      </c>
      <c r="AG3117">
        <v>-1</v>
      </c>
      <c r="AH3117">
        <v>-1</v>
      </c>
      <c r="AI3117">
        <v>-6.4806894010443399E-4</v>
      </c>
      <c r="AJ3117">
        <v>-3.2092616958779002E-3</v>
      </c>
      <c r="AK3117">
        <v>0.108545496552842</v>
      </c>
      <c r="AL3117">
        <v>6.3541779719447203E-2</v>
      </c>
      <c r="AM3117">
        <v>0.14516971361987499</v>
      </c>
      <c r="AN3117">
        <v>6.2411759814733403E-2</v>
      </c>
      <c r="AO3117">
        <v>4.1719703232610899</v>
      </c>
      <c r="AP3117">
        <v>1.87800289396557</v>
      </c>
      <c r="AQ3117">
        <v>25.123777389889501</v>
      </c>
      <c r="AR3117">
        <v>0.60572848688945202</v>
      </c>
      <c r="AS3117">
        <v>0.62360829793938</v>
      </c>
      <c r="AT3117">
        <v>-1</v>
      </c>
      <c r="AU3117">
        <v>-1</v>
      </c>
      <c r="AV3117">
        <v>0.113916196714409</v>
      </c>
      <c r="AW3117">
        <v>41.335809111532598</v>
      </c>
      <c r="AX3117">
        <v>41.001921563142801</v>
      </c>
      <c r="AY3117">
        <v>9.6368259759583505E-2</v>
      </c>
      <c r="AZ3117">
        <v>-14.145392237927799</v>
      </c>
      <c r="BA3117">
        <v>1350</v>
      </c>
    </row>
    <row r="3118" spans="1:100" x14ac:dyDescent="0.25">
      <c r="A3118">
        <v>6506</v>
      </c>
      <c r="B3118" t="s">
        <v>3356</v>
      </c>
      <c r="C3118">
        <v>1</v>
      </c>
      <c r="D3118">
        <v>3.6780808625294901</v>
      </c>
      <c r="E3118">
        <v>2.1757476414710399E-2</v>
      </c>
      <c r="F3118">
        <v>5.7515663270048999E-2</v>
      </c>
      <c r="G3118">
        <v>6.3638324821297304E-2</v>
      </c>
      <c r="H3118">
        <v>4.4731895715573101E-2</v>
      </c>
      <c r="I3118">
        <v>0</v>
      </c>
      <c r="J3118">
        <v>2.6839137429343798</v>
      </c>
      <c r="K3118">
        <v>4.4731895715573101E-2</v>
      </c>
      <c r="L3118">
        <v>-1</v>
      </c>
      <c r="M3118">
        <v>-1</v>
      </c>
      <c r="N3118">
        <v>0.894637914311463</v>
      </c>
      <c r="O3118">
        <v>6.42563293028517</v>
      </c>
      <c r="P3118">
        <v>8.4867148022695807E-2</v>
      </c>
      <c r="Q3118">
        <v>0.153507344323627</v>
      </c>
      <c r="R3118">
        <v>5.0277871893111802E-2</v>
      </c>
      <c r="S3118">
        <v>0.32916601326620298</v>
      </c>
      <c r="T3118">
        <v>0.23975694309620599</v>
      </c>
      <c r="U3118">
        <v>4.00147922229208E-2</v>
      </c>
      <c r="V3118">
        <v>-3.2092616958779002E-3</v>
      </c>
      <c r="W3118">
        <v>22.4398636469551</v>
      </c>
      <c r="X3118">
        <v>0.57887640222380699</v>
      </c>
      <c r="Y3118">
        <v>-1</v>
      </c>
      <c r="Z3118">
        <v>-1</v>
      </c>
      <c r="AA3118">
        <v>33.0321732872819</v>
      </c>
      <c r="AB3118">
        <v>0.100272451404467</v>
      </c>
      <c r="AC3118">
        <v>4.1627991656747201E-2</v>
      </c>
      <c r="AD3118">
        <v>6.8940192307458195E-2</v>
      </c>
      <c r="AE3118">
        <v>10.542031768433599</v>
      </c>
      <c r="AF3118">
        <v>-1</v>
      </c>
      <c r="AG3118">
        <v>-1</v>
      </c>
      <c r="AH3118">
        <v>-1</v>
      </c>
      <c r="AI3118">
        <v>-6.4806894010443399E-4</v>
      </c>
      <c r="AJ3118">
        <v>-3.2092616958779002E-3</v>
      </c>
      <c r="AK3118">
        <v>0.108545496552842</v>
      </c>
      <c r="AL3118">
        <v>6.3541779719447203E-2</v>
      </c>
      <c r="AM3118">
        <v>0.14516971361987499</v>
      </c>
      <c r="AN3118">
        <v>6.2411759814733403E-2</v>
      </c>
      <c r="AO3118">
        <v>4.1719703232610899</v>
      </c>
      <c r="AP3118">
        <v>1.87800289396557</v>
      </c>
      <c r="AQ3118">
        <v>25.123777389889501</v>
      </c>
      <c r="AR3118">
        <v>0.60572848688945202</v>
      </c>
      <c r="AS3118">
        <v>0.62360829793938</v>
      </c>
      <c r="AT3118">
        <v>-1</v>
      </c>
      <c r="AU3118">
        <v>-1</v>
      </c>
      <c r="AV3118">
        <v>0.113916196714409</v>
      </c>
      <c r="AW3118">
        <v>41.335809111532598</v>
      </c>
      <c r="AX3118">
        <v>41.001921563142801</v>
      </c>
      <c r="AY3118">
        <v>9.6368259759583505E-2</v>
      </c>
      <c r="AZ3118">
        <v>-14.145392237927799</v>
      </c>
      <c r="BA3118">
        <v>1350</v>
      </c>
    </row>
    <row r="3119" spans="1:100" x14ac:dyDescent="0.25">
      <c r="A3119">
        <v>6507</v>
      </c>
      <c r="B3119" t="s">
        <v>3357</v>
      </c>
      <c r="C3119">
        <v>1</v>
      </c>
      <c r="D3119">
        <v>3.6780808625294901</v>
      </c>
      <c r="E3119">
        <v>2.1757476414710399E-2</v>
      </c>
      <c r="F3119">
        <v>5.7515663270048999E-2</v>
      </c>
      <c r="G3119">
        <v>6.3638324821297304E-2</v>
      </c>
      <c r="H3119">
        <v>4.4731895715573101E-2</v>
      </c>
      <c r="I3119">
        <v>0</v>
      </c>
      <c r="J3119">
        <v>2.6839137429343798</v>
      </c>
      <c r="K3119">
        <v>4.4731895715573101E-2</v>
      </c>
      <c r="L3119">
        <v>-1</v>
      </c>
      <c r="M3119">
        <v>-1</v>
      </c>
      <c r="N3119">
        <v>0.894637914311463</v>
      </c>
      <c r="O3119">
        <v>6.42563293028517</v>
      </c>
      <c r="P3119">
        <v>8.4867148022695807E-2</v>
      </c>
      <c r="Q3119">
        <v>0.153507344323627</v>
      </c>
      <c r="R3119">
        <v>5.0277871893111802E-2</v>
      </c>
      <c r="S3119">
        <v>0.32916601326620298</v>
      </c>
      <c r="T3119">
        <v>0.23975694309620599</v>
      </c>
      <c r="U3119">
        <v>4.00147922229208E-2</v>
      </c>
      <c r="V3119">
        <v>-3.2092616958779002E-3</v>
      </c>
      <c r="W3119">
        <v>22.4398636469551</v>
      </c>
      <c r="X3119">
        <v>0.57887640222380699</v>
      </c>
      <c r="Y3119">
        <v>-1</v>
      </c>
      <c r="Z3119">
        <v>-1</v>
      </c>
      <c r="AA3119">
        <v>33.0321732872819</v>
      </c>
      <c r="AB3119">
        <v>0.100272451404467</v>
      </c>
      <c r="AC3119">
        <v>4.1627991656747201E-2</v>
      </c>
      <c r="AD3119">
        <v>6.8940192307458195E-2</v>
      </c>
      <c r="AE3119">
        <v>10.542031768433599</v>
      </c>
      <c r="AF3119">
        <v>-1</v>
      </c>
      <c r="AG3119">
        <v>-1</v>
      </c>
      <c r="AH3119">
        <v>-1</v>
      </c>
      <c r="AI3119">
        <v>-6.4806894010443399E-4</v>
      </c>
      <c r="AJ3119">
        <v>-3.2092616958779002E-3</v>
      </c>
      <c r="AK3119">
        <v>0.108545496552842</v>
      </c>
      <c r="AL3119">
        <v>6.3541779719447203E-2</v>
      </c>
      <c r="AM3119">
        <v>0.14516971361987499</v>
      </c>
      <c r="AN3119">
        <v>6.2411759814733403E-2</v>
      </c>
      <c r="AO3119">
        <v>4.1719703232610899</v>
      </c>
      <c r="AP3119">
        <v>1.87800289396557</v>
      </c>
      <c r="AQ3119">
        <v>25.123777389889501</v>
      </c>
      <c r="AR3119">
        <v>0.60572848688945202</v>
      </c>
      <c r="AS3119">
        <v>0.62360829793938</v>
      </c>
      <c r="AT3119">
        <v>-1</v>
      </c>
      <c r="AU3119">
        <v>-1</v>
      </c>
      <c r="AV3119">
        <v>0.113916196714409</v>
      </c>
      <c r="AW3119">
        <v>41.335809111532598</v>
      </c>
      <c r="AX3119">
        <v>41.001921563142801</v>
      </c>
      <c r="AY3119">
        <v>9.6368259759583505E-2</v>
      </c>
      <c r="AZ3119">
        <v>-14.145392237927799</v>
      </c>
      <c r="BA3119">
        <v>1350</v>
      </c>
    </row>
    <row r="3120" spans="1:100" x14ac:dyDescent="0.25">
      <c r="A3120">
        <v>6508</v>
      </c>
      <c r="B3120" t="s">
        <v>3358</v>
      </c>
      <c r="C3120">
        <v>1</v>
      </c>
      <c r="D3120">
        <v>3.6780808625294901</v>
      </c>
      <c r="E3120">
        <v>2.1757476414710399E-2</v>
      </c>
      <c r="F3120">
        <v>5.7515663270048999E-2</v>
      </c>
      <c r="G3120">
        <v>6.3638324821297304E-2</v>
      </c>
      <c r="H3120">
        <v>4.4731895715573101E-2</v>
      </c>
      <c r="I3120">
        <v>0</v>
      </c>
      <c r="J3120">
        <v>2.6839137429343798</v>
      </c>
      <c r="K3120">
        <v>4.4731895715573101E-2</v>
      </c>
      <c r="L3120">
        <v>-1</v>
      </c>
      <c r="M3120">
        <v>-1</v>
      </c>
      <c r="N3120">
        <v>0.894637914311463</v>
      </c>
      <c r="O3120">
        <v>6.42563293028517</v>
      </c>
      <c r="P3120">
        <v>8.4867148022695807E-2</v>
      </c>
      <c r="Q3120">
        <v>0.153507344323627</v>
      </c>
      <c r="R3120">
        <v>5.0277871893111802E-2</v>
      </c>
      <c r="S3120">
        <v>0.32916601326620298</v>
      </c>
      <c r="T3120">
        <v>0.23975694309620599</v>
      </c>
      <c r="U3120">
        <v>4.00147922229208E-2</v>
      </c>
      <c r="V3120">
        <v>-3.2092616958779002E-3</v>
      </c>
      <c r="W3120">
        <v>22.4398636469551</v>
      </c>
      <c r="X3120">
        <v>0.57887640222380699</v>
      </c>
      <c r="Y3120">
        <v>-1</v>
      </c>
      <c r="Z3120">
        <v>-1</v>
      </c>
      <c r="AA3120">
        <v>33.0321732872819</v>
      </c>
      <c r="AB3120">
        <v>0.100272451404467</v>
      </c>
      <c r="AC3120">
        <v>4.1627991656747201E-2</v>
      </c>
      <c r="AD3120">
        <v>6.8940192307458195E-2</v>
      </c>
      <c r="AE3120">
        <v>10.542031768433599</v>
      </c>
      <c r="AF3120">
        <v>-1</v>
      </c>
      <c r="AG3120">
        <v>-1</v>
      </c>
      <c r="AH3120">
        <v>-1</v>
      </c>
      <c r="AI3120">
        <v>-6.4806894010443399E-4</v>
      </c>
      <c r="AJ3120">
        <v>-3.2092616958779002E-3</v>
      </c>
      <c r="AK3120">
        <v>0.108545496552842</v>
      </c>
      <c r="AL3120">
        <v>6.3541779719447203E-2</v>
      </c>
      <c r="AM3120">
        <v>0.14516971361987499</v>
      </c>
      <c r="AN3120">
        <v>6.2411759814733403E-2</v>
      </c>
      <c r="AO3120">
        <v>4.1719703232610899</v>
      </c>
      <c r="AP3120">
        <v>1.87800289396557</v>
      </c>
      <c r="AQ3120">
        <v>25.123777389889501</v>
      </c>
      <c r="AR3120">
        <v>0.60572848688945202</v>
      </c>
      <c r="AS3120">
        <v>0.62360829793938</v>
      </c>
      <c r="AT3120">
        <v>-1</v>
      </c>
      <c r="AU3120">
        <v>-1</v>
      </c>
      <c r="AV3120">
        <v>0.113916196714409</v>
      </c>
      <c r="AW3120">
        <v>41.335809111532598</v>
      </c>
      <c r="AX3120">
        <v>41.001921563142801</v>
      </c>
      <c r="AY3120">
        <v>9.6368259759583505E-2</v>
      </c>
      <c r="AZ3120">
        <v>-14.145392237927799</v>
      </c>
      <c r="BA3120">
        <v>1350</v>
      </c>
    </row>
    <row r="3121" spans="1:100" x14ac:dyDescent="0.25">
      <c r="A3121">
        <v>6509</v>
      </c>
      <c r="B3121" t="s">
        <v>3359</v>
      </c>
      <c r="C3121">
        <v>1</v>
      </c>
      <c r="D3121">
        <v>3.6780808625294901</v>
      </c>
      <c r="E3121">
        <v>2.1757476414710399E-2</v>
      </c>
      <c r="F3121">
        <v>5.7515663270048999E-2</v>
      </c>
      <c r="G3121">
        <v>6.3638324821297304E-2</v>
      </c>
      <c r="H3121">
        <v>4.4731895715573101E-2</v>
      </c>
      <c r="I3121">
        <v>0</v>
      </c>
      <c r="J3121">
        <v>2.6839137429343798</v>
      </c>
      <c r="K3121">
        <v>4.4731895715573101E-2</v>
      </c>
      <c r="L3121">
        <v>-1</v>
      </c>
      <c r="M3121">
        <v>-1</v>
      </c>
      <c r="N3121">
        <v>0.894637914311463</v>
      </c>
      <c r="O3121">
        <v>6.42563293028517</v>
      </c>
      <c r="P3121">
        <v>8.4867148022695807E-2</v>
      </c>
      <c r="Q3121">
        <v>0.153507344323627</v>
      </c>
      <c r="R3121">
        <v>5.0277871893111802E-2</v>
      </c>
      <c r="S3121">
        <v>0.32916601326620298</v>
      </c>
      <c r="T3121">
        <v>0.23975694309620599</v>
      </c>
      <c r="U3121">
        <v>4.00147922229208E-2</v>
      </c>
      <c r="V3121">
        <v>-3.2092616958779002E-3</v>
      </c>
      <c r="W3121">
        <v>22.4398636469551</v>
      </c>
      <c r="X3121">
        <v>0.57887640222380699</v>
      </c>
      <c r="Y3121">
        <v>-1</v>
      </c>
      <c r="Z3121">
        <v>-1</v>
      </c>
      <c r="AA3121">
        <v>33.0321732872819</v>
      </c>
      <c r="AB3121">
        <v>0.100272451404467</v>
      </c>
      <c r="AC3121">
        <v>4.1627991656747201E-2</v>
      </c>
      <c r="AD3121">
        <v>6.8940192307458195E-2</v>
      </c>
      <c r="AE3121">
        <v>10.542031768433599</v>
      </c>
      <c r="AF3121">
        <v>-1</v>
      </c>
      <c r="AG3121">
        <v>-1</v>
      </c>
      <c r="AH3121">
        <v>-1</v>
      </c>
      <c r="AI3121">
        <v>-6.4806894010443399E-4</v>
      </c>
      <c r="AJ3121">
        <v>-3.2092616958779002E-3</v>
      </c>
      <c r="AK3121">
        <v>0.108545496552842</v>
      </c>
      <c r="AL3121">
        <v>6.3541779719447203E-2</v>
      </c>
      <c r="AM3121">
        <v>0.14516971361987499</v>
      </c>
      <c r="AN3121">
        <v>6.2411759814733403E-2</v>
      </c>
      <c r="AO3121">
        <v>4.1719703232610899</v>
      </c>
      <c r="AP3121">
        <v>1.87800289396557</v>
      </c>
      <c r="AQ3121">
        <v>25.123777389889501</v>
      </c>
      <c r="AR3121">
        <v>0.60572848688945202</v>
      </c>
      <c r="AS3121">
        <v>0.62360829793938</v>
      </c>
      <c r="AT3121">
        <v>-1</v>
      </c>
      <c r="AU3121">
        <v>-1</v>
      </c>
      <c r="AV3121">
        <v>0.113916196714409</v>
      </c>
      <c r="AW3121">
        <v>41.335809111532598</v>
      </c>
      <c r="AX3121">
        <v>41.001921563142801</v>
      </c>
      <c r="AY3121">
        <v>9.6368259759583505E-2</v>
      </c>
      <c r="AZ3121">
        <v>-14.145392237927799</v>
      </c>
      <c r="BA3121">
        <v>1350</v>
      </c>
    </row>
    <row r="3122" spans="1:100" x14ac:dyDescent="0.25">
      <c r="A3122">
        <v>6510</v>
      </c>
      <c r="B3122" t="s">
        <v>3360</v>
      </c>
      <c r="C3122">
        <v>1</v>
      </c>
      <c r="D3122">
        <v>3.6780808625294901</v>
      </c>
      <c r="E3122">
        <v>2.1757476414710399E-2</v>
      </c>
      <c r="F3122">
        <v>5.7515663270048999E-2</v>
      </c>
      <c r="G3122">
        <v>6.3638324821297304E-2</v>
      </c>
      <c r="H3122">
        <v>4.4731895715573101E-2</v>
      </c>
      <c r="I3122">
        <v>0</v>
      </c>
      <c r="J3122">
        <v>2.6839137429343798</v>
      </c>
      <c r="K3122">
        <v>4.4731895715573101E-2</v>
      </c>
      <c r="L3122">
        <v>-1</v>
      </c>
      <c r="M3122">
        <v>-1</v>
      </c>
      <c r="N3122">
        <v>0.894637914311463</v>
      </c>
      <c r="O3122">
        <v>6.42563293028517</v>
      </c>
      <c r="P3122">
        <v>8.4867148022695807E-2</v>
      </c>
      <c r="Q3122">
        <v>0.153507344323627</v>
      </c>
      <c r="R3122">
        <v>5.0277871893111802E-2</v>
      </c>
      <c r="S3122">
        <v>0.32916601326620298</v>
      </c>
      <c r="T3122">
        <v>0.23975694309620599</v>
      </c>
      <c r="U3122">
        <v>4.00147922229208E-2</v>
      </c>
      <c r="V3122">
        <v>-3.2092616958779002E-3</v>
      </c>
      <c r="W3122">
        <v>22.4398636469551</v>
      </c>
      <c r="X3122">
        <v>0.57887640222380699</v>
      </c>
      <c r="Y3122">
        <v>-1</v>
      </c>
      <c r="Z3122">
        <v>-1</v>
      </c>
      <c r="AA3122">
        <v>33.0321732872819</v>
      </c>
      <c r="AB3122">
        <v>0.100272451404467</v>
      </c>
      <c r="AC3122">
        <v>4.1627991656747201E-2</v>
      </c>
      <c r="AD3122">
        <v>6.8940192307458195E-2</v>
      </c>
      <c r="AE3122">
        <v>10.542031768433599</v>
      </c>
      <c r="AF3122">
        <v>-1</v>
      </c>
      <c r="AG3122">
        <v>-1</v>
      </c>
      <c r="AH3122">
        <v>-1</v>
      </c>
      <c r="AI3122">
        <v>-6.4806894010443399E-4</v>
      </c>
      <c r="AJ3122">
        <v>-3.2092616958779002E-3</v>
      </c>
      <c r="AK3122">
        <v>0.108545496552842</v>
      </c>
      <c r="AL3122">
        <v>6.3541779719447203E-2</v>
      </c>
      <c r="AM3122">
        <v>0.14516971361987499</v>
      </c>
      <c r="AN3122">
        <v>6.2411759814733403E-2</v>
      </c>
      <c r="AO3122">
        <v>4.1719703232610899</v>
      </c>
      <c r="AP3122">
        <v>1.87800289396557</v>
      </c>
      <c r="AQ3122">
        <v>25.123777389889501</v>
      </c>
      <c r="AR3122">
        <v>0.60572848688945202</v>
      </c>
      <c r="AS3122">
        <v>0.62360829793938</v>
      </c>
      <c r="AT3122">
        <v>-1</v>
      </c>
      <c r="AU3122">
        <v>-1</v>
      </c>
      <c r="AV3122">
        <v>0.113916196714409</v>
      </c>
      <c r="AW3122">
        <v>41.335809111532598</v>
      </c>
      <c r="AX3122">
        <v>41.001921563142801</v>
      </c>
      <c r="AY3122">
        <v>9.6368259759583505E-2</v>
      </c>
      <c r="AZ3122">
        <v>-14.145392237927799</v>
      </c>
      <c r="BA3122">
        <v>1350</v>
      </c>
    </row>
    <row r="3123" spans="1:100" x14ac:dyDescent="0.25">
      <c r="A3123">
        <v>6511</v>
      </c>
      <c r="B3123" t="s">
        <v>3361</v>
      </c>
      <c r="C3123">
        <v>1</v>
      </c>
      <c r="D3123">
        <v>3.6780808625294901</v>
      </c>
      <c r="E3123">
        <v>2.1757476414710399E-2</v>
      </c>
      <c r="F3123">
        <v>5.7515663270048999E-2</v>
      </c>
      <c r="G3123">
        <v>6.3638324821297304E-2</v>
      </c>
      <c r="H3123">
        <v>4.4731895715573101E-2</v>
      </c>
      <c r="I3123">
        <v>0</v>
      </c>
      <c r="J3123">
        <v>2.6839137429343798</v>
      </c>
      <c r="K3123">
        <v>4.4731895715573101E-2</v>
      </c>
      <c r="L3123">
        <v>-1</v>
      </c>
      <c r="M3123">
        <v>-1</v>
      </c>
      <c r="N3123">
        <v>0.894637914311463</v>
      </c>
      <c r="O3123">
        <v>6.42563293028517</v>
      </c>
      <c r="P3123">
        <v>8.4867148022695807E-2</v>
      </c>
      <c r="Q3123">
        <v>0.153507344323627</v>
      </c>
      <c r="R3123">
        <v>5.0277871893111802E-2</v>
      </c>
      <c r="S3123">
        <v>0.32916601326620298</v>
      </c>
      <c r="T3123">
        <v>0.23975694309620599</v>
      </c>
      <c r="U3123">
        <v>4.00147922229208E-2</v>
      </c>
      <c r="V3123">
        <v>-3.2092616958779002E-3</v>
      </c>
      <c r="W3123">
        <v>22.4398636469551</v>
      </c>
      <c r="X3123">
        <v>0.57887640222380699</v>
      </c>
      <c r="Y3123">
        <v>-1</v>
      </c>
      <c r="Z3123">
        <v>-1</v>
      </c>
      <c r="AA3123">
        <v>33.0321732872819</v>
      </c>
      <c r="AB3123">
        <v>0.100272451404467</v>
      </c>
      <c r="AC3123">
        <v>4.1627991656747201E-2</v>
      </c>
      <c r="AD3123">
        <v>6.8940192307458195E-2</v>
      </c>
      <c r="AE3123">
        <v>10.542031768433599</v>
      </c>
      <c r="AF3123">
        <v>-1</v>
      </c>
      <c r="AG3123">
        <v>-1</v>
      </c>
      <c r="AH3123">
        <v>-1</v>
      </c>
      <c r="AI3123">
        <v>-6.4806894010443399E-4</v>
      </c>
      <c r="AJ3123">
        <v>-3.2092616958779002E-3</v>
      </c>
      <c r="AK3123">
        <v>0.108545496552842</v>
      </c>
      <c r="AL3123">
        <v>6.3541779719447203E-2</v>
      </c>
      <c r="AM3123">
        <v>0.14516971361987499</v>
      </c>
      <c r="AN3123">
        <v>6.2411759814733403E-2</v>
      </c>
      <c r="AO3123">
        <v>4.1719703232610899</v>
      </c>
      <c r="AP3123">
        <v>1.87800289396557</v>
      </c>
      <c r="AQ3123">
        <v>25.123777389889501</v>
      </c>
      <c r="AR3123">
        <v>0.60572848688945202</v>
      </c>
      <c r="AS3123">
        <v>0.62360829793938</v>
      </c>
      <c r="AT3123">
        <v>-1</v>
      </c>
      <c r="AU3123">
        <v>-1</v>
      </c>
      <c r="AV3123">
        <v>0.113916196714409</v>
      </c>
      <c r="AW3123">
        <v>41.335809111532598</v>
      </c>
      <c r="AX3123">
        <v>41.001921563142801</v>
      </c>
      <c r="AY3123">
        <v>9.6368259759583505E-2</v>
      </c>
      <c r="AZ3123">
        <v>-14.145392237927799</v>
      </c>
      <c r="BA3123">
        <v>1350</v>
      </c>
    </row>
    <row r="3124" spans="1:100" x14ac:dyDescent="0.25">
      <c r="A3124">
        <v>6512</v>
      </c>
      <c r="B3124" t="s">
        <v>499</v>
      </c>
      <c r="C3124">
        <v>3</v>
      </c>
      <c r="D3124">
        <v>5.3261937184955706</v>
      </c>
      <c r="E3124">
        <v>0</v>
      </c>
      <c r="F3124">
        <v>-7.2863363502473688E-2</v>
      </c>
      <c r="G3124">
        <v>-7.2863363502473688E-2</v>
      </c>
      <c r="H3124">
        <v>0.15757509782064635</v>
      </c>
      <c r="I3124">
        <v>0</v>
      </c>
      <c r="J3124">
        <v>9.4545058692387762</v>
      </c>
      <c r="K3124">
        <v>0.15757509782064635</v>
      </c>
      <c r="L3124">
        <v>-0.99999999999999989</v>
      </c>
      <c r="M3124">
        <v>-0.99999999999999989</v>
      </c>
      <c r="N3124">
        <v>3.1515019564129267</v>
      </c>
      <c r="O3124">
        <v>14.707836224231871</v>
      </c>
      <c r="P3124">
        <v>0.86459548498822636</v>
      </c>
      <c r="Q3124">
        <v>0.13395603698085223</v>
      </c>
      <c r="R3124">
        <v>0.19317785501221221</v>
      </c>
      <c r="S3124">
        <v>0.33333333333333337</v>
      </c>
      <c r="T3124">
        <v>0.24854958917982978</v>
      </c>
      <c r="U3124">
        <v>-0.16386069740320286</v>
      </c>
      <c r="V3124">
        <v>0</v>
      </c>
      <c r="W3124">
        <v>10.417885091572554</v>
      </c>
      <c r="X3124">
        <v>-0.321432824061544</v>
      </c>
      <c r="Y3124">
        <v>-0.99999999999999989</v>
      </c>
      <c r="Z3124">
        <v>-0.99999999999999989</v>
      </c>
      <c r="AA3124">
        <v>14.507129927794068</v>
      </c>
      <c r="AB3124">
        <v>1.9599016028698481E-2</v>
      </c>
      <c r="AC3124">
        <v>-5.2389982994108721E-2</v>
      </c>
      <c r="AD3124">
        <v>0.11071230658959647</v>
      </c>
      <c r="AE3124">
        <v>3.8960669812093114</v>
      </c>
      <c r="AF3124">
        <v>-0.99999999999999989</v>
      </c>
      <c r="AG3124">
        <v>-0.99999999999999989</v>
      </c>
      <c r="AH3124">
        <v>-0.99999999999999989</v>
      </c>
      <c r="AI3124">
        <v>0</v>
      </c>
      <c r="AJ3124">
        <v>0</v>
      </c>
      <c r="AK3124">
        <v>0.21724863751022114</v>
      </c>
      <c r="AL3124">
        <v>-6.7167170963058409E-2</v>
      </c>
      <c r="AM3124">
        <v>0.48538969461235559</v>
      </c>
      <c r="AN3124">
        <v>3.5638603377174408E-2</v>
      </c>
      <c r="AO3124">
        <v>13.220985552859998</v>
      </c>
      <c r="AP3124">
        <v>0.55512922961406841</v>
      </c>
      <c r="AQ3124">
        <v>19.87239096081133</v>
      </c>
      <c r="AR3124">
        <v>0.41802222510996007</v>
      </c>
      <c r="AS3124">
        <v>-0.16385772624089778</v>
      </c>
      <c r="AT3124">
        <v>-0.99999999999999989</v>
      </c>
      <c r="AU3124">
        <v>-0.99999999999999989</v>
      </c>
      <c r="AV3124">
        <v>0.12031449150973866</v>
      </c>
      <c r="AW3124">
        <v>29.770095381640015</v>
      </c>
      <c r="AX3124">
        <v>29.770095381640015</v>
      </c>
      <c r="AY3124">
        <v>-3.3813005820045851E-2</v>
      </c>
      <c r="AZ3124">
        <v>-46.471345375168276</v>
      </c>
      <c r="BA3124">
        <v>1325.4491347664798</v>
      </c>
      <c r="CU3124" t="e">
        <v>#N/A</v>
      </c>
      <c r="CV3124" t="e">
        <v>#N/A</v>
      </c>
    </row>
    <row r="3125" spans="1:100" x14ac:dyDescent="0.25">
      <c r="A3125">
        <v>6513</v>
      </c>
      <c r="B3125" t="s">
        <v>3362</v>
      </c>
      <c r="C3125">
        <v>3</v>
      </c>
      <c r="D3125">
        <v>3.06994832825327</v>
      </c>
      <c r="E3125">
        <v>1.9008598457018168E-2</v>
      </c>
      <c r="F3125">
        <v>1.4810438595768815E-2</v>
      </c>
      <c r="G3125">
        <v>2.6670443613521919E-2</v>
      </c>
      <c r="H3125">
        <v>0.43110077554146914</v>
      </c>
      <c r="I3125">
        <v>0</v>
      </c>
      <c r="J3125">
        <v>25.866046532488149</v>
      </c>
      <c r="K3125">
        <v>0.43110077554146914</v>
      </c>
      <c r="L3125">
        <v>-1.0000000000000007</v>
      </c>
      <c r="M3125">
        <v>-1.0000000000000007</v>
      </c>
      <c r="N3125">
        <v>8.6220155108293834</v>
      </c>
      <c r="O3125">
        <v>28.962665304354942</v>
      </c>
      <c r="P3125">
        <v>0.34262996601732448</v>
      </c>
      <c r="Q3125">
        <v>-0.97236765560830751</v>
      </c>
      <c r="R3125">
        <v>-0.26842983772089074</v>
      </c>
      <c r="S3125">
        <v>0.3417054876912235</v>
      </c>
      <c r="T3125">
        <v>0.22021729530566431</v>
      </c>
      <c r="U3125">
        <v>9.9948891747150739E-3</v>
      </c>
      <c r="V3125">
        <v>0</v>
      </c>
      <c r="W3125">
        <v>5.6326758652053561</v>
      </c>
      <c r="X3125">
        <v>5.768552612660971E-2</v>
      </c>
      <c r="Y3125">
        <v>-1.0000000000000007</v>
      </c>
      <c r="Z3125">
        <v>-1.0000000000000007</v>
      </c>
      <c r="AA3125">
        <v>37.569700853655618</v>
      </c>
      <c r="AB3125">
        <v>0.10475692706880166</v>
      </c>
      <c r="AC3125">
        <v>0.23635035606057239</v>
      </c>
      <c r="AD3125">
        <v>0.30300181339404875</v>
      </c>
      <c r="AE3125">
        <v>32.205454826171163</v>
      </c>
      <c r="AF3125">
        <v>-1.0000000000000007</v>
      </c>
      <c r="AG3125">
        <v>-1.0000000000000007</v>
      </c>
      <c r="AH3125">
        <v>-1.0000000000000007</v>
      </c>
      <c r="AI3125">
        <v>0</v>
      </c>
      <c r="AJ3125">
        <v>0</v>
      </c>
      <c r="AK3125">
        <v>-0.30343474521918068</v>
      </c>
      <c r="AL3125">
        <v>0.30061049025655173</v>
      </c>
      <c r="AM3125">
        <v>0.2349718433683399</v>
      </c>
      <c r="AN3125">
        <v>1.0657548599660414E-2</v>
      </c>
      <c r="AO3125">
        <v>4.3571223581125933</v>
      </c>
      <c r="AP3125">
        <v>1.7694911662742698</v>
      </c>
      <c r="AQ3125">
        <v>31.498722397693509</v>
      </c>
      <c r="AR3125">
        <v>0.57191767217160283</v>
      </c>
      <c r="AS3125">
        <v>0.48878630166807885</v>
      </c>
      <c r="AT3125">
        <v>-1.0000000000000007</v>
      </c>
      <c r="AU3125">
        <v>-1.0000000000000007</v>
      </c>
      <c r="AV3125">
        <v>-0.24175939410736885</v>
      </c>
      <c r="AW3125">
        <v>68.301857324284882</v>
      </c>
      <c r="AX3125">
        <v>68.301857324284882</v>
      </c>
      <c r="AY3125">
        <v>0.35351654886456907</v>
      </c>
      <c r="AZ3125">
        <v>19.903242466559888</v>
      </c>
      <c r="BA3125">
        <v>1446.4519404475118</v>
      </c>
      <c r="CU3125" t="e">
        <v>#N/A</v>
      </c>
      <c r="CV3125" t="e">
        <v>#N/A</v>
      </c>
    </row>
    <row r="3126" spans="1:100" x14ac:dyDescent="0.25">
      <c r="A3126">
        <v>6514</v>
      </c>
      <c r="B3126" t="s">
        <v>3363</v>
      </c>
      <c r="C3126">
        <v>3</v>
      </c>
      <c r="D3126">
        <v>5.4093828601416671</v>
      </c>
      <c r="E3126">
        <v>1.1922306574347147E-2</v>
      </c>
      <c r="F3126">
        <v>-0.36693362590436129</v>
      </c>
      <c r="G3126">
        <v>-0.40087289204830889</v>
      </c>
      <c r="H3126">
        <v>0.11561169065555384</v>
      </c>
      <c r="I3126">
        <v>0</v>
      </c>
      <c r="J3126">
        <v>6.9367014393332314</v>
      </c>
      <c r="K3126">
        <v>0.11561169065555384</v>
      </c>
      <c r="L3126">
        <v>-0.99999999999999911</v>
      </c>
      <c r="M3126">
        <v>-0.99999999999999911</v>
      </c>
      <c r="N3126">
        <v>2.3122338131110758</v>
      </c>
      <c r="O3126">
        <v>11.945211407426582</v>
      </c>
      <c r="P3126">
        <v>-1.6788064944579859</v>
      </c>
      <c r="Q3126">
        <v>4.0174884236848535E-2</v>
      </c>
      <c r="R3126">
        <v>-0.16304909063895132</v>
      </c>
      <c r="S3126">
        <v>0.33996991779730124</v>
      </c>
      <c r="T3126">
        <v>0.39728869280714307</v>
      </c>
      <c r="U3126">
        <v>5.6067557597908116E-2</v>
      </c>
      <c r="V3126">
        <v>0</v>
      </c>
      <c r="W3126">
        <v>27.108579101871943</v>
      </c>
      <c r="X3126">
        <v>0.90987250981433221</v>
      </c>
      <c r="Y3126">
        <v>-0.99999999999999911</v>
      </c>
      <c r="Z3126">
        <v>-0.99999999999999911</v>
      </c>
      <c r="AA3126">
        <v>37.755355309062665</v>
      </c>
      <c r="AB3126">
        <v>3.655108934628433E-3</v>
      </c>
      <c r="AC3126">
        <v>0.16950233523625025</v>
      </c>
      <c r="AD3126">
        <v>4.3039061785715156E-2</v>
      </c>
      <c r="AE3126">
        <v>10.809825297829688</v>
      </c>
      <c r="AF3126">
        <v>-0.99999999999999911</v>
      </c>
      <c r="AG3126">
        <v>-0.99999999999999911</v>
      </c>
      <c r="AH3126">
        <v>-0.99999999999999911</v>
      </c>
      <c r="AI3126">
        <v>0</v>
      </c>
      <c r="AJ3126">
        <v>0</v>
      </c>
      <c r="AK3126">
        <v>0.24850841303346696</v>
      </c>
      <c r="AL3126">
        <v>2.7495867663503835E-2</v>
      </c>
      <c r="AM3126">
        <v>0.10137096074877464</v>
      </c>
      <c r="AN3126">
        <v>0.2010135859401383</v>
      </c>
      <c r="AO3126">
        <v>3.7768160838867009</v>
      </c>
      <c r="AP3126">
        <v>5.1628189868209766</v>
      </c>
      <c r="AQ3126">
        <v>34.045280541205159</v>
      </c>
      <c r="AR3126">
        <v>0.79332616820235202</v>
      </c>
      <c r="AS3126">
        <v>1.0254842004698861</v>
      </c>
      <c r="AT3126">
        <v>-0.99999999999999911</v>
      </c>
      <c r="AU3126">
        <v>-0.99999999999999911</v>
      </c>
      <c r="AV3126">
        <v>-0.56392198268726035</v>
      </c>
      <c r="AW3126">
        <v>54.863385703310222</v>
      </c>
      <c r="AX3126">
        <v>54.863385703310222</v>
      </c>
      <c r="AY3126">
        <v>0.15596300832754612</v>
      </c>
      <c r="AZ3126">
        <v>-8.2295523455339712</v>
      </c>
      <c r="BA3126">
        <v>1396.2744072512453</v>
      </c>
      <c r="CU3126" t="e">
        <v>#N/A</v>
      </c>
      <c r="CV3126" t="e">
        <v>#N/A</v>
      </c>
    </row>
    <row r="3127" spans="1:100" x14ac:dyDescent="0.25">
      <c r="A3127">
        <v>6515</v>
      </c>
      <c r="B3127" t="s">
        <v>3364</v>
      </c>
      <c r="C3127">
        <v>3</v>
      </c>
      <c r="D3127">
        <v>5.7617044126021772</v>
      </c>
      <c r="E3127">
        <v>-0.50597940426470001</v>
      </c>
      <c r="F3127">
        <v>-0.27381056666379466</v>
      </c>
      <c r="G3127">
        <v>-0.43568652241463457</v>
      </c>
      <c r="H3127">
        <v>-4.858181153008239E-2</v>
      </c>
      <c r="I3127">
        <v>0</v>
      </c>
      <c r="J3127">
        <v>-2.9149086918049418</v>
      </c>
      <c r="K3127">
        <v>-4.858181153008239E-2</v>
      </c>
      <c r="L3127">
        <v>-0.99999999999999889</v>
      </c>
      <c r="M3127">
        <v>-0.99999999999999889</v>
      </c>
      <c r="N3127">
        <v>-0.9716362306016475</v>
      </c>
      <c r="O3127">
        <v>2.4111091983826061</v>
      </c>
      <c r="P3127">
        <v>-15.477078853944537</v>
      </c>
      <c r="Q3127">
        <v>0.12363211431896767</v>
      </c>
      <c r="R3127">
        <v>-1.6997061827832209</v>
      </c>
      <c r="S3127">
        <v>0.33333333333333304</v>
      </c>
      <c r="T3127">
        <v>0.41135306797189136</v>
      </c>
      <c r="U3127">
        <v>-0.15952372515299623</v>
      </c>
      <c r="V3127">
        <v>0</v>
      </c>
      <c r="W3127">
        <v>25.349779507292414</v>
      </c>
      <c r="X3127">
        <v>0.22739364728897704</v>
      </c>
      <c r="Y3127">
        <v>-0.99999999999999889</v>
      </c>
      <c r="Z3127">
        <v>-0.99999999999999889</v>
      </c>
      <c r="AA3127">
        <v>48.816827356358353</v>
      </c>
      <c r="AB3127">
        <v>-1.1754028215653106E-2</v>
      </c>
      <c r="AC3127">
        <v>0.25186049850264774</v>
      </c>
      <c r="AD3127">
        <v>0.26322861034998857</v>
      </c>
      <c r="AE3127">
        <v>25.166754031849162</v>
      </c>
      <c r="AF3127">
        <v>-0.99999999999999889</v>
      </c>
      <c r="AG3127">
        <v>-0.99999999999999889</v>
      </c>
      <c r="AH3127">
        <v>-0.99999999999999889</v>
      </c>
      <c r="AI3127">
        <v>0</v>
      </c>
      <c r="AJ3127">
        <v>0</v>
      </c>
      <c r="AK3127">
        <v>7.1703528536185696E-2</v>
      </c>
      <c r="AL3127">
        <v>6.111176467623599E-2</v>
      </c>
      <c r="AM3127">
        <v>0.15131498288697293</v>
      </c>
      <c r="AN3127">
        <v>-0.49569355433777662</v>
      </c>
      <c r="AO3127">
        <v>4.141392214855248</v>
      </c>
      <c r="AP3127">
        <v>-12.086780035063237</v>
      </c>
      <c r="AQ3127">
        <v>22.434870815487479</v>
      </c>
      <c r="AR3127">
        <v>0.58516267615222806</v>
      </c>
      <c r="AS3127">
        <v>0.17881183575889487</v>
      </c>
      <c r="AT3127">
        <v>-0.99999999999999889</v>
      </c>
      <c r="AU3127">
        <v>-0.99999999999999889</v>
      </c>
      <c r="AV3127">
        <v>-2.1353927051978547</v>
      </c>
      <c r="AW3127">
        <v>39.141156519677722</v>
      </c>
      <c r="AX3127">
        <v>39.141156519677722</v>
      </c>
      <c r="AY3127">
        <v>0.12792687661483804</v>
      </c>
      <c r="AZ3127">
        <v>-12.759707376947755</v>
      </c>
      <c r="BA3127">
        <v>1355.039861940407</v>
      </c>
    </row>
    <row r="3128" spans="1:100" x14ac:dyDescent="0.25">
      <c r="A3128">
        <v>6517</v>
      </c>
      <c r="B3128" t="s">
        <v>3365</v>
      </c>
      <c r="C3128">
        <v>1</v>
      </c>
      <c r="D3128">
        <v>3.6780808625294901</v>
      </c>
      <c r="E3128">
        <v>2.1757476414710399E-2</v>
      </c>
      <c r="F3128">
        <v>5.7515663270048999E-2</v>
      </c>
      <c r="G3128">
        <v>6.3638324821297304E-2</v>
      </c>
      <c r="H3128">
        <v>4.4731895715573101E-2</v>
      </c>
      <c r="I3128">
        <v>0</v>
      </c>
      <c r="J3128">
        <v>2.6839137429343798</v>
      </c>
      <c r="K3128">
        <v>4.4731895715573101E-2</v>
      </c>
      <c r="L3128">
        <v>-1</v>
      </c>
      <c r="M3128">
        <v>-1</v>
      </c>
      <c r="N3128">
        <v>0.894637914311463</v>
      </c>
      <c r="O3128">
        <v>6.42563293028517</v>
      </c>
      <c r="P3128">
        <v>8.4867148022695807E-2</v>
      </c>
      <c r="Q3128">
        <v>0.153507344323627</v>
      </c>
      <c r="R3128">
        <v>5.0277871893111802E-2</v>
      </c>
      <c r="S3128">
        <v>0.32916601326620298</v>
      </c>
      <c r="T3128">
        <v>0.23975694309620599</v>
      </c>
      <c r="U3128">
        <v>4.00147922229208E-2</v>
      </c>
      <c r="V3128">
        <v>-3.2092616958779002E-3</v>
      </c>
      <c r="W3128">
        <v>22.4398636469551</v>
      </c>
      <c r="X3128">
        <v>0.57887640222380699</v>
      </c>
      <c r="Y3128">
        <v>-1</v>
      </c>
      <c r="Z3128">
        <v>-1</v>
      </c>
      <c r="AA3128">
        <v>33.0321732872819</v>
      </c>
      <c r="AB3128">
        <v>0.100272451404467</v>
      </c>
      <c r="AC3128">
        <v>4.1627991656747201E-2</v>
      </c>
      <c r="AD3128">
        <v>6.8940192307458195E-2</v>
      </c>
      <c r="AE3128">
        <v>10.542031768433599</v>
      </c>
      <c r="AF3128">
        <v>-1</v>
      </c>
      <c r="AG3128">
        <v>-1</v>
      </c>
      <c r="AH3128">
        <v>-1</v>
      </c>
      <c r="AI3128">
        <v>-6.4806894010443399E-4</v>
      </c>
      <c r="AJ3128">
        <v>-3.2092616958779002E-3</v>
      </c>
      <c r="AK3128">
        <v>0.108545496552842</v>
      </c>
      <c r="AL3128">
        <v>6.3541779719447203E-2</v>
      </c>
      <c r="AM3128">
        <v>0.14516971361987499</v>
      </c>
      <c r="AN3128">
        <v>6.2411759814733403E-2</v>
      </c>
      <c r="AO3128">
        <v>4.1719703232610899</v>
      </c>
      <c r="AP3128">
        <v>1.87800289396557</v>
      </c>
      <c r="AQ3128">
        <v>25.123777389889501</v>
      </c>
      <c r="AR3128">
        <v>0.60572848688945202</v>
      </c>
      <c r="AS3128">
        <v>0.62360829793938</v>
      </c>
      <c r="AT3128">
        <v>-1</v>
      </c>
      <c r="AU3128">
        <v>-1</v>
      </c>
      <c r="AV3128">
        <v>0.113916196714409</v>
      </c>
      <c r="AW3128">
        <v>41.335809111532598</v>
      </c>
      <c r="AX3128">
        <v>41.001921563142801</v>
      </c>
      <c r="AY3128">
        <v>9.6368259759583505E-2</v>
      </c>
      <c r="AZ3128">
        <v>-14.145392237927799</v>
      </c>
      <c r="BA3128">
        <v>1350</v>
      </c>
    </row>
    <row r="3129" spans="1:100" x14ac:dyDescent="0.25">
      <c r="A3129">
        <v>6518</v>
      </c>
      <c r="B3129" t="s">
        <v>3366</v>
      </c>
      <c r="C3129">
        <v>3</v>
      </c>
      <c r="D3129">
        <v>3.9902710471110452</v>
      </c>
      <c r="E3129">
        <v>-6.544268703942516E-3</v>
      </c>
      <c r="F3129">
        <v>-0.26398715913888771</v>
      </c>
      <c r="G3129">
        <v>-0.26398715913888771</v>
      </c>
      <c r="H3129">
        <v>9.7955154959428151E-2</v>
      </c>
      <c r="I3129">
        <v>0</v>
      </c>
      <c r="J3129">
        <v>5.8773092975656933</v>
      </c>
      <c r="K3129">
        <v>9.7955154959428151E-2</v>
      </c>
      <c r="L3129">
        <v>-1</v>
      </c>
      <c r="M3129">
        <v>-1</v>
      </c>
      <c r="N3129">
        <v>1.9591030991885625</v>
      </c>
      <c r="O3129">
        <v>9.6035931855378482</v>
      </c>
      <c r="P3129">
        <v>-0.29069988467149349</v>
      </c>
      <c r="Q3129">
        <v>-0.83050287128789968</v>
      </c>
      <c r="R3129">
        <v>-0.34859749687207747</v>
      </c>
      <c r="S3129">
        <v>0.33333333333333331</v>
      </c>
      <c r="T3129">
        <v>0.22401341518339665</v>
      </c>
      <c r="U3129">
        <v>0.14204832665793507</v>
      </c>
      <c r="V3129">
        <v>0</v>
      </c>
      <c r="W3129">
        <v>24.057596808609471</v>
      </c>
      <c r="X3129">
        <v>0.91826498203910567</v>
      </c>
      <c r="Y3129">
        <v>-1</v>
      </c>
      <c r="Z3129">
        <v>-1</v>
      </c>
      <c r="AA3129">
        <v>44.575725671017473</v>
      </c>
      <c r="AB3129">
        <v>0.28616026970006786</v>
      </c>
      <c r="AC3129">
        <v>9.0794321904101916E-2</v>
      </c>
      <c r="AD3129">
        <v>4.0379935581431887E-2</v>
      </c>
      <c r="AE3129">
        <v>20.866726359280086</v>
      </c>
      <c r="AF3129">
        <v>-1</v>
      </c>
      <c r="AG3129">
        <v>-1</v>
      </c>
      <c r="AH3129">
        <v>-1</v>
      </c>
      <c r="AI3129">
        <v>0</v>
      </c>
      <c r="AJ3129">
        <v>0</v>
      </c>
      <c r="AK3129">
        <v>-5.9644603788857303E-2</v>
      </c>
      <c r="AL3129">
        <v>0.21930290358805804</v>
      </c>
      <c r="AM3129">
        <v>0.31061394314562396</v>
      </c>
      <c r="AN3129">
        <v>0.11603182790731721</v>
      </c>
      <c r="AO3129">
        <v>7.46712555969631</v>
      </c>
      <c r="AP3129">
        <v>3.9973102156232208</v>
      </c>
      <c r="AQ3129">
        <v>29.934906106175152</v>
      </c>
      <c r="AR3129">
        <v>0.69939507517466526</v>
      </c>
      <c r="AS3129">
        <v>1.0162201369985342</v>
      </c>
      <c r="AT3129">
        <v>-1</v>
      </c>
      <c r="AU3129">
        <v>-1</v>
      </c>
      <c r="AV3129">
        <v>-0.61258465601096523</v>
      </c>
      <c r="AW3129">
        <v>58.176629072178507</v>
      </c>
      <c r="AX3129">
        <v>58.176629072178507</v>
      </c>
      <c r="AY3129">
        <v>0.26475254957319699</v>
      </c>
      <c r="AZ3129">
        <v>-0.32288282929964085</v>
      </c>
      <c r="BA3129">
        <v>1377.5083908274148</v>
      </c>
    </row>
    <row r="3130" spans="1:100" x14ac:dyDescent="0.25">
      <c r="A3130">
        <v>6519</v>
      </c>
      <c r="B3130" t="s">
        <v>3367</v>
      </c>
      <c r="C3130">
        <v>1</v>
      </c>
      <c r="D3130">
        <v>3.6780808625294901</v>
      </c>
      <c r="E3130">
        <v>2.1757476414710399E-2</v>
      </c>
      <c r="F3130">
        <v>5.7515663270048999E-2</v>
      </c>
      <c r="G3130">
        <v>6.3638324821297304E-2</v>
      </c>
      <c r="H3130">
        <v>4.4731895715573101E-2</v>
      </c>
      <c r="I3130">
        <v>0</v>
      </c>
      <c r="J3130">
        <v>2.6839137429343798</v>
      </c>
      <c r="K3130">
        <v>4.4731895715573101E-2</v>
      </c>
      <c r="L3130">
        <v>-1</v>
      </c>
      <c r="M3130">
        <v>-1</v>
      </c>
      <c r="N3130">
        <v>0.894637914311463</v>
      </c>
      <c r="O3130">
        <v>6.42563293028517</v>
      </c>
      <c r="P3130">
        <v>8.4867148022695807E-2</v>
      </c>
      <c r="Q3130">
        <v>0.153507344323627</v>
      </c>
      <c r="R3130">
        <v>5.0277871893111802E-2</v>
      </c>
      <c r="S3130">
        <v>0.32916601326620298</v>
      </c>
      <c r="T3130">
        <v>0.23975694309620599</v>
      </c>
      <c r="U3130">
        <v>4.00147922229208E-2</v>
      </c>
      <c r="V3130">
        <v>-3.2092616958779002E-3</v>
      </c>
      <c r="W3130">
        <v>22.4398636469551</v>
      </c>
      <c r="X3130">
        <v>0.57887640222380699</v>
      </c>
      <c r="Y3130">
        <v>-1</v>
      </c>
      <c r="Z3130">
        <v>-1</v>
      </c>
      <c r="AA3130">
        <v>33.0321732872819</v>
      </c>
      <c r="AB3130">
        <v>0.100272451404467</v>
      </c>
      <c r="AC3130">
        <v>4.1627991656747201E-2</v>
      </c>
      <c r="AD3130">
        <v>6.8940192307458195E-2</v>
      </c>
      <c r="AE3130">
        <v>10.542031768433599</v>
      </c>
      <c r="AF3130">
        <v>-1</v>
      </c>
      <c r="AG3130">
        <v>-1</v>
      </c>
      <c r="AH3130">
        <v>-1</v>
      </c>
      <c r="AI3130">
        <v>-6.4806894010443399E-4</v>
      </c>
      <c r="AJ3130">
        <v>-3.2092616958779002E-3</v>
      </c>
      <c r="AK3130">
        <v>0.108545496552842</v>
      </c>
      <c r="AL3130">
        <v>6.3541779719447203E-2</v>
      </c>
      <c r="AM3130">
        <v>0.14516971361987499</v>
      </c>
      <c r="AN3130">
        <v>6.2411759814733403E-2</v>
      </c>
      <c r="AO3130">
        <v>4.1719703232610899</v>
      </c>
      <c r="AP3130">
        <v>1.87800289396557</v>
      </c>
      <c r="AQ3130">
        <v>25.123777389889501</v>
      </c>
      <c r="AR3130">
        <v>0.60572848688945202</v>
      </c>
      <c r="AS3130">
        <v>0.62360829793938</v>
      </c>
      <c r="AT3130">
        <v>-1</v>
      </c>
      <c r="AU3130">
        <v>-1</v>
      </c>
      <c r="AV3130">
        <v>0.113916196714409</v>
      </c>
      <c r="AW3130">
        <v>41.335809111532598</v>
      </c>
      <c r="AX3130">
        <v>41.001921563142801</v>
      </c>
      <c r="AY3130">
        <v>9.6368259759583505E-2</v>
      </c>
      <c r="AZ3130">
        <v>-14.145392237927799</v>
      </c>
      <c r="BA3130">
        <v>1350</v>
      </c>
    </row>
    <row r="3131" spans="1:100" x14ac:dyDescent="0.25">
      <c r="A3131">
        <v>6520</v>
      </c>
      <c r="B3131" t="s">
        <v>3368</v>
      </c>
      <c r="C3131">
        <v>3</v>
      </c>
      <c r="D3131">
        <v>3.9975472651536594</v>
      </c>
      <c r="E3131">
        <v>-1.1384390456687744E-2</v>
      </c>
      <c r="F3131">
        <v>0.61217428257746676</v>
      </c>
      <c r="G3131">
        <v>0.61217428257746676</v>
      </c>
      <c r="H3131">
        <v>-2.026245285184422E-2</v>
      </c>
      <c r="I3131">
        <v>0</v>
      </c>
      <c r="J3131">
        <v>-1.2157471711106549</v>
      </c>
      <c r="K3131">
        <v>-2.026245285184422E-2</v>
      </c>
      <c r="L3131">
        <v>-0.99999999999999967</v>
      </c>
      <c r="M3131">
        <v>-0.99999999999999967</v>
      </c>
      <c r="N3131">
        <v>-0.40524905703688502</v>
      </c>
      <c r="O3131">
        <v>3.39397437662047</v>
      </c>
      <c r="P3131">
        <v>0.87889306780526999</v>
      </c>
      <c r="Q3131">
        <v>-0.37501206531729014</v>
      </c>
      <c r="R3131">
        <v>-1.9492928761661754E-2</v>
      </c>
      <c r="S3131">
        <v>0.3331926264522489</v>
      </c>
      <c r="T3131">
        <v>0.21783071014459668</v>
      </c>
      <c r="U3131">
        <v>-1.8819835082152042E-2</v>
      </c>
      <c r="V3131">
        <v>-1.1384390456687744E-2</v>
      </c>
      <c r="W3131">
        <v>21.643262556393996</v>
      </c>
      <c r="X3131">
        <v>0.31219748319121832</v>
      </c>
      <c r="Y3131">
        <v>-0.99999999999999967</v>
      </c>
      <c r="Z3131">
        <v>-0.99999999999999967</v>
      </c>
      <c r="AA3131">
        <v>38.332862335796072</v>
      </c>
      <c r="AB3131">
        <v>0.19055460912628575</v>
      </c>
      <c r="AC3131">
        <v>0.14615929877723843</v>
      </c>
      <c r="AD3131">
        <v>-2.5320537402493334E-3</v>
      </c>
      <c r="AE3131">
        <v>16.709092708163745</v>
      </c>
      <c r="AF3131">
        <v>-0.99999999999999967</v>
      </c>
      <c r="AG3131">
        <v>-0.99999999999999967</v>
      </c>
      <c r="AH3131">
        <v>-0.99999999999999967</v>
      </c>
      <c r="AI3131">
        <v>4.4378793426192109E-2</v>
      </c>
      <c r="AJ3131">
        <v>-1.1384390456687744E-2</v>
      </c>
      <c r="AK3131">
        <v>0.34874202859994352</v>
      </c>
      <c r="AL3131">
        <v>0.48429741057075959</v>
      </c>
      <c r="AM3131">
        <v>0.30236457220755131</v>
      </c>
      <c r="AN3131">
        <v>0.33407215231903287</v>
      </c>
      <c r="AO3131">
        <v>9.3028244481884954</v>
      </c>
      <c r="AP3131">
        <v>10.773290860829622</v>
      </c>
      <c r="AQ3131">
        <v>20.427515385283332</v>
      </c>
      <c r="AR3131">
        <v>0.52081911105800549</v>
      </c>
      <c r="AS3131">
        <v>0.29193503033937407</v>
      </c>
      <c r="AT3131">
        <v>-0.99999999999999967</v>
      </c>
      <c r="AU3131">
        <v>-0.99999999999999967</v>
      </c>
      <c r="AV3131">
        <v>0.59268135381580511</v>
      </c>
      <c r="AW3131">
        <v>52.500127573246147</v>
      </c>
      <c r="AX3131">
        <v>52.249264396101218</v>
      </c>
      <c r="AY3131">
        <v>0.13330709426201806</v>
      </c>
      <c r="AZ3131">
        <v>-37.373197545839183</v>
      </c>
      <c r="BA3131">
        <v>1331.448745356972</v>
      </c>
    </row>
    <row r="3132" spans="1:100" x14ac:dyDescent="0.25">
      <c r="A3132">
        <v>6522</v>
      </c>
      <c r="B3132" t="s">
        <v>3369</v>
      </c>
      <c r="C3132">
        <v>3</v>
      </c>
      <c r="D3132">
        <v>2.8438649819803596</v>
      </c>
      <c r="E3132">
        <v>-2.0749267830455892E-3</v>
      </c>
      <c r="F3132">
        <v>0.75611230997656542</v>
      </c>
      <c r="G3132">
        <v>0.75611230997656542</v>
      </c>
      <c r="H3132">
        <v>0.2361619941829837</v>
      </c>
      <c r="I3132">
        <v>0</v>
      </c>
      <c r="J3132">
        <v>14.169719650979021</v>
      </c>
      <c r="K3132">
        <v>0.2361619941829837</v>
      </c>
      <c r="L3132">
        <v>-1.0000000000000007</v>
      </c>
      <c r="M3132">
        <v>-1.0000000000000007</v>
      </c>
      <c r="N3132">
        <v>4.7232398836596756</v>
      </c>
      <c r="O3132">
        <v>17.769696942935948</v>
      </c>
      <c r="P3132">
        <v>-0.40752167938083439</v>
      </c>
      <c r="Q3132">
        <v>2.0704340018094136</v>
      </c>
      <c r="R3132">
        <v>0.62882794328972791</v>
      </c>
      <c r="S3132">
        <v>0.35215364895972628</v>
      </c>
      <c r="T3132">
        <v>0.38023033557242963</v>
      </c>
      <c r="U3132">
        <v>-1.8166033511715453E-2</v>
      </c>
      <c r="V3132">
        <v>-2.0749267830455892E-3</v>
      </c>
      <c r="W3132">
        <v>19.039241202176441</v>
      </c>
      <c r="X3132">
        <v>0.45800529784313299</v>
      </c>
      <c r="Y3132">
        <v>-1.0000000000000007</v>
      </c>
      <c r="Z3132">
        <v>-1.0000000000000007</v>
      </c>
      <c r="AA3132">
        <v>34.075538861099233</v>
      </c>
      <c r="AB3132">
        <v>-5.2761698198426854E-2</v>
      </c>
      <c r="AC3132">
        <v>7.0553682359341702E-2</v>
      </c>
      <c r="AD3132">
        <v>0.27035741015174619</v>
      </c>
      <c r="AE3132">
        <v>14.407469715633056</v>
      </c>
      <c r="AF3132">
        <v>-1.0000000000000007</v>
      </c>
      <c r="AG3132">
        <v>-1.0000000000000007</v>
      </c>
      <c r="AH3132">
        <v>-1.0000000000000007</v>
      </c>
      <c r="AI3132">
        <v>-1.7233268183737688E-3</v>
      </c>
      <c r="AJ3132">
        <v>-2.0749267830455892E-3</v>
      </c>
      <c r="AK3132">
        <v>-8.8896843590248492E-2</v>
      </c>
      <c r="AL3132">
        <v>-0.21810604695795885</v>
      </c>
      <c r="AM3132">
        <v>1.1315645371972084E-3</v>
      </c>
      <c r="AN3132">
        <v>0.16786413124281718</v>
      </c>
      <c r="AO3132">
        <v>-0.41619510452131259</v>
      </c>
      <c r="AP3132">
        <v>3.1060730462806365</v>
      </c>
      <c r="AQ3132">
        <v>33.208960853155467</v>
      </c>
      <c r="AR3132">
        <v>0.71214302423739506</v>
      </c>
      <c r="AS3132">
        <v>0.69416729202611704</v>
      </c>
      <c r="AT3132">
        <v>-1.0000000000000007</v>
      </c>
      <c r="AU3132">
        <v>-1.0000000000000007</v>
      </c>
      <c r="AV3132">
        <v>1.3849402532662936</v>
      </c>
      <c r="AW3132">
        <v>54.951308850315812</v>
      </c>
      <c r="AX3132">
        <v>54.709349635643775</v>
      </c>
      <c r="AY3132">
        <v>-6.889079055001919E-2</v>
      </c>
      <c r="AZ3132">
        <v>-2.1792600018445794</v>
      </c>
      <c r="BA3132">
        <v>1390.2018336033304</v>
      </c>
    </row>
    <row r="3133" spans="1:100" x14ac:dyDescent="0.25">
      <c r="A3133">
        <v>6523</v>
      </c>
      <c r="B3133" t="s">
        <v>3370</v>
      </c>
      <c r="C3133">
        <v>3</v>
      </c>
      <c r="D3133">
        <v>5.2265353243874442</v>
      </c>
      <c r="E3133">
        <v>-8.532326702078848E-3</v>
      </c>
      <c r="F3133">
        <v>0.39841450261332262</v>
      </c>
      <c r="G3133">
        <v>0.39841450261332262</v>
      </c>
      <c r="H3133">
        <v>0.25729235322293409</v>
      </c>
      <c r="I3133">
        <v>0</v>
      </c>
      <c r="J3133">
        <v>15.437541193376045</v>
      </c>
      <c r="K3133">
        <v>0.25729235322293409</v>
      </c>
      <c r="L3133">
        <v>-1.0000000000000002</v>
      </c>
      <c r="M3133">
        <v>-1.0000000000000002</v>
      </c>
      <c r="N3133">
        <v>5.1458470644586818</v>
      </c>
      <c r="O3133">
        <v>21.062491020376818</v>
      </c>
      <c r="P3133">
        <v>3.7625609865040585E-2</v>
      </c>
      <c r="Q3133">
        <v>-1.9110127658116509</v>
      </c>
      <c r="R3133">
        <v>-0.66251262308016967</v>
      </c>
      <c r="S3133">
        <v>0.26459940301370238</v>
      </c>
      <c r="T3133">
        <v>0.26202703433092378</v>
      </c>
      <c r="U3133">
        <v>0.23283765805482237</v>
      </c>
      <c r="V3133">
        <v>-8.532326702078848E-3</v>
      </c>
      <c r="W3133">
        <v>19.745576618977434</v>
      </c>
      <c r="X3133">
        <v>1.0781844571260997</v>
      </c>
      <c r="Y3133">
        <v>-1.0000000000000002</v>
      </c>
      <c r="Z3133">
        <v>-1.0000000000000002</v>
      </c>
      <c r="AA3133">
        <v>10.552842643736813</v>
      </c>
      <c r="AB3133">
        <v>-0.21693354039095952</v>
      </c>
      <c r="AC3133">
        <v>0.20333474793214901</v>
      </c>
      <c r="AD3133">
        <v>-0.15700563458439865</v>
      </c>
      <c r="AE3133">
        <v>-8.5302213521604511</v>
      </c>
      <c r="AF3133">
        <v>-1.0000000000000002</v>
      </c>
      <c r="AG3133">
        <v>-1.0000000000000002</v>
      </c>
      <c r="AH3133">
        <v>-1.0000000000000002</v>
      </c>
      <c r="AI3133">
        <v>1.944880242809922E-2</v>
      </c>
      <c r="AJ3133">
        <v>-8.532326702078848E-3</v>
      </c>
      <c r="AK3133">
        <v>0.46384584506072646</v>
      </c>
      <c r="AL3133">
        <v>2.4793827662658734E-2</v>
      </c>
      <c r="AM3133">
        <v>0.48671057059424877</v>
      </c>
      <c r="AN3133">
        <v>0.19103275225473795</v>
      </c>
      <c r="AO3133">
        <v>14.486993490159856</v>
      </c>
      <c r="AP3133">
        <v>4.8997879446817443</v>
      </c>
      <c r="AQ3133">
        <v>35.18311781235348</v>
      </c>
      <c r="AR3133">
        <v>0.75093176869737011</v>
      </c>
      <c r="AS3133">
        <v>1.335476810349034</v>
      </c>
      <c r="AT3133">
        <v>-1.0000000000000002</v>
      </c>
      <c r="AU3133">
        <v>-1.0000000000000002</v>
      </c>
      <c r="AV3133">
        <v>-0.26409812046684611</v>
      </c>
      <c r="AW3133">
        <v>36.515121608795361</v>
      </c>
      <c r="AX3133">
        <v>36.05086498714946</v>
      </c>
      <c r="AY3133">
        <v>-7.7345487235598628E-2</v>
      </c>
      <c r="AZ3133">
        <v>-51.292482601104837</v>
      </c>
      <c r="BA3133">
        <v>1307.6389080797035</v>
      </c>
    </row>
    <row r="3134" spans="1:100" x14ac:dyDescent="0.25">
      <c r="A3134">
        <v>6524</v>
      </c>
      <c r="B3134" t="s">
        <v>3371</v>
      </c>
      <c r="C3134">
        <v>1</v>
      </c>
      <c r="D3134">
        <v>3.6780808625294901</v>
      </c>
      <c r="E3134">
        <v>2.1757476414710399E-2</v>
      </c>
      <c r="F3134">
        <v>5.7515663270048999E-2</v>
      </c>
      <c r="G3134">
        <v>6.3638324821297304E-2</v>
      </c>
      <c r="H3134">
        <v>4.4731895715573101E-2</v>
      </c>
      <c r="I3134">
        <v>0</v>
      </c>
      <c r="J3134">
        <v>2.6839137429343798</v>
      </c>
      <c r="K3134">
        <v>4.4731895715573101E-2</v>
      </c>
      <c r="L3134">
        <v>-1</v>
      </c>
      <c r="M3134">
        <v>-1</v>
      </c>
      <c r="N3134">
        <v>0.894637914311463</v>
      </c>
      <c r="O3134">
        <v>6.42563293028517</v>
      </c>
      <c r="P3134">
        <v>8.4867148022695807E-2</v>
      </c>
      <c r="Q3134">
        <v>0.153507344323627</v>
      </c>
      <c r="R3134">
        <v>5.0277871893111802E-2</v>
      </c>
      <c r="S3134">
        <v>0.32916601326620298</v>
      </c>
      <c r="T3134">
        <v>0.23975694309620599</v>
      </c>
      <c r="U3134">
        <v>4.00147922229208E-2</v>
      </c>
      <c r="V3134">
        <v>-3.2092616958779002E-3</v>
      </c>
      <c r="W3134">
        <v>22.4398636469551</v>
      </c>
      <c r="X3134">
        <v>0.57887640222380699</v>
      </c>
      <c r="Y3134">
        <v>-1</v>
      </c>
      <c r="Z3134">
        <v>-1</v>
      </c>
      <c r="AA3134">
        <v>33.0321732872819</v>
      </c>
      <c r="AB3134">
        <v>0.100272451404467</v>
      </c>
      <c r="AC3134">
        <v>4.1627991656747201E-2</v>
      </c>
      <c r="AD3134">
        <v>6.8940192307458195E-2</v>
      </c>
      <c r="AE3134">
        <v>10.542031768433599</v>
      </c>
      <c r="AF3134">
        <v>-1</v>
      </c>
      <c r="AG3134">
        <v>-1</v>
      </c>
      <c r="AH3134">
        <v>-1</v>
      </c>
      <c r="AI3134">
        <v>-6.4806894010443399E-4</v>
      </c>
      <c r="AJ3134">
        <v>-3.2092616958779002E-3</v>
      </c>
      <c r="AK3134">
        <v>0.108545496552842</v>
      </c>
      <c r="AL3134">
        <v>6.3541779719447203E-2</v>
      </c>
      <c r="AM3134">
        <v>0.14516971361987499</v>
      </c>
      <c r="AN3134">
        <v>6.2411759814733403E-2</v>
      </c>
      <c r="AO3134">
        <v>4.1719703232610899</v>
      </c>
      <c r="AP3134">
        <v>1.87800289396557</v>
      </c>
      <c r="AQ3134">
        <v>25.123777389889501</v>
      </c>
      <c r="AR3134">
        <v>0.60572848688945202</v>
      </c>
      <c r="AS3134">
        <v>0.62360829793938</v>
      </c>
      <c r="AT3134">
        <v>-1</v>
      </c>
      <c r="AU3134">
        <v>-1</v>
      </c>
      <c r="AV3134">
        <v>0.113916196714409</v>
      </c>
      <c r="AW3134">
        <v>41.335809111532598</v>
      </c>
      <c r="AX3134">
        <v>41.001921563142801</v>
      </c>
      <c r="AY3134">
        <v>9.6368259759583505E-2</v>
      </c>
      <c r="AZ3134">
        <v>-14.145392237927799</v>
      </c>
      <c r="BA3134">
        <v>1350</v>
      </c>
    </row>
    <row r="3135" spans="1:100" x14ac:dyDescent="0.25">
      <c r="A3135">
        <v>6525</v>
      </c>
      <c r="B3135" t="s">
        <v>3372</v>
      </c>
      <c r="C3135">
        <v>3</v>
      </c>
      <c r="D3135">
        <v>4.1916223781674384</v>
      </c>
      <c r="E3135">
        <v>6.8345765067813324E-3</v>
      </c>
      <c r="F3135">
        <v>4.698048146658379E-2</v>
      </c>
      <c r="G3135">
        <v>4.698048146658379E-2</v>
      </c>
      <c r="H3135">
        <v>1.9058967575864665E-3</v>
      </c>
      <c r="I3135">
        <v>0</v>
      </c>
      <c r="J3135">
        <v>0.11435380545518958</v>
      </c>
      <c r="K3135">
        <v>1.9058967575864665E-3</v>
      </c>
      <c r="L3135">
        <v>-0.99999999999999933</v>
      </c>
      <c r="M3135">
        <v>-0.99999999999999933</v>
      </c>
      <c r="N3135">
        <v>3.8117935151729232E-2</v>
      </c>
      <c r="O3135">
        <v>4.3529566650892022</v>
      </c>
      <c r="P3135">
        <v>0.43066834089849643</v>
      </c>
      <c r="Q3135">
        <v>-3.3945304353890684</v>
      </c>
      <c r="R3135">
        <v>-1.0529515893122101</v>
      </c>
      <c r="S3135">
        <v>0.34499218346967914</v>
      </c>
      <c r="T3135">
        <v>0.38156044023944974</v>
      </c>
      <c r="U3135">
        <v>0.1436456963720508</v>
      </c>
      <c r="V3135">
        <v>6.8345765067813324E-3</v>
      </c>
      <c r="W3135">
        <v>35.005079993215006</v>
      </c>
      <c r="X3135">
        <v>1.3884640783865498</v>
      </c>
      <c r="Y3135">
        <v>-0.99999999999999933</v>
      </c>
      <c r="Z3135">
        <v>-0.99999999999999933</v>
      </c>
      <c r="AA3135">
        <v>27.415833591369612</v>
      </c>
      <c r="AB3135">
        <v>-6.756160972238491E-2</v>
      </c>
      <c r="AC3135">
        <v>-0.13678413254661967</v>
      </c>
      <c r="AD3135">
        <v>7.3619846018341317E-2</v>
      </c>
      <c r="AE3135">
        <v>-6.5362948125331641</v>
      </c>
      <c r="AF3135">
        <v>-0.99999999999999933</v>
      </c>
      <c r="AG3135">
        <v>-0.99999999999999933</v>
      </c>
      <c r="AH3135">
        <v>-0.99999999999999933</v>
      </c>
      <c r="AI3135">
        <v>-6.2316537960722826E-2</v>
      </c>
      <c r="AJ3135">
        <v>6.8345765067813324E-3</v>
      </c>
      <c r="AK3135">
        <v>0.20918582935973237</v>
      </c>
      <c r="AL3135">
        <v>-0.1987230496122985</v>
      </c>
      <c r="AM3135">
        <v>-0.2739728061547399</v>
      </c>
      <c r="AN3135">
        <v>-7.4188950075012791E-2</v>
      </c>
      <c r="AO3135">
        <v>-5.8033910070698376</v>
      </c>
      <c r="AP3135">
        <v>-2.8483389999368121</v>
      </c>
      <c r="AQ3135">
        <v>35.119433798670158</v>
      </c>
      <c r="AR3135">
        <v>0.87703289658796113</v>
      </c>
      <c r="AS3135">
        <v>1.3903699751441365</v>
      </c>
      <c r="AT3135">
        <v>-0.99999999999999933</v>
      </c>
      <c r="AU3135">
        <v>-0.99999999999999933</v>
      </c>
      <c r="AV3135">
        <v>-1.0059711078456264</v>
      </c>
      <c r="AW3135">
        <v>28.920451256522007</v>
      </c>
      <c r="AX3135">
        <v>28.357578147985677</v>
      </c>
      <c r="AY3135">
        <v>0.11072143227360963</v>
      </c>
      <c r="AZ3135">
        <v>-26.687147268761027</v>
      </c>
      <c r="BA3135">
        <v>1327.2335425146027</v>
      </c>
    </row>
    <row r="3136" spans="1:100" x14ac:dyDescent="0.25">
      <c r="A3136">
        <v>6526</v>
      </c>
      <c r="B3136" t="s">
        <v>3373</v>
      </c>
      <c r="C3136">
        <v>3</v>
      </c>
      <c r="D3136">
        <v>-0.56274841878248072</v>
      </c>
      <c r="E3136">
        <v>0</v>
      </c>
      <c r="F3136">
        <v>-4.8487715248348939E-2</v>
      </c>
      <c r="G3136">
        <v>-4.8487715248348939E-2</v>
      </c>
      <c r="H3136">
        <v>-5.0754625927480097E-2</v>
      </c>
      <c r="I3136">
        <v>0</v>
      </c>
      <c r="J3136">
        <v>-3.0452775556488061</v>
      </c>
      <c r="K3136">
        <v>-5.0754625927480097E-2</v>
      </c>
      <c r="L3136">
        <v>-1.0000000000000009</v>
      </c>
      <c r="M3136">
        <v>-1.0000000000000009</v>
      </c>
      <c r="N3136">
        <v>-1.0150925185496023</v>
      </c>
      <c r="O3136">
        <v>-3.6565136896796369</v>
      </c>
      <c r="P3136">
        <v>-0.27256227135949279</v>
      </c>
      <c r="Q3136">
        <v>-0.27095411343494624</v>
      </c>
      <c r="R3136">
        <v>-8.0263972774553355E-2</v>
      </c>
      <c r="S3136">
        <v>0.33333333333333359</v>
      </c>
      <c r="T3136">
        <v>-1.5997829095982248E-2</v>
      </c>
      <c r="U3136">
        <v>0.10045095964305849</v>
      </c>
      <c r="V3136">
        <v>0</v>
      </c>
      <c r="W3136">
        <v>18.741643592315594</v>
      </c>
      <c r="X3136">
        <v>0.42056280630774978</v>
      </c>
      <c r="Y3136">
        <v>-1.0000000000000009</v>
      </c>
      <c r="Z3136">
        <v>-1.0000000000000009</v>
      </c>
      <c r="AA3136">
        <v>28.842844264810495</v>
      </c>
      <c r="AB3136">
        <v>0.15340069992079924</v>
      </c>
      <c r="AC3136">
        <v>0.14558374687216039</v>
      </c>
      <c r="AD3136">
        <v>-9.535515388757046E-2</v>
      </c>
      <c r="AE3136">
        <v>10.181464645269456</v>
      </c>
      <c r="AF3136">
        <v>-1.0000000000000009</v>
      </c>
      <c r="AG3136">
        <v>-1.0000000000000009</v>
      </c>
      <c r="AH3136">
        <v>-1.0000000000000009</v>
      </c>
      <c r="AI3136">
        <v>0</v>
      </c>
      <c r="AJ3136">
        <v>0</v>
      </c>
      <c r="AK3136">
        <v>-5.9775346559241972E-2</v>
      </c>
      <c r="AL3136">
        <v>-0.17209893969669496</v>
      </c>
      <c r="AM3136">
        <v>-6.9940829580089209E-2</v>
      </c>
      <c r="AN3136">
        <v>-0.34764719101014552</v>
      </c>
      <c r="AO3136">
        <v>-2.0473974722984405</v>
      </c>
      <c r="AP3136">
        <v>-9.5516744737371155</v>
      </c>
      <c r="AQ3136">
        <v>15.696366036666799</v>
      </c>
      <c r="AR3136">
        <v>0.41778646388040985</v>
      </c>
      <c r="AS3136">
        <v>0.36980818038026947</v>
      </c>
      <c r="AT3136">
        <v>-1.0000000000000009</v>
      </c>
      <c r="AU3136">
        <v>-1.0000000000000009</v>
      </c>
      <c r="AV3136">
        <v>-0.12875168802290229</v>
      </c>
      <c r="AW3136">
        <v>15.634656101393764</v>
      </c>
      <c r="AX3136">
        <v>15.634656101393764</v>
      </c>
      <c r="AY3136">
        <v>5.6798488352446497E-2</v>
      </c>
      <c r="AZ3136">
        <v>-12.825314087299118</v>
      </c>
      <c r="BA3136">
        <v>1359.4959727220173</v>
      </c>
    </row>
    <row r="3137" spans="1:100" x14ac:dyDescent="0.25">
      <c r="A3137">
        <v>6527</v>
      </c>
      <c r="B3137" t="s">
        <v>3374</v>
      </c>
      <c r="C3137">
        <v>3</v>
      </c>
      <c r="D3137">
        <v>2.9857100598812818</v>
      </c>
      <c r="E3137">
        <v>-0.34674473460742089</v>
      </c>
      <c r="F3137">
        <v>-0.65562447670037727</v>
      </c>
      <c r="G3137">
        <v>-0.74576739441156403</v>
      </c>
      <c r="H3137">
        <v>0.38846024577159605</v>
      </c>
      <c r="I3137">
        <v>0</v>
      </c>
      <c r="J3137">
        <v>23.307614746295759</v>
      </c>
      <c r="K3137">
        <v>0.38846024577159605</v>
      </c>
      <c r="L3137">
        <v>-1</v>
      </c>
      <c r="M3137">
        <v>-1</v>
      </c>
      <c r="N3137">
        <v>7.7692049154319216</v>
      </c>
      <c r="O3137">
        <v>25.547557411765467</v>
      </c>
      <c r="P3137">
        <v>-9.7545485808718024E-2</v>
      </c>
      <c r="Q3137">
        <v>2.2067550004771337</v>
      </c>
      <c r="R3137">
        <v>0.65073756650332604</v>
      </c>
      <c r="S3137">
        <v>0.3333333333333332</v>
      </c>
      <c r="T3137">
        <v>-4.9502814225018683E-2</v>
      </c>
      <c r="U3137">
        <v>0.19350971558365834</v>
      </c>
      <c r="V3137">
        <v>-1.225763082511184E-2</v>
      </c>
      <c r="W3137">
        <v>3.0648943238106083</v>
      </c>
      <c r="X3137">
        <v>0.48201806401578362</v>
      </c>
      <c r="Y3137">
        <v>-1</v>
      </c>
      <c r="Z3137">
        <v>-1</v>
      </c>
      <c r="AA3137">
        <v>30.871175734921</v>
      </c>
      <c r="AB3137">
        <v>-2.6031664116000785E-2</v>
      </c>
      <c r="AC3137">
        <v>8.959151715579472E-2</v>
      </c>
      <c r="AD3137">
        <v>0.4795510238523471</v>
      </c>
      <c r="AE3137">
        <v>27.155543844607056</v>
      </c>
      <c r="AF3137">
        <v>-1</v>
      </c>
      <c r="AG3137">
        <v>-1</v>
      </c>
      <c r="AH3137">
        <v>-1</v>
      </c>
      <c r="AI3137">
        <v>0</v>
      </c>
      <c r="AJ3137">
        <v>-1.225763082511184E-2</v>
      </c>
      <c r="AK3137">
        <v>-8.9553331394451818E-2</v>
      </c>
      <c r="AL3137">
        <v>-9.6925741695266424E-2</v>
      </c>
      <c r="AM3137">
        <v>0.60967852595414351</v>
      </c>
      <c r="AN3137">
        <v>-6.201471794700749E-2</v>
      </c>
      <c r="AO3137">
        <v>14.79419649188133</v>
      </c>
      <c r="AP3137">
        <v>-2.0349966571515195</v>
      </c>
      <c r="AQ3137">
        <v>26.372509070106361</v>
      </c>
      <c r="AR3137">
        <v>0.46508260386686101</v>
      </c>
      <c r="AS3137">
        <v>0.87047830978737928</v>
      </c>
      <c r="AT3137">
        <v>-1</v>
      </c>
      <c r="AU3137">
        <v>-1</v>
      </c>
      <c r="AV3137">
        <v>-9.5029827908237968E-2</v>
      </c>
      <c r="AW3137">
        <v>54.383736489534968</v>
      </c>
      <c r="AX3137">
        <v>53.157973407023789</v>
      </c>
      <c r="AY3137">
        <v>-1.704214395638496E-2</v>
      </c>
      <c r="AZ3137">
        <v>-13.899834140741076</v>
      </c>
      <c r="BA3137">
        <v>1383.6355401139517</v>
      </c>
    </row>
    <row r="3138" spans="1:100" x14ac:dyDescent="0.25">
      <c r="A3138">
        <v>6528</v>
      </c>
      <c r="B3138" t="s">
        <v>3375</v>
      </c>
      <c r="C3138">
        <v>1</v>
      </c>
      <c r="D3138">
        <v>3.6780808625294901</v>
      </c>
      <c r="E3138">
        <v>2.1757476414710399E-2</v>
      </c>
      <c r="F3138">
        <v>5.7515663270048999E-2</v>
      </c>
      <c r="G3138">
        <v>6.3638324821297304E-2</v>
      </c>
      <c r="H3138">
        <v>4.4731895715573101E-2</v>
      </c>
      <c r="I3138">
        <v>0</v>
      </c>
      <c r="J3138">
        <v>2.6839137429343798</v>
      </c>
      <c r="K3138">
        <v>4.4731895715573101E-2</v>
      </c>
      <c r="L3138">
        <v>-1</v>
      </c>
      <c r="M3138">
        <v>-1</v>
      </c>
      <c r="N3138">
        <v>0.894637914311463</v>
      </c>
      <c r="O3138">
        <v>6.42563293028517</v>
      </c>
      <c r="P3138">
        <v>8.4867148022695807E-2</v>
      </c>
      <c r="Q3138">
        <v>0.153507344323627</v>
      </c>
      <c r="R3138">
        <v>5.0277871893111802E-2</v>
      </c>
      <c r="S3138">
        <v>0.32916601326620298</v>
      </c>
      <c r="T3138">
        <v>0.23975694309620599</v>
      </c>
      <c r="U3138">
        <v>4.00147922229208E-2</v>
      </c>
      <c r="V3138">
        <v>-3.2092616958779002E-3</v>
      </c>
      <c r="W3138">
        <v>22.4398636469551</v>
      </c>
      <c r="X3138">
        <v>0.57887640222380699</v>
      </c>
      <c r="Y3138">
        <v>-1</v>
      </c>
      <c r="Z3138">
        <v>-1</v>
      </c>
      <c r="AA3138">
        <v>33.0321732872819</v>
      </c>
      <c r="AB3138">
        <v>0.100272451404467</v>
      </c>
      <c r="AC3138">
        <v>4.1627991656747201E-2</v>
      </c>
      <c r="AD3138">
        <v>6.8940192307458195E-2</v>
      </c>
      <c r="AE3138">
        <v>10.542031768433599</v>
      </c>
      <c r="AF3138">
        <v>-1</v>
      </c>
      <c r="AG3138">
        <v>-1</v>
      </c>
      <c r="AH3138">
        <v>-1</v>
      </c>
      <c r="AI3138">
        <v>-6.4806894010443399E-4</v>
      </c>
      <c r="AJ3138">
        <v>-3.2092616958779002E-3</v>
      </c>
      <c r="AK3138">
        <v>0.108545496552842</v>
      </c>
      <c r="AL3138">
        <v>6.3541779719447203E-2</v>
      </c>
      <c r="AM3138">
        <v>0.14516971361987499</v>
      </c>
      <c r="AN3138">
        <v>6.2411759814733403E-2</v>
      </c>
      <c r="AO3138">
        <v>4.1719703232610899</v>
      </c>
      <c r="AP3138">
        <v>1.87800289396557</v>
      </c>
      <c r="AQ3138">
        <v>25.123777389889501</v>
      </c>
      <c r="AR3138">
        <v>0.60572848688945202</v>
      </c>
      <c r="AS3138">
        <v>0.62360829793938</v>
      </c>
      <c r="AT3138">
        <v>-1</v>
      </c>
      <c r="AU3138">
        <v>-1</v>
      </c>
      <c r="AV3138">
        <v>0.113916196714409</v>
      </c>
      <c r="AW3138">
        <v>41.335809111532598</v>
      </c>
      <c r="AX3138">
        <v>41.001921563142801</v>
      </c>
      <c r="AY3138">
        <v>9.6368259759583505E-2</v>
      </c>
      <c r="AZ3138">
        <v>-14.145392237927799</v>
      </c>
      <c r="BA3138">
        <v>1350</v>
      </c>
    </row>
    <row r="3139" spans="1:100" x14ac:dyDescent="0.25">
      <c r="A3139">
        <v>6529</v>
      </c>
      <c r="B3139" t="s">
        <v>3376</v>
      </c>
      <c r="C3139">
        <v>3</v>
      </c>
      <c r="D3139">
        <v>-1.2630364576540429</v>
      </c>
      <c r="E3139">
        <v>0</v>
      </c>
      <c r="F3139">
        <v>-1.605539171170154E-2</v>
      </c>
      <c r="G3139">
        <v>-1.605539171170154E-2</v>
      </c>
      <c r="H3139">
        <v>-5.2321441061933711E-3</v>
      </c>
      <c r="I3139">
        <v>0</v>
      </c>
      <c r="J3139">
        <v>-0.31392864637160128</v>
      </c>
      <c r="K3139">
        <v>-5.2321441061933711E-3</v>
      </c>
      <c r="L3139">
        <v>-1.0000000000000007</v>
      </c>
      <c r="M3139">
        <v>-1.0000000000000007</v>
      </c>
      <c r="N3139">
        <v>-0.10464288212386791</v>
      </c>
      <c r="O3139">
        <v>-1.5930204957373477</v>
      </c>
      <c r="P3139">
        <v>0.11219969894553442</v>
      </c>
      <c r="Q3139">
        <v>-0.15835062672119302</v>
      </c>
      <c r="R3139">
        <v>-6.5638424979912458E-3</v>
      </c>
      <c r="S3139">
        <v>0.33370366401508411</v>
      </c>
      <c r="T3139">
        <v>2.7450501621586403E-2</v>
      </c>
      <c r="U3139">
        <v>0.15740594241665318</v>
      </c>
      <c r="V3139">
        <v>3.3695182189607516E-3</v>
      </c>
      <c r="W3139">
        <v>21.086470815139105</v>
      </c>
      <c r="X3139">
        <v>0.71642799838080518</v>
      </c>
      <c r="Y3139">
        <v>-1.0000000000000007</v>
      </c>
      <c r="Z3139">
        <v>-1.0000000000000007</v>
      </c>
      <c r="AA3139">
        <v>18.329436945272484</v>
      </c>
      <c r="AB3139">
        <v>0.36589490246930223</v>
      </c>
      <c r="AC3139">
        <v>-0.12719187840353433</v>
      </c>
      <c r="AD3139">
        <v>-0.29371242461314079</v>
      </c>
      <c r="AE3139">
        <v>-2.7504700273686353</v>
      </c>
      <c r="AF3139">
        <v>-1.0000000000000007</v>
      </c>
      <c r="AG3139">
        <v>-1.0000000000000007</v>
      </c>
      <c r="AH3139">
        <v>-1.0000000000000007</v>
      </c>
      <c r="AI3139">
        <v>0</v>
      </c>
      <c r="AJ3139">
        <v>3.3695182189607516E-3</v>
      </c>
      <c r="AK3139">
        <v>2.9300579783940878E-2</v>
      </c>
      <c r="AL3139">
        <v>-0.22500229207759939</v>
      </c>
      <c r="AM3139">
        <v>0.56552460903162227</v>
      </c>
      <c r="AN3139">
        <v>1.4498420734205871E-2</v>
      </c>
      <c r="AO3139">
        <v>14.284618124710262</v>
      </c>
      <c r="AP3139">
        <v>-0.7625509420328499</v>
      </c>
      <c r="AQ3139">
        <v>20.772542168767508</v>
      </c>
      <c r="AR3139">
        <v>0.52192962627228445</v>
      </c>
      <c r="AS3139">
        <v>0.7111958542746124</v>
      </c>
      <c r="AT3139">
        <v>-1.0000000000000007</v>
      </c>
      <c r="AU3139">
        <v>-1.0000000000000007</v>
      </c>
      <c r="AV3139">
        <v>-2.2619234209692793E-2</v>
      </c>
      <c r="AW3139">
        <v>15.973865507502286</v>
      </c>
      <c r="AX3139">
        <v>16.310817329398354</v>
      </c>
      <c r="AY3139">
        <v>-5.8589293676847433E-2</v>
      </c>
      <c r="AZ3139">
        <v>-51.711682108052912</v>
      </c>
      <c r="BA3139">
        <v>1317.8086571336203</v>
      </c>
    </row>
    <row r="3140" spans="1:100" x14ac:dyDescent="0.25">
      <c r="A3140">
        <v>6530</v>
      </c>
      <c r="B3140" t="s">
        <v>3377</v>
      </c>
      <c r="C3140">
        <v>3</v>
      </c>
      <c r="D3140">
        <v>5.1241888931660142</v>
      </c>
      <c r="E3140">
        <v>1.199021817925857E-2</v>
      </c>
      <c r="F3140">
        <v>0.34985029400737622</v>
      </c>
      <c r="G3140">
        <v>0.34985029400737622</v>
      </c>
      <c r="H3140">
        <v>8.7428623756521037E-2</v>
      </c>
      <c r="I3140">
        <v>0</v>
      </c>
      <c r="J3140">
        <v>5.2457174253912653</v>
      </c>
      <c r="K3140">
        <v>8.7428623756521037E-2</v>
      </c>
      <c r="L3140">
        <v>-1.0000000000000002</v>
      </c>
      <c r="M3140">
        <v>-1.0000000000000002</v>
      </c>
      <c r="N3140">
        <v>1.7485724751304217</v>
      </c>
      <c r="O3140">
        <v>10.719756612564659</v>
      </c>
      <c r="P3140">
        <v>-0.22314183061741824</v>
      </c>
      <c r="Q3140">
        <v>-0.54942392383553507</v>
      </c>
      <c r="R3140">
        <v>-0.15676596063473874</v>
      </c>
      <c r="S3140">
        <v>0.33333333333333343</v>
      </c>
      <c r="T3140">
        <v>0.30838776846324317</v>
      </c>
      <c r="U3140">
        <v>0.32696507361494509</v>
      </c>
      <c r="V3140">
        <v>0</v>
      </c>
      <c r="W3140">
        <v>35.250302066200021</v>
      </c>
      <c r="X3140">
        <v>1.8372072076297454</v>
      </c>
      <c r="Y3140">
        <v>-1.0000000000000002</v>
      </c>
      <c r="Z3140">
        <v>-1.0000000000000002</v>
      </c>
      <c r="AA3140">
        <v>84.326661961125808</v>
      </c>
      <c r="AB3140">
        <v>0.35806684198805405</v>
      </c>
      <c r="AC3140">
        <v>0.21764019179518271</v>
      </c>
      <c r="AD3140">
        <v>0.40895548332797454</v>
      </c>
      <c r="AE3140">
        <v>49.233125855560573</v>
      </c>
      <c r="AF3140">
        <v>-1.0000000000000002</v>
      </c>
      <c r="AG3140">
        <v>-1.0000000000000002</v>
      </c>
      <c r="AH3140">
        <v>-1.0000000000000002</v>
      </c>
      <c r="AI3140">
        <v>0</v>
      </c>
      <c r="AJ3140">
        <v>0</v>
      </c>
      <c r="AK3140">
        <v>0.12097699642856664</v>
      </c>
      <c r="AL3140">
        <v>-0.16427025632987555</v>
      </c>
      <c r="AM3140">
        <v>0.10134746782699827</v>
      </c>
      <c r="AN3140">
        <v>0.3188727173058421</v>
      </c>
      <c r="AO3140">
        <v>3.1385716778177901</v>
      </c>
      <c r="AP3140">
        <v>7.1504666509966723</v>
      </c>
      <c r="AQ3140">
        <v>40.496019491591291</v>
      </c>
      <c r="AR3140">
        <v>0.96868617541152224</v>
      </c>
      <c r="AS3140">
        <v>1.9246358313862664</v>
      </c>
      <c r="AT3140">
        <v>-1.0000000000000002</v>
      </c>
      <c r="AU3140">
        <v>-1.0000000000000002</v>
      </c>
      <c r="AV3140">
        <v>0.19308433337263739</v>
      </c>
      <c r="AW3140">
        <v>102.19688522468718</v>
      </c>
      <c r="AX3140">
        <v>102.19688522468718</v>
      </c>
      <c r="AY3140">
        <v>0.40411721792871408</v>
      </c>
      <c r="AZ3140">
        <v>45.090924694680993</v>
      </c>
      <c r="BA3140">
        <v>1504.5467152147426</v>
      </c>
    </row>
    <row r="3141" spans="1:100" x14ac:dyDescent="0.25">
      <c r="A3141">
        <v>6531</v>
      </c>
      <c r="B3141" t="s">
        <v>3378</v>
      </c>
      <c r="C3141">
        <v>1</v>
      </c>
      <c r="D3141">
        <v>3.6780808625294901</v>
      </c>
      <c r="E3141">
        <v>2.1757476414710399E-2</v>
      </c>
      <c r="F3141">
        <v>5.7515663270048999E-2</v>
      </c>
      <c r="G3141">
        <v>6.3638324821297304E-2</v>
      </c>
      <c r="H3141">
        <v>4.4731895715573101E-2</v>
      </c>
      <c r="I3141">
        <v>0</v>
      </c>
      <c r="J3141">
        <v>2.6839137429343798</v>
      </c>
      <c r="K3141">
        <v>4.4731895715573101E-2</v>
      </c>
      <c r="L3141">
        <v>-1</v>
      </c>
      <c r="M3141">
        <v>-1</v>
      </c>
      <c r="N3141">
        <v>0.894637914311463</v>
      </c>
      <c r="O3141">
        <v>6.42563293028517</v>
      </c>
      <c r="P3141">
        <v>8.4867148022695807E-2</v>
      </c>
      <c r="Q3141">
        <v>0.153507344323627</v>
      </c>
      <c r="R3141">
        <v>5.0277871893111802E-2</v>
      </c>
      <c r="S3141">
        <v>0.32916601326620298</v>
      </c>
      <c r="T3141">
        <v>0.23975694309620599</v>
      </c>
      <c r="U3141">
        <v>4.00147922229208E-2</v>
      </c>
      <c r="V3141">
        <v>-3.2092616958779002E-3</v>
      </c>
      <c r="W3141">
        <v>22.4398636469551</v>
      </c>
      <c r="X3141">
        <v>0.57887640222380699</v>
      </c>
      <c r="Y3141">
        <v>-1</v>
      </c>
      <c r="Z3141">
        <v>-1</v>
      </c>
      <c r="AA3141">
        <v>33.0321732872819</v>
      </c>
      <c r="AB3141">
        <v>0.100272451404467</v>
      </c>
      <c r="AC3141">
        <v>4.1627991656747201E-2</v>
      </c>
      <c r="AD3141">
        <v>6.8940192307458195E-2</v>
      </c>
      <c r="AE3141">
        <v>10.542031768433599</v>
      </c>
      <c r="AF3141">
        <v>-1</v>
      </c>
      <c r="AG3141">
        <v>-1</v>
      </c>
      <c r="AH3141">
        <v>-1</v>
      </c>
      <c r="AI3141">
        <v>-6.4806894010443399E-4</v>
      </c>
      <c r="AJ3141">
        <v>-3.2092616958779002E-3</v>
      </c>
      <c r="AK3141">
        <v>0.108545496552842</v>
      </c>
      <c r="AL3141">
        <v>6.3541779719447203E-2</v>
      </c>
      <c r="AM3141">
        <v>0.14516971361987499</v>
      </c>
      <c r="AN3141">
        <v>6.2411759814733403E-2</v>
      </c>
      <c r="AO3141">
        <v>4.1719703232610899</v>
      </c>
      <c r="AP3141">
        <v>1.87800289396557</v>
      </c>
      <c r="AQ3141">
        <v>25.123777389889501</v>
      </c>
      <c r="AR3141">
        <v>0.60572848688945202</v>
      </c>
      <c r="AS3141">
        <v>0.62360829793938</v>
      </c>
      <c r="AT3141">
        <v>-1</v>
      </c>
      <c r="AU3141">
        <v>-1</v>
      </c>
      <c r="AV3141">
        <v>0.113916196714409</v>
      </c>
      <c r="AW3141">
        <v>41.335809111532598</v>
      </c>
      <c r="AX3141">
        <v>41.001921563142801</v>
      </c>
      <c r="AY3141">
        <v>9.6368259759583505E-2</v>
      </c>
      <c r="AZ3141">
        <v>-14.145392237927799</v>
      </c>
      <c r="BA3141">
        <v>1350</v>
      </c>
    </row>
    <row r="3142" spans="1:100" x14ac:dyDescent="0.25">
      <c r="A3142">
        <v>6532</v>
      </c>
      <c r="B3142" t="s">
        <v>3379</v>
      </c>
      <c r="C3142">
        <v>3</v>
      </c>
      <c r="D3142">
        <v>3.2798822915179375</v>
      </c>
      <c r="E3142">
        <v>0</v>
      </c>
      <c r="F3142">
        <v>0</v>
      </c>
      <c r="G3142">
        <v>0</v>
      </c>
      <c r="H3142">
        <v>2.815547794254003E-2</v>
      </c>
      <c r="I3142">
        <v>0</v>
      </c>
      <c r="J3142">
        <v>1.6893286765524007</v>
      </c>
      <c r="K3142">
        <v>2.815547794254003E-2</v>
      </c>
      <c r="L3142">
        <v>-0.99999999999999989</v>
      </c>
      <c r="M3142">
        <v>-0.99999999999999989</v>
      </c>
      <c r="N3142">
        <v>0.56310955885080072</v>
      </c>
      <c r="O3142">
        <v>4.9692109680703398</v>
      </c>
      <c r="P3142">
        <v>0.40180475768221557</v>
      </c>
      <c r="Q3142">
        <v>-2.0446819642592637E-2</v>
      </c>
      <c r="R3142">
        <v>3.1606778144863693E-2</v>
      </c>
      <c r="S3142">
        <v>0.26842406106572475</v>
      </c>
      <c r="T3142">
        <v>0.10238235061693145</v>
      </c>
      <c r="U3142">
        <v>-4.899380602112649E-2</v>
      </c>
      <c r="V3142">
        <v>0</v>
      </c>
      <c r="W3142">
        <v>11.74628510875959</v>
      </c>
      <c r="X3142">
        <v>-8.2481520907526057E-2</v>
      </c>
      <c r="Y3142">
        <v>-0.99999999999999989</v>
      </c>
      <c r="Z3142">
        <v>-0.99999999999999989</v>
      </c>
      <c r="AA3142">
        <v>27.865180242040925</v>
      </c>
      <c r="AB3142">
        <v>7.6374587204326369E-2</v>
      </c>
      <c r="AC3142">
        <v>0.21669340820428845</v>
      </c>
      <c r="AD3142">
        <v>2.8677771694114354E-2</v>
      </c>
      <c r="AE3142">
        <v>16.087288355136462</v>
      </c>
      <c r="AF3142">
        <v>-0.99999999999999989</v>
      </c>
      <c r="AG3142">
        <v>-0.99999999999999989</v>
      </c>
      <c r="AH3142">
        <v>-0.99999999999999989</v>
      </c>
      <c r="AI3142">
        <v>0</v>
      </c>
      <c r="AJ3142">
        <v>0</v>
      </c>
      <c r="AK3142">
        <v>5.3744839676597919E-2</v>
      </c>
      <c r="AL3142">
        <v>0.47201277929671331</v>
      </c>
      <c r="AM3142">
        <v>0.21159283046668301</v>
      </c>
      <c r="AN3142">
        <v>-0.10398917517994702</v>
      </c>
      <c r="AO3142">
        <v>5.5585449600500656</v>
      </c>
      <c r="AP3142">
        <v>-0.23966548301510845</v>
      </c>
      <c r="AQ3142">
        <v>13.435613785311995</v>
      </c>
      <c r="AR3142">
        <v>0.3218126056615298</v>
      </c>
      <c r="AS3142">
        <v>-5.4326042964985805E-2</v>
      </c>
      <c r="AT3142">
        <v>-0.99999999999999989</v>
      </c>
      <c r="AU3142">
        <v>-0.99999999999999989</v>
      </c>
      <c r="AV3142">
        <v>3.1606778144863693E-2</v>
      </c>
      <c r="AW3142">
        <v>32.594725727096147</v>
      </c>
      <c r="AX3142">
        <v>32.594725727096147</v>
      </c>
      <c r="AY3142">
        <v>-0.10919530354261991</v>
      </c>
      <c r="AZ3142">
        <v>-31.227637452493202</v>
      </c>
      <c r="BA3142">
        <v>1319.8586920059836</v>
      </c>
    </row>
    <row r="3143" spans="1:100" x14ac:dyDescent="0.25">
      <c r="A3143">
        <v>6533</v>
      </c>
      <c r="B3143" t="s">
        <v>3380</v>
      </c>
      <c r="C3143">
        <v>1</v>
      </c>
      <c r="D3143">
        <v>3.6780808625294901</v>
      </c>
      <c r="E3143">
        <v>2.1757476414710399E-2</v>
      </c>
      <c r="F3143">
        <v>5.7515663270048999E-2</v>
      </c>
      <c r="G3143">
        <v>6.3638324821297304E-2</v>
      </c>
      <c r="H3143">
        <v>4.4731895715573101E-2</v>
      </c>
      <c r="I3143">
        <v>0</v>
      </c>
      <c r="J3143">
        <v>2.6839137429343798</v>
      </c>
      <c r="K3143">
        <v>4.4731895715573101E-2</v>
      </c>
      <c r="L3143">
        <v>-1</v>
      </c>
      <c r="M3143">
        <v>-1</v>
      </c>
      <c r="N3143">
        <v>0.894637914311463</v>
      </c>
      <c r="O3143">
        <v>6.42563293028517</v>
      </c>
      <c r="P3143">
        <v>8.4867148022695807E-2</v>
      </c>
      <c r="Q3143">
        <v>0.153507344323627</v>
      </c>
      <c r="R3143">
        <v>5.0277871893111802E-2</v>
      </c>
      <c r="S3143">
        <v>0.32916601326620298</v>
      </c>
      <c r="T3143">
        <v>0.23975694309620599</v>
      </c>
      <c r="U3143">
        <v>4.00147922229208E-2</v>
      </c>
      <c r="V3143">
        <v>-3.2092616958779002E-3</v>
      </c>
      <c r="W3143">
        <v>22.4398636469551</v>
      </c>
      <c r="X3143">
        <v>0.57887640222380699</v>
      </c>
      <c r="Y3143">
        <v>-1</v>
      </c>
      <c r="Z3143">
        <v>-1</v>
      </c>
      <c r="AA3143">
        <v>33.0321732872819</v>
      </c>
      <c r="AB3143">
        <v>0.100272451404467</v>
      </c>
      <c r="AC3143">
        <v>4.1627991656747201E-2</v>
      </c>
      <c r="AD3143">
        <v>6.8940192307458195E-2</v>
      </c>
      <c r="AE3143">
        <v>10.542031768433599</v>
      </c>
      <c r="AF3143">
        <v>-1</v>
      </c>
      <c r="AG3143">
        <v>-1</v>
      </c>
      <c r="AH3143">
        <v>-1</v>
      </c>
      <c r="AI3143">
        <v>-6.4806894010443399E-4</v>
      </c>
      <c r="AJ3143">
        <v>-3.2092616958779002E-3</v>
      </c>
      <c r="AK3143">
        <v>0.108545496552842</v>
      </c>
      <c r="AL3143">
        <v>6.3541779719447203E-2</v>
      </c>
      <c r="AM3143">
        <v>0.14516971361987499</v>
      </c>
      <c r="AN3143">
        <v>6.2411759814733403E-2</v>
      </c>
      <c r="AO3143">
        <v>4.1719703232610899</v>
      </c>
      <c r="AP3143">
        <v>1.87800289396557</v>
      </c>
      <c r="AQ3143">
        <v>25.123777389889501</v>
      </c>
      <c r="AR3143">
        <v>0.60572848688945202</v>
      </c>
      <c r="AS3143">
        <v>0.62360829793938</v>
      </c>
      <c r="AT3143">
        <v>-1</v>
      </c>
      <c r="AU3143">
        <v>-1</v>
      </c>
      <c r="AV3143">
        <v>0.113916196714409</v>
      </c>
      <c r="AW3143">
        <v>41.335809111532598</v>
      </c>
      <c r="AX3143">
        <v>41.001921563142801</v>
      </c>
      <c r="AY3143">
        <v>9.6368259759583505E-2</v>
      </c>
      <c r="AZ3143">
        <v>-14.145392237927799</v>
      </c>
      <c r="BA3143">
        <v>1350</v>
      </c>
    </row>
    <row r="3144" spans="1:100" x14ac:dyDescent="0.25">
      <c r="A3144">
        <v>6534</v>
      </c>
      <c r="B3144" t="s">
        <v>3381</v>
      </c>
      <c r="C3144">
        <v>1</v>
      </c>
      <c r="D3144">
        <v>3.6780808625294901</v>
      </c>
      <c r="E3144">
        <v>2.1757476414710399E-2</v>
      </c>
      <c r="F3144">
        <v>5.7515663270048999E-2</v>
      </c>
      <c r="G3144">
        <v>6.3638324821297304E-2</v>
      </c>
      <c r="H3144">
        <v>4.4731895715573101E-2</v>
      </c>
      <c r="I3144">
        <v>0</v>
      </c>
      <c r="J3144">
        <v>2.6839137429343798</v>
      </c>
      <c r="K3144">
        <v>4.4731895715573101E-2</v>
      </c>
      <c r="L3144">
        <v>-1</v>
      </c>
      <c r="M3144">
        <v>-1</v>
      </c>
      <c r="N3144">
        <v>0.894637914311463</v>
      </c>
      <c r="O3144">
        <v>6.42563293028517</v>
      </c>
      <c r="P3144">
        <v>8.4867148022695807E-2</v>
      </c>
      <c r="Q3144">
        <v>0.153507344323627</v>
      </c>
      <c r="R3144">
        <v>5.0277871893111802E-2</v>
      </c>
      <c r="S3144">
        <v>0.32916601326620298</v>
      </c>
      <c r="T3144">
        <v>0.23975694309620599</v>
      </c>
      <c r="U3144">
        <v>4.00147922229208E-2</v>
      </c>
      <c r="V3144">
        <v>-3.2092616958779002E-3</v>
      </c>
      <c r="W3144">
        <v>22.4398636469551</v>
      </c>
      <c r="X3144">
        <v>0.57887640222380699</v>
      </c>
      <c r="Y3144">
        <v>-1</v>
      </c>
      <c r="Z3144">
        <v>-1</v>
      </c>
      <c r="AA3144">
        <v>33.0321732872819</v>
      </c>
      <c r="AB3144">
        <v>0.100272451404467</v>
      </c>
      <c r="AC3144">
        <v>4.1627991656747201E-2</v>
      </c>
      <c r="AD3144">
        <v>6.8940192307458195E-2</v>
      </c>
      <c r="AE3144">
        <v>10.542031768433599</v>
      </c>
      <c r="AF3144">
        <v>-1</v>
      </c>
      <c r="AG3144">
        <v>-1</v>
      </c>
      <c r="AH3144">
        <v>-1</v>
      </c>
      <c r="AI3144">
        <v>-6.4806894010443399E-4</v>
      </c>
      <c r="AJ3144">
        <v>-3.2092616958779002E-3</v>
      </c>
      <c r="AK3144">
        <v>0.108545496552842</v>
      </c>
      <c r="AL3144">
        <v>6.3541779719447203E-2</v>
      </c>
      <c r="AM3144">
        <v>0.14516971361987499</v>
      </c>
      <c r="AN3144">
        <v>6.2411759814733403E-2</v>
      </c>
      <c r="AO3144">
        <v>4.1719703232610899</v>
      </c>
      <c r="AP3144">
        <v>1.87800289396557</v>
      </c>
      <c r="AQ3144">
        <v>25.123777389889501</v>
      </c>
      <c r="AR3144">
        <v>0.60572848688945202</v>
      </c>
      <c r="AS3144">
        <v>0.62360829793938</v>
      </c>
      <c r="AT3144">
        <v>-1</v>
      </c>
      <c r="AU3144">
        <v>-1</v>
      </c>
      <c r="AV3144">
        <v>0.113916196714409</v>
      </c>
      <c r="AW3144">
        <v>41.335809111532598</v>
      </c>
      <c r="AX3144">
        <v>41.001921563142801</v>
      </c>
      <c r="AY3144">
        <v>9.6368259759583505E-2</v>
      </c>
      <c r="AZ3144">
        <v>-14.145392237927799</v>
      </c>
      <c r="BA3144">
        <v>1350</v>
      </c>
    </row>
    <row r="3145" spans="1:100" x14ac:dyDescent="0.25">
      <c r="A3145">
        <v>6535</v>
      </c>
      <c r="B3145" t="s">
        <v>3382</v>
      </c>
      <c r="C3145">
        <v>1</v>
      </c>
      <c r="D3145">
        <v>3.6780808625294901</v>
      </c>
      <c r="E3145">
        <v>2.1757476414710399E-2</v>
      </c>
      <c r="F3145">
        <v>5.7515663270048999E-2</v>
      </c>
      <c r="G3145">
        <v>6.3638324821297304E-2</v>
      </c>
      <c r="H3145">
        <v>4.4731895715573101E-2</v>
      </c>
      <c r="I3145">
        <v>0</v>
      </c>
      <c r="J3145">
        <v>2.6839137429343798</v>
      </c>
      <c r="K3145">
        <v>4.4731895715573101E-2</v>
      </c>
      <c r="L3145">
        <v>-1</v>
      </c>
      <c r="M3145">
        <v>-1</v>
      </c>
      <c r="N3145">
        <v>0.894637914311463</v>
      </c>
      <c r="O3145">
        <v>6.42563293028517</v>
      </c>
      <c r="P3145">
        <v>8.4867148022695807E-2</v>
      </c>
      <c r="Q3145">
        <v>0.153507344323627</v>
      </c>
      <c r="R3145">
        <v>5.0277871893111802E-2</v>
      </c>
      <c r="S3145">
        <v>0.32916601326620298</v>
      </c>
      <c r="T3145">
        <v>0.23975694309620599</v>
      </c>
      <c r="U3145">
        <v>4.00147922229208E-2</v>
      </c>
      <c r="V3145">
        <v>-3.2092616958779002E-3</v>
      </c>
      <c r="W3145">
        <v>22.4398636469551</v>
      </c>
      <c r="X3145">
        <v>0.57887640222380699</v>
      </c>
      <c r="Y3145">
        <v>-1</v>
      </c>
      <c r="Z3145">
        <v>-1</v>
      </c>
      <c r="AA3145">
        <v>33.0321732872819</v>
      </c>
      <c r="AB3145">
        <v>0.100272451404467</v>
      </c>
      <c r="AC3145">
        <v>4.1627991656747201E-2</v>
      </c>
      <c r="AD3145">
        <v>6.8940192307458195E-2</v>
      </c>
      <c r="AE3145">
        <v>10.542031768433599</v>
      </c>
      <c r="AF3145">
        <v>-1</v>
      </c>
      <c r="AG3145">
        <v>-1</v>
      </c>
      <c r="AH3145">
        <v>-1</v>
      </c>
      <c r="AI3145">
        <v>-6.4806894010443399E-4</v>
      </c>
      <c r="AJ3145">
        <v>-3.2092616958779002E-3</v>
      </c>
      <c r="AK3145">
        <v>0.108545496552842</v>
      </c>
      <c r="AL3145">
        <v>6.3541779719447203E-2</v>
      </c>
      <c r="AM3145">
        <v>0.14516971361987499</v>
      </c>
      <c r="AN3145">
        <v>6.2411759814733403E-2</v>
      </c>
      <c r="AO3145">
        <v>4.1719703232610899</v>
      </c>
      <c r="AP3145">
        <v>1.87800289396557</v>
      </c>
      <c r="AQ3145">
        <v>25.123777389889501</v>
      </c>
      <c r="AR3145">
        <v>0.60572848688945202</v>
      </c>
      <c r="AS3145">
        <v>0.62360829793938</v>
      </c>
      <c r="AT3145">
        <v>-1</v>
      </c>
      <c r="AU3145">
        <v>-1</v>
      </c>
      <c r="AV3145">
        <v>0.113916196714409</v>
      </c>
      <c r="AW3145">
        <v>41.335809111532598</v>
      </c>
      <c r="AX3145">
        <v>41.001921563142801</v>
      </c>
      <c r="AY3145">
        <v>9.6368259759583505E-2</v>
      </c>
      <c r="AZ3145">
        <v>-14.145392237927799</v>
      </c>
      <c r="BA3145">
        <v>1350</v>
      </c>
    </row>
    <row r="3146" spans="1:100" x14ac:dyDescent="0.25">
      <c r="A3146">
        <v>6536</v>
      </c>
      <c r="B3146" t="s">
        <v>3383</v>
      </c>
      <c r="C3146">
        <v>1</v>
      </c>
      <c r="D3146">
        <v>3.6780808625294901</v>
      </c>
      <c r="E3146">
        <v>2.1757476414710399E-2</v>
      </c>
      <c r="F3146">
        <v>5.7515663270048999E-2</v>
      </c>
      <c r="G3146">
        <v>6.3638324821297304E-2</v>
      </c>
      <c r="H3146">
        <v>4.4731895715573101E-2</v>
      </c>
      <c r="I3146">
        <v>0</v>
      </c>
      <c r="J3146">
        <v>2.6839137429343798</v>
      </c>
      <c r="K3146">
        <v>4.4731895715573101E-2</v>
      </c>
      <c r="L3146">
        <v>-1</v>
      </c>
      <c r="M3146">
        <v>-1</v>
      </c>
      <c r="N3146">
        <v>0.894637914311463</v>
      </c>
      <c r="O3146">
        <v>6.42563293028517</v>
      </c>
      <c r="P3146">
        <v>8.4867148022695807E-2</v>
      </c>
      <c r="Q3146">
        <v>0.153507344323627</v>
      </c>
      <c r="R3146">
        <v>5.0277871893111802E-2</v>
      </c>
      <c r="S3146">
        <v>0.32916601326620298</v>
      </c>
      <c r="T3146">
        <v>0.23975694309620599</v>
      </c>
      <c r="U3146">
        <v>4.00147922229208E-2</v>
      </c>
      <c r="V3146">
        <v>-3.2092616958779002E-3</v>
      </c>
      <c r="W3146">
        <v>22.4398636469551</v>
      </c>
      <c r="X3146">
        <v>0.57887640222380699</v>
      </c>
      <c r="Y3146">
        <v>-1</v>
      </c>
      <c r="Z3146">
        <v>-1</v>
      </c>
      <c r="AA3146">
        <v>33.0321732872819</v>
      </c>
      <c r="AB3146">
        <v>0.100272451404467</v>
      </c>
      <c r="AC3146">
        <v>4.1627991656747201E-2</v>
      </c>
      <c r="AD3146">
        <v>6.8940192307458195E-2</v>
      </c>
      <c r="AE3146">
        <v>10.542031768433599</v>
      </c>
      <c r="AF3146">
        <v>-1</v>
      </c>
      <c r="AG3146">
        <v>-1</v>
      </c>
      <c r="AH3146">
        <v>-1</v>
      </c>
      <c r="AI3146">
        <v>-6.4806894010443399E-4</v>
      </c>
      <c r="AJ3146">
        <v>-3.2092616958779002E-3</v>
      </c>
      <c r="AK3146">
        <v>0.108545496552842</v>
      </c>
      <c r="AL3146">
        <v>6.3541779719447203E-2</v>
      </c>
      <c r="AM3146">
        <v>0.14516971361987499</v>
      </c>
      <c r="AN3146">
        <v>6.2411759814733403E-2</v>
      </c>
      <c r="AO3146">
        <v>4.1719703232610899</v>
      </c>
      <c r="AP3146">
        <v>1.87800289396557</v>
      </c>
      <c r="AQ3146">
        <v>25.123777389889501</v>
      </c>
      <c r="AR3146">
        <v>0.60572848688945202</v>
      </c>
      <c r="AS3146">
        <v>0.62360829793938</v>
      </c>
      <c r="AT3146">
        <v>-1</v>
      </c>
      <c r="AU3146">
        <v>-1</v>
      </c>
      <c r="AV3146">
        <v>0.113916196714409</v>
      </c>
      <c r="AW3146">
        <v>41.335809111532598</v>
      </c>
      <c r="AX3146">
        <v>41.001921563142801</v>
      </c>
      <c r="AY3146">
        <v>9.6368259759583505E-2</v>
      </c>
      <c r="AZ3146">
        <v>-14.145392237927799</v>
      </c>
      <c r="BA3146">
        <v>1350</v>
      </c>
    </row>
    <row r="3147" spans="1:100" x14ac:dyDescent="0.25">
      <c r="A3147">
        <v>6537</v>
      </c>
      <c r="B3147" t="s">
        <v>3384</v>
      </c>
      <c r="C3147">
        <v>1</v>
      </c>
      <c r="D3147">
        <v>3.6780808625294901</v>
      </c>
      <c r="E3147">
        <v>2.1757476414710399E-2</v>
      </c>
      <c r="F3147">
        <v>5.7515663270048999E-2</v>
      </c>
      <c r="G3147">
        <v>6.3638324821297304E-2</v>
      </c>
      <c r="H3147">
        <v>4.4731895715573101E-2</v>
      </c>
      <c r="I3147">
        <v>0</v>
      </c>
      <c r="J3147">
        <v>2.6839137429343798</v>
      </c>
      <c r="K3147">
        <v>4.4731895715573101E-2</v>
      </c>
      <c r="L3147">
        <v>-1</v>
      </c>
      <c r="M3147">
        <v>-1</v>
      </c>
      <c r="N3147">
        <v>0.894637914311463</v>
      </c>
      <c r="O3147">
        <v>6.42563293028517</v>
      </c>
      <c r="P3147">
        <v>8.4867148022695807E-2</v>
      </c>
      <c r="Q3147">
        <v>0.153507344323627</v>
      </c>
      <c r="R3147">
        <v>5.0277871893111802E-2</v>
      </c>
      <c r="S3147">
        <v>0.32916601326620298</v>
      </c>
      <c r="T3147">
        <v>0.23975694309620599</v>
      </c>
      <c r="U3147">
        <v>4.00147922229208E-2</v>
      </c>
      <c r="V3147">
        <v>-3.2092616958779002E-3</v>
      </c>
      <c r="W3147">
        <v>22.4398636469551</v>
      </c>
      <c r="X3147">
        <v>0.57887640222380699</v>
      </c>
      <c r="Y3147">
        <v>-1</v>
      </c>
      <c r="Z3147">
        <v>-1</v>
      </c>
      <c r="AA3147">
        <v>33.0321732872819</v>
      </c>
      <c r="AB3147">
        <v>0.100272451404467</v>
      </c>
      <c r="AC3147">
        <v>4.1627991656747201E-2</v>
      </c>
      <c r="AD3147">
        <v>6.8940192307458195E-2</v>
      </c>
      <c r="AE3147">
        <v>10.542031768433599</v>
      </c>
      <c r="AF3147">
        <v>-1</v>
      </c>
      <c r="AG3147">
        <v>-1</v>
      </c>
      <c r="AH3147">
        <v>-1</v>
      </c>
      <c r="AI3147">
        <v>-6.4806894010443399E-4</v>
      </c>
      <c r="AJ3147">
        <v>-3.2092616958779002E-3</v>
      </c>
      <c r="AK3147">
        <v>0.108545496552842</v>
      </c>
      <c r="AL3147">
        <v>6.3541779719447203E-2</v>
      </c>
      <c r="AM3147">
        <v>0.14516971361987499</v>
      </c>
      <c r="AN3147">
        <v>6.2411759814733403E-2</v>
      </c>
      <c r="AO3147">
        <v>4.1719703232610899</v>
      </c>
      <c r="AP3147">
        <v>1.87800289396557</v>
      </c>
      <c r="AQ3147">
        <v>25.123777389889501</v>
      </c>
      <c r="AR3147">
        <v>0.60572848688945202</v>
      </c>
      <c r="AS3147">
        <v>0.62360829793938</v>
      </c>
      <c r="AT3147">
        <v>-1</v>
      </c>
      <c r="AU3147">
        <v>-1</v>
      </c>
      <c r="AV3147">
        <v>0.113916196714409</v>
      </c>
      <c r="AW3147">
        <v>41.335809111532598</v>
      </c>
      <c r="AX3147">
        <v>41.001921563142801</v>
      </c>
      <c r="AY3147">
        <v>9.6368259759583505E-2</v>
      </c>
      <c r="AZ3147">
        <v>-14.145392237927799</v>
      </c>
      <c r="BA3147">
        <v>1350</v>
      </c>
    </row>
    <row r="3148" spans="1:100" x14ac:dyDescent="0.25">
      <c r="A3148">
        <v>6538</v>
      </c>
      <c r="B3148" t="s">
        <v>3385</v>
      </c>
      <c r="C3148">
        <v>3</v>
      </c>
      <c r="D3148">
        <v>3.2454004556313869</v>
      </c>
      <c r="E3148">
        <v>0</v>
      </c>
      <c r="F3148">
        <v>0</v>
      </c>
      <c r="G3148">
        <v>0</v>
      </c>
      <c r="H3148">
        <v>0.2057781586057611</v>
      </c>
      <c r="I3148">
        <v>0</v>
      </c>
      <c r="J3148">
        <v>12.346689516345668</v>
      </c>
      <c r="K3148">
        <v>0.2057781586057611</v>
      </c>
      <c r="L3148">
        <v>-1</v>
      </c>
      <c r="M3148">
        <v>-1</v>
      </c>
      <c r="N3148">
        <v>4.1155631721152215</v>
      </c>
      <c r="O3148">
        <v>15.592089971977027</v>
      </c>
      <c r="P3148">
        <v>9.2604218412037698E-2</v>
      </c>
      <c r="Q3148">
        <v>-0.22459515314916445</v>
      </c>
      <c r="R3148">
        <v>-7.6103652788146944E-2</v>
      </c>
      <c r="S3148">
        <v>0.33973835956149234</v>
      </c>
      <c r="T3148">
        <v>0.37764165960394624</v>
      </c>
      <c r="U3148">
        <v>0.41841823585714083</v>
      </c>
      <c r="V3148">
        <v>0</v>
      </c>
      <c r="W3148">
        <v>37.200803856672735</v>
      </c>
      <c r="X3148">
        <v>2.2240893270359021</v>
      </c>
      <c r="Y3148">
        <v>-1</v>
      </c>
      <c r="Z3148">
        <v>-1</v>
      </c>
      <c r="AA3148">
        <v>75.403871300592769</v>
      </c>
      <c r="AB3148">
        <v>0.28132427874700616</v>
      </c>
      <c r="AC3148">
        <v>0.13780252708437682</v>
      </c>
      <c r="AD3148">
        <v>0.34645661610278111</v>
      </c>
      <c r="AE3148">
        <v>38.279171096708197</v>
      </c>
      <c r="AF3148">
        <v>-1</v>
      </c>
      <c r="AG3148">
        <v>-1</v>
      </c>
      <c r="AH3148">
        <v>-1</v>
      </c>
      <c r="AI3148">
        <v>0</v>
      </c>
      <c r="AJ3148">
        <v>0</v>
      </c>
      <c r="AK3148">
        <v>0.27453818953812281</v>
      </c>
      <c r="AL3148">
        <v>0.19495544049824992</v>
      </c>
      <c r="AM3148">
        <v>8.456980599216507E-2</v>
      </c>
      <c r="AN3148">
        <v>0.23897333955752761</v>
      </c>
      <c r="AO3148">
        <v>3.4869360974947412</v>
      </c>
      <c r="AP3148">
        <v>6.9491106914294392</v>
      </c>
      <c r="AQ3148">
        <v>49.547493373018426</v>
      </c>
      <c r="AR3148">
        <v>1.1357982550225796</v>
      </c>
      <c r="AS3148">
        <v>2.4298674856416627</v>
      </c>
      <c r="AT3148">
        <v>-1</v>
      </c>
      <c r="AU3148">
        <v>-1</v>
      </c>
      <c r="AV3148">
        <v>-7.6103652788146944E-2</v>
      </c>
      <c r="AW3148">
        <v>97.945071963999354</v>
      </c>
      <c r="AX3148">
        <v>97.945071963999354</v>
      </c>
      <c r="AY3148">
        <v>0.30000724982597526</v>
      </c>
      <c r="AZ3148">
        <v>33.236324896911839</v>
      </c>
      <c r="BA3148">
        <v>1418.4983011974796</v>
      </c>
    </row>
    <row r="3149" spans="1:100" x14ac:dyDescent="0.25">
      <c r="A3149">
        <v>6540</v>
      </c>
      <c r="B3149" t="s">
        <v>3386</v>
      </c>
      <c r="C3149">
        <v>1</v>
      </c>
      <c r="D3149">
        <v>3.6780808625294901</v>
      </c>
      <c r="E3149">
        <v>2.1757476414710399E-2</v>
      </c>
      <c r="F3149">
        <v>5.7515663270048999E-2</v>
      </c>
      <c r="G3149">
        <v>6.3638324821297304E-2</v>
      </c>
      <c r="H3149">
        <v>4.4731895715573101E-2</v>
      </c>
      <c r="I3149">
        <v>0</v>
      </c>
      <c r="J3149">
        <v>2.6839137429343798</v>
      </c>
      <c r="K3149">
        <v>4.4731895715573101E-2</v>
      </c>
      <c r="L3149">
        <v>-1</v>
      </c>
      <c r="M3149">
        <v>-1</v>
      </c>
      <c r="N3149">
        <v>0.894637914311463</v>
      </c>
      <c r="O3149">
        <v>6.42563293028517</v>
      </c>
      <c r="P3149">
        <v>8.4867148022695807E-2</v>
      </c>
      <c r="Q3149">
        <v>0.153507344323627</v>
      </c>
      <c r="R3149">
        <v>5.0277871893111802E-2</v>
      </c>
      <c r="S3149">
        <v>0.32916601326620298</v>
      </c>
      <c r="T3149">
        <v>0.23975694309620599</v>
      </c>
      <c r="U3149">
        <v>4.00147922229208E-2</v>
      </c>
      <c r="V3149">
        <v>-3.2092616958779002E-3</v>
      </c>
      <c r="W3149">
        <v>22.4398636469551</v>
      </c>
      <c r="X3149">
        <v>0.57887640222380699</v>
      </c>
      <c r="Y3149">
        <v>-1</v>
      </c>
      <c r="Z3149">
        <v>-1</v>
      </c>
      <c r="AA3149">
        <v>33.0321732872819</v>
      </c>
      <c r="AB3149">
        <v>0.100272451404467</v>
      </c>
      <c r="AC3149">
        <v>4.1627991656747201E-2</v>
      </c>
      <c r="AD3149">
        <v>6.8940192307458195E-2</v>
      </c>
      <c r="AE3149">
        <v>10.542031768433599</v>
      </c>
      <c r="AF3149">
        <v>-1</v>
      </c>
      <c r="AG3149">
        <v>-1</v>
      </c>
      <c r="AH3149">
        <v>-1</v>
      </c>
      <c r="AI3149">
        <v>-6.4806894010443399E-4</v>
      </c>
      <c r="AJ3149">
        <v>-3.2092616958779002E-3</v>
      </c>
      <c r="AK3149">
        <v>0.108545496552842</v>
      </c>
      <c r="AL3149">
        <v>6.3541779719447203E-2</v>
      </c>
      <c r="AM3149">
        <v>0.14516971361987499</v>
      </c>
      <c r="AN3149">
        <v>6.2411759814733403E-2</v>
      </c>
      <c r="AO3149">
        <v>4.1719703232610899</v>
      </c>
      <c r="AP3149">
        <v>1.87800289396557</v>
      </c>
      <c r="AQ3149">
        <v>25.123777389889501</v>
      </c>
      <c r="AR3149">
        <v>0.60572848688945202</v>
      </c>
      <c r="AS3149">
        <v>0.62360829793938</v>
      </c>
      <c r="AT3149">
        <v>-1</v>
      </c>
      <c r="AU3149">
        <v>-1</v>
      </c>
      <c r="AV3149">
        <v>0.113916196714409</v>
      </c>
      <c r="AW3149">
        <v>41.335809111532598</v>
      </c>
      <c r="AX3149">
        <v>41.001921563142801</v>
      </c>
      <c r="AY3149">
        <v>9.6368259759583505E-2</v>
      </c>
      <c r="AZ3149">
        <v>-14.145392237927799</v>
      </c>
      <c r="BA3149">
        <v>1350</v>
      </c>
    </row>
    <row r="3150" spans="1:100" x14ac:dyDescent="0.25">
      <c r="A3150">
        <v>6541</v>
      </c>
      <c r="B3150" t="s">
        <v>3387</v>
      </c>
      <c r="C3150">
        <v>1</v>
      </c>
      <c r="D3150">
        <v>3.6780808625294901</v>
      </c>
      <c r="E3150">
        <v>2.1757476414710399E-2</v>
      </c>
      <c r="F3150">
        <v>5.7515663270048999E-2</v>
      </c>
      <c r="G3150">
        <v>6.3638324821297304E-2</v>
      </c>
      <c r="H3150">
        <v>4.4731895715573101E-2</v>
      </c>
      <c r="I3150">
        <v>0</v>
      </c>
      <c r="J3150">
        <v>2.6839137429343798</v>
      </c>
      <c r="K3150">
        <v>4.4731895715573101E-2</v>
      </c>
      <c r="L3150">
        <v>-1</v>
      </c>
      <c r="M3150">
        <v>-1</v>
      </c>
      <c r="N3150">
        <v>0.894637914311463</v>
      </c>
      <c r="O3150">
        <v>6.42563293028517</v>
      </c>
      <c r="P3150">
        <v>8.4867148022695807E-2</v>
      </c>
      <c r="Q3150">
        <v>0.153507344323627</v>
      </c>
      <c r="R3150">
        <v>5.0277871893111802E-2</v>
      </c>
      <c r="S3150">
        <v>0.32916601326620298</v>
      </c>
      <c r="T3150">
        <v>0.23975694309620599</v>
      </c>
      <c r="U3150">
        <v>4.00147922229208E-2</v>
      </c>
      <c r="V3150">
        <v>-3.2092616958779002E-3</v>
      </c>
      <c r="W3150">
        <v>22.4398636469551</v>
      </c>
      <c r="X3150">
        <v>0.57887640222380699</v>
      </c>
      <c r="Y3150">
        <v>-1</v>
      </c>
      <c r="Z3150">
        <v>-1</v>
      </c>
      <c r="AA3150">
        <v>33.0321732872819</v>
      </c>
      <c r="AB3150">
        <v>0.100272451404467</v>
      </c>
      <c r="AC3150">
        <v>4.1627991656747201E-2</v>
      </c>
      <c r="AD3150">
        <v>6.8940192307458195E-2</v>
      </c>
      <c r="AE3150">
        <v>10.542031768433599</v>
      </c>
      <c r="AF3150">
        <v>-1</v>
      </c>
      <c r="AG3150">
        <v>-1</v>
      </c>
      <c r="AH3150">
        <v>-1</v>
      </c>
      <c r="AI3150">
        <v>-6.4806894010443399E-4</v>
      </c>
      <c r="AJ3150">
        <v>-3.2092616958779002E-3</v>
      </c>
      <c r="AK3150">
        <v>0.108545496552842</v>
      </c>
      <c r="AL3150">
        <v>6.3541779719447203E-2</v>
      </c>
      <c r="AM3150">
        <v>0.14516971361987499</v>
      </c>
      <c r="AN3150">
        <v>6.2411759814733403E-2</v>
      </c>
      <c r="AO3150">
        <v>4.1719703232610899</v>
      </c>
      <c r="AP3150">
        <v>1.87800289396557</v>
      </c>
      <c r="AQ3150">
        <v>25.123777389889501</v>
      </c>
      <c r="AR3150">
        <v>0.60572848688945202</v>
      </c>
      <c r="AS3150">
        <v>0.62360829793938</v>
      </c>
      <c r="AT3150">
        <v>-1</v>
      </c>
      <c r="AU3150">
        <v>-1</v>
      </c>
      <c r="AV3150">
        <v>0.113916196714409</v>
      </c>
      <c r="AW3150">
        <v>41.335809111532598</v>
      </c>
      <c r="AX3150">
        <v>41.001921563142801</v>
      </c>
      <c r="AY3150">
        <v>9.6368259759583505E-2</v>
      </c>
      <c r="AZ3150">
        <v>-14.145392237927799</v>
      </c>
      <c r="BA3150">
        <v>1350</v>
      </c>
    </row>
    <row r="3151" spans="1:100" x14ac:dyDescent="0.25">
      <c r="A3151">
        <v>6542</v>
      </c>
      <c r="B3151" t="s">
        <v>1048</v>
      </c>
      <c r="C3151">
        <v>1</v>
      </c>
      <c r="D3151">
        <v>3.6780808625294901</v>
      </c>
      <c r="E3151">
        <v>2.1757476414710399E-2</v>
      </c>
      <c r="F3151">
        <v>5.7515663270048999E-2</v>
      </c>
      <c r="G3151">
        <v>6.3638324821297304E-2</v>
      </c>
      <c r="H3151">
        <v>4.4731895715573101E-2</v>
      </c>
      <c r="I3151">
        <v>0</v>
      </c>
      <c r="J3151">
        <v>2.6839137429343798</v>
      </c>
      <c r="K3151">
        <v>4.4731895715573101E-2</v>
      </c>
      <c r="L3151">
        <v>-1</v>
      </c>
      <c r="M3151">
        <v>-1</v>
      </c>
      <c r="N3151">
        <v>0.894637914311463</v>
      </c>
      <c r="O3151">
        <v>6.42563293028517</v>
      </c>
      <c r="P3151">
        <v>8.4867148022695807E-2</v>
      </c>
      <c r="Q3151">
        <v>0.153507344323627</v>
      </c>
      <c r="R3151">
        <v>5.0277871893111802E-2</v>
      </c>
      <c r="S3151">
        <v>0.32916601326620298</v>
      </c>
      <c r="T3151">
        <v>0.23975694309620599</v>
      </c>
      <c r="U3151">
        <v>4.00147922229208E-2</v>
      </c>
      <c r="V3151">
        <v>-3.2092616958779002E-3</v>
      </c>
      <c r="W3151">
        <v>22.4398636469551</v>
      </c>
      <c r="X3151">
        <v>0.57887640222380699</v>
      </c>
      <c r="Y3151">
        <v>-1</v>
      </c>
      <c r="Z3151">
        <v>-1</v>
      </c>
      <c r="AA3151">
        <v>33.0321732872819</v>
      </c>
      <c r="AB3151">
        <v>0.100272451404467</v>
      </c>
      <c r="AC3151">
        <v>4.1627991656747201E-2</v>
      </c>
      <c r="AD3151">
        <v>6.8940192307458195E-2</v>
      </c>
      <c r="AE3151">
        <v>10.542031768433599</v>
      </c>
      <c r="AF3151">
        <v>-1</v>
      </c>
      <c r="AG3151">
        <v>-1</v>
      </c>
      <c r="AH3151">
        <v>-1</v>
      </c>
      <c r="AI3151">
        <v>-6.4806894010443399E-4</v>
      </c>
      <c r="AJ3151">
        <v>-3.2092616958779002E-3</v>
      </c>
      <c r="AK3151">
        <v>0.108545496552842</v>
      </c>
      <c r="AL3151">
        <v>6.3541779719447203E-2</v>
      </c>
      <c r="AM3151">
        <v>0.14516971361987499</v>
      </c>
      <c r="AN3151">
        <v>6.2411759814733403E-2</v>
      </c>
      <c r="AO3151">
        <v>4.1719703232610899</v>
      </c>
      <c r="AP3151">
        <v>1.87800289396557</v>
      </c>
      <c r="AQ3151">
        <v>25.123777389889501</v>
      </c>
      <c r="AR3151">
        <v>0.60572848688945202</v>
      </c>
      <c r="AS3151">
        <v>0.62360829793938</v>
      </c>
      <c r="AT3151">
        <v>-1</v>
      </c>
      <c r="AU3151">
        <v>-1</v>
      </c>
      <c r="AV3151">
        <v>0.113916196714409</v>
      </c>
      <c r="AW3151">
        <v>41.335809111532598</v>
      </c>
      <c r="AX3151">
        <v>41.001921563142801</v>
      </c>
      <c r="AY3151">
        <v>9.6368259759583505E-2</v>
      </c>
      <c r="AZ3151">
        <v>-14.145392237927799</v>
      </c>
      <c r="BA3151">
        <v>1350</v>
      </c>
    </row>
    <row r="3152" spans="1:100" x14ac:dyDescent="0.25">
      <c r="A3152">
        <v>6543</v>
      </c>
      <c r="B3152" t="s">
        <v>3388</v>
      </c>
      <c r="C3152">
        <v>3</v>
      </c>
      <c r="D3152">
        <v>5.3242573131638107</v>
      </c>
      <c r="E3152">
        <v>0</v>
      </c>
      <c r="F3152">
        <v>0</v>
      </c>
      <c r="G3152">
        <v>0</v>
      </c>
      <c r="H3152">
        <v>0.23975359258253717</v>
      </c>
      <c r="I3152">
        <v>0</v>
      </c>
      <c r="J3152">
        <v>14.38521555495223</v>
      </c>
      <c r="K3152">
        <v>0.23975359258253717</v>
      </c>
      <c r="L3152">
        <v>-1.0000000000000004</v>
      </c>
      <c r="M3152">
        <v>-1.0000000000000004</v>
      </c>
      <c r="N3152">
        <v>4.7950718516507429</v>
      </c>
      <c r="O3152">
        <v>19.709472868116045</v>
      </c>
      <c r="P3152">
        <v>-3.0945073121815034E-2</v>
      </c>
      <c r="Q3152">
        <v>4.7347312528663726E-2</v>
      </c>
      <c r="R3152">
        <v>-9.5629450860259396E-3</v>
      </c>
      <c r="S3152">
        <v>0.33333333333333348</v>
      </c>
      <c r="T3152">
        <v>0.37091740798799044</v>
      </c>
      <c r="U3152">
        <v>-2.7917254227599574E-2</v>
      </c>
      <c r="V3152">
        <v>0</v>
      </c>
      <c r="W3152">
        <v>17.463195780447485</v>
      </c>
      <c r="X3152">
        <v>0.39400053506553095</v>
      </c>
      <c r="Y3152">
        <v>-1.0000000000000004</v>
      </c>
      <c r="Z3152">
        <v>-1.0000000000000004</v>
      </c>
      <c r="AA3152">
        <v>17.048400100619951</v>
      </c>
      <c r="AB3152">
        <v>-2.9150353205866987E-2</v>
      </c>
      <c r="AC3152">
        <v>9.9885935318737018E-2</v>
      </c>
      <c r="AD3152">
        <v>-7.8840236807700428E-2</v>
      </c>
      <c r="AE3152">
        <v>-0.40523273474151322</v>
      </c>
      <c r="AF3152">
        <v>-1.0000000000000004</v>
      </c>
      <c r="AG3152">
        <v>-1.0000000000000004</v>
      </c>
      <c r="AH3152">
        <v>-1.0000000000000004</v>
      </c>
      <c r="AI3152">
        <v>0</v>
      </c>
      <c r="AJ3152">
        <v>0</v>
      </c>
      <c r="AK3152">
        <v>0.11025492500528175</v>
      </c>
      <c r="AL3152">
        <v>-2.3287486085344668E-2</v>
      </c>
      <c r="AM3152">
        <v>-0.10924567887630282</v>
      </c>
      <c r="AN3152">
        <v>-0.19581519568450778</v>
      </c>
      <c r="AO3152">
        <v>-2.1798673468811622</v>
      </c>
      <c r="AP3152">
        <v>-5.011817322539418</v>
      </c>
      <c r="AQ3152">
        <v>31.848411335399728</v>
      </c>
      <c r="AR3152">
        <v>0.67633348709372432</v>
      </c>
      <c r="AS3152">
        <v>0.63375412764806827</v>
      </c>
      <c r="AT3152">
        <v>-1.0000000000000004</v>
      </c>
      <c r="AU3152">
        <v>-1.0000000000000004</v>
      </c>
      <c r="AV3152">
        <v>-9.5629450860259396E-3</v>
      </c>
      <c r="AW3152">
        <v>31.746055646196574</v>
      </c>
      <c r="AX3152">
        <v>31.746055646196574</v>
      </c>
      <c r="AY3152">
        <v>-2.8205893285366851E-2</v>
      </c>
      <c r="AZ3152">
        <v>-28.534923862455837</v>
      </c>
      <c r="BA3152">
        <v>1344.3062947288599</v>
      </c>
      <c r="CU3152" t="e">
        <v>#N/A</v>
      </c>
      <c r="CV3152" t="e">
        <v>#N/A</v>
      </c>
    </row>
    <row r="3153" spans="1:100" x14ac:dyDescent="0.25">
      <c r="A3153">
        <v>6544</v>
      </c>
      <c r="B3153" t="s">
        <v>3389</v>
      </c>
      <c r="C3153">
        <v>3</v>
      </c>
      <c r="D3153">
        <v>5.4558284961569923</v>
      </c>
      <c r="E3153">
        <v>0.64464616158766219</v>
      </c>
      <c r="F3153">
        <v>-0.1987601022489475</v>
      </c>
      <c r="G3153">
        <v>3.5956389252226113E-2</v>
      </c>
      <c r="H3153">
        <v>-8.0498497627461599E-2</v>
      </c>
      <c r="I3153">
        <v>0</v>
      </c>
      <c r="J3153">
        <v>-4.8299098576476975</v>
      </c>
      <c r="K3153">
        <v>-8.0498497627461599E-2</v>
      </c>
      <c r="L3153">
        <v>-0.99999999999999922</v>
      </c>
      <c r="M3153">
        <v>-0.99999999999999922</v>
      </c>
      <c r="N3153">
        <v>-1.6099699525492315</v>
      </c>
      <c r="O3153">
        <v>0.66187502776151974</v>
      </c>
      <c r="P3153">
        <v>-1.4662257377360746</v>
      </c>
      <c r="Q3153">
        <v>2.7485526363618735</v>
      </c>
      <c r="R3153">
        <v>0.71924547462864297</v>
      </c>
      <c r="S3153">
        <v>0.34786428196798075</v>
      </c>
      <c r="T3153">
        <v>0.29070474079720648</v>
      </c>
      <c r="U3153">
        <v>0.27156167567420847</v>
      </c>
      <c r="V3153">
        <v>0</v>
      </c>
      <c r="W3153">
        <v>39.62516784267433</v>
      </c>
      <c r="X3153">
        <v>1.7626856305533569</v>
      </c>
      <c r="Y3153">
        <v>-0.99999999999999922</v>
      </c>
      <c r="Z3153">
        <v>-0.99999999999999922</v>
      </c>
      <c r="AA3153">
        <v>76.795583322710712</v>
      </c>
      <c r="AB3153">
        <v>0.40757575926130069</v>
      </c>
      <c r="AC3153">
        <v>3.1516456990657599E-3</v>
      </c>
      <c r="AD3153">
        <v>0.31829599514778822</v>
      </c>
      <c r="AE3153">
        <v>36.451170005407747</v>
      </c>
      <c r="AF3153">
        <v>-0.99999999999999922</v>
      </c>
      <c r="AG3153">
        <v>-0.99999999999999922</v>
      </c>
      <c r="AH3153">
        <v>-0.99999999999999922</v>
      </c>
      <c r="AI3153">
        <v>0</v>
      </c>
      <c r="AJ3153">
        <v>0</v>
      </c>
      <c r="AK3153">
        <v>3.5976137430731095E-2</v>
      </c>
      <c r="AL3153">
        <v>0.26228245981914777</v>
      </c>
      <c r="AM3153">
        <v>0.39172687252681598</v>
      </c>
      <c r="AN3153">
        <v>-7.9570430151249968E-2</v>
      </c>
      <c r="AO3153">
        <v>9.9730525003240587</v>
      </c>
      <c r="AP3153">
        <v>-0.67784845468550947</v>
      </c>
      <c r="AQ3153">
        <v>34.795257985026609</v>
      </c>
      <c r="AR3153">
        <v>0.91013069843939598</v>
      </c>
      <c r="AS3153">
        <v>1.6821871329258959</v>
      </c>
      <c r="AT3153">
        <v>-0.99999999999999922</v>
      </c>
      <c r="AU3153">
        <v>-0.99999999999999922</v>
      </c>
      <c r="AV3153">
        <v>0.7552018638808693</v>
      </c>
      <c r="AW3153">
        <v>76.779609895786578</v>
      </c>
      <c r="AX3153">
        <v>76.779609895786578</v>
      </c>
      <c r="AY3153">
        <v>0.20633170821322827</v>
      </c>
      <c r="AZ3153">
        <v>-14.318155871705846</v>
      </c>
      <c r="BA3153">
        <v>1394.7416884967076</v>
      </c>
      <c r="CU3153" t="e">
        <v>#N/A</v>
      </c>
      <c r="CV3153" t="e">
        <v>#N/A</v>
      </c>
    </row>
    <row r="3154" spans="1:100" x14ac:dyDescent="0.25">
      <c r="A3154">
        <v>6545</v>
      </c>
      <c r="B3154" t="s">
        <v>3390</v>
      </c>
      <c r="C3154">
        <v>1</v>
      </c>
      <c r="D3154">
        <v>3.6780808625294901</v>
      </c>
      <c r="E3154">
        <v>2.1757476414710399E-2</v>
      </c>
      <c r="F3154">
        <v>5.7515663270048999E-2</v>
      </c>
      <c r="G3154">
        <v>6.3638324821297304E-2</v>
      </c>
      <c r="H3154">
        <v>4.4731895715573101E-2</v>
      </c>
      <c r="I3154">
        <v>0</v>
      </c>
      <c r="J3154">
        <v>2.6839137429343798</v>
      </c>
      <c r="K3154">
        <v>4.4731895715573101E-2</v>
      </c>
      <c r="L3154">
        <v>-1</v>
      </c>
      <c r="M3154">
        <v>-1</v>
      </c>
      <c r="N3154">
        <v>0.894637914311463</v>
      </c>
      <c r="O3154">
        <v>6.42563293028517</v>
      </c>
      <c r="P3154">
        <v>8.4867148022695807E-2</v>
      </c>
      <c r="Q3154">
        <v>0.153507344323627</v>
      </c>
      <c r="R3154">
        <v>5.0277871893111802E-2</v>
      </c>
      <c r="S3154">
        <v>0.32916601326620298</v>
      </c>
      <c r="T3154">
        <v>0.23975694309620599</v>
      </c>
      <c r="U3154">
        <v>4.00147922229208E-2</v>
      </c>
      <c r="V3154">
        <v>-3.2092616958779002E-3</v>
      </c>
      <c r="W3154">
        <v>22.4398636469551</v>
      </c>
      <c r="X3154">
        <v>0.57887640222380699</v>
      </c>
      <c r="Y3154">
        <v>-1</v>
      </c>
      <c r="Z3154">
        <v>-1</v>
      </c>
      <c r="AA3154">
        <v>33.0321732872819</v>
      </c>
      <c r="AB3154">
        <v>0.100272451404467</v>
      </c>
      <c r="AC3154">
        <v>4.1627991656747201E-2</v>
      </c>
      <c r="AD3154">
        <v>6.8940192307458195E-2</v>
      </c>
      <c r="AE3154">
        <v>10.542031768433599</v>
      </c>
      <c r="AF3154">
        <v>-1</v>
      </c>
      <c r="AG3154">
        <v>-1</v>
      </c>
      <c r="AH3154">
        <v>-1</v>
      </c>
      <c r="AI3154">
        <v>-6.4806894010443399E-4</v>
      </c>
      <c r="AJ3154">
        <v>-3.2092616958779002E-3</v>
      </c>
      <c r="AK3154">
        <v>0.108545496552842</v>
      </c>
      <c r="AL3154">
        <v>6.3541779719447203E-2</v>
      </c>
      <c r="AM3154">
        <v>0.14516971361987499</v>
      </c>
      <c r="AN3154">
        <v>6.2411759814733403E-2</v>
      </c>
      <c r="AO3154">
        <v>4.1719703232610899</v>
      </c>
      <c r="AP3154">
        <v>1.87800289396557</v>
      </c>
      <c r="AQ3154">
        <v>25.123777389889501</v>
      </c>
      <c r="AR3154">
        <v>0.60572848688945202</v>
      </c>
      <c r="AS3154">
        <v>0.62360829793938</v>
      </c>
      <c r="AT3154">
        <v>-1</v>
      </c>
      <c r="AU3154">
        <v>-1</v>
      </c>
      <c r="AV3154">
        <v>0.113916196714409</v>
      </c>
      <c r="AW3154">
        <v>41.335809111532598</v>
      </c>
      <c r="AX3154">
        <v>41.001921563142801</v>
      </c>
      <c r="AY3154">
        <v>9.6368259759583505E-2</v>
      </c>
      <c r="AZ3154">
        <v>-14.145392237927799</v>
      </c>
      <c r="BA3154">
        <v>1350</v>
      </c>
    </row>
    <row r="3155" spans="1:100" x14ac:dyDescent="0.25">
      <c r="A3155">
        <v>6546</v>
      </c>
      <c r="B3155" t="s">
        <v>2758</v>
      </c>
      <c r="C3155">
        <v>3</v>
      </c>
      <c r="D3155">
        <v>4.7923500326906252</v>
      </c>
      <c r="E3155">
        <v>0</v>
      </c>
      <c r="F3155">
        <v>-2.1611093294442796</v>
      </c>
      <c r="G3155">
        <v>-2.1611093294442796</v>
      </c>
      <c r="H3155">
        <v>0.40737419146578224</v>
      </c>
      <c r="I3155">
        <v>0</v>
      </c>
      <c r="J3155">
        <v>24.442451487946947</v>
      </c>
      <c r="K3155">
        <v>0.40737419146578224</v>
      </c>
      <c r="L3155">
        <v>-1.0000000000000002</v>
      </c>
      <c r="M3155">
        <v>-1.0000000000000002</v>
      </c>
      <c r="N3155">
        <v>8.147483829315652</v>
      </c>
      <c r="O3155">
        <v>27.073692191193285</v>
      </c>
      <c r="P3155">
        <v>-4.5088814718141625</v>
      </c>
      <c r="Q3155">
        <v>-5.9593837754573835</v>
      </c>
      <c r="R3155">
        <v>-2.3920886710139619</v>
      </c>
      <c r="S3155">
        <v>0.32593407992530349</v>
      </c>
      <c r="T3155">
        <v>0.22782196358483492</v>
      </c>
      <c r="U3155">
        <v>7.1888211188043269E-2</v>
      </c>
      <c r="V3155">
        <v>0</v>
      </c>
      <c r="W3155">
        <v>8.7308025292959766</v>
      </c>
      <c r="X3155">
        <v>0.34392006430927502</v>
      </c>
      <c r="Y3155">
        <v>-1.0000000000000002</v>
      </c>
      <c r="Z3155">
        <v>-1.0000000000000002</v>
      </c>
      <c r="AA3155">
        <v>14.711440079383655</v>
      </c>
      <c r="AB3155">
        <v>0.14929307811168657</v>
      </c>
      <c r="AC3155">
        <v>-0.14532896937542977</v>
      </c>
      <c r="AD3155">
        <v>0.16349041568577605</v>
      </c>
      <c r="AE3155">
        <v>8.3727262211016438</v>
      </c>
      <c r="AF3155">
        <v>-1.0000000000000002</v>
      </c>
      <c r="AG3155">
        <v>-1.0000000000000002</v>
      </c>
      <c r="AH3155">
        <v>-1.0000000000000002</v>
      </c>
      <c r="AI3155">
        <v>-9.6395377868594007E-3</v>
      </c>
      <c r="AJ3155">
        <v>0</v>
      </c>
      <c r="AK3155">
        <v>0.19426025154268481</v>
      </c>
      <c r="AL3155">
        <v>3.9522454122572721E-2</v>
      </c>
      <c r="AM3155">
        <v>-0.17684427448986995</v>
      </c>
      <c r="AN3155">
        <v>0.38182387565446441</v>
      </c>
      <c r="AO3155">
        <v>-3.4498056045333239</v>
      </c>
      <c r="AP3155">
        <v>9.7432091619744732</v>
      </c>
      <c r="AQ3155">
        <v>33.17325401724294</v>
      </c>
      <c r="AR3155">
        <v>0.62564425469818186</v>
      </c>
      <c r="AS3155">
        <v>0.75129425577505748</v>
      </c>
      <c r="AT3155">
        <v>-1.0000000000000002</v>
      </c>
      <c r="AU3155">
        <v>-1.0000000000000002</v>
      </c>
      <c r="AV3155">
        <v>-4.5531980004582406</v>
      </c>
      <c r="AW3155">
        <v>51.528341432551393</v>
      </c>
      <c r="AX3155">
        <v>51.335550676814215</v>
      </c>
      <c r="AY3155">
        <v>9.173872144814807E-2</v>
      </c>
      <c r="AZ3155">
        <v>-24.567451055045183</v>
      </c>
      <c r="BA3155">
        <v>1347.2561214902182</v>
      </c>
    </row>
    <row r="3156" spans="1:100" x14ac:dyDescent="0.25">
      <c r="A3156">
        <v>6547</v>
      </c>
      <c r="B3156" t="s">
        <v>3391</v>
      </c>
      <c r="C3156">
        <v>1</v>
      </c>
      <c r="D3156">
        <v>3.6780808625294901</v>
      </c>
      <c r="E3156">
        <v>2.1757476414710399E-2</v>
      </c>
      <c r="F3156">
        <v>5.7515663270048999E-2</v>
      </c>
      <c r="G3156">
        <v>6.3638324821297304E-2</v>
      </c>
      <c r="H3156">
        <v>4.4731895715573101E-2</v>
      </c>
      <c r="I3156">
        <v>0</v>
      </c>
      <c r="J3156">
        <v>2.6839137429343798</v>
      </c>
      <c r="K3156">
        <v>4.4731895715573101E-2</v>
      </c>
      <c r="L3156">
        <v>-1</v>
      </c>
      <c r="M3156">
        <v>-1</v>
      </c>
      <c r="N3156">
        <v>0.894637914311463</v>
      </c>
      <c r="O3156">
        <v>6.42563293028517</v>
      </c>
      <c r="P3156">
        <v>8.4867148022695807E-2</v>
      </c>
      <c r="Q3156">
        <v>0.153507344323627</v>
      </c>
      <c r="R3156">
        <v>5.0277871893111802E-2</v>
      </c>
      <c r="S3156">
        <v>0.32916601326620298</v>
      </c>
      <c r="T3156">
        <v>0.23975694309620599</v>
      </c>
      <c r="U3156">
        <v>4.00147922229208E-2</v>
      </c>
      <c r="V3156">
        <v>-3.2092616958779002E-3</v>
      </c>
      <c r="W3156">
        <v>22.4398636469551</v>
      </c>
      <c r="X3156">
        <v>0.57887640222380699</v>
      </c>
      <c r="Y3156">
        <v>-1</v>
      </c>
      <c r="Z3156">
        <v>-1</v>
      </c>
      <c r="AA3156">
        <v>33.0321732872819</v>
      </c>
      <c r="AB3156">
        <v>0.100272451404467</v>
      </c>
      <c r="AC3156">
        <v>4.1627991656747201E-2</v>
      </c>
      <c r="AD3156">
        <v>6.8940192307458195E-2</v>
      </c>
      <c r="AE3156">
        <v>10.542031768433599</v>
      </c>
      <c r="AF3156">
        <v>-1</v>
      </c>
      <c r="AG3156">
        <v>-1</v>
      </c>
      <c r="AH3156">
        <v>-1</v>
      </c>
      <c r="AI3156">
        <v>-6.4806894010443399E-4</v>
      </c>
      <c r="AJ3156">
        <v>-3.2092616958779002E-3</v>
      </c>
      <c r="AK3156">
        <v>0.108545496552842</v>
      </c>
      <c r="AL3156">
        <v>6.3541779719447203E-2</v>
      </c>
      <c r="AM3156">
        <v>0.14516971361987499</v>
      </c>
      <c r="AN3156">
        <v>6.2411759814733403E-2</v>
      </c>
      <c r="AO3156">
        <v>4.1719703232610899</v>
      </c>
      <c r="AP3156">
        <v>1.87800289396557</v>
      </c>
      <c r="AQ3156">
        <v>25.123777389889501</v>
      </c>
      <c r="AR3156">
        <v>0.60572848688945202</v>
      </c>
      <c r="AS3156">
        <v>0.62360829793938</v>
      </c>
      <c r="AT3156">
        <v>-1</v>
      </c>
      <c r="AU3156">
        <v>-1</v>
      </c>
      <c r="AV3156">
        <v>0.113916196714409</v>
      </c>
      <c r="AW3156">
        <v>41.335809111532598</v>
      </c>
      <c r="AX3156">
        <v>41.001921563142801</v>
      </c>
      <c r="AY3156">
        <v>9.6368259759583505E-2</v>
      </c>
      <c r="AZ3156">
        <v>-14.145392237927799</v>
      </c>
      <c r="BA3156">
        <v>1350</v>
      </c>
    </row>
    <row r="3157" spans="1:100" x14ac:dyDescent="0.25">
      <c r="A3157">
        <v>6548</v>
      </c>
      <c r="B3157" t="s">
        <v>3392</v>
      </c>
      <c r="C3157">
        <v>3</v>
      </c>
      <c r="D3157">
        <v>4.2711307705937571</v>
      </c>
      <c r="E3157">
        <v>-2.4560980957721565E-2</v>
      </c>
      <c r="F3157">
        <v>4.8119978132502156E-2</v>
      </c>
      <c r="G3157">
        <v>4.8119978132502156E-2</v>
      </c>
      <c r="H3157">
        <v>-0.15733914787279216</v>
      </c>
      <c r="I3157">
        <v>0</v>
      </c>
      <c r="J3157">
        <v>-9.4403488723675348</v>
      </c>
      <c r="K3157">
        <v>-0.15733914787279216</v>
      </c>
      <c r="L3157">
        <v>-0.99999999999999956</v>
      </c>
      <c r="M3157">
        <v>-0.99999999999999956</v>
      </c>
      <c r="N3157">
        <v>-3.1467829574558452</v>
      </c>
      <c r="O3157">
        <v>-5.121098123641274</v>
      </c>
      <c r="P3157">
        <v>-0.55811961875933713</v>
      </c>
      <c r="Q3157">
        <v>-0.15721511624797702</v>
      </c>
      <c r="R3157">
        <v>-0.19419697677384348</v>
      </c>
      <c r="S3157">
        <v>0.33997406709326478</v>
      </c>
      <c r="T3157">
        <v>0.36559882732074828</v>
      </c>
      <c r="U3157">
        <v>0.23394011660497091</v>
      </c>
      <c r="V3157">
        <v>0</v>
      </c>
      <c r="W3157">
        <v>43.874086355671054</v>
      </c>
      <c r="X3157">
        <v>1.8216941426104361</v>
      </c>
      <c r="Y3157">
        <v>-0.99999999999999956</v>
      </c>
      <c r="Z3157">
        <v>-0.99999999999999956</v>
      </c>
      <c r="AA3157">
        <v>72.987331411256463</v>
      </c>
      <c r="AB3157">
        <v>0.14607576599830105</v>
      </c>
      <c r="AC3157">
        <v>0.31868886405255309</v>
      </c>
      <c r="AD3157">
        <v>0.12138421059633156</v>
      </c>
      <c r="AE3157">
        <v>29.307442032359276</v>
      </c>
      <c r="AF3157">
        <v>-0.99999999999999956</v>
      </c>
      <c r="AG3157">
        <v>-0.99999999999999956</v>
      </c>
      <c r="AH3157">
        <v>-0.99999999999999956</v>
      </c>
      <c r="AI3157">
        <v>0</v>
      </c>
      <c r="AJ3157">
        <v>0</v>
      </c>
      <c r="AK3157">
        <v>-9.4256115638095314E-2</v>
      </c>
      <c r="AL3157">
        <v>-4.6463707933303088E-2</v>
      </c>
      <c r="AM3157">
        <v>0.33122072121715579</v>
      </c>
      <c r="AN3157">
        <v>-3.9983768389078439E-2</v>
      </c>
      <c r="AO3157">
        <v>7.8092374522384169</v>
      </c>
      <c r="AP3157">
        <v>-1.2319127493934774</v>
      </c>
      <c r="AQ3157">
        <v>34.433737483303503</v>
      </c>
      <c r="AR3157">
        <v>0.93951301101898355</v>
      </c>
      <c r="AS3157">
        <v>1.6643549947376439</v>
      </c>
      <c r="AT3157">
        <v>-0.99999999999999956</v>
      </c>
      <c r="AU3157">
        <v>-0.99999999999999956</v>
      </c>
      <c r="AV3157">
        <v>-0.14607699864134122</v>
      </c>
      <c r="AW3157">
        <v>66.634320538221743</v>
      </c>
      <c r="AX3157">
        <v>66.634320538221743</v>
      </c>
      <c r="AY3157">
        <v>0.14998205972813494</v>
      </c>
      <c r="AZ3157">
        <v>-3.7215666358796313</v>
      </c>
      <c r="BA3157">
        <v>1400.2370323451589</v>
      </c>
      <c r="CU3157" t="e">
        <v>#N/A</v>
      </c>
      <c r="CV3157" t="e">
        <v>#N/A</v>
      </c>
    </row>
    <row r="3158" spans="1:100" x14ac:dyDescent="0.25">
      <c r="A3158">
        <v>6549</v>
      </c>
      <c r="B3158" t="s">
        <v>3393</v>
      </c>
      <c r="C3158">
        <v>1</v>
      </c>
      <c r="D3158">
        <v>3.6780808625294901</v>
      </c>
      <c r="E3158">
        <v>2.1757476414710399E-2</v>
      </c>
      <c r="F3158">
        <v>5.7515663270048999E-2</v>
      </c>
      <c r="G3158">
        <v>6.3638324821297304E-2</v>
      </c>
      <c r="H3158">
        <v>4.4731895715573101E-2</v>
      </c>
      <c r="I3158">
        <v>0</v>
      </c>
      <c r="J3158">
        <v>2.6839137429343798</v>
      </c>
      <c r="K3158">
        <v>4.4731895715573101E-2</v>
      </c>
      <c r="L3158">
        <v>-1</v>
      </c>
      <c r="M3158">
        <v>-1</v>
      </c>
      <c r="N3158">
        <v>0.894637914311463</v>
      </c>
      <c r="O3158">
        <v>6.42563293028517</v>
      </c>
      <c r="P3158">
        <v>8.4867148022695807E-2</v>
      </c>
      <c r="Q3158">
        <v>0.153507344323627</v>
      </c>
      <c r="R3158">
        <v>5.0277871893111802E-2</v>
      </c>
      <c r="S3158">
        <v>0.32916601326620298</v>
      </c>
      <c r="T3158">
        <v>0.23975694309620599</v>
      </c>
      <c r="U3158">
        <v>4.00147922229208E-2</v>
      </c>
      <c r="V3158">
        <v>-3.2092616958779002E-3</v>
      </c>
      <c r="W3158">
        <v>22.4398636469551</v>
      </c>
      <c r="X3158">
        <v>0.57887640222380699</v>
      </c>
      <c r="Y3158">
        <v>-1</v>
      </c>
      <c r="Z3158">
        <v>-1</v>
      </c>
      <c r="AA3158">
        <v>33.0321732872819</v>
      </c>
      <c r="AB3158">
        <v>0.100272451404467</v>
      </c>
      <c r="AC3158">
        <v>4.1627991656747201E-2</v>
      </c>
      <c r="AD3158">
        <v>6.8940192307458195E-2</v>
      </c>
      <c r="AE3158">
        <v>10.542031768433599</v>
      </c>
      <c r="AF3158">
        <v>-1</v>
      </c>
      <c r="AG3158">
        <v>-1</v>
      </c>
      <c r="AH3158">
        <v>-1</v>
      </c>
      <c r="AI3158">
        <v>-6.4806894010443399E-4</v>
      </c>
      <c r="AJ3158">
        <v>-3.2092616958779002E-3</v>
      </c>
      <c r="AK3158">
        <v>0.108545496552842</v>
      </c>
      <c r="AL3158">
        <v>6.3541779719447203E-2</v>
      </c>
      <c r="AM3158">
        <v>0.14516971361987499</v>
      </c>
      <c r="AN3158">
        <v>6.2411759814733403E-2</v>
      </c>
      <c r="AO3158">
        <v>4.1719703232610899</v>
      </c>
      <c r="AP3158">
        <v>1.87800289396557</v>
      </c>
      <c r="AQ3158">
        <v>25.123777389889501</v>
      </c>
      <c r="AR3158">
        <v>0.60572848688945202</v>
      </c>
      <c r="AS3158">
        <v>0.62360829793938</v>
      </c>
      <c r="AT3158">
        <v>-1</v>
      </c>
      <c r="AU3158">
        <v>-1</v>
      </c>
      <c r="AV3158">
        <v>0.113916196714409</v>
      </c>
      <c r="AW3158">
        <v>41.335809111532598</v>
      </c>
      <c r="AX3158">
        <v>41.001921563142801</v>
      </c>
      <c r="AY3158">
        <v>9.6368259759583505E-2</v>
      </c>
      <c r="AZ3158">
        <v>-14.145392237927799</v>
      </c>
      <c r="BA3158">
        <v>1350</v>
      </c>
    </row>
    <row r="3159" spans="1:100" x14ac:dyDescent="0.25">
      <c r="A3159">
        <v>6550</v>
      </c>
      <c r="B3159" t="s">
        <v>3394</v>
      </c>
      <c r="C3159">
        <v>1</v>
      </c>
      <c r="D3159">
        <v>3.6780808625294901</v>
      </c>
      <c r="E3159">
        <v>2.1757476414710399E-2</v>
      </c>
      <c r="F3159">
        <v>5.7515663270048999E-2</v>
      </c>
      <c r="G3159">
        <v>6.3638324821297304E-2</v>
      </c>
      <c r="H3159">
        <v>4.4731895715573101E-2</v>
      </c>
      <c r="I3159">
        <v>0</v>
      </c>
      <c r="J3159">
        <v>2.6839137429343798</v>
      </c>
      <c r="K3159">
        <v>4.4731895715573101E-2</v>
      </c>
      <c r="L3159">
        <v>-1</v>
      </c>
      <c r="M3159">
        <v>-1</v>
      </c>
      <c r="N3159">
        <v>0.894637914311463</v>
      </c>
      <c r="O3159">
        <v>6.42563293028517</v>
      </c>
      <c r="P3159">
        <v>8.4867148022695807E-2</v>
      </c>
      <c r="Q3159">
        <v>0.153507344323627</v>
      </c>
      <c r="R3159">
        <v>5.0277871893111802E-2</v>
      </c>
      <c r="S3159">
        <v>0.32916601326620298</v>
      </c>
      <c r="T3159">
        <v>0.23975694309620599</v>
      </c>
      <c r="U3159">
        <v>4.00147922229208E-2</v>
      </c>
      <c r="V3159">
        <v>-3.2092616958779002E-3</v>
      </c>
      <c r="W3159">
        <v>22.4398636469551</v>
      </c>
      <c r="X3159">
        <v>0.57887640222380699</v>
      </c>
      <c r="Y3159">
        <v>-1</v>
      </c>
      <c r="Z3159">
        <v>-1</v>
      </c>
      <c r="AA3159">
        <v>33.0321732872819</v>
      </c>
      <c r="AB3159">
        <v>0.100272451404467</v>
      </c>
      <c r="AC3159">
        <v>4.1627991656747201E-2</v>
      </c>
      <c r="AD3159">
        <v>6.8940192307458195E-2</v>
      </c>
      <c r="AE3159">
        <v>10.542031768433599</v>
      </c>
      <c r="AF3159">
        <v>-1</v>
      </c>
      <c r="AG3159">
        <v>-1</v>
      </c>
      <c r="AH3159">
        <v>-1</v>
      </c>
      <c r="AI3159">
        <v>-6.4806894010443399E-4</v>
      </c>
      <c r="AJ3159">
        <v>-3.2092616958779002E-3</v>
      </c>
      <c r="AK3159">
        <v>0.108545496552842</v>
      </c>
      <c r="AL3159">
        <v>6.3541779719447203E-2</v>
      </c>
      <c r="AM3159">
        <v>0.14516971361987499</v>
      </c>
      <c r="AN3159">
        <v>6.2411759814733403E-2</v>
      </c>
      <c r="AO3159">
        <v>4.1719703232610899</v>
      </c>
      <c r="AP3159">
        <v>1.87800289396557</v>
      </c>
      <c r="AQ3159">
        <v>25.123777389889501</v>
      </c>
      <c r="AR3159">
        <v>0.60572848688945202</v>
      </c>
      <c r="AS3159">
        <v>0.62360829793938</v>
      </c>
      <c r="AT3159">
        <v>-1</v>
      </c>
      <c r="AU3159">
        <v>-1</v>
      </c>
      <c r="AV3159">
        <v>0.113916196714409</v>
      </c>
      <c r="AW3159">
        <v>41.335809111532598</v>
      </c>
      <c r="AX3159">
        <v>41.001921563142801</v>
      </c>
      <c r="AY3159">
        <v>9.6368259759583505E-2</v>
      </c>
      <c r="AZ3159">
        <v>-14.145392237927799</v>
      </c>
      <c r="BA3159">
        <v>1350</v>
      </c>
    </row>
    <row r="3160" spans="1:100" x14ac:dyDescent="0.25">
      <c r="A3160">
        <v>6552</v>
      </c>
      <c r="B3160" t="s">
        <v>1011</v>
      </c>
      <c r="C3160">
        <v>1</v>
      </c>
      <c r="D3160">
        <v>3.6780808625294901</v>
      </c>
      <c r="E3160">
        <v>2.1757476414710399E-2</v>
      </c>
      <c r="F3160">
        <v>5.7515663270048999E-2</v>
      </c>
      <c r="G3160">
        <v>6.3638324821297304E-2</v>
      </c>
      <c r="H3160">
        <v>4.4731895715573101E-2</v>
      </c>
      <c r="I3160">
        <v>0</v>
      </c>
      <c r="J3160">
        <v>2.6839137429343798</v>
      </c>
      <c r="K3160">
        <v>4.4731895715573101E-2</v>
      </c>
      <c r="L3160">
        <v>-1</v>
      </c>
      <c r="M3160">
        <v>-1</v>
      </c>
      <c r="N3160">
        <v>0.894637914311463</v>
      </c>
      <c r="O3160">
        <v>6.42563293028517</v>
      </c>
      <c r="P3160">
        <v>8.4867148022695807E-2</v>
      </c>
      <c r="Q3160">
        <v>0.153507344323627</v>
      </c>
      <c r="R3160">
        <v>5.0277871893111802E-2</v>
      </c>
      <c r="S3160">
        <v>0.32916601326620298</v>
      </c>
      <c r="T3160">
        <v>0.23975694309620599</v>
      </c>
      <c r="U3160">
        <v>4.00147922229208E-2</v>
      </c>
      <c r="V3160">
        <v>-3.2092616958779002E-3</v>
      </c>
      <c r="W3160">
        <v>22.4398636469551</v>
      </c>
      <c r="X3160">
        <v>0.57887640222380699</v>
      </c>
      <c r="Y3160">
        <v>-1</v>
      </c>
      <c r="Z3160">
        <v>-1</v>
      </c>
      <c r="AA3160">
        <v>33.0321732872819</v>
      </c>
      <c r="AB3160">
        <v>0.100272451404467</v>
      </c>
      <c r="AC3160">
        <v>4.1627991656747201E-2</v>
      </c>
      <c r="AD3160">
        <v>6.8940192307458195E-2</v>
      </c>
      <c r="AE3160">
        <v>10.542031768433599</v>
      </c>
      <c r="AF3160">
        <v>-1</v>
      </c>
      <c r="AG3160">
        <v>-1</v>
      </c>
      <c r="AH3160">
        <v>-1</v>
      </c>
      <c r="AI3160">
        <v>-6.4806894010443399E-4</v>
      </c>
      <c r="AJ3160">
        <v>-3.2092616958779002E-3</v>
      </c>
      <c r="AK3160">
        <v>0.108545496552842</v>
      </c>
      <c r="AL3160">
        <v>6.3541779719447203E-2</v>
      </c>
      <c r="AM3160">
        <v>0.14516971361987499</v>
      </c>
      <c r="AN3160">
        <v>6.2411759814733403E-2</v>
      </c>
      <c r="AO3160">
        <v>4.1719703232610899</v>
      </c>
      <c r="AP3160">
        <v>1.87800289396557</v>
      </c>
      <c r="AQ3160">
        <v>25.123777389889501</v>
      </c>
      <c r="AR3160">
        <v>0.60572848688945202</v>
      </c>
      <c r="AS3160">
        <v>0.62360829793938</v>
      </c>
      <c r="AT3160">
        <v>-1</v>
      </c>
      <c r="AU3160">
        <v>-1</v>
      </c>
      <c r="AV3160">
        <v>0.113916196714409</v>
      </c>
      <c r="AW3160">
        <v>41.335809111532598</v>
      </c>
      <c r="AX3160">
        <v>41.001921563142801</v>
      </c>
      <c r="AY3160">
        <v>9.6368259759583505E-2</v>
      </c>
      <c r="AZ3160">
        <v>-14.145392237927799</v>
      </c>
      <c r="BA3160">
        <v>1350</v>
      </c>
    </row>
    <row r="3161" spans="1:100" x14ac:dyDescent="0.25">
      <c r="A3161">
        <v>6553</v>
      </c>
      <c r="B3161" t="s">
        <v>3395</v>
      </c>
      <c r="C3161">
        <v>1</v>
      </c>
      <c r="D3161">
        <v>3.6780808625294901</v>
      </c>
      <c r="E3161">
        <v>2.1757476414710399E-2</v>
      </c>
      <c r="F3161">
        <v>5.7515663270048999E-2</v>
      </c>
      <c r="G3161">
        <v>6.3638324821297304E-2</v>
      </c>
      <c r="H3161">
        <v>4.4731895715573101E-2</v>
      </c>
      <c r="I3161">
        <v>0</v>
      </c>
      <c r="J3161">
        <v>2.6839137429343798</v>
      </c>
      <c r="K3161">
        <v>4.4731895715573101E-2</v>
      </c>
      <c r="L3161">
        <v>-1</v>
      </c>
      <c r="M3161">
        <v>-1</v>
      </c>
      <c r="N3161">
        <v>0.894637914311463</v>
      </c>
      <c r="O3161">
        <v>6.42563293028517</v>
      </c>
      <c r="P3161">
        <v>8.4867148022695807E-2</v>
      </c>
      <c r="Q3161">
        <v>0.153507344323627</v>
      </c>
      <c r="R3161">
        <v>5.0277871893111802E-2</v>
      </c>
      <c r="S3161">
        <v>0.32916601326620298</v>
      </c>
      <c r="T3161">
        <v>0.23975694309620599</v>
      </c>
      <c r="U3161">
        <v>4.00147922229208E-2</v>
      </c>
      <c r="V3161">
        <v>-3.2092616958779002E-3</v>
      </c>
      <c r="W3161">
        <v>22.4398636469551</v>
      </c>
      <c r="X3161">
        <v>0.57887640222380699</v>
      </c>
      <c r="Y3161">
        <v>-1</v>
      </c>
      <c r="Z3161">
        <v>-1</v>
      </c>
      <c r="AA3161">
        <v>33.0321732872819</v>
      </c>
      <c r="AB3161">
        <v>0.100272451404467</v>
      </c>
      <c r="AC3161">
        <v>4.1627991656747201E-2</v>
      </c>
      <c r="AD3161">
        <v>6.8940192307458195E-2</v>
      </c>
      <c r="AE3161">
        <v>10.542031768433599</v>
      </c>
      <c r="AF3161">
        <v>-1</v>
      </c>
      <c r="AG3161">
        <v>-1</v>
      </c>
      <c r="AH3161">
        <v>-1</v>
      </c>
      <c r="AI3161">
        <v>-6.4806894010443399E-4</v>
      </c>
      <c r="AJ3161">
        <v>-3.2092616958779002E-3</v>
      </c>
      <c r="AK3161">
        <v>0.108545496552842</v>
      </c>
      <c r="AL3161">
        <v>6.3541779719447203E-2</v>
      </c>
      <c r="AM3161">
        <v>0.14516971361987499</v>
      </c>
      <c r="AN3161">
        <v>6.2411759814733403E-2</v>
      </c>
      <c r="AO3161">
        <v>4.1719703232610899</v>
      </c>
      <c r="AP3161">
        <v>1.87800289396557</v>
      </c>
      <c r="AQ3161">
        <v>25.123777389889501</v>
      </c>
      <c r="AR3161">
        <v>0.60572848688945202</v>
      </c>
      <c r="AS3161">
        <v>0.62360829793938</v>
      </c>
      <c r="AT3161">
        <v>-1</v>
      </c>
      <c r="AU3161">
        <v>-1</v>
      </c>
      <c r="AV3161">
        <v>0.113916196714409</v>
      </c>
      <c r="AW3161">
        <v>41.335809111532598</v>
      </c>
      <c r="AX3161">
        <v>41.001921563142801</v>
      </c>
      <c r="AY3161">
        <v>9.6368259759583505E-2</v>
      </c>
      <c r="AZ3161">
        <v>-14.145392237927799</v>
      </c>
      <c r="BA3161">
        <v>1350</v>
      </c>
    </row>
    <row r="3162" spans="1:100" x14ac:dyDescent="0.25">
      <c r="A3162">
        <v>6554</v>
      </c>
      <c r="B3162" t="s">
        <v>3396</v>
      </c>
      <c r="C3162">
        <v>1</v>
      </c>
      <c r="D3162">
        <v>3.6780808625294901</v>
      </c>
      <c r="E3162">
        <v>2.1757476414710399E-2</v>
      </c>
      <c r="F3162">
        <v>5.7515663270048999E-2</v>
      </c>
      <c r="G3162">
        <v>6.3638324821297304E-2</v>
      </c>
      <c r="H3162">
        <v>4.4731895715573101E-2</v>
      </c>
      <c r="I3162">
        <v>0</v>
      </c>
      <c r="J3162">
        <v>2.6839137429343798</v>
      </c>
      <c r="K3162">
        <v>4.4731895715573101E-2</v>
      </c>
      <c r="L3162">
        <v>-1</v>
      </c>
      <c r="M3162">
        <v>-1</v>
      </c>
      <c r="N3162">
        <v>0.894637914311463</v>
      </c>
      <c r="O3162">
        <v>6.42563293028517</v>
      </c>
      <c r="P3162">
        <v>8.4867148022695807E-2</v>
      </c>
      <c r="Q3162">
        <v>0.153507344323627</v>
      </c>
      <c r="R3162">
        <v>5.0277871893111802E-2</v>
      </c>
      <c r="S3162">
        <v>0.32916601326620298</v>
      </c>
      <c r="T3162">
        <v>0.23975694309620599</v>
      </c>
      <c r="U3162">
        <v>4.00147922229208E-2</v>
      </c>
      <c r="V3162">
        <v>-3.2092616958779002E-3</v>
      </c>
      <c r="W3162">
        <v>22.4398636469551</v>
      </c>
      <c r="X3162">
        <v>0.57887640222380699</v>
      </c>
      <c r="Y3162">
        <v>-1</v>
      </c>
      <c r="Z3162">
        <v>-1</v>
      </c>
      <c r="AA3162">
        <v>33.0321732872819</v>
      </c>
      <c r="AB3162">
        <v>0.100272451404467</v>
      </c>
      <c r="AC3162">
        <v>4.1627991656747201E-2</v>
      </c>
      <c r="AD3162">
        <v>6.8940192307458195E-2</v>
      </c>
      <c r="AE3162">
        <v>10.542031768433599</v>
      </c>
      <c r="AF3162">
        <v>-1</v>
      </c>
      <c r="AG3162">
        <v>-1</v>
      </c>
      <c r="AH3162">
        <v>-1</v>
      </c>
      <c r="AI3162">
        <v>-6.4806894010443399E-4</v>
      </c>
      <c r="AJ3162">
        <v>-3.2092616958779002E-3</v>
      </c>
      <c r="AK3162">
        <v>0.108545496552842</v>
      </c>
      <c r="AL3162">
        <v>6.3541779719447203E-2</v>
      </c>
      <c r="AM3162">
        <v>0.14516971361987499</v>
      </c>
      <c r="AN3162">
        <v>6.2411759814733403E-2</v>
      </c>
      <c r="AO3162">
        <v>4.1719703232610899</v>
      </c>
      <c r="AP3162">
        <v>1.87800289396557</v>
      </c>
      <c r="AQ3162">
        <v>25.123777389889501</v>
      </c>
      <c r="AR3162">
        <v>0.60572848688945202</v>
      </c>
      <c r="AS3162">
        <v>0.62360829793938</v>
      </c>
      <c r="AT3162">
        <v>-1</v>
      </c>
      <c r="AU3162">
        <v>-1</v>
      </c>
      <c r="AV3162">
        <v>0.113916196714409</v>
      </c>
      <c r="AW3162">
        <v>41.335809111532598</v>
      </c>
      <c r="AX3162">
        <v>41.001921563142801</v>
      </c>
      <c r="AY3162">
        <v>9.6368259759583505E-2</v>
      </c>
      <c r="AZ3162">
        <v>-14.145392237927799</v>
      </c>
      <c r="BA3162">
        <v>1350</v>
      </c>
    </row>
    <row r="3163" spans="1:100" x14ac:dyDescent="0.25">
      <c r="A3163">
        <v>6556</v>
      </c>
      <c r="B3163" t="s">
        <v>3397</v>
      </c>
      <c r="C3163">
        <v>3</v>
      </c>
      <c r="D3163">
        <v>3.9600774160801033</v>
      </c>
      <c r="E3163">
        <v>0</v>
      </c>
      <c r="F3163">
        <v>0</v>
      </c>
      <c r="G3163">
        <v>0</v>
      </c>
      <c r="H3163">
        <v>-2.6283707481819681E-2</v>
      </c>
      <c r="I3163">
        <v>0</v>
      </c>
      <c r="J3163">
        <v>-1.5770224489091853</v>
      </c>
      <c r="K3163">
        <v>-2.6283707481819681E-2</v>
      </c>
      <c r="L3163">
        <v>-1</v>
      </c>
      <c r="M3163">
        <v>-1</v>
      </c>
      <c r="N3163">
        <v>-0.52567414963639447</v>
      </c>
      <c r="O3163">
        <v>2.3830549671709185</v>
      </c>
      <c r="P3163">
        <v>-0.26350059304492351</v>
      </c>
      <c r="Q3163">
        <v>-0.27814956338405339</v>
      </c>
      <c r="R3163">
        <v>-9.6418266317648008E-2</v>
      </c>
      <c r="S3163">
        <v>0.34068408575074421</v>
      </c>
      <c r="T3163">
        <v>0.30005136088236906</v>
      </c>
      <c r="U3163">
        <v>5.2248182243531005E-2</v>
      </c>
      <c r="V3163">
        <v>0</v>
      </c>
      <c r="W3163">
        <v>28.770693454338538</v>
      </c>
      <c r="X3163">
        <v>0.83498749363713254</v>
      </c>
      <c r="Y3163">
        <v>-1</v>
      </c>
      <c r="Z3163">
        <v>-1</v>
      </c>
      <c r="AA3163">
        <v>29.949135499955528</v>
      </c>
      <c r="AB3163">
        <v>-4.9091779852909689E-2</v>
      </c>
      <c r="AC3163">
        <v>4.7902451677470939E-2</v>
      </c>
      <c r="AD3163">
        <v>2.6686534414131491E-2</v>
      </c>
      <c r="AE3163">
        <v>1.2748603119346367</v>
      </c>
      <c r="AF3163">
        <v>-1</v>
      </c>
      <c r="AG3163">
        <v>-1</v>
      </c>
      <c r="AH3163">
        <v>-1</v>
      </c>
      <c r="AI3163">
        <v>0</v>
      </c>
      <c r="AJ3163">
        <v>0</v>
      </c>
      <c r="AK3163">
        <v>0.27151307353544207</v>
      </c>
      <c r="AL3163">
        <v>0.29291968579848238</v>
      </c>
      <c r="AM3163">
        <v>0.18811739508177469</v>
      </c>
      <c r="AN3163">
        <v>7.9661425993518761E-2</v>
      </c>
      <c r="AO3163">
        <v>6.0605002447215757</v>
      </c>
      <c r="AP3163">
        <v>3.4561340788303805</v>
      </c>
      <c r="AQ3163">
        <v>27.193671005429358</v>
      </c>
      <c r="AR3163">
        <v>0.69298362887664389</v>
      </c>
      <c r="AS3163">
        <v>0.80870378615531269</v>
      </c>
      <c r="AT3163">
        <v>-1</v>
      </c>
      <c r="AU3163">
        <v>-1</v>
      </c>
      <c r="AV3163">
        <v>-9.6418266317648008E-2</v>
      </c>
      <c r="AW3163">
        <v>35.788324545956819</v>
      </c>
      <c r="AX3163">
        <v>35.788324545956819</v>
      </c>
      <c r="AY3163">
        <v>2.096551584560865E-2</v>
      </c>
      <c r="AZ3163">
        <v>-51.437780022652731</v>
      </c>
      <c r="BA3163">
        <v>1311.4123728335815</v>
      </c>
    </row>
    <row r="3164" spans="1:100" x14ac:dyDescent="0.25">
      <c r="A3164">
        <v>6557</v>
      </c>
      <c r="B3164" t="s">
        <v>1072</v>
      </c>
      <c r="C3164">
        <v>1</v>
      </c>
      <c r="D3164">
        <v>3.6780808625294901</v>
      </c>
      <c r="E3164">
        <v>2.1757476414710399E-2</v>
      </c>
      <c r="F3164">
        <v>5.7515663270048999E-2</v>
      </c>
      <c r="G3164">
        <v>6.3638324821297304E-2</v>
      </c>
      <c r="H3164">
        <v>4.4731895715573101E-2</v>
      </c>
      <c r="I3164">
        <v>0</v>
      </c>
      <c r="J3164">
        <v>2.6839137429343798</v>
      </c>
      <c r="K3164">
        <v>4.4731895715573101E-2</v>
      </c>
      <c r="L3164">
        <v>-1</v>
      </c>
      <c r="M3164">
        <v>-1</v>
      </c>
      <c r="N3164">
        <v>0.894637914311463</v>
      </c>
      <c r="O3164">
        <v>6.42563293028517</v>
      </c>
      <c r="P3164">
        <v>8.4867148022695807E-2</v>
      </c>
      <c r="Q3164">
        <v>0.153507344323627</v>
      </c>
      <c r="R3164">
        <v>5.0277871893111802E-2</v>
      </c>
      <c r="S3164">
        <v>0.32916601326620298</v>
      </c>
      <c r="T3164">
        <v>0.23975694309620599</v>
      </c>
      <c r="U3164">
        <v>4.00147922229208E-2</v>
      </c>
      <c r="V3164">
        <v>-3.2092616958779002E-3</v>
      </c>
      <c r="W3164">
        <v>22.4398636469551</v>
      </c>
      <c r="X3164">
        <v>0.57887640222380699</v>
      </c>
      <c r="Y3164">
        <v>-1</v>
      </c>
      <c r="Z3164">
        <v>-1</v>
      </c>
      <c r="AA3164">
        <v>33.0321732872819</v>
      </c>
      <c r="AB3164">
        <v>0.100272451404467</v>
      </c>
      <c r="AC3164">
        <v>4.1627991656747201E-2</v>
      </c>
      <c r="AD3164">
        <v>6.8940192307458195E-2</v>
      </c>
      <c r="AE3164">
        <v>10.542031768433599</v>
      </c>
      <c r="AF3164">
        <v>-1</v>
      </c>
      <c r="AG3164">
        <v>-1</v>
      </c>
      <c r="AH3164">
        <v>-1</v>
      </c>
      <c r="AI3164">
        <v>-6.4806894010443399E-4</v>
      </c>
      <c r="AJ3164">
        <v>-3.2092616958779002E-3</v>
      </c>
      <c r="AK3164">
        <v>0.108545496552842</v>
      </c>
      <c r="AL3164">
        <v>6.3541779719447203E-2</v>
      </c>
      <c r="AM3164">
        <v>0.14516971361987499</v>
      </c>
      <c r="AN3164">
        <v>6.2411759814733403E-2</v>
      </c>
      <c r="AO3164">
        <v>4.1719703232610899</v>
      </c>
      <c r="AP3164">
        <v>1.87800289396557</v>
      </c>
      <c r="AQ3164">
        <v>25.123777389889501</v>
      </c>
      <c r="AR3164">
        <v>0.60572848688945202</v>
      </c>
      <c r="AS3164">
        <v>0.62360829793938</v>
      </c>
      <c r="AT3164">
        <v>-1</v>
      </c>
      <c r="AU3164">
        <v>-1</v>
      </c>
      <c r="AV3164">
        <v>0.113916196714409</v>
      </c>
      <c r="AW3164">
        <v>41.335809111532598</v>
      </c>
      <c r="AX3164">
        <v>41.001921563142801</v>
      </c>
      <c r="AY3164">
        <v>9.6368259759583505E-2</v>
      </c>
      <c r="AZ3164">
        <v>-14.145392237927799</v>
      </c>
      <c r="BA3164">
        <v>1350</v>
      </c>
    </row>
    <row r="3165" spans="1:100" x14ac:dyDescent="0.25">
      <c r="A3165">
        <v>6558</v>
      </c>
      <c r="B3165" t="s">
        <v>3398</v>
      </c>
      <c r="C3165">
        <v>1</v>
      </c>
      <c r="D3165">
        <v>3.6780808625294901</v>
      </c>
      <c r="E3165">
        <v>2.1757476414710399E-2</v>
      </c>
      <c r="F3165">
        <v>5.7515663270048999E-2</v>
      </c>
      <c r="G3165">
        <v>6.3638324821297304E-2</v>
      </c>
      <c r="H3165">
        <v>4.4731895715573101E-2</v>
      </c>
      <c r="I3165">
        <v>0</v>
      </c>
      <c r="J3165">
        <v>2.6839137429343798</v>
      </c>
      <c r="K3165">
        <v>4.4731895715573101E-2</v>
      </c>
      <c r="L3165">
        <v>-1</v>
      </c>
      <c r="M3165">
        <v>-1</v>
      </c>
      <c r="N3165">
        <v>0.894637914311463</v>
      </c>
      <c r="O3165">
        <v>6.42563293028517</v>
      </c>
      <c r="P3165">
        <v>8.4867148022695807E-2</v>
      </c>
      <c r="Q3165">
        <v>0.153507344323627</v>
      </c>
      <c r="R3165">
        <v>5.0277871893111802E-2</v>
      </c>
      <c r="S3165">
        <v>0.32916601326620298</v>
      </c>
      <c r="T3165">
        <v>0.23975694309620599</v>
      </c>
      <c r="U3165">
        <v>4.00147922229208E-2</v>
      </c>
      <c r="V3165">
        <v>-3.2092616958779002E-3</v>
      </c>
      <c r="W3165">
        <v>22.4398636469551</v>
      </c>
      <c r="X3165">
        <v>0.57887640222380699</v>
      </c>
      <c r="Y3165">
        <v>-1</v>
      </c>
      <c r="Z3165">
        <v>-1</v>
      </c>
      <c r="AA3165">
        <v>33.0321732872819</v>
      </c>
      <c r="AB3165">
        <v>0.100272451404467</v>
      </c>
      <c r="AC3165">
        <v>4.1627991656747201E-2</v>
      </c>
      <c r="AD3165">
        <v>6.8940192307458195E-2</v>
      </c>
      <c r="AE3165">
        <v>10.542031768433599</v>
      </c>
      <c r="AF3165">
        <v>-1</v>
      </c>
      <c r="AG3165">
        <v>-1</v>
      </c>
      <c r="AH3165">
        <v>-1</v>
      </c>
      <c r="AI3165">
        <v>-6.4806894010443399E-4</v>
      </c>
      <c r="AJ3165">
        <v>-3.2092616958779002E-3</v>
      </c>
      <c r="AK3165">
        <v>0.108545496552842</v>
      </c>
      <c r="AL3165">
        <v>6.3541779719447203E-2</v>
      </c>
      <c r="AM3165">
        <v>0.14516971361987499</v>
      </c>
      <c r="AN3165">
        <v>6.2411759814733403E-2</v>
      </c>
      <c r="AO3165">
        <v>4.1719703232610899</v>
      </c>
      <c r="AP3165">
        <v>1.87800289396557</v>
      </c>
      <c r="AQ3165">
        <v>25.123777389889501</v>
      </c>
      <c r="AR3165">
        <v>0.60572848688945202</v>
      </c>
      <c r="AS3165">
        <v>0.62360829793938</v>
      </c>
      <c r="AT3165">
        <v>-1</v>
      </c>
      <c r="AU3165">
        <v>-1</v>
      </c>
      <c r="AV3165">
        <v>0.113916196714409</v>
      </c>
      <c r="AW3165">
        <v>41.335809111532598</v>
      </c>
      <c r="AX3165">
        <v>41.001921563142801</v>
      </c>
      <c r="AY3165">
        <v>9.6368259759583505E-2</v>
      </c>
      <c r="AZ3165">
        <v>-14.145392237927799</v>
      </c>
      <c r="BA3165">
        <v>1350</v>
      </c>
    </row>
    <row r="3166" spans="1:100" x14ac:dyDescent="0.25">
      <c r="A3166">
        <v>6559</v>
      </c>
      <c r="B3166" t="s">
        <v>3399</v>
      </c>
      <c r="C3166">
        <v>3</v>
      </c>
      <c r="D3166">
        <v>5.6668510455319385</v>
      </c>
      <c r="E3166">
        <v>-1.1208401757329685E-2</v>
      </c>
      <c r="F3166">
        <v>0.22683150418111719</v>
      </c>
      <c r="G3166">
        <v>0.22683150418111719</v>
      </c>
      <c r="H3166">
        <v>0.14817260346812255</v>
      </c>
      <c r="I3166">
        <v>0</v>
      </c>
      <c r="J3166">
        <v>8.8903562080873559</v>
      </c>
      <c r="K3166">
        <v>0.14817260346812255</v>
      </c>
      <c r="L3166">
        <v>-0.99999999999999944</v>
      </c>
      <c r="M3166">
        <v>-0.99999999999999944</v>
      </c>
      <c r="N3166">
        <v>2.9634520693624506</v>
      </c>
      <c r="O3166">
        <v>14.784038757800408</v>
      </c>
      <c r="P3166">
        <v>0.51709990705884756</v>
      </c>
      <c r="Q3166">
        <v>-0.28263044395909609</v>
      </c>
      <c r="R3166">
        <v>-9.2389466151407154E-2</v>
      </c>
      <c r="S3166">
        <v>0.33797080559407244</v>
      </c>
      <c r="T3166">
        <v>0.37139902707067018</v>
      </c>
      <c r="U3166">
        <v>-7.7305179095590329E-2</v>
      </c>
      <c r="V3166">
        <v>0</v>
      </c>
      <c r="W3166">
        <v>19.355682004041178</v>
      </c>
      <c r="X3166">
        <v>0.27623154311954401</v>
      </c>
      <c r="Y3166">
        <v>-0.99999999999999944</v>
      </c>
      <c r="Z3166">
        <v>-0.99999999999999944</v>
      </c>
      <c r="AA3166">
        <v>47.40088839051969</v>
      </c>
      <c r="AB3166">
        <v>0.11900946631342992</v>
      </c>
      <c r="AC3166">
        <v>0.2503004865853285</v>
      </c>
      <c r="AD3166">
        <v>0.19344196415383977</v>
      </c>
      <c r="AE3166">
        <v>28.1375958526299</v>
      </c>
      <c r="AF3166">
        <v>-0.99999999999999944</v>
      </c>
      <c r="AG3166">
        <v>-0.99999999999999944</v>
      </c>
      <c r="AH3166">
        <v>-0.99999999999999944</v>
      </c>
      <c r="AI3166">
        <v>0</v>
      </c>
      <c r="AJ3166">
        <v>0</v>
      </c>
      <c r="AK3166">
        <v>-3.5081818182737354E-2</v>
      </c>
      <c r="AL3166">
        <v>-0.14693670258324612</v>
      </c>
      <c r="AM3166">
        <v>0.48559598682299127</v>
      </c>
      <c r="AN3166">
        <v>-0.19382573402938594</v>
      </c>
      <c r="AO3166">
        <v>11.964490579661099</v>
      </c>
      <c r="AP3166">
        <v>-5.5803268636508783</v>
      </c>
      <c r="AQ3166">
        <v>28.246038212128539</v>
      </c>
      <c r="AR3166">
        <v>0.63206465356915253</v>
      </c>
      <c r="AS3166">
        <v>0.42440414658766662</v>
      </c>
      <c r="AT3166">
        <v>-0.99999999999999944</v>
      </c>
      <c r="AU3166">
        <v>-0.99999999999999944</v>
      </c>
      <c r="AV3166">
        <v>0.13444203802971</v>
      </c>
      <c r="AW3166">
        <v>56.604600284669189</v>
      </c>
      <c r="AX3166">
        <v>56.604600284669189</v>
      </c>
      <c r="AY3166">
        <v>4.9947567455657295E-2</v>
      </c>
      <c r="AZ3166">
        <v>0.34180401601727983</v>
      </c>
      <c r="BA3166">
        <v>1403.0614094938398</v>
      </c>
      <c r="CU3166" t="e">
        <v>#N/A</v>
      </c>
      <c r="CV3166" t="e">
        <v>#N/A</v>
      </c>
    </row>
    <row r="3167" spans="1:100" x14ac:dyDescent="0.25">
      <c r="A3167">
        <v>6560</v>
      </c>
      <c r="B3167" t="s">
        <v>3400</v>
      </c>
      <c r="C3167">
        <v>1</v>
      </c>
      <c r="D3167">
        <v>3.6780808625294901</v>
      </c>
      <c r="E3167">
        <v>2.1757476414710399E-2</v>
      </c>
      <c r="F3167">
        <v>5.7515663270048999E-2</v>
      </c>
      <c r="G3167">
        <v>6.3638324821297304E-2</v>
      </c>
      <c r="H3167">
        <v>4.4731895715573101E-2</v>
      </c>
      <c r="I3167">
        <v>0</v>
      </c>
      <c r="J3167">
        <v>2.6839137429343798</v>
      </c>
      <c r="K3167">
        <v>4.4731895715573101E-2</v>
      </c>
      <c r="L3167">
        <v>-1</v>
      </c>
      <c r="M3167">
        <v>-1</v>
      </c>
      <c r="N3167">
        <v>0.894637914311463</v>
      </c>
      <c r="O3167">
        <v>6.42563293028517</v>
      </c>
      <c r="P3167">
        <v>8.4867148022695807E-2</v>
      </c>
      <c r="Q3167">
        <v>0.153507344323627</v>
      </c>
      <c r="R3167">
        <v>5.0277871893111802E-2</v>
      </c>
      <c r="S3167">
        <v>0.32916601326620298</v>
      </c>
      <c r="T3167">
        <v>0.23975694309620599</v>
      </c>
      <c r="U3167">
        <v>4.00147922229208E-2</v>
      </c>
      <c r="V3167">
        <v>-3.2092616958779002E-3</v>
      </c>
      <c r="W3167">
        <v>22.4398636469551</v>
      </c>
      <c r="X3167">
        <v>0.57887640222380699</v>
      </c>
      <c r="Y3167">
        <v>-1</v>
      </c>
      <c r="Z3167">
        <v>-1</v>
      </c>
      <c r="AA3167">
        <v>33.0321732872819</v>
      </c>
      <c r="AB3167">
        <v>0.100272451404467</v>
      </c>
      <c r="AC3167">
        <v>4.1627991656747201E-2</v>
      </c>
      <c r="AD3167">
        <v>6.8940192307458195E-2</v>
      </c>
      <c r="AE3167">
        <v>10.542031768433599</v>
      </c>
      <c r="AF3167">
        <v>-1</v>
      </c>
      <c r="AG3167">
        <v>-1</v>
      </c>
      <c r="AH3167">
        <v>-1</v>
      </c>
      <c r="AI3167">
        <v>-6.4806894010443399E-4</v>
      </c>
      <c r="AJ3167">
        <v>-3.2092616958779002E-3</v>
      </c>
      <c r="AK3167">
        <v>0.108545496552842</v>
      </c>
      <c r="AL3167">
        <v>6.3541779719447203E-2</v>
      </c>
      <c r="AM3167">
        <v>0.14516971361987499</v>
      </c>
      <c r="AN3167">
        <v>6.2411759814733403E-2</v>
      </c>
      <c r="AO3167">
        <v>4.1719703232610899</v>
      </c>
      <c r="AP3167">
        <v>1.87800289396557</v>
      </c>
      <c r="AQ3167">
        <v>25.123777389889501</v>
      </c>
      <c r="AR3167">
        <v>0.60572848688945202</v>
      </c>
      <c r="AS3167">
        <v>0.62360829793938</v>
      </c>
      <c r="AT3167">
        <v>-1</v>
      </c>
      <c r="AU3167">
        <v>-1</v>
      </c>
      <c r="AV3167">
        <v>0.113916196714409</v>
      </c>
      <c r="AW3167">
        <v>41.335809111532598</v>
      </c>
      <c r="AX3167">
        <v>41.001921563142801</v>
      </c>
      <c r="AY3167">
        <v>9.6368259759583505E-2</v>
      </c>
      <c r="AZ3167">
        <v>-14.145392237927799</v>
      </c>
      <c r="BA3167">
        <v>1350</v>
      </c>
    </row>
    <row r="3168" spans="1:100" x14ac:dyDescent="0.25">
      <c r="A3168">
        <v>6561</v>
      </c>
      <c r="B3168" t="s">
        <v>3401</v>
      </c>
      <c r="C3168">
        <v>1</v>
      </c>
      <c r="D3168">
        <v>3.6780808625294901</v>
      </c>
      <c r="E3168">
        <v>2.1757476414710399E-2</v>
      </c>
      <c r="F3168">
        <v>5.7515663270048999E-2</v>
      </c>
      <c r="G3168">
        <v>6.3638324821297304E-2</v>
      </c>
      <c r="H3168">
        <v>4.4731895715573101E-2</v>
      </c>
      <c r="I3168">
        <v>0</v>
      </c>
      <c r="J3168">
        <v>2.6839137429343798</v>
      </c>
      <c r="K3168">
        <v>4.4731895715573101E-2</v>
      </c>
      <c r="L3168">
        <v>-1</v>
      </c>
      <c r="M3168">
        <v>-1</v>
      </c>
      <c r="N3168">
        <v>0.894637914311463</v>
      </c>
      <c r="O3168">
        <v>6.42563293028517</v>
      </c>
      <c r="P3168">
        <v>8.4867148022695807E-2</v>
      </c>
      <c r="Q3168">
        <v>0.153507344323627</v>
      </c>
      <c r="R3168">
        <v>5.0277871893111802E-2</v>
      </c>
      <c r="S3168">
        <v>0.32916601326620298</v>
      </c>
      <c r="T3168">
        <v>0.23975694309620599</v>
      </c>
      <c r="U3168">
        <v>4.00147922229208E-2</v>
      </c>
      <c r="V3168">
        <v>-3.2092616958779002E-3</v>
      </c>
      <c r="W3168">
        <v>22.4398636469551</v>
      </c>
      <c r="X3168">
        <v>0.57887640222380699</v>
      </c>
      <c r="Y3168">
        <v>-1</v>
      </c>
      <c r="Z3168">
        <v>-1</v>
      </c>
      <c r="AA3168">
        <v>33.0321732872819</v>
      </c>
      <c r="AB3168">
        <v>0.100272451404467</v>
      </c>
      <c r="AC3168">
        <v>4.1627991656747201E-2</v>
      </c>
      <c r="AD3168">
        <v>6.8940192307458195E-2</v>
      </c>
      <c r="AE3168">
        <v>10.542031768433599</v>
      </c>
      <c r="AF3168">
        <v>-1</v>
      </c>
      <c r="AG3168">
        <v>-1</v>
      </c>
      <c r="AH3168">
        <v>-1</v>
      </c>
      <c r="AI3168">
        <v>-6.4806894010443399E-4</v>
      </c>
      <c r="AJ3168">
        <v>-3.2092616958779002E-3</v>
      </c>
      <c r="AK3168">
        <v>0.108545496552842</v>
      </c>
      <c r="AL3168">
        <v>6.3541779719447203E-2</v>
      </c>
      <c r="AM3168">
        <v>0.14516971361987499</v>
      </c>
      <c r="AN3168">
        <v>6.2411759814733403E-2</v>
      </c>
      <c r="AO3168">
        <v>4.1719703232610899</v>
      </c>
      <c r="AP3168">
        <v>1.87800289396557</v>
      </c>
      <c r="AQ3168">
        <v>25.123777389889501</v>
      </c>
      <c r="AR3168">
        <v>0.60572848688945202</v>
      </c>
      <c r="AS3168">
        <v>0.62360829793938</v>
      </c>
      <c r="AT3168">
        <v>-1</v>
      </c>
      <c r="AU3168">
        <v>-1</v>
      </c>
      <c r="AV3168">
        <v>0.113916196714409</v>
      </c>
      <c r="AW3168">
        <v>41.335809111532598</v>
      </c>
      <c r="AX3168">
        <v>41.001921563142801</v>
      </c>
      <c r="AY3168">
        <v>9.6368259759583505E-2</v>
      </c>
      <c r="AZ3168">
        <v>-14.145392237927799</v>
      </c>
      <c r="BA3168">
        <v>1350</v>
      </c>
    </row>
    <row r="3169" spans="1:100" x14ac:dyDescent="0.25">
      <c r="A3169">
        <v>6562</v>
      </c>
      <c r="B3169" t="s">
        <v>3402</v>
      </c>
      <c r="C3169">
        <v>1</v>
      </c>
      <c r="D3169">
        <v>3.6780808625294901</v>
      </c>
      <c r="E3169">
        <v>2.1757476414710399E-2</v>
      </c>
      <c r="F3169">
        <v>5.7515663270048999E-2</v>
      </c>
      <c r="G3169">
        <v>6.3638324821297304E-2</v>
      </c>
      <c r="H3169">
        <v>4.4731895715573101E-2</v>
      </c>
      <c r="I3169">
        <v>0</v>
      </c>
      <c r="J3169">
        <v>2.6839137429343798</v>
      </c>
      <c r="K3169">
        <v>4.4731895715573101E-2</v>
      </c>
      <c r="L3169">
        <v>-1</v>
      </c>
      <c r="M3169">
        <v>-1</v>
      </c>
      <c r="N3169">
        <v>0.894637914311463</v>
      </c>
      <c r="O3169">
        <v>6.42563293028517</v>
      </c>
      <c r="P3169">
        <v>8.4867148022695807E-2</v>
      </c>
      <c r="Q3169">
        <v>0.153507344323627</v>
      </c>
      <c r="R3169">
        <v>5.0277871893111802E-2</v>
      </c>
      <c r="S3169">
        <v>0.32916601326620298</v>
      </c>
      <c r="T3169">
        <v>0.23975694309620599</v>
      </c>
      <c r="U3169">
        <v>4.00147922229208E-2</v>
      </c>
      <c r="V3169">
        <v>-3.2092616958779002E-3</v>
      </c>
      <c r="W3169">
        <v>22.4398636469551</v>
      </c>
      <c r="X3169">
        <v>0.57887640222380699</v>
      </c>
      <c r="Y3169">
        <v>-1</v>
      </c>
      <c r="Z3169">
        <v>-1</v>
      </c>
      <c r="AA3169">
        <v>33.0321732872819</v>
      </c>
      <c r="AB3169">
        <v>0.100272451404467</v>
      </c>
      <c r="AC3169">
        <v>4.1627991656747201E-2</v>
      </c>
      <c r="AD3169">
        <v>6.8940192307458195E-2</v>
      </c>
      <c r="AE3169">
        <v>10.542031768433599</v>
      </c>
      <c r="AF3169">
        <v>-1</v>
      </c>
      <c r="AG3169">
        <v>-1</v>
      </c>
      <c r="AH3169">
        <v>-1</v>
      </c>
      <c r="AI3169">
        <v>-6.4806894010443399E-4</v>
      </c>
      <c r="AJ3169">
        <v>-3.2092616958779002E-3</v>
      </c>
      <c r="AK3169">
        <v>0.108545496552842</v>
      </c>
      <c r="AL3169">
        <v>6.3541779719447203E-2</v>
      </c>
      <c r="AM3169">
        <v>0.14516971361987499</v>
      </c>
      <c r="AN3169">
        <v>6.2411759814733403E-2</v>
      </c>
      <c r="AO3169">
        <v>4.1719703232610899</v>
      </c>
      <c r="AP3169">
        <v>1.87800289396557</v>
      </c>
      <c r="AQ3169">
        <v>25.123777389889501</v>
      </c>
      <c r="AR3169">
        <v>0.60572848688945202</v>
      </c>
      <c r="AS3169">
        <v>0.62360829793938</v>
      </c>
      <c r="AT3169">
        <v>-1</v>
      </c>
      <c r="AU3169">
        <v>-1</v>
      </c>
      <c r="AV3169">
        <v>0.113916196714409</v>
      </c>
      <c r="AW3169">
        <v>41.335809111532598</v>
      </c>
      <c r="AX3169">
        <v>41.001921563142801</v>
      </c>
      <c r="AY3169">
        <v>9.6368259759583505E-2</v>
      </c>
      <c r="AZ3169">
        <v>-14.145392237927799</v>
      </c>
      <c r="BA3169">
        <v>1350</v>
      </c>
    </row>
    <row r="3170" spans="1:100" x14ac:dyDescent="0.25">
      <c r="A3170">
        <v>6563</v>
      </c>
      <c r="B3170" t="s">
        <v>3403</v>
      </c>
      <c r="C3170">
        <v>1</v>
      </c>
      <c r="D3170">
        <v>3.6780808625294901</v>
      </c>
      <c r="E3170">
        <v>2.1757476414710399E-2</v>
      </c>
      <c r="F3170">
        <v>5.7515663270048999E-2</v>
      </c>
      <c r="G3170">
        <v>6.3638324821297304E-2</v>
      </c>
      <c r="H3170">
        <v>4.4731895715573101E-2</v>
      </c>
      <c r="I3170">
        <v>0</v>
      </c>
      <c r="J3170">
        <v>2.6839137429343798</v>
      </c>
      <c r="K3170">
        <v>4.4731895715573101E-2</v>
      </c>
      <c r="L3170">
        <v>-1</v>
      </c>
      <c r="M3170">
        <v>-1</v>
      </c>
      <c r="N3170">
        <v>0.894637914311463</v>
      </c>
      <c r="O3170">
        <v>6.42563293028517</v>
      </c>
      <c r="P3170">
        <v>8.4867148022695807E-2</v>
      </c>
      <c r="Q3170">
        <v>0.153507344323627</v>
      </c>
      <c r="R3170">
        <v>5.0277871893111802E-2</v>
      </c>
      <c r="S3170">
        <v>0.32916601326620298</v>
      </c>
      <c r="T3170">
        <v>0.23975694309620599</v>
      </c>
      <c r="U3170">
        <v>4.00147922229208E-2</v>
      </c>
      <c r="V3170">
        <v>-3.2092616958779002E-3</v>
      </c>
      <c r="W3170">
        <v>22.4398636469551</v>
      </c>
      <c r="X3170">
        <v>0.57887640222380699</v>
      </c>
      <c r="Y3170">
        <v>-1</v>
      </c>
      <c r="Z3170">
        <v>-1</v>
      </c>
      <c r="AA3170">
        <v>33.0321732872819</v>
      </c>
      <c r="AB3170">
        <v>0.100272451404467</v>
      </c>
      <c r="AC3170">
        <v>4.1627991656747201E-2</v>
      </c>
      <c r="AD3170">
        <v>6.8940192307458195E-2</v>
      </c>
      <c r="AE3170">
        <v>10.542031768433599</v>
      </c>
      <c r="AF3170">
        <v>-1</v>
      </c>
      <c r="AG3170">
        <v>-1</v>
      </c>
      <c r="AH3170">
        <v>-1</v>
      </c>
      <c r="AI3170">
        <v>-6.4806894010443399E-4</v>
      </c>
      <c r="AJ3170">
        <v>-3.2092616958779002E-3</v>
      </c>
      <c r="AK3170">
        <v>0.108545496552842</v>
      </c>
      <c r="AL3170">
        <v>6.3541779719447203E-2</v>
      </c>
      <c r="AM3170">
        <v>0.14516971361987499</v>
      </c>
      <c r="AN3170">
        <v>6.2411759814733403E-2</v>
      </c>
      <c r="AO3170">
        <v>4.1719703232610899</v>
      </c>
      <c r="AP3170">
        <v>1.87800289396557</v>
      </c>
      <c r="AQ3170">
        <v>25.123777389889501</v>
      </c>
      <c r="AR3170">
        <v>0.60572848688945202</v>
      </c>
      <c r="AS3170">
        <v>0.62360829793938</v>
      </c>
      <c r="AT3170">
        <v>-1</v>
      </c>
      <c r="AU3170">
        <v>-1</v>
      </c>
      <c r="AV3170">
        <v>0.113916196714409</v>
      </c>
      <c r="AW3170">
        <v>41.335809111532598</v>
      </c>
      <c r="AX3170">
        <v>41.001921563142801</v>
      </c>
      <c r="AY3170">
        <v>9.6368259759583505E-2</v>
      </c>
      <c r="AZ3170">
        <v>-14.145392237927799</v>
      </c>
      <c r="BA3170">
        <v>1350</v>
      </c>
    </row>
    <row r="3171" spans="1:100" x14ac:dyDescent="0.25">
      <c r="A3171">
        <v>6564</v>
      </c>
      <c r="B3171" t="s">
        <v>3404</v>
      </c>
      <c r="C3171">
        <v>3</v>
      </c>
      <c r="D3171">
        <v>4.5465154045525482</v>
      </c>
      <c r="E3171">
        <v>0.20880908717955707</v>
      </c>
      <c r="F3171">
        <v>0.37453239520180548</v>
      </c>
      <c r="G3171">
        <v>0.44534985024443929</v>
      </c>
      <c r="H3171">
        <v>3.1453943810774911E-2</v>
      </c>
      <c r="I3171">
        <v>0</v>
      </c>
      <c r="J3171">
        <v>1.8872366286464952</v>
      </c>
      <c r="K3171">
        <v>3.1453943810774911E-2</v>
      </c>
      <c r="L3171">
        <v>-0.99999999999999867</v>
      </c>
      <c r="M3171">
        <v>-0.99999999999999867</v>
      </c>
      <c r="N3171">
        <v>0.62907887621549874</v>
      </c>
      <c r="O3171">
        <v>6.8791018834434858</v>
      </c>
      <c r="P3171">
        <v>1.9918819343658334</v>
      </c>
      <c r="Q3171">
        <v>-1.7818084726455097</v>
      </c>
      <c r="R3171">
        <v>-0.31885159857368084</v>
      </c>
      <c r="S3171">
        <v>0.33503918857893883</v>
      </c>
      <c r="T3171">
        <v>0.39366150660732407</v>
      </c>
      <c r="U3171">
        <v>-0.16308745500071112</v>
      </c>
      <c r="V3171">
        <v>0</v>
      </c>
      <c r="W3171">
        <v>21.366371854991066</v>
      </c>
      <c r="X3171">
        <v>0.10522510464663437</v>
      </c>
      <c r="Y3171">
        <v>-0.99999999999999867</v>
      </c>
      <c r="Z3171">
        <v>-0.99999999999999867</v>
      </c>
      <c r="AA3171">
        <v>25.401517708947267</v>
      </c>
      <c r="AB3171">
        <v>-3.825588892412219E-2</v>
      </c>
      <c r="AC3171">
        <v>0.14084136999822133</v>
      </c>
      <c r="AD3171">
        <v>-1.5505532023501172E-2</v>
      </c>
      <c r="AE3171">
        <v>4.3539974525298959</v>
      </c>
      <c r="AF3171">
        <v>-0.99999999999999867</v>
      </c>
      <c r="AG3171">
        <v>-0.99999999999999867</v>
      </c>
      <c r="AH3171">
        <v>-0.99999999999999867</v>
      </c>
      <c r="AI3171">
        <v>0</v>
      </c>
      <c r="AJ3171">
        <v>0</v>
      </c>
      <c r="AK3171">
        <v>0.5548669754905291</v>
      </c>
      <c r="AL3171">
        <v>4.1769534455683294E-2</v>
      </c>
      <c r="AM3171">
        <v>0.10072844497885408</v>
      </c>
      <c r="AN3171">
        <v>-7.227293670953594E-3</v>
      </c>
      <c r="AO3171">
        <v>5.2925460019239976</v>
      </c>
      <c r="AP3171">
        <v>2.8165330504576702E-2</v>
      </c>
      <c r="AQ3171">
        <v>23.253608483637542</v>
      </c>
      <c r="AR3171">
        <v>0.5656132401855517</v>
      </c>
      <c r="AS3171">
        <v>0.13667904845740933</v>
      </c>
      <c r="AT3171">
        <v>-0.99999999999999867</v>
      </c>
      <c r="AU3171">
        <v>-0.99999999999999867</v>
      </c>
      <c r="AV3171">
        <v>0.12649825167075859</v>
      </c>
      <c r="AW3171">
        <v>32.308784922895377</v>
      </c>
      <c r="AX3171">
        <v>32.308784922895377</v>
      </c>
      <c r="AY3171">
        <v>-9.8911939033484386E-2</v>
      </c>
      <c r="AZ3171">
        <v>-26.11937906028767</v>
      </c>
      <c r="BA3171">
        <v>1339.6206183276181</v>
      </c>
      <c r="CU3171" t="e">
        <v>#N/A</v>
      </c>
      <c r="CV3171" t="e">
        <v>#N/A</v>
      </c>
    </row>
    <row r="3172" spans="1:100" x14ac:dyDescent="0.25">
      <c r="A3172">
        <v>6565</v>
      </c>
      <c r="B3172" t="s">
        <v>3405</v>
      </c>
      <c r="C3172">
        <v>3</v>
      </c>
      <c r="D3172">
        <v>5.2808043993331717</v>
      </c>
      <c r="E3172">
        <v>0</v>
      </c>
      <c r="F3172">
        <v>-0.10500436299044401</v>
      </c>
      <c r="G3172">
        <v>-0.10500436299044401</v>
      </c>
      <c r="H3172">
        <v>6.3621075603550695E-2</v>
      </c>
      <c r="I3172">
        <v>0</v>
      </c>
      <c r="J3172">
        <v>3.8172645362130404</v>
      </c>
      <c r="K3172">
        <v>6.3621075603550695E-2</v>
      </c>
      <c r="L3172">
        <v>-0.99999999999999967</v>
      </c>
      <c r="M3172">
        <v>-0.99999999999999967</v>
      </c>
      <c r="N3172">
        <v>1.2724215120710141</v>
      </c>
      <c r="O3172">
        <v>8.9930645725557703</v>
      </c>
      <c r="P3172">
        <v>0.54671043187296986</v>
      </c>
      <c r="Q3172">
        <v>-3.8880275138434595</v>
      </c>
      <c r="R3172">
        <v>-1.3071224383336144</v>
      </c>
      <c r="S3172">
        <v>0.24613319875943238</v>
      </c>
      <c r="T3172">
        <v>0.14017818943766311</v>
      </c>
      <c r="U3172">
        <v>2.1348448383747335E-2</v>
      </c>
      <c r="V3172">
        <v>0</v>
      </c>
      <c r="W3172">
        <v>13.761550439091675</v>
      </c>
      <c r="X3172">
        <v>0.28145595792171374</v>
      </c>
      <c r="Y3172">
        <v>-0.99999999999999967</v>
      </c>
      <c r="Z3172">
        <v>-0.99999999999999967</v>
      </c>
      <c r="AA3172">
        <v>13.361234208338473</v>
      </c>
      <c r="AB3172">
        <v>4.6523828027242005E-3</v>
      </c>
      <c r="AC3172">
        <v>2.7565859128254135E-2</v>
      </c>
      <c r="AD3172">
        <v>-1.4082117779370327E-2</v>
      </c>
      <c r="AE3172">
        <v>0.90680620758040065</v>
      </c>
      <c r="AF3172">
        <v>-0.99999999999999967</v>
      </c>
      <c r="AG3172">
        <v>-0.99999999999999967</v>
      </c>
      <c r="AH3172">
        <v>-0.99999999999999967</v>
      </c>
      <c r="AI3172">
        <v>0</v>
      </c>
      <c r="AJ3172">
        <v>0</v>
      </c>
      <c r="AK3172">
        <v>0.19761837070408458</v>
      </c>
      <c r="AL3172">
        <v>-0.59352858307347023</v>
      </c>
      <c r="AM3172">
        <v>-7.8909055272501624E-2</v>
      </c>
      <c r="AN3172">
        <v>-3.4307821899715811E-2</v>
      </c>
      <c r="AO3172">
        <v>-0.98463452829211717</v>
      </c>
      <c r="AP3172">
        <v>-3.8253384628602438</v>
      </c>
      <c r="AQ3172">
        <v>17.578814975304724</v>
      </c>
      <c r="AR3172">
        <v>0.4076598365808427</v>
      </c>
      <c r="AS3172">
        <v>0.34507703352526409</v>
      </c>
      <c r="AT3172">
        <v>-0.99999999999999967</v>
      </c>
      <c r="AU3172">
        <v>-0.99999999999999967</v>
      </c>
      <c r="AV3172">
        <v>-1.412126801324058</v>
      </c>
      <c r="AW3172">
        <v>18.528960318033985</v>
      </c>
      <c r="AX3172">
        <v>18.528960318033985</v>
      </c>
      <c r="AY3172">
        <v>0.19099724235816312</v>
      </c>
      <c r="AZ3172">
        <v>-20.986076902469481</v>
      </c>
      <c r="BA3172">
        <v>1318.6675700837259</v>
      </c>
      <c r="CU3172" t="e">
        <v>#N/A</v>
      </c>
      <c r="CV3172" t="e">
        <v>#N/A</v>
      </c>
    </row>
    <row r="3173" spans="1:100" x14ac:dyDescent="0.25">
      <c r="A3173">
        <v>6566</v>
      </c>
      <c r="B3173" t="s">
        <v>3406</v>
      </c>
      <c r="C3173">
        <v>3</v>
      </c>
      <c r="D3173">
        <v>0.70756517018357445</v>
      </c>
      <c r="E3173">
        <v>0</v>
      </c>
      <c r="F3173">
        <v>0</v>
      </c>
      <c r="G3173">
        <v>0</v>
      </c>
      <c r="H3173">
        <v>-7.4304833105934345E-2</v>
      </c>
      <c r="I3173">
        <v>0</v>
      </c>
      <c r="J3173">
        <v>-4.4582899863560606</v>
      </c>
      <c r="K3173">
        <v>-7.4304833105934345E-2</v>
      </c>
      <c r="L3173">
        <v>-1</v>
      </c>
      <c r="M3173">
        <v>-1</v>
      </c>
      <c r="N3173">
        <v>-1.4860966621186866</v>
      </c>
      <c r="O3173">
        <v>-3.7507248161724842</v>
      </c>
      <c r="P3173">
        <v>-0.37471169964440054</v>
      </c>
      <c r="Q3173">
        <v>-1.6229498968837637E-3</v>
      </c>
      <c r="R3173">
        <v>-5.2854982268300592E-2</v>
      </c>
      <c r="S3173">
        <v>0.34327936884680771</v>
      </c>
      <c r="T3173">
        <v>0.43164186067212901</v>
      </c>
      <c r="U3173">
        <v>0.34166704077732252</v>
      </c>
      <c r="V3173">
        <v>0</v>
      </c>
      <c r="W3173">
        <v>47.635724136087738</v>
      </c>
      <c r="X3173">
        <v>2.3077677690294953</v>
      </c>
      <c r="Y3173">
        <v>-1</v>
      </c>
      <c r="Z3173">
        <v>-1</v>
      </c>
      <c r="AA3173">
        <v>38.425848359168221</v>
      </c>
      <c r="AB3173">
        <v>-0.1534934345249038</v>
      </c>
      <c r="AC3173">
        <v>-5.9345285851968022E-3</v>
      </c>
      <c r="AD3173">
        <v>-2.3712452782923651E-2</v>
      </c>
      <c r="AE3173">
        <v>-9.1570207946512152</v>
      </c>
      <c r="AF3173">
        <v>-1</v>
      </c>
      <c r="AG3173">
        <v>-1</v>
      </c>
      <c r="AH3173">
        <v>-1</v>
      </c>
      <c r="AI3173">
        <v>0</v>
      </c>
      <c r="AJ3173">
        <v>0</v>
      </c>
      <c r="AK3173">
        <v>6.4579061292930487E-3</v>
      </c>
      <c r="AL3173">
        <v>-0.15734364409856705</v>
      </c>
      <c r="AM3173">
        <v>0.17838050154295143</v>
      </c>
      <c r="AN3173">
        <v>0.27770474277074936</v>
      </c>
      <c r="AO3173">
        <v>4.4918020692202454</v>
      </c>
      <c r="AP3173">
        <v>6.1559003487758996</v>
      </c>
      <c r="AQ3173">
        <v>43.177434149731688</v>
      </c>
      <c r="AR3173">
        <v>1.1165882702962586</v>
      </c>
      <c r="AS3173">
        <v>2.2334629359235607</v>
      </c>
      <c r="AT3173">
        <v>-1</v>
      </c>
      <c r="AU3173">
        <v>-1</v>
      </c>
      <c r="AV3173">
        <v>-5.2854982268300592E-2</v>
      </c>
      <c r="AW3173">
        <v>40.831023891771643</v>
      </c>
      <c r="AX3173">
        <v>40.831023891771643</v>
      </c>
      <c r="AY3173">
        <v>1.1930327525867822E-2</v>
      </c>
      <c r="AZ3173">
        <v>-34.018330480525528</v>
      </c>
      <c r="BA3173">
        <v>1322.6176786361307</v>
      </c>
    </row>
    <row r="3174" spans="1:100" x14ac:dyDescent="0.25">
      <c r="A3174">
        <v>6567</v>
      </c>
      <c r="B3174" t="s">
        <v>3407</v>
      </c>
      <c r="C3174">
        <v>3</v>
      </c>
      <c r="D3174">
        <v>4.6185669443186823</v>
      </c>
      <c r="E3174">
        <v>0</v>
      </c>
      <c r="F3174">
        <v>0</v>
      </c>
      <c r="G3174">
        <v>0</v>
      </c>
      <c r="H3174">
        <v>3.2579062426193722E-3</v>
      </c>
      <c r="I3174">
        <v>0</v>
      </c>
      <c r="J3174">
        <v>0.19547437455716232</v>
      </c>
      <c r="K3174">
        <v>3.2579062426193722E-3</v>
      </c>
      <c r="L3174">
        <v>-0.99999999999999978</v>
      </c>
      <c r="M3174">
        <v>-0.99999999999999978</v>
      </c>
      <c r="N3174">
        <v>6.5158124852387311E-2</v>
      </c>
      <c r="O3174">
        <v>4.8140413188758471</v>
      </c>
      <c r="P3174">
        <v>-0.32130138816791171</v>
      </c>
      <c r="Q3174">
        <v>4.4840632790315069E-2</v>
      </c>
      <c r="R3174">
        <v>-4.1440774496460164E-2</v>
      </c>
      <c r="S3174">
        <v>0.34163077211617016</v>
      </c>
      <c r="T3174">
        <v>0.33319518811395876</v>
      </c>
      <c r="U3174">
        <v>0.12564629193380472</v>
      </c>
      <c r="V3174">
        <v>0</v>
      </c>
      <c r="W3174">
        <v>31.888573836852572</v>
      </c>
      <c r="X3174">
        <v>1.1764748449394076</v>
      </c>
      <c r="Y3174">
        <v>-0.99999999999999978</v>
      </c>
      <c r="Z3174">
        <v>-0.99999999999999978</v>
      </c>
      <c r="AA3174">
        <v>30.868780334816037</v>
      </c>
      <c r="AB3174">
        <v>-8.0097027764928878E-3</v>
      </c>
      <c r="AC3174">
        <v>-2.8972349078741858E-3</v>
      </c>
      <c r="AD3174">
        <v>-8.6601168664344856E-3</v>
      </c>
      <c r="AE3174">
        <v>-0.97835272754008396</v>
      </c>
      <c r="AF3174">
        <v>-0.99999999999999978</v>
      </c>
      <c r="AG3174">
        <v>-0.99999999999999978</v>
      </c>
      <c r="AH3174">
        <v>-0.99999999999999978</v>
      </c>
      <c r="AI3174">
        <v>0</v>
      </c>
      <c r="AJ3174">
        <v>0</v>
      </c>
      <c r="AK3174">
        <v>9.1804930039805471E-2</v>
      </c>
      <c r="AL3174">
        <v>0.16017144794507535</v>
      </c>
      <c r="AM3174">
        <v>0.43462447879227933</v>
      </c>
      <c r="AN3174">
        <v>-8.7195582188630914E-3</v>
      </c>
      <c r="AO3174">
        <v>11.324636620006014</v>
      </c>
      <c r="AP3174">
        <v>0.58286828425379889</v>
      </c>
      <c r="AQ3174">
        <v>32.08404821140973</v>
      </c>
      <c r="AR3174">
        <v>0.80047225216393325</v>
      </c>
      <c r="AS3174">
        <v>1.1797327511820275</v>
      </c>
      <c r="AT3174">
        <v>-0.99999999999999978</v>
      </c>
      <c r="AU3174">
        <v>-0.99999999999999978</v>
      </c>
      <c r="AV3174">
        <v>-4.1440774496460164E-2</v>
      </c>
      <c r="AW3174">
        <v>36.265689937945687</v>
      </c>
      <c r="AX3174">
        <v>36.265689937945687</v>
      </c>
      <c r="AY3174">
        <v>0.1109805263303599</v>
      </c>
      <c r="AZ3174">
        <v>-40.852705317860227</v>
      </c>
      <c r="BA3174">
        <v>1291.5404008280586</v>
      </c>
    </row>
    <row r="3175" spans="1:100" x14ac:dyDescent="0.25">
      <c r="A3175">
        <v>6568</v>
      </c>
      <c r="B3175" t="s">
        <v>3408</v>
      </c>
      <c r="C3175">
        <v>3</v>
      </c>
      <c r="D3175">
        <v>3.511830143040414</v>
      </c>
      <c r="E3175">
        <v>0</v>
      </c>
      <c r="F3175">
        <v>-0.29618398055726558</v>
      </c>
      <c r="G3175">
        <v>-0.29618398055726558</v>
      </c>
      <c r="H3175">
        <v>-8.1240402933539235E-2</v>
      </c>
      <c r="I3175">
        <v>0</v>
      </c>
      <c r="J3175">
        <v>-4.8744241760123552</v>
      </c>
      <c r="K3175">
        <v>-8.1240402933539235E-2</v>
      </c>
      <c r="L3175">
        <v>-0.99999999999999989</v>
      </c>
      <c r="M3175">
        <v>-0.99999999999999989</v>
      </c>
      <c r="N3175">
        <v>-1.6248080586707849</v>
      </c>
      <c r="O3175">
        <v>-1.6587780135292092</v>
      </c>
      <c r="P3175">
        <v>0.67321608593220805</v>
      </c>
      <c r="Q3175">
        <v>1.3395558177681175</v>
      </c>
      <c r="R3175">
        <v>0.46987300286759887</v>
      </c>
      <c r="S3175">
        <v>0.33333333333333326</v>
      </c>
      <c r="T3175">
        <v>0.21448319115646342</v>
      </c>
      <c r="U3175">
        <v>-9.7539019699246998E-2</v>
      </c>
      <c r="V3175">
        <v>0</v>
      </c>
      <c r="W3175">
        <v>21.260716308963563</v>
      </c>
      <c r="X3175">
        <v>0.12005070644947805</v>
      </c>
      <c r="Y3175">
        <v>-0.99999999999999989</v>
      </c>
      <c r="Z3175">
        <v>-0.99999999999999989</v>
      </c>
      <c r="AA3175">
        <v>46.639959272606163</v>
      </c>
      <c r="AB3175">
        <v>0.31689858178601576</v>
      </c>
      <c r="AC3175">
        <v>0.13749820973367843</v>
      </c>
      <c r="AD3175">
        <v>4.3790607695805013E-2</v>
      </c>
      <c r="AE3175">
        <v>24.909369960774963</v>
      </c>
      <c r="AF3175">
        <v>-0.99999999999999989</v>
      </c>
      <c r="AG3175">
        <v>-0.99999999999999989</v>
      </c>
      <c r="AH3175">
        <v>-0.99999999999999989</v>
      </c>
      <c r="AI3175">
        <v>0</v>
      </c>
      <c r="AJ3175">
        <v>0</v>
      </c>
      <c r="AK3175">
        <v>2.8665663413363962E-2</v>
      </c>
      <c r="AL3175">
        <v>4.1998447246326974E-2</v>
      </c>
      <c r="AM3175">
        <v>0.46709434297182656</v>
      </c>
      <c r="AN3175">
        <v>0.13070371033576139</v>
      </c>
      <c r="AO3175">
        <v>11.820686891362483</v>
      </c>
      <c r="AP3175">
        <v>3.4775849946256709</v>
      </c>
      <c r="AQ3175">
        <v>16.386292132951198</v>
      </c>
      <c r="AR3175">
        <v>0.45027750479054962</v>
      </c>
      <c r="AS3175">
        <v>3.8810303515938574E-2</v>
      </c>
      <c r="AT3175">
        <v>-0.99999999999999989</v>
      </c>
      <c r="AU3175">
        <v>-0.99999999999999989</v>
      </c>
      <c r="AV3175">
        <v>0.17368902231033309</v>
      </c>
      <c r="AW3175">
        <v>48.458766253702592</v>
      </c>
      <c r="AX3175">
        <v>48.458766253702592</v>
      </c>
      <c r="AY3175">
        <v>4.5318436283744094E-2</v>
      </c>
      <c r="AZ3175">
        <v>-19.236630857946928</v>
      </c>
      <c r="BA3175">
        <v>1357.8880199313778</v>
      </c>
    </row>
    <row r="3176" spans="1:100" x14ac:dyDescent="0.25">
      <c r="A3176">
        <v>6569</v>
      </c>
      <c r="B3176" t="s">
        <v>1544</v>
      </c>
      <c r="C3176">
        <v>1</v>
      </c>
      <c r="D3176">
        <v>3.6780808625294901</v>
      </c>
      <c r="E3176">
        <v>2.1757476414710399E-2</v>
      </c>
      <c r="F3176">
        <v>5.7515663270048999E-2</v>
      </c>
      <c r="G3176">
        <v>6.3638324821297304E-2</v>
      </c>
      <c r="H3176">
        <v>4.4731895715573101E-2</v>
      </c>
      <c r="I3176">
        <v>0</v>
      </c>
      <c r="J3176">
        <v>2.6839137429343798</v>
      </c>
      <c r="K3176">
        <v>4.4731895715573101E-2</v>
      </c>
      <c r="L3176">
        <v>-1</v>
      </c>
      <c r="M3176">
        <v>-1</v>
      </c>
      <c r="N3176">
        <v>0.894637914311463</v>
      </c>
      <c r="O3176">
        <v>6.42563293028517</v>
      </c>
      <c r="P3176">
        <v>8.4867148022695807E-2</v>
      </c>
      <c r="Q3176">
        <v>0.153507344323627</v>
      </c>
      <c r="R3176">
        <v>5.0277871893111802E-2</v>
      </c>
      <c r="S3176">
        <v>0.32916601326620298</v>
      </c>
      <c r="T3176">
        <v>0.23975694309620599</v>
      </c>
      <c r="U3176">
        <v>4.00147922229208E-2</v>
      </c>
      <c r="V3176">
        <v>-3.2092616958779002E-3</v>
      </c>
      <c r="W3176">
        <v>22.4398636469551</v>
      </c>
      <c r="X3176">
        <v>0.57887640222380699</v>
      </c>
      <c r="Y3176">
        <v>-1</v>
      </c>
      <c r="Z3176">
        <v>-1</v>
      </c>
      <c r="AA3176">
        <v>33.0321732872819</v>
      </c>
      <c r="AB3176">
        <v>0.100272451404467</v>
      </c>
      <c r="AC3176">
        <v>4.1627991656747201E-2</v>
      </c>
      <c r="AD3176">
        <v>6.8940192307458195E-2</v>
      </c>
      <c r="AE3176">
        <v>10.542031768433599</v>
      </c>
      <c r="AF3176">
        <v>-1</v>
      </c>
      <c r="AG3176">
        <v>-1</v>
      </c>
      <c r="AH3176">
        <v>-1</v>
      </c>
      <c r="AI3176">
        <v>-6.4806894010443399E-4</v>
      </c>
      <c r="AJ3176">
        <v>-3.2092616958779002E-3</v>
      </c>
      <c r="AK3176">
        <v>0.108545496552842</v>
      </c>
      <c r="AL3176">
        <v>6.3541779719447203E-2</v>
      </c>
      <c r="AM3176">
        <v>0.14516971361987499</v>
      </c>
      <c r="AN3176">
        <v>6.2411759814733403E-2</v>
      </c>
      <c r="AO3176">
        <v>4.1719703232610899</v>
      </c>
      <c r="AP3176">
        <v>1.87800289396557</v>
      </c>
      <c r="AQ3176">
        <v>25.123777389889501</v>
      </c>
      <c r="AR3176">
        <v>0.60572848688945202</v>
      </c>
      <c r="AS3176">
        <v>0.62360829793938</v>
      </c>
      <c r="AT3176">
        <v>-1</v>
      </c>
      <c r="AU3176">
        <v>-1</v>
      </c>
      <c r="AV3176">
        <v>0.113916196714409</v>
      </c>
      <c r="AW3176">
        <v>41.335809111532598</v>
      </c>
      <c r="AX3176">
        <v>41.001921563142801</v>
      </c>
      <c r="AY3176">
        <v>9.6368259759583505E-2</v>
      </c>
      <c r="AZ3176">
        <v>-14.145392237927799</v>
      </c>
      <c r="BA3176">
        <v>1350</v>
      </c>
    </row>
    <row r="3177" spans="1:100" x14ac:dyDescent="0.25">
      <c r="A3177">
        <v>6570</v>
      </c>
      <c r="B3177" t="s">
        <v>3409</v>
      </c>
      <c r="C3177">
        <v>3</v>
      </c>
      <c r="D3177">
        <v>4.6735789981392077</v>
      </c>
      <c r="E3177">
        <v>0</v>
      </c>
      <c r="F3177">
        <v>0</v>
      </c>
      <c r="G3177">
        <v>0</v>
      </c>
      <c r="H3177">
        <v>0.22618248331953339</v>
      </c>
      <c r="I3177">
        <v>0</v>
      </c>
      <c r="J3177">
        <v>13.570948999172</v>
      </c>
      <c r="K3177">
        <v>0.22618248331953339</v>
      </c>
      <c r="L3177">
        <v>-1.0000000000000004</v>
      </c>
      <c r="M3177">
        <v>-1.0000000000000004</v>
      </c>
      <c r="N3177">
        <v>4.523649666390666</v>
      </c>
      <c r="O3177">
        <v>18.244527997311202</v>
      </c>
      <c r="P3177">
        <v>1.7551157572256781E-2</v>
      </c>
      <c r="Q3177">
        <v>0.19352230679110091</v>
      </c>
      <c r="R3177">
        <v>7.2651551591435631E-2</v>
      </c>
      <c r="S3177">
        <v>0.34871092173814311</v>
      </c>
      <c r="T3177">
        <v>0.2924805311159695</v>
      </c>
      <c r="U3177">
        <v>0.18563355938254217</v>
      </c>
      <c r="V3177">
        <v>0</v>
      </c>
      <c r="W3177">
        <v>24.025701156684867</v>
      </c>
      <c r="X3177">
        <v>1.1198810384269398</v>
      </c>
      <c r="Y3177">
        <v>-1.0000000000000004</v>
      </c>
      <c r="Z3177">
        <v>-1.0000000000000004</v>
      </c>
      <c r="AA3177">
        <v>15.220213643799681</v>
      </c>
      <c r="AB3177">
        <v>0.14872144203045043</v>
      </c>
      <c r="AC3177">
        <v>-0.29214436177791064</v>
      </c>
      <c r="AD3177">
        <v>-3.4139861542072353E-2</v>
      </c>
      <c r="AE3177">
        <v>-8.8781390644766134</v>
      </c>
      <c r="AF3177">
        <v>-1.0000000000000004</v>
      </c>
      <c r="AG3177">
        <v>-1.0000000000000004</v>
      </c>
      <c r="AH3177">
        <v>-1.0000000000000004</v>
      </c>
      <c r="AI3177">
        <v>0</v>
      </c>
      <c r="AJ3177">
        <v>0</v>
      </c>
      <c r="AK3177">
        <v>-6.062939116930418E-2</v>
      </c>
      <c r="AL3177">
        <v>0.43804695000570221</v>
      </c>
      <c r="AM3177">
        <v>3.8698185055430864E-2</v>
      </c>
      <c r="AN3177">
        <v>-0.13521325702255449</v>
      </c>
      <c r="AO3177">
        <v>0.66430767053925099</v>
      </c>
      <c r="AP3177">
        <v>-1.1900966755353508</v>
      </c>
      <c r="AQ3177">
        <v>37.596650155856864</v>
      </c>
      <c r="AR3177">
        <v>0.82682501223665505</v>
      </c>
      <c r="AS3177">
        <v>1.3460635217464734</v>
      </c>
      <c r="AT3177">
        <v>-1.0000000000000004</v>
      </c>
      <c r="AU3177">
        <v>-1.0000000000000004</v>
      </c>
      <c r="AV3177">
        <v>7.2651551591435631E-2</v>
      </c>
      <c r="AW3177">
        <v>32.274644965575547</v>
      </c>
      <c r="AX3177">
        <v>32.274644965575547</v>
      </c>
      <c r="AY3177">
        <v>4.7522717397023968E-2</v>
      </c>
      <c r="AZ3177">
        <v>-37.628388148824328</v>
      </c>
      <c r="BA3177">
        <v>1358.7187836950363</v>
      </c>
    </row>
    <row r="3178" spans="1:100" x14ac:dyDescent="0.25">
      <c r="A3178">
        <v>6571</v>
      </c>
      <c r="B3178" t="s">
        <v>3410</v>
      </c>
      <c r="C3178">
        <v>3</v>
      </c>
      <c r="D3178">
        <v>4.2541722470220149</v>
      </c>
      <c r="E3178">
        <v>0.33582857257488508</v>
      </c>
      <c r="F3178">
        <v>-0.26685542656879269</v>
      </c>
      <c r="G3178">
        <v>-0.15240400219246542</v>
      </c>
      <c r="H3178">
        <v>8.4285097441895943E-3</v>
      </c>
      <c r="I3178">
        <v>0</v>
      </c>
      <c r="J3178">
        <v>0.50571058465137453</v>
      </c>
      <c r="K3178">
        <v>8.4285097441895943E-3</v>
      </c>
      <c r="L3178">
        <v>-1.0000000000000007</v>
      </c>
      <c r="M3178">
        <v>-1.0000000000000007</v>
      </c>
      <c r="N3178">
        <v>0.16857019488379171</v>
      </c>
      <c r="O3178">
        <v>4.6074788294809244</v>
      </c>
      <c r="P3178">
        <v>5.8888463967982601</v>
      </c>
      <c r="Q3178">
        <v>7.5513266210968849E-2</v>
      </c>
      <c r="R3178">
        <v>0.4959225206339205</v>
      </c>
      <c r="S3178">
        <v>0.3488595489339239</v>
      </c>
      <c r="T3178">
        <v>7.4585297181265997E-2</v>
      </c>
      <c r="U3178">
        <v>-1.9375710303351463E-2</v>
      </c>
      <c r="V3178">
        <v>0</v>
      </c>
      <c r="W3178">
        <v>15.825625042705953</v>
      </c>
      <c r="X3178">
        <v>7.8765459005526992E-2</v>
      </c>
      <c r="Y3178">
        <v>-1.0000000000000007</v>
      </c>
      <c r="Z3178">
        <v>-1.0000000000000007</v>
      </c>
      <c r="AA3178">
        <v>1.4064244421200411</v>
      </c>
      <c r="AB3178">
        <v>-0.14004527697729263</v>
      </c>
      <c r="AC3178">
        <v>-6.845339275270064E-2</v>
      </c>
      <c r="AD3178">
        <v>-8.9803792694403431E-2</v>
      </c>
      <c r="AE3178">
        <v>-14.91512312121983</v>
      </c>
      <c r="AF3178">
        <v>-1.0000000000000007</v>
      </c>
      <c r="AG3178">
        <v>-1.0000000000000007</v>
      </c>
      <c r="AH3178">
        <v>-1.0000000000000007</v>
      </c>
      <c r="AI3178">
        <v>0</v>
      </c>
      <c r="AJ3178">
        <v>0</v>
      </c>
      <c r="AK3178">
        <v>0.26072337640890209</v>
      </c>
      <c r="AL3178">
        <v>3.435114196562182E-2</v>
      </c>
      <c r="AM3178">
        <v>-0.11721280696481531</v>
      </c>
      <c r="AN3178">
        <v>-2.0187007689628236E-2</v>
      </c>
      <c r="AO3178">
        <v>-1.6267032920758726</v>
      </c>
      <c r="AP3178">
        <v>-0.33291948241259695</v>
      </c>
      <c r="AQ3178">
        <v>16.33133562735733</v>
      </c>
      <c r="AR3178">
        <v>0.40406913581183879</v>
      </c>
      <c r="AS3178">
        <v>8.7193968749716466E-2</v>
      </c>
      <c r="AT3178">
        <v>-1.0000000000000007</v>
      </c>
      <c r="AU3178">
        <v>-1.0000000000000007</v>
      </c>
      <c r="AV3178">
        <v>0.34351851844145509</v>
      </c>
      <c r="AW3178">
        <v>5.6809837891883719</v>
      </c>
      <c r="AX3178">
        <v>5.6809837891883719</v>
      </c>
      <c r="AY3178">
        <v>-0.24150330874306961</v>
      </c>
      <c r="AZ3178">
        <v>-53.587058538373064</v>
      </c>
      <c r="BA3178">
        <v>1293.7336938324866</v>
      </c>
      <c r="CU3178" t="e">
        <v>#N/A</v>
      </c>
      <c r="CV3178" t="e">
        <v>#N/A</v>
      </c>
    </row>
    <row r="3179" spans="1:100" x14ac:dyDescent="0.25">
      <c r="A3179">
        <v>6573</v>
      </c>
      <c r="B3179" t="s">
        <v>3411</v>
      </c>
      <c r="C3179">
        <v>1</v>
      </c>
      <c r="D3179">
        <v>3.6780808625294901</v>
      </c>
      <c r="E3179">
        <v>2.1757476414710399E-2</v>
      </c>
      <c r="F3179">
        <v>5.7515663270048999E-2</v>
      </c>
      <c r="G3179">
        <v>6.3638324821297304E-2</v>
      </c>
      <c r="H3179">
        <v>4.4731895715573101E-2</v>
      </c>
      <c r="I3179">
        <v>0</v>
      </c>
      <c r="J3179">
        <v>2.6839137429343798</v>
      </c>
      <c r="K3179">
        <v>4.4731895715573101E-2</v>
      </c>
      <c r="L3179">
        <v>-1</v>
      </c>
      <c r="M3179">
        <v>-1</v>
      </c>
      <c r="N3179">
        <v>0.894637914311463</v>
      </c>
      <c r="O3179">
        <v>6.42563293028517</v>
      </c>
      <c r="P3179">
        <v>8.4867148022695807E-2</v>
      </c>
      <c r="Q3179">
        <v>0.153507344323627</v>
      </c>
      <c r="R3179">
        <v>5.0277871893111802E-2</v>
      </c>
      <c r="S3179">
        <v>0.32916601326620298</v>
      </c>
      <c r="T3179">
        <v>0.23975694309620599</v>
      </c>
      <c r="U3179">
        <v>4.00147922229208E-2</v>
      </c>
      <c r="V3179">
        <v>-3.2092616958779002E-3</v>
      </c>
      <c r="W3179">
        <v>22.4398636469551</v>
      </c>
      <c r="X3179">
        <v>0.57887640222380699</v>
      </c>
      <c r="Y3179">
        <v>-1</v>
      </c>
      <c r="Z3179">
        <v>-1</v>
      </c>
      <c r="AA3179">
        <v>33.0321732872819</v>
      </c>
      <c r="AB3179">
        <v>0.100272451404467</v>
      </c>
      <c r="AC3179">
        <v>4.1627991656747201E-2</v>
      </c>
      <c r="AD3179">
        <v>6.8940192307458195E-2</v>
      </c>
      <c r="AE3179">
        <v>10.542031768433599</v>
      </c>
      <c r="AF3179">
        <v>-1</v>
      </c>
      <c r="AG3179">
        <v>-1</v>
      </c>
      <c r="AH3179">
        <v>-1</v>
      </c>
      <c r="AI3179">
        <v>-6.4806894010443399E-4</v>
      </c>
      <c r="AJ3179">
        <v>-3.2092616958779002E-3</v>
      </c>
      <c r="AK3179">
        <v>0.108545496552842</v>
      </c>
      <c r="AL3179">
        <v>6.3541779719447203E-2</v>
      </c>
      <c r="AM3179">
        <v>0.14516971361987499</v>
      </c>
      <c r="AN3179">
        <v>6.2411759814733403E-2</v>
      </c>
      <c r="AO3179">
        <v>4.1719703232610899</v>
      </c>
      <c r="AP3179">
        <v>1.87800289396557</v>
      </c>
      <c r="AQ3179">
        <v>25.123777389889501</v>
      </c>
      <c r="AR3179">
        <v>0.60572848688945202</v>
      </c>
      <c r="AS3179">
        <v>0.62360829793938</v>
      </c>
      <c r="AT3179">
        <v>-1</v>
      </c>
      <c r="AU3179">
        <v>-1</v>
      </c>
      <c r="AV3179">
        <v>0.113916196714409</v>
      </c>
      <c r="AW3179">
        <v>41.335809111532598</v>
      </c>
      <c r="AX3179">
        <v>41.001921563142801</v>
      </c>
      <c r="AY3179">
        <v>9.6368259759583505E-2</v>
      </c>
      <c r="AZ3179">
        <v>-14.145392237927799</v>
      </c>
      <c r="BA3179">
        <v>1350</v>
      </c>
    </row>
    <row r="3180" spans="1:100" x14ac:dyDescent="0.25">
      <c r="A3180">
        <v>6574</v>
      </c>
      <c r="B3180" t="s">
        <v>3412</v>
      </c>
      <c r="C3180">
        <v>1</v>
      </c>
      <c r="D3180">
        <v>3.6780808625294901</v>
      </c>
      <c r="E3180">
        <v>2.1757476414710399E-2</v>
      </c>
      <c r="F3180">
        <v>5.7515663270048999E-2</v>
      </c>
      <c r="G3180">
        <v>6.3638324821297304E-2</v>
      </c>
      <c r="H3180">
        <v>4.4731895715573101E-2</v>
      </c>
      <c r="I3180">
        <v>0</v>
      </c>
      <c r="J3180">
        <v>2.6839137429343798</v>
      </c>
      <c r="K3180">
        <v>4.4731895715573101E-2</v>
      </c>
      <c r="L3180">
        <v>-1</v>
      </c>
      <c r="M3180">
        <v>-1</v>
      </c>
      <c r="N3180">
        <v>0.894637914311463</v>
      </c>
      <c r="O3180">
        <v>6.42563293028517</v>
      </c>
      <c r="P3180">
        <v>8.4867148022695807E-2</v>
      </c>
      <c r="Q3180">
        <v>0.153507344323627</v>
      </c>
      <c r="R3180">
        <v>5.0277871893111802E-2</v>
      </c>
      <c r="S3180">
        <v>0.32916601326620298</v>
      </c>
      <c r="T3180">
        <v>0.23975694309620599</v>
      </c>
      <c r="U3180">
        <v>4.00147922229208E-2</v>
      </c>
      <c r="V3180">
        <v>-3.2092616958779002E-3</v>
      </c>
      <c r="W3180">
        <v>22.4398636469551</v>
      </c>
      <c r="X3180">
        <v>0.57887640222380699</v>
      </c>
      <c r="Y3180">
        <v>-1</v>
      </c>
      <c r="Z3180">
        <v>-1</v>
      </c>
      <c r="AA3180">
        <v>33.0321732872819</v>
      </c>
      <c r="AB3180">
        <v>0.100272451404467</v>
      </c>
      <c r="AC3180">
        <v>4.1627991656747201E-2</v>
      </c>
      <c r="AD3180">
        <v>6.8940192307458195E-2</v>
      </c>
      <c r="AE3180">
        <v>10.542031768433599</v>
      </c>
      <c r="AF3180">
        <v>-1</v>
      </c>
      <c r="AG3180">
        <v>-1</v>
      </c>
      <c r="AH3180">
        <v>-1</v>
      </c>
      <c r="AI3180">
        <v>-6.4806894010443399E-4</v>
      </c>
      <c r="AJ3180">
        <v>-3.2092616958779002E-3</v>
      </c>
      <c r="AK3180">
        <v>0.108545496552842</v>
      </c>
      <c r="AL3180">
        <v>6.3541779719447203E-2</v>
      </c>
      <c r="AM3180">
        <v>0.14516971361987499</v>
      </c>
      <c r="AN3180">
        <v>6.2411759814733403E-2</v>
      </c>
      <c r="AO3180">
        <v>4.1719703232610899</v>
      </c>
      <c r="AP3180">
        <v>1.87800289396557</v>
      </c>
      <c r="AQ3180">
        <v>25.123777389889501</v>
      </c>
      <c r="AR3180">
        <v>0.60572848688945202</v>
      </c>
      <c r="AS3180">
        <v>0.62360829793938</v>
      </c>
      <c r="AT3180">
        <v>-1</v>
      </c>
      <c r="AU3180">
        <v>-1</v>
      </c>
      <c r="AV3180">
        <v>0.113916196714409</v>
      </c>
      <c r="AW3180">
        <v>41.335809111532598</v>
      </c>
      <c r="AX3180">
        <v>41.001921563142801</v>
      </c>
      <c r="AY3180">
        <v>9.6368259759583505E-2</v>
      </c>
      <c r="AZ3180">
        <v>-14.145392237927799</v>
      </c>
      <c r="BA3180">
        <v>1350</v>
      </c>
    </row>
    <row r="3181" spans="1:100" x14ac:dyDescent="0.25">
      <c r="A3181">
        <v>6575</v>
      </c>
      <c r="B3181" t="s">
        <v>3413</v>
      </c>
      <c r="C3181">
        <v>1</v>
      </c>
      <c r="D3181">
        <v>3.6780808625294901</v>
      </c>
      <c r="E3181">
        <v>2.1757476414710399E-2</v>
      </c>
      <c r="F3181">
        <v>5.7515663270048999E-2</v>
      </c>
      <c r="G3181">
        <v>6.3638324821297304E-2</v>
      </c>
      <c r="H3181">
        <v>4.4731895715573101E-2</v>
      </c>
      <c r="I3181">
        <v>0</v>
      </c>
      <c r="J3181">
        <v>2.6839137429343798</v>
      </c>
      <c r="K3181">
        <v>4.4731895715573101E-2</v>
      </c>
      <c r="L3181">
        <v>-1</v>
      </c>
      <c r="M3181">
        <v>-1</v>
      </c>
      <c r="N3181">
        <v>0.894637914311463</v>
      </c>
      <c r="O3181">
        <v>6.42563293028517</v>
      </c>
      <c r="P3181">
        <v>8.4867148022695807E-2</v>
      </c>
      <c r="Q3181">
        <v>0.153507344323627</v>
      </c>
      <c r="R3181">
        <v>5.0277871893111802E-2</v>
      </c>
      <c r="S3181">
        <v>0.32916601326620298</v>
      </c>
      <c r="T3181">
        <v>0.23975694309620599</v>
      </c>
      <c r="U3181">
        <v>4.00147922229208E-2</v>
      </c>
      <c r="V3181">
        <v>-3.2092616958779002E-3</v>
      </c>
      <c r="W3181">
        <v>22.4398636469551</v>
      </c>
      <c r="X3181">
        <v>0.57887640222380699</v>
      </c>
      <c r="Y3181">
        <v>-1</v>
      </c>
      <c r="Z3181">
        <v>-1</v>
      </c>
      <c r="AA3181">
        <v>33.0321732872819</v>
      </c>
      <c r="AB3181">
        <v>0.100272451404467</v>
      </c>
      <c r="AC3181">
        <v>4.1627991656747201E-2</v>
      </c>
      <c r="AD3181">
        <v>6.8940192307458195E-2</v>
      </c>
      <c r="AE3181">
        <v>10.542031768433599</v>
      </c>
      <c r="AF3181">
        <v>-1</v>
      </c>
      <c r="AG3181">
        <v>-1</v>
      </c>
      <c r="AH3181">
        <v>-1</v>
      </c>
      <c r="AI3181">
        <v>-6.4806894010443399E-4</v>
      </c>
      <c r="AJ3181">
        <v>-3.2092616958779002E-3</v>
      </c>
      <c r="AK3181">
        <v>0.108545496552842</v>
      </c>
      <c r="AL3181">
        <v>6.3541779719447203E-2</v>
      </c>
      <c r="AM3181">
        <v>0.14516971361987499</v>
      </c>
      <c r="AN3181">
        <v>6.2411759814733403E-2</v>
      </c>
      <c r="AO3181">
        <v>4.1719703232610899</v>
      </c>
      <c r="AP3181">
        <v>1.87800289396557</v>
      </c>
      <c r="AQ3181">
        <v>25.123777389889501</v>
      </c>
      <c r="AR3181">
        <v>0.60572848688945202</v>
      </c>
      <c r="AS3181">
        <v>0.62360829793938</v>
      </c>
      <c r="AT3181">
        <v>-1</v>
      </c>
      <c r="AU3181">
        <v>-1</v>
      </c>
      <c r="AV3181">
        <v>0.113916196714409</v>
      </c>
      <c r="AW3181">
        <v>41.335809111532598</v>
      </c>
      <c r="AX3181">
        <v>41.001921563142801</v>
      </c>
      <c r="AY3181">
        <v>9.6368259759583505E-2</v>
      </c>
      <c r="AZ3181">
        <v>-14.145392237927799</v>
      </c>
      <c r="BA3181">
        <v>1350</v>
      </c>
    </row>
    <row r="3182" spans="1:100" x14ac:dyDescent="0.25">
      <c r="A3182">
        <v>6579</v>
      </c>
      <c r="B3182" t="s">
        <v>3414</v>
      </c>
      <c r="C3182">
        <v>3</v>
      </c>
      <c r="D3182">
        <v>5.1878333126102678</v>
      </c>
      <c r="E3182">
        <v>-2.6966494472953481E-3</v>
      </c>
      <c r="F3182">
        <v>-0.58073606106770226</v>
      </c>
      <c r="G3182">
        <v>-0.58073606106770226</v>
      </c>
      <c r="H3182">
        <v>0.35042922539548127</v>
      </c>
      <c r="I3182">
        <v>0</v>
      </c>
      <c r="J3182">
        <v>21.025753523728866</v>
      </c>
      <c r="K3182">
        <v>0.35042922539548127</v>
      </c>
      <c r="L3182">
        <v>-1</v>
      </c>
      <c r="M3182">
        <v>-1</v>
      </c>
      <c r="N3182">
        <v>7.0085845079096227</v>
      </c>
      <c r="O3182">
        <v>25.632850775271436</v>
      </c>
      <c r="P3182">
        <v>1.6316822696822375</v>
      </c>
      <c r="Q3182">
        <v>-1.9529957109108529</v>
      </c>
      <c r="R3182">
        <v>-0.59126375443746781</v>
      </c>
      <c r="S3182">
        <v>0.32714344060177258</v>
      </c>
      <c r="T3182">
        <v>0.37703936378741743</v>
      </c>
      <c r="U3182">
        <v>0.48844696522339059</v>
      </c>
      <c r="V3182">
        <v>-2.6966494472953481E-3</v>
      </c>
      <c r="W3182">
        <v>33.580155790792176</v>
      </c>
      <c r="X3182">
        <v>2.3350675736575828</v>
      </c>
      <c r="Y3182">
        <v>-1</v>
      </c>
      <c r="Z3182">
        <v>-1</v>
      </c>
      <c r="AA3182">
        <v>71.956377606056066</v>
      </c>
      <c r="AB3182">
        <v>0.25520454327605113</v>
      </c>
      <c r="AC3182">
        <v>0.27744012757607667</v>
      </c>
      <c r="AD3182">
        <v>0.24670504054190009</v>
      </c>
      <c r="AE3182">
        <v>38.967485569701381</v>
      </c>
      <c r="AF3182">
        <v>-1</v>
      </c>
      <c r="AG3182">
        <v>-1</v>
      </c>
      <c r="AH3182">
        <v>-1</v>
      </c>
      <c r="AI3182">
        <v>-5.5345277583190459E-2</v>
      </c>
      <c r="AJ3182">
        <v>-2.6966494472953481E-3</v>
      </c>
      <c r="AK3182">
        <v>-3.9081185023665303E-2</v>
      </c>
      <c r="AL3182">
        <v>0.47297050992297879</v>
      </c>
      <c r="AM3182">
        <v>-8.3085251672123966E-2</v>
      </c>
      <c r="AN3182">
        <v>6.7092161672118927E-2</v>
      </c>
      <c r="AO3182">
        <v>-2.2725372169214255</v>
      </c>
      <c r="AP3182">
        <v>4.0421565914178661</v>
      </c>
      <c r="AQ3182">
        <v>54.605909314521035</v>
      </c>
      <c r="AR3182">
        <v>1.1899331201652847</v>
      </c>
      <c r="AS3182">
        <v>2.6854967990530634</v>
      </c>
      <c r="AT3182">
        <v>-1</v>
      </c>
      <c r="AU3182">
        <v>-1</v>
      </c>
      <c r="AV3182">
        <v>-1.1719998155051705</v>
      </c>
      <c r="AW3182">
        <v>101.63138497274537</v>
      </c>
      <c r="AX3182">
        <v>100.25481447635198</v>
      </c>
      <c r="AY3182">
        <v>0.29131774791466913</v>
      </c>
      <c r="AZ3182">
        <v>55.763337547098558</v>
      </c>
      <c r="BA3182">
        <v>1477.9318181477583</v>
      </c>
    </row>
    <row r="3183" spans="1:100" x14ac:dyDescent="0.25">
      <c r="A3183">
        <v>6580</v>
      </c>
      <c r="B3183" t="s">
        <v>3415</v>
      </c>
      <c r="C3183">
        <v>3</v>
      </c>
      <c r="D3183">
        <v>5.2397553618086246</v>
      </c>
      <c r="E3183">
        <v>3.1835118774646454E-2</v>
      </c>
      <c r="F3183">
        <v>-0.30251227134416597</v>
      </c>
      <c r="G3183">
        <v>-0.29081140109633197</v>
      </c>
      <c r="H3183">
        <v>5.2407717893656169E-2</v>
      </c>
      <c r="I3183">
        <v>0</v>
      </c>
      <c r="J3183">
        <v>3.1444630736193675</v>
      </c>
      <c r="K3183">
        <v>5.2407717893656169E-2</v>
      </c>
      <c r="L3183">
        <v>-0.99999999999999989</v>
      </c>
      <c r="M3183">
        <v>-0.99999999999999989</v>
      </c>
      <c r="N3183">
        <v>1.0481543578731238</v>
      </c>
      <c r="O3183">
        <v>8.093407034331662</v>
      </c>
      <c r="P3183">
        <v>-1.0249097344289964</v>
      </c>
      <c r="Q3183">
        <v>1.552815052652248</v>
      </c>
      <c r="R3183">
        <v>0.43233098104518863</v>
      </c>
      <c r="S3183">
        <v>0.35319005569906503</v>
      </c>
      <c r="T3183">
        <v>0.31259301648446308</v>
      </c>
      <c r="U3183">
        <v>-4.8493486877397657E-2</v>
      </c>
      <c r="V3183">
        <v>0</v>
      </c>
      <c r="W3183">
        <v>22.595274696498965</v>
      </c>
      <c r="X3183">
        <v>0.39866108993141086</v>
      </c>
      <c r="Y3183">
        <v>-0.99999999999999989</v>
      </c>
      <c r="Z3183">
        <v>-0.99999999999999989</v>
      </c>
      <c r="AA3183">
        <v>34.786549246988287</v>
      </c>
      <c r="AB3183">
        <v>0.3120579028767721</v>
      </c>
      <c r="AC3183">
        <v>0.10037592615898201</v>
      </c>
      <c r="AD3183">
        <v>-0.17725495764687171</v>
      </c>
      <c r="AE3183">
        <v>11.758943569444122</v>
      </c>
      <c r="AF3183">
        <v>-0.99999999999999989</v>
      </c>
      <c r="AG3183">
        <v>-0.99999999999999989</v>
      </c>
      <c r="AH3183">
        <v>-0.99999999999999989</v>
      </c>
      <c r="AI3183">
        <v>0</v>
      </c>
      <c r="AJ3183">
        <v>0</v>
      </c>
      <c r="AK3183">
        <v>-8.0647421208885919E-2</v>
      </c>
      <c r="AL3183">
        <v>0.32928908943351609</v>
      </c>
      <c r="AM3183">
        <v>-2.0810081608989856E-3</v>
      </c>
      <c r="AN3183">
        <v>6.9571804317853328E-2</v>
      </c>
      <c r="AO3183">
        <v>-0.4552623100669046</v>
      </c>
      <c r="AP3183">
        <v>3.3857405551139137</v>
      </c>
      <c r="AQ3183">
        <v>25.739737770118349</v>
      </c>
      <c r="AR3183">
        <v>0.61728958530613054</v>
      </c>
      <c r="AS3183">
        <v>0.45106880782506709</v>
      </c>
      <c r="AT3183">
        <v>-0.99999999999999989</v>
      </c>
      <c r="AU3183">
        <v>-0.99999999999999989</v>
      </c>
      <c r="AV3183">
        <v>0.14151957994885661</v>
      </c>
      <c r="AW3183">
        <v>46.26569683643384</v>
      </c>
      <c r="AX3183">
        <v>46.26569683643384</v>
      </c>
      <c r="AY3183">
        <v>8.9753966772798371E-2</v>
      </c>
      <c r="AZ3183">
        <v>-4.398691419734619</v>
      </c>
      <c r="BA3183">
        <v>1388.7625315439323</v>
      </c>
      <c r="CU3183" t="e">
        <v>#N/A</v>
      </c>
      <c r="CV3183" t="e">
        <v>#N/A</v>
      </c>
    </row>
    <row r="3184" spans="1:100" x14ac:dyDescent="0.25">
      <c r="A3184">
        <v>6581</v>
      </c>
      <c r="B3184" t="s">
        <v>3416</v>
      </c>
      <c r="C3184">
        <v>1</v>
      </c>
      <c r="D3184">
        <v>3.6780808625294901</v>
      </c>
      <c r="E3184">
        <v>2.1757476414710399E-2</v>
      </c>
      <c r="F3184">
        <v>5.7515663270048999E-2</v>
      </c>
      <c r="G3184">
        <v>6.3638324821297304E-2</v>
      </c>
      <c r="H3184">
        <v>4.4731895715573101E-2</v>
      </c>
      <c r="I3184">
        <v>0</v>
      </c>
      <c r="J3184">
        <v>2.6839137429343798</v>
      </c>
      <c r="K3184">
        <v>4.4731895715573101E-2</v>
      </c>
      <c r="L3184">
        <v>-1</v>
      </c>
      <c r="M3184">
        <v>-1</v>
      </c>
      <c r="N3184">
        <v>0.894637914311463</v>
      </c>
      <c r="O3184">
        <v>6.42563293028517</v>
      </c>
      <c r="P3184">
        <v>8.4867148022695807E-2</v>
      </c>
      <c r="Q3184">
        <v>0.153507344323627</v>
      </c>
      <c r="R3184">
        <v>5.0277871893111802E-2</v>
      </c>
      <c r="S3184">
        <v>0.32916601326620298</v>
      </c>
      <c r="T3184">
        <v>0.23975694309620599</v>
      </c>
      <c r="U3184">
        <v>4.00147922229208E-2</v>
      </c>
      <c r="V3184">
        <v>-3.2092616958779002E-3</v>
      </c>
      <c r="W3184">
        <v>22.4398636469551</v>
      </c>
      <c r="X3184">
        <v>0.57887640222380699</v>
      </c>
      <c r="Y3184">
        <v>-1</v>
      </c>
      <c r="Z3184">
        <v>-1</v>
      </c>
      <c r="AA3184">
        <v>33.0321732872819</v>
      </c>
      <c r="AB3184">
        <v>0.100272451404467</v>
      </c>
      <c r="AC3184">
        <v>4.1627991656747201E-2</v>
      </c>
      <c r="AD3184">
        <v>6.8940192307458195E-2</v>
      </c>
      <c r="AE3184">
        <v>10.542031768433599</v>
      </c>
      <c r="AF3184">
        <v>-1</v>
      </c>
      <c r="AG3184">
        <v>-1</v>
      </c>
      <c r="AH3184">
        <v>-1</v>
      </c>
      <c r="AI3184">
        <v>-6.4806894010443399E-4</v>
      </c>
      <c r="AJ3184">
        <v>-3.2092616958779002E-3</v>
      </c>
      <c r="AK3184">
        <v>0.108545496552842</v>
      </c>
      <c r="AL3184">
        <v>6.3541779719447203E-2</v>
      </c>
      <c r="AM3184">
        <v>0.14516971361987499</v>
      </c>
      <c r="AN3184">
        <v>6.2411759814733403E-2</v>
      </c>
      <c r="AO3184">
        <v>4.1719703232610899</v>
      </c>
      <c r="AP3184">
        <v>1.87800289396557</v>
      </c>
      <c r="AQ3184">
        <v>25.123777389889501</v>
      </c>
      <c r="AR3184">
        <v>0.60572848688945202</v>
      </c>
      <c r="AS3184">
        <v>0.62360829793938</v>
      </c>
      <c r="AT3184">
        <v>-1</v>
      </c>
      <c r="AU3184">
        <v>-1</v>
      </c>
      <c r="AV3184">
        <v>0.113916196714409</v>
      </c>
      <c r="AW3184">
        <v>41.335809111532598</v>
      </c>
      <c r="AX3184">
        <v>41.001921563142801</v>
      </c>
      <c r="AY3184">
        <v>9.6368259759583505E-2</v>
      </c>
      <c r="AZ3184">
        <v>-14.145392237927799</v>
      </c>
      <c r="BA3184">
        <v>1350</v>
      </c>
    </row>
    <row r="3185" spans="1:100" x14ac:dyDescent="0.25">
      <c r="A3185">
        <v>6582</v>
      </c>
      <c r="B3185" t="s">
        <v>3417</v>
      </c>
      <c r="C3185">
        <v>1</v>
      </c>
      <c r="D3185">
        <v>3.6780808625294901</v>
      </c>
      <c r="E3185">
        <v>2.1757476414710399E-2</v>
      </c>
      <c r="F3185">
        <v>5.7515663270048999E-2</v>
      </c>
      <c r="G3185">
        <v>6.3638324821297304E-2</v>
      </c>
      <c r="H3185">
        <v>4.4731895715573101E-2</v>
      </c>
      <c r="I3185">
        <v>0</v>
      </c>
      <c r="J3185">
        <v>2.6839137429343798</v>
      </c>
      <c r="K3185">
        <v>4.4731895715573101E-2</v>
      </c>
      <c r="L3185">
        <v>-1</v>
      </c>
      <c r="M3185">
        <v>-1</v>
      </c>
      <c r="N3185">
        <v>0.894637914311463</v>
      </c>
      <c r="O3185">
        <v>6.42563293028517</v>
      </c>
      <c r="P3185">
        <v>8.4867148022695807E-2</v>
      </c>
      <c r="Q3185">
        <v>0.153507344323627</v>
      </c>
      <c r="R3185">
        <v>5.0277871893111802E-2</v>
      </c>
      <c r="S3185">
        <v>0.32916601326620298</v>
      </c>
      <c r="T3185">
        <v>0.23975694309620599</v>
      </c>
      <c r="U3185">
        <v>4.00147922229208E-2</v>
      </c>
      <c r="V3185">
        <v>-3.2092616958779002E-3</v>
      </c>
      <c r="W3185">
        <v>22.4398636469551</v>
      </c>
      <c r="X3185">
        <v>0.57887640222380699</v>
      </c>
      <c r="Y3185">
        <v>-1</v>
      </c>
      <c r="Z3185">
        <v>-1</v>
      </c>
      <c r="AA3185">
        <v>33.0321732872819</v>
      </c>
      <c r="AB3185">
        <v>0.100272451404467</v>
      </c>
      <c r="AC3185">
        <v>4.1627991656747201E-2</v>
      </c>
      <c r="AD3185">
        <v>6.8940192307458195E-2</v>
      </c>
      <c r="AE3185">
        <v>10.542031768433599</v>
      </c>
      <c r="AF3185">
        <v>-1</v>
      </c>
      <c r="AG3185">
        <v>-1</v>
      </c>
      <c r="AH3185">
        <v>-1</v>
      </c>
      <c r="AI3185">
        <v>-6.4806894010443399E-4</v>
      </c>
      <c r="AJ3185">
        <v>-3.2092616958779002E-3</v>
      </c>
      <c r="AK3185">
        <v>0.108545496552842</v>
      </c>
      <c r="AL3185">
        <v>6.3541779719447203E-2</v>
      </c>
      <c r="AM3185">
        <v>0.14516971361987499</v>
      </c>
      <c r="AN3185">
        <v>6.2411759814733403E-2</v>
      </c>
      <c r="AO3185">
        <v>4.1719703232610899</v>
      </c>
      <c r="AP3185">
        <v>1.87800289396557</v>
      </c>
      <c r="AQ3185">
        <v>25.123777389889501</v>
      </c>
      <c r="AR3185">
        <v>0.60572848688945202</v>
      </c>
      <c r="AS3185">
        <v>0.62360829793938</v>
      </c>
      <c r="AT3185">
        <v>-1</v>
      </c>
      <c r="AU3185">
        <v>-1</v>
      </c>
      <c r="AV3185">
        <v>0.113916196714409</v>
      </c>
      <c r="AW3185">
        <v>41.335809111532598</v>
      </c>
      <c r="AX3185">
        <v>41.001921563142801</v>
      </c>
      <c r="AY3185">
        <v>9.6368259759583505E-2</v>
      </c>
      <c r="AZ3185">
        <v>-14.145392237927799</v>
      </c>
      <c r="BA3185">
        <v>1350</v>
      </c>
    </row>
    <row r="3186" spans="1:100" x14ac:dyDescent="0.25">
      <c r="A3186">
        <v>6583</v>
      </c>
      <c r="B3186" t="s">
        <v>3418</v>
      </c>
      <c r="C3186">
        <v>3</v>
      </c>
      <c r="D3186">
        <v>4.3164425555940085</v>
      </c>
      <c r="E3186">
        <v>-6.8906737060571441E-3</v>
      </c>
      <c r="F3186">
        <v>8.2537512935487264E-2</v>
      </c>
      <c r="G3186">
        <v>8.2537512935487264E-2</v>
      </c>
      <c r="H3186">
        <v>0.13452658174189192</v>
      </c>
      <c r="I3186">
        <v>0</v>
      </c>
      <c r="J3186">
        <v>8.0715949045135158</v>
      </c>
      <c r="K3186">
        <v>0.13452658174189192</v>
      </c>
      <c r="L3186">
        <v>-0.99999999999999911</v>
      </c>
      <c r="M3186">
        <v>-0.99999999999999911</v>
      </c>
      <c r="N3186">
        <v>2.6905316348378374</v>
      </c>
      <c r="O3186">
        <v>12.470574973043011</v>
      </c>
      <c r="P3186">
        <v>-1.1793283427188637</v>
      </c>
      <c r="Q3186">
        <v>-0.17273420877905135</v>
      </c>
      <c r="R3186">
        <v>-0.1598351013645726</v>
      </c>
      <c r="S3186">
        <v>0.33829552205336727</v>
      </c>
      <c r="T3186">
        <v>0.26281179976716196</v>
      </c>
      <c r="U3186">
        <v>0.19524125839452403</v>
      </c>
      <c r="V3186">
        <v>0</v>
      </c>
      <c r="W3186">
        <v>26.472879938926486</v>
      </c>
      <c r="X3186">
        <v>1.171287671785266</v>
      </c>
      <c r="Y3186">
        <v>-0.99999999999999911</v>
      </c>
      <c r="Z3186">
        <v>-0.99999999999999911</v>
      </c>
      <c r="AA3186">
        <v>17.692800545943982</v>
      </c>
      <c r="AB3186">
        <v>-9.8475480616615679E-2</v>
      </c>
      <c r="AC3186">
        <v>-8.3794272915780316E-2</v>
      </c>
      <c r="AD3186">
        <v>9.8648677000377494E-3</v>
      </c>
      <c r="AE3186">
        <v>-8.6202442916179098</v>
      </c>
      <c r="AF3186">
        <v>-0.99999999999999911</v>
      </c>
      <c r="AG3186">
        <v>-0.99999999999999911</v>
      </c>
      <c r="AH3186">
        <v>-0.99999999999999911</v>
      </c>
      <c r="AI3186">
        <v>0</v>
      </c>
      <c r="AJ3186">
        <v>0</v>
      </c>
      <c r="AK3186">
        <v>0.17202504812186473</v>
      </c>
      <c r="AL3186">
        <v>0.11637074855504162</v>
      </c>
      <c r="AM3186">
        <v>-6.7575864451697124E-2</v>
      </c>
      <c r="AN3186">
        <v>-0.17915466050451254</v>
      </c>
      <c r="AO3186">
        <v>-0.82927137068310386</v>
      </c>
      <c r="AP3186">
        <v>-3.8970127698376049</v>
      </c>
      <c r="AQ3186">
        <v>34.544474843439964</v>
      </c>
      <c r="AR3186">
        <v>0.79634858021505317</v>
      </c>
      <c r="AS3186">
        <v>1.3058142535271577</v>
      </c>
      <c r="AT3186">
        <v>-0.99999999999999911</v>
      </c>
      <c r="AU3186">
        <v>-0.99999999999999911</v>
      </c>
      <c r="AV3186">
        <v>-7.7297588429085379E-2</v>
      </c>
      <c r="AW3186">
        <v>26.266362749149387</v>
      </c>
      <c r="AX3186">
        <v>26.266362749149387</v>
      </c>
      <c r="AY3186">
        <v>-3.0848736550999983E-2</v>
      </c>
      <c r="AZ3186">
        <v>-57.094839833892635</v>
      </c>
      <c r="BA3186">
        <v>1267.4507937129008</v>
      </c>
      <c r="CU3186" t="e">
        <v>#N/A</v>
      </c>
      <c r="CV3186" t="e">
        <v>#N/A</v>
      </c>
    </row>
    <row r="3187" spans="1:100" x14ac:dyDescent="0.25">
      <c r="A3187">
        <v>6584</v>
      </c>
      <c r="B3187" t="s">
        <v>3419</v>
      </c>
      <c r="C3187">
        <v>3</v>
      </c>
      <c r="D3187">
        <v>5.5779227315683118</v>
      </c>
      <c r="E3187">
        <v>2.5074569814558356E-2</v>
      </c>
      <c r="F3187">
        <v>-0.10443514291963144</v>
      </c>
      <c r="G3187">
        <v>-8.725467801864753E-2</v>
      </c>
      <c r="H3187">
        <v>4.2734142181800855E-2</v>
      </c>
      <c r="I3187">
        <v>0</v>
      </c>
      <c r="J3187">
        <v>2.5640485309080505</v>
      </c>
      <c r="K3187">
        <v>4.2734142181800855E-2</v>
      </c>
      <c r="L3187">
        <v>-1</v>
      </c>
      <c r="M3187">
        <v>-1</v>
      </c>
      <c r="N3187">
        <v>0.85468284363601721</v>
      </c>
      <c r="O3187">
        <v>8.0547165844577204</v>
      </c>
      <c r="P3187">
        <v>1.0969603598894453</v>
      </c>
      <c r="Q3187">
        <v>1.5242272733447413</v>
      </c>
      <c r="R3187">
        <v>0.47428004356981779</v>
      </c>
      <c r="S3187">
        <v>0.33333333333333359</v>
      </c>
      <c r="T3187">
        <v>0.14140701067902339</v>
      </c>
      <c r="U3187">
        <v>5.422580997417796E-2</v>
      </c>
      <c r="V3187">
        <v>5.4710725571591682E-3</v>
      </c>
      <c r="W3187">
        <v>19.668123374475741</v>
      </c>
      <c r="X3187">
        <v>0.48980955441591323</v>
      </c>
      <c r="Y3187">
        <v>-1</v>
      </c>
      <c r="Z3187">
        <v>-1</v>
      </c>
      <c r="AA3187">
        <v>22.628709802251876</v>
      </c>
      <c r="AB3187">
        <v>0.11653179690238001</v>
      </c>
      <c r="AC3187">
        <v>1.1660115923734189E-2</v>
      </c>
      <c r="AD3187">
        <v>-7.846578514198746E-2</v>
      </c>
      <c r="AE3187">
        <v>2.4863063842063333</v>
      </c>
      <c r="AF3187">
        <v>-1</v>
      </c>
      <c r="AG3187">
        <v>-1</v>
      </c>
      <c r="AH3187">
        <v>-1</v>
      </c>
      <c r="AI3187">
        <v>-7.8050701122246982E-3</v>
      </c>
      <c r="AJ3187">
        <v>5.4710725571591682E-3</v>
      </c>
      <c r="AK3187">
        <v>-1.9879746259066727E-2</v>
      </c>
      <c r="AL3187">
        <v>3.9162157069294712E-2</v>
      </c>
      <c r="AM3187">
        <v>0.39965099771450358</v>
      </c>
      <c r="AN3187">
        <v>-1.0256326489466696E-2</v>
      </c>
      <c r="AO3187">
        <v>9.8918762115672543</v>
      </c>
      <c r="AP3187">
        <v>-6.059737689019333E-2</v>
      </c>
      <c r="AQ3187">
        <v>22.232171905383787</v>
      </c>
      <c r="AR3187">
        <v>0.53443722654369386</v>
      </c>
      <c r="AS3187">
        <v>0.53254369659771383</v>
      </c>
      <c r="AT3187">
        <v>-1</v>
      </c>
      <c r="AU3187">
        <v>-1</v>
      </c>
      <c r="AV3187">
        <v>0.38702536555117034</v>
      </c>
      <c r="AW3187">
        <v>30.622829009819398</v>
      </c>
      <c r="AX3187">
        <v>31.013834863290839</v>
      </c>
      <c r="AY3187">
        <v>1.7666874547012348E-2</v>
      </c>
      <c r="AZ3187">
        <v>-26.526958390832352</v>
      </c>
      <c r="BA3187">
        <v>1333.607363368923</v>
      </c>
      <c r="CU3187" t="e">
        <v>#N/A</v>
      </c>
      <c r="CV3187" t="e">
        <v>#N/A</v>
      </c>
    </row>
    <row r="3188" spans="1:100" x14ac:dyDescent="0.25">
      <c r="A3188">
        <v>6585</v>
      </c>
      <c r="B3188" t="s">
        <v>3420</v>
      </c>
      <c r="C3188">
        <v>3</v>
      </c>
      <c r="D3188">
        <v>2.2043965261367386</v>
      </c>
      <c r="E3188">
        <v>-4.2762653597243111E-4</v>
      </c>
      <c r="F3188">
        <v>0.5326983805705886</v>
      </c>
      <c r="G3188">
        <v>0.5326983805705886</v>
      </c>
      <c r="H3188">
        <v>-5.7698523544845955E-2</v>
      </c>
      <c r="I3188">
        <v>0</v>
      </c>
      <c r="J3188">
        <v>-3.4619114126907613</v>
      </c>
      <c r="K3188">
        <v>-5.7698523544845955E-2</v>
      </c>
      <c r="L3188">
        <v>-0.99999999999999944</v>
      </c>
      <c r="M3188">
        <v>-0.99999999999999944</v>
      </c>
      <c r="N3188">
        <v>-1.1539704708969196</v>
      </c>
      <c r="O3188">
        <v>-0.72481650598343073</v>
      </c>
      <c r="P3188">
        <v>-1.592666815076565</v>
      </c>
      <c r="Q3188">
        <v>-0.40198914545732534</v>
      </c>
      <c r="R3188">
        <v>-0.36304534809857508</v>
      </c>
      <c r="S3188">
        <v>0.33333333333333304</v>
      </c>
      <c r="T3188">
        <v>0.30726799495229301</v>
      </c>
      <c r="U3188">
        <v>-8.8457919365934577E-3</v>
      </c>
      <c r="V3188">
        <v>0</v>
      </c>
      <c r="W3188">
        <v>27.578162395755129</v>
      </c>
      <c r="X3188">
        <v>0.63685134570305857</v>
      </c>
      <c r="Y3188">
        <v>-0.99999999999999944</v>
      </c>
      <c r="Z3188">
        <v>-0.99999999999999944</v>
      </c>
      <c r="AA3188">
        <v>24.887036153174119</v>
      </c>
      <c r="AB3188">
        <v>-0.14926787273354</v>
      </c>
      <c r="AC3188">
        <v>-0.13042888415739157</v>
      </c>
      <c r="AD3188">
        <v>0.23313513900128238</v>
      </c>
      <c r="AE3188">
        <v>-2.328080894482452</v>
      </c>
      <c r="AF3188">
        <v>-0.99999999999999944</v>
      </c>
      <c r="AG3188">
        <v>-0.99999999999999944</v>
      </c>
      <c r="AH3188">
        <v>-0.99999999999999944</v>
      </c>
      <c r="AI3188">
        <v>0</v>
      </c>
      <c r="AJ3188">
        <v>0</v>
      </c>
      <c r="AK3188">
        <v>0.32872152948846156</v>
      </c>
      <c r="AL3188">
        <v>0.38180456872967028</v>
      </c>
      <c r="AM3188">
        <v>-1.5545194096461542E-2</v>
      </c>
      <c r="AN3188">
        <v>0.1952268489338955</v>
      </c>
      <c r="AO3188">
        <v>1.2549777950307686</v>
      </c>
      <c r="AP3188">
        <v>6.7896940669957395</v>
      </c>
      <c r="AQ3188">
        <v>24.116250983064379</v>
      </c>
      <c r="AR3188">
        <v>0.63175553634903303</v>
      </c>
      <c r="AS3188">
        <v>0.57915282215821251</v>
      </c>
      <c r="AT3188">
        <v>-0.99999999999999944</v>
      </c>
      <c r="AU3188">
        <v>-0.99999999999999944</v>
      </c>
      <c r="AV3188">
        <v>0.16965303247201355</v>
      </c>
      <c r="AW3188">
        <v>30.951913714186436</v>
      </c>
      <c r="AX3188">
        <v>30.951913714186436</v>
      </c>
      <c r="AY3188">
        <v>-0.19136829248439272</v>
      </c>
      <c r="AZ3188">
        <v>-45.992080724628707</v>
      </c>
      <c r="BA3188">
        <v>1327.9381439042647</v>
      </c>
    </row>
    <row r="3189" spans="1:100" x14ac:dyDescent="0.25">
      <c r="A3189">
        <v>6586</v>
      </c>
      <c r="B3189" t="s">
        <v>3421</v>
      </c>
      <c r="C3189">
        <v>3</v>
      </c>
      <c r="D3189">
        <v>0.93759203575303307</v>
      </c>
      <c r="E3189">
        <v>1.1936338291411074E-2</v>
      </c>
      <c r="F3189">
        <v>-0.1941427132575641</v>
      </c>
      <c r="G3189">
        <v>-0.1941427132575641</v>
      </c>
      <c r="H3189">
        <v>5.2208803085237183E-2</v>
      </c>
      <c r="I3189">
        <v>0</v>
      </c>
      <c r="J3189">
        <v>3.1325281851142321</v>
      </c>
      <c r="K3189">
        <v>5.2208803085237183E-2</v>
      </c>
      <c r="L3189">
        <v>-1.0000000000000004</v>
      </c>
      <c r="M3189">
        <v>-1.0000000000000004</v>
      </c>
      <c r="N3189">
        <v>1.0441760617047426</v>
      </c>
      <c r="O3189">
        <v>3.8759775076096941</v>
      </c>
      <c r="P3189">
        <v>-0.41566471318425224</v>
      </c>
      <c r="Q3189">
        <v>-0.30134175704442179</v>
      </c>
      <c r="R3189">
        <v>-0.15019471037986251</v>
      </c>
      <c r="S3189">
        <v>0.2288790350044452</v>
      </c>
      <c r="T3189">
        <v>0.10828360302018122</v>
      </c>
      <c r="U3189">
        <v>6.1864037968139884E-2</v>
      </c>
      <c r="V3189">
        <v>0</v>
      </c>
      <c r="W3189">
        <v>13.87271491630117</v>
      </c>
      <c r="X3189">
        <v>0.43469758803343933</v>
      </c>
      <c r="Y3189">
        <v>-1.0000000000000004</v>
      </c>
      <c r="Z3189">
        <v>-1.0000000000000004</v>
      </c>
      <c r="AA3189">
        <v>1.8954107108054665</v>
      </c>
      <c r="AB3189">
        <v>-9.9278557716142662E-2</v>
      </c>
      <c r="AC3189">
        <v>1.5102920571376022E-2</v>
      </c>
      <c r="AD3189">
        <v>-0.15236655275755043</v>
      </c>
      <c r="AE3189">
        <v>-11.827109495115845</v>
      </c>
      <c r="AF3189">
        <v>-1.0000000000000004</v>
      </c>
      <c r="AG3189">
        <v>-1.0000000000000004</v>
      </c>
      <c r="AH3189">
        <v>-1.0000000000000004</v>
      </c>
      <c r="AI3189">
        <v>0</v>
      </c>
      <c r="AJ3189">
        <v>0</v>
      </c>
      <c r="AK3189">
        <v>0.16196879290616437</v>
      </c>
      <c r="AL3189">
        <v>8.5561778908038816E-2</v>
      </c>
      <c r="AM3189">
        <v>0.52498121251561614</v>
      </c>
      <c r="AN3189">
        <v>0.74444180509812241</v>
      </c>
      <c r="AO3189">
        <v>13.934374277421224</v>
      </c>
      <c r="AP3189">
        <v>19.038854021993249</v>
      </c>
      <c r="AQ3189">
        <v>17.005243101415406</v>
      </c>
      <c r="AR3189">
        <v>0.39902667599276642</v>
      </c>
      <c r="AS3189">
        <v>0.48690639111867656</v>
      </c>
      <c r="AT3189">
        <v>-1.0000000000000004</v>
      </c>
      <c r="AU3189">
        <v>-1.0000000000000004</v>
      </c>
      <c r="AV3189">
        <v>-0.34433742363742664</v>
      </c>
      <c r="AW3189">
        <v>24.810242240408407</v>
      </c>
      <c r="AX3189">
        <v>24.810242240408407</v>
      </c>
      <c r="AY3189">
        <v>-0.16458667354513418</v>
      </c>
      <c r="AZ3189">
        <v>-73.283000740567175</v>
      </c>
      <c r="BA3189">
        <v>1310.0354364869409</v>
      </c>
    </row>
    <row r="3190" spans="1:100" x14ac:dyDescent="0.25">
      <c r="A3190">
        <v>6588</v>
      </c>
      <c r="B3190" t="s">
        <v>3422</v>
      </c>
      <c r="C3190">
        <v>3</v>
      </c>
      <c r="D3190">
        <v>2.6135241570074763</v>
      </c>
      <c r="E3190">
        <v>0</v>
      </c>
      <c r="F3190">
        <v>0.259711992834467</v>
      </c>
      <c r="G3190">
        <v>0.259711992834467</v>
      </c>
      <c r="H3190">
        <v>0.19576278637123337</v>
      </c>
      <c r="I3190">
        <v>0</v>
      </c>
      <c r="J3190">
        <v>11.745767182273996</v>
      </c>
      <c r="K3190">
        <v>0.19576278637123337</v>
      </c>
      <c r="L3190">
        <v>-0.99999999999999933</v>
      </c>
      <c r="M3190">
        <v>-0.99999999999999933</v>
      </c>
      <c r="N3190">
        <v>3.915255727424666</v>
      </c>
      <c r="O3190">
        <v>14.619003332115948</v>
      </c>
      <c r="P3190">
        <v>-0.5425711402662835</v>
      </c>
      <c r="Q3190">
        <v>0.83175437722429568</v>
      </c>
      <c r="R3190">
        <v>0.18475997124359297</v>
      </c>
      <c r="S3190">
        <v>0.3333333333333332</v>
      </c>
      <c r="T3190">
        <v>0.35644555254214721</v>
      </c>
      <c r="U3190">
        <v>-0.12536366520504438</v>
      </c>
      <c r="V3190">
        <v>0</v>
      </c>
      <c r="W3190">
        <v>14.746097371968109</v>
      </c>
      <c r="X3190">
        <v>1.5673657892883594E-2</v>
      </c>
      <c r="Y3190">
        <v>-0.99999999999999933</v>
      </c>
      <c r="Z3190">
        <v>-0.99999999999999933</v>
      </c>
      <c r="AA3190">
        <v>24.408038074818318</v>
      </c>
      <c r="AB3190">
        <v>0.11061659041955978</v>
      </c>
      <c r="AC3190">
        <v>2.3138619996775172E-2</v>
      </c>
      <c r="AD3190">
        <v>5.5788404215797588E-2</v>
      </c>
      <c r="AE3190">
        <v>9.4771807316066301</v>
      </c>
      <c r="AF3190">
        <v>-0.99999999999999933</v>
      </c>
      <c r="AG3190">
        <v>-0.99999999999999933</v>
      </c>
      <c r="AH3190">
        <v>-0.99999999999999933</v>
      </c>
      <c r="AI3190">
        <v>0</v>
      </c>
      <c r="AJ3190">
        <v>0</v>
      </c>
      <c r="AK3190">
        <v>9.444547763932884E-2</v>
      </c>
      <c r="AL3190">
        <v>0.2201697351084882</v>
      </c>
      <c r="AM3190">
        <v>-6.2631062862251313E-2</v>
      </c>
      <c r="AN3190">
        <v>9.9483511200005162E-2</v>
      </c>
      <c r="AO3190">
        <v>-1.0935491833596391</v>
      </c>
      <c r="AP3190">
        <v>3.587936455542569</v>
      </c>
      <c r="AQ3190">
        <v>26.491864554242095</v>
      </c>
      <c r="AR3190">
        <v>0.56441522067043604</v>
      </c>
      <c r="AS3190">
        <v>0.21143644426411679</v>
      </c>
      <c r="AT3190">
        <v>-0.99999999999999933</v>
      </c>
      <c r="AU3190">
        <v>-0.99999999999999933</v>
      </c>
      <c r="AV3190">
        <v>0.44447196407806</v>
      </c>
      <c r="AW3190">
        <v>42.614977862476856</v>
      </c>
      <c r="AX3190">
        <v>42.614977862476856</v>
      </c>
      <c r="AY3190">
        <v>9.352451679717394E-2</v>
      </c>
      <c r="AZ3190">
        <v>-28.58944794687336</v>
      </c>
      <c r="BA3190">
        <v>1368.1399450381114</v>
      </c>
    </row>
    <row r="3191" spans="1:100" x14ac:dyDescent="0.25">
      <c r="A3191">
        <v>6589</v>
      </c>
      <c r="B3191" t="s">
        <v>3423</v>
      </c>
      <c r="C3191">
        <v>3</v>
      </c>
      <c r="D3191">
        <v>0.37268576837897177</v>
      </c>
      <c r="E3191">
        <v>-0.20816671324446717</v>
      </c>
      <c r="F3191">
        <v>-2.0055422109455521E-2</v>
      </c>
      <c r="G3191">
        <v>-7.726762623138736E-2</v>
      </c>
      <c r="H3191">
        <v>-0.10706218333826373</v>
      </c>
      <c r="I3191">
        <v>0</v>
      </c>
      <c r="J3191">
        <v>-6.4237310002958248</v>
      </c>
      <c r="K3191">
        <v>-0.10706218333826373</v>
      </c>
      <c r="L3191">
        <v>-1</v>
      </c>
      <c r="M3191">
        <v>-1</v>
      </c>
      <c r="N3191">
        <v>-2.1412436667652752</v>
      </c>
      <c r="O3191">
        <v>-6.1283128581482398</v>
      </c>
      <c r="P3191">
        <v>-2.0294840039890718</v>
      </c>
      <c r="Q3191">
        <v>-0.71627306862629514</v>
      </c>
      <c r="R3191">
        <v>-0.3976534233757833</v>
      </c>
      <c r="S3191">
        <v>0.35279468116409513</v>
      </c>
      <c r="T3191">
        <v>0.40253640660529982</v>
      </c>
      <c r="U3191">
        <v>-1.9092793099036626E-2</v>
      </c>
      <c r="V3191">
        <v>0</v>
      </c>
      <c r="W3191">
        <v>33.732019120344873</v>
      </c>
      <c r="X3191">
        <v>0.85522517198347903</v>
      </c>
      <c r="Y3191">
        <v>-1</v>
      </c>
      <c r="Z3191">
        <v>-1</v>
      </c>
      <c r="AA3191">
        <v>28.024846022106299</v>
      </c>
      <c r="AB3191">
        <v>1.7803960020651891E-2</v>
      </c>
      <c r="AC3191">
        <v>-2.5801622434115865E-2</v>
      </c>
      <c r="AD3191">
        <v>-9.819273108379209E-2</v>
      </c>
      <c r="AE3191">
        <v>-5.3095196748628055</v>
      </c>
      <c r="AF3191">
        <v>-1</v>
      </c>
      <c r="AG3191">
        <v>-1</v>
      </c>
      <c r="AH3191">
        <v>-1</v>
      </c>
      <c r="AI3191">
        <v>0</v>
      </c>
      <c r="AJ3191">
        <v>0</v>
      </c>
      <c r="AK3191">
        <v>-0.15208062102337863</v>
      </c>
      <c r="AL3191">
        <v>-8.8074768217591567E-2</v>
      </c>
      <c r="AM3191">
        <v>-0.11335762265111431</v>
      </c>
      <c r="AN3191">
        <v>-3.618868445973461E-2</v>
      </c>
      <c r="AO3191">
        <v>-3.5943436713947512</v>
      </c>
      <c r="AP3191">
        <v>-1.3450909525813224</v>
      </c>
      <c r="AQ3191">
        <v>27.308288120049045</v>
      </c>
      <c r="AR3191">
        <v>0.73623829467035795</v>
      </c>
      <c r="AS3191">
        <v>0.74816298864521513</v>
      </c>
      <c r="AT3191">
        <v>-1</v>
      </c>
      <c r="AU3191">
        <v>-1</v>
      </c>
      <c r="AV3191">
        <v>-0.47492104960717063</v>
      </c>
      <c r="AW3191">
        <v>20.55144221137672</v>
      </c>
      <c r="AX3191">
        <v>20.55144221137672</v>
      </c>
      <c r="AY3191">
        <v>0.24478241367327411</v>
      </c>
      <c r="AZ3191">
        <v>2.1454982440202706</v>
      </c>
      <c r="BA3191">
        <v>1358.2609057647771</v>
      </c>
      <c r="CU3191" t="e">
        <v>#N/A</v>
      </c>
      <c r="CV3191" t="e">
        <v>#N/A</v>
      </c>
    </row>
    <row r="3192" spans="1:100" x14ac:dyDescent="0.25">
      <c r="A3192">
        <v>6590</v>
      </c>
      <c r="B3192" t="s">
        <v>3424</v>
      </c>
      <c r="C3192">
        <v>1</v>
      </c>
      <c r="D3192">
        <v>3.6780808625294901</v>
      </c>
      <c r="E3192">
        <v>2.1757476414710399E-2</v>
      </c>
      <c r="F3192">
        <v>5.7515663270048999E-2</v>
      </c>
      <c r="G3192">
        <v>6.3638324821297304E-2</v>
      </c>
      <c r="H3192">
        <v>4.4731895715573101E-2</v>
      </c>
      <c r="I3192">
        <v>0</v>
      </c>
      <c r="J3192">
        <v>2.6839137429343798</v>
      </c>
      <c r="K3192">
        <v>4.4731895715573101E-2</v>
      </c>
      <c r="L3192">
        <v>-1</v>
      </c>
      <c r="M3192">
        <v>-1</v>
      </c>
      <c r="N3192">
        <v>0.894637914311463</v>
      </c>
      <c r="O3192">
        <v>6.42563293028517</v>
      </c>
      <c r="P3192">
        <v>8.4867148022695807E-2</v>
      </c>
      <c r="Q3192">
        <v>0.153507344323627</v>
      </c>
      <c r="R3192">
        <v>5.0277871893111802E-2</v>
      </c>
      <c r="S3192">
        <v>0.32916601326620298</v>
      </c>
      <c r="T3192">
        <v>0.23975694309620599</v>
      </c>
      <c r="U3192">
        <v>4.00147922229208E-2</v>
      </c>
      <c r="V3192">
        <v>-3.2092616958779002E-3</v>
      </c>
      <c r="W3192">
        <v>22.4398636469551</v>
      </c>
      <c r="X3192">
        <v>0.57887640222380699</v>
      </c>
      <c r="Y3192">
        <v>-1</v>
      </c>
      <c r="Z3192">
        <v>-1</v>
      </c>
      <c r="AA3192">
        <v>33.0321732872819</v>
      </c>
      <c r="AB3192">
        <v>0.100272451404467</v>
      </c>
      <c r="AC3192">
        <v>4.1627991656747201E-2</v>
      </c>
      <c r="AD3192">
        <v>6.8940192307458195E-2</v>
      </c>
      <c r="AE3192">
        <v>10.542031768433599</v>
      </c>
      <c r="AF3192">
        <v>-1</v>
      </c>
      <c r="AG3192">
        <v>-1</v>
      </c>
      <c r="AH3192">
        <v>-1</v>
      </c>
      <c r="AI3192">
        <v>-6.4806894010443399E-4</v>
      </c>
      <c r="AJ3192">
        <v>-3.2092616958779002E-3</v>
      </c>
      <c r="AK3192">
        <v>0.108545496552842</v>
      </c>
      <c r="AL3192">
        <v>6.3541779719447203E-2</v>
      </c>
      <c r="AM3192">
        <v>0.14516971361987499</v>
      </c>
      <c r="AN3192">
        <v>6.2411759814733403E-2</v>
      </c>
      <c r="AO3192">
        <v>4.1719703232610899</v>
      </c>
      <c r="AP3192">
        <v>1.87800289396557</v>
      </c>
      <c r="AQ3192">
        <v>25.123777389889501</v>
      </c>
      <c r="AR3192">
        <v>0.60572848688945202</v>
      </c>
      <c r="AS3192">
        <v>0.62360829793938</v>
      </c>
      <c r="AT3192">
        <v>-1</v>
      </c>
      <c r="AU3192">
        <v>-1</v>
      </c>
      <c r="AV3192">
        <v>0.113916196714409</v>
      </c>
      <c r="AW3192">
        <v>41.335809111532598</v>
      </c>
      <c r="AX3192">
        <v>41.001921563142801</v>
      </c>
      <c r="AY3192">
        <v>9.6368259759583505E-2</v>
      </c>
      <c r="AZ3192">
        <v>-14.145392237927799</v>
      </c>
      <c r="BA3192">
        <v>1350</v>
      </c>
    </row>
    <row r="3193" spans="1:100" x14ac:dyDescent="0.25">
      <c r="A3193">
        <v>6591</v>
      </c>
      <c r="B3193" t="s">
        <v>3425</v>
      </c>
      <c r="C3193">
        <v>1</v>
      </c>
      <c r="D3193">
        <v>3.6780808625294901</v>
      </c>
      <c r="E3193">
        <v>2.1757476414710399E-2</v>
      </c>
      <c r="F3193">
        <v>5.7515663270048999E-2</v>
      </c>
      <c r="G3193">
        <v>6.3638324821297304E-2</v>
      </c>
      <c r="H3193">
        <v>4.4731895715573101E-2</v>
      </c>
      <c r="I3193">
        <v>0</v>
      </c>
      <c r="J3193">
        <v>2.6839137429343798</v>
      </c>
      <c r="K3193">
        <v>4.4731895715573101E-2</v>
      </c>
      <c r="L3193">
        <v>-1</v>
      </c>
      <c r="M3193">
        <v>-1</v>
      </c>
      <c r="N3193">
        <v>0.894637914311463</v>
      </c>
      <c r="O3193">
        <v>6.42563293028517</v>
      </c>
      <c r="P3193">
        <v>8.4867148022695807E-2</v>
      </c>
      <c r="Q3193">
        <v>0.153507344323627</v>
      </c>
      <c r="R3193">
        <v>5.0277871893111802E-2</v>
      </c>
      <c r="S3193">
        <v>0.32916601326620298</v>
      </c>
      <c r="T3193">
        <v>0.23975694309620599</v>
      </c>
      <c r="U3193">
        <v>4.00147922229208E-2</v>
      </c>
      <c r="V3193">
        <v>-3.2092616958779002E-3</v>
      </c>
      <c r="W3193">
        <v>22.4398636469551</v>
      </c>
      <c r="X3193">
        <v>0.57887640222380699</v>
      </c>
      <c r="Y3193">
        <v>-1</v>
      </c>
      <c r="Z3193">
        <v>-1</v>
      </c>
      <c r="AA3193">
        <v>33.0321732872819</v>
      </c>
      <c r="AB3193">
        <v>0.100272451404467</v>
      </c>
      <c r="AC3193">
        <v>4.1627991656747201E-2</v>
      </c>
      <c r="AD3193">
        <v>6.8940192307458195E-2</v>
      </c>
      <c r="AE3193">
        <v>10.542031768433599</v>
      </c>
      <c r="AF3193">
        <v>-1</v>
      </c>
      <c r="AG3193">
        <v>-1</v>
      </c>
      <c r="AH3193">
        <v>-1</v>
      </c>
      <c r="AI3193">
        <v>-6.4806894010443399E-4</v>
      </c>
      <c r="AJ3193">
        <v>-3.2092616958779002E-3</v>
      </c>
      <c r="AK3193">
        <v>0.108545496552842</v>
      </c>
      <c r="AL3193">
        <v>6.3541779719447203E-2</v>
      </c>
      <c r="AM3193">
        <v>0.14516971361987499</v>
      </c>
      <c r="AN3193">
        <v>6.2411759814733403E-2</v>
      </c>
      <c r="AO3193">
        <v>4.1719703232610899</v>
      </c>
      <c r="AP3193">
        <v>1.87800289396557</v>
      </c>
      <c r="AQ3193">
        <v>25.123777389889501</v>
      </c>
      <c r="AR3193">
        <v>0.60572848688945202</v>
      </c>
      <c r="AS3193">
        <v>0.62360829793938</v>
      </c>
      <c r="AT3193">
        <v>-1</v>
      </c>
      <c r="AU3193">
        <v>-1</v>
      </c>
      <c r="AV3193">
        <v>0.113916196714409</v>
      </c>
      <c r="AW3193">
        <v>41.335809111532598</v>
      </c>
      <c r="AX3193">
        <v>41.001921563142801</v>
      </c>
      <c r="AY3193">
        <v>9.6368259759583505E-2</v>
      </c>
      <c r="AZ3193">
        <v>-14.145392237927799</v>
      </c>
      <c r="BA3193">
        <v>1350</v>
      </c>
    </row>
    <row r="3194" spans="1:100" x14ac:dyDescent="0.25">
      <c r="A3194">
        <v>6592</v>
      </c>
      <c r="B3194" t="s">
        <v>3426</v>
      </c>
      <c r="C3194">
        <v>3</v>
      </c>
      <c r="D3194">
        <v>3.2508595356221601</v>
      </c>
      <c r="E3194">
        <v>0</v>
      </c>
      <c r="F3194">
        <v>1.5725439040676186</v>
      </c>
      <c r="G3194">
        <v>1.5725439040676186</v>
      </c>
      <c r="H3194">
        <v>-0.11307174713908702</v>
      </c>
      <c r="I3194">
        <v>0</v>
      </c>
      <c r="J3194">
        <v>-6.7843048283452223</v>
      </c>
      <c r="K3194">
        <v>-0.11307174713908702</v>
      </c>
      <c r="L3194">
        <v>-1.0000000000000009</v>
      </c>
      <c r="M3194">
        <v>-1.0000000000000009</v>
      </c>
      <c r="N3194">
        <v>-2.2614349427817406</v>
      </c>
      <c r="O3194">
        <v>-1.9609013886554438</v>
      </c>
      <c r="P3194">
        <v>0.3739821057790379</v>
      </c>
      <c r="Q3194">
        <v>-0.78432671541867383</v>
      </c>
      <c r="R3194">
        <v>-0.23029241808665149</v>
      </c>
      <c r="S3194">
        <v>0.33206376680815702</v>
      </c>
      <c r="T3194">
        <v>0.21723723435522632</v>
      </c>
      <c r="U3194">
        <v>-5.086754225139406E-2</v>
      </c>
      <c r="V3194">
        <v>0</v>
      </c>
      <c r="W3194">
        <v>24.460208242043052</v>
      </c>
      <c r="X3194">
        <v>0.32849512167910622</v>
      </c>
      <c r="Y3194">
        <v>-1.0000000000000009</v>
      </c>
      <c r="Z3194">
        <v>-1.0000000000000009</v>
      </c>
      <c r="AA3194">
        <v>12.513453455476286</v>
      </c>
      <c r="AB3194">
        <v>-0.23294607862523783</v>
      </c>
      <c r="AC3194">
        <v>-3.5013209062867798E-2</v>
      </c>
      <c r="AD3194">
        <v>3.3630040318503175E-2</v>
      </c>
      <c r="AE3194">
        <v>-11.716462368480133</v>
      </c>
      <c r="AF3194">
        <v>-1.0000000000000009</v>
      </c>
      <c r="AG3194">
        <v>-1.0000000000000009</v>
      </c>
      <c r="AH3194">
        <v>-1.0000000000000009</v>
      </c>
      <c r="AI3194">
        <v>0</v>
      </c>
      <c r="AJ3194">
        <v>0</v>
      </c>
      <c r="AK3194">
        <v>0.28104392336311979</v>
      </c>
      <c r="AL3194">
        <v>2.4345994744388852E-2</v>
      </c>
      <c r="AM3194">
        <v>3.5385210196243168E-2</v>
      </c>
      <c r="AN3194">
        <v>9.3463337107764083E-3</v>
      </c>
      <c r="AO3194">
        <v>2.2898498717216786</v>
      </c>
      <c r="AP3194">
        <v>0.35538831649135444</v>
      </c>
      <c r="AQ3194">
        <v>17.675903413697842</v>
      </c>
      <c r="AR3194">
        <v>0.49843345891198959</v>
      </c>
      <c r="AS3194">
        <v>0.21542337454001934</v>
      </c>
      <c r="AT3194">
        <v>-1.0000000000000009</v>
      </c>
      <c r="AU3194">
        <v>-1.0000000000000009</v>
      </c>
      <c r="AV3194">
        <v>1.3422514859809669</v>
      </c>
      <c r="AW3194">
        <v>10.907940383312194</v>
      </c>
      <c r="AX3194">
        <v>10.907940383312194</v>
      </c>
      <c r="AY3194">
        <v>-0.18614586883201795</v>
      </c>
      <c r="AZ3194">
        <v>-63.393702385511737</v>
      </c>
      <c r="BA3194">
        <v>1293.1601501241867</v>
      </c>
      <c r="CU3194" t="e">
        <v>#N/A</v>
      </c>
      <c r="CV3194" t="e">
        <v>#N/A</v>
      </c>
    </row>
    <row r="3195" spans="1:100" x14ac:dyDescent="0.25">
      <c r="A3195">
        <v>6593</v>
      </c>
      <c r="B3195" t="s">
        <v>3018</v>
      </c>
      <c r="C3195">
        <v>1</v>
      </c>
      <c r="D3195">
        <v>3.6780808625294901</v>
      </c>
      <c r="E3195">
        <v>2.1757476414710399E-2</v>
      </c>
      <c r="F3195">
        <v>5.7515663270048999E-2</v>
      </c>
      <c r="G3195">
        <v>6.3638324821297304E-2</v>
      </c>
      <c r="H3195">
        <v>4.4731895715573101E-2</v>
      </c>
      <c r="I3195">
        <v>0</v>
      </c>
      <c r="J3195">
        <v>2.6839137429343798</v>
      </c>
      <c r="K3195">
        <v>4.4731895715573101E-2</v>
      </c>
      <c r="L3195">
        <v>-1</v>
      </c>
      <c r="M3195">
        <v>-1</v>
      </c>
      <c r="N3195">
        <v>0.894637914311463</v>
      </c>
      <c r="O3195">
        <v>6.42563293028517</v>
      </c>
      <c r="P3195">
        <v>8.4867148022695807E-2</v>
      </c>
      <c r="Q3195">
        <v>0.153507344323627</v>
      </c>
      <c r="R3195">
        <v>5.0277871893111802E-2</v>
      </c>
      <c r="S3195">
        <v>0.32916601326620298</v>
      </c>
      <c r="T3195">
        <v>0.23975694309620599</v>
      </c>
      <c r="U3195">
        <v>4.00147922229208E-2</v>
      </c>
      <c r="V3195">
        <v>-3.2092616958779002E-3</v>
      </c>
      <c r="W3195">
        <v>22.4398636469551</v>
      </c>
      <c r="X3195">
        <v>0.57887640222380699</v>
      </c>
      <c r="Y3195">
        <v>-1</v>
      </c>
      <c r="Z3195">
        <v>-1</v>
      </c>
      <c r="AA3195">
        <v>33.0321732872819</v>
      </c>
      <c r="AB3195">
        <v>0.100272451404467</v>
      </c>
      <c r="AC3195">
        <v>4.1627991656747201E-2</v>
      </c>
      <c r="AD3195">
        <v>6.8940192307458195E-2</v>
      </c>
      <c r="AE3195">
        <v>10.542031768433599</v>
      </c>
      <c r="AF3195">
        <v>-1</v>
      </c>
      <c r="AG3195">
        <v>-1</v>
      </c>
      <c r="AH3195">
        <v>-1</v>
      </c>
      <c r="AI3195">
        <v>-6.4806894010443399E-4</v>
      </c>
      <c r="AJ3195">
        <v>-3.2092616958779002E-3</v>
      </c>
      <c r="AK3195">
        <v>0.108545496552842</v>
      </c>
      <c r="AL3195">
        <v>6.3541779719447203E-2</v>
      </c>
      <c r="AM3195">
        <v>0.14516971361987499</v>
      </c>
      <c r="AN3195">
        <v>6.2411759814733403E-2</v>
      </c>
      <c r="AO3195">
        <v>4.1719703232610899</v>
      </c>
      <c r="AP3195">
        <v>1.87800289396557</v>
      </c>
      <c r="AQ3195">
        <v>25.123777389889501</v>
      </c>
      <c r="AR3195">
        <v>0.60572848688945202</v>
      </c>
      <c r="AS3195">
        <v>0.62360829793938</v>
      </c>
      <c r="AT3195">
        <v>-1</v>
      </c>
      <c r="AU3195">
        <v>-1</v>
      </c>
      <c r="AV3195">
        <v>0.113916196714409</v>
      </c>
      <c r="AW3195">
        <v>41.335809111532598</v>
      </c>
      <c r="AX3195">
        <v>41.001921563142801</v>
      </c>
      <c r="AY3195">
        <v>9.6368259759583505E-2</v>
      </c>
      <c r="AZ3195">
        <v>-14.145392237927799</v>
      </c>
      <c r="BA3195">
        <v>1350</v>
      </c>
    </row>
    <row r="3196" spans="1:100" x14ac:dyDescent="0.25">
      <c r="A3196">
        <v>6594</v>
      </c>
      <c r="B3196" t="s">
        <v>3427</v>
      </c>
      <c r="C3196">
        <v>3</v>
      </c>
      <c r="D3196">
        <v>0.41349583460867317</v>
      </c>
      <c r="E3196">
        <v>0</v>
      </c>
      <c r="F3196">
        <v>-0.24742611822574606</v>
      </c>
      <c r="G3196">
        <v>-0.24742611822574606</v>
      </c>
      <c r="H3196">
        <v>0.14931895254493194</v>
      </c>
      <c r="I3196">
        <v>0</v>
      </c>
      <c r="J3196">
        <v>8.9591371526959183</v>
      </c>
      <c r="K3196">
        <v>0.14931895254493194</v>
      </c>
      <c r="L3196">
        <v>-1.0000000000000007</v>
      </c>
      <c r="M3196">
        <v>-1.0000000000000007</v>
      </c>
      <c r="N3196">
        <v>2.9863790508986394</v>
      </c>
      <c r="O3196">
        <v>9.1252068690788484</v>
      </c>
      <c r="P3196">
        <v>0.75909473838154695</v>
      </c>
      <c r="Q3196">
        <v>1.4904252361510095</v>
      </c>
      <c r="R3196">
        <v>0.52426118344759232</v>
      </c>
      <c r="S3196">
        <v>0.25120246993207529</v>
      </c>
      <c r="T3196">
        <v>0.15270076803246641</v>
      </c>
      <c r="U3196">
        <v>7.0281220792956275E-2</v>
      </c>
      <c r="V3196">
        <v>0</v>
      </c>
      <c r="W3196">
        <v>12.994620248502642</v>
      </c>
      <c r="X3196">
        <v>0.43117921104494272</v>
      </c>
      <c r="Y3196">
        <v>-1.0000000000000007</v>
      </c>
      <c r="Z3196">
        <v>-1.0000000000000007</v>
      </c>
      <c r="AA3196">
        <v>-2.4789721883255886</v>
      </c>
      <c r="AB3196">
        <v>0.16116637143585494</v>
      </c>
      <c r="AC3196">
        <v>-0.25873090484523459</v>
      </c>
      <c r="AD3196">
        <v>-0.22239253899613673</v>
      </c>
      <c r="AE3196">
        <v>-15.997853620275832</v>
      </c>
      <c r="AF3196">
        <v>-1.0000000000000007</v>
      </c>
      <c r="AG3196">
        <v>-1.0000000000000007</v>
      </c>
      <c r="AH3196">
        <v>-1.0000000000000007</v>
      </c>
      <c r="AI3196">
        <v>0</v>
      </c>
      <c r="AJ3196">
        <v>0</v>
      </c>
      <c r="AK3196">
        <v>0.11592553762057747</v>
      </c>
      <c r="AL3196">
        <v>0.10309516771937836</v>
      </c>
      <c r="AM3196">
        <v>0.40778311091366987</v>
      </c>
      <c r="AN3196">
        <v>-4.7105150466242515E-2</v>
      </c>
      <c r="AO3196">
        <v>10.774205460944636</v>
      </c>
      <c r="AP3196">
        <v>-0.66215292305917151</v>
      </c>
      <c r="AQ3196">
        <v>21.953757401198558</v>
      </c>
      <c r="AR3196">
        <v>0.47418445875749798</v>
      </c>
      <c r="AS3196">
        <v>0.58049816358987449</v>
      </c>
      <c r="AT3196">
        <v>-1.0000000000000007</v>
      </c>
      <c r="AU3196">
        <v>-1.0000000000000007</v>
      </c>
      <c r="AV3196">
        <v>0.27683506522184625</v>
      </c>
      <c r="AW3196">
        <v>5.9840817576940761</v>
      </c>
      <c r="AX3196">
        <v>5.9840817576940761</v>
      </c>
      <c r="AY3196">
        <v>6.2940988270048764E-2</v>
      </c>
      <c r="AZ3196">
        <v>-29.569887350599089</v>
      </c>
      <c r="BA3196">
        <v>1348.5407905130858</v>
      </c>
      <c r="CU3196" t="e">
        <v>#N/A</v>
      </c>
      <c r="CV3196" t="e">
        <v>#N/A</v>
      </c>
    </row>
    <row r="3197" spans="1:100" x14ac:dyDescent="0.25">
      <c r="A3197">
        <v>6595</v>
      </c>
      <c r="B3197" t="s">
        <v>3428</v>
      </c>
      <c r="C3197">
        <v>1</v>
      </c>
      <c r="D3197">
        <v>3.6780808625294901</v>
      </c>
      <c r="E3197">
        <v>2.1757476414710399E-2</v>
      </c>
      <c r="F3197">
        <v>5.7515663270048999E-2</v>
      </c>
      <c r="G3197">
        <v>6.3638324821297304E-2</v>
      </c>
      <c r="H3197">
        <v>4.4731895715573101E-2</v>
      </c>
      <c r="I3197">
        <v>0</v>
      </c>
      <c r="J3197">
        <v>2.6839137429343798</v>
      </c>
      <c r="K3197">
        <v>4.4731895715573101E-2</v>
      </c>
      <c r="L3197">
        <v>-1</v>
      </c>
      <c r="M3197">
        <v>-1</v>
      </c>
      <c r="N3197">
        <v>0.894637914311463</v>
      </c>
      <c r="O3197">
        <v>6.42563293028517</v>
      </c>
      <c r="P3197">
        <v>8.4867148022695807E-2</v>
      </c>
      <c r="Q3197">
        <v>0.153507344323627</v>
      </c>
      <c r="R3197">
        <v>5.0277871893111802E-2</v>
      </c>
      <c r="S3197">
        <v>0.32916601326620298</v>
      </c>
      <c r="T3197">
        <v>0.23975694309620599</v>
      </c>
      <c r="U3197">
        <v>4.00147922229208E-2</v>
      </c>
      <c r="V3197">
        <v>-3.2092616958779002E-3</v>
      </c>
      <c r="W3197">
        <v>22.4398636469551</v>
      </c>
      <c r="X3197">
        <v>0.57887640222380699</v>
      </c>
      <c r="Y3197">
        <v>-1</v>
      </c>
      <c r="Z3197">
        <v>-1</v>
      </c>
      <c r="AA3197">
        <v>33.0321732872819</v>
      </c>
      <c r="AB3197">
        <v>0.100272451404467</v>
      </c>
      <c r="AC3197">
        <v>4.1627991656747201E-2</v>
      </c>
      <c r="AD3197">
        <v>6.8940192307458195E-2</v>
      </c>
      <c r="AE3197">
        <v>10.542031768433599</v>
      </c>
      <c r="AF3197">
        <v>-1</v>
      </c>
      <c r="AG3197">
        <v>-1</v>
      </c>
      <c r="AH3197">
        <v>-1</v>
      </c>
      <c r="AI3197">
        <v>-6.4806894010443399E-4</v>
      </c>
      <c r="AJ3197">
        <v>-3.2092616958779002E-3</v>
      </c>
      <c r="AK3197">
        <v>0.108545496552842</v>
      </c>
      <c r="AL3197">
        <v>6.3541779719447203E-2</v>
      </c>
      <c r="AM3197">
        <v>0.14516971361987499</v>
      </c>
      <c r="AN3197">
        <v>6.2411759814733403E-2</v>
      </c>
      <c r="AO3197">
        <v>4.1719703232610899</v>
      </c>
      <c r="AP3197">
        <v>1.87800289396557</v>
      </c>
      <c r="AQ3197">
        <v>25.123777389889501</v>
      </c>
      <c r="AR3197">
        <v>0.60572848688945202</v>
      </c>
      <c r="AS3197">
        <v>0.62360829793938</v>
      </c>
      <c r="AT3197">
        <v>-1</v>
      </c>
      <c r="AU3197">
        <v>-1</v>
      </c>
      <c r="AV3197">
        <v>0.113916196714409</v>
      </c>
      <c r="AW3197">
        <v>41.335809111532598</v>
      </c>
      <c r="AX3197">
        <v>41.001921563142801</v>
      </c>
      <c r="AY3197">
        <v>9.6368259759583505E-2</v>
      </c>
      <c r="AZ3197">
        <v>-14.145392237927799</v>
      </c>
      <c r="BA3197">
        <v>1350</v>
      </c>
    </row>
    <row r="3198" spans="1:100" x14ac:dyDescent="0.25">
      <c r="A3198">
        <v>6597</v>
      </c>
      <c r="B3198" t="s">
        <v>2775</v>
      </c>
      <c r="C3198">
        <v>1</v>
      </c>
      <c r="D3198">
        <v>3.6780808625294901</v>
      </c>
      <c r="E3198">
        <v>2.1757476414710399E-2</v>
      </c>
      <c r="F3198">
        <v>5.7515663270048999E-2</v>
      </c>
      <c r="G3198">
        <v>6.3638324821297304E-2</v>
      </c>
      <c r="H3198">
        <v>4.4731895715573101E-2</v>
      </c>
      <c r="I3198">
        <v>0</v>
      </c>
      <c r="J3198">
        <v>2.6839137429343798</v>
      </c>
      <c r="K3198">
        <v>4.4731895715573101E-2</v>
      </c>
      <c r="L3198">
        <v>-1</v>
      </c>
      <c r="M3198">
        <v>-1</v>
      </c>
      <c r="N3198">
        <v>0.894637914311463</v>
      </c>
      <c r="O3198">
        <v>6.42563293028517</v>
      </c>
      <c r="P3198">
        <v>8.4867148022695807E-2</v>
      </c>
      <c r="Q3198">
        <v>0.153507344323627</v>
      </c>
      <c r="R3198">
        <v>5.0277871893111802E-2</v>
      </c>
      <c r="S3198">
        <v>0.32916601326620298</v>
      </c>
      <c r="T3198">
        <v>0.23975694309620599</v>
      </c>
      <c r="U3198">
        <v>4.00147922229208E-2</v>
      </c>
      <c r="V3198">
        <v>-3.2092616958779002E-3</v>
      </c>
      <c r="W3198">
        <v>22.4398636469551</v>
      </c>
      <c r="X3198">
        <v>0.57887640222380699</v>
      </c>
      <c r="Y3198">
        <v>-1</v>
      </c>
      <c r="Z3198">
        <v>-1</v>
      </c>
      <c r="AA3198">
        <v>33.0321732872819</v>
      </c>
      <c r="AB3198">
        <v>0.100272451404467</v>
      </c>
      <c r="AC3198">
        <v>4.1627991656747201E-2</v>
      </c>
      <c r="AD3198">
        <v>6.8940192307458195E-2</v>
      </c>
      <c r="AE3198">
        <v>10.542031768433599</v>
      </c>
      <c r="AF3198">
        <v>-1</v>
      </c>
      <c r="AG3198">
        <v>-1</v>
      </c>
      <c r="AH3198">
        <v>-1</v>
      </c>
      <c r="AI3198">
        <v>-6.4806894010443399E-4</v>
      </c>
      <c r="AJ3198">
        <v>-3.2092616958779002E-3</v>
      </c>
      <c r="AK3198">
        <v>0.108545496552842</v>
      </c>
      <c r="AL3198">
        <v>6.3541779719447203E-2</v>
      </c>
      <c r="AM3198">
        <v>0.14516971361987499</v>
      </c>
      <c r="AN3198">
        <v>6.2411759814733403E-2</v>
      </c>
      <c r="AO3198">
        <v>4.1719703232610899</v>
      </c>
      <c r="AP3198">
        <v>1.87800289396557</v>
      </c>
      <c r="AQ3198">
        <v>25.123777389889501</v>
      </c>
      <c r="AR3198">
        <v>0.60572848688945202</v>
      </c>
      <c r="AS3198">
        <v>0.62360829793938</v>
      </c>
      <c r="AT3198">
        <v>-1</v>
      </c>
      <c r="AU3198">
        <v>-1</v>
      </c>
      <c r="AV3198">
        <v>0.113916196714409</v>
      </c>
      <c r="AW3198">
        <v>41.335809111532598</v>
      </c>
      <c r="AX3198">
        <v>41.001921563142801</v>
      </c>
      <c r="AY3198">
        <v>9.6368259759583505E-2</v>
      </c>
      <c r="AZ3198">
        <v>-14.145392237927799</v>
      </c>
      <c r="BA3198">
        <v>1350</v>
      </c>
    </row>
    <row r="3199" spans="1:100" x14ac:dyDescent="0.25">
      <c r="A3199">
        <v>6599</v>
      </c>
      <c r="B3199" t="s">
        <v>3429</v>
      </c>
      <c r="C3199">
        <v>1</v>
      </c>
      <c r="D3199">
        <v>3.6780808625294901</v>
      </c>
      <c r="E3199">
        <v>2.1757476414710399E-2</v>
      </c>
      <c r="F3199">
        <v>5.7515663270048999E-2</v>
      </c>
      <c r="G3199">
        <v>6.3638324821297304E-2</v>
      </c>
      <c r="H3199">
        <v>4.4731895715573101E-2</v>
      </c>
      <c r="I3199">
        <v>0</v>
      </c>
      <c r="J3199">
        <v>2.6839137429343798</v>
      </c>
      <c r="K3199">
        <v>4.4731895715573101E-2</v>
      </c>
      <c r="L3199">
        <v>-1</v>
      </c>
      <c r="M3199">
        <v>-1</v>
      </c>
      <c r="N3199">
        <v>0.894637914311463</v>
      </c>
      <c r="O3199">
        <v>6.42563293028517</v>
      </c>
      <c r="P3199">
        <v>8.4867148022695807E-2</v>
      </c>
      <c r="Q3199">
        <v>0.153507344323627</v>
      </c>
      <c r="R3199">
        <v>5.0277871893111802E-2</v>
      </c>
      <c r="S3199">
        <v>0.32916601326620298</v>
      </c>
      <c r="T3199">
        <v>0.23975694309620599</v>
      </c>
      <c r="U3199">
        <v>4.00147922229208E-2</v>
      </c>
      <c r="V3199">
        <v>-3.2092616958779002E-3</v>
      </c>
      <c r="W3199">
        <v>22.4398636469551</v>
      </c>
      <c r="X3199">
        <v>0.57887640222380699</v>
      </c>
      <c r="Y3199">
        <v>-1</v>
      </c>
      <c r="Z3199">
        <v>-1</v>
      </c>
      <c r="AA3199">
        <v>33.0321732872819</v>
      </c>
      <c r="AB3199">
        <v>0.100272451404467</v>
      </c>
      <c r="AC3199">
        <v>4.1627991656747201E-2</v>
      </c>
      <c r="AD3199">
        <v>6.8940192307458195E-2</v>
      </c>
      <c r="AE3199">
        <v>10.542031768433599</v>
      </c>
      <c r="AF3199">
        <v>-1</v>
      </c>
      <c r="AG3199">
        <v>-1</v>
      </c>
      <c r="AH3199">
        <v>-1</v>
      </c>
      <c r="AI3199">
        <v>-6.4806894010443399E-4</v>
      </c>
      <c r="AJ3199">
        <v>-3.2092616958779002E-3</v>
      </c>
      <c r="AK3199">
        <v>0.108545496552842</v>
      </c>
      <c r="AL3199">
        <v>6.3541779719447203E-2</v>
      </c>
      <c r="AM3199">
        <v>0.14516971361987499</v>
      </c>
      <c r="AN3199">
        <v>6.2411759814733403E-2</v>
      </c>
      <c r="AO3199">
        <v>4.1719703232610899</v>
      </c>
      <c r="AP3199">
        <v>1.87800289396557</v>
      </c>
      <c r="AQ3199">
        <v>25.123777389889501</v>
      </c>
      <c r="AR3199">
        <v>0.60572848688945202</v>
      </c>
      <c r="AS3199">
        <v>0.62360829793938</v>
      </c>
      <c r="AT3199">
        <v>-1</v>
      </c>
      <c r="AU3199">
        <v>-1</v>
      </c>
      <c r="AV3199">
        <v>0.113916196714409</v>
      </c>
      <c r="AW3199">
        <v>41.335809111532598</v>
      </c>
      <c r="AX3199">
        <v>41.001921563142801</v>
      </c>
      <c r="AY3199">
        <v>9.6368259759583505E-2</v>
      </c>
      <c r="AZ3199">
        <v>-14.145392237927799</v>
      </c>
      <c r="BA3199">
        <v>1350</v>
      </c>
    </row>
    <row r="3200" spans="1:100" x14ac:dyDescent="0.25">
      <c r="A3200">
        <v>6600</v>
      </c>
      <c r="B3200" t="s">
        <v>3430</v>
      </c>
      <c r="C3200">
        <v>1</v>
      </c>
      <c r="D3200">
        <v>3.6780808625294901</v>
      </c>
      <c r="E3200">
        <v>2.1757476414710399E-2</v>
      </c>
      <c r="F3200">
        <v>5.7515663270048999E-2</v>
      </c>
      <c r="G3200">
        <v>6.3638324821297304E-2</v>
      </c>
      <c r="H3200">
        <v>4.4731895715573101E-2</v>
      </c>
      <c r="I3200">
        <v>0</v>
      </c>
      <c r="J3200">
        <v>2.6839137429343798</v>
      </c>
      <c r="K3200">
        <v>4.4731895715573101E-2</v>
      </c>
      <c r="L3200">
        <v>-1</v>
      </c>
      <c r="M3200">
        <v>-1</v>
      </c>
      <c r="N3200">
        <v>0.894637914311463</v>
      </c>
      <c r="O3200">
        <v>6.42563293028517</v>
      </c>
      <c r="P3200">
        <v>8.4867148022695807E-2</v>
      </c>
      <c r="Q3200">
        <v>0.153507344323627</v>
      </c>
      <c r="R3200">
        <v>5.0277871893111802E-2</v>
      </c>
      <c r="S3200">
        <v>0.32916601326620298</v>
      </c>
      <c r="T3200">
        <v>0.23975694309620599</v>
      </c>
      <c r="U3200">
        <v>4.00147922229208E-2</v>
      </c>
      <c r="V3200">
        <v>-3.2092616958779002E-3</v>
      </c>
      <c r="W3200">
        <v>22.4398636469551</v>
      </c>
      <c r="X3200">
        <v>0.57887640222380699</v>
      </c>
      <c r="Y3200">
        <v>-1</v>
      </c>
      <c r="Z3200">
        <v>-1</v>
      </c>
      <c r="AA3200">
        <v>33.0321732872819</v>
      </c>
      <c r="AB3200">
        <v>0.100272451404467</v>
      </c>
      <c r="AC3200">
        <v>4.1627991656747201E-2</v>
      </c>
      <c r="AD3200">
        <v>6.8940192307458195E-2</v>
      </c>
      <c r="AE3200">
        <v>10.542031768433599</v>
      </c>
      <c r="AF3200">
        <v>-1</v>
      </c>
      <c r="AG3200">
        <v>-1</v>
      </c>
      <c r="AH3200">
        <v>-1</v>
      </c>
      <c r="AI3200">
        <v>-6.4806894010443399E-4</v>
      </c>
      <c r="AJ3200">
        <v>-3.2092616958779002E-3</v>
      </c>
      <c r="AK3200">
        <v>0.108545496552842</v>
      </c>
      <c r="AL3200">
        <v>6.3541779719447203E-2</v>
      </c>
      <c r="AM3200">
        <v>0.14516971361987499</v>
      </c>
      <c r="AN3200">
        <v>6.2411759814733403E-2</v>
      </c>
      <c r="AO3200">
        <v>4.1719703232610899</v>
      </c>
      <c r="AP3200">
        <v>1.87800289396557</v>
      </c>
      <c r="AQ3200">
        <v>25.123777389889501</v>
      </c>
      <c r="AR3200">
        <v>0.60572848688945202</v>
      </c>
      <c r="AS3200">
        <v>0.62360829793938</v>
      </c>
      <c r="AT3200">
        <v>-1</v>
      </c>
      <c r="AU3200">
        <v>-1</v>
      </c>
      <c r="AV3200">
        <v>0.113916196714409</v>
      </c>
      <c r="AW3200">
        <v>41.335809111532598</v>
      </c>
      <c r="AX3200">
        <v>41.001921563142801</v>
      </c>
      <c r="AY3200">
        <v>9.6368259759583505E-2</v>
      </c>
      <c r="AZ3200">
        <v>-14.145392237927799</v>
      </c>
      <c r="BA3200">
        <v>1350</v>
      </c>
    </row>
    <row r="3201" spans="1:100" x14ac:dyDescent="0.25">
      <c r="A3201">
        <v>6601</v>
      </c>
      <c r="B3201" t="s">
        <v>3431</v>
      </c>
      <c r="C3201">
        <v>1</v>
      </c>
      <c r="D3201">
        <v>3.6780808625294901</v>
      </c>
      <c r="E3201">
        <v>2.1757476414710399E-2</v>
      </c>
      <c r="F3201">
        <v>5.7515663270048999E-2</v>
      </c>
      <c r="G3201">
        <v>6.3638324821297304E-2</v>
      </c>
      <c r="H3201">
        <v>4.4731895715573101E-2</v>
      </c>
      <c r="I3201">
        <v>0</v>
      </c>
      <c r="J3201">
        <v>2.6839137429343798</v>
      </c>
      <c r="K3201">
        <v>4.4731895715573101E-2</v>
      </c>
      <c r="L3201">
        <v>-1</v>
      </c>
      <c r="M3201">
        <v>-1</v>
      </c>
      <c r="N3201">
        <v>0.894637914311463</v>
      </c>
      <c r="O3201">
        <v>6.42563293028517</v>
      </c>
      <c r="P3201">
        <v>8.4867148022695807E-2</v>
      </c>
      <c r="Q3201">
        <v>0.153507344323627</v>
      </c>
      <c r="R3201">
        <v>5.0277871893111802E-2</v>
      </c>
      <c r="S3201">
        <v>0.32916601326620298</v>
      </c>
      <c r="T3201">
        <v>0.23975694309620599</v>
      </c>
      <c r="U3201">
        <v>4.00147922229208E-2</v>
      </c>
      <c r="V3201">
        <v>-3.2092616958779002E-3</v>
      </c>
      <c r="W3201">
        <v>22.4398636469551</v>
      </c>
      <c r="X3201">
        <v>0.57887640222380699</v>
      </c>
      <c r="Y3201">
        <v>-1</v>
      </c>
      <c r="Z3201">
        <v>-1</v>
      </c>
      <c r="AA3201">
        <v>33.0321732872819</v>
      </c>
      <c r="AB3201">
        <v>0.100272451404467</v>
      </c>
      <c r="AC3201">
        <v>4.1627991656747201E-2</v>
      </c>
      <c r="AD3201">
        <v>6.8940192307458195E-2</v>
      </c>
      <c r="AE3201">
        <v>10.542031768433599</v>
      </c>
      <c r="AF3201">
        <v>-1</v>
      </c>
      <c r="AG3201">
        <v>-1</v>
      </c>
      <c r="AH3201">
        <v>-1</v>
      </c>
      <c r="AI3201">
        <v>-6.4806894010443399E-4</v>
      </c>
      <c r="AJ3201">
        <v>-3.2092616958779002E-3</v>
      </c>
      <c r="AK3201">
        <v>0.108545496552842</v>
      </c>
      <c r="AL3201">
        <v>6.3541779719447203E-2</v>
      </c>
      <c r="AM3201">
        <v>0.14516971361987499</v>
      </c>
      <c r="AN3201">
        <v>6.2411759814733403E-2</v>
      </c>
      <c r="AO3201">
        <v>4.1719703232610899</v>
      </c>
      <c r="AP3201">
        <v>1.87800289396557</v>
      </c>
      <c r="AQ3201">
        <v>25.123777389889501</v>
      </c>
      <c r="AR3201">
        <v>0.60572848688945202</v>
      </c>
      <c r="AS3201">
        <v>0.62360829793938</v>
      </c>
      <c r="AT3201">
        <v>-1</v>
      </c>
      <c r="AU3201">
        <v>-1</v>
      </c>
      <c r="AV3201">
        <v>0.113916196714409</v>
      </c>
      <c r="AW3201">
        <v>41.335809111532598</v>
      </c>
      <c r="AX3201">
        <v>41.001921563142801</v>
      </c>
      <c r="AY3201">
        <v>9.6368259759583505E-2</v>
      </c>
      <c r="AZ3201">
        <v>-14.145392237927799</v>
      </c>
      <c r="BA3201">
        <v>1350</v>
      </c>
    </row>
    <row r="3202" spans="1:100" x14ac:dyDescent="0.25">
      <c r="A3202">
        <v>6602</v>
      </c>
      <c r="B3202" t="s">
        <v>3432</v>
      </c>
      <c r="C3202">
        <v>3</v>
      </c>
      <c r="D3202">
        <v>4.8904351144661522</v>
      </c>
      <c r="E3202">
        <v>0.10922823728030523</v>
      </c>
      <c r="F3202">
        <v>7.7020190893193813E-2</v>
      </c>
      <c r="G3202">
        <v>7.7020190893193813E-2</v>
      </c>
      <c r="H3202">
        <v>0.24047951153719724</v>
      </c>
      <c r="I3202">
        <v>0</v>
      </c>
      <c r="J3202">
        <v>14.428770692231836</v>
      </c>
      <c r="K3202">
        <v>0.24047951153719724</v>
      </c>
      <c r="L3202">
        <v>-0.99999999999999922</v>
      </c>
      <c r="M3202">
        <v>-0.99999999999999922</v>
      </c>
      <c r="N3202">
        <v>4.8095902307439466</v>
      </c>
      <c r="O3202">
        <v>19.396225997591191</v>
      </c>
      <c r="P3202">
        <v>0.38333701880918103</v>
      </c>
      <c r="Q3202">
        <v>0.10234286328795014</v>
      </c>
      <c r="R3202">
        <v>5.6170031143616836E-2</v>
      </c>
      <c r="S3202">
        <v>0.22675041548086561</v>
      </c>
      <c r="T3202">
        <v>0.19849564327087632</v>
      </c>
      <c r="U3202">
        <v>4.0355206682062363E-2</v>
      </c>
      <c r="V3202">
        <v>0</v>
      </c>
      <c r="W3202">
        <v>9.0048701558642872</v>
      </c>
      <c r="X3202">
        <v>0.22192337115891408</v>
      </c>
      <c r="Y3202">
        <v>-0.99999999999999922</v>
      </c>
      <c r="Z3202">
        <v>-0.99999999999999922</v>
      </c>
      <c r="AA3202">
        <v>18.341229231187217</v>
      </c>
      <c r="AB3202">
        <v>0.16924822941718076</v>
      </c>
      <c r="AC3202">
        <v>0.21092647841685691</v>
      </c>
      <c r="AD3202">
        <v>-0.19457092695045136</v>
      </c>
      <c r="AE3202">
        <v>9.280189044179318</v>
      </c>
      <c r="AF3202">
        <v>-0.99999999999999922</v>
      </c>
      <c r="AG3202">
        <v>-0.99999999999999922</v>
      </c>
      <c r="AH3202">
        <v>-0.99999999999999922</v>
      </c>
      <c r="AI3202">
        <v>0</v>
      </c>
      <c r="AJ3202">
        <v>0</v>
      </c>
      <c r="AK3202">
        <v>8.5020054485161548E-2</v>
      </c>
      <c r="AL3202">
        <v>1.5644208083009144E-3</v>
      </c>
      <c r="AM3202">
        <v>0.20679847787262104</v>
      </c>
      <c r="AN3202">
        <v>0.35440666383113389</v>
      </c>
      <c r="AO3202">
        <v>5.5950622192413313</v>
      </c>
      <c r="AP3202">
        <v>8.8679886998198505</v>
      </c>
      <c r="AQ3202">
        <v>23.433640848096115</v>
      </c>
      <c r="AR3202">
        <v>0.46560126543380431</v>
      </c>
      <c r="AS3202">
        <v>0.46240288269611107</v>
      </c>
      <c r="AT3202">
        <v>-0.99999999999999922</v>
      </c>
      <c r="AU3202">
        <v>-0.99999999999999922</v>
      </c>
      <c r="AV3202">
        <v>0.13319022203681077</v>
      </c>
      <c r="AW3202">
        <v>46.605443928598291</v>
      </c>
      <c r="AX3202">
        <v>46.605443928598291</v>
      </c>
      <c r="AY3202">
        <v>0.19242750146707127</v>
      </c>
      <c r="AZ3202">
        <v>-14.479940481195094</v>
      </c>
      <c r="BA3202">
        <v>1379.4633537637471</v>
      </c>
    </row>
    <row r="3203" spans="1:100" x14ac:dyDescent="0.25">
      <c r="A3203">
        <v>6603</v>
      </c>
      <c r="B3203" t="s">
        <v>3433</v>
      </c>
      <c r="C3203">
        <v>1</v>
      </c>
      <c r="D3203">
        <v>3.6780808625294901</v>
      </c>
      <c r="E3203">
        <v>2.1757476414710399E-2</v>
      </c>
      <c r="F3203">
        <v>5.7515663270048999E-2</v>
      </c>
      <c r="G3203">
        <v>6.3638324821297304E-2</v>
      </c>
      <c r="H3203">
        <v>4.4731895715573101E-2</v>
      </c>
      <c r="I3203">
        <v>0</v>
      </c>
      <c r="J3203">
        <v>2.6839137429343798</v>
      </c>
      <c r="K3203">
        <v>4.4731895715573101E-2</v>
      </c>
      <c r="L3203">
        <v>-1</v>
      </c>
      <c r="M3203">
        <v>-1</v>
      </c>
      <c r="N3203">
        <v>0.894637914311463</v>
      </c>
      <c r="O3203">
        <v>6.42563293028517</v>
      </c>
      <c r="P3203">
        <v>8.4867148022695807E-2</v>
      </c>
      <c r="Q3203">
        <v>0.153507344323627</v>
      </c>
      <c r="R3203">
        <v>5.0277871893111802E-2</v>
      </c>
      <c r="S3203">
        <v>0.32916601326620298</v>
      </c>
      <c r="T3203">
        <v>0.23975694309620599</v>
      </c>
      <c r="U3203">
        <v>4.00147922229208E-2</v>
      </c>
      <c r="V3203">
        <v>-3.2092616958779002E-3</v>
      </c>
      <c r="W3203">
        <v>22.4398636469551</v>
      </c>
      <c r="X3203">
        <v>0.57887640222380699</v>
      </c>
      <c r="Y3203">
        <v>-1</v>
      </c>
      <c r="Z3203">
        <v>-1</v>
      </c>
      <c r="AA3203">
        <v>33.0321732872819</v>
      </c>
      <c r="AB3203">
        <v>0.100272451404467</v>
      </c>
      <c r="AC3203">
        <v>4.1627991656747201E-2</v>
      </c>
      <c r="AD3203">
        <v>6.8940192307458195E-2</v>
      </c>
      <c r="AE3203">
        <v>10.542031768433599</v>
      </c>
      <c r="AF3203">
        <v>-1</v>
      </c>
      <c r="AG3203">
        <v>-1</v>
      </c>
      <c r="AH3203">
        <v>-1</v>
      </c>
      <c r="AI3203">
        <v>-6.4806894010443399E-4</v>
      </c>
      <c r="AJ3203">
        <v>-3.2092616958779002E-3</v>
      </c>
      <c r="AK3203">
        <v>0.108545496552842</v>
      </c>
      <c r="AL3203">
        <v>6.3541779719447203E-2</v>
      </c>
      <c r="AM3203">
        <v>0.14516971361987499</v>
      </c>
      <c r="AN3203">
        <v>6.2411759814733403E-2</v>
      </c>
      <c r="AO3203">
        <v>4.1719703232610899</v>
      </c>
      <c r="AP3203">
        <v>1.87800289396557</v>
      </c>
      <c r="AQ3203">
        <v>25.123777389889501</v>
      </c>
      <c r="AR3203">
        <v>0.60572848688945202</v>
      </c>
      <c r="AS3203">
        <v>0.62360829793938</v>
      </c>
      <c r="AT3203">
        <v>-1</v>
      </c>
      <c r="AU3203">
        <v>-1</v>
      </c>
      <c r="AV3203">
        <v>0.113916196714409</v>
      </c>
      <c r="AW3203">
        <v>41.335809111532598</v>
      </c>
      <c r="AX3203">
        <v>41.001921563142801</v>
      </c>
      <c r="AY3203">
        <v>9.6368259759583505E-2</v>
      </c>
      <c r="AZ3203">
        <v>-14.145392237927799</v>
      </c>
      <c r="BA3203">
        <v>1350</v>
      </c>
    </row>
    <row r="3204" spans="1:100" x14ac:dyDescent="0.25">
      <c r="A3204">
        <v>6604</v>
      </c>
      <c r="B3204" t="s">
        <v>3434</v>
      </c>
      <c r="C3204">
        <v>3</v>
      </c>
      <c r="D3204">
        <v>3.4391943117429378</v>
      </c>
      <c r="E3204">
        <v>-1.4318777607118444E-2</v>
      </c>
      <c r="F3204">
        <v>-0.25050934101817735</v>
      </c>
      <c r="G3204">
        <v>-0.2554517804433693</v>
      </c>
      <c r="H3204">
        <v>-6.9245305286237194E-2</v>
      </c>
      <c r="I3204">
        <v>0</v>
      </c>
      <c r="J3204">
        <v>-4.1547183171742326</v>
      </c>
      <c r="K3204">
        <v>-6.9245305286237194E-2</v>
      </c>
      <c r="L3204">
        <v>-0.99999999999999756</v>
      </c>
      <c r="M3204">
        <v>-0.99999999999999756</v>
      </c>
      <c r="N3204">
        <v>-1.384906105724744</v>
      </c>
      <c r="O3204">
        <v>-0.97097578587466293</v>
      </c>
      <c r="P3204">
        <v>7.2450188125964043E-2</v>
      </c>
      <c r="Q3204">
        <v>-1.2772394439452202</v>
      </c>
      <c r="R3204">
        <v>-0.52160172748679012</v>
      </c>
      <c r="S3204">
        <v>0.34475682629580917</v>
      </c>
      <c r="T3204">
        <v>0.10776009376276162</v>
      </c>
      <c r="U3204">
        <v>1.3672596500452563E-3</v>
      </c>
      <c r="V3204">
        <v>0</v>
      </c>
      <c r="W3204">
        <v>20.925179399794121</v>
      </c>
      <c r="X3204">
        <v>0.27831770568487924</v>
      </c>
      <c r="Y3204">
        <v>-0.99999999999999756</v>
      </c>
      <c r="Z3204">
        <v>-0.99999999999999756</v>
      </c>
      <c r="AA3204">
        <v>21.403637410602862</v>
      </c>
      <c r="AB3204">
        <v>4.4357746065781391E-2</v>
      </c>
      <c r="AC3204">
        <v>7.9147602526763394E-2</v>
      </c>
      <c r="AD3204">
        <v>-0.10350415382663458</v>
      </c>
      <c r="AE3204">
        <v>1.0000597382955068</v>
      </c>
      <c r="AF3204">
        <v>-0.99999999999999756</v>
      </c>
      <c r="AG3204">
        <v>-0.99999999999999756</v>
      </c>
      <c r="AH3204">
        <v>-0.99999999999999756</v>
      </c>
      <c r="AI3204">
        <v>0</v>
      </c>
      <c r="AJ3204">
        <v>0</v>
      </c>
      <c r="AK3204">
        <v>0.50265360479713994</v>
      </c>
      <c r="AL3204">
        <v>-0.2256809341459764</v>
      </c>
      <c r="AM3204">
        <v>0.53800700640873733</v>
      </c>
      <c r="AN3204">
        <v>6.9295305742731322E-2</v>
      </c>
      <c r="AO3204">
        <v>15.963443184204136</v>
      </c>
      <c r="AP3204">
        <v>0.6039779728384016</v>
      </c>
      <c r="AQ3204">
        <v>16.770461082619889</v>
      </c>
      <c r="AR3204">
        <v>0.45388417970861622</v>
      </c>
      <c r="AS3204">
        <v>0.20907240039864181</v>
      </c>
      <c r="AT3204">
        <v>-0.99999999999999756</v>
      </c>
      <c r="AU3204">
        <v>-0.99999999999999756</v>
      </c>
      <c r="AV3204">
        <v>-0.77705350793015948</v>
      </c>
      <c r="AW3204">
        <v>21.036639597566584</v>
      </c>
      <c r="AX3204">
        <v>21.036639597566584</v>
      </c>
      <c r="AY3204">
        <v>0.10422840069250076</v>
      </c>
      <c r="AZ3204">
        <v>-7.2985049464379568</v>
      </c>
      <c r="BA3204">
        <v>1354.6342125850522</v>
      </c>
      <c r="CU3204" t="e">
        <v>#N/A</v>
      </c>
      <c r="CV3204" t="e">
        <v>#N/A</v>
      </c>
    </row>
    <row r="3205" spans="1:100" x14ac:dyDescent="0.25">
      <c r="A3205">
        <v>6605</v>
      </c>
      <c r="B3205" t="s">
        <v>3435</v>
      </c>
      <c r="C3205">
        <v>3</v>
      </c>
      <c r="D3205">
        <v>3.1581477645826204</v>
      </c>
      <c r="E3205">
        <v>9.1669956283164253E-2</v>
      </c>
      <c r="F3205">
        <v>0.46573941880369424</v>
      </c>
      <c r="G3205">
        <v>0.50460694887941648</v>
      </c>
      <c r="H3205">
        <v>1.9367123823453805E-2</v>
      </c>
      <c r="I3205">
        <v>0</v>
      </c>
      <c r="J3205">
        <v>1.1620274294072286</v>
      </c>
      <c r="K3205">
        <v>1.9367123823453805E-2</v>
      </c>
      <c r="L3205">
        <v>-0.99999999999999989</v>
      </c>
      <c r="M3205">
        <v>-0.99999999999999989</v>
      </c>
      <c r="N3205">
        <v>0.38734247646907605</v>
      </c>
      <c r="O3205">
        <v>4.8247821428692665</v>
      </c>
      <c r="P3205">
        <v>-0.5851035887871282</v>
      </c>
      <c r="Q3205">
        <v>2.4659684388247829</v>
      </c>
      <c r="R3205">
        <v>0.86404823341208603</v>
      </c>
      <c r="S3205">
        <v>0.3362398463224095</v>
      </c>
      <c r="T3205">
        <v>0.14868272608607308</v>
      </c>
      <c r="U3205">
        <v>-2.2167144013229837E-2</v>
      </c>
      <c r="V3205">
        <v>0</v>
      </c>
      <c r="W3205">
        <v>17.735532182871957</v>
      </c>
      <c r="X3205">
        <v>0.15113269417522121</v>
      </c>
      <c r="Y3205">
        <v>-0.99999999999999989</v>
      </c>
      <c r="Z3205">
        <v>-0.99999999999999989</v>
      </c>
      <c r="AA3205">
        <v>23.41996224111211</v>
      </c>
      <c r="AB3205">
        <v>6.4296733225718203E-2</v>
      </c>
      <c r="AC3205">
        <v>5.9741907418880302E-2</v>
      </c>
      <c r="AD3205">
        <v>-2.7631004148036917E-2</v>
      </c>
      <c r="AE3205">
        <v>4.820381824828079</v>
      </c>
      <c r="AF3205">
        <v>-0.99999999999999989</v>
      </c>
      <c r="AG3205">
        <v>-0.99999999999999989</v>
      </c>
      <c r="AH3205">
        <v>-0.99999999999999989</v>
      </c>
      <c r="AI3205">
        <v>0</v>
      </c>
      <c r="AJ3205">
        <v>0</v>
      </c>
      <c r="AK3205">
        <v>8.4533201887684872E-3</v>
      </c>
      <c r="AL3205">
        <v>-8.1802453227890204E-2</v>
      </c>
      <c r="AM3205">
        <v>0.28818049641760829</v>
      </c>
      <c r="AN3205">
        <v>-1.3129377138838841E-2</v>
      </c>
      <c r="AO3205">
        <v>7.2467790113840547</v>
      </c>
      <c r="AP3205">
        <v>-0.73724669461042214</v>
      </c>
      <c r="AQ3205">
        <v>18.897559612279196</v>
      </c>
      <c r="AR3205">
        <v>0.46275542839525269</v>
      </c>
      <c r="AS3205">
        <v>0.17049981799867511</v>
      </c>
      <c r="AT3205">
        <v>-0.99999999999999989</v>
      </c>
      <c r="AU3205">
        <v>-0.99999999999999989</v>
      </c>
      <c r="AV3205">
        <v>1.3686551822915021</v>
      </c>
      <c r="AW3205">
        <v>27.507497689370968</v>
      </c>
      <c r="AX3205">
        <v>27.507497689370968</v>
      </c>
      <c r="AY3205">
        <v>-0.19321280666027399</v>
      </c>
      <c r="AZ3205">
        <v>-19.540844476237311</v>
      </c>
      <c r="BA3205">
        <v>1347.8798245973783</v>
      </c>
      <c r="CU3205" t="e">
        <v>#N/A</v>
      </c>
      <c r="CV3205" t="e">
        <v>#N/A</v>
      </c>
    </row>
    <row r="3206" spans="1:100" x14ac:dyDescent="0.25">
      <c r="A3206">
        <v>6606</v>
      </c>
      <c r="B3206" t="s">
        <v>3436</v>
      </c>
      <c r="C3206">
        <v>3</v>
      </c>
      <c r="D3206">
        <v>5.477767885841403</v>
      </c>
      <c r="E3206">
        <v>0.16489417848243637</v>
      </c>
      <c r="F3206">
        <v>0.51907698376026234</v>
      </c>
      <c r="G3206">
        <v>0.55933241422148605</v>
      </c>
      <c r="H3206">
        <v>-4.4788740514586409E-2</v>
      </c>
      <c r="I3206">
        <v>0</v>
      </c>
      <c r="J3206">
        <v>-2.6873244308751838</v>
      </c>
      <c r="K3206">
        <v>-4.4788740514586409E-2</v>
      </c>
      <c r="L3206">
        <v>-0.99999999999999933</v>
      </c>
      <c r="M3206">
        <v>-0.99999999999999933</v>
      </c>
      <c r="N3206">
        <v>-0.89577481029172845</v>
      </c>
      <c r="O3206">
        <v>3.3497758691877042</v>
      </c>
      <c r="P3206">
        <v>-7.6034219860596247E-2</v>
      </c>
      <c r="Q3206">
        <v>-0.61626120083960112</v>
      </c>
      <c r="R3206">
        <v>-0.18405711444512354</v>
      </c>
      <c r="S3206">
        <v>0.34581994116617221</v>
      </c>
      <c r="T3206">
        <v>0.30637694229837831</v>
      </c>
      <c r="U3206">
        <v>-2.007876084635421E-2</v>
      </c>
      <c r="V3206">
        <v>0</v>
      </c>
      <c r="W3206">
        <v>27.076274525311298</v>
      </c>
      <c r="X3206">
        <v>0.55504703855703807</v>
      </c>
      <c r="Y3206">
        <v>-0.99999999999999933</v>
      </c>
      <c r="Z3206">
        <v>-0.99999999999999933</v>
      </c>
      <c r="AA3206">
        <v>53.53730342982216</v>
      </c>
      <c r="AB3206">
        <v>0.22585737524658392</v>
      </c>
      <c r="AC3206">
        <v>0.26126556309306864</v>
      </c>
      <c r="AD3206">
        <v>4.5778782039466566E-2</v>
      </c>
      <c r="AE3206">
        <v>26.645086018955965</v>
      </c>
      <c r="AF3206">
        <v>-0.99999999999999933</v>
      </c>
      <c r="AG3206">
        <v>-0.99999999999999933</v>
      </c>
      <c r="AH3206">
        <v>-0.99999999999999933</v>
      </c>
      <c r="AI3206">
        <v>0</v>
      </c>
      <c r="AJ3206">
        <v>0</v>
      </c>
      <c r="AK3206">
        <v>0.27255046759798318</v>
      </c>
      <c r="AL3206">
        <v>0.24132067573107002</v>
      </c>
      <c r="AM3206">
        <v>0.22286134276732722</v>
      </c>
      <c r="AN3206">
        <v>-5.2459101931489741E-2</v>
      </c>
      <c r="AO3206">
        <v>6.9342859071730958</v>
      </c>
      <c r="AP3206">
        <v>-0.10487416963189444</v>
      </c>
      <c r="AQ3206">
        <v>24.388950094436119</v>
      </c>
      <c r="AR3206">
        <v>0.63211812261819611</v>
      </c>
      <c r="AS3206">
        <v>0.51025829804245215</v>
      </c>
      <c r="AT3206">
        <v>-0.99999999999999933</v>
      </c>
      <c r="AU3206">
        <v>-0.99999999999999933</v>
      </c>
      <c r="AV3206">
        <v>0.3752752997763627</v>
      </c>
      <c r="AW3206">
        <v>56.782205129377942</v>
      </c>
      <c r="AX3206">
        <v>56.782205129377942</v>
      </c>
      <c r="AY3206">
        <v>0.24433676225474973</v>
      </c>
      <c r="AZ3206">
        <v>22.837811279027015</v>
      </c>
      <c r="BA3206">
        <v>1410.0431871609405</v>
      </c>
      <c r="CU3206" t="e">
        <v>#N/A</v>
      </c>
      <c r="CV3206" t="e">
        <v>#N/A</v>
      </c>
    </row>
    <row r="3207" spans="1:100" x14ac:dyDescent="0.25">
      <c r="A3207">
        <v>6607</v>
      </c>
      <c r="B3207" t="s">
        <v>3437</v>
      </c>
      <c r="C3207">
        <v>3</v>
      </c>
      <c r="D3207">
        <v>3.3318779437011878</v>
      </c>
      <c r="E3207">
        <v>-6.1896118607645406E-2</v>
      </c>
      <c r="F3207">
        <v>4.6054419942091751E-4</v>
      </c>
      <c r="G3207">
        <v>-7.6661199396647088E-3</v>
      </c>
      <c r="H3207">
        <v>0.10521730120861726</v>
      </c>
      <c r="I3207">
        <v>0</v>
      </c>
      <c r="J3207">
        <v>6.3130380725170365</v>
      </c>
      <c r="K3207">
        <v>0.10521730120861726</v>
      </c>
      <c r="L3207">
        <v>-1.0000000000000004</v>
      </c>
      <c r="M3207">
        <v>-1.0000000000000004</v>
      </c>
      <c r="N3207">
        <v>2.1043460241723451</v>
      </c>
      <c r="O3207">
        <v>9.6372498962785578</v>
      </c>
      <c r="P3207">
        <v>-0.22131409483779058</v>
      </c>
      <c r="Q3207">
        <v>0.18785566351338748</v>
      </c>
      <c r="R3207">
        <v>6.6608354308901635E-2</v>
      </c>
      <c r="S3207">
        <v>0.36280735902206634</v>
      </c>
      <c r="T3207">
        <v>0.36004791439554396</v>
      </c>
      <c r="U3207">
        <v>-1.8142150687568016E-2</v>
      </c>
      <c r="V3207">
        <v>0</v>
      </c>
      <c r="W3207">
        <v>23.979832860856998</v>
      </c>
      <c r="X3207">
        <v>0.54659340075775154</v>
      </c>
      <c r="Y3207">
        <v>-1.0000000000000004</v>
      </c>
      <c r="Z3207">
        <v>-1.0000000000000004</v>
      </c>
      <c r="AA3207">
        <v>20.553442169962242</v>
      </c>
      <c r="AB3207">
        <v>-8.6748499336358809E-2</v>
      </c>
      <c r="AC3207">
        <v>5.3792133826962969E-2</v>
      </c>
      <c r="AD3207">
        <v>-3.6903615394677139E-2</v>
      </c>
      <c r="AE3207">
        <v>-3.4929990452036481</v>
      </c>
      <c r="AF3207">
        <v>-1.0000000000000004</v>
      </c>
      <c r="AG3207">
        <v>-1.0000000000000004</v>
      </c>
      <c r="AH3207">
        <v>-1.0000000000000004</v>
      </c>
      <c r="AI3207">
        <v>0</v>
      </c>
      <c r="AJ3207">
        <v>0</v>
      </c>
      <c r="AK3207">
        <v>0.104036110534243</v>
      </c>
      <c r="AL3207">
        <v>-2.1365737730176974E-2</v>
      </c>
      <c r="AM3207">
        <v>0.27508323942023</v>
      </c>
      <c r="AN3207">
        <v>0.19849983608566033</v>
      </c>
      <c r="AO3207">
        <v>7.3972615381769655</v>
      </c>
      <c r="AP3207">
        <v>4.8556672134906229</v>
      </c>
      <c r="AQ3207">
        <v>30.292870933374022</v>
      </c>
      <c r="AR3207">
        <v>0.70471312273004227</v>
      </c>
      <c r="AS3207">
        <v>0.65181070196636881</v>
      </c>
      <c r="AT3207">
        <v>-1.0000000000000004</v>
      </c>
      <c r="AU3207">
        <v>-1.0000000000000004</v>
      </c>
      <c r="AV3207">
        <v>5.8942234369236908E-2</v>
      </c>
      <c r="AW3207">
        <v>35.04635927973144</v>
      </c>
      <c r="AX3207">
        <v>35.04635927973144</v>
      </c>
      <c r="AY3207">
        <v>0.10876582890123515</v>
      </c>
      <c r="AZ3207">
        <v>1.2208003681291089</v>
      </c>
      <c r="BA3207">
        <v>1371.5794226775731</v>
      </c>
      <c r="CU3207" t="e">
        <v>#N/A</v>
      </c>
      <c r="CV3207" t="e">
        <v>#N/A</v>
      </c>
    </row>
    <row r="3208" spans="1:100" x14ac:dyDescent="0.25">
      <c r="A3208">
        <v>6608</v>
      </c>
      <c r="B3208" t="s">
        <v>3438</v>
      </c>
      <c r="C3208">
        <v>3</v>
      </c>
      <c r="D3208">
        <v>4.7343536587652784</v>
      </c>
      <c r="E3208">
        <v>9.2363739246597409E-2</v>
      </c>
      <c r="F3208">
        <v>-3.2823948645841948E-2</v>
      </c>
      <c r="G3208">
        <v>-1.0562688323678009E-2</v>
      </c>
      <c r="H3208">
        <v>4.4737325203790652E-2</v>
      </c>
      <c r="I3208">
        <v>0</v>
      </c>
      <c r="J3208">
        <v>2.684239512227439</v>
      </c>
      <c r="K3208">
        <v>4.4737325203790652E-2</v>
      </c>
      <c r="L3208">
        <v>-1.0000000000000016</v>
      </c>
      <c r="M3208">
        <v>-1.0000000000000016</v>
      </c>
      <c r="N3208">
        <v>0.89474650407581269</v>
      </c>
      <c r="O3208">
        <v>7.40803048266904</v>
      </c>
      <c r="P3208">
        <v>-0.16343808474870811</v>
      </c>
      <c r="Q3208">
        <v>-0.52191883525222527</v>
      </c>
      <c r="R3208">
        <v>-0.14177625353306722</v>
      </c>
      <c r="S3208">
        <v>0.3170670050556772</v>
      </c>
      <c r="T3208">
        <v>-7.2697085828823962E-2</v>
      </c>
      <c r="U3208">
        <v>5.7729051494135033E-3</v>
      </c>
      <c r="V3208">
        <v>0</v>
      </c>
      <c r="W3208">
        <v>8.2162199668990361</v>
      </c>
      <c r="X3208">
        <v>-0.20233916165171081</v>
      </c>
      <c r="Y3208">
        <v>-1.0000000000000016</v>
      </c>
      <c r="Z3208">
        <v>-1.0000000000000016</v>
      </c>
      <c r="AA3208">
        <v>7.3920990552784822</v>
      </c>
      <c r="AB3208">
        <v>-0.11921976174959857</v>
      </c>
      <c r="AC3208">
        <v>8.6629400963683489E-2</v>
      </c>
      <c r="AD3208">
        <v>1.8943467624165267E-2</v>
      </c>
      <c r="AE3208">
        <v>-0.68234465808749156</v>
      </c>
      <c r="AF3208">
        <v>-1.0000000000000016</v>
      </c>
      <c r="AG3208">
        <v>-1.0000000000000016</v>
      </c>
      <c r="AH3208">
        <v>-1.0000000000000016</v>
      </c>
      <c r="AI3208">
        <v>0</v>
      </c>
      <c r="AJ3208">
        <v>0</v>
      </c>
      <c r="AK3208">
        <v>-0.29322447102816707</v>
      </c>
      <c r="AL3208">
        <v>0.17065097119863312</v>
      </c>
      <c r="AM3208">
        <v>0.26366701971595735</v>
      </c>
      <c r="AN3208">
        <v>-3.9832270619560156E-3</v>
      </c>
      <c r="AO3208">
        <v>5.1255531377580974</v>
      </c>
      <c r="AP3208">
        <v>0.75367417944426462</v>
      </c>
      <c r="AQ3208">
        <v>10.900459479126475</v>
      </c>
      <c r="AR3208">
        <v>0.25014282437626661</v>
      </c>
      <c r="AS3208">
        <v>-0.15760183644792006</v>
      </c>
      <c r="AT3208">
        <v>-1.0000000000000016</v>
      </c>
      <c r="AU3208">
        <v>-1.0000000000000016</v>
      </c>
      <c r="AV3208">
        <v>-0.15233894185674524</v>
      </c>
      <c r="AW3208">
        <v>15.553803717391785</v>
      </c>
      <c r="AX3208">
        <v>15.553803717391785</v>
      </c>
      <c r="AY3208">
        <v>-0.13387746409265078</v>
      </c>
      <c r="AZ3208">
        <v>-37.862295428156074</v>
      </c>
      <c r="BA3208">
        <v>1340.7374461741554</v>
      </c>
      <c r="CU3208" t="e">
        <v>#N/A</v>
      </c>
      <c r="CV3208" t="e">
        <v>#N/A</v>
      </c>
    </row>
    <row r="3209" spans="1:100" x14ac:dyDescent="0.25">
      <c r="A3209">
        <v>6609</v>
      </c>
      <c r="B3209" t="s">
        <v>3439</v>
      </c>
      <c r="C3209">
        <v>3</v>
      </c>
      <c r="D3209">
        <v>3.2998198689164142</v>
      </c>
      <c r="E3209">
        <v>5.7753366266272171E-2</v>
      </c>
      <c r="F3209">
        <v>0.36070242920287099</v>
      </c>
      <c r="G3209">
        <v>0.37549045815459114</v>
      </c>
      <c r="H3209">
        <v>8.3468186105742553E-2</v>
      </c>
      <c r="I3209">
        <v>0</v>
      </c>
      <c r="J3209">
        <v>5.0080911663445553</v>
      </c>
      <c r="K3209">
        <v>8.3468186105742553E-2</v>
      </c>
      <c r="L3209">
        <v>-0.99999999999999911</v>
      </c>
      <c r="M3209">
        <v>-0.99999999999999911</v>
      </c>
      <c r="N3209">
        <v>1.6693637221148516</v>
      </c>
      <c r="O3209">
        <v>8.6834014934155448</v>
      </c>
      <c r="P3209">
        <v>1.5409874022733929</v>
      </c>
      <c r="Q3209">
        <v>0.29375415613113326</v>
      </c>
      <c r="R3209">
        <v>0.12365219818832596</v>
      </c>
      <c r="S3209">
        <v>0.3333333333333332</v>
      </c>
      <c r="T3209">
        <v>-9.7009402258944E-2</v>
      </c>
      <c r="U3209">
        <v>-0.12421524213193536</v>
      </c>
      <c r="V3209">
        <v>-5.39361471926677E-3</v>
      </c>
      <c r="W3209">
        <v>0.92987552469777157</v>
      </c>
      <c r="X3209">
        <v>-0.71333866889933606</v>
      </c>
      <c r="Y3209">
        <v>-0.99999999999999911</v>
      </c>
      <c r="Z3209">
        <v>-0.99999999999999911</v>
      </c>
      <c r="AA3209">
        <v>19.411816607440372</v>
      </c>
      <c r="AB3209">
        <v>0.38500482646831163</v>
      </c>
      <c r="AC3209">
        <v>7.0550030594175916E-2</v>
      </c>
      <c r="AD3209">
        <v>-8.8389079371401919E-2</v>
      </c>
      <c r="AE3209">
        <v>18.358288884554284</v>
      </c>
      <c r="AF3209">
        <v>-0.99999999999999911</v>
      </c>
      <c r="AG3209">
        <v>-0.99999999999999911</v>
      </c>
      <c r="AH3209">
        <v>-0.99999999999999911</v>
      </c>
      <c r="AI3209">
        <v>0</v>
      </c>
      <c r="AJ3209">
        <v>-5.39361471926677E-3</v>
      </c>
      <c r="AK3209">
        <v>0.33811421422429405</v>
      </c>
      <c r="AL3209">
        <v>2.7782364374164863E-2</v>
      </c>
      <c r="AM3209">
        <v>0.13627150269215232</v>
      </c>
      <c r="AN3209">
        <v>5.6814812081796666E-2</v>
      </c>
      <c r="AO3209">
        <v>5.0973586384252805</v>
      </c>
      <c r="AP3209">
        <v>1.5592821239157391</v>
      </c>
      <c r="AQ3209">
        <v>5.937966691042325</v>
      </c>
      <c r="AR3209">
        <v>0.10671507422318682</v>
      </c>
      <c r="AS3209">
        <v>-0.62987048279359303</v>
      </c>
      <c r="AT3209">
        <v>-0.99999999999999911</v>
      </c>
      <c r="AU3209">
        <v>-0.99999999999999911</v>
      </c>
      <c r="AV3209">
        <v>0.49914265634291705</v>
      </c>
      <c r="AW3209">
        <v>29.654500224771688</v>
      </c>
      <c r="AX3209">
        <v>29.115138752845006</v>
      </c>
      <c r="AY3209">
        <v>4.4627184712680422E-2</v>
      </c>
      <c r="AZ3209">
        <v>-26.792619588523859</v>
      </c>
      <c r="BA3209">
        <v>1322.2060182053233</v>
      </c>
    </row>
    <row r="3210" spans="1:100" x14ac:dyDescent="0.25">
      <c r="A3210">
        <v>6610</v>
      </c>
      <c r="B3210" t="s">
        <v>3440</v>
      </c>
      <c r="C3210">
        <v>3</v>
      </c>
      <c r="D3210">
        <v>-0.48882187008843175</v>
      </c>
      <c r="E3210">
        <v>0.16375171356538548</v>
      </c>
      <c r="F3210">
        <v>-0.49851734907053602</v>
      </c>
      <c r="G3210">
        <v>-0.49851734907053602</v>
      </c>
      <c r="H3210">
        <v>5.1246795076852189E-2</v>
      </c>
      <c r="I3210">
        <v>0</v>
      </c>
      <c r="J3210">
        <v>3.0748077046111306</v>
      </c>
      <c r="K3210">
        <v>5.1246795076852189E-2</v>
      </c>
      <c r="L3210">
        <v>-1</v>
      </c>
      <c r="M3210">
        <v>-1</v>
      </c>
      <c r="N3210">
        <v>1.0249359015370441</v>
      </c>
      <c r="O3210">
        <v>2.0874684854521579</v>
      </c>
      <c r="P3210">
        <v>0.80732029282913598</v>
      </c>
      <c r="Q3210">
        <v>-8.6693952460101309E-2</v>
      </c>
      <c r="R3210">
        <v>1.7620931091537125E-2</v>
      </c>
      <c r="S3210">
        <v>0.34031118430297852</v>
      </c>
      <c r="T3210">
        <v>0.37730638009256312</v>
      </c>
      <c r="U3210">
        <v>-5.2162043198548998E-3</v>
      </c>
      <c r="V3210">
        <v>0</v>
      </c>
      <c r="W3210">
        <v>26.446182599953378</v>
      </c>
      <c r="X3210">
        <v>0.68961071568453991</v>
      </c>
      <c r="Y3210">
        <v>-1</v>
      </c>
      <c r="Z3210">
        <v>-1</v>
      </c>
      <c r="AA3210">
        <v>13.451835488980297</v>
      </c>
      <c r="AB3210">
        <v>-8.6804834611912851E-2</v>
      </c>
      <c r="AC3210">
        <v>-0.17655576311938331</v>
      </c>
      <c r="AD3210">
        <v>3.1212368900034784E-3</v>
      </c>
      <c r="AE3210">
        <v>-13.011968042064634</v>
      </c>
      <c r="AF3210">
        <v>-1</v>
      </c>
      <c r="AG3210">
        <v>-1</v>
      </c>
      <c r="AH3210">
        <v>-1</v>
      </c>
      <c r="AI3210">
        <v>0</v>
      </c>
      <c r="AJ3210">
        <v>0</v>
      </c>
      <c r="AK3210">
        <v>8.6077892016386562E-2</v>
      </c>
      <c r="AL3210">
        <v>-0.13726299442673706</v>
      </c>
      <c r="AM3210">
        <v>-9.7229659091686294E-2</v>
      </c>
      <c r="AN3210">
        <v>-3.8909695823950066E-3</v>
      </c>
      <c r="AO3210">
        <v>-2.0003520172102243</v>
      </c>
      <c r="AP3210">
        <v>-0.78358921169355988</v>
      </c>
      <c r="AQ3210">
        <v>29.520990304564503</v>
      </c>
      <c r="AR3210">
        <v>0.712401360075687</v>
      </c>
      <c r="AS3210">
        <v>0.74085751076139228</v>
      </c>
      <c r="AT3210">
        <v>-1</v>
      </c>
      <c r="AU3210">
        <v>-1</v>
      </c>
      <c r="AV3210">
        <v>-0.48089641797899885</v>
      </c>
      <c r="AW3210">
        <v>14.755714762738902</v>
      </c>
      <c r="AX3210">
        <v>14.755714762738902</v>
      </c>
      <c r="AY3210">
        <v>3.1441235635962565E-2</v>
      </c>
      <c r="AZ3210">
        <v>-33.872351356575336</v>
      </c>
      <c r="BA3210">
        <v>1336.8006575030997</v>
      </c>
      <c r="CU3210" t="e">
        <v>#N/A</v>
      </c>
      <c r="CV3210" t="e">
        <v>#N/A</v>
      </c>
    </row>
    <row r="3211" spans="1:100" x14ac:dyDescent="0.25">
      <c r="A3211">
        <v>6611</v>
      </c>
      <c r="B3211" t="s">
        <v>3441</v>
      </c>
      <c r="C3211">
        <v>1</v>
      </c>
      <c r="D3211">
        <v>3.6780808625294901</v>
      </c>
      <c r="E3211">
        <v>2.1757476414710399E-2</v>
      </c>
      <c r="F3211">
        <v>5.7515663270048999E-2</v>
      </c>
      <c r="G3211">
        <v>6.3638324821297304E-2</v>
      </c>
      <c r="H3211">
        <v>4.4731895715573101E-2</v>
      </c>
      <c r="I3211">
        <v>0</v>
      </c>
      <c r="J3211">
        <v>2.6839137429343798</v>
      </c>
      <c r="K3211">
        <v>4.4731895715573101E-2</v>
      </c>
      <c r="L3211">
        <v>-1</v>
      </c>
      <c r="M3211">
        <v>-1</v>
      </c>
      <c r="N3211">
        <v>0.894637914311463</v>
      </c>
      <c r="O3211">
        <v>6.42563293028517</v>
      </c>
      <c r="P3211">
        <v>8.4867148022695807E-2</v>
      </c>
      <c r="Q3211">
        <v>0.153507344323627</v>
      </c>
      <c r="R3211">
        <v>5.0277871893111802E-2</v>
      </c>
      <c r="S3211">
        <v>0.32916601326620298</v>
      </c>
      <c r="T3211">
        <v>0.23975694309620599</v>
      </c>
      <c r="U3211">
        <v>4.00147922229208E-2</v>
      </c>
      <c r="V3211">
        <v>-3.2092616958779002E-3</v>
      </c>
      <c r="W3211">
        <v>22.4398636469551</v>
      </c>
      <c r="X3211">
        <v>0.57887640222380699</v>
      </c>
      <c r="Y3211">
        <v>-1</v>
      </c>
      <c r="Z3211">
        <v>-1</v>
      </c>
      <c r="AA3211">
        <v>33.0321732872819</v>
      </c>
      <c r="AB3211">
        <v>0.100272451404467</v>
      </c>
      <c r="AC3211">
        <v>4.1627991656747201E-2</v>
      </c>
      <c r="AD3211">
        <v>6.8940192307458195E-2</v>
      </c>
      <c r="AE3211">
        <v>10.542031768433599</v>
      </c>
      <c r="AF3211">
        <v>-1</v>
      </c>
      <c r="AG3211">
        <v>-1</v>
      </c>
      <c r="AH3211">
        <v>-1</v>
      </c>
      <c r="AI3211">
        <v>-6.4806894010443399E-4</v>
      </c>
      <c r="AJ3211">
        <v>-3.2092616958779002E-3</v>
      </c>
      <c r="AK3211">
        <v>0.108545496552842</v>
      </c>
      <c r="AL3211">
        <v>6.3541779719447203E-2</v>
      </c>
      <c r="AM3211">
        <v>0.14516971361987499</v>
      </c>
      <c r="AN3211">
        <v>6.2411759814733403E-2</v>
      </c>
      <c r="AO3211">
        <v>4.1719703232610899</v>
      </c>
      <c r="AP3211">
        <v>1.87800289396557</v>
      </c>
      <c r="AQ3211">
        <v>25.123777389889501</v>
      </c>
      <c r="AR3211">
        <v>0.60572848688945202</v>
      </c>
      <c r="AS3211">
        <v>0.62360829793938</v>
      </c>
      <c r="AT3211">
        <v>-1</v>
      </c>
      <c r="AU3211">
        <v>-1</v>
      </c>
      <c r="AV3211">
        <v>0.113916196714409</v>
      </c>
      <c r="AW3211">
        <v>41.335809111532598</v>
      </c>
      <c r="AX3211">
        <v>41.001921563142801</v>
      </c>
      <c r="AY3211">
        <v>9.6368259759583505E-2</v>
      </c>
      <c r="AZ3211">
        <v>-14.145392237927799</v>
      </c>
      <c r="BA3211">
        <v>1350</v>
      </c>
    </row>
    <row r="3212" spans="1:100" x14ac:dyDescent="0.25">
      <c r="A3212">
        <v>6612</v>
      </c>
      <c r="B3212" t="s">
        <v>3442</v>
      </c>
      <c r="C3212">
        <v>1</v>
      </c>
      <c r="D3212">
        <v>3.6780808625294901</v>
      </c>
      <c r="E3212">
        <v>2.1757476414710399E-2</v>
      </c>
      <c r="F3212">
        <v>5.7515663270048999E-2</v>
      </c>
      <c r="G3212">
        <v>6.3638324821297304E-2</v>
      </c>
      <c r="H3212">
        <v>4.4731895715573101E-2</v>
      </c>
      <c r="I3212">
        <v>0</v>
      </c>
      <c r="J3212">
        <v>2.6839137429343798</v>
      </c>
      <c r="K3212">
        <v>4.4731895715573101E-2</v>
      </c>
      <c r="L3212">
        <v>-1</v>
      </c>
      <c r="M3212">
        <v>-1</v>
      </c>
      <c r="N3212">
        <v>0.894637914311463</v>
      </c>
      <c r="O3212">
        <v>6.42563293028517</v>
      </c>
      <c r="P3212">
        <v>8.4867148022695807E-2</v>
      </c>
      <c r="Q3212">
        <v>0.153507344323627</v>
      </c>
      <c r="R3212">
        <v>5.0277871893111802E-2</v>
      </c>
      <c r="S3212">
        <v>0.32916601326620298</v>
      </c>
      <c r="T3212">
        <v>0.23975694309620599</v>
      </c>
      <c r="U3212">
        <v>4.00147922229208E-2</v>
      </c>
      <c r="V3212">
        <v>-3.2092616958779002E-3</v>
      </c>
      <c r="W3212">
        <v>22.4398636469551</v>
      </c>
      <c r="X3212">
        <v>0.57887640222380699</v>
      </c>
      <c r="Y3212">
        <v>-1</v>
      </c>
      <c r="Z3212">
        <v>-1</v>
      </c>
      <c r="AA3212">
        <v>33.0321732872819</v>
      </c>
      <c r="AB3212">
        <v>0.100272451404467</v>
      </c>
      <c r="AC3212">
        <v>4.1627991656747201E-2</v>
      </c>
      <c r="AD3212">
        <v>6.8940192307458195E-2</v>
      </c>
      <c r="AE3212">
        <v>10.542031768433599</v>
      </c>
      <c r="AF3212">
        <v>-1</v>
      </c>
      <c r="AG3212">
        <v>-1</v>
      </c>
      <c r="AH3212">
        <v>-1</v>
      </c>
      <c r="AI3212">
        <v>-6.4806894010443399E-4</v>
      </c>
      <c r="AJ3212">
        <v>-3.2092616958779002E-3</v>
      </c>
      <c r="AK3212">
        <v>0.108545496552842</v>
      </c>
      <c r="AL3212">
        <v>6.3541779719447203E-2</v>
      </c>
      <c r="AM3212">
        <v>0.14516971361987499</v>
      </c>
      <c r="AN3212">
        <v>6.2411759814733403E-2</v>
      </c>
      <c r="AO3212">
        <v>4.1719703232610899</v>
      </c>
      <c r="AP3212">
        <v>1.87800289396557</v>
      </c>
      <c r="AQ3212">
        <v>25.123777389889501</v>
      </c>
      <c r="AR3212">
        <v>0.60572848688945202</v>
      </c>
      <c r="AS3212">
        <v>0.62360829793938</v>
      </c>
      <c r="AT3212">
        <v>-1</v>
      </c>
      <c r="AU3212">
        <v>-1</v>
      </c>
      <c r="AV3212">
        <v>0.113916196714409</v>
      </c>
      <c r="AW3212">
        <v>41.335809111532598</v>
      </c>
      <c r="AX3212">
        <v>41.001921563142801</v>
      </c>
      <c r="AY3212">
        <v>9.6368259759583505E-2</v>
      </c>
      <c r="AZ3212">
        <v>-14.145392237927799</v>
      </c>
      <c r="BA3212">
        <v>1350</v>
      </c>
    </row>
    <row r="3213" spans="1:100" x14ac:dyDescent="0.25">
      <c r="A3213">
        <v>6613</v>
      </c>
      <c r="B3213" t="s">
        <v>3443</v>
      </c>
      <c r="C3213">
        <v>3</v>
      </c>
      <c r="D3213">
        <v>4.9952235292562879</v>
      </c>
      <c r="E3213">
        <v>0</v>
      </c>
      <c r="F3213">
        <v>1.4640718793021076E-3</v>
      </c>
      <c r="G3213">
        <v>1.4640718793021076E-3</v>
      </c>
      <c r="H3213">
        <v>-0.16330823814020731</v>
      </c>
      <c r="I3213">
        <v>0</v>
      </c>
      <c r="J3213">
        <v>-9.7984942884124386</v>
      </c>
      <c r="K3213">
        <v>-0.16330823814020731</v>
      </c>
      <c r="L3213">
        <v>-1.0000000000000007</v>
      </c>
      <c r="M3213">
        <v>-1.0000000000000007</v>
      </c>
      <c r="N3213">
        <v>-3.2661647628041464</v>
      </c>
      <c r="O3213">
        <v>-4.8018066872768488</v>
      </c>
      <c r="P3213">
        <v>0.1246476295242136</v>
      </c>
      <c r="Q3213">
        <v>-1.8930095140930332</v>
      </c>
      <c r="R3213">
        <v>-0.68036709665307482</v>
      </c>
      <c r="S3213">
        <v>0.33333333333333387</v>
      </c>
      <c r="T3213">
        <v>0.35318347513657949</v>
      </c>
      <c r="U3213">
        <v>0.22527556603181412</v>
      </c>
      <c r="V3213">
        <v>9.6094424175700941E-3</v>
      </c>
      <c r="W3213">
        <v>43.388402202380206</v>
      </c>
      <c r="X3213">
        <v>1.8385278287837974</v>
      </c>
      <c r="Y3213">
        <v>-1.0000000000000007</v>
      </c>
      <c r="Z3213">
        <v>-1.0000000000000007</v>
      </c>
      <c r="AA3213">
        <v>78.017079823311178</v>
      </c>
      <c r="AB3213">
        <v>0.29516644805777031</v>
      </c>
      <c r="AC3213">
        <v>0.32627780662840927</v>
      </c>
      <c r="AD3213">
        <v>8.4736639665501337E-2</v>
      </c>
      <c r="AE3213">
        <v>35.309044717584058</v>
      </c>
      <c r="AF3213">
        <v>-1.0000000000000007</v>
      </c>
      <c r="AG3213">
        <v>-1.0000000000000007</v>
      </c>
      <c r="AH3213">
        <v>-1.0000000000000007</v>
      </c>
      <c r="AI3213">
        <v>0</v>
      </c>
      <c r="AJ3213">
        <v>9.6094424175700941E-3</v>
      </c>
      <c r="AK3213">
        <v>0.17131005739368316</v>
      </c>
      <c r="AL3213">
        <v>5.3346703836521708E-2</v>
      </c>
      <c r="AM3213">
        <v>0.35180843460779149</v>
      </c>
      <c r="AN3213">
        <v>0.12852392855231207</v>
      </c>
      <c r="AO3213">
        <v>9.6517611521632034</v>
      </c>
      <c r="AP3213">
        <v>3.47983173299041</v>
      </c>
      <c r="AQ3213">
        <v>33.589907913967757</v>
      </c>
      <c r="AR3213">
        <v>0.92140181691929723</v>
      </c>
      <c r="AS3213">
        <v>1.6752195906435889</v>
      </c>
      <c r="AT3213">
        <v>-1.0000000000000007</v>
      </c>
      <c r="AU3213">
        <v>-1.0000000000000007</v>
      </c>
      <c r="AV3213">
        <v>-0.67890302477377273</v>
      </c>
      <c r="AW3213">
        <v>76.695104869024703</v>
      </c>
      <c r="AX3213">
        <v>77.656049110781709</v>
      </c>
      <c r="AY3213">
        <v>0.43724970081851033</v>
      </c>
      <c r="AZ3213">
        <v>28.147434688573476</v>
      </c>
      <c r="BA3213">
        <v>1415.2337305088938</v>
      </c>
      <c r="CU3213" t="e">
        <v>#N/A</v>
      </c>
      <c r="CV3213" t="e">
        <v>#N/A</v>
      </c>
    </row>
    <row r="3214" spans="1:100" x14ac:dyDescent="0.25">
      <c r="A3214">
        <v>6614</v>
      </c>
      <c r="B3214" t="s">
        <v>3444</v>
      </c>
      <c r="C3214">
        <v>1</v>
      </c>
      <c r="D3214">
        <v>3.6780808625294901</v>
      </c>
      <c r="E3214">
        <v>2.1757476414710399E-2</v>
      </c>
      <c r="F3214">
        <v>5.7515663270048999E-2</v>
      </c>
      <c r="G3214">
        <v>6.3638324821297304E-2</v>
      </c>
      <c r="H3214">
        <v>4.4731895715573101E-2</v>
      </c>
      <c r="I3214">
        <v>0</v>
      </c>
      <c r="J3214">
        <v>2.6839137429343798</v>
      </c>
      <c r="K3214">
        <v>4.4731895715573101E-2</v>
      </c>
      <c r="L3214">
        <v>-1</v>
      </c>
      <c r="M3214">
        <v>-1</v>
      </c>
      <c r="N3214">
        <v>0.894637914311463</v>
      </c>
      <c r="O3214">
        <v>6.42563293028517</v>
      </c>
      <c r="P3214">
        <v>8.4867148022695807E-2</v>
      </c>
      <c r="Q3214">
        <v>0.153507344323627</v>
      </c>
      <c r="R3214">
        <v>5.0277871893111802E-2</v>
      </c>
      <c r="S3214">
        <v>0.32916601326620298</v>
      </c>
      <c r="T3214">
        <v>0.23975694309620599</v>
      </c>
      <c r="U3214">
        <v>4.00147922229208E-2</v>
      </c>
      <c r="V3214">
        <v>-3.2092616958779002E-3</v>
      </c>
      <c r="W3214">
        <v>22.4398636469551</v>
      </c>
      <c r="X3214">
        <v>0.57887640222380699</v>
      </c>
      <c r="Y3214">
        <v>-1</v>
      </c>
      <c r="Z3214">
        <v>-1</v>
      </c>
      <c r="AA3214">
        <v>33.0321732872819</v>
      </c>
      <c r="AB3214">
        <v>0.100272451404467</v>
      </c>
      <c r="AC3214">
        <v>4.1627991656747201E-2</v>
      </c>
      <c r="AD3214">
        <v>6.8940192307458195E-2</v>
      </c>
      <c r="AE3214">
        <v>10.542031768433599</v>
      </c>
      <c r="AF3214">
        <v>-1</v>
      </c>
      <c r="AG3214">
        <v>-1</v>
      </c>
      <c r="AH3214">
        <v>-1</v>
      </c>
      <c r="AI3214">
        <v>-6.4806894010443399E-4</v>
      </c>
      <c r="AJ3214">
        <v>-3.2092616958779002E-3</v>
      </c>
      <c r="AK3214">
        <v>0.108545496552842</v>
      </c>
      <c r="AL3214">
        <v>6.3541779719447203E-2</v>
      </c>
      <c r="AM3214">
        <v>0.14516971361987499</v>
      </c>
      <c r="AN3214">
        <v>6.2411759814733403E-2</v>
      </c>
      <c r="AO3214">
        <v>4.1719703232610899</v>
      </c>
      <c r="AP3214">
        <v>1.87800289396557</v>
      </c>
      <c r="AQ3214">
        <v>25.123777389889501</v>
      </c>
      <c r="AR3214">
        <v>0.60572848688945202</v>
      </c>
      <c r="AS3214">
        <v>0.62360829793938</v>
      </c>
      <c r="AT3214">
        <v>-1</v>
      </c>
      <c r="AU3214">
        <v>-1</v>
      </c>
      <c r="AV3214">
        <v>0.113916196714409</v>
      </c>
      <c r="AW3214">
        <v>41.335809111532598</v>
      </c>
      <c r="AX3214">
        <v>41.001921563142801</v>
      </c>
      <c r="AY3214">
        <v>9.6368259759583505E-2</v>
      </c>
      <c r="AZ3214">
        <v>-14.145392237927799</v>
      </c>
      <c r="BA3214">
        <v>1350</v>
      </c>
    </row>
    <row r="3215" spans="1:100" x14ac:dyDescent="0.25">
      <c r="A3215">
        <v>6615</v>
      </c>
      <c r="B3215" t="s">
        <v>3445</v>
      </c>
      <c r="C3215">
        <v>3</v>
      </c>
      <c r="D3215">
        <v>0.44130142840758957</v>
      </c>
      <c r="E3215">
        <v>0</v>
      </c>
      <c r="F3215">
        <v>0.78499614035325371</v>
      </c>
      <c r="G3215">
        <v>0.78499614035325371</v>
      </c>
      <c r="H3215">
        <v>0.1664039660880364</v>
      </c>
      <c r="I3215">
        <v>0</v>
      </c>
      <c r="J3215">
        <v>9.984237965282178</v>
      </c>
      <c r="K3215">
        <v>0.1664039660880364</v>
      </c>
      <c r="L3215">
        <v>-0.99999999999999933</v>
      </c>
      <c r="M3215">
        <v>-0.99999999999999933</v>
      </c>
      <c r="N3215">
        <v>3.3280793217607267</v>
      </c>
      <c r="O3215">
        <v>11.210535534043029</v>
      </c>
      <c r="P3215">
        <v>6.7455432444064733</v>
      </c>
      <c r="Q3215">
        <v>-1.7408647780035944</v>
      </c>
      <c r="R3215">
        <v>-0.13255228296376384</v>
      </c>
      <c r="S3215">
        <v>0.33333333333333304</v>
      </c>
      <c r="T3215">
        <v>0.26551911290959662</v>
      </c>
      <c r="U3215">
        <v>-3.1032589873833321E-2</v>
      </c>
      <c r="V3215">
        <v>0</v>
      </c>
      <c r="W3215">
        <v>16.056635611242392</v>
      </c>
      <c r="X3215">
        <v>0.24050390023582341</v>
      </c>
      <c r="Y3215">
        <v>-0.99999999999999933</v>
      </c>
      <c r="Z3215">
        <v>-0.99999999999999933</v>
      </c>
      <c r="AA3215">
        <v>43.336759209768381</v>
      </c>
      <c r="AB3215">
        <v>0.18473520177114985</v>
      </c>
      <c r="AC3215">
        <v>0.15773790868805238</v>
      </c>
      <c r="AD3215">
        <v>0.20578040717059318</v>
      </c>
      <c r="AE3215">
        <v>27.412675881489765</v>
      </c>
      <c r="AF3215">
        <v>-0.99999999999999933</v>
      </c>
      <c r="AG3215">
        <v>-0.99999999999999933</v>
      </c>
      <c r="AH3215">
        <v>-0.99999999999999933</v>
      </c>
      <c r="AI3215">
        <v>0</v>
      </c>
      <c r="AJ3215">
        <v>0</v>
      </c>
      <c r="AK3215">
        <v>-8.0813708340047627E-2</v>
      </c>
      <c r="AL3215">
        <v>4.4057228091417447E-2</v>
      </c>
      <c r="AM3215">
        <v>-0.10381914546360217</v>
      </c>
      <c r="AN3215">
        <v>-3.7350763218659079E-2</v>
      </c>
      <c r="AO3215">
        <v>-2.9995471782902934</v>
      </c>
      <c r="AP3215">
        <v>-0.71348294000939039</v>
      </c>
      <c r="AQ3215">
        <v>26.040873576524564</v>
      </c>
      <c r="AR3215">
        <v>0.56781985636909627</v>
      </c>
      <c r="AS3215">
        <v>0.40690786632385983</v>
      </c>
      <c r="AT3215">
        <v>-0.99999999999999933</v>
      </c>
      <c r="AU3215">
        <v>-0.99999999999999933</v>
      </c>
      <c r="AV3215">
        <v>0.65244385738948951</v>
      </c>
      <c r="AW3215">
        <v>53.833811803802028</v>
      </c>
      <c r="AX3215">
        <v>53.833811803802028</v>
      </c>
      <c r="AY3215">
        <v>0.1701677927076726</v>
      </c>
      <c r="AZ3215">
        <v>10.933785410442518</v>
      </c>
      <c r="BA3215">
        <v>1423.5996701700619</v>
      </c>
    </row>
    <row r="3216" spans="1:100" x14ac:dyDescent="0.25">
      <c r="A3216">
        <v>6616</v>
      </c>
      <c r="B3216" t="s">
        <v>3446</v>
      </c>
      <c r="C3216">
        <v>1</v>
      </c>
      <c r="D3216">
        <v>3.6780808625294901</v>
      </c>
      <c r="E3216">
        <v>2.1757476414710399E-2</v>
      </c>
      <c r="F3216">
        <v>5.7515663270048999E-2</v>
      </c>
      <c r="G3216">
        <v>6.3638324821297304E-2</v>
      </c>
      <c r="H3216">
        <v>4.4731895715573101E-2</v>
      </c>
      <c r="I3216">
        <v>0</v>
      </c>
      <c r="J3216">
        <v>2.6839137429343798</v>
      </c>
      <c r="K3216">
        <v>4.4731895715573101E-2</v>
      </c>
      <c r="L3216">
        <v>-1</v>
      </c>
      <c r="M3216">
        <v>-1</v>
      </c>
      <c r="N3216">
        <v>0.894637914311463</v>
      </c>
      <c r="O3216">
        <v>6.42563293028517</v>
      </c>
      <c r="P3216">
        <v>8.4867148022695807E-2</v>
      </c>
      <c r="Q3216">
        <v>0.153507344323627</v>
      </c>
      <c r="R3216">
        <v>5.0277871893111802E-2</v>
      </c>
      <c r="S3216">
        <v>0.32916601326620298</v>
      </c>
      <c r="T3216">
        <v>0.23975694309620599</v>
      </c>
      <c r="U3216">
        <v>4.00147922229208E-2</v>
      </c>
      <c r="V3216">
        <v>-3.2092616958779002E-3</v>
      </c>
      <c r="W3216">
        <v>22.4398636469551</v>
      </c>
      <c r="X3216">
        <v>0.57887640222380699</v>
      </c>
      <c r="Y3216">
        <v>-1</v>
      </c>
      <c r="Z3216">
        <v>-1</v>
      </c>
      <c r="AA3216">
        <v>33.0321732872819</v>
      </c>
      <c r="AB3216">
        <v>0.100272451404467</v>
      </c>
      <c r="AC3216">
        <v>4.1627991656747201E-2</v>
      </c>
      <c r="AD3216">
        <v>6.8940192307458195E-2</v>
      </c>
      <c r="AE3216">
        <v>10.542031768433599</v>
      </c>
      <c r="AF3216">
        <v>-1</v>
      </c>
      <c r="AG3216">
        <v>-1</v>
      </c>
      <c r="AH3216">
        <v>-1</v>
      </c>
      <c r="AI3216">
        <v>-6.4806894010443399E-4</v>
      </c>
      <c r="AJ3216">
        <v>-3.2092616958779002E-3</v>
      </c>
      <c r="AK3216">
        <v>0.108545496552842</v>
      </c>
      <c r="AL3216">
        <v>6.3541779719447203E-2</v>
      </c>
      <c r="AM3216">
        <v>0.14516971361987499</v>
      </c>
      <c r="AN3216">
        <v>6.2411759814733403E-2</v>
      </c>
      <c r="AO3216">
        <v>4.1719703232610899</v>
      </c>
      <c r="AP3216">
        <v>1.87800289396557</v>
      </c>
      <c r="AQ3216">
        <v>25.123777389889501</v>
      </c>
      <c r="AR3216">
        <v>0.60572848688945202</v>
      </c>
      <c r="AS3216">
        <v>0.62360829793938</v>
      </c>
      <c r="AT3216">
        <v>-1</v>
      </c>
      <c r="AU3216">
        <v>-1</v>
      </c>
      <c r="AV3216">
        <v>0.113916196714409</v>
      </c>
      <c r="AW3216">
        <v>41.335809111532598</v>
      </c>
      <c r="AX3216">
        <v>41.001921563142801</v>
      </c>
      <c r="AY3216">
        <v>9.6368259759583505E-2</v>
      </c>
      <c r="AZ3216">
        <v>-14.145392237927799</v>
      </c>
      <c r="BA3216">
        <v>1350</v>
      </c>
    </row>
    <row r="3217" spans="1:100" x14ac:dyDescent="0.25">
      <c r="A3217">
        <v>6617</v>
      </c>
      <c r="B3217" t="s">
        <v>3447</v>
      </c>
      <c r="C3217">
        <v>1</v>
      </c>
      <c r="D3217">
        <v>3.6780808625294901</v>
      </c>
      <c r="E3217">
        <v>2.1757476414710399E-2</v>
      </c>
      <c r="F3217">
        <v>5.7515663270048999E-2</v>
      </c>
      <c r="G3217">
        <v>6.3638324821297304E-2</v>
      </c>
      <c r="H3217">
        <v>4.4731895715573101E-2</v>
      </c>
      <c r="I3217">
        <v>0</v>
      </c>
      <c r="J3217">
        <v>2.6839137429343798</v>
      </c>
      <c r="K3217">
        <v>4.4731895715573101E-2</v>
      </c>
      <c r="L3217">
        <v>-1</v>
      </c>
      <c r="M3217">
        <v>-1</v>
      </c>
      <c r="N3217">
        <v>0.894637914311463</v>
      </c>
      <c r="O3217">
        <v>6.42563293028517</v>
      </c>
      <c r="P3217">
        <v>8.4867148022695807E-2</v>
      </c>
      <c r="Q3217">
        <v>0.153507344323627</v>
      </c>
      <c r="R3217">
        <v>5.0277871893111802E-2</v>
      </c>
      <c r="S3217">
        <v>0.32916601326620298</v>
      </c>
      <c r="T3217">
        <v>0.23975694309620599</v>
      </c>
      <c r="U3217">
        <v>4.00147922229208E-2</v>
      </c>
      <c r="V3217">
        <v>-3.2092616958779002E-3</v>
      </c>
      <c r="W3217">
        <v>22.4398636469551</v>
      </c>
      <c r="X3217">
        <v>0.57887640222380699</v>
      </c>
      <c r="Y3217">
        <v>-1</v>
      </c>
      <c r="Z3217">
        <v>-1</v>
      </c>
      <c r="AA3217">
        <v>33.0321732872819</v>
      </c>
      <c r="AB3217">
        <v>0.100272451404467</v>
      </c>
      <c r="AC3217">
        <v>4.1627991656747201E-2</v>
      </c>
      <c r="AD3217">
        <v>6.8940192307458195E-2</v>
      </c>
      <c r="AE3217">
        <v>10.542031768433599</v>
      </c>
      <c r="AF3217">
        <v>-1</v>
      </c>
      <c r="AG3217">
        <v>-1</v>
      </c>
      <c r="AH3217">
        <v>-1</v>
      </c>
      <c r="AI3217">
        <v>-6.4806894010443399E-4</v>
      </c>
      <c r="AJ3217">
        <v>-3.2092616958779002E-3</v>
      </c>
      <c r="AK3217">
        <v>0.108545496552842</v>
      </c>
      <c r="AL3217">
        <v>6.3541779719447203E-2</v>
      </c>
      <c r="AM3217">
        <v>0.14516971361987499</v>
      </c>
      <c r="AN3217">
        <v>6.2411759814733403E-2</v>
      </c>
      <c r="AO3217">
        <v>4.1719703232610899</v>
      </c>
      <c r="AP3217">
        <v>1.87800289396557</v>
      </c>
      <c r="AQ3217">
        <v>25.123777389889501</v>
      </c>
      <c r="AR3217">
        <v>0.60572848688945202</v>
      </c>
      <c r="AS3217">
        <v>0.62360829793938</v>
      </c>
      <c r="AT3217">
        <v>-1</v>
      </c>
      <c r="AU3217">
        <v>-1</v>
      </c>
      <c r="AV3217">
        <v>0.113916196714409</v>
      </c>
      <c r="AW3217">
        <v>41.335809111532598</v>
      </c>
      <c r="AX3217">
        <v>41.001921563142801</v>
      </c>
      <c r="AY3217">
        <v>9.6368259759583505E-2</v>
      </c>
      <c r="AZ3217">
        <v>-14.145392237927799</v>
      </c>
      <c r="BA3217">
        <v>1350</v>
      </c>
    </row>
    <row r="3218" spans="1:100" x14ac:dyDescent="0.25">
      <c r="A3218">
        <v>6618</v>
      </c>
      <c r="B3218" t="s">
        <v>3448</v>
      </c>
      <c r="C3218">
        <v>3</v>
      </c>
      <c r="D3218">
        <v>4.4653938478604598</v>
      </c>
      <c r="E3218">
        <v>-5.1891050252256335E-2</v>
      </c>
      <c r="F3218">
        <v>-0.22482027908011792</v>
      </c>
      <c r="G3218">
        <v>-0.23687957825598516</v>
      </c>
      <c r="H3218">
        <v>0.14709933690935925</v>
      </c>
      <c r="I3218">
        <v>0</v>
      </c>
      <c r="J3218">
        <v>8.8259602145615563</v>
      </c>
      <c r="K3218">
        <v>0.14709933690935925</v>
      </c>
      <c r="L3218">
        <v>-0.99999999999999989</v>
      </c>
      <c r="M3218">
        <v>-0.99999999999999989</v>
      </c>
      <c r="N3218">
        <v>2.9419867381871847</v>
      </c>
      <c r="O3218">
        <v>13.054474484166024</v>
      </c>
      <c r="P3218">
        <v>5.4382955317637878</v>
      </c>
      <c r="Q3218">
        <v>0.65169043510618463</v>
      </c>
      <c r="R3218">
        <v>0.70003198420260471</v>
      </c>
      <c r="S3218">
        <v>0.33333333333333343</v>
      </c>
      <c r="T3218">
        <v>0.34161282842722723</v>
      </c>
      <c r="U3218">
        <v>0.35042273990598255</v>
      </c>
      <c r="V3218">
        <v>0</v>
      </c>
      <c r="W3218">
        <v>35.130782590287374</v>
      </c>
      <c r="X3218">
        <v>1.9391621475734284</v>
      </c>
      <c r="Y3218">
        <v>-0.99999999999999989</v>
      </c>
      <c r="Z3218">
        <v>-0.99999999999999989</v>
      </c>
      <c r="AA3218">
        <v>40.35477714735741</v>
      </c>
      <c r="AB3218">
        <v>-1.5900509494878871E-2</v>
      </c>
      <c r="AC3218">
        <v>7.5029599959598264E-2</v>
      </c>
      <c r="AD3218">
        <v>3.1350160992630001E-2</v>
      </c>
      <c r="AE3218">
        <v>4.5239625728674735</v>
      </c>
      <c r="AF3218">
        <v>-0.99999999999999989</v>
      </c>
      <c r="AG3218">
        <v>-0.99999999999999989</v>
      </c>
      <c r="AH3218">
        <v>-0.99999999999999989</v>
      </c>
      <c r="AI3218">
        <v>1.299958107576326E-2</v>
      </c>
      <c r="AJ3218">
        <v>0</v>
      </c>
      <c r="AK3218">
        <v>9.6858382219712574E-2</v>
      </c>
      <c r="AL3218">
        <v>0.14088740581027379</v>
      </c>
      <c r="AM3218">
        <v>0.16448819809128826</v>
      </c>
      <c r="AN3218">
        <v>-7.6489715618643386E-2</v>
      </c>
      <c r="AO3218">
        <v>4.5964968633807697</v>
      </c>
      <c r="AP3218">
        <v>-1.2078058614147165</v>
      </c>
      <c r="AQ3218">
        <v>43.956742804848894</v>
      </c>
      <c r="AR3218">
        <v>1.0253689016665424</v>
      </c>
      <c r="AS3218">
        <v>2.086261484482788</v>
      </c>
      <c r="AT3218">
        <v>-0.99999999999999989</v>
      </c>
      <c r="AU3218">
        <v>-0.99999999999999989</v>
      </c>
      <c r="AV3218">
        <v>0.46315240594661977</v>
      </c>
      <c r="AW3218">
        <v>52.201445770108734</v>
      </c>
      <c r="AX3218">
        <v>52.461437391624003</v>
      </c>
      <c r="AY3218">
        <v>0.30775609945294297</v>
      </c>
      <c r="AZ3218">
        <v>-9.0277665605636237</v>
      </c>
      <c r="BA3218">
        <v>1445.3025249897953</v>
      </c>
    </row>
    <row r="3219" spans="1:100" x14ac:dyDescent="0.25">
      <c r="A3219">
        <v>6619</v>
      </c>
      <c r="B3219" t="s">
        <v>3449</v>
      </c>
      <c r="C3219">
        <v>3</v>
      </c>
      <c r="D3219">
        <v>3.7244128529909868</v>
      </c>
      <c r="E3219">
        <v>0</v>
      </c>
      <c r="F3219">
        <v>-0.38303499018417314</v>
      </c>
      <c r="G3219">
        <v>-0.38303499018417314</v>
      </c>
      <c r="H3219">
        <v>-5.8912706054777178E-2</v>
      </c>
      <c r="I3219">
        <v>0</v>
      </c>
      <c r="J3219">
        <v>-3.5347623632866294</v>
      </c>
      <c r="K3219">
        <v>-5.8912706054777178E-2</v>
      </c>
      <c r="L3219">
        <v>-0.99999999999999944</v>
      </c>
      <c r="M3219">
        <v>-0.99999999999999944</v>
      </c>
      <c r="N3219">
        <v>-1.1782541210955426</v>
      </c>
      <c r="O3219">
        <v>-0.19338450047981409</v>
      </c>
      <c r="P3219">
        <v>-1.2388564717894621</v>
      </c>
      <c r="Q3219">
        <v>-1.5708029449386931</v>
      </c>
      <c r="R3219">
        <v>-0.62866611365000069</v>
      </c>
      <c r="S3219">
        <v>0.33265179334953149</v>
      </c>
      <c r="T3219">
        <v>0.34637728884718993</v>
      </c>
      <c r="U3219">
        <v>-5.7113243080970502E-2</v>
      </c>
      <c r="V3219">
        <v>0</v>
      </c>
      <c r="W3219">
        <v>27.233141806821124</v>
      </c>
      <c r="X3219">
        <v>0.52253277144147292</v>
      </c>
      <c r="Y3219">
        <v>-0.99999999999999944</v>
      </c>
      <c r="Z3219">
        <v>-0.99999999999999944</v>
      </c>
      <c r="AA3219">
        <v>4.0537984337283968</v>
      </c>
      <c r="AB3219">
        <v>-0.17738380406075246</v>
      </c>
      <c r="AC3219">
        <v>-0.1625586364523661</v>
      </c>
      <c r="AD3219">
        <v>-0.11107110467573585</v>
      </c>
      <c r="AE3219">
        <v>-22.550677259442732</v>
      </c>
      <c r="AF3219">
        <v>-0.99999999999999944</v>
      </c>
      <c r="AG3219">
        <v>-0.99999999999999944</v>
      </c>
      <c r="AH3219">
        <v>-0.99999999999999944</v>
      </c>
      <c r="AI3219">
        <v>-6.9590038270782315E-3</v>
      </c>
      <c r="AJ3219">
        <v>0</v>
      </c>
      <c r="AK3219">
        <v>0.39748516861775879</v>
      </c>
      <c r="AL3219">
        <v>0.39747425011819409</v>
      </c>
      <c r="AM3219">
        <v>-7.4144659249613803E-2</v>
      </c>
      <c r="AN3219">
        <v>9.3742056619312925E-2</v>
      </c>
      <c r="AO3219">
        <v>0.13380936184844852</v>
      </c>
      <c r="AP3219">
        <v>4.3309226660737945</v>
      </c>
      <c r="AQ3219">
        <v>23.698379443534499</v>
      </c>
      <c r="AR3219">
        <v>0.62191583911575077</v>
      </c>
      <c r="AS3219">
        <v>0.46362006538669592</v>
      </c>
      <c r="AT3219">
        <v>-0.99999999999999944</v>
      </c>
      <c r="AU3219">
        <v>-0.99999999999999944</v>
      </c>
      <c r="AV3219">
        <v>-1.0117011038341739</v>
      </c>
      <c r="AW3219">
        <v>8.1913365993223568</v>
      </c>
      <c r="AX3219">
        <v>8.052156522780793</v>
      </c>
      <c r="AY3219">
        <v>-8.9727427373752111E-2</v>
      </c>
      <c r="AZ3219">
        <v>-49.318325045834698</v>
      </c>
      <c r="BA3219">
        <v>1359.8507426057913</v>
      </c>
    </row>
    <row r="3220" spans="1:100" x14ac:dyDescent="0.25">
      <c r="A3220">
        <v>6620</v>
      </c>
      <c r="B3220" t="s">
        <v>3450</v>
      </c>
      <c r="C3220">
        <v>1</v>
      </c>
      <c r="D3220">
        <v>3.6780808625294901</v>
      </c>
      <c r="E3220">
        <v>2.1757476414710399E-2</v>
      </c>
      <c r="F3220">
        <v>5.7515663270048999E-2</v>
      </c>
      <c r="G3220">
        <v>6.3638324821297304E-2</v>
      </c>
      <c r="H3220">
        <v>4.4731895715573101E-2</v>
      </c>
      <c r="I3220">
        <v>0</v>
      </c>
      <c r="J3220">
        <v>2.6839137429343798</v>
      </c>
      <c r="K3220">
        <v>4.4731895715573101E-2</v>
      </c>
      <c r="L3220">
        <v>-1</v>
      </c>
      <c r="M3220">
        <v>-1</v>
      </c>
      <c r="N3220">
        <v>0.894637914311463</v>
      </c>
      <c r="O3220">
        <v>6.42563293028517</v>
      </c>
      <c r="P3220">
        <v>8.4867148022695807E-2</v>
      </c>
      <c r="Q3220">
        <v>0.153507344323627</v>
      </c>
      <c r="R3220">
        <v>5.0277871893111802E-2</v>
      </c>
      <c r="S3220">
        <v>0.32916601326620298</v>
      </c>
      <c r="T3220">
        <v>0.23975694309620599</v>
      </c>
      <c r="U3220">
        <v>4.00147922229208E-2</v>
      </c>
      <c r="V3220">
        <v>-3.2092616958779002E-3</v>
      </c>
      <c r="W3220">
        <v>22.4398636469551</v>
      </c>
      <c r="X3220">
        <v>0.57887640222380699</v>
      </c>
      <c r="Y3220">
        <v>-1</v>
      </c>
      <c r="Z3220">
        <v>-1</v>
      </c>
      <c r="AA3220">
        <v>33.0321732872819</v>
      </c>
      <c r="AB3220">
        <v>0.100272451404467</v>
      </c>
      <c r="AC3220">
        <v>4.1627991656747201E-2</v>
      </c>
      <c r="AD3220">
        <v>6.8940192307458195E-2</v>
      </c>
      <c r="AE3220">
        <v>10.542031768433599</v>
      </c>
      <c r="AF3220">
        <v>-1</v>
      </c>
      <c r="AG3220">
        <v>-1</v>
      </c>
      <c r="AH3220">
        <v>-1</v>
      </c>
      <c r="AI3220">
        <v>-6.4806894010443399E-4</v>
      </c>
      <c r="AJ3220">
        <v>-3.2092616958779002E-3</v>
      </c>
      <c r="AK3220">
        <v>0.108545496552842</v>
      </c>
      <c r="AL3220">
        <v>6.3541779719447203E-2</v>
      </c>
      <c r="AM3220">
        <v>0.14516971361987499</v>
      </c>
      <c r="AN3220">
        <v>6.2411759814733403E-2</v>
      </c>
      <c r="AO3220">
        <v>4.1719703232610899</v>
      </c>
      <c r="AP3220">
        <v>1.87800289396557</v>
      </c>
      <c r="AQ3220">
        <v>25.123777389889501</v>
      </c>
      <c r="AR3220">
        <v>0.60572848688945202</v>
      </c>
      <c r="AS3220">
        <v>0.62360829793938</v>
      </c>
      <c r="AT3220">
        <v>-1</v>
      </c>
      <c r="AU3220">
        <v>-1</v>
      </c>
      <c r="AV3220">
        <v>0.113916196714409</v>
      </c>
      <c r="AW3220">
        <v>41.335809111532598</v>
      </c>
      <c r="AX3220">
        <v>41.001921563142801</v>
      </c>
      <c r="AY3220">
        <v>9.6368259759583505E-2</v>
      </c>
      <c r="AZ3220">
        <v>-14.145392237927799</v>
      </c>
      <c r="BA3220">
        <v>1350</v>
      </c>
    </row>
    <row r="3221" spans="1:100" x14ac:dyDescent="0.25">
      <c r="A3221">
        <v>6621</v>
      </c>
      <c r="B3221" t="s">
        <v>3451</v>
      </c>
      <c r="C3221">
        <v>1</v>
      </c>
      <c r="D3221">
        <v>3.6780808625294901</v>
      </c>
      <c r="E3221">
        <v>2.1757476414710399E-2</v>
      </c>
      <c r="F3221">
        <v>5.7515663270048999E-2</v>
      </c>
      <c r="G3221">
        <v>6.3638324821297304E-2</v>
      </c>
      <c r="H3221">
        <v>4.4731895715573101E-2</v>
      </c>
      <c r="I3221">
        <v>0</v>
      </c>
      <c r="J3221">
        <v>2.6839137429343798</v>
      </c>
      <c r="K3221">
        <v>4.4731895715573101E-2</v>
      </c>
      <c r="L3221">
        <v>-1</v>
      </c>
      <c r="M3221">
        <v>-1</v>
      </c>
      <c r="N3221">
        <v>0.894637914311463</v>
      </c>
      <c r="O3221">
        <v>6.42563293028517</v>
      </c>
      <c r="P3221">
        <v>8.4867148022695807E-2</v>
      </c>
      <c r="Q3221">
        <v>0.153507344323627</v>
      </c>
      <c r="R3221">
        <v>5.0277871893111802E-2</v>
      </c>
      <c r="S3221">
        <v>0.32916601326620298</v>
      </c>
      <c r="T3221">
        <v>0.23975694309620599</v>
      </c>
      <c r="U3221">
        <v>4.00147922229208E-2</v>
      </c>
      <c r="V3221">
        <v>-3.2092616958779002E-3</v>
      </c>
      <c r="W3221">
        <v>22.4398636469551</v>
      </c>
      <c r="X3221">
        <v>0.57887640222380699</v>
      </c>
      <c r="Y3221">
        <v>-1</v>
      </c>
      <c r="Z3221">
        <v>-1</v>
      </c>
      <c r="AA3221">
        <v>33.0321732872819</v>
      </c>
      <c r="AB3221">
        <v>0.100272451404467</v>
      </c>
      <c r="AC3221">
        <v>4.1627991656747201E-2</v>
      </c>
      <c r="AD3221">
        <v>6.8940192307458195E-2</v>
      </c>
      <c r="AE3221">
        <v>10.542031768433599</v>
      </c>
      <c r="AF3221">
        <v>-1</v>
      </c>
      <c r="AG3221">
        <v>-1</v>
      </c>
      <c r="AH3221">
        <v>-1</v>
      </c>
      <c r="AI3221">
        <v>-6.4806894010443399E-4</v>
      </c>
      <c r="AJ3221">
        <v>-3.2092616958779002E-3</v>
      </c>
      <c r="AK3221">
        <v>0.108545496552842</v>
      </c>
      <c r="AL3221">
        <v>6.3541779719447203E-2</v>
      </c>
      <c r="AM3221">
        <v>0.14516971361987499</v>
      </c>
      <c r="AN3221">
        <v>6.2411759814733403E-2</v>
      </c>
      <c r="AO3221">
        <v>4.1719703232610899</v>
      </c>
      <c r="AP3221">
        <v>1.87800289396557</v>
      </c>
      <c r="AQ3221">
        <v>25.123777389889501</v>
      </c>
      <c r="AR3221">
        <v>0.60572848688945202</v>
      </c>
      <c r="AS3221">
        <v>0.62360829793938</v>
      </c>
      <c r="AT3221">
        <v>-1</v>
      </c>
      <c r="AU3221">
        <v>-1</v>
      </c>
      <c r="AV3221">
        <v>0.113916196714409</v>
      </c>
      <c r="AW3221">
        <v>41.335809111532598</v>
      </c>
      <c r="AX3221">
        <v>41.001921563142801</v>
      </c>
      <c r="AY3221">
        <v>9.6368259759583505E-2</v>
      </c>
      <c r="AZ3221">
        <v>-14.145392237927799</v>
      </c>
      <c r="BA3221">
        <v>1350</v>
      </c>
    </row>
    <row r="3222" spans="1:100" x14ac:dyDescent="0.25">
      <c r="A3222">
        <v>6622</v>
      </c>
      <c r="B3222" t="s">
        <v>3452</v>
      </c>
      <c r="C3222">
        <v>1</v>
      </c>
      <c r="D3222">
        <v>3.6780808625294901</v>
      </c>
      <c r="E3222">
        <v>2.1757476414710399E-2</v>
      </c>
      <c r="F3222">
        <v>5.7515663270048999E-2</v>
      </c>
      <c r="G3222">
        <v>6.3638324821297304E-2</v>
      </c>
      <c r="H3222">
        <v>4.4731895715573101E-2</v>
      </c>
      <c r="I3222">
        <v>0</v>
      </c>
      <c r="J3222">
        <v>2.6839137429343798</v>
      </c>
      <c r="K3222">
        <v>4.4731895715573101E-2</v>
      </c>
      <c r="L3222">
        <v>-1</v>
      </c>
      <c r="M3222">
        <v>-1</v>
      </c>
      <c r="N3222">
        <v>0.894637914311463</v>
      </c>
      <c r="O3222">
        <v>6.42563293028517</v>
      </c>
      <c r="P3222">
        <v>8.4867148022695807E-2</v>
      </c>
      <c r="Q3222">
        <v>0.153507344323627</v>
      </c>
      <c r="R3222">
        <v>5.0277871893111802E-2</v>
      </c>
      <c r="S3222">
        <v>0.32916601326620298</v>
      </c>
      <c r="T3222">
        <v>0.23975694309620599</v>
      </c>
      <c r="U3222">
        <v>4.00147922229208E-2</v>
      </c>
      <c r="V3222">
        <v>-3.2092616958779002E-3</v>
      </c>
      <c r="W3222">
        <v>22.4398636469551</v>
      </c>
      <c r="X3222">
        <v>0.57887640222380699</v>
      </c>
      <c r="Y3222">
        <v>-1</v>
      </c>
      <c r="Z3222">
        <v>-1</v>
      </c>
      <c r="AA3222">
        <v>33.0321732872819</v>
      </c>
      <c r="AB3222">
        <v>0.100272451404467</v>
      </c>
      <c r="AC3222">
        <v>4.1627991656747201E-2</v>
      </c>
      <c r="AD3222">
        <v>6.8940192307458195E-2</v>
      </c>
      <c r="AE3222">
        <v>10.542031768433599</v>
      </c>
      <c r="AF3222">
        <v>-1</v>
      </c>
      <c r="AG3222">
        <v>-1</v>
      </c>
      <c r="AH3222">
        <v>-1</v>
      </c>
      <c r="AI3222">
        <v>-6.4806894010443399E-4</v>
      </c>
      <c r="AJ3222">
        <v>-3.2092616958779002E-3</v>
      </c>
      <c r="AK3222">
        <v>0.108545496552842</v>
      </c>
      <c r="AL3222">
        <v>6.3541779719447203E-2</v>
      </c>
      <c r="AM3222">
        <v>0.14516971361987499</v>
      </c>
      <c r="AN3222">
        <v>6.2411759814733403E-2</v>
      </c>
      <c r="AO3222">
        <v>4.1719703232610899</v>
      </c>
      <c r="AP3222">
        <v>1.87800289396557</v>
      </c>
      <c r="AQ3222">
        <v>25.123777389889501</v>
      </c>
      <c r="AR3222">
        <v>0.60572848688945202</v>
      </c>
      <c r="AS3222">
        <v>0.62360829793938</v>
      </c>
      <c r="AT3222">
        <v>-1</v>
      </c>
      <c r="AU3222">
        <v>-1</v>
      </c>
      <c r="AV3222">
        <v>0.113916196714409</v>
      </c>
      <c r="AW3222">
        <v>41.335809111532598</v>
      </c>
      <c r="AX3222">
        <v>41.001921563142801</v>
      </c>
      <c r="AY3222">
        <v>9.6368259759583505E-2</v>
      </c>
      <c r="AZ3222">
        <v>-14.145392237927799</v>
      </c>
      <c r="BA3222">
        <v>1350</v>
      </c>
    </row>
    <row r="3223" spans="1:100" x14ac:dyDescent="0.25">
      <c r="A3223">
        <v>6623</v>
      </c>
      <c r="B3223" t="s">
        <v>3453</v>
      </c>
      <c r="C3223">
        <v>1</v>
      </c>
      <c r="D3223">
        <v>3.6780808625294901</v>
      </c>
      <c r="E3223">
        <v>2.1757476414710399E-2</v>
      </c>
      <c r="F3223">
        <v>5.7515663270048999E-2</v>
      </c>
      <c r="G3223">
        <v>6.3638324821297304E-2</v>
      </c>
      <c r="H3223">
        <v>4.4731895715573101E-2</v>
      </c>
      <c r="I3223">
        <v>0</v>
      </c>
      <c r="J3223">
        <v>2.6839137429343798</v>
      </c>
      <c r="K3223">
        <v>4.4731895715573101E-2</v>
      </c>
      <c r="L3223">
        <v>-1</v>
      </c>
      <c r="M3223">
        <v>-1</v>
      </c>
      <c r="N3223">
        <v>0.894637914311463</v>
      </c>
      <c r="O3223">
        <v>6.42563293028517</v>
      </c>
      <c r="P3223">
        <v>8.4867148022695807E-2</v>
      </c>
      <c r="Q3223">
        <v>0.153507344323627</v>
      </c>
      <c r="R3223">
        <v>5.0277871893111802E-2</v>
      </c>
      <c r="S3223">
        <v>0.32916601326620298</v>
      </c>
      <c r="T3223">
        <v>0.23975694309620599</v>
      </c>
      <c r="U3223">
        <v>4.00147922229208E-2</v>
      </c>
      <c r="V3223">
        <v>-3.2092616958779002E-3</v>
      </c>
      <c r="W3223">
        <v>22.4398636469551</v>
      </c>
      <c r="X3223">
        <v>0.57887640222380699</v>
      </c>
      <c r="Y3223">
        <v>-1</v>
      </c>
      <c r="Z3223">
        <v>-1</v>
      </c>
      <c r="AA3223">
        <v>33.0321732872819</v>
      </c>
      <c r="AB3223">
        <v>0.100272451404467</v>
      </c>
      <c r="AC3223">
        <v>4.1627991656747201E-2</v>
      </c>
      <c r="AD3223">
        <v>6.8940192307458195E-2</v>
      </c>
      <c r="AE3223">
        <v>10.542031768433599</v>
      </c>
      <c r="AF3223">
        <v>-1</v>
      </c>
      <c r="AG3223">
        <v>-1</v>
      </c>
      <c r="AH3223">
        <v>-1</v>
      </c>
      <c r="AI3223">
        <v>-6.4806894010443399E-4</v>
      </c>
      <c r="AJ3223">
        <v>-3.2092616958779002E-3</v>
      </c>
      <c r="AK3223">
        <v>0.108545496552842</v>
      </c>
      <c r="AL3223">
        <v>6.3541779719447203E-2</v>
      </c>
      <c r="AM3223">
        <v>0.14516971361987499</v>
      </c>
      <c r="AN3223">
        <v>6.2411759814733403E-2</v>
      </c>
      <c r="AO3223">
        <v>4.1719703232610899</v>
      </c>
      <c r="AP3223">
        <v>1.87800289396557</v>
      </c>
      <c r="AQ3223">
        <v>25.123777389889501</v>
      </c>
      <c r="AR3223">
        <v>0.60572848688945202</v>
      </c>
      <c r="AS3223">
        <v>0.62360829793938</v>
      </c>
      <c r="AT3223">
        <v>-1</v>
      </c>
      <c r="AU3223">
        <v>-1</v>
      </c>
      <c r="AV3223">
        <v>0.113916196714409</v>
      </c>
      <c r="AW3223">
        <v>41.335809111532598</v>
      </c>
      <c r="AX3223">
        <v>41.001921563142801</v>
      </c>
      <c r="AY3223">
        <v>9.6368259759583505E-2</v>
      </c>
      <c r="AZ3223">
        <v>-14.145392237927799</v>
      </c>
      <c r="BA3223">
        <v>1350</v>
      </c>
    </row>
    <row r="3224" spans="1:100" x14ac:dyDescent="0.25">
      <c r="A3224">
        <v>6624</v>
      </c>
      <c r="B3224" t="s">
        <v>3454</v>
      </c>
      <c r="C3224">
        <v>1</v>
      </c>
      <c r="D3224">
        <v>3.6780808625294901</v>
      </c>
      <c r="E3224">
        <v>2.1757476414710399E-2</v>
      </c>
      <c r="F3224">
        <v>5.7515663270048999E-2</v>
      </c>
      <c r="G3224">
        <v>6.3638324821297304E-2</v>
      </c>
      <c r="H3224">
        <v>4.4731895715573101E-2</v>
      </c>
      <c r="I3224">
        <v>0</v>
      </c>
      <c r="J3224">
        <v>2.6839137429343798</v>
      </c>
      <c r="K3224">
        <v>4.4731895715573101E-2</v>
      </c>
      <c r="L3224">
        <v>-1</v>
      </c>
      <c r="M3224">
        <v>-1</v>
      </c>
      <c r="N3224">
        <v>0.894637914311463</v>
      </c>
      <c r="O3224">
        <v>6.42563293028517</v>
      </c>
      <c r="P3224">
        <v>8.4867148022695807E-2</v>
      </c>
      <c r="Q3224">
        <v>0.153507344323627</v>
      </c>
      <c r="R3224">
        <v>5.0277871893111802E-2</v>
      </c>
      <c r="S3224">
        <v>0.32916601326620298</v>
      </c>
      <c r="T3224">
        <v>0.23975694309620599</v>
      </c>
      <c r="U3224">
        <v>4.00147922229208E-2</v>
      </c>
      <c r="V3224">
        <v>-3.2092616958779002E-3</v>
      </c>
      <c r="W3224">
        <v>22.4398636469551</v>
      </c>
      <c r="X3224">
        <v>0.57887640222380699</v>
      </c>
      <c r="Y3224">
        <v>-1</v>
      </c>
      <c r="Z3224">
        <v>-1</v>
      </c>
      <c r="AA3224">
        <v>33.0321732872819</v>
      </c>
      <c r="AB3224">
        <v>0.100272451404467</v>
      </c>
      <c r="AC3224">
        <v>4.1627991656747201E-2</v>
      </c>
      <c r="AD3224">
        <v>6.8940192307458195E-2</v>
      </c>
      <c r="AE3224">
        <v>10.542031768433599</v>
      </c>
      <c r="AF3224">
        <v>-1</v>
      </c>
      <c r="AG3224">
        <v>-1</v>
      </c>
      <c r="AH3224">
        <v>-1</v>
      </c>
      <c r="AI3224">
        <v>-6.4806894010443399E-4</v>
      </c>
      <c r="AJ3224">
        <v>-3.2092616958779002E-3</v>
      </c>
      <c r="AK3224">
        <v>0.108545496552842</v>
      </c>
      <c r="AL3224">
        <v>6.3541779719447203E-2</v>
      </c>
      <c r="AM3224">
        <v>0.14516971361987499</v>
      </c>
      <c r="AN3224">
        <v>6.2411759814733403E-2</v>
      </c>
      <c r="AO3224">
        <v>4.1719703232610899</v>
      </c>
      <c r="AP3224">
        <v>1.87800289396557</v>
      </c>
      <c r="AQ3224">
        <v>25.123777389889501</v>
      </c>
      <c r="AR3224">
        <v>0.60572848688945202</v>
      </c>
      <c r="AS3224">
        <v>0.62360829793938</v>
      </c>
      <c r="AT3224">
        <v>-1</v>
      </c>
      <c r="AU3224">
        <v>-1</v>
      </c>
      <c r="AV3224">
        <v>0.113916196714409</v>
      </c>
      <c r="AW3224">
        <v>41.335809111532598</v>
      </c>
      <c r="AX3224">
        <v>41.001921563142801</v>
      </c>
      <c r="AY3224">
        <v>9.6368259759583505E-2</v>
      </c>
      <c r="AZ3224">
        <v>-14.145392237927799</v>
      </c>
      <c r="BA3224">
        <v>1350</v>
      </c>
    </row>
    <row r="3225" spans="1:100" x14ac:dyDescent="0.25">
      <c r="A3225">
        <v>6626</v>
      </c>
      <c r="B3225" t="s">
        <v>3455</v>
      </c>
      <c r="C3225">
        <v>3</v>
      </c>
      <c r="D3225">
        <v>3.3656033277893811</v>
      </c>
      <c r="E3225">
        <v>0</v>
      </c>
      <c r="F3225">
        <v>0.11693947036387707</v>
      </c>
      <c r="G3225">
        <v>0.11693947036387707</v>
      </c>
      <c r="H3225">
        <v>-0.1594903569253677</v>
      </c>
      <c r="I3225">
        <v>0</v>
      </c>
      <c r="J3225">
        <v>-9.5694214155220649</v>
      </c>
      <c r="K3225">
        <v>-0.1594903569253677</v>
      </c>
      <c r="L3225">
        <v>-1.0000000000000009</v>
      </c>
      <c r="M3225">
        <v>-1.0000000000000009</v>
      </c>
      <c r="N3225">
        <v>-3.1898071385073545</v>
      </c>
      <c r="O3225">
        <v>-6.086878617368809</v>
      </c>
      <c r="P3225">
        <v>-0.6129938761920114</v>
      </c>
      <c r="Q3225">
        <v>-1.4896451041509076</v>
      </c>
      <c r="R3225">
        <v>-0.62041390021356757</v>
      </c>
      <c r="S3225">
        <v>0.3333333333333332</v>
      </c>
      <c r="T3225">
        <v>0.39362644724820434</v>
      </c>
      <c r="U3225">
        <v>7.5806259779192406E-2</v>
      </c>
      <c r="V3225">
        <v>0</v>
      </c>
      <c r="W3225">
        <v>38.490255891443923</v>
      </c>
      <c r="X3225">
        <v>1.2384489257229092</v>
      </c>
      <c r="Y3225">
        <v>-1.0000000000000009</v>
      </c>
      <c r="Z3225">
        <v>-1.0000000000000009</v>
      </c>
      <c r="AA3225">
        <v>19.479628877095823</v>
      </c>
      <c r="AB3225">
        <v>-0.151073286357541</v>
      </c>
      <c r="AC3225">
        <v>-0.14780045937886677</v>
      </c>
      <c r="AD3225">
        <v>-6.8930516546282863E-2</v>
      </c>
      <c r="AE3225">
        <v>-18.390213114134529</v>
      </c>
      <c r="AF3225">
        <v>-1.0000000000000009</v>
      </c>
      <c r="AG3225">
        <v>-1.0000000000000009</v>
      </c>
      <c r="AH3225">
        <v>-1.0000000000000009</v>
      </c>
      <c r="AI3225">
        <v>0</v>
      </c>
      <c r="AJ3225">
        <v>0</v>
      </c>
      <c r="AK3225">
        <v>-5.4369314463019618E-2</v>
      </c>
      <c r="AL3225">
        <v>0.2645720214078367</v>
      </c>
      <c r="AM3225">
        <v>6.654633118019955E-2</v>
      </c>
      <c r="AN3225">
        <v>0.10448280116441096</v>
      </c>
      <c r="AO3225">
        <v>1.3918117071898899</v>
      </c>
      <c r="AP3225">
        <v>3.934930136149458</v>
      </c>
      <c r="AQ3225">
        <v>28.920834475921851</v>
      </c>
      <c r="AR3225">
        <v>0.80276604036073063</v>
      </c>
      <c r="AS3225">
        <v>1.0789585687975416</v>
      </c>
      <c r="AT3225">
        <v>-1.0000000000000009</v>
      </c>
      <c r="AU3225">
        <v>-1.0000000000000009</v>
      </c>
      <c r="AV3225">
        <v>-0.50347442984969004</v>
      </c>
      <c r="AW3225">
        <v>17.327680395876484</v>
      </c>
      <c r="AX3225">
        <v>17.327680395876484</v>
      </c>
      <c r="AY3225">
        <v>0.30461051156226149</v>
      </c>
      <c r="AZ3225">
        <v>2.0440482258977206</v>
      </c>
      <c r="BA3225">
        <v>1393.5005061324366</v>
      </c>
      <c r="CU3225" t="e">
        <v>#N/A</v>
      </c>
      <c r="CV3225" t="e">
        <v>#N/A</v>
      </c>
    </row>
    <row r="3226" spans="1:100" x14ac:dyDescent="0.25">
      <c r="A3226">
        <v>6627</v>
      </c>
      <c r="B3226" t="s">
        <v>3456</v>
      </c>
      <c r="C3226">
        <v>3</v>
      </c>
      <c r="D3226">
        <v>3.6698801874786198</v>
      </c>
      <c r="E3226">
        <v>0</v>
      </c>
      <c r="F3226">
        <v>0.55721831266306077</v>
      </c>
      <c r="G3226">
        <v>0.55721831266306077</v>
      </c>
      <c r="H3226">
        <v>4.9659768099350805E-2</v>
      </c>
      <c r="I3226">
        <v>0</v>
      </c>
      <c r="J3226">
        <v>2.9795860859610497</v>
      </c>
      <c r="K3226">
        <v>4.9659768099350805E-2</v>
      </c>
      <c r="L3226">
        <v>-1.0000000000000009</v>
      </c>
      <c r="M3226">
        <v>-1.0000000000000009</v>
      </c>
      <c r="N3226">
        <v>0.99319536198701663</v>
      </c>
      <c r="O3226">
        <v>7.2066845861027264</v>
      </c>
      <c r="P3226">
        <v>-0.99572967834755233</v>
      </c>
      <c r="Q3226">
        <v>0.35658757386033418</v>
      </c>
      <c r="R3226">
        <v>-1.3274666079900296E-2</v>
      </c>
      <c r="S3226">
        <v>0.33333333333333393</v>
      </c>
      <c r="T3226">
        <v>0.21010308178810408</v>
      </c>
      <c r="U3226">
        <v>-5.6655820433545584E-3</v>
      </c>
      <c r="V3226">
        <v>0</v>
      </c>
      <c r="W3226">
        <v>19.5244425991493</v>
      </c>
      <c r="X3226">
        <v>0.34788406730343924</v>
      </c>
      <c r="Y3226">
        <v>-1.0000000000000009</v>
      </c>
      <c r="Z3226">
        <v>-1.0000000000000009</v>
      </c>
      <c r="AA3226">
        <v>45.621843011729752</v>
      </c>
      <c r="AB3226">
        <v>0.26106441921809842</v>
      </c>
      <c r="AC3226">
        <v>0.10951025145657824</v>
      </c>
      <c r="AD3226">
        <v>0.15163883089853059</v>
      </c>
      <c r="AE3226">
        <v>26.11067507866035</v>
      </c>
      <c r="AF3226">
        <v>-1.0000000000000009</v>
      </c>
      <c r="AG3226">
        <v>-1.0000000000000009</v>
      </c>
      <c r="AH3226">
        <v>-1.0000000000000009</v>
      </c>
      <c r="AI3226">
        <v>0</v>
      </c>
      <c r="AJ3226">
        <v>0</v>
      </c>
      <c r="AK3226">
        <v>-3.8462599865937044E-2</v>
      </c>
      <c r="AL3226">
        <v>0.20713470273574738</v>
      </c>
      <c r="AM3226">
        <v>0.13221097187462358</v>
      </c>
      <c r="AN3226">
        <v>7.8500612789614066E-2</v>
      </c>
      <c r="AO3226">
        <v>3.1129612975359038</v>
      </c>
      <c r="AP3226">
        <v>2.9981888334190887</v>
      </c>
      <c r="AQ3226">
        <v>22.504028685110345</v>
      </c>
      <c r="AR3226">
        <v>0.53777083307808349</v>
      </c>
      <c r="AS3226">
        <v>0.39754383540279009</v>
      </c>
      <c r="AT3226">
        <v>-1.0000000000000009</v>
      </c>
      <c r="AU3226">
        <v>-1.0000000000000009</v>
      </c>
      <c r="AV3226">
        <v>0.54394364658316052</v>
      </c>
      <c r="AW3226">
        <v>55.82671643125159</v>
      </c>
      <c r="AX3226">
        <v>55.82671643125159</v>
      </c>
      <c r="AY3226">
        <v>3.1902342729182298E-2</v>
      </c>
      <c r="AZ3226">
        <v>-8.0978516581045312</v>
      </c>
      <c r="BA3226">
        <v>1400.36150931767</v>
      </c>
    </row>
    <row r="3227" spans="1:100" x14ac:dyDescent="0.25">
      <c r="A3227">
        <v>6628</v>
      </c>
      <c r="B3227" t="s">
        <v>3457</v>
      </c>
      <c r="C3227">
        <v>3</v>
      </c>
      <c r="D3227">
        <v>3.6351058979265263</v>
      </c>
      <c r="E3227">
        <v>0</v>
      </c>
      <c r="F3227">
        <v>8.1825582756968884E-2</v>
      </c>
      <c r="G3227">
        <v>8.1825582756968884E-2</v>
      </c>
      <c r="H3227">
        <v>0.21524887851750579</v>
      </c>
      <c r="I3227">
        <v>0</v>
      </c>
      <c r="J3227">
        <v>12.914932711050339</v>
      </c>
      <c r="K3227">
        <v>0.21524887851750579</v>
      </c>
      <c r="L3227">
        <v>-1.0000000000000009</v>
      </c>
      <c r="M3227">
        <v>-1.0000000000000009</v>
      </c>
      <c r="N3227">
        <v>4.3049775703501121</v>
      </c>
      <c r="O3227">
        <v>16.631864191733843</v>
      </c>
      <c r="P3227">
        <v>0.12145696777704423</v>
      </c>
      <c r="Q3227">
        <v>4.8170733055568311</v>
      </c>
      <c r="R3227">
        <v>1.5553306122169224</v>
      </c>
      <c r="S3227">
        <v>0.33333333333333376</v>
      </c>
      <c r="T3227">
        <v>0.33887004168090662</v>
      </c>
      <c r="U3227">
        <v>-0.14333021645008426</v>
      </c>
      <c r="V3227">
        <v>1.6730897608893309E-2</v>
      </c>
      <c r="W3227">
        <v>13.214207106221735</v>
      </c>
      <c r="X3227">
        <v>1.3334946204229009E-2</v>
      </c>
      <c r="Y3227">
        <v>-1.0000000000000009</v>
      </c>
      <c r="Z3227">
        <v>-1.0000000000000009</v>
      </c>
      <c r="AA3227">
        <v>47.761092049565576</v>
      </c>
      <c r="AB3227">
        <v>0.31934039529289071</v>
      </c>
      <c r="AC3227">
        <v>0.16004763333244343</v>
      </c>
      <c r="AD3227">
        <v>0.18044305799720442</v>
      </c>
      <c r="AE3227">
        <v>32.99155433112692</v>
      </c>
      <c r="AF3227">
        <v>-1.0000000000000009</v>
      </c>
      <c r="AG3227">
        <v>-1.0000000000000009</v>
      </c>
      <c r="AH3227">
        <v>-1.0000000000000009</v>
      </c>
      <c r="AI3227">
        <v>0</v>
      </c>
      <c r="AJ3227">
        <v>1.6730897608893309E-2</v>
      </c>
      <c r="AK3227">
        <v>0.11097855373807963</v>
      </c>
      <c r="AL3227">
        <v>0.20217076881567622</v>
      </c>
      <c r="AM3227">
        <v>7.7040613054270735E-2</v>
      </c>
      <c r="AN3227">
        <v>0.2546875587718479</v>
      </c>
      <c r="AO3227">
        <v>2.4809080950471678</v>
      </c>
      <c r="AP3227">
        <v>7.3780428133745772</v>
      </c>
      <c r="AQ3227">
        <v>26.129139817272069</v>
      </c>
      <c r="AR3227">
        <v>0.54560405617304919</v>
      </c>
      <c r="AS3227">
        <v>0.22858382472173452</v>
      </c>
      <c r="AT3227">
        <v>-1.0000000000000009</v>
      </c>
      <c r="AU3227">
        <v>-1.0000000000000009</v>
      </c>
      <c r="AV3227">
        <v>1.6371561949738906</v>
      </c>
      <c r="AW3227">
        <v>71.770999054674007</v>
      </c>
      <c r="AX3227">
        <v>73.444088815563347</v>
      </c>
      <c r="AY3227">
        <v>2.0027849773359554E-2</v>
      </c>
      <c r="AZ3227">
        <v>-16.088797862525453</v>
      </c>
      <c r="BA3227">
        <v>1382.9565708242785</v>
      </c>
      <c r="CU3227" t="e">
        <v>#N/A</v>
      </c>
      <c r="CV3227" t="e">
        <v>#N/A</v>
      </c>
    </row>
    <row r="3228" spans="1:100" x14ac:dyDescent="0.25">
      <c r="A3228">
        <v>6630</v>
      </c>
      <c r="B3228" t="s">
        <v>3458</v>
      </c>
      <c r="C3228">
        <v>1</v>
      </c>
      <c r="D3228">
        <v>3.6780808625294901</v>
      </c>
      <c r="E3228">
        <v>2.1757476414710399E-2</v>
      </c>
      <c r="F3228">
        <v>5.7515663270048999E-2</v>
      </c>
      <c r="G3228">
        <v>6.3638324821297304E-2</v>
      </c>
      <c r="H3228">
        <v>4.4731895715573101E-2</v>
      </c>
      <c r="I3228">
        <v>0</v>
      </c>
      <c r="J3228">
        <v>2.6839137429343798</v>
      </c>
      <c r="K3228">
        <v>4.4731895715573101E-2</v>
      </c>
      <c r="L3228">
        <v>-1</v>
      </c>
      <c r="M3228">
        <v>-1</v>
      </c>
      <c r="N3228">
        <v>0.894637914311463</v>
      </c>
      <c r="O3228">
        <v>6.42563293028517</v>
      </c>
      <c r="P3228">
        <v>8.4867148022695807E-2</v>
      </c>
      <c r="Q3228">
        <v>0.153507344323627</v>
      </c>
      <c r="R3228">
        <v>5.0277871893111802E-2</v>
      </c>
      <c r="S3228">
        <v>0.32916601326620298</v>
      </c>
      <c r="T3228">
        <v>0.23975694309620599</v>
      </c>
      <c r="U3228">
        <v>4.00147922229208E-2</v>
      </c>
      <c r="V3228">
        <v>-3.2092616958779002E-3</v>
      </c>
      <c r="W3228">
        <v>22.4398636469551</v>
      </c>
      <c r="X3228">
        <v>0.57887640222380699</v>
      </c>
      <c r="Y3228">
        <v>-1</v>
      </c>
      <c r="Z3228">
        <v>-1</v>
      </c>
      <c r="AA3228">
        <v>33.0321732872819</v>
      </c>
      <c r="AB3228">
        <v>0.100272451404467</v>
      </c>
      <c r="AC3228">
        <v>4.1627991656747201E-2</v>
      </c>
      <c r="AD3228">
        <v>6.8940192307458195E-2</v>
      </c>
      <c r="AE3228">
        <v>10.542031768433599</v>
      </c>
      <c r="AF3228">
        <v>-1</v>
      </c>
      <c r="AG3228">
        <v>-1</v>
      </c>
      <c r="AH3228">
        <v>-1</v>
      </c>
      <c r="AI3228">
        <v>-6.4806894010443399E-4</v>
      </c>
      <c r="AJ3228">
        <v>-3.2092616958779002E-3</v>
      </c>
      <c r="AK3228">
        <v>0.108545496552842</v>
      </c>
      <c r="AL3228">
        <v>6.3541779719447203E-2</v>
      </c>
      <c r="AM3228">
        <v>0.14516971361987499</v>
      </c>
      <c r="AN3228">
        <v>6.2411759814733403E-2</v>
      </c>
      <c r="AO3228">
        <v>4.1719703232610899</v>
      </c>
      <c r="AP3228">
        <v>1.87800289396557</v>
      </c>
      <c r="AQ3228">
        <v>25.123777389889501</v>
      </c>
      <c r="AR3228">
        <v>0.60572848688945202</v>
      </c>
      <c r="AS3228">
        <v>0.62360829793938</v>
      </c>
      <c r="AT3228">
        <v>-1</v>
      </c>
      <c r="AU3228">
        <v>-1</v>
      </c>
      <c r="AV3228">
        <v>0.113916196714409</v>
      </c>
      <c r="AW3228">
        <v>41.335809111532598</v>
      </c>
      <c r="AX3228">
        <v>41.001921563142801</v>
      </c>
      <c r="AY3228">
        <v>9.6368259759583505E-2</v>
      </c>
      <c r="AZ3228">
        <v>-14.145392237927799</v>
      </c>
      <c r="BA3228">
        <v>1350</v>
      </c>
    </row>
    <row r="3229" spans="1:100" x14ac:dyDescent="0.25">
      <c r="A3229">
        <v>6631</v>
      </c>
      <c r="B3229" t="s">
        <v>3459</v>
      </c>
      <c r="C3229">
        <v>3</v>
      </c>
      <c r="D3229">
        <v>4.6541934675509209</v>
      </c>
      <c r="E3229">
        <v>-8.8006906021605279E-3</v>
      </c>
      <c r="F3229">
        <v>0.22291124553553715</v>
      </c>
      <c r="G3229">
        <v>0.22291124553553715</v>
      </c>
      <c r="H3229">
        <v>4.0263379553846013E-2</v>
      </c>
      <c r="I3229">
        <v>0</v>
      </c>
      <c r="J3229">
        <v>2.4158027732307605</v>
      </c>
      <c r="K3229">
        <v>4.0263379553846013E-2</v>
      </c>
      <c r="L3229">
        <v>-1</v>
      </c>
      <c r="M3229">
        <v>-1</v>
      </c>
      <c r="N3229">
        <v>0.80526759107692059</v>
      </c>
      <c r="O3229">
        <v>7.2929074863172154</v>
      </c>
      <c r="P3229">
        <v>-1.23371431366994</v>
      </c>
      <c r="Q3229">
        <v>-5.7110330106389662E-2</v>
      </c>
      <c r="R3229">
        <v>-0.21119267012384366</v>
      </c>
      <c r="S3229">
        <v>0.25354601445305752</v>
      </c>
      <c r="T3229">
        <v>0.13387440419842725</v>
      </c>
      <c r="U3229">
        <v>-0.10436291308733536</v>
      </c>
      <c r="V3229">
        <v>0</v>
      </c>
      <c r="W3229">
        <v>9.7117650404121427</v>
      </c>
      <c r="X3229">
        <v>-0.18352806074108635</v>
      </c>
      <c r="Y3229">
        <v>-1</v>
      </c>
      <c r="Z3229">
        <v>-1</v>
      </c>
      <c r="AA3229">
        <v>3.5940314859416178</v>
      </c>
      <c r="AB3229">
        <v>6.2773128614886195E-2</v>
      </c>
      <c r="AC3229">
        <v>-3.3322529063734743E-2</v>
      </c>
      <c r="AD3229">
        <v>-0.14758141723808516</v>
      </c>
      <c r="AE3229">
        <v>-5.9065408843466836</v>
      </c>
      <c r="AF3229">
        <v>-1</v>
      </c>
      <c r="AG3229">
        <v>-1</v>
      </c>
      <c r="AH3229">
        <v>-1</v>
      </c>
      <c r="AI3229">
        <v>0</v>
      </c>
      <c r="AJ3229">
        <v>0</v>
      </c>
      <c r="AK3229">
        <v>3.5920921752287192E-2</v>
      </c>
      <c r="AL3229">
        <v>9.2714428122372974E-2</v>
      </c>
      <c r="AM3229">
        <v>0.30475829910208641</v>
      </c>
      <c r="AN3229">
        <v>-0.15452418251346642</v>
      </c>
      <c r="AO3229">
        <v>7.798562086313594</v>
      </c>
      <c r="AP3229">
        <v>-3.3995324222247949</v>
      </c>
      <c r="AQ3229">
        <v>12.127567813642909</v>
      </c>
      <c r="AR3229">
        <v>0.28305750556414933</v>
      </c>
      <c r="AS3229">
        <v>-0.14326468118724026</v>
      </c>
      <c r="AT3229">
        <v>-1</v>
      </c>
      <c r="AU3229">
        <v>-1</v>
      </c>
      <c r="AV3229">
        <v>1.1718575411693678E-2</v>
      </c>
      <c r="AW3229">
        <v>7.4874065500340405</v>
      </c>
      <c r="AX3229">
        <v>7.4874065500340405</v>
      </c>
      <c r="AY3229">
        <v>-0.18441858676058945</v>
      </c>
      <c r="AZ3229">
        <v>-62.424558372037076</v>
      </c>
      <c r="BA3229">
        <v>1295.9160714723273</v>
      </c>
      <c r="CU3229" t="e">
        <v>#N/A</v>
      </c>
      <c r="CV3229" t="e">
        <v>#N/A</v>
      </c>
    </row>
    <row r="3230" spans="1:100" x14ac:dyDescent="0.25">
      <c r="A3230">
        <v>6632</v>
      </c>
      <c r="B3230" t="s">
        <v>3460</v>
      </c>
      <c r="C3230">
        <v>3</v>
      </c>
      <c r="D3230">
        <v>3.8345457886611207</v>
      </c>
      <c r="E3230">
        <v>-0.16936879864798371</v>
      </c>
      <c r="F3230">
        <v>-1.0130726717677276</v>
      </c>
      <c r="G3230">
        <v>-1.0622312899453614</v>
      </c>
      <c r="H3230">
        <v>0.11178454919299398</v>
      </c>
      <c r="I3230">
        <v>0</v>
      </c>
      <c r="J3230">
        <v>6.7070729515796348</v>
      </c>
      <c r="K3230">
        <v>0.11178454919299398</v>
      </c>
      <c r="L3230">
        <v>-1.0000000000000004</v>
      </c>
      <c r="M3230">
        <v>-1.0000000000000004</v>
      </c>
      <c r="N3230">
        <v>2.2356909838598784</v>
      </c>
      <c r="O3230">
        <v>9.4793874502953948</v>
      </c>
      <c r="P3230">
        <v>-0.40913229788318373</v>
      </c>
      <c r="Q3230">
        <v>6.4089327972899053</v>
      </c>
      <c r="R3230">
        <v>2.0977303921115058</v>
      </c>
      <c r="S3230">
        <v>0.34559151463602017</v>
      </c>
      <c r="T3230">
        <v>0.29644317586274477</v>
      </c>
      <c r="U3230">
        <v>2.6439370531947809E-4</v>
      </c>
      <c r="V3230">
        <v>0</v>
      </c>
      <c r="W3230">
        <v>21.220581400443603</v>
      </c>
      <c r="X3230">
        <v>0.49441755865645975</v>
      </c>
      <c r="Y3230">
        <v>-1.0000000000000004</v>
      </c>
      <c r="Z3230">
        <v>-1.0000000000000004</v>
      </c>
      <c r="AA3230">
        <v>35.029272776850057</v>
      </c>
      <c r="AB3230">
        <v>0.20164148133752491</v>
      </c>
      <c r="AC3230">
        <v>1.1305817583583778E-2</v>
      </c>
      <c r="AD3230">
        <v>2.127192076479022E-2</v>
      </c>
      <c r="AE3230">
        <v>11.71096098429495</v>
      </c>
      <c r="AF3230">
        <v>-1.0000000000000004</v>
      </c>
      <c r="AG3230">
        <v>-1.0000000000000004</v>
      </c>
      <c r="AH3230">
        <v>-1.0000000000000004</v>
      </c>
      <c r="AI3230">
        <v>-6.2169031670008743E-3</v>
      </c>
      <c r="AJ3230">
        <v>0</v>
      </c>
      <c r="AK3230">
        <v>-0.16629959764654859</v>
      </c>
      <c r="AL3230">
        <v>6.5897006476319339E-2</v>
      </c>
      <c r="AM3230">
        <v>0.29996462074309732</v>
      </c>
      <c r="AN3230">
        <v>-5.4088163206969676E-3</v>
      </c>
      <c r="AO3230">
        <v>6.6676175303446881</v>
      </c>
      <c r="AP3230">
        <v>0.19426462436417274</v>
      </c>
      <c r="AQ3230">
        <v>27.927654352023239</v>
      </c>
      <c r="AR3230">
        <v>0.64229908420408433</v>
      </c>
      <c r="AS3230">
        <v>0.60620210784945372</v>
      </c>
      <c r="AT3230">
        <v>-1.0000000000000004</v>
      </c>
      <c r="AU3230">
        <v>-1.0000000000000004</v>
      </c>
      <c r="AV3230">
        <v>1.0354991021661444</v>
      </c>
      <c r="AW3230">
        <v>44.702924851509628</v>
      </c>
      <c r="AX3230">
        <v>44.578586788169609</v>
      </c>
      <c r="AY3230">
        <v>0.10447843301120655</v>
      </c>
      <c r="AZ3230">
        <v>-10.45661695417995</v>
      </c>
      <c r="BA3230">
        <v>1365.5905487144516</v>
      </c>
    </row>
    <row r="3231" spans="1:100" x14ac:dyDescent="0.25">
      <c r="A3231">
        <v>6633</v>
      </c>
      <c r="B3231" t="s">
        <v>3461</v>
      </c>
      <c r="C3231">
        <v>3</v>
      </c>
      <c r="D3231">
        <v>-2.1749471463672412E-3</v>
      </c>
      <c r="E3231">
        <v>0</v>
      </c>
      <c r="F3231">
        <v>0</v>
      </c>
      <c r="G3231">
        <v>0</v>
      </c>
      <c r="H3231">
        <v>-2.2908541455724692E-2</v>
      </c>
      <c r="I3231">
        <v>0</v>
      </c>
      <c r="J3231">
        <v>-1.3745124873434817</v>
      </c>
      <c r="K3231">
        <v>-2.2908541455724692E-2</v>
      </c>
      <c r="L3231">
        <v>-0.99999999999999978</v>
      </c>
      <c r="M3231">
        <v>-0.99999999999999978</v>
      </c>
      <c r="N3231">
        <v>-0.45817082911449403</v>
      </c>
      <c r="O3231">
        <v>-1.3766874344898492</v>
      </c>
      <c r="P3231">
        <v>-1.0293592491971468</v>
      </c>
      <c r="Q3231">
        <v>-5.4083755935026082E-3</v>
      </c>
      <c r="R3231">
        <v>-5.9046406595346157E-2</v>
      </c>
      <c r="S3231">
        <v>0.34872067322434519</v>
      </c>
      <c r="T3231">
        <v>0.32171067985974688</v>
      </c>
      <c r="U3231">
        <v>0.12486748298482425</v>
      </c>
      <c r="V3231">
        <v>0</v>
      </c>
      <c r="W3231">
        <v>32.728295100985626</v>
      </c>
      <c r="X3231">
        <v>1.1686977170985065</v>
      </c>
      <c r="Y3231">
        <v>-0.99999999999999978</v>
      </c>
      <c r="Z3231">
        <v>-0.99999999999999978</v>
      </c>
      <c r="AA3231">
        <v>42.90376410277613</v>
      </c>
      <c r="AB3231">
        <v>0.26281719458515018</v>
      </c>
      <c r="AC3231">
        <v>-3.0641231882525974E-2</v>
      </c>
      <c r="AD3231">
        <v>-2.7485654534907148E-2</v>
      </c>
      <c r="AE3231">
        <v>10.23451540838585</v>
      </c>
      <c r="AF3231">
        <v>-0.99999999999999978</v>
      </c>
      <c r="AG3231">
        <v>-0.99999999999999978</v>
      </c>
      <c r="AH3231">
        <v>-0.99999999999999978</v>
      </c>
      <c r="AI3231">
        <v>0</v>
      </c>
      <c r="AJ3231">
        <v>0</v>
      </c>
      <c r="AK3231">
        <v>1.7873451203393537E-2</v>
      </c>
      <c r="AL3231">
        <v>6.8315809607215242E-2</v>
      </c>
      <c r="AM3231">
        <v>6.7562337027936986E-2</v>
      </c>
      <c r="AN3231">
        <v>0.47636842806988</v>
      </c>
      <c r="AO3231">
        <v>1.7784256817153918</v>
      </c>
      <c r="AP3231">
        <v>12.250789749783074</v>
      </c>
      <c r="AQ3231">
        <v>31.353782613642142</v>
      </c>
      <c r="AR3231">
        <v>0.79529883606891605</v>
      </c>
      <c r="AS3231">
        <v>1.1457891756427825</v>
      </c>
      <c r="AT3231">
        <v>-0.99999999999999978</v>
      </c>
      <c r="AU3231">
        <v>-0.99999999999999978</v>
      </c>
      <c r="AV3231">
        <v>-5.9046406595346157E-2</v>
      </c>
      <c r="AW3231">
        <v>53.777866418069387</v>
      </c>
      <c r="AX3231">
        <v>53.777866418069387</v>
      </c>
      <c r="AY3231">
        <v>0.47096998450241406</v>
      </c>
      <c r="AZ3231">
        <v>32.551434829405601</v>
      </c>
      <c r="BA3231">
        <v>1395.3542868443574</v>
      </c>
    </row>
    <row r="3232" spans="1:100" x14ac:dyDescent="0.25">
      <c r="A3232">
        <v>6634</v>
      </c>
      <c r="B3232" t="s">
        <v>3462</v>
      </c>
      <c r="C3232">
        <v>1</v>
      </c>
      <c r="D3232">
        <v>3.6780808625294901</v>
      </c>
      <c r="E3232">
        <v>2.1757476414710399E-2</v>
      </c>
      <c r="F3232">
        <v>5.7515663270048999E-2</v>
      </c>
      <c r="G3232">
        <v>6.3638324821297304E-2</v>
      </c>
      <c r="H3232">
        <v>4.4731895715573101E-2</v>
      </c>
      <c r="I3232">
        <v>0</v>
      </c>
      <c r="J3232">
        <v>2.6839137429343798</v>
      </c>
      <c r="K3232">
        <v>4.4731895715573101E-2</v>
      </c>
      <c r="L3232">
        <v>-1</v>
      </c>
      <c r="M3232">
        <v>-1</v>
      </c>
      <c r="N3232">
        <v>0.894637914311463</v>
      </c>
      <c r="O3232">
        <v>6.42563293028517</v>
      </c>
      <c r="P3232">
        <v>8.4867148022695807E-2</v>
      </c>
      <c r="Q3232">
        <v>0.153507344323627</v>
      </c>
      <c r="R3232">
        <v>5.0277871893111802E-2</v>
      </c>
      <c r="S3232">
        <v>0.32916601326620298</v>
      </c>
      <c r="T3232">
        <v>0.23975694309620599</v>
      </c>
      <c r="U3232">
        <v>4.00147922229208E-2</v>
      </c>
      <c r="V3232">
        <v>-3.2092616958779002E-3</v>
      </c>
      <c r="W3232">
        <v>22.4398636469551</v>
      </c>
      <c r="X3232">
        <v>0.57887640222380699</v>
      </c>
      <c r="Y3232">
        <v>-1</v>
      </c>
      <c r="Z3232">
        <v>-1</v>
      </c>
      <c r="AA3232">
        <v>33.0321732872819</v>
      </c>
      <c r="AB3232">
        <v>0.100272451404467</v>
      </c>
      <c r="AC3232">
        <v>4.1627991656747201E-2</v>
      </c>
      <c r="AD3232">
        <v>6.8940192307458195E-2</v>
      </c>
      <c r="AE3232">
        <v>10.542031768433599</v>
      </c>
      <c r="AF3232">
        <v>-1</v>
      </c>
      <c r="AG3232">
        <v>-1</v>
      </c>
      <c r="AH3232">
        <v>-1</v>
      </c>
      <c r="AI3232">
        <v>-6.4806894010443399E-4</v>
      </c>
      <c r="AJ3232">
        <v>-3.2092616958779002E-3</v>
      </c>
      <c r="AK3232">
        <v>0.108545496552842</v>
      </c>
      <c r="AL3232">
        <v>6.3541779719447203E-2</v>
      </c>
      <c r="AM3232">
        <v>0.14516971361987499</v>
      </c>
      <c r="AN3232">
        <v>6.2411759814733403E-2</v>
      </c>
      <c r="AO3232">
        <v>4.1719703232610899</v>
      </c>
      <c r="AP3232">
        <v>1.87800289396557</v>
      </c>
      <c r="AQ3232">
        <v>25.123777389889501</v>
      </c>
      <c r="AR3232">
        <v>0.60572848688945202</v>
      </c>
      <c r="AS3232">
        <v>0.62360829793938</v>
      </c>
      <c r="AT3232">
        <v>-1</v>
      </c>
      <c r="AU3232">
        <v>-1</v>
      </c>
      <c r="AV3232">
        <v>0.113916196714409</v>
      </c>
      <c r="AW3232">
        <v>41.335809111532598</v>
      </c>
      <c r="AX3232">
        <v>41.001921563142801</v>
      </c>
      <c r="AY3232">
        <v>9.6368259759583505E-2</v>
      </c>
      <c r="AZ3232">
        <v>-14.145392237927799</v>
      </c>
      <c r="BA3232">
        <v>1350</v>
      </c>
    </row>
    <row r="3233" spans="1:53" x14ac:dyDescent="0.25">
      <c r="A3233">
        <v>6635</v>
      </c>
      <c r="B3233" t="s">
        <v>3463</v>
      </c>
      <c r="C3233">
        <v>3</v>
      </c>
      <c r="D3233">
        <v>1.1836919305221123</v>
      </c>
      <c r="E3233">
        <v>0</v>
      </c>
      <c r="F3233">
        <v>-0.19748596669679169</v>
      </c>
      <c r="G3233">
        <v>-0.19748596669679169</v>
      </c>
      <c r="H3233">
        <v>0.22487344149400887</v>
      </c>
      <c r="I3233">
        <v>0</v>
      </c>
      <c r="J3233">
        <v>13.492406489640532</v>
      </c>
      <c r="K3233">
        <v>0.22487344149400887</v>
      </c>
      <c r="L3233">
        <v>-1.0000000000000007</v>
      </c>
      <c r="M3233">
        <v>-1.0000000000000007</v>
      </c>
      <c r="N3233">
        <v>4.4974688298801784</v>
      </c>
      <c r="O3233">
        <v>14.478612453465844</v>
      </c>
      <c r="P3233">
        <v>-1.2140308152728685</v>
      </c>
      <c r="Q3233">
        <v>-3.1465985803628631</v>
      </c>
      <c r="R3233">
        <v>-1.0921854015982579</v>
      </c>
      <c r="S3233">
        <v>0.33333333333333348</v>
      </c>
      <c r="T3233">
        <v>0.25915847750746501</v>
      </c>
      <c r="U3233">
        <v>-8.1470027554381361E-2</v>
      </c>
      <c r="V3233">
        <v>0</v>
      </c>
      <c r="W3233">
        <v>11.445933671696334</v>
      </c>
      <c r="X3233">
        <v>-3.2436596696604592E-2</v>
      </c>
      <c r="Y3233">
        <v>-1.0000000000000007</v>
      </c>
      <c r="Z3233">
        <v>-1.0000000000000007</v>
      </c>
      <c r="AA3233">
        <v>-5.2155432396523285</v>
      </c>
      <c r="AB3233">
        <v>-4.5953101113258815E-2</v>
      </c>
      <c r="AC3233">
        <v>-0.19388836738320975</v>
      </c>
      <c r="AD3233">
        <v>-7.1544361698539463E-2</v>
      </c>
      <c r="AE3233">
        <v>-15.569291509750403</v>
      </c>
      <c r="AF3233">
        <v>-1.0000000000000007</v>
      </c>
      <c r="AG3233">
        <v>-1.0000000000000007</v>
      </c>
      <c r="AH3233">
        <v>-1.0000000000000007</v>
      </c>
      <c r="AI3233">
        <v>0</v>
      </c>
      <c r="AJ3233">
        <v>0</v>
      </c>
      <c r="AK3233">
        <v>8.6566513741684302E-3</v>
      </c>
      <c r="AL3233">
        <v>-0.26054894617867824</v>
      </c>
      <c r="AM3233">
        <v>1.1473128697939015E-2</v>
      </c>
      <c r="AN3233">
        <v>-9.3295960496687286E-2</v>
      </c>
      <c r="AO3233">
        <v>0.33011147431931742</v>
      </c>
      <c r="AP3233">
        <v>-3.6351437433105738</v>
      </c>
      <c r="AQ3233">
        <v>24.93834016133686</v>
      </c>
      <c r="AR3233">
        <v>0.51102178328641723</v>
      </c>
      <c r="AS3233">
        <v>0.19243684479740442</v>
      </c>
      <c r="AT3233">
        <v>-1.0000000000000007</v>
      </c>
      <c r="AU3233">
        <v>-1.0000000000000007</v>
      </c>
      <c r="AV3233">
        <v>-1.2896713682950496</v>
      </c>
      <c r="AW3233">
        <v>5.6279254705029498</v>
      </c>
      <c r="AX3233">
        <v>5.6279254705029498</v>
      </c>
      <c r="AY3233">
        <v>-0.27727030200490616</v>
      </c>
      <c r="AZ3233">
        <v>-47.941545361305167</v>
      </c>
      <c r="BA3233">
        <v>1326.1449226027555</v>
      </c>
    </row>
    <row r="3234" spans="1:53" x14ac:dyDescent="0.25">
      <c r="A3234">
        <v>6636</v>
      </c>
      <c r="B3234" t="s">
        <v>3464</v>
      </c>
      <c r="C3234">
        <v>1</v>
      </c>
      <c r="D3234">
        <v>3.6780808625294901</v>
      </c>
      <c r="E3234">
        <v>2.1757476414710399E-2</v>
      </c>
      <c r="F3234">
        <v>5.7515663270048999E-2</v>
      </c>
      <c r="G3234">
        <v>6.3638324821297304E-2</v>
      </c>
      <c r="H3234">
        <v>4.4731895715573101E-2</v>
      </c>
      <c r="I3234">
        <v>0</v>
      </c>
      <c r="J3234">
        <v>2.6839137429343798</v>
      </c>
      <c r="K3234">
        <v>4.4731895715573101E-2</v>
      </c>
      <c r="L3234">
        <v>-1</v>
      </c>
      <c r="M3234">
        <v>-1</v>
      </c>
      <c r="N3234">
        <v>0.894637914311463</v>
      </c>
      <c r="O3234">
        <v>6.42563293028517</v>
      </c>
      <c r="P3234">
        <v>8.4867148022695807E-2</v>
      </c>
      <c r="Q3234">
        <v>0.153507344323627</v>
      </c>
      <c r="R3234">
        <v>5.0277871893111802E-2</v>
      </c>
      <c r="S3234">
        <v>0.32916601326620298</v>
      </c>
      <c r="T3234">
        <v>0.23975694309620599</v>
      </c>
      <c r="U3234">
        <v>4.00147922229208E-2</v>
      </c>
      <c r="V3234">
        <v>-3.2092616958779002E-3</v>
      </c>
      <c r="W3234">
        <v>22.4398636469551</v>
      </c>
      <c r="X3234">
        <v>0.57887640222380699</v>
      </c>
      <c r="Y3234">
        <v>-1</v>
      </c>
      <c r="Z3234">
        <v>-1</v>
      </c>
      <c r="AA3234">
        <v>33.0321732872819</v>
      </c>
      <c r="AB3234">
        <v>0.100272451404467</v>
      </c>
      <c r="AC3234">
        <v>4.1627991656747201E-2</v>
      </c>
      <c r="AD3234">
        <v>6.8940192307458195E-2</v>
      </c>
      <c r="AE3234">
        <v>10.542031768433599</v>
      </c>
      <c r="AF3234">
        <v>-1</v>
      </c>
      <c r="AG3234">
        <v>-1</v>
      </c>
      <c r="AH3234">
        <v>-1</v>
      </c>
      <c r="AI3234">
        <v>-6.4806894010443399E-4</v>
      </c>
      <c r="AJ3234">
        <v>-3.2092616958779002E-3</v>
      </c>
      <c r="AK3234">
        <v>0.108545496552842</v>
      </c>
      <c r="AL3234">
        <v>6.3541779719447203E-2</v>
      </c>
      <c r="AM3234">
        <v>0.14516971361987499</v>
      </c>
      <c r="AN3234">
        <v>6.2411759814733403E-2</v>
      </c>
      <c r="AO3234">
        <v>4.1719703232610899</v>
      </c>
      <c r="AP3234">
        <v>1.87800289396557</v>
      </c>
      <c r="AQ3234">
        <v>25.123777389889501</v>
      </c>
      <c r="AR3234">
        <v>0.60572848688945202</v>
      </c>
      <c r="AS3234">
        <v>0.62360829793938</v>
      </c>
      <c r="AT3234">
        <v>-1</v>
      </c>
      <c r="AU3234">
        <v>-1</v>
      </c>
      <c r="AV3234">
        <v>0.113916196714409</v>
      </c>
      <c r="AW3234">
        <v>41.335809111532598</v>
      </c>
      <c r="AX3234">
        <v>41.001921563142801</v>
      </c>
      <c r="AY3234">
        <v>9.6368259759583505E-2</v>
      </c>
      <c r="AZ3234">
        <v>-14.145392237927799</v>
      </c>
      <c r="BA3234">
        <v>1350</v>
      </c>
    </row>
    <row r="3235" spans="1:53" x14ac:dyDescent="0.25">
      <c r="A3235">
        <v>6637</v>
      </c>
      <c r="B3235" t="s">
        <v>3465</v>
      </c>
      <c r="C3235">
        <v>1</v>
      </c>
      <c r="D3235">
        <v>3.6780808625294901</v>
      </c>
      <c r="E3235">
        <v>2.1757476414710399E-2</v>
      </c>
      <c r="F3235">
        <v>5.7515663270048999E-2</v>
      </c>
      <c r="G3235">
        <v>6.3638324821297304E-2</v>
      </c>
      <c r="H3235">
        <v>4.4731895715573101E-2</v>
      </c>
      <c r="I3235">
        <v>0</v>
      </c>
      <c r="J3235">
        <v>2.6839137429343798</v>
      </c>
      <c r="K3235">
        <v>4.4731895715573101E-2</v>
      </c>
      <c r="L3235">
        <v>-1</v>
      </c>
      <c r="M3235">
        <v>-1</v>
      </c>
      <c r="N3235">
        <v>0.894637914311463</v>
      </c>
      <c r="O3235">
        <v>6.42563293028517</v>
      </c>
      <c r="P3235">
        <v>8.4867148022695807E-2</v>
      </c>
      <c r="Q3235">
        <v>0.153507344323627</v>
      </c>
      <c r="R3235">
        <v>5.0277871893111802E-2</v>
      </c>
      <c r="S3235">
        <v>0.32916601326620298</v>
      </c>
      <c r="T3235">
        <v>0.23975694309620599</v>
      </c>
      <c r="U3235">
        <v>4.00147922229208E-2</v>
      </c>
      <c r="V3235">
        <v>-3.2092616958779002E-3</v>
      </c>
      <c r="W3235">
        <v>22.4398636469551</v>
      </c>
      <c r="X3235">
        <v>0.57887640222380699</v>
      </c>
      <c r="Y3235">
        <v>-1</v>
      </c>
      <c r="Z3235">
        <v>-1</v>
      </c>
      <c r="AA3235">
        <v>33.0321732872819</v>
      </c>
      <c r="AB3235">
        <v>0.100272451404467</v>
      </c>
      <c r="AC3235">
        <v>4.1627991656747201E-2</v>
      </c>
      <c r="AD3235">
        <v>6.8940192307458195E-2</v>
      </c>
      <c r="AE3235">
        <v>10.542031768433599</v>
      </c>
      <c r="AF3235">
        <v>-1</v>
      </c>
      <c r="AG3235">
        <v>-1</v>
      </c>
      <c r="AH3235">
        <v>-1</v>
      </c>
      <c r="AI3235">
        <v>-6.4806894010443399E-4</v>
      </c>
      <c r="AJ3235">
        <v>-3.2092616958779002E-3</v>
      </c>
      <c r="AK3235">
        <v>0.108545496552842</v>
      </c>
      <c r="AL3235">
        <v>6.3541779719447203E-2</v>
      </c>
      <c r="AM3235">
        <v>0.14516971361987499</v>
      </c>
      <c r="AN3235">
        <v>6.2411759814733403E-2</v>
      </c>
      <c r="AO3235">
        <v>4.1719703232610899</v>
      </c>
      <c r="AP3235">
        <v>1.87800289396557</v>
      </c>
      <c r="AQ3235">
        <v>25.123777389889501</v>
      </c>
      <c r="AR3235">
        <v>0.60572848688945202</v>
      </c>
      <c r="AS3235">
        <v>0.62360829793938</v>
      </c>
      <c r="AT3235">
        <v>-1</v>
      </c>
      <c r="AU3235">
        <v>-1</v>
      </c>
      <c r="AV3235">
        <v>0.113916196714409</v>
      </c>
      <c r="AW3235">
        <v>41.335809111532598</v>
      </c>
      <c r="AX3235">
        <v>41.001921563142801</v>
      </c>
      <c r="AY3235">
        <v>9.6368259759583505E-2</v>
      </c>
      <c r="AZ3235">
        <v>-14.145392237927799</v>
      </c>
      <c r="BA3235">
        <v>1350</v>
      </c>
    </row>
    <row r="3236" spans="1:53" x14ac:dyDescent="0.25">
      <c r="A3236">
        <v>6638</v>
      </c>
      <c r="B3236" t="s">
        <v>3466</v>
      </c>
      <c r="C3236">
        <v>1</v>
      </c>
      <c r="D3236">
        <v>3.6780808625294901</v>
      </c>
      <c r="E3236">
        <v>2.1757476414710399E-2</v>
      </c>
      <c r="F3236">
        <v>5.7515663270048999E-2</v>
      </c>
      <c r="G3236">
        <v>6.3638324821297304E-2</v>
      </c>
      <c r="H3236">
        <v>4.4731895715573101E-2</v>
      </c>
      <c r="I3236">
        <v>0</v>
      </c>
      <c r="J3236">
        <v>2.6839137429343798</v>
      </c>
      <c r="K3236">
        <v>4.4731895715573101E-2</v>
      </c>
      <c r="L3236">
        <v>-1</v>
      </c>
      <c r="M3236">
        <v>-1</v>
      </c>
      <c r="N3236">
        <v>0.894637914311463</v>
      </c>
      <c r="O3236">
        <v>6.42563293028517</v>
      </c>
      <c r="P3236">
        <v>8.4867148022695807E-2</v>
      </c>
      <c r="Q3236">
        <v>0.153507344323627</v>
      </c>
      <c r="R3236">
        <v>5.0277871893111802E-2</v>
      </c>
      <c r="S3236">
        <v>0.32916601326620298</v>
      </c>
      <c r="T3236">
        <v>0.23975694309620599</v>
      </c>
      <c r="U3236">
        <v>4.00147922229208E-2</v>
      </c>
      <c r="V3236">
        <v>-3.2092616958779002E-3</v>
      </c>
      <c r="W3236">
        <v>22.4398636469551</v>
      </c>
      <c r="X3236">
        <v>0.57887640222380699</v>
      </c>
      <c r="Y3236">
        <v>-1</v>
      </c>
      <c r="Z3236">
        <v>-1</v>
      </c>
      <c r="AA3236">
        <v>33.0321732872819</v>
      </c>
      <c r="AB3236">
        <v>0.100272451404467</v>
      </c>
      <c r="AC3236">
        <v>4.1627991656747201E-2</v>
      </c>
      <c r="AD3236">
        <v>6.8940192307458195E-2</v>
      </c>
      <c r="AE3236">
        <v>10.542031768433599</v>
      </c>
      <c r="AF3236">
        <v>-1</v>
      </c>
      <c r="AG3236">
        <v>-1</v>
      </c>
      <c r="AH3236">
        <v>-1</v>
      </c>
      <c r="AI3236">
        <v>-6.4806894010443399E-4</v>
      </c>
      <c r="AJ3236">
        <v>-3.2092616958779002E-3</v>
      </c>
      <c r="AK3236">
        <v>0.108545496552842</v>
      </c>
      <c r="AL3236">
        <v>6.3541779719447203E-2</v>
      </c>
      <c r="AM3236">
        <v>0.14516971361987499</v>
      </c>
      <c r="AN3236">
        <v>6.2411759814733403E-2</v>
      </c>
      <c r="AO3236">
        <v>4.1719703232610899</v>
      </c>
      <c r="AP3236">
        <v>1.87800289396557</v>
      </c>
      <c r="AQ3236">
        <v>25.123777389889501</v>
      </c>
      <c r="AR3236">
        <v>0.60572848688945202</v>
      </c>
      <c r="AS3236">
        <v>0.62360829793938</v>
      </c>
      <c r="AT3236">
        <v>-1</v>
      </c>
      <c r="AU3236">
        <v>-1</v>
      </c>
      <c r="AV3236">
        <v>0.113916196714409</v>
      </c>
      <c r="AW3236">
        <v>41.335809111532598</v>
      </c>
      <c r="AX3236">
        <v>41.001921563142801</v>
      </c>
      <c r="AY3236">
        <v>9.6368259759583505E-2</v>
      </c>
      <c r="AZ3236">
        <v>-14.145392237927799</v>
      </c>
      <c r="BA3236">
        <v>1350</v>
      </c>
    </row>
    <row r="3237" spans="1:53" x14ac:dyDescent="0.25">
      <c r="A3237">
        <v>6639</v>
      </c>
      <c r="B3237" t="s">
        <v>3467</v>
      </c>
      <c r="C3237">
        <v>3</v>
      </c>
      <c r="D3237">
        <v>4.0536758681265033</v>
      </c>
      <c r="E3237">
        <v>0</v>
      </c>
      <c r="F3237">
        <v>-0.29059361106396292</v>
      </c>
      <c r="G3237">
        <v>-0.29059361106396292</v>
      </c>
      <c r="H3237">
        <v>0.18134698572934446</v>
      </c>
      <c r="I3237">
        <v>0</v>
      </c>
      <c r="J3237">
        <v>10.88081914376067</v>
      </c>
      <c r="K3237">
        <v>0.18134698572934446</v>
      </c>
      <c r="L3237">
        <v>-0.99999999999999989</v>
      </c>
      <c r="M3237">
        <v>-0.99999999999999989</v>
      </c>
      <c r="N3237">
        <v>3.6269397145868885</v>
      </c>
      <c r="O3237">
        <v>14.643901400823204</v>
      </c>
      <c r="P3237">
        <v>1.5596266460760297</v>
      </c>
      <c r="Q3237">
        <v>-0.57991338241327084</v>
      </c>
      <c r="R3237">
        <v>-5.7596286943421934E-2</v>
      </c>
      <c r="S3237">
        <v>0.33524791582986618</v>
      </c>
      <c r="T3237">
        <v>0.35672541143008429</v>
      </c>
      <c r="U3237">
        <v>5.4017023018163662E-2</v>
      </c>
      <c r="V3237">
        <v>0</v>
      </c>
      <c r="W3237">
        <v>22.585734581950792</v>
      </c>
      <c r="X3237">
        <v>0.74560090568152593</v>
      </c>
      <c r="Y3237">
        <v>-0.99999999999999989</v>
      </c>
      <c r="Z3237">
        <v>-0.99999999999999989</v>
      </c>
      <c r="AA3237">
        <v>37.486347803768986</v>
      </c>
      <c r="AB3237">
        <v>8.2887707992525275E-2</v>
      </c>
      <c r="AC3237">
        <v>6.5101510645501459E-2</v>
      </c>
      <c r="AD3237">
        <v>0.15117497153720555</v>
      </c>
      <c r="AE3237">
        <v>14.958209508761605</v>
      </c>
      <c r="AF3237">
        <v>-0.99999999999999989</v>
      </c>
      <c r="AG3237">
        <v>-0.99999999999999989</v>
      </c>
      <c r="AH3237">
        <v>-0.99999999999999989</v>
      </c>
      <c r="AI3237">
        <v>0</v>
      </c>
      <c r="AJ3237">
        <v>0</v>
      </c>
      <c r="AK3237">
        <v>0.16626207767548096</v>
      </c>
      <c r="AL3237">
        <v>-0.57968965532195615</v>
      </c>
      <c r="AM3237">
        <v>-1.2684765439654752E-2</v>
      </c>
      <c r="AN3237">
        <v>1.5051105868043957E-2</v>
      </c>
      <c r="AO3237">
        <v>0.51419125238603547</v>
      </c>
      <c r="AP3237">
        <v>-2.5221706299086812</v>
      </c>
      <c r="AQ3237">
        <v>33.466553725711449</v>
      </c>
      <c r="AR3237">
        <v>0.74599035027811422</v>
      </c>
      <c r="AS3237">
        <v>0.92694789141087075</v>
      </c>
      <c r="AT3237">
        <v>-0.99999999999999989</v>
      </c>
      <c r="AU3237">
        <v>-0.99999999999999989</v>
      </c>
      <c r="AV3237">
        <v>-0.34818989800738476</v>
      </c>
      <c r="AW3237">
        <v>49.608078574683518</v>
      </c>
      <c r="AX3237">
        <v>49.608078574683518</v>
      </c>
      <c r="AY3237">
        <v>0.27253568028372471</v>
      </c>
      <c r="AZ3237">
        <v>9.4888901049994772</v>
      </c>
      <c r="BA3237">
        <v>1421.7101531197859</v>
      </c>
    </row>
    <row r="3238" spans="1:53" x14ac:dyDescent="0.25">
      <c r="A3238">
        <v>6640</v>
      </c>
      <c r="B3238" t="s">
        <v>3468</v>
      </c>
      <c r="C3238">
        <v>3</v>
      </c>
      <c r="D3238">
        <v>3.957441139364704</v>
      </c>
      <c r="E3238">
        <v>1.8268534505964541E-3</v>
      </c>
      <c r="F3238">
        <v>-0.26582632845640342</v>
      </c>
      <c r="G3238">
        <v>-0.26582632845640342</v>
      </c>
      <c r="H3238">
        <v>0.16145713760482253</v>
      </c>
      <c r="I3238">
        <v>0</v>
      </c>
      <c r="J3238">
        <v>9.6874282562893477</v>
      </c>
      <c r="K3238">
        <v>0.16145713760482253</v>
      </c>
      <c r="L3238">
        <v>-1.0000000000000007</v>
      </c>
      <c r="M3238">
        <v>-1.0000000000000007</v>
      </c>
      <c r="N3238">
        <v>3.2291427520964495</v>
      </c>
      <c r="O3238">
        <v>13.379043067197644</v>
      </c>
      <c r="P3238">
        <v>0.55015213572086819</v>
      </c>
      <c r="Q3238">
        <v>1.7404767404176089</v>
      </c>
      <c r="R3238">
        <v>0.54428542492422582</v>
      </c>
      <c r="S3238">
        <v>0.3467626022129805</v>
      </c>
      <c r="T3238">
        <v>0.37071220548862893</v>
      </c>
      <c r="U3238">
        <v>0.16849431200958997</v>
      </c>
      <c r="V3238">
        <v>0</v>
      </c>
      <c r="W3238">
        <v>28.980479284255082</v>
      </c>
      <c r="X3238">
        <v>1.3729172744164071</v>
      </c>
      <c r="Y3238">
        <v>-1.0000000000000007</v>
      </c>
      <c r="Z3238">
        <v>-1.0000000000000007</v>
      </c>
      <c r="AA3238">
        <v>36.899631945488025</v>
      </c>
      <c r="AB3238">
        <v>0.22665912446574427</v>
      </c>
      <c r="AC3238">
        <v>-3.6427543897311024E-2</v>
      </c>
      <c r="AD3238">
        <v>-4.2734235842259015E-2</v>
      </c>
      <c r="AE3238">
        <v>7.3748672363087113</v>
      </c>
      <c r="AF3238">
        <v>-1.0000000000000007</v>
      </c>
      <c r="AG3238">
        <v>-1.0000000000000007</v>
      </c>
      <c r="AH3238">
        <v>-1.0000000000000007</v>
      </c>
      <c r="AI3238">
        <v>0</v>
      </c>
      <c r="AJ3238">
        <v>0</v>
      </c>
      <c r="AK3238">
        <v>1.2895970434036522E-4</v>
      </c>
      <c r="AL3238">
        <v>-1.708786525524391E-2</v>
      </c>
      <c r="AM3238">
        <v>-0.21215958770761023</v>
      </c>
      <c r="AN3238">
        <v>0.36733111075002045</v>
      </c>
      <c r="AO3238">
        <v>-5.3033448941685553</v>
      </c>
      <c r="AP3238">
        <v>9.0978384424742895</v>
      </c>
      <c r="AQ3238">
        <v>38.667907540544434</v>
      </c>
      <c r="AR3238">
        <v>0.88596911971119985</v>
      </c>
      <c r="AS3238">
        <v>1.5343744120212295</v>
      </c>
      <c r="AT3238">
        <v>-1.0000000000000007</v>
      </c>
      <c r="AU3238">
        <v>-1.0000000000000007</v>
      </c>
      <c r="AV3238">
        <v>0.27845909646782235</v>
      </c>
      <c r="AW3238">
        <v>59.376513455159944</v>
      </c>
      <c r="AX3238">
        <v>59.376513455159944</v>
      </c>
      <c r="AY3238">
        <v>-2.0963661908746996E-2</v>
      </c>
      <c r="AZ3238">
        <v>-1.7227610931679354</v>
      </c>
      <c r="BA3238">
        <v>1353.5454420974968</v>
      </c>
    </row>
    <row r="3239" spans="1:53" x14ac:dyDescent="0.25">
      <c r="A3239">
        <v>6641</v>
      </c>
      <c r="B3239" t="s">
        <v>3469</v>
      </c>
      <c r="C3239">
        <v>3</v>
      </c>
      <c r="D3239">
        <v>4.1385710237694688</v>
      </c>
      <c r="E3239">
        <v>-1.144724619770379E-2</v>
      </c>
      <c r="F3239">
        <v>0.51487505651534926</v>
      </c>
      <c r="G3239">
        <v>0.51487505651534926</v>
      </c>
      <c r="H3239">
        <v>-5.1642080835953501E-2</v>
      </c>
      <c r="I3239">
        <v>0</v>
      </c>
      <c r="J3239">
        <v>-3.0985248501572102</v>
      </c>
      <c r="K3239">
        <v>-5.1642080835953501E-2</v>
      </c>
      <c r="L3239">
        <v>-1.0000000000000007</v>
      </c>
      <c r="M3239">
        <v>-1.0000000000000007</v>
      </c>
      <c r="N3239">
        <v>-1.0328416167190695</v>
      </c>
      <c r="O3239">
        <v>1.5549212301276052</v>
      </c>
      <c r="P3239">
        <v>4.0608389382848012E-3</v>
      </c>
      <c r="Q3239">
        <v>0.42584182510030749</v>
      </c>
      <c r="R3239">
        <v>0.14488020526081211</v>
      </c>
      <c r="S3239">
        <v>0.33333333333333326</v>
      </c>
      <c r="T3239">
        <v>0.3244361377565454</v>
      </c>
      <c r="U3239">
        <v>-0.13930712774881754</v>
      </c>
      <c r="V3239">
        <v>0</v>
      </c>
      <c r="W3239">
        <v>22.8041769670806</v>
      </c>
      <c r="X3239">
        <v>0.14328584535377448</v>
      </c>
      <c r="Y3239">
        <v>-1.0000000000000007</v>
      </c>
      <c r="Z3239">
        <v>-1.0000000000000007</v>
      </c>
      <c r="AA3239">
        <v>29.392696722915442</v>
      </c>
      <c r="AB3239">
        <v>0.19595859626072301</v>
      </c>
      <c r="AC3239">
        <v>2.6783234136253831E-2</v>
      </c>
      <c r="AD3239">
        <v>-9.3869039385496456E-2</v>
      </c>
      <c r="AE3239">
        <v>6.4436395505740229</v>
      </c>
      <c r="AF3239">
        <v>-1.0000000000000007</v>
      </c>
      <c r="AG3239">
        <v>-1.0000000000000007</v>
      </c>
      <c r="AH3239">
        <v>-1.0000000000000007</v>
      </c>
      <c r="AI3239">
        <v>0</v>
      </c>
      <c r="AJ3239">
        <v>0</v>
      </c>
      <c r="AK3239">
        <v>-5.1886490670819463E-2</v>
      </c>
      <c r="AL3239">
        <v>-0.13859279160591498</v>
      </c>
      <c r="AM3239">
        <v>-0.32337500575290623</v>
      </c>
      <c r="AN3239">
        <v>6.2890400670182867E-2</v>
      </c>
      <c r="AO3239">
        <v>-8.3438075971767542</v>
      </c>
      <c r="AP3239">
        <v>0.87929605872499628</v>
      </c>
      <c r="AQ3239">
        <v>19.705652116923385</v>
      </c>
      <c r="AR3239">
        <v>0.51846234334106145</v>
      </c>
      <c r="AS3239">
        <v>9.1643764517820941E-2</v>
      </c>
      <c r="AT3239">
        <v>-1.0000000000000007</v>
      </c>
      <c r="AU3239">
        <v>-1.0000000000000007</v>
      </c>
      <c r="AV3239">
        <v>0.65975526177616151</v>
      </c>
      <c r="AW3239">
        <v>31.826914011768057</v>
      </c>
      <c r="AX3239">
        <v>31.826914011768057</v>
      </c>
      <c r="AY3239">
        <v>8.3301560760622562E-2</v>
      </c>
      <c r="AZ3239">
        <v>-17.941191920639248</v>
      </c>
      <c r="BA3239">
        <v>1332.3336629948483</v>
      </c>
    </row>
    <row r="3240" spans="1:53" x14ac:dyDescent="0.25">
      <c r="A3240">
        <v>6642</v>
      </c>
      <c r="B3240" t="s">
        <v>3470</v>
      </c>
      <c r="C3240">
        <v>1</v>
      </c>
      <c r="D3240">
        <v>3.6780808625294901</v>
      </c>
      <c r="E3240">
        <v>2.1757476414710399E-2</v>
      </c>
      <c r="F3240">
        <v>5.7515663270048999E-2</v>
      </c>
      <c r="G3240">
        <v>6.3638324821297304E-2</v>
      </c>
      <c r="H3240">
        <v>4.4731895715573101E-2</v>
      </c>
      <c r="I3240">
        <v>0</v>
      </c>
      <c r="J3240">
        <v>2.6839137429343798</v>
      </c>
      <c r="K3240">
        <v>4.4731895715573101E-2</v>
      </c>
      <c r="L3240">
        <v>-1</v>
      </c>
      <c r="M3240">
        <v>-1</v>
      </c>
      <c r="N3240">
        <v>0.894637914311463</v>
      </c>
      <c r="O3240">
        <v>6.42563293028517</v>
      </c>
      <c r="P3240">
        <v>8.4867148022695807E-2</v>
      </c>
      <c r="Q3240">
        <v>0.153507344323627</v>
      </c>
      <c r="R3240">
        <v>5.0277871893111802E-2</v>
      </c>
      <c r="S3240">
        <v>0.32916601326620298</v>
      </c>
      <c r="T3240">
        <v>0.23975694309620599</v>
      </c>
      <c r="U3240">
        <v>4.00147922229208E-2</v>
      </c>
      <c r="V3240">
        <v>-3.2092616958779002E-3</v>
      </c>
      <c r="W3240">
        <v>22.4398636469551</v>
      </c>
      <c r="X3240">
        <v>0.57887640222380699</v>
      </c>
      <c r="Y3240">
        <v>-1</v>
      </c>
      <c r="Z3240">
        <v>-1</v>
      </c>
      <c r="AA3240">
        <v>33.0321732872819</v>
      </c>
      <c r="AB3240">
        <v>0.100272451404467</v>
      </c>
      <c r="AC3240">
        <v>4.1627991656747201E-2</v>
      </c>
      <c r="AD3240">
        <v>6.8940192307458195E-2</v>
      </c>
      <c r="AE3240">
        <v>10.542031768433599</v>
      </c>
      <c r="AF3240">
        <v>-1</v>
      </c>
      <c r="AG3240">
        <v>-1</v>
      </c>
      <c r="AH3240">
        <v>-1</v>
      </c>
      <c r="AI3240">
        <v>-6.4806894010443399E-4</v>
      </c>
      <c r="AJ3240">
        <v>-3.2092616958779002E-3</v>
      </c>
      <c r="AK3240">
        <v>0.108545496552842</v>
      </c>
      <c r="AL3240">
        <v>6.3541779719447203E-2</v>
      </c>
      <c r="AM3240">
        <v>0.14516971361987499</v>
      </c>
      <c r="AN3240">
        <v>6.2411759814733403E-2</v>
      </c>
      <c r="AO3240">
        <v>4.1719703232610899</v>
      </c>
      <c r="AP3240">
        <v>1.87800289396557</v>
      </c>
      <c r="AQ3240">
        <v>25.123777389889501</v>
      </c>
      <c r="AR3240">
        <v>0.60572848688945202</v>
      </c>
      <c r="AS3240">
        <v>0.62360829793938</v>
      </c>
      <c r="AT3240">
        <v>-1</v>
      </c>
      <c r="AU3240">
        <v>-1</v>
      </c>
      <c r="AV3240">
        <v>0.113916196714409</v>
      </c>
      <c r="AW3240">
        <v>41.335809111532598</v>
      </c>
      <c r="AX3240">
        <v>41.001921563142801</v>
      </c>
      <c r="AY3240">
        <v>9.6368259759583505E-2</v>
      </c>
      <c r="AZ3240">
        <v>-14.145392237927799</v>
      </c>
      <c r="BA3240">
        <v>1350</v>
      </c>
    </row>
    <row r="3241" spans="1:53" x14ac:dyDescent="0.25">
      <c r="A3241">
        <v>6643</v>
      </c>
      <c r="B3241" t="s">
        <v>3471</v>
      </c>
      <c r="C3241">
        <v>1</v>
      </c>
      <c r="D3241">
        <v>3.6780808625294901</v>
      </c>
      <c r="E3241">
        <v>2.1757476414710399E-2</v>
      </c>
      <c r="F3241">
        <v>5.7515663270048999E-2</v>
      </c>
      <c r="G3241">
        <v>6.3638324821297304E-2</v>
      </c>
      <c r="H3241">
        <v>4.4731895715573101E-2</v>
      </c>
      <c r="I3241">
        <v>0</v>
      </c>
      <c r="J3241">
        <v>2.6839137429343798</v>
      </c>
      <c r="K3241">
        <v>4.4731895715573101E-2</v>
      </c>
      <c r="L3241">
        <v>-1</v>
      </c>
      <c r="M3241">
        <v>-1</v>
      </c>
      <c r="N3241">
        <v>0.894637914311463</v>
      </c>
      <c r="O3241">
        <v>6.42563293028517</v>
      </c>
      <c r="P3241">
        <v>8.4867148022695807E-2</v>
      </c>
      <c r="Q3241">
        <v>0.153507344323627</v>
      </c>
      <c r="R3241">
        <v>5.0277871893111802E-2</v>
      </c>
      <c r="S3241">
        <v>0.32916601326620298</v>
      </c>
      <c r="T3241">
        <v>0.23975694309620599</v>
      </c>
      <c r="U3241">
        <v>4.00147922229208E-2</v>
      </c>
      <c r="V3241">
        <v>-3.2092616958779002E-3</v>
      </c>
      <c r="W3241">
        <v>22.4398636469551</v>
      </c>
      <c r="X3241">
        <v>0.57887640222380699</v>
      </c>
      <c r="Y3241">
        <v>-1</v>
      </c>
      <c r="Z3241">
        <v>-1</v>
      </c>
      <c r="AA3241">
        <v>33.0321732872819</v>
      </c>
      <c r="AB3241">
        <v>0.100272451404467</v>
      </c>
      <c r="AC3241">
        <v>4.1627991656747201E-2</v>
      </c>
      <c r="AD3241">
        <v>6.8940192307458195E-2</v>
      </c>
      <c r="AE3241">
        <v>10.542031768433599</v>
      </c>
      <c r="AF3241">
        <v>-1</v>
      </c>
      <c r="AG3241">
        <v>-1</v>
      </c>
      <c r="AH3241">
        <v>-1</v>
      </c>
      <c r="AI3241">
        <v>-6.4806894010443399E-4</v>
      </c>
      <c r="AJ3241">
        <v>-3.2092616958779002E-3</v>
      </c>
      <c r="AK3241">
        <v>0.108545496552842</v>
      </c>
      <c r="AL3241">
        <v>6.3541779719447203E-2</v>
      </c>
      <c r="AM3241">
        <v>0.14516971361987499</v>
      </c>
      <c r="AN3241">
        <v>6.2411759814733403E-2</v>
      </c>
      <c r="AO3241">
        <v>4.1719703232610899</v>
      </c>
      <c r="AP3241">
        <v>1.87800289396557</v>
      </c>
      <c r="AQ3241">
        <v>25.123777389889501</v>
      </c>
      <c r="AR3241">
        <v>0.60572848688945202</v>
      </c>
      <c r="AS3241">
        <v>0.62360829793938</v>
      </c>
      <c r="AT3241">
        <v>-1</v>
      </c>
      <c r="AU3241">
        <v>-1</v>
      </c>
      <c r="AV3241">
        <v>0.113916196714409</v>
      </c>
      <c r="AW3241">
        <v>41.335809111532598</v>
      </c>
      <c r="AX3241">
        <v>41.001921563142801</v>
      </c>
      <c r="AY3241">
        <v>9.6368259759583505E-2</v>
      </c>
      <c r="AZ3241">
        <v>-14.145392237927799</v>
      </c>
      <c r="BA3241">
        <v>1350</v>
      </c>
    </row>
    <row r="3242" spans="1:53" x14ac:dyDescent="0.25">
      <c r="A3242">
        <v>6644</v>
      </c>
      <c r="B3242" t="s">
        <v>3472</v>
      </c>
      <c r="C3242">
        <v>1</v>
      </c>
      <c r="D3242">
        <v>3.6780808625294901</v>
      </c>
      <c r="E3242">
        <v>2.1757476414710399E-2</v>
      </c>
      <c r="F3242">
        <v>5.7515663270048999E-2</v>
      </c>
      <c r="G3242">
        <v>6.3638324821297304E-2</v>
      </c>
      <c r="H3242">
        <v>4.4731895715573101E-2</v>
      </c>
      <c r="I3242">
        <v>0</v>
      </c>
      <c r="J3242">
        <v>2.6839137429343798</v>
      </c>
      <c r="K3242">
        <v>4.4731895715573101E-2</v>
      </c>
      <c r="L3242">
        <v>-1</v>
      </c>
      <c r="M3242">
        <v>-1</v>
      </c>
      <c r="N3242">
        <v>0.894637914311463</v>
      </c>
      <c r="O3242">
        <v>6.42563293028517</v>
      </c>
      <c r="P3242">
        <v>8.4867148022695807E-2</v>
      </c>
      <c r="Q3242">
        <v>0.153507344323627</v>
      </c>
      <c r="R3242">
        <v>5.0277871893111802E-2</v>
      </c>
      <c r="S3242">
        <v>0.32916601326620298</v>
      </c>
      <c r="T3242">
        <v>0.23975694309620599</v>
      </c>
      <c r="U3242">
        <v>4.00147922229208E-2</v>
      </c>
      <c r="V3242">
        <v>-3.2092616958779002E-3</v>
      </c>
      <c r="W3242">
        <v>22.4398636469551</v>
      </c>
      <c r="X3242">
        <v>0.57887640222380699</v>
      </c>
      <c r="Y3242">
        <v>-1</v>
      </c>
      <c r="Z3242">
        <v>-1</v>
      </c>
      <c r="AA3242">
        <v>33.0321732872819</v>
      </c>
      <c r="AB3242">
        <v>0.100272451404467</v>
      </c>
      <c r="AC3242">
        <v>4.1627991656747201E-2</v>
      </c>
      <c r="AD3242">
        <v>6.8940192307458195E-2</v>
      </c>
      <c r="AE3242">
        <v>10.542031768433599</v>
      </c>
      <c r="AF3242">
        <v>-1</v>
      </c>
      <c r="AG3242">
        <v>-1</v>
      </c>
      <c r="AH3242">
        <v>-1</v>
      </c>
      <c r="AI3242">
        <v>-6.4806894010443399E-4</v>
      </c>
      <c r="AJ3242">
        <v>-3.2092616958779002E-3</v>
      </c>
      <c r="AK3242">
        <v>0.108545496552842</v>
      </c>
      <c r="AL3242">
        <v>6.3541779719447203E-2</v>
      </c>
      <c r="AM3242">
        <v>0.14516971361987499</v>
      </c>
      <c r="AN3242">
        <v>6.2411759814733403E-2</v>
      </c>
      <c r="AO3242">
        <v>4.1719703232610899</v>
      </c>
      <c r="AP3242">
        <v>1.87800289396557</v>
      </c>
      <c r="AQ3242">
        <v>25.123777389889501</v>
      </c>
      <c r="AR3242">
        <v>0.60572848688945202</v>
      </c>
      <c r="AS3242">
        <v>0.62360829793938</v>
      </c>
      <c r="AT3242">
        <v>-1</v>
      </c>
      <c r="AU3242">
        <v>-1</v>
      </c>
      <c r="AV3242">
        <v>0.113916196714409</v>
      </c>
      <c r="AW3242">
        <v>41.335809111532598</v>
      </c>
      <c r="AX3242">
        <v>41.001921563142801</v>
      </c>
      <c r="AY3242">
        <v>9.6368259759583505E-2</v>
      </c>
      <c r="AZ3242">
        <v>-14.145392237927799</v>
      </c>
      <c r="BA3242">
        <v>1350</v>
      </c>
    </row>
    <row r="3243" spans="1:53" x14ac:dyDescent="0.25">
      <c r="A3243">
        <v>6645</v>
      </c>
      <c r="B3243" t="s">
        <v>3473</v>
      </c>
      <c r="C3243">
        <v>1</v>
      </c>
      <c r="D3243">
        <v>3.6780808625294901</v>
      </c>
      <c r="E3243">
        <v>2.1757476414710399E-2</v>
      </c>
      <c r="F3243">
        <v>5.7515663270048999E-2</v>
      </c>
      <c r="G3243">
        <v>6.3638324821297304E-2</v>
      </c>
      <c r="H3243">
        <v>4.4731895715573101E-2</v>
      </c>
      <c r="I3243">
        <v>0</v>
      </c>
      <c r="J3243">
        <v>2.6839137429343798</v>
      </c>
      <c r="K3243">
        <v>4.4731895715573101E-2</v>
      </c>
      <c r="L3243">
        <v>-1</v>
      </c>
      <c r="M3243">
        <v>-1</v>
      </c>
      <c r="N3243">
        <v>0.894637914311463</v>
      </c>
      <c r="O3243">
        <v>6.42563293028517</v>
      </c>
      <c r="P3243">
        <v>8.4867148022695807E-2</v>
      </c>
      <c r="Q3243">
        <v>0.153507344323627</v>
      </c>
      <c r="R3243">
        <v>5.0277871893111802E-2</v>
      </c>
      <c r="S3243">
        <v>0.32916601326620298</v>
      </c>
      <c r="T3243">
        <v>0.23975694309620599</v>
      </c>
      <c r="U3243">
        <v>4.00147922229208E-2</v>
      </c>
      <c r="V3243">
        <v>-3.2092616958779002E-3</v>
      </c>
      <c r="W3243">
        <v>22.4398636469551</v>
      </c>
      <c r="X3243">
        <v>0.57887640222380699</v>
      </c>
      <c r="Y3243">
        <v>-1</v>
      </c>
      <c r="Z3243">
        <v>-1</v>
      </c>
      <c r="AA3243">
        <v>33.0321732872819</v>
      </c>
      <c r="AB3243">
        <v>0.100272451404467</v>
      </c>
      <c r="AC3243">
        <v>4.1627991656747201E-2</v>
      </c>
      <c r="AD3243">
        <v>6.8940192307458195E-2</v>
      </c>
      <c r="AE3243">
        <v>10.542031768433599</v>
      </c>
      <c r="AF3243">
        <v>-1</v>
      </c>
      <c r="AG3243">
        <v>-1</v>
      </c>
      <c r="AH3243">
        <v>-1</v>
      </c>
      <c r="AI3243">
        <v>-6.4806894010443399E-4</v>
      </c>
      <c r="AJ3243">
        <v>-3.2092616958779002E-3</v>
      </c>
      <c r="AK3243">
        <v>0.108545496552842</v>
      </c>
      <c r="AL3243">
        <v>6.3541779719447203E-2</v>
      </c>
      <c r="AM3243">
        <v>0.14516971361987499</v>
      </c>
      <c r="AN3243">
        <v>6.2411759814733403E-2</v>
      </c>
      <c r="AO3243">
        <v>4.1719703232610899</v>
      </c>
      <c r="AP3243">
        <v>1.87800289396557</v>
      </c>
      <c r="AQ3243">
        <v>25.123777389889501</v>
      </c>
      <c r="AR3243">
        <v>0.60572848688945202</v>
      </c>
      <c r="AS3243">
        <v>0.62360829793938</v>
      </c>
      <c r="AT3243">
        <v>-1</v>
      </c>
      <c r="AU3243">
        <v>-1</v>
      </c>
      <c r="AV3243">
        <v>0.113916196714409</v>
      </c>
      <c r="AW3243">
        <v>41.335809111532598</v>
      </c>
      <c r="AX3243">
        <v>41.001921563142801</v>
      </c>
      <c r="AY3243">
        <v>9.6368259759583505E-2</v>
      </c>
      <c r="AZ3243">
        <v>-14.145392237927799</v>
      </c>
      <c r="BA3243">
        <v>1350</v>
      </c>
    </row>
    <row r="3244" spans="1:53" x14ac:dyDescent="0.25">
      <c r="A3244">
        <v>6646</v>
      </c>
      <c r="B3244" t="s">
        <v>3474</v>
      </c>
      <c r="C3244">
        <v>3</v>
      </c>
      <c r="D3244">
        <v>2.7279142956303097</v>
      </c>
      <c r="E3244">
        <v>0</v>
      </c>
      <c r="F3244">
        <v>-1.6018855707276226E-2</v>
      </c>
      <c r="G3244">
        <v>-1.6018855707276226E-2</v>
      </c>
      <c r="H3244">
        <v>-0.17811238687503614</v>
      </c>
      <c r="I3244">
        <v>0</v>
      </c>
      <c r="J3244">
        <v>-10.686743212502162</v>
      </c>
      <c r="K3244">
        <v>-0.17811238687503614</v>
      </c>
      <c r="L3244">
        <v>-1</v>
      </c>
      <c r="M3244">
        <v>-1</v>
      </c>
      <c r="N3244">
        <v>-3.5622477375007193</v>
      </c>
      <c r="O3244">
        <v>-7.9748477725791318</v>
      </c>
      <c r="P3244">
        <v>-0.24071984847976693</v>
      </c>
      <c r="Q3244">
        <v>-0.30453746130851916</v>
      </c>
      <c r="R3244">
        <v>-0.12293184898197532</v>
      </c>
      <c r="S3244">
        <v>0.33333333333333326</v>
      </c>
      <c r="T3244">
        <v>0.34974962365090434</v>
      </c>
      <c r="U3244">
        <v>0.13000383608917079</v>
      </c>
      <c r="V3244">
        <v>0</v>
      </c>
      <c r="W3244">
        <v>39.647967197937803</v>
      </c>
      <c r="X3244">
        <v>1.397626978533528</v>
      </c>
      <c r="Y3244">
        <v>-1</v>
      </c>
      <c r="Z3244">
        <v>-1</v>
      </c>
      <c r="AA3244">
        <v>42.296241964221274</v>
      </c>
      <c r="AB3244">
        <v>-7.4804594542130939E-2</v>
      </c>
      <c r="AC3244">
        <v>-6.3586387084981245E-3</v>
      </c>
      <c r="AD3244">
        <v>0.13658736555593834</v>
      </c>
      <c r="AE3244">
        <v>2.7712066152654642</v>
      </c>
      <c r="AF3244">
        <v>-1</v>
      </c>
      <c r="AG3244">
        <v>-1</v>
      </c>
      <c r="AH3244">
        <v>-1</v>
      </c>
      <c r="AI3244">
        <v>0</v>
      </c>
      <c r="AJ3244">
        <v>0</v>
      </c>
      <c r="AK3244">
        <v>0.15363505406958433</v>
      </c>
      <c r="AL3244">
        <v>-0.22251436987818191</v>
      </c>
      <c r="AM3244">
        <v>0.48358892339703308</v>
      </c>
      <c r="AN3244">
        <v>-0.31066905373598586</v>
      </c>
      <c r="AO3244">
        <v>12.857898355273747</v>
      </c>
      <c r="AP3244">
        <v>-8.8792981927905519</v>
      </c>
      <c r="AQ3244">
        <v>28.961223985435613</v>
      </c>
      <c r="AR3244">
        <v>0.81308679307340925</v>
      </c>
      <c r="AS3244">
        <v>1.2195145916584924</v>
      </c>
      <c r="AT3244">
        <v>-1</v>
      </c>
      <c r="AU3244">
        <v>-1</v>
      </c>
      <c r="AV3244">
        <v>-0.13895070468925155</v>
      </c>
      <c r="AW3244">
        <v>25.442095998851588</v>
      </c>
      <c r="AX3244">
        <v>25.442095998851588</v>
      </c>
      <c r="AY3244">
        <v>-9.0810397202691517E-2</v>
      </c>
      <c r="AZ3244">
        <v>-60.430196727154538</v>
      </c>
      <c r="BA3244">
        <v>1294.9041352937572</v>
      </c>
    </row>
    <row r="3245" spans="1:53" x14ac:dyDescent="0.25">
      <c r="A3245">
        <v>6647</v>
      </c>
      <c r="B3245" t="s">
        <v>3475</v>
      </c>
      <c r="C3245">
        <v>1</v>
      </c>
      <c r="D3245">
        <v>3.6780808625294901</v>
      </c>
      <c r="E3245">
        <v>2.1757476414710399E-2</v>
      </c>
      <c r="F3245">
        <v>5.7515663270048999E-2</v>
      </c>
      <c r="G3245">
        <v>6.3638324821297304E-2</v>
      </c>
      <c r="H3245">
        <v>4.4731895715573101E-2</v>
      </c>
      <c r="I3245">
        <v>0</v>
      </c>
      <c r="J3245">
        <v>2.6839137429343798</v>
      </c>
      <c r="K3245">
        <v>4.4731895715573101E-2</v>
      </c>
      <c r="L3245">
        <v>-1</v>
      </c>
      <c r="M3245">
        <v>-1</v>
      </c>
      <c r="N3245">
        <v>0.894637914311463</v>
      </c>
      <c r="O3245">
        <v>6.42563293028517</v>
      </c>
      <c r="P3245">
        <v>8.4867148022695807E-2</v>
      </c>
      <c r="Q3245">
        <v>0.153507344323627</v>
      </c>
      <c r="R3245">
        <v>5.0277871893111802E-2</v>
      </c>
      <c r="S3245">
        <v>0.32916601326620298</v>
      </c>
      <c r="T3245">
        <v>0.23975694309620599</v>
      </c>
      <c r="U3245">
        <v>4.00147922229208E-2</v>
      </c>
      <c r="V3245">
        <v>-3.2092616958779002E-3</v>
      </c>
      <c r="W3245">
        <v>22.4398636469551</v>
      </c>
      <c r="X3245">
        <v>0.57887640222380699</v>
      </c>
      <c r="Y3245">
        <v>-1</v>
      </c>
      <c r="Z3245">
        <v>-1</v>
      </c>
      <c r="AA3245">
        <v>33.0321732872819</v>
      </c>
      <c r="AB3245">
        <v>0.100272451404467</v>
      </c>
      <c r="AC3245">
        <v>4.1627991656747201E-2</v>
      </c>
      <c r="AD3245">
        <v>6.8940192307458195E-2</v>
      </c>
      <c r="AE3245">
        <v>10.542031768433599</v>
      </c>
      <c r="AF3245">
        <v>-1</v>
      </c>
      <c r="AG3245">
        <v>-1</v>
      </c>
      <c r="AH3245">
        <v>-1</v>
      </c>
      <c r="AI3245">
        <v>-6.4806894010443399E-4</v>
      </c>
      <c r="AJ3245">
        <v>-3.2092616958779002E-3</v>
      </c>
      <c r="AK3245">
        <v>0.108545496552842</v>
      </c>
      <c r="AL3245">
        <v>6.3541779719447203E-2</v>
      </c>
      <c r="AM3245">
        <v>0.14516971361987499</v>
      </c>
      <c r="AN3245">
        <v>6.2411759814733403E-2</v>
      </c>
      <c r="AO3245">
        <v>4.1719703232610899</v>
      </c>
      <c r="AP3245">
        <v>1.87800289396557</v>
      </c>
      <c r="AQ3245">
        <v>25.123777389889501</v>
      </c>
      <c r="AR3245">
        <v>0.60572848688945202</v>
      </c>
      <c r="AS3245">
        <v>0.62360829793938</v>
      </c>
      <c r="AT3245">
        <v>-1</v>
      </c>
      <c r="AU3245">
        <v>-1</v>
      </c>
      <c r="AV3245">
        <v>0.113916196714409</v>
      </c>
      <c r="AW3245">
        <v>41.335809111532598</v>
      </c>
      <c r="AX3245">
        <v>41.001921563142801</v>
      </c>
      <c r="AY3245">
        <v>9.6368259759583505E-2</v>
      </c>
      <c r="AZ3245">
        <v>-14.145392237927799</v>
      </c>
      <c r="BA3245">
        <v>1350</v>
      </c>
    </row>
    <row r="3246" spans="1:53" x14ac:dyDescent="0.25">
      <c r="A3246">
        <v>6648</v>
      </c>
      <c r="B3246" t="s">
        <v>3476</v>
      </c>
      <c r="C3246">
        <v>1</v>
      </c>
      <c r="D3246">
        <v>3.6780808625294901</v>
      </c>
      <c r="E3246">
        <v>2.1757476414710399E-2</v>
      </c>
      <c r="F3246">
        <v>5.7515663270048999E-2</v>
      </c>
      <c r="G3246">
        <v>6.3638324821297304E-2</v>
      </c>
      <c r="H3246">
        <v>4.4731895715573101E-2</v>
      </c>
      <c r="I3246">
        <v>0</v>
      </c>
      <c r="J3246">
        <v>2.6839137429343798</v>
      </c>
      <c r="K3246">
        <v>4.4731895715573101E-2</v>
      </c>
      <c r="L3246">
        <v>-1</v>
      </c>
      <c r="M3246">
        <v>-1</v>
      </c>
      <c r="N3246">
        <v>0.894637914311463</v>
      </c>
      <c r="O3246">
        <v>6.42563293028517</v>
      </c>
      <c r="P3246">
        <v>8.4867148022695807E-2</v>
      </c>
      <c r="Q3246">
        <v>0.153507344323627</v>
      </c>
      <c r="R3246">
        <v>5.0277871893111802E-2</v>
      </c>
      <c r="S3246">
        <v>0.32916601326620298</v>
      </c>
      <c r="T3246">
        <v>0.23975694309620599</v>
      </c>
      <c r="U3246">
        <v>4.00147922229208E-2</v>
      </c>
      <c r="V3246">
        <v>-3.2092616958779002E-3</v>
      </c>
      <c r="W3246">
        <v>22.4398636469551</v>
      </c>
      <c r="X3246">
        <v>0.57887640222380699</v>
      </c>
      <c r="Y3246">
        <v>-1</v>
      </c>
      <c r="Z3246">
        <v>-1</v>
      </c>
      <c r="AA3246">
        <v>33.0321732872819</v>
      </c>
      <c r="AB3246">
        <v>0.100272451404467</v>
      </c>
      <c r="AC3246">
        <v>4.1627991656747201E-2</v>
      </c>
      <c r="AD3246">
        <v>6.8940192307458195E-2</v>
      </c>
      <c r="AE3246">
        <v>10.542031768433599</v>
      </c>
      <c r="AF3246">
        <v>-1</v>
      </c>
      <c r="AG3246">
        <v>-1</v>
      </c>
      <c r="AH3246">
        <v>-1</v>
      </c>
      <c r="AI3246">
        <v>-6.4806894010443399E-4</v>
      </c>
      <c r="AJ3246">
        <v>-3.2092616958779002E-3</v>
      </c>
      <c r="AK3246">
        <v>0.108545496552842</v>
      </c>
      <c r="AL3246">
        <v>6.3541779719447203E-2</v>
      </c>
      <c r="AM3246">
        <v>0.14516971361987499</v>
      </c>
      <c r="AN3246">
        <v>6.2411759814733403E-2</v>
      </c>
      <c r="AO3246">
        <v>4.1719703232610899</v>
      </c>
      <c r="AP3246">
        <v>1.87800289396557</v>
      </c>
      <c r="AQ3246">
        <v>25.123777389889501</v>
      </c>
      <c r="AR3246">
        <v>0.60572848688945202</v>
      </c>
      <c r="AS3246">
        <v>0.62360829793938</v>
      </c>
      <c r="AT3246">
        <v>-1</v>
      </c>
      <c r="AU3246">
        <v>-1</v>
      </c>
      <c r="AV3246">
        <v>0.113916196714409</v>
      </c>
      <c r="AW3246">
        <v>41.335809111532598</v>
      </c>
      <c r="AX3246">
        <v>41.001921563142801</v>
      </c>
      <c r="AY3246">
        <v>9.6368259759583505E-2</v>
      </c>
      <c r="AZ3246">
        <v>-14.145392237927799</v>
      </c>
      <c r="BA3246">
        <v>1350</v>
      </c>
    </row>
    <row r="3247" spans="1:53" x14ac:dyDescent="0.25">
      <c r="A3247">
        <v>6649</v>
      </c>
      <c r="B3247" t="s">
        <v>3477</v>
      </c>
      <c r="C3247">
        <v>1</v>
      </c>
      <c r="D3247">
        <v>3.6780808625294901</v>
      </c>
      <c r="E3247">
        <v>2.1757476414710399E-2</v>
      </c>
      <c r="F3247">
        <v>5.7515663270048999E-2</v>
      </c>
      <c r="G3247">
        <v>6.3638324821297304E-2</v>
      </c>
      <c r="H3247">
        <v>4.4731895715573101E-2</v>
      </c>
      <c r="I3247">
        <v>0</v>
      </c>
      <c r="J3247">
        <v>2.6839137429343798</v>
      </c>
      <c r="K3247">
        <v>4.4731895715573101E-2</v>
      </c>
      <c r="L3247">
        <v>-1</v>
      </c>
      <c r="M3247">
        <v>-1</v>
      </c>
      <c r="N3247">
        <v>0.894637914311463</v>
      </c>
      <c r="O3247">
        <v>6.42563293028517</v>
      </c>
      <c r="P3247">
        <v>8.4867148022695807E-2</v>
      </c>
      <c r="Q3247">
        <v>0.153507344323627</v>
      </c>
      <c r="R3247">
        <v>5.0277871893111802E-2</v>
      </c>
      <c r="S3247">
        <v>0.32916601326620298</v>
      </c>
      <c r="T3247">
        <v>0.23975694309620599</v>
      </c>
      <c r="U3247">
        <v>4.00147922229208E-2</v>
      </c>
      <c r="V3247">
        <v>-3.2092616958779002E-3</v>
      </c>
      <c r="W3247">
        <v>22.4398636469551</v>
      </c>
      <c r="X3247">
        <v>0.57887640222380699</v>
      </c>
      <c r="Y3247">
        <v>-1</v>
      </c>
      <c r="Z3247">
        <v>-1</v>
      </c>
      <c r="AA3247">
        <v>33.0321732872819</v>
      </c>
      <c r="AB3247">
        <v>0.100272451404467</v>
      </c>
      <c r="AC3247">
        <v>4.1627991656747201E-2</v>
      </c>
      <c r="AD3247">
        <v>6.8940192307458195E-2</v>
      </c>
      <c r="AE3247">
        <v>10.542031768433599</v>
      </c>
      <c r="AF3247">
        <v>-1</v>
      </c>
      <c r="AG3247">
        <v>-1</v>
      </c>
      <c r="AH3247">
        <v>-1</v>
      </c>
      <c r="AI3247">
        <v>-6.4806894010443399E-4</v>
      </c>
      <c r="AJ3247">
        <v>-3.2092616958779002E-3</v>
      </c>
      <c r="AK3247">
        <v>0.108545496552842</v>
      </c>
      <c r="AL3247">
        <v>6.3541779719447203E-2</v>
      </c>
      <c r="AM3247">
        <v>0.14516971361987499</v>
      </c>
      <c r="AN3247">
        <v>6.2411759814733403E-2</v>
      </c>
      <c r="AO3247">
        <v>4.1719703232610899</v>
      </c>
      <c r="AP3247">
        <v>1.87800289396557</v>
      </c>
      <c r="AQ3247">
        <v>25.123777389889501</v>
      </c>
      <c r="AR3247">
        <v>0.60572848688945202</v>
      </c>
      <c r="AS3247">
        <v>0.62360829793938</v>
      </c>
      <c r="AT3247">
        <v>-1</v>
      </c>
      <c r="AU3247">
        <v>-1</v>
      </c>
      <c r="AV3247">
        <v>0.113916196714409</v>
      </c>
      <c r="AW3247">
        <v>41.335809111532598</v>
      </c>
      <c r="AX3247">
        <v>41.001921563142801</v>
      </c>
      <c r="AY3247">
        <v>9.6368259759583505E-2</v>
      </c>
      <c r="AZ3247">
        <v>-14.145392237927799</v>
      </c>
      <c r="BA3247">
        <v>1350</v>
      </c>
    </row>
    <row r="3248" spans="1:53" x14ac:dyDescent="0.25">
      <c r="A3248">
        <v>6650</v>
      </c>
      <c r="B3248" t="s">
        <v>3478</v>
      </c>
      <c r="C3248">
        <v>3</v>
      </c>
      <c r="D3248">
        <v>2.7095051904458813</v>
      </c>
      <c r="E3248">
        <v>0</v>
      </c>
      <c r="F3248">
        <v>1.0963893396736764</v>
      </c>
      <c r="G3248">
        <v>1.0963893396736764</v>
      </c>
      <c r="H3248">
        <v>0.203445294252426</v>
      </c>
      <c r="I3248">
        <v>0</v>
      </c>
      <c r="J3248">
        <v>12.206717655145559</v>
      </c>
      <c r="K3248">
        <v>0.203445294252426</v>
      </c>
      <c r="L3248">
        <v>-1</v>
      </c>
      <c r="M3248">
        <v>-1</v>
      </c>
      <c r="N3248">
        <v>4.0689058850485207</v>
      </c>
      <c r="O3248">
        <v>16.012612185265116</v>
      </c>
      <c r="P3248">
        <v>-1.6111745370669226</v>
      </c>
      <c r="Q3248">
        <v>6.335361936780151</v>
      </c>
      <c r="R3248">
        <v>1.7557247596743562</v>
      </c>
      <c r="S3248">
        <v>0.32556352815582773</v>
      </c>
      <c r="T3248">
        <v>0.11127744329333773</v>
      </c>
      <c r="U3248">
        <v>-0.1893909357364838</v>
      </c>
      <c r="V3248">
        <v>0</v>
      </c>
      <c r="W3248">
        <v>1.7601896584102317</v>
      </c>
      <c r="X3248">
        <v>-0.74622395578919098</v>
      </c>
      <c r="Y3248">
        <v>-1</v>
      </c>
      <c r="Z3248">
        <v>-1</v>
      </c>
      <c r="AA3248">
        <v>39.759338222100467</v>
      </c>
      <c r="AB3248">
        <v>0.3611176800861256</v>
      </c>
      <c r="AC3248">
        <v>0.14837343475534315</v>
      </c>
      <c r="AD3248">
        <v>0.21537736123884837</v>
      </c>
      <c r="AE3248">
        <v>36.243423804015869</v>
      </c>
      <c r="AF3248">
        <v>-1</v>
      </c>
      <c r="AG3248">
        <v>-1</v>
      </c>
      <c r="AH3248">
        <v>-1</v>
      </c>
      <c r="AI3248">
        <v>9.6284573489124808E-2</v>
      </c>
      <c r="AJ3248">
        <v>0</v>
      </c>
      <c r="AK3248">
        <v>-0.11247200992396769</v>
      </c>
      <c r="AL3248">
        <v>0.36176076061418388</v>
      </c>
      <c r="AM3248">
        <v>-1.6641177040674075E-2</v>
      </c>
      <c r="AN3248">
        <v>-0.30495380116643439</v>
      </c>
      <c r="AO3248">
        <v>-0.97838947563668932</v>
      </c>
      <c r="AP3248">
        <v>-5.8150412260899405</v>
      </c>
      <c r="AQ3248">
        <v>13.966907313555797</v>
      </c>
      <c r="AR3248">
        <v>0.24745003571268165</v>
      </c>
      <c r="AS3248">
        <v>-0.54277866153676502</v>
      </c>
      <c r="AT3248">
        <v>-1</v>
      </c>
      <c r="AU3248">
        <v>-1</v>
      </c>
      <c r="AV3248">
        <v>2.8521140993480327</v>
      </c>
      <c r="AW3248">
        <v>49.95690918127562</v>
      </c>
      <c r="AX3248">
        <v>51.882600651058127</v>
      </c>
      <c r="AY3248">
        <v>0.18883222650971451</v>
      </c>
      <c r="AZ3248">
        <v>11.145888553527151</v>
      </c>
      <c r="BA3248">
        <v>1407.7764525073255</v>
      </c>
    </row>
    <row r="3249" spans="1:100" x14ac:dyDescent="0.25">
      <c r="A3249">
        <v>6651</v>
      </c>
      <c r="B3249" t="s">
        <v>3479</v>
      </c>
      <c r="C3249">
        <v>1</v>
      </c>
      <c r="D3249">
        <v>3.6780808625294901</v>
      </c>
      <c r="E3249">
        <v>2.1757476414710399E-2</v>
      </c>
      <c r="F3249">
        <v>5.7515663270048999E-2</v>
      </c>
      <c r="G3249">
        <v>6.3638324821297304E-2</v>
      </c>
      <c r="H3249">
        <v>4.4731895715573101E-2</v>
      </c>
      <c r="I3249">
        <v>0</v>
      </c>
      <c r="J3249">
        <v>2.6839137429343798</v>
      </c>
      <c r="K3249">
        <v>4.4731895715573101E-2</v>
      </c>
      <c r="L3249">
        <v>-1</v>
      </c>
      <c r="M3249">
        <v>-1</v>
      </c>
      <c r="N3249">
        <v>0.894637914311463</v>
      </c>
      <c r="O3249">
        <v>6.42563293028517</v>
      </c>
      <c r="P3249">
        <v>8.4867148022695807E-2</v>
      </c>
      <c r="Q3249">
        <v>0.153507344323627</v>
      </c>
      <c r="R3249">
        <v>5.0277871893111802E-2</v>
      </c>
      <c r="S3249">
        <v>0.32916601326620298</v>
      </c>
      <c r="T3249">
        <v>0.23975694309620599</v>
      </c>
      <c r="U3249">
        <v>4.00147922229208E-2</v>
      </c>
      <c r="V3249">
        <v>-3.2092616958779002E-3</v>
      </c>
      <c r="W3249">
        <v>22.4398636469551</v>
      </c>
      <c r="X3249">
        <v>0.57887640222380699</v>
      </c>
      <c r="Y3249">
        <v>-1</v>
      </c>
      <c r="Z3249">
        <v>-1</v>
      </c>
      <c r="AA3249">
        <v>33.0321732872819</v>
      </c>
      <c r="AB3249">
        <v>0.100272451404467</v>
      </c>
      <c r="AC3249">
        <v>4.1627991656747201E-2</v>
      </c>
      <c r="AD3249">
        <v>6.8940192307458195E-2</v>
      </c>
      <c r="AE3249">
        <v>10.542031768433599</v>
      </c>
      <c r="AF3249">
        <v>-1</v>
      </c>
      <c r="AG3249">
        <v>-1</v>
      </c>
      <c r="AH3249">
        <v>-1</v>
      </c>
      <c r="AI3249">
        <v>-6.4806894010443399E-4</v>
      </c>
      <c r="AJ3249">
        <v>-3.2092616958779002E-3</v>
      </c>
      <c r="AK3249">
        <v>0.108545496552842</v>
      </c>
      <c r="AL3249">
        <v>6.3541779719447203E-2</v>
      </c>
      <c r="AM3249">
        <v>0.14516971361987499</v>
      </c>
      <c r="AN3249">
        <v>6.2411759814733403E-2</v>
      </c>
      <c r="AO3249">
        <v>4.1719703232610899</v>
      </c>
      <c r="AP3249">
        <v>1.87800289396557</v>
      </c>
      <c r="AQ3249">
        <v>25.123777389889501</v>
      </c>
      <c r="AR3249">
        <v>0.60572848688945202</v>
      </c>
      <c r="AS3249">
        <v>0.62360829793938</v>
      </c>
      <c r="AT3249">
        <v>-1</v>
      </c>
      <c r="AU3249">
        <v>-1</v>
      </c>
      <c r="AV3249">
        <v>0.113916196714409</v>
      </c>
      <c r="AW3249">
        <v>41.335809111532598</v>
      </c>
      <c r="AX3249">
        <v>41.001921563142801</v>
      </c>
      <c r="AY3249">
        <v>9.6368259759583505E-2</v>
      </c>
      <c r="AZ3249">
        <v>-14.145392237927799</v>
      </c>
      <c r="BA3249">
        <v>1350</v>
      </c>
    </row>
    <row r="3250" spans="1:100" x14ac:dyDescent="0.25">
      <c r="A3250">
        <v>6652</v>
      </c>
      <c r="B3250" t="s">
        <v>3480</v>
      </c>
      <c r="C3250">
        <v>1</v>
      </c>
      <c r="D3250">
        <v>3.6780808625294901</v>
      </c>
      <c r="E3250">
        <v>2.1757476414710399E-2</v>
      </c>
      <c r="F3250">
        <v>5.7515663270048999E-2</v>
      </c>
      <c r="G3250">
        <v>6.3638324821297304E-2</v>
      </c>
      <c r="H3250">
        <v>4.4731895715573101E-2</v>
      </c>
      <c r="I3250">
        <v>0</v>
      </c>
      <c r="J3250">
        <v>2.6839137429343798</v>
      </c>
      <c r="K3250">
        <v>4.4731895715573101E-2</v>
      </c>
      <c r="L3250">
        <v>-1</v>
      </c>
      <c r="M3250">
        <v>-1</v>
      </c>
      <c r="N3250">
        <v>0.894637914311463</v>
      </c>
      <c r="O3250">
        <v>6.42563293028517</v>
      </c>
      <c r="P3250">
        <v>8.4867148022695807E-2</v>
      </c>
      <c r="Q3250">
        <v>0.153507344323627</v>
      </c>
      <c r="R3250">
        <v>5.0277871893111802E-2</v>
      </c>
      <c r="S3250">
        <v>0.32916601326620298</v>
      </c>
      <c r="T3250">
        <v>0.23975694309620599</v>
      </c>
      <c r="U3250">
        <v>4.00147922229208E-2</v>
      </c>
      <c r="V3250">
        <v>-3.2092616958779002E-3</v>
      </c>
      <c r="W3250">
        <v>22.4398636469551</v>
      </c>
      <c r="X3250">
        <v>0.57887640222380699</v>
      </c>
      <c r="Y3250">
        <v>-1</v>
      </c>
      <c r="Z3250">
        <v>-1</v>
      </c>
      <c r="AA3250">
        <v>33.0321732872819</v>
      </c>
      <c r="AB3250">
        <v>0.100272451404467</v>
      </c>
      <c r="AC3250">
        <v>4.1627991656747201E-2</v>
      </c>
      <c r="AD3250">
        <v>6.8940192307458195E-2</v>
      </c>
      <c r="AE3250">
        <v>10.542031768433599</v>
      </c>
      <c r="AF3250">
        <v>-1</v>
      </c>
      <c r="AG3250">
        <v>-1</v>
      </c>
      <c r="AH3250">
        <v>-1</v>
      </c>
      <c r="AI3250">
        <v>-6.4806894010443399E-4</v>
      </c>
      <c r="AJ3250">
        <v>-3.2092616958779002E-3</v>
      </c>
      <c r="AK3250">
        <v>0.108545496552842</v>
      </c>
      <c r="AL3250">
        <v>6.3541779719447203E-2</v>
      </c>
      <c r="AM3250">
        <v>0.14516971361987499</v>
      </c>
      <c r="AN3250">
        <v>6.2411759814733403E-2</v>
      </c>
      <c r="AO3250">
        <v>4.1719703232610899</v>
      </c>
      <c r="AP3250">
        <v>1.87800289396557</v>
      </c>
      <c r="AQ3250">
        <v>25.123777389889501</v>
      </c>
      <c r="AR3250">
        <v>0.60572848688945202</v>
      </c>
      <c r="AS3250">
        <v>0.62360829793938</v>
      </c>
      <c r="AT3250">
        <v>-1</v>
      </c>
      <c r="AU3250">
        <v>-1</v>
      </c>
      <c r="AV3250">
        <v>0.113916196714409</v>
      </c>
      <c r="AW3250">
        <v>41.335809111532598</v>
      </c>
      <c r="AX3250">
        <v>41.001921563142801</v>
      </c>
      <c r="AY3250">
        <v>9.6368259759583505E-2</v>
      </c>
      <c r="AZ3250">
        <v>-14.145392237927799</v>
      </c>
      <c r="BA3250">
        <v>1350</v>
      </c>
    </row>
    <row r="3251" spans="1:100" x14ac:dyDescent="0.25">
      <c r="A3251">
        <v>6653</v>
      </c>
      <c r="B3251" t="s">
        <v>3481</v>
      </c>
      <c r="C3251">
        <v>1</v>
      </c>
      <c r="D3251">
        <v>3.6780808625294901</v>
      </c>
      <c r="E3251">
        <v>2.1757476414710399E-2</v>
      </c>
      <c r="F3251">
        <v>5.7515663270048999E-2</v>
      </c>
      <c r="G3251">
        <v>6.3638324821297304E-2</v>
      </c>
      <c r="H3251">
        <v>4.4731895715573101E-2</v>
      </c>
      <c r="I3251">
        <v>0</v>
      </c>
      <c r="J3251">
        <v>2.6839137429343798</v>
      </c>
      <c r="K3251">
        <v>4.4731895715573101E-2</v>
      </c>
      <c r="L3251">
        <v>-1</v>
      </c>
      <c r="M3251">
        <v>-1</v>
      </c>
      <c r="N3251">
        <v>0.894637914311463</v>
      </c>
      <c r="O3251">
        <v>6.42563293028517</v>
      </c>
      <c r="P3251">
        <v>8.4867148022695807E-2</v>
      </c>
      <c r="Q3251">
        <v>0.153507344323627</v>
      </c>
      <c r="R3251">
        <v>5.0277871893111802E-2</v>
      </c>
      <c r="S3251">
        <v>0.32916601326620298</v>
      </c>
      <c r="T3251">
        <v>0.23975694309620599</v>
      </c>
      <c r="U3251">
        <v>4.00147922229208E-2</v>
      </c>
      <c r="V3251">
        <v>-3.2092616958779002E-3</v>
      </c>
      <c r="W3251">
        <v>22.4398636469551</v>
      </c>
      <c r="X3251">
        <v>0.57887640222380699</v>
      </c>
      <c r="Y3251">
        <v>-1</v>
      </c>
      <c r="Z3251">
        <v>-1</v>
      </c>
      <c r="AA3251">
        <v>33.0321732872819</v>
      </c>
      <c r="AB3251">
        <v>0.100272451404467</v>
      </c>
      <c r="AC3251">
        <v>4.1627991656747201E-2</v>
      </c>
      <c r="AD3251">
        <v>6.8940192307458195E-2</v>
      </c>
      <c r="AE3251">
        <v>10.542031768433599</v>
      </c>
      <c r="AF3251">
        <v>-1</v>
      </c>
      <c r="AG3251">
        <v>-1</v>
      </c>
      <c r="AH3251">
        <v>-1</v>
      </c>
      <c r="AI3251">
        <v>-6.4806894010443399E-4</v>
      </c>
      <c r="AJ3251">
        <v>-3.2092616958779002E-3</v>
      </c>
      <c r="AK3251">
        <v>0.108545496552842</v>
      </c>
      <c r="AL3251">
        <v>6.3541779719447203E-2</v>
      </c>
      <c r="AM3251">
        <v>0.14516971361987499</v>
      </c>
      <c r="AN3251">
        <v>6.2411759814733403E-2</v>
      </c>
      <c r="AO3251">
        <v>4.1719703232610899</v>
      </c>
      <c r="AP3251">
        <v>1.87800289396557</v>
      </c>
      <c r="AQ3251">
        <v>25.123777389889501</v>
      </c>
      <c r="AR3251">
        <v>0.60572848688945202</v>
      </c>
      <c r="AS3251">
        <v>0.62360829793938</v>
      </c>
      <c r="AT3251">
        <v>-1</v>
      </c>
      <c r="AU3251">
        <v>-1</v>
      </c>
      <c r="AV3251">
        <v>0.113916196714409</v>
      </c>
      <c r="AW3251">
        <v>41.335809111532598</v>
      </c>
      <c r="AX3251">
        <v>41.001921563142801</v>
      </c>
      <c r="AY3251">
        <v>9.6368259759583505E-2</v>
      </c>
      <c r="AZ3251">
        <v>-14.145392237927799</v>
      </c>
      <c r="BA3251">
        <v>1350</v>
      </c>
    </row>
    <row r="3252" spans="1:100" x14ac:dyDescent="0.25">
      <c r="A3252">
        <v>6654</v>
      </c>
      <c r="B3252" t="s">
        <v>3482</v>
      </c>
      <c r="C3252">
        <v>1</v>
      </c>
      <c r="D3252">
        <v>3.6780808625294901</v>
      </c>
      <c r="E3252">
        <v>2.1757476414710399E-2</v>
      </c>
      <c r="F3252">
        <v>5.7515663270048999E-2</v>
      </c>
      <c r="G3252">
        <v>6.3638324821297304E-2</v>
      </c>
      <c r="H3252">
        <v>4.4731895715573101E-2</v>
      </c>
      <c r="I3252">
        <v>0</v>
      </c>
      <c r="J3252">
        <v>2.6839137429343798</v>
      </c>
      <c r="K3252">
        <v>4.4731895715573101E-2</v>
      </c>
      <c r="L3252">
        <v>-1</v>
      </c>
      <c r="M3252">
        <v>-1</v>
      </c>
      <c r="N3252">
        <v>0.894637914311463</v>
      </c>
      <c r="O3252">
        <v>6.42563293028517</v>
      </c>
      <c r="P3252">
        <v>8.4867148022695807E-2</v>
      </c>
      <c r="Q3252">
        <v>0.153507344323627</v>
      </c>
      <c r="R3252">
        <v>5.0277871893111802E-2</v>
      </c>
      <c r="S3252">
        <v>0.32916601326620298</v>
      </c>
      <c r="T3252">
        <v>0.23975694309620599</v>
      </c>
      <c r="U3252">
        <v>4.00147922229208E-2</v>
      </c>
      <c r="V3252">
        <v>-3.2092616958779002E-3</v>
      </c>
      <c r="W3252">
        <v>22.4398636469551</v>
      </c>
      <c r="X3252">
        <v>0.57887640222380699</v>
      </c>
      <c r="Y3252">
        <v>-1</v>
      </c>
      <c r="Z3252">
        <v>-1</v>
      </c>
      <c r="AA3252">
        <v>33.0321732872819</v>
      </c>
      <c r="AB3252">
        <v>0.100272451404467</v>
      </c>
      <c r="AC3252">
        <v>4.1627991656747201E-2</v>
      </c>
      <c r="AD3252">
        <v>6.8940192307458195E-2</v>
      </c>
      <c r="AE3252">
        <v>10.542031768433599</v>
      </c>
      <c r="AF3252">
        <v>-1</v>
      </c>
      <c r="AG3252">
        <v>-1</v>
      </c>
      <c r="AH3252">
        <v>-1</v>
      </c>
      <c r="AI3252">
        <v>-6.4806894010443399E-4</v>
      </c>
      <c r="AJ3252">
        <v>-3.2092616958779002E-3</v>
      </c>
      <c r="AK3252">
        <v>0.108545496552842</v>
      </c>
      <c r="AL3252">
        <v>6.3541779719447203E-2</v>
      </c>
      <c r="AM3252">
        <v>0.14516971361987499</v>
      </c>
      <c r="AN3252">
        <v>6.2411759814733403E-2</v>
      </c>
      <c r="AO3252">
        <v>4.1719703232610899</v>
      </c>
      <c r="AP3252">
        <v>1.87800289396557</v>
      </c>
      <c r="AQ3252">
        <v>25.123777389889501</v>
      </c>
      <c r="AR3252">
        <v>0.60572848688945202</v>
      </c>
      <c r="AS3252">
        <v>0.62360829793938</v>
      </c>
      <c r="AT3252">
        <v>-1</v>
      </c>
      <c r="AU3252">
        <v>-1</v>
      </c>
      <c r="AV3252">
        <v>0.113916196714409</v>
      </c>
      <c r="AW3252">
        <v>41.335809111532598</v>
      </c>
      <c r="AX3252">
        <v>41.001921563142801</v>
      </c>
      <c r="AY3252">
        <v>9.6368259759583505E-2</v>
      </c>
      <c r="AZ3252">
        <v>-14.145392237927799</v>
      </c>
      <c r="BA3252">
        <v>1350</v>
      </c>
    </row>
    <row r="3253" spans="1:100" x14ac:dyDescent="0.25">
      <c r="A3253">
        <v>6655</v>
      </c>
      <c r="B3253" t="s">
        <v>1982</v>
      </c>
      <c r="C3253">
        <v>3</v>
      </c>
      <c r="D3253">
        <v>1.4808209382291118</v>
      </c>
      <c r="E3253">
        <v>0</v>
      </c>
      <c r="F3253">
        <v>7.2246210678197044E-3</v>
      </c>
      <c r="G3253">
        <v>7.2246210678197044E-3</v>
      </c>
      <c r="H3253">
        <v>0.11256767494800225</v>
      </c>
      <c r="I3253">
        <v>0</v>
      </c>
      <c r="J3253">
        <v>6.7540604968801317</v>
      </c>
      <c r="K3253">
        <v>0.11256767494800225</v>
      </c>
      <c r="L3253">
        <v>-1</v>
      </c>
      <c r="M3253">
        <v>-1</v>
      </c>
      <c r="N3253">
        <v>2.2513534989600448</v>
      </c>
      <c r="O3253">
        <v>8.2421060561770645</v>
      </c>
      <c r="P3253">
        <v>1.053187926987404</v>
      </c>
      <c r="Q3253">
        <v>0.14610098447322134</v>
      </c>
      <c r="R3253">
        <v>3.5696093053594183E-2</v>
      </c>
      <c r="S3253">
        <v>0.33333333333333348</v>
      </c>
      <c r="T3253">
        <v>6.2317192399837677E-2</v>
      </c>
      <c r="U3253">
        <v>-0.13220323699308617</v>
      </c>
      <c r="V3253">
        <v>0</v>
      </c>
      <c r="W3253">
        <v>6.0351845516833009</v>
      </c>
      <c r="X3253">
        <v>-0.51674623812067177</v>
      </c>
      <c r="Y3253">
        <v>-1</v>
      </c>
      <c r="Z3253">
        <v>-1</v>
      </c>
      <c r="AA3253">
        <v>2.2658665309446953</v>
      </c>
      <c r="AB3253">
        <v>5.0769635351831148E-2</v>
      </c>
      <c r="AC3253">
        <v>0.22100702984316742</v>
      </c>
      <c r="AD3253">
        <v>-0.34787694747084258</v>
      </c>
      <c r="AE3253">
        <v>-3.8050141137922</v>
      </c>
      <c r="AF3253">
        <v>-1</v>
      </c>
      <c r="AG3253">
        <v>-1</v>
      </c>
      <c r="AH3253">
        <v>-1</v>
      </c>
      <c r="AI3253">
        <v>0</v>
      </c>
      <c r="AJ3253">
        <v>0</v>
      </c>
      <c r="AK3253">
        <v>0.40430266091775502</v>
      </c>
      <c r="AL3253">
        <v>-0.12413226139507839</v>
      </c>
      <c r="AM3253">
        <v>0.2863425241417269</v>
      </c>
      <c r="AN3253">
        <v>7.2168112538360696E-2</v>
      </c>
      <c r="AO3253">
        <v>9.1800764081319439</v>
      </c>
      <c r="AP3253">
        <v>1.1835415064836261</v>
      </c>
      <c r="AQ3253">
        <v>12.78924504856343</v>
      </c>
      <c r="AR3253">
        <v>0.26344728874008477</v>
      </c>
      <c r="AS3253">
        <v>-0.40417856317266965</v>
      </c>
      <c r="AT3253">
        <v>-1</v>
      </c>
      <c r="AU3253">
        <v>-1</v>
      </c>
      <c r="AV3253">
        <v>4.2920714121413885E-2</v>
      </c>
      <c r="AW3253">
        <v>11.691514093605385</v>
      </c>
      <c r="AX3253">
        <v>11.691514093605385</v>
      </c>
      <c r="AY3253">
        <v>-0.40541436277892595</v>
      </c>
      <c r="AZ3253">
        <v>-107.64835087923467</v>
      </c>
      <c r="BA3253">
        <v>1309.1625647982482</v>
      </c>
    </row>
    <row r="3254" spans="1:100" x14ac:dyDescent="0.25">
      <c r="A3254">
        <v>6656</v>
      </c>
      <c r="B3254" t="s">
        <v>3483</v>
      </c>
      <c r="C3254">
        <v>3</v>
      </c>
      <c r="D3254">
        <v>1.7314391298368252</v>
      </c>
      <c r="E3254">
        <v>1.2098476097837912E-3</v>
      </c>
      <c r="F3254">
        <v>-0.50192492875943051</v>
      </c>
      <c r="G3254">
        <v>-0.50192492875943051</v>
      </c>
      <c r="H3254">
        <v>2.8317040682052864E-2</v>
      </c>
      <c r="I3254">
        <v>0</v>
      </c>
      <c r="J3254">
        <v>1.699022440923172</v>
      </c>
      <c r="K3254">
        <v>2.8317040682052864E-2</v>
      </c>
      <c r="L3254">
        <v>-0.99999999999999967</v>
      </c>
      <c r="M3254">
        <v>-0.99999999999999967</v>
      </c>
      <c r="N3254">
        <v>0.56634081364105726</v>
      </c>
      <c r="O3254">
        <v>2.9285366420005676</v>
      </c>
      <c r="P3254">
        <v>3.4313696641963293E-2</v>
      </c>
      <c r="Q3254">
        <v>-1.8015761989662926</v>
      </c>
      <c r="R3254">
        <v>-0.56717572451271492</v>
      </c>
      <c r="S3254">
        <v>0.33333333333333331</v>
      </c>
      <c r="T3254">
        <v>0.2482284721925605</v>
      </c>
      <c r="U3254">
        <v>0.16120262472744185</v>
      </c>
      <c r="V3254">
        <v>0</v>
      </c>
      <c r="W3254">
        <v>28.577895582851305</v>
      </c>
      <c r="X3254">
        <v>1.112950402612835</v>
      </c>
      <c r="Y3254">
        <v>-0.99999999999999967</v>
      </c>
      <c r="Z3254">
        <v>-0.99999999999999967</v>
      </c>
      <c r="AA3254">
        <v>35.47592678779143</v>
      </c>
      <c r="AB3254">
        <v>-2.928657043375818E-3</v>
      </c>
      <c r="AC3254">
        <v>-6.6439487997898325E-2</v>
      </c>
      <c r="AD3254">
        <v>0.2186722836303312</v>
      </c>
      <c r="AE3254">
        <v>7.4652069294528491</v>
      </c>
      <c r="AF3254">
        <v>-0.99999999999999967</v>
      </c>
      <c r="AG3254">
        <v>-0.99999999999999967</v>
      </c>
      <c r="AH3254">
        <v>-0.99999999999999967</v>
      </c>
      <c r="AI3254">
        <v>0</v>
      </c>
      <c r="AJ3254">
        <v>0</v>
      </c>
      <c r="AK3254">
        <v>0.2546159987020129</v>
      </c>
      <c r="AL3254">
        <v>0.10826352126301256</v>
      </c>
      <c r="AM3254">
        <v>8.1595636026243496E-3</v>
      </c>
      <c r="AN3254">
        <v>0.16020793063891653</v>
      </c>
      <c r="AO3254">
        <v>1.4770690835756715</v>
      </c>
      <c r="AP3254">
        <v>4.5465158722879746</v>
      </c>
      <c r="AQ3254">
        <v>30.276918023774478</v>
      </c>
      <c r="AR3254">
        <v>0.74276443025333583</v>
      </c>
      <c r="AS3254">
        <v>1.1412674432948884</v>
      </c>
      <c r="AT3254">
        <v>-0.99999999999999967</v>
      </c>
      <c r="AU3254">
        <v>-0.99999999999999967</v>
      </c>
      <c r="AV3254">
        <v>-1.0691006532721457</v>
      </c>
      <c r="AW3254">
        <v>42.950979302079993</v>
      </c>
      <c r="AX3254">
        <v>42.950979302079993</v>
      </c>
      <c r="AY3254">
        <v>7.3926668204169571E-2</v>
      </c>
      <c r="AZ3254">
        <v>-32.895874070309667</v>
      </c>
      <c r="BA3254">
        <v>1330.2059641135922</v>
      </c>
    </row>
    <row r="3255" spans="1:100" x14ac:dyDescent="0.25">
      <c r="A3255">
        <v>6657</v>
      </c>
      <c r="B3255" t="s">
        <v>3484</v>
      </c>
      <c r="C3255">
        <v>3</v>
      </c>
      <c r="D3255">
        <v>2.2847999264784362</v>
      </c>
      <c r="E3255">
        <v>0</v>
      </c>
      <c r="F3255">
        <v>-0.56350208594020901</v>
      </c>
      <c r="G3255">
        <v>-0.56350208594020901</v>
      </c>
      <c r="H3255">
        <v>-0.24171810362048593</v>
      </c>
      <c r="I3255">
        <v>0</v>
      </c>
      <c r="J3255">
        <v>-14.503086217229157</v>
      </c>
      <c r="K3255">
        <v>-0.24171810362048593</v>
      </c>
      <c r="L3255">
        <v>-0.99999999999999878</v>
      </c>
      <c r="M3255">
        <v>-0.99999999999999878</v>
      </c>
      <c r="N3255">
        <v>-4.8343620724097187</v>
      </c>
      <c r="O3255">
        <v>-12.78178837669093</v>
      </c>
      <c r="P3255">
        <v>4.5999336479824402</v>
      </c>
      <c r="Q3255">
        <v>-1.0430182439172564</v>
      </c>
      <c r="R3255">
        <v>-1.4318340435914845E-4</v>
      </c>
      <c r="S3255">
        <v>0.21876209751021852</v>
      </c>
      <c r="T3255">
        <v>0.28977806318004568</v>
      </c>
      <c r="U3255">
        <v>2.0051633875109581E-2</v>
      </c>
      <c r="V3255">
        <v>0</v>
      </c>
      <c r="W3255">
        <v>30.812395927434384</v>
      </c>
      <c r="X3255">
        <v>0.78690952965790117</v>
      </c>
      <c r="Y3255">
        <v>-0.99999999999999878</v>
      </c>
      <c r="Z3255">
        <v>-0.99999999999999878</v>
      </c>
      <c r="AA3255">
        <v>22.801244843439033</v>
      </c>
      <c r="AB3255">
        <v>0.25066885589463211</v>
      </c>
      <c r="AC3255">
        <v>-0.2523767526165171</v>
      </c>
      <c r="AD3255">
        <v>-0.15851226128993523</v>
      </c>
      <c r="AE3255">
        <v>-8.011007900591018</v>
      </c>
      <c r="AF3255">
        <v>-0.99999999999999878</v>
      </c>
      <c r="AG3255">
        <v>-0.99999999999999878</v>
      </c>
      <c r="AH3255">
        <v>-0.99999999999999878</v>
      </c>
      <c r="AI3255">
        <v>-8.7370545319057497E-3</v>
      </c>
      <c r="AJ3255">
        <v>0</v>
      </c>
      <c r="AK3255">
        <v>0.11890268333479356</v>
      </c>
      <c r="AL3255">
        <v>0.16578869342634306</v>
      </c>
      <c r="AM3255">
        <v>-0.15328492201147889</v>
      </c>
      <c r="AN3255">
        <v>0.19651642776126579</v>
      </c>
      <c r="AO3255">
        <v>-3.2376096336130038</v>
      </c>
      <c r="AP3255">
        <v>5.74185416116336</v>
      </c>
      <c r="AQ3255">
        <v>16.309309710205245</v>
      </c>
      <c r="AR3255">
        <v>0.52859179456537375</v>
      </c>
      <c r="AS3255">
        <v>0.54519142603741555</v>
      </c>
      <c r="AT3255">
        <v>-0.99999999999999878</v>
      </c>
      <c r="AU3255">
        <v>-0.99999999999999878</v>
      </c>
      <c r="AV3255">
        <v>-0.56364526934456827</v>
      </c>
      <c r="AW3255">
        <v>15.761310627911442</v>
      </c>
      <c r="AX3255">
        <v>15.586569537273327</v>
      </c>
      <c r="AY3255">
        <v>6.4545449716221864E-2</v>
      </c>
      <c r="AZ3255">
        <v>-6.391371832637688</v>
      </c>
      <c r="BA3255">
        <v>1365.2161323495495</v>
      </c>
    </row>
    <row r="3256" spans="1:100" x14ac:dyDescent="0.25">
      <c r="A3256">
        <v>6658</v>
      </c>
      <c r="B3256" t="s">
        <v>3485</v>
      </c>
      <c r="C3256">
        <v>1</v>
      </c>
      <c r="D3256">
        <v>3.6780808625294901</v>
      </c>
      <c r="E3256">
        <v>2.1757476414710399E-2</v>
      </c>
      <c r="F3256">
        <v>5.7515663270048999E-2</v>
      </c>
      <c r="G3256">
        <v>6.3638324821297304E-2</v>
      </c>
      <c r="H3256">
        <v>4.4731895715573101E-2</v>
      </c>
      <c r="I3256">
        <v>0</v>
      </c>
      <c r="J3256">
        <v>2.6839137429343798</v>
      </c>
      <c r="K3256">
        <v>4.4731895715573101E-2</v>
      </c>
      <c r="L3256">
        <v>-1</v>
      </c>
      <c r="M3256">
        <v>-1</v>
      </c>
      <c r="N3256">
        <v>0.894637914311463</v>
      </c>
      <c r="O3256">
        <v>6.42563293028517</v>
      </c>
      <c r="P3256">
        <v>8.4867148022695807E-2</v>
      </c>
      <c r="Q3256">
        <v>0.153507344323627</v>
      </c>
      <c r="R3256">
        <v>5.0277871893111802E-2</v>
      </c>
      <c r="S3256">
        <v>0.32916601326620298</v>
      </c>
      <c r="T3256">
        <v>0.23975694309620599</v>
      </c>
      <c r="U3256">
        <v>4.00147922229208E-2</v>
      </c>
      <c r="V3256">
        <v>-3.2092616958779002E-3</v>
      </c>
      <c r="W3256">
        <v>22.4398636469551</v>
      </c>
      <c r="X3256">
        <v>0.57887640222380699</v>
      </c>
      <c r="Y3256">
        <v>-1</v>
      </c>
      <c r="Z3256">
        <v>-1</v>
      </c>
      <c r="AA3256">
        <v>33.0321732872819</v>
      </c>
      <c r="AB3256">
        <v>0.100272451404467</v>
      </c>
      <c r="AC3256">
        <v>4.1627991656747201E-2</v>
      </c>
      <c r="AD3256">
        <v>6.8940192307458195E-2</v>
      </c>
      <c r="AE3256">
        <v>10.542031768433599</v>
      </c>
      <c r="AF3256">
        <v>-1</v>
      </c>
      <c r="AG3256">
        <v>-1</v>
      </c>
      <c r="AH3256">
        <v>-1</v>
      </c>
      <c r="AI3256">
        <v>-6.4806894010443399E-4</v>
      </c>
      <c r="AJ3256">
        <v>-3.2092616958779002E-3</v>
      </c>
      <c r="AK3256">
        <v>0.108545496552842</v>
      </c>
      <c r="AL3256">
        <v>6.3541779719447203E-2</v>
      </c>
      <c r="AM3256">
        <v>0.14516971361987499</v>
      </c>
      <c r="AN3256">
        <v>6.2411759814733403E-2</v>
      </c>
      <c r="AO3256">
        <v>4.1719703232610899</v>
      </c>
      <c r="AP3256">
        <v>1.87800289396557</v>
      </c>
      <c r="AQ3256">
        <v>25.123777389889501</v>
      </c>
      <c r="AR3256">
        <v>0.60572848688945202</v>
      </c>
      <c r="AS3256">
        <v>0.62360829793938</v>
      </c>
      <c r="AT3256">
        <v>-1</v>
      </c>
      <c r="AU3256">
        <v>-1</v>
      </c>
      <c r="AV3256">
        <v>0.113916196714409</v>
      </c>
      <c r="AW3256">
        <v>41.335809111532598</v>
      </c>
      <c r="AX3256">
        <v>41.001921563142801</v>
      </c>
      <c r="AY3256">
        <v>9.6368259759583505E-2</v>
      </c>
      <c r="AZ3256">
        <v>-14.145392237927799</v>
      </c>
      <c r="BA3256">
        <v>1350</v>
      </c>
    </row>
    <row r="3257" spans="1:100" x14ac:dyDescent="0.25">
      <c r="A3257">
        <v>6659</v>
      </c>
      <c r="B3257" t="s">
        <v>697</v>
      </c>
      <c r="C3257">
        <v>3</v>
      </c>
      <c r="D3257">
        <v>5.1603251285470693</v>
      </c>
      <c r="E3257">
        <v>0.19450138973736783</v>
      </c>
      <c r="F3257">
        <v>-0.3740434688792873</v>
      </c>
      <c r="G3257">
        <v>-0.31130413246738142</v>
      </c>
      <c r="H3257">
        <v>-2.674627329601284E-2</v>
      </c>
      <c r="I3257">
        <v>0</v>
      </c>
      <c r="J3257">
        <v>-1.6047763977607723</v>
      </c>
      <c r="K3257">
        <v>-2.674627329601284E-2</v>
      </c>
      <c r="L3257">
        <v>-1.0000000000000004</v>
      </c>
      <c r="M3257">
        <v>-1.0000000000000004</v>
      </c>
      <c r="N3257">
        <v>-0.53492546592025714</v>
      </c>
      <c r="O3257">
        <v>3.2442445983189137</v>
      </c>
      <c r="P3257">
        <v>3.768663597475272</v>
      </c>
      <c r="Q3257">
        <v>0.29475923152448941</v>
      </c>
      <c r="R3257">
        <v>0.47763368127581401</v>
      </c>
      <c r="S3257">
        <v>0.33333333333333359</v>
      </c>
      <c r="T3257">
        <v>0.17661247544472267</v>
      </c>
      <c r="U3257">
        <v>-6.7114949485058542E-2</v>
      </c>
      <c r="V3257">
        <v>0</v>
      </c>
      <c r="W3257">
        <v>18.78308530356043</v>
      </c>
      <c r="X3257">
        <v>0.10696676839999436</v>
      </c>
      <c r="Y3257">
        <v>-1.0000000000000004</v>
      </c>
      <c r="Z3257">
        <v>-1.0000000000000004</v>
      </c>
      <c r="AA3257">
        <v>38.004279360712019</v>
      </c>
      <c r="AB3257">
        <v>-9.9170618947257233E-2</v>
      </c>
      <c r="AC3257">
        <v>0.31128988121751</v>
      </c>
      <c r="AD3257">
        <v>0.16275194524726333</v>
      </c>
      <c r="AE3257">
        <v>18.743560375875798</v>
      </c>
      <c r="AF3257">
        <v>-1.0000000000000004</v>
      </c>
      <c r="AG3257">
        <v>-1.0000000000000004</v>
      </c>
      <c r="AH3257">
        <v>-1.0000000000000004</v>
      </c>
      <c r="AI3257">
        <v>0</v>
      </c>
      <c r="AJ3257">
        <v>0</v>
      </c>
      <c r="AK3257">
        <v>1.9176529431054728E-2</v>
      </c>
      <c r="AL3257">
        <v>-0.25497807232119668</v>
      </c>
      <c r="AM3257">
        <v>-1.3427679319339442E-2</v>
      </c>
      <c r="AN3257">
        <v>0.14536004912668932</v>
      </c>
      <c r="AO3257">
        <v>-0.2398093358282124</v>
      </c>
      <c r="AP3257">
        <v>2.3591108665612461</v>
      </c>
      <c r="AQ3257">
        <v>17.178308905799653</v>
      </c>
      <c r="AR3257">
        <v>0.44283085929299792</v>
      </c>
      <c r="AS3257">
        <v>8.0220495103981493E-2</v>
      </c>
      <c r="AT3257">
        <v>-1.0000000000000004</v>
      </c>
      <c r="AU3257">
        <v>-1.0000000000000004</v>
      </c>
      <c r="AV3257">
        <v>0.16632954880843254</v>
      </c>
      <c r="AW3257">
        <v>43.607634825592186</v>
      </c>
      <c r="AX3257">
        <v>43.607634825592186</v>
      </c>
      <c r="AY3257">
        <v>0.25258223717527561</v>
      </c>
      <c r="AZ3257">
        <v>24.912426251944005</v>
      </c>
      <c r="BA3257">
        <v>1391.2496193367604</v>
      </c>
    </row>
    <row r="3258" spans="1:100" x14ac:dyDescent="0.25">
      <c r="A3258">
        <v>6660</v>
      </c>
      <c r="B3258" t="s">
        <v>3486</v>
      </c>
      <c r="C3258">
        <v>3</v>
      </c>
      <c r="D3258">
        <v>5.1634168469110229</v>
      </c>
      <c r="E3258">
        <v>-8.8783891323534654E-3</v>
      </c>
      <c r="F3258">
        <v>-0.21977330953178448</v>
      </c>
      <c r="G3258">
        <v>-0.21977330953178448</v>
      </c>
      <c r="H3258">
        <v>0.20262420779025406</v>
      </c>
      <c r="I3258">
        <v>0</v>
      </c>
      <c r="J3258">
        <v>12.15745246741524</v>
      </c>
      <c r="K3258">
        <v>0.20262420779025406</v>
      </c>
      <c r="L3258">
        <v>-1.0000000000000009</v>
      </c>
      <c r="M3258">
        <v>-1.0000000000000009</v>
      </c>
      <c r="N3258">
        <v>4.0524841558050815</v>
      </c>
      <c r="O3258">
        <v>17.101096004794474</v>
      </c>
      <c r="P3258">
        <v>-0.30612336456276201</v>
      </c>
      <c r="Q3258">
        <v>-1.6903558067363669</v>
      </c>
      <c r="R3258">
        <v>-0.57931962196596221</v>
      </c>
      <c r="S3258">
        <v>0.32107849920176318</v>
      </c>
      <c r="T3258">
        <v>0.34587612331602663</v>
      </c>
      <c r="U3258">
        <v>7.4667803984126938E-2</v>
      </c>
      <c r="V3258">
        <v>-2.4241730443445741E-2</v>
      </c>
      <c r="W3258">
        <v>20.590259530728691</v>
      </c>
      <c r="X3258">
        <v>0.63343504810642426</v>
      </c>
      <c r="Y3258">
        <v>-1.0000000000000009</v>
      </c>
      <c r="Z3258">
        <v>-1.0000000000000009</v>
      </c>
      <c r="AA3258">
        <v>9.8160022042040485</v>
      </c>
      <c r="AB3258">
        <v>0.10991660886393648</v>
      </c>
      <c r="AC3258">
        <v>-0.19640942144435178</v>
      </c>
      <c r="AD3258">
        <v>-0.11740594151075798</v>
      </c>
      <c r="AE3258">
        <v>-10.19493770455867</v>
      </c>
      <c r="AF3258">
        <v>-1.0000000000000009</v>
      </c>
      <c r="AG3258">
        <v>-1.0000000000000009</v>
      </c>
      <c r="AH3258">
        <v>-1.0000000000000009</v>
      </c>
      <c r="AI3258">
        <v>-4.1201240397530318E-3</v>
      </c>
      <c r="AJ3258">
        <v>-2.4241730443445741E-2</v>
      </c>
      <c r="AK3258">
        <v>0.33952732090313548</v>
      </c>
      <c r="AL3258">
        <v>-3.6811740248633484E-2</v>
      </c>
      <c r="AM3258">
        <v>0.30781974467105677</v>
      </c>
      <c r="AN3258">
        <v>0.15453607487683416</v>
      </c>
      <c r="AO3258">
        <v>9.3931302212920951</v>
      </c>
      <c r="AP3258">
        <v>3.6793431706776842</v>
      </c>
      <c r="AQ3258">
        <v>32.747711998143927</v>
      </c>
      <c r="AR3258">
        <v>0.71738069605847143</v>
      </c>
      <c r="AS3258">
        <v>0.83605925589667829</v>
      </c>
      <c r="AT3258">
        <v>-1.0000000000000009</v>
      </c>
      <c r="AU3258">
        <v>-1.0000000000000009</v>
      </c>
      <c r="AV3258">
        <v>-0.79909293149774596</v>
      </c>
      <c r="AW3258">
        <v>30.596441379676218</v>
      </c>
      <c r="AX3258">
        <v>28.089865854536601</v>
      </c>
      <c r="AY3258">
        <v>-0.12974468604549361</v>
      </c>
      <c r="AZ3258">
        <v>-54.156319931111206</v>
      </c>
      <c r="BA3258">
        <v>1335.7253559589096</v>
      </c>
    </row>
    <row r="3259" spans="1:100" x14ac:dyDescent="0.25">
      <c r="A3259">
        <v>6662</v>
      </c>
      <c r="B3259" t="s">
        <v>3487</v>
      </c>
      <c r="C3259">
        <v>1</v>
      </c>
      <c r="D3259">
        <v>3.6780808625294901</v>
      </c>
      <c r="E3259">
        <v>2.1757476414710399E-2</v>
      </c>
      <c r="F3259">
        <v>5.7515663270048999E-2</v>
      </c>
      <c r="G3259">
        <v>6.3638324821297304E-2</v>
      </c>
      <c r="H3259">
        <v>4.4731895715573101E-2</v>
      </c>
      <c r="I3259">
        <v>0</v>
      </c>
      <c r="J3259">
        <v>2.6839137429343798</v>
      </c>
      <c r="K3259">
        <v>4.4731895715573101E-2</v>
      </c>
      <c r="L3259">
        <v>-1</v>
      </c>
      <c r="M3259">
        <v>-1</v>
      </c>
      <c r="N3259">
        <v>0.894637914311463</v>
      </c>
      <c r="O3259">
        <v>6.42563293028517</v>
      </c>
      <c r="P3259">
        <v>8.4867148022695807E-2</v>
      </c>
      <c r="Q3259">
        <v>0.153507344323627</v>
      </c>
      <c r="R3259">
        <v>5.0277871893111802E-2</v>
      </c>
      <c r="S3259">
        <v>0.32916601326620298</v>
      </c>
      <c r="T3259">
        <v>0.23975694309620599</v>
      </c>
      <c r="U3259">
        <v>4.00147922229208E-2</v>
      </c>
      <c r="V3259">
        <v>-3.2092616958779002E-3</v>
      </c>
      <c r="W3259">
        <v>22.4398636469551</v>
      </c>
      <c r="X3259">
        <v>0.57887640222380699</v>
      </c>
      <c r="Y3259">
        <v>-1</v>
      </c>
      <c r="Z3259">
        <v>-1</v>
      </c>
      <c r="AA3259">
        <v>33.0321732872819</v>
      </c>
      <c r="AB3259">
        <v>0.100272451404467</v>
      </c>
      <c r="AC3259">
        <v>4.1627991656747201E-2</v>
      </c>
      <c r="AD3259">
        <v>6.8940192307458195E-2</v>
      </c>
      <c r="AE3259">
        <v>10.542031768433599</v>
      </c>
      <c r="AF3259">
        <v>-1</v>
      </c>
      <c r="AG3259">
        <v>-1</v>
      </c>
      <c r="AH3259">
        <v>-1</v>
      </c>
      <c r="AI3259">
        <v>-6.4806894010443399E-4</v>
      </c>
      <c r="AJ3259">
        <v>-3.2092616958779002E-3</v>
      </c>
      <c r="AK3259">
        <v>0.108545496552842</v>
      </c>
      <c r="AL3259">
        <v>6.3541779719447203E-2</v>
      </c>
      <c r="AM3259">
        <v>0.14516971361987499</v>
      </c>
      <c r="AN3259">
        <v>6.2411759814733403E-2</v>
      </c>
      <c r="AO3259">
        <v>4.1719703232610899</v>
      </c>
      <c r="AP3259">
        <v>1.87800289396557</v>
      </c>
      <c r="AQ3259">
        <v>25.123777389889501</v>
      </c>
      <c r="AR3259">
        <v>0.60572848688945202</v>
      </c>
      <c r="AS3259">
        <v>0.62360829793938</v>
      </c>
      <c r="AT3259">
        <v>-1</v>
      </c>
      <c r="AU3259">
        <v>-1</v>
      </c>
      <c r="AV3259">
        <v>0.113916196714409</v>
      </c>
      <c r="AW3259">
        <v>41.335809111532598</v>
      </c>
      <c r="AX3259">
        <v>41.001921563142801</v>
      </c>
      <c r="AY3259">
        <v>9.6368259759583505E-2</v>
      </c>
      <c r="AZ3259">
        <v>-14.145392237927799</v>
      </c>
      <c r="BA3259">
        <v>1350</v>
      </c>
    </row>
    <row r="3260" spans="1:100" x14ac:dyDescent="0.25">
      <c r="A3260">
        <v>6663</v>
      </c>
      <c r="B3260" t="s">
        <v>3488</v>
      </c>
      <c r="C3260">
        <v>3</v>
      </c>
      <c r="D3260">
        <v>1.4835421675653442</v>
      </c>
      <c r="E3260">
        <v>-8.697997982178636E-2</v>
      </c>
      <c r="F3260">
        <v>0.31701993790629146</v>
      </c>
      <c r="G3260">
        <v>0.29573322685279468</v>
      </c>
      <c r="H3260">
        <v>-0.15138638105322477</v>
      </c>
      <c r="I3260">
        <v>0</v>
      </c>
      <c r="J3260">
        <v>-9.083182863193489</v>
      </c>
      <c r="K3260">
        <v>-0.15138638105322477</v>
      </c>
      <c r="L3260">
        <v>-0.99999999999999978</v>
      </c>
      <c r="M3260">
        <v>-0.99999999999999978</v>
      </c>
      <c r="N3260">
        <v>-3.0277276210644959</v>
      </c>
      <c r="O3260">
        <v>-7.3039074687753409</v>
      </c>
      <c r="P3260">
        <v>4.0956783116958759E-2</v>
      </c>
      <c r="Q3260">
        <v>-0.59902128465003202</v>
      </c>
      <c r="R3260">
        <v>-0.14997517411071074</v>
      </c>
      <c r="S3260">
        <v>0.33333333333333326</v>
      </c>
      <c r="T3260">
        <v>0.26939793967260017</v>
      </c>
      <c r="U3260">
        <v>-3.375064534034708E-2</v>
      </c>
      <c r="V3260">
        <v>3.4533569572896064E-3</v>
      </c>
      <c r="W3260">
        <v>28.952814627044031</v>
      </c>
      <c r="X3260">
        <v>0.68656124420022313</v>
      </c>
      <c r="Y3260">
        <v>-0.99999999999999978</v>
      </c>
      <c r="Z3260">
        <v>-0.99999999999999978</v>
      </c>
      <c r="AA3260">
        <v>12.366463546322027</v>
      </c>
      <c r="AB3260">
        <v>-2.4873501608367869E-2</v>
      </c>
      <c r="AC3260">
        <v>-0.29451467257194042</v>
      </c>
      <c r="AD3260">
        <v>-9.3393439519180044E-3</v>
      </c>
      <c r="AE3260">
        <v>-16.436375906611307</v>
      </c>
      <c r="AF3260">
        <v>-0.99999999999999978</v>
      </c>
      <c r="AG3260">
        <v>-0.99999999999999978</v>
      </c>
      <c r="AH3260">
        <v>-0.99999999999999978</v>
      </c>
      <c r="AI3260">
        <v>0</v>
      </c>
      <c r="AJ3260">
        <v>3.4533569572896064E-3</v>
      </c>
      <c r="AK3260">
        <v>9.622642603858185E-2</v>
      </c>
      <c r="AL3260">
        <v>-7.8778179461641465E-2</v>
      </c>
      <c r="AM3260">
        <v>2.9691000783302834E-2</v>
      </c>
      <c r="AN3260">
        <v>-4.7237023404511677E-2</v>
      </c>
      <c r="AO3260">
        <v>1.2234071497754806</v>
      </c>
      <c r="AP3260">
        <v>-1.5748164824209994</v>
      </c>
      <c r="AQ3260">
        <v>19.869631763850563</v>
      </c>
      <c r="AR3260">
        <v>0.5724339846228762</v>
      </c>
      <c r="AS3260">
        <v>0.5351748631469978</v>
      </c>
      <c r="AT3260">
        <v>-0.99999999999999978</v>
      </c>
      <c r="AU3260">
        <v>-0.99999999999999978</v>
      </c>
      <c r="AV3260">
        <v>0.14575805274208364</v>
      </c>
      <c r="AW3260">
        <v>3.4877395951256713</v>
      </c>
      <c r="AX3260">
        <v>3.8330752908546342</v>
      </c>
      <c r="AY3260">
        <v>-0.16455644864110766</v>
      </c>
      <c r="AZ3260">
        <v>-39.831700941931359</v>
      </c>
      <c r="BA3260">
        <v>1312.6636416884148</v>
      </c>
      <c r="CU3260" t="e">
        <v>#N/A</v>
      </c>
      <c r="CV3260" t="e">
        <v>#N/A</v>
      </c>
    </row>
    <row r="3261" spans="1:100" x14ac:dyDescent="0.25">
      <c r="A3261">
        <v>6664</v>
      </c>
      <c r="B3261" t="s">
        <v>3489</v>
      </c>
      <c r="C3261">
        <v>1</v>
      </c>
      <c r="D3261">
        <v>3.6780808625294901</v>
      </c>
      <c r="E3261">
        <v>2.1757476414710399E-2</v>
      </c>
      <c r="F3261">
        <v>5.7515663270048999E-2</v>
      </c>
      <c r="G3261">
        <v>6.3638324821297304E-2</v>
      </c>
      <c r="H3261">
        <v>4.4731895715573101E-2</v>
      </c>
      <c r="I3261">
        <v>0</v>
      </c>
      <c r="J3261">
        <v>2.6839137429343798</v>
      </c>
      <c r="K3261">
        <v>4.4731895715573101E-2</v>
      </c>
      <c r="L3261">
        <v>-1</v>
      </c>
      <c r="M3261">
        <v>-1</v>
      </c>
      <c r="N3261">
        <v>0.894637914311463</v>
      </c>
      <c r="O3261">
        <v>6.42563293028517</v>
      </c>
      <c r="P3261">
        <v>8.4867148022695807E-2</v>
      </c>
      <c r="Q3261">
        <v>0.153507344323627</v>
      </c>
      <c r="R3261">
        <v>5.0277871893111802E-2</v>
      </c>
      <c r="S3261">
        <v>0.32916601326620298</v>
      </c>
      <c r="T3261">
        <v>0.23975694309620599</v>
      </c>
      <c r="U3261">
        <v>4.00147922229208E-2</v>
      </c>
      <c r="V3261">
        <v>-3.2092616958779002E-3</v>
      </c>
      <c r="W3261">
        <v>22.4398636469551</v>
      </c>
      <c r="X3261">
        <v>0.57887640222380699</v>
      </c>
      <c r="Y3261">
        <v>-1</v>
      </c>
      <c r="Z3261">
        <v>-1</v>
      </c>
      <c r="AA3261">
        <v>33.0321732872819</v>
      </c>
      <c r="AB3261">
        <v>0.100272451404467</v>
      </c>
      <c r="AC3261">
        <v>4.1627991656747201E-2</v>
      </c>
      <c r="AD3261">
        <v>6.8940192307458195E-2</v>
      </c>
      <c r="AE3261">
        <v>10.542031768433599</v>
      </c>
      <c r="AF3261">
        <v>-1</v>
      </c>
      <c r="AG3261">
        <v>-1</v>
      </c>
      <c r="AH3261">
        <v>-1</v>
      </c>
      <c r="AI3261">
        <v>-6.4806894010443399E-4</v>
      </c>
      <c r="AJ3261">
        <v>-3.2092616958779002E-3</v>
      </c>
      <c r="AK3261">
        <v>0.108545496552842</v>
      </c>
      <c r="AL3261">
        <v>6.3541779719447203E-2</v>
      </c>
      <c r="AM3261">
        <v>0.14516971361987499</v>
      </c>
      <c r="AN3261">
        <v>6.2411759814733403E-2</v>
      </c>
      <c r="AO3261">
        <v>4.1719703232610899</v>
      </c>
      <c r="AP3261">
        <v>1.87800289396557</v>
      </c>
      <c r="AQ3261">
        <v>25.123777389889501</v>
      </c>
      <c r="AR3261">
        <v>0.60572848688945202</v>
      </c>
      <c r="AS3261">
        <v>0.62360829793938</v>
      </c>
      <c r="AT3261">
        <v>-1</v>
      </c>
      <c r="AU3261">
        <v>-1</v>
      </c>
      <c r="AV3261">
        <v>0.113916196714409</v>
      </c>
      <c r="AW3261">
        <v>41.335809111532598</v>
      </c>
      <c r="AX3261">
        <v>41.001921563142801</v>
      </c>
      <c r="AY3261">
        <v>9.6368259759583505E-2</v>
      </c>
      <c r="AZ3261">
        <v>-14.145392237927799</v>
      </c>
      <c r="BA3261">
        <v>1350</v>
      </c>
    </row>
    <row r="3262" spans="1:100" x14ac:dyDescent="0.25">
      <c r="A3262">
        <v>6665</v>
      </c>
      <c r="B3262" t="s">
        <v>3490</v>
      </c>
      <c r="C3262">
        <v>1</v>
      </c>
      <c r="D3262">
        <v>3.6780808625294901</v>
      </c>
      <c r="E3262">
        <v>2.1757476414710399E-2</v>
      </c>
      <c r="F3262">
        <v>5.7515663270048999E-2</v>
      </c>
      <c r="G3262">
        <v>6.3638324821297304E-2</v>
      </c>
      <c r="H3262">
        <v>4.4731895715573101E-2</v>
      </c>
      <c r="I3262">
        <v>0</v>
      </c>
      <c r="J3262">
        <v>2.6839137429343798</v>
      </c>
      <c r="K3262">
        <v>4.4731895715573101E-2</v>
      </c>
      <c r="L3262">
        <v>-1</v>
      </c>
      <c r="M3262">
        <v>-1</v>
      </c>
      <c r="N3262">
        <v>0.894637914311463</v>
      </c>
      <c r="O3262">
        <v>6.42563293028517</v>
      </c>
      <c r="P3262">
        <v>8.4867148022695807E-2</v>
      </c>
      <c r="Q3262">
        <v>0.153507344323627</v>
      </c>
      <c r="R3262">
        <v>5.0277871893111802E-2</v>
      </c>
      <c r="S3262">
        <v>0.32916601326620298</v>
      </c>
      <c r="T3262">
        <v>0.23975694309620599</v>
      </c>
      <c r="U3262">
        <v>4.00147922229208E-2</v>
      </c>
      <c r="V3262">
        <v>-3.2092616958779002E-3</v>
      </c>
      <c r="W3262">
        <v>22.4398636469551</v>
      </c>
      <c r="X3262">
        <v>0.57887640222380699</v>
      </c>
      <c r="Y3262">
        <v>-1</v>
      </c>
      <c r="Z3262">
        <v>-1</v>
      </c>
      <c r="AA3262">
        <v>33.0321732872819</v>
      </c>
      <c r="AB3262">
        <v>0.100272451404467</v>
      </c>
      <c r="AC3262">
        <v>4.1627991656747201E-2</v>
      </c>
      <c r="AD3262">
        <v>6.8940192307458195E-2</v>
      </c>
      <c r="AE3262">
        <v>10.542031768433599</v>
      </c>
      <c r="AF3262">
        <v>-1</v>
      </c>
      <c r="AG3262">
        <v>-1</v>
      </c>
      <c r="AH3262">
        <v>-1</v>
      </c>
      <c r="AI3262">
        <v>-6.4806894010443399E-4</v>
      </c>
      <c r="AJ3262">
        <v>-3.2092616958779002E-3</v>
      </c>
      <c r="AK3262">
        <v>0.108545496552842</v>
      </c>
      <c r="AL3262">
        <v>6.3541779719447203E-2</v>
      </c>
      <c r="AM3262">
        <v>0.14516971361987499</v>
      </c>
      <c r="AN3262">
        <v>6.2411759814733403E-2</v>
      </c>
      <c r="AO3262">
        <v>4.1719703232610899</v>
      </c>
      <c r="AP3262">
        <v>1.87800289396557</v>
      </c>
      <c r="AQ3262">
        <v>25.123777389889501</v>
      </c>
      <c r="AR3262">
        <v>0.60572848688945202</v>
      </c>
      <c r="AS3262">
        <v>0.62360829793938</v>
      </c>
      <c r="AT3262">
        <v>-1</v>
      </c>
      <c r="AU3262">
        <v>-1</v>
      </c>
      <c r="AV3262">
        <v>0.113916196714409</v>
      </c>
      <c r="AW3262">
        <v>41.335809111532598</v>
      </c>
      <c r="AX3262">
        <v>41.001921563142801</v>
      </c>
      <c r="AY3262">
        <v>9.6368259759583505E-2</v>
      </c>
      <c r="AZ3262">
        <v>-14.145392237927799</v>
      </c>
      <c r="BA3262">
        <v>1350</v>
      </c>
    </row>
    <row r="3263" spans="1:100" x14ac:dyDescent="0.25">
      <c r="A3263">
        <v>6666</v>
      </c>
      <c r="B3263" t="s">
        <v>3491</v>
      </c>
      <c r="C3263">
        <v>1</v>
      </c>
      <c r="D3263">
        <v>3.6780808625294901</v>
      </c>
      <c r="E3263">
        <v>2.1757476414710399E-2</v>
      </c>
      <c r="F3263">
        <v>5.7515663270048999E-2</v>
      </c>
      <c r="G3263">
        <v>6.3638324821297304E-2</v>
      </c>
      <c r="H3263">
        <v>4.4731895715573101E-2</v>
      </c>
      <c r="I3263">
        <v>0</v>
      </c>
      <c r="J3263">
        <v>2.6839137429343798</v>
      </c>
      <c r="K3263">
        <v>4.4731895715573101E-2</v>
      </c>
      <c r="L3263">
        <v>-1</v>
      </c>
      <c r="M3263">
        <v>-1</v>
      </c>
      <c r="N3263">
        <v>0.894637914311463</v>
      </c>
      <c r="O3263">
        <v>6.42563293028517</v>
      </c>
      <c r="P3263">
        <v>8.4867148022695807E-2</v>
      </c>
      <c r="Q3263">
        <v>0.153507344323627</v>
      </c>
      <c r="R3263">
        <v>5.0277871893111802E-2</v>
      </c>
      <c r="S3263">
        <v>0.32916601326620298</v>
      </c>
      <c r="T3263">
        <v>0.23975694309620599</v>
      </c>
      <c r="U3263">
        <v>4.00147922229208E-2</v>
      </c>
      <c r="V3263">
        <v>-3.2092616958779002E-3</v>
      </c>
      <c r="W3263">
        <v>22.4398636469551</v>
      </c>
      <c r="X3263">
        <v>0.57887640222380699</v>
      </c>
      <c r="Y3263">
        <v>-1</v>
      </c>
      <c r="Z3263">
        <v>-1</v>
      </c>
      <c r="AA3263">
        <v>33.0321732872819</v>
      </c>
      <c r="AB3263">
        <v>0.100272451404467</v>
      </c>
      <c r="AC3263">
        <v>4.1627991656747201E-2</v>
      </c>
      <c r="AD3263">
        <v>6.8940192307458195E-2</v>
      </c>
      <c r="AE3263">
        <v>10.542031768433599</v>
      </c>
      <c r="AF3263">
        <v>-1</v>
      </c>
      <c r="AG3263">
        <v>-1</v>
      </c>
      <c r="AH3263">
        <v>-1</v>
      </c>
      <c r="AI3263">
        <v>-6.4806894010443399E-4</v>
      </c>
      <c r="AJ3263">
        <v>-3.2092616958779002E-3</v>
      </c>
      <c r="AK3263">
        <v>0.108545496552842</v>
      </c>
      <c r="AL3263">
        <v>6.3541779719447203E-2</v>
      </c>
      <c r="AM3263">
        <v>0.14516971361987499</v>
      </c>
      <c r="AN3263">
        <v>6.2411759814733403E-2</v>
      </c>
      <c r="AO3263">
        <v>4.1719703232610899</v>
      </c>
      <c r="AP3263">
        <v>1.87800289396557</v>
      </c>
      <c r="AQ3263">
        <v>25.123777389889501</v>
      </c>
      <c r="AR3263">
        <v>0.60572848688945202</v>
      </c>
      <c r="AS3263">
        <v>0.62360829793938</v>
      </c>
      <c r="AT3263">
        <v>-1</v>
      </c>
      <c r="AU3263">
        <v>-1</v>
      </c>
      <c r="AV3263">
        <v>0.113916196714409</v>
      </c>
      <c r="AW3263">
        <v>41.335809111532598</v>
      </c>
      <c r="AX3263">
        <v>41.001921563142801</v>
      </c>
      <c r="AY3263">
        <v>9.6368259759583505E-2</v>
      </c>
      <c r="AZ3263">
        <v>-14.145392237927799</v>
      </c>
      <c r="BA3263">
        <v>1350</v>
      </c>
    </row>
    <row r="3264" spans="1:100" x14ac:dyDescent="0.25">
      <c r="A3264">
        <v>6667</v>
      </c>
      <c r="B3264" t="s">
        <v>3492</v>
      </c>
      <c r="C3264">
        <v>3</v>
      </c>
      <c r="D3264">
        <v>2.9565217256460383</v>
      </c>
      <c r="E3264">
        <v>-2.1002270922539475E-2</v>
      </c>
      <c r="F3264">
        <v>-1.9634158174371849E-2</v>
      </c>
      <c r="G3264">
        <v>-1.9634158174371849E-2</v>
      </c>
      <c r="H3264">
        <v>-8.4944021934167752E-2</v>
      </c>
      <c r="I3264">
        <v>0</v>
      </c>
      <c r="J3264">
        <v>-5.0966413160500661</v>
      </c>
      <c r="K3264">
        <v>-8.4944021934167752E-2</v>
      </c>
      <c r="L3264">
        <v>-0.99999999999999978</v>
      </c>
      <c r="M3264">
        <v>-0.99999999999999978</v>
      </c>
      <c r="N3264">
        <v>-1.6988804386833554</v>
      </c>
      <c r="O3264">
        <v>-2.1597537485784</v>
      </c>
      <c r="P3264">
        <v>-0.53021171758549246</v>
      </c>
      <c r="Q3264">
        <v>-0.9753698670363834</v>
      </c>
      <c r="R3264">
        <v>-0.33382726446260091</v>
      </c>
      <c r="S3264">
        <v>0.33333333333333343</v>
      </c>
      <c r="T3264">
        <v>0.27780436218613919</v>
      </c>
      <c r="U3264">
        <v>1.5408952674234519E-3</v>
      </c>
      <c r="V3264">
        <v>-2.9712454687913416E-4</v>
      </c>
      <c r="W3264">
        <v>27.893019526967372</v>
      </c>
      <c r="X3264">
        <v>0.64493358009486479</v>
      </c>
      <c r="Y3264">
        <v>-0.99999999999999978</v>
      </c>
      <c r="Z3264">
        <v>-0.99999999999999978</v>
      </c>
      <c r="AA3264">
        <v>42.735396956422619</v>
      </c>
      <c r="AB3264">
        <v>0.13521044130874152</v>
      </c>
      <c r="AC3264">
        <v>0.19448504427739371</v>
      </c>
      <c r="AD3264">
        <v>-2.6171391707778158E-2</v>
      </c>
      <c r="AE3264">
        <v>15.176204693917851</v>
      </c>
      <c r="AF3264">
        <v>-0.99999999999999978</v>
      </c>
      <c r="AG3264">
        <v>-0.99999999999999978</v>
      </c>
      <c r="AH3264">
        <v>-0.99999999999999978</v>
      </c>
      <c r="AI3264">
        <v>0</v>
      </c>
      <c r="AJ3264">
        <v>-2.9712454687913416E-4</v>
      </c>
      <c r="AK3264">
        <v>5.8889232244580661E-2</v>
      </c>
      <c r="AL3264">
        <v>-6.6050162735205434E-2</v>
      </c>
      <c r="AM3264">
        <v>-9.1230273691984942E-2</v>
      </c>
      <c r="AN3264">
        <v>-9.9773207001743816E-3</v>
      </c>
      <c r="AO3264">
        <v>-1.9863106810767195</v>
      </c>
      <c r="AP3264">
        <v>-0.57968383118038647</v>
      </c>
      <c r="AQ3264">
        <v>22.796378210917311</v>
      </c>
      <c r="AR3264">
        <v>0.61238146624001688</v>
      </c>
      <c r="AS3264">
        <v>0.5599895581606974</v>
      </c>
      <c r="AT3264">
        <v>-0.99999999999999978</v>
      </c>
      <c r="AU3264">
        <v>-0.99999999999999978</v>
      </c>
      <c r="AV3264">
        <v>-0.35346142263697278</v>
      </c>
      <c r="AW3264">
        <v>39.995959376663855</v>
      </c>
      <c r="AX3264">
        <v>39.966246921975944</v>
      </c>
      <c r="AY3264">
        <v>6.1290842559361007E-2</v>
      </c>
      <c r="AZ3264">
        <v>-21.699479588094984</v>
      </c>
      <c r="BA3264">
        <v>1372.2044943841413</v>
      </c>
      <c r="CU3264" t="e">
        <v>#N/A</v>
      </c>
      <c r="CV3264" t="e">
        <v>#N/A</v>
      </c>
    </row>
    <row r="3265" spans="1:100" x14ac:dyDescent="0.25">
      <c r="A3265">
        <v>6668</v>
      </c>
      <c r="B3265" t="s">
        <v>3493</v>
      </c>
      <c r="C3265">
        <v>1</v>
      </c>
      <c r="D3265">
        <v>3.6780808625294901</v>
      </c>
      <c r="E3265">
        <v>2.1757476414710399E-2</v>
      </c>
      <c r="F3265">
        <v>5.7515663270048999E-2</v>
      </c>
      <c r="G3265">
        <v>6.3638324821297304E-2</v>
      </c>
      <c r="H3265">
        <v>4.4731895715573101E-2</v>
      </c>
      <c r="I3265">
        <v>0</v>
      </c>
      <c r="J3265">
        <v>2.6839137429343798</v>
      </c>
      <c r="K3265">
        <v>4.4731895715573101E-2</v>
      </c>
      <c r="L3265">
        <v>-1</v>
      </c>
      <c r="M3265">
        <v>-1</v>
      </c>
      <c r="N3265">
        <v>0.894637914311463</v>
      </c>
      <c r="O3265">
        <v>6.42563293028517</v>
      </c>
      <c r="P3265">
        <v>8.4867148022695807E-2</v>
      </c>
      <c r="Q3265">
        <v>0.153507344323627</v>
      </c>
      <c r="R3265">
        <v>5.0277871893111802E-2</v>
      </c>
      <c r="S3265">
        <v>0.32916601326620298</v>
      </c>
      <c r="T3265">
        <v>0.23975694309620599</v>
      </c>
      <c r="U3265">
        <v>4.00147922229208E-2</v>
      </c>
      <c r="V3265">
        <v>-3.2092616958779002E-3</v>
      </c>
      <c r="W3265">
        <v>22.4398636469551</v>
      </c>
      <c r="X3265">
        <v>0.57887640222380699</v>
      </c>
      <c r="Y3265">
        <v>-1</v>
      </c>
      <c r="Z3265">
        <v>-1</v>
      </c>
      <c r="AA3265">
        <v>33.0321732872819</v>
      </c>
      <c r="AB3265">
        <v>0.100272451404467</v>
      </c>
      <c r="AC3265">
        <v>4.1627991656747201E-2</v>
      </c>
      <c r="AD3265">
        <v>6.8940192307458195E-2</v>
      </c>
      <c r="AE3265">
        <v>10.542031768433599</v>
      </c>
      <c r="AF3265">
        <v>-1</v>
      </c>
      <c r="AG3265">
        <v>-1</v>
      </c>
      <c r="AH3265">
        <v>-1</v>
      </c>
      <c r="AI3265">
        <v>-6.4806894010443399E-4</v>
      </c>
      <c r="AJ3265">
        <v>-3.2092616958779002E-3</v>
      </c>
      <c r="AK3265">
        <v>0.108545496552842</v>
      </c>
      <c r="AL3265">
        <v>6.3541779719447203E-2</v>
      </c>
      <c r="AM3265">
        <v>0.14516971361987499</v>
      </c>
      <c r="AN3265">
        <v>6.2411759814733403E-2</v>
      </c>
      <c r="AO3265">
        <v>4.1719703232610899</v>
      </c>
      <c r="AP3265">
        <v>1.87800289396557</v>
      </c>
      <c r="AQ3265">
        <v>25.123777389889501</v>
      </c>
      <c r="AR3265">
        <v>0.60572848688945202</v>
      </c>
      <c r="AS3265">
        <v>0.62360829793938</v>
      </c>
      <c r="AT3265">
        <v>-1</v>
      </c>
      <c r="AU3265">
        <v>-1</v>
      </c>
      <c r="AV3265">
        <v>0.113916196714409</v>
      </c>
      <c r="AW3265">
        <v>41.335809111532598</v>
      </c>
      <c r="AX3265">
        <v>41.001921563142801</v>
      </c>
      <c r="AY3265">
        <v>9.6368259759583505E-2</v>
      </c>
      <c r="AZ3265">
        <v>-14.145392237927799</v>
      </c>
      <c r="BA3265">
        <v>1350</v>
      </c>
    </row>
    <row r="3266" spans="1:100" x14ac:dyDescent="0.25">
      <c r="A3266">
        <v>6669</v>
      </c>
      <c r="B3266" t="s">
        <v>3494</v>
      </c>
      <c r="C3266">
        <v>3</v>
      </c>
      <c r="D3266">
        <v>6.7261124990732064</v>
      </c>
      <c r="E3266">
        <v>-6.3112586881324553E-2</v>
      </c>
      <c r="F3266">
        <v>-0.61204985521423894</v>
      </c>
      <c r="G3266">
        <v>-0.62855071220082426</v>
      </c>
      <c r="H3266">
        <v>-1.4743202533627087E-2</v>
      </c>
      <c r="I3266">
        <v>0</v>
      </c>
      <c r="J3266">
        <v>-0.88459215201762231</v>
      </c>
      <c r="K3266">
        <v>-1.4743202533627087E-2</v>
      </c>
      <c r="L3266">
        <v>-1.0000000000000016</v>
      </c>
      <c r="M3266">
        <v>-1.0000000000000016</v>
      </c>
      <c r="N3266">
        <v>-0.29486405067254018</v>
      </c>
      <c r="O3266">
        <v>5.2129696348547592</v>
      </c>
      <c r="P3266">
        <v>1.2780121735280252</v>
      </c>
      <c r="Q3266">
        <v>-0.29952750893558788</v>
      </c>
      <c r="R3266">
        <v>7.701333489117182E-2</v>
      </c>
      <c r="S3266">
        <v>0.33333333333333393</v>
      </c>
      <c r="T3266">
        <v>0.34721350287658981</v>
      </c>
      <c r="U3266">
        <v>3.5554041993421354E-2</v>
      </c>
      <c r="V3266">
        <v>-9.698338050132E-3</v>
      </c>
      <c r="W3266">
        <v>28.845829707473591</v>
      </c>
      <c r="X3266">
        <v>0.74142899113805771</v>
      </c>
      <c r="Y3266">
        <v>-1.0000000000000016</v>
      </c>
      <c r="Z3266">
        <v>-1.0000000000000016</v>
      </c>
      <c r="AA3266">
        <v>36.731011031163156</v>
      </c>
      <c r="AB3266">
        <v>6.5031942533899115E-2</v>
      </c>
      <c r="AC3266">
        <v>0.11784306761896488</v>
      </c>
      <c r="AD3266">
        <v>-2.6711650376896347E-2</v>
      </c>
      <c r="AE3266">
        <v>7.8081679887983846</v>
      </c>
      <c r="AF3266">
        <v>-1.0000000000000016</v>
      </c>
      <c r="AG3266">
        <v>-1.0000000000000016</v>
      </c>
      <c r="AH3266">
        <v>-1.0000000000000016</v>
      </c>
      <c r="AI3266">
        <v>0</v>
      </c>
      <c r="AJ3266">
        <v>-9.698338050132E-3</v>
      </c>
      <c r="AK3266">
        <v>0.21184087577926447</v>
      </c>
      <c r="AL3266">
        <v>-8.558995034349462E-2</v>
      </c>
      <c r="AM3266">
        <v>-3.6705833261547437E-2</v>
      </c>
      <c r="AN3266">
        <v>-9.9102187922522927E-2</v>
      </c>
      <c r="AO3266">
        <v>0.14155854735763551</v>
      </c>
      <c r="AP3266">
        <v>-2.9055044497805467</v>
      </c>
      <c r="AQ3266">
        <v>27.96123755545597</v>
      </c>
      <c r="AR3266">
        <v>0.70640254015321291</v>
      </c>
      <c r="AS3266">
        <v>0.72668578860443067</v>
      </c>
      <c r="AT3266">
        <v>-1.0000000000000016</v>
      </c>
      <c r="AU3266">
        <v>-1.0000000000000016</v>
      </c>
      <c r="AV3266">
        <v>-0.55153737730965269</v>
      </c>
      <c r="AW3266">
        <v>39.038476216237378</v>
      </c>
      <c r="AX3266">
        <v>38.068642411224182</v>
      </c>
      <c r="AY3266">
        <v>-1.9938695154454383E-2</v>
      </c>
      <c r="AZ3266">
        <v>-36.242357511986796</v>
      </c>
      <c r="BA3266">
        <v>1383.9965881593373</v>
      </c>
      <c r="CU3266" t="e">
        <v>#N/A</v>
      </c>
      <c r="CV3266" t="e">
        <v>#N/A</v>
      </c>
    </row>
    <row r="3267" spans="1:100" x14ac:dyDescent="0.25">
      <c r="A3267">
        <v>6670</v>
      </c>
      <c r="B3267" t="s">
        <v>3495</v>
      </c>
      <c r="C3267">
        <v>1</v>
      </c>
      <c r="D3267">
        <v>3.6780808625294901</v>
      </c>
      <c r="E3267">
        <v>2.1757476414710399E-2</v>
      </c>
      <c r="F3267">
        <v>5.7515663270048999E-2</v>
      </c>
      <c r="G3267">
        <v>6.3638324821297304E-2</v>
      </c>
      <c r="H3267">
        <v>4.4731895715573101E-2</v>
      </c>
      <c r="I3267">
        <v>0</v>
      </c>
      <c r="J3267">
        <v>2.6839137429343798</v>
      </c>
      <c r="K3267">
        <v>4.4731895715573101E-2</v>
      </c>
      <c r="L3267">
        <v>-1</v>
      </c>
      <c r="M3267">
        <v>-1</v>
      </c>
      <c r="N3267">
        <v>0.894637914311463</v>
      </c>
      <c r="O3267">
        <v>6.42563293028517</v>
      </c>
      <c r="P3267">
        <v>8.4867148022695807E-2</v>
      </c>
      <c r="Q3267">
        <v>0.153507344323627</v>
      </c>
      <c r="R3267">
        <v>5.0277871893111802E-2</v>
      </c>
      <c r="S3267">
        <v>0.32916601326620298</v>
      </c>
      <c r="T3267">
        <v>0.23975694309620599</v>
      </c>
      <c r="U3267">
        <v>4.00147922229208E-2</v>
      </c>
      <c r="V3267">
        <v>-3.2092616958779002E-3</v>
      </c>
      <c r="W3267">
        <v>22.4398636469551</v>
      </c>
      <c r="X3267">
        <v>0.57887640222380699</v>
      </c>
      <c r="Y3267">
        <v>-1</v>
      </c>
      <c r="Z3267">
        <v>-1</v>
      </c>
      <c r="AA3267">
        <v>33.0321732872819</v>
      </c>
      <c r="AB3267">
        <v>0.100272451404467</v>
      </c>
      <c r="AC3267">
        <v>4.1627991656747201E-2</v>
      </c>
      <c r="AD3267">
        <v>6.8940192307458195E-2</v>
      </c>
      <c r="AE3267">
        <v>10.542031768433599</v>
      </c>
      <c r="AF3267">
        <v>-1</v>
      </c>
      <c r="AG3267">
        <v>-1</v>
      </c>
      <c r="AH3267">
        <v>-1</v>
      </c>
      <c r="AI3267">
        <v>-6.4806894010443399E-4</v>
      </c>
      <c r="AJ3267">
        <v>-3.2092616958779002E-3</v>
      </c>
      <c r="AK3267">
        <v>0.108545496552842</v>
      </c>
      <c r="AL3267">
        <v>6.3541779719447203E-2</v>
      </c>
      <c r="AM3267">
        <v>0.14516971361987499</v>
      </c>
      <c r="AN3267">
        <v>6.2411759814733403E-2</v>
      </c>
      <c r="AO3267">
        <v>4.1719703232610899</v>
      </c>
      <c r="AP3267">
        <v>1.87800289396557</v>
      </c>
      <c r="AQ3267">
        <v>25.123777389889501</v>
      </c>
      <c r="AR3267">
        <v>0.60572848688945202</v>
      </c>
      <c r="AS3267">
        <v>0.62360829793938</v>
      </c>
      <c r="AT3267">
        <v>-1</v>
      </c>
      <c r="AU3267">
        <v>-1</v>
      </c>
      <c r="AV3267">
        <v>0.113916196714409</v>
      </c>
      <c r="AW3267">
        <v>41.335809111532598</v>
      </c>
      <c r="AX3267">
        <v>41.001921563142801</v>
      </c>
      <c r="AY3267">
        <v>9.6368259759583505E-2</v>
      </c>
      <c r="AZ3267">
        <v>-14.145392237927799</v>
      </c>
      <c r="BA3267">
        <v>1350</v>
      </c>
    </row>
    <row r="3268" spans="1:100" x14ac:dyDescent="0.25">
      <c r="A3268">
        <v>6671</v>
      </c>
      <c r="B3268" t="s">
        <v>3496</v>
      </c>
      <c r="C3268">
        <v>3</v>
      </c>
      <c r="D3268">
        <v>4.2565492472227637</v>
      </c>
      <c r="E3268">
        <v>0</v>
      </c>
      <c r="F3268">
        <v>-2.8461631607991388E-2</v>
      </c>
      <c r="G3268">
        <v>-2.8461631607991388E-2</v>
      </c>
      <c r="H3268">
        <v>0.26434454073134706</v>
      </c>
      <c r="I3268">
        <v>0</v>
      </c>
      <c r="J3268">
        <v>15.860672443880826</v>
      </c>
      <c r="K3268">
        <v>0.26434454073134706</v>
      </c>
      <c r="L3268">
        <v>-1.000000000000002</v>
      </c>
      <c r="M3268">
        <v>-1.000000000000002</v>
      </c>
      <c r="N3268">
        <v>5.2868908146269398</v>
      </c>
      <c r="O3268">
        <v>20.088760059495591</v>
      </c>
      <c r="P3268">
        <v>0.74743539708318563</v>
      </c>
      <c r="Q3268">
        <v>0.10276836452278877</v>
      </c>
      <c r="R3268">
        <v>2.2371794038466314E-2</v>
      </c>
      <c r="S3268">
        <v>0.33333333333333415</v>
      </c>
      <c r="T3268">
        <v>0.11785911815275477</v>
      </c>
      <c r="U3268">
        <v>9.695060635569322E-2</v>
      </c>
      <c r="V3268">
        <v>0</v>
      </c>
      <c r="W3268">
        <v>11.351940684417402</v>
      </c>
      <c r="X3268">
        <v>0.3591761209969353</v>
      </c>
      <c r="Y3268">
        <v>-1.000000000000002</v>
      </c>
      <c r="Z3268">
        <v>-1.000000000000002</v>
      </c>
      <c r="AA3268">
        <v>1.8171735459326834</v>
      </c>
      <c r="AB3268">
        <v>-2.5888442456176431E-2</v>
      </c>
      <c r="AC3268">
        <v>2.6719026270136621E-2</v>
      </c>
      <c r="AD3268">
        <v>-0.19197336246442348</v>
      </c>
      <c r="AE3268">
        <v>-9.5571389325231717</v>
      </c>
      <c r="AF3268">
        <v>-1.000000000000002</v>
      </c>
      <c r="AG3268">
        <v>-1.000000000000002</v>
      </c>
      <c r="AH3268">
        <v>-1.000000000000002</v>
      </c>
      <c r="AI3268">
        <v>0</v>
      </c>
      <c r="AJ3268">
        <v>0</v>
      </c>
      <c r="AK3268">
        <v>0.64224209456413039</v>
      </c>
      <c r="AL3268">
        <v>0.11370314451792173</v>
      </c>
      <c r="AM3268">
        <v>-0.16012571178998009</v>
      </c>
      <c r="AN3268">
        <v>-0.23168918444461423</v>
      </c>
      <c r="AO3268">
        <v>-0.79193232192885021</v>
      </c>
      <c r="AP3268">
        <v>-5.2237138885257455</v>
      </c>
      <c r="AQ3268">
        <v>27.212613128298209</v>
      </c>
      <c r="AR3268">
        <v>0.54814305784178197</v>
      </c>
      <c r="AS3268">
        <v>0.62352066172828269</v>
      </c>
      <c r="AT3268">
        <v>-1.000000000000002</v>
      </c>
      <c r="AU3268">
        <v>-1.000000000000002</v>
      </c>
      <c r="AV3268">
        <v>-6.0898375695250754E-3</v>
      </c>
      <c r="AW3268">
        <v>16.682219716902569</v>
      </c>
      <c r="AX3268">
        <v>16.682219716902569</v>
      </c>
      <c r="AY3268">
        <v>0.19582432938733729</v>
      </c>
      <c r="AZ3268">
        <v>-13.603759164748228</v>
      </c>
      <c r="BA3268">
        <v>1350.9342610905253</v>
      </c>
    </row>
    <row r="3269" spans="1:100" x14ac:dyDescent="0.25">
      <c r="A3269">
        <v>6672</v>
      </c>
      <c r="B3269" t="s">
        <v>3497</v>
      </c>
      <c r="C3269">
        <v>3</v>
      </c>
      <c r="D3269">
        <v>4.5092367854928312</v>
      </c>
      <c r="E3269">
        <v>0</v>
      </c>
      <c r="F3269">
        <v>-3.7992283464359899E-2</v>
      </c>
      <c r="G3269">
        <v>-3.7992283464359899E-2</v>
      </c>
      <c r="H3269">
        <v>0.2801397278728387</v>
      </c>
      <c r="I3269">
        <v>0</v>
      </c>
      <c r="J3269">
        <v>16.808383672370315</v>
      </c>
      <c r="K3269">
        <v>0.2801397278728387</v>
      </c>
      <c r="L3269">
        <v>-1</v>
      </c>
      <c r="M3269">
        <v>-1</v>
      </c>
      <c r="N3269">
        <v>5.6027945574567743</v>
      </c>
      <c r="O3269">
        <v>21.279628174398781</v>
      </c>
      <c r="P3269">
        <v>-0.12198238627105393</v>
      </c>
      <c r="Q3269">
        <v>-5.7188683114214475E-2</v>
      </c>
      <c r="R3269">
        <v>-3.0038096039550374E-2</v>
      </c>
      <c r="S3269">
        <v>0.33333333333333315</v>
      </c>
      <c r="T3269">
        <v>0.31612055536913103</v>
      </c>
      <c r="U3269">
        <v>0.36165689744676149</v>
      </c>
      <c r="V3269">
        <v>0</v>
      </c>
      <c r="W3269">
        <v>29.238842331055483</v>
      </c>
      <c r="X3269">
        <v>1.7987289726524702</v>
      </c>
      <c r="Y3269">
        <v>-1</v>
      </c>
      <c r="Z3269">
        <v>-1</v>
      </c>
      <c r="AA3269">
        <v>94.504966625470985</v>
      </c>
      <c r="AB3269">
        <v>0.34439484427224476</v>
      </c>
      <c r="AC3269">
        <v>0.66509683183577561</v>
      </c>
      <c r="AD3269">
        <v>0.29643157170108164</v>
      </c>
      <c r="AE3269">
        <v>65.296162390455123</v>
      </c>
      <c r="AF3269">
        <v>-1</v>
      </c>
      <c r="AG3269">
        <v>-1</v>
      </c>
      <c r="AH3269">
        <v>-1</v>
      </c>
      <c r="AI3269">
        <v>0</v>
      </c>
      <c r="AJ3269">
        <v>0</v>
      </c>
      <c r="AK3269">
        <v>0.22163573879636655</v>
      </c>
      <c r="AL3269">
        <v>0.2782369051980782</v>
      </c>
      <c r="AM3269">
        <v>-0.10888933315038944</v>
      </c>
      <c r="AN3269">
        <v>-0.19185703827708395</v>
      </c>
      <c r="AO3269">
        <v>-1.614054634777903</v>
      </c>
      <c r="AP3269">
        <v>-3.4052414309367078</v>
      </c>
      <c r="AQ3269">
        <v>46.047226003425827</v>
      </c>
      <c r="AR3269">
        <v>1.0111107861492259</v>
      </c>
      <c r="AS3269">
        <v>2.0788687005253079</v>
      </c>
      <c r="AT3269">
        <v>-1</v>
      </c>
      <c r="AU3269">
        <v>-1</v>
      </c>
      <c r="AV3269">
        <v>-6.8030379503910277E-2</v>
      </c>
      <c r="AW3269">
        <v>112.37935336893312</v>
      </c>
      <c r="AX3269">
        <v>112.37935336893312</v>
      </c>
      <c r="AY3269">
        <v>0.47922003431369448</v>
      </c>
      <c r="AZ3269">
        <v>89.235083301699177</v>
      </c>
      <c r="BA3269">
        <v>1526.5721010552807</v>
      </c>
    </row>
    <row r="3270" spans="1:100" x14ac:dyDescent="0.25">
      <c r="A3270">
        <v>6673</v>
      </c>
      <c r="B3270" t="s">
        <v>3498</v>
      </c>
      <c r="C3270">
        <v>1</v>
      </c>
      <c r="D3270">
        <v>3.6780808625294901</v>
      </c>
      <c r="E3270">
        <v>2.1757476414710399E-2</v>
      </c>
      <c r="F3270">
        <v>5.7515663270048999E-2</v>
      </c>
      <c r="G3270">
        <v>6.3638324821297304E-2</v>
      </c>
      <c r="H3270">
        <v>4.4731895715573101E-2</v>
      </c>
      <c r="I3270">
        <v>0</v>
      </c>
      <c r="J3270">
        <v>2.6839137429343798</v>
      </c>
      <c r="K3270">
        <v>4.4731895715573101E-2</v>
      </c>
      <c r="L3270">
        <v>-1</v>
      </c>
      <c r="M3270">
        <v>-1</v>
      </c>
      <c r="N3270">
        <v>0.894637914311463</v>
      </c>
      <c r="O3270">
        <v>6.42563293028517</v>
      </c>
      <c r="P3270">
        <v>8.4867148022695807E-2</v>
      </c>
      <c r="Q3270">
        <v>0.153507344323627</v>
      </c>
      <c r="R3270">
        <v>5.0277871893111802E-2</v>
      </c>
      <c r="S3270">
        <v>0.32916601326620298</v>
      </c>
      <c r="T3270">
        <v>0.23975694309620599</v>
      </c>
      <c r="U3270">
        <v>4.00147922229208E-2</v>
      </c>
      <c r="V3270">
        <v>-3.2092616958779002E-3</v>
      </c>
      <c r="W3270">
        <v>22.4398636469551</v>
      </c>
      <c r="X3270">
        <v>0.57887640222380699</v>
      </c>
      <c r="Y3270">
        <v>-1</v>
      </c>
      <c r="Z3270">
        <v>-1</v>
      </c>
      <c r="AA3270">
        <v>33.0321732872819</v>
      </c>
      <c r="AB3270">
        <v>0.100272451404467</v>
      </c>
      <c r="AC3270">
        <v>4.1627991656747201E-2</v>
      </c>
      <c r="AD3270">
        <v>6.8940192307458195E-2</v>
      </c>
      <c r="AE3270">
        <v>10.542031768433599</v>
      </c>
      <c r="AF3270">
        <v>-1</v>
      </c>
      <c r="AG3270">
        <v>-1</v>
      </c>
      <c r="AH3270">
        <v>-1</v>
      </c>
      <c r="AI3270">
        <v>-6.4806894010443399E-4</v>
      </c>
      <c r="AJ3270">
        <v>-3.2092616958779002E-3</v>
      </c>
      <c r="AK3270">
        <v>0.108545496552842</v>
      </c>
      <c r="AL3270">
        <v>6.3541779719447203E-2</v>
      </c>
      <c r="AM3270">
        <v>0.14516971361987499</v>
      </c>
      <c r="AN3270">
        <v>6.2411759814733403E-2</v>
      </c>
      <c r="AO3270">
        <v>4.1719703232610899</v>
      </c>
      <c r="AP3270">
        <v>1.87800289396557</v>
      </c>
      <c r="AQ3270">
        <v>25.123777389889501</v>
      </c>
      <c r="AR3270">
        <v>0.60572848688945202</v>
      </c>
      <c r="AS3270">
        <v>0.62360829793938</v>
      </c>
      <c r="AT3270">
        <v>-1</v>
      </c>
      <c r="AU3270">
        <v>-1</v>
      </c>
      <c r="AV3270">
        <v>0.113916196714409</v>
      </c>
      <c r="AW3270">
        <v>41.335809111532598</v>
      </c>
      <c r="AX3270">
        <v>41.001921563142801</v>
      </c>
      <c r="AY3270">
        <v>9.6368259759583505E-2</v>
      </c>
      <c r="AZ3270">
        <v>-14.145392237927799</v>
      </c>
      <c r="BA3270">
        <v>1350</v>
      </c>
    </row>
    <row r="3271" spans="1:100" x14ac:dyDescent="0.25">
      <c r="A3271">
        <v>6674</v>
      </c>
      <c r="B3271" t="s">
        <v>3499</v>
      </c>
      <c r="C3271">
        <v>1</v>
      </c>
      <c r="D3271">
        <v>3.6780808625294901</v>
      </c>
      <c r="E3271">
        <v>2.1757476414710399E-2</v>
      </c>
      <c r="F3271">
        <v>5.7515663270048999E-2</v>
      </c>
      <c r="G3271">
        <v>6.3638324821297304E-2</v>
      </c>
      <c r="H3271">
        <v>4.4731895715573101E-2</v>
      </c>
      <c r="I3271">
        <v>0</v>
      </c>
      <c r="J3271">
        <v>2.6839137429343798</v>
      </c>
      <c r="K3271">
        <v>4.4731895715573101E-2</v>
      </c>
      <c r="L3271">
        <v>-1</v>
      </c>
      <c r="M3271">
        <v>-1</v>
      </c>
      <c r="N3271">
        <v>0.894637914311463</v>
      </c>
      <c r="O3271">
        <v>6.42563293028517</v>
      </c>
      <c r="P3271">
        <v>8.4867148022695807E-2</v>
      </c>
      <c r="Q3271">
        <v>0.153507344323627</v>
      </c>
      <c r="R3271">
        <v>5.0277871893111802E-2</v>
      </c>
      <c r="S3271">
        <v>0.32916601326620298</v>
      </c>
      <c r="T3271">
        <v>0.23975694309620599</v>
      </c>
      <c r="U3271">
        <v>4.00147922229208E-2</v>
      </c>
      <c r="V3271">
        <v>-3.2092616958779002E-3</v>
      </c>
      <c r="W3271">
        <v>22.4398636469551</v>
      </c>
      <c r="X3271">
        <v>0.57887640222380699</v>
      </c>
      <c r="Y3271">
        <v>-1</v>
      </c>
      <c r="Z3271">
        <v>-1</v>
      </c>
      <c r="AA3271">
        <v>33.0321732872819</v>
      </c>
      <c r="AB3271">
        <v>0.100272451404467</v>
      </c>
      <c r="AC3271">
        <v>4.1627991656747201E-2</v>
      </c>
      <c r="AD3271">
        <v>6.8940192307458195E-2</v>
      </c>
      <c r="AE3271">
        <v>10.542031768433599</v>
      </c>
      <c r="AF3271">
        <v>-1</v>
      </c>
      <c r="AG3271">
        <v>-1</v>
      </c>
      <c r="AH3271">
        <v>-1</v>
      </c>
      <c r="AI3271">
        <v>-6.4806894010443399E-4</v>
      </c>
      <c r="AJ3271">
        <v>-3.2092616958779002E-3</v>
      </c>
      <c r="AK3271">
        <v>0.108545496552842</v>
      </c>
      <c r="AL3271">
        <v>6.3541779719447203E-2</v>
      </c>
      <c r="AM3271">
        <v>0.14516971361987499</v>
      </c>
      <c r="AN3271">
        <v>6.2411759814733403E-2</v>
      </c>
      <c r="AO3271">
        <v>4.1719703232610899</v>
      </c>
      <c r="AP3271">
        <v>1.87800289396557</v>
      </c>
      <c r="AQ3271">
        <v>25.123777389889501</v>
      </c>
      <c r="AR3271">
        <v>0.60572848688945202</v>
      </c>
      <c r="AS3271">
        <v>0.62360829793938</v>
      </c>
      <c r="AT3271">
        <v>-1</v>
      </c>
      <c r="AU3271">
        <v>-1</v>
      </c>
      <c r="AV3271">
        <v>0.113916196714409</v>
      </c>
      <c r="AW3271">
        <v>41.335809111532598</v>
      </c>
      <c r="AX3271">
        <v>41.001921563142801</v>
      </c>
      <c r="AY3271">
        <v>9.6368259759583505E-2</v>
      </c>
      <c r="AZ3271">
        <v>-14.145392237927799</v>
      </c>
      <c r="BA3271">
        <v>1350</v>
      </c>
    </row>
    <row r="3272" spans="1:100" x14ac:dyDescent="0.25">
      <c r="A3272">
        <v>6675</v>
      </c>
      <c r="B3272" t="s">
        <v>3500</v>
      </c>
      <c r="C3272">
        <v>3</v>
      </c>
      <c r="D3272">
        <v>5.1815521851258168</v>
      </c>
      <c r="E3272">
        <v>2.4905719111077709E-2</v>
      </c>
      <c r="F3272">
        <v>-0.7357427201469473</v>
      </c>
      <c r="G3272">
        <v>-0.72925242453403794</v>
      </c>
      <c r="H3272">
        <v>-4.9357728178984706E-2</v>
      </c>
      <c r="I3272">
        <v>0</v>
      </c>
      <c r="J3272">
        <v>-2.9614636907390817</v>
      </c>
      <c r="K3272">
        <v>-4.9357728178984706E-2</v>
      </c>
      <c r="L3272">
        <v>-0.99999999999999978</v>
      </c>
      <c r="M3272">
        <v>-0.99999999999999978</v>
      </c>
      <c r="N3272">
        <v>-0.98715456357969356</v>
      </c>
      <c r="O3272">
        <v>1.490836069852695</v>
      </c>
      <c r="P3272">
        <v>1.3494351328456944</v>
      </c>
      <c r="Q3272">
        <v>-4.1843162516628105</v>
      </c>
      <c r="R3272">
        <v>-1.3299564785997207</v>
      </c>
      <c r="S3272">
        <v>0.33333333333333348</v>
      </c>
      <c r="T3272">
        <v>0.26596253642114492</v>
      </c>
      <c r="U3272">
        <v>0.34507453652108711</v>
      </c>
      <c r="V3272">
        <v>0</v>
      </c>
      <c r="W3272">
        <v>39.749125378181986</v>
      </c>
      <c r="X3272">
        <v>1.9287463492652797</v>
      </c>
      <c r="Y3272">
        <v>-0.99999999999999978</v>
      </c>
      <c r="Z3272">
        <v>-0.99999999999999978</v>
      </c>
      <c r="AA3272">
        <v>58.532330157708145</v>
      </c>
      <c r="AB3272">
        <v>7.2351838582623756E-2</v>
      </c>
      <c r="AC3272">
        <v>6.1835447764670197E-2</v>
      </c>
      <c r="AD3272">
        <v>0.26807593881522362</v>
      </c>
      <c r="AE3272">
        <v>20.113161258125871</v>
      </c>
      <c r="AF3272">
        <v>-0.99999999999999978</v>
      </c>
      <c r="AG3272">
        <v>-0.99999999999999978</v>
      </c>
      <c r="AH3272">
        <v>-0.99999999999999978</v>
      </c>
      <c r="AI3272">
        <v>0</v>
      </c>
      <c r="AJ3272">
        <v>0</v>
      </c>
      <c r="AK3272">
        <v>8.2125447652478034E-2</v>
      </c>
      <c r="AL3272">
        <v>0.18848536836249041</v>
      </c>
      <c r="AM3272">
        <v>0.15067771122475832</v>
      </c>
      <c r="AN3272">
        <v>0.20360401969873146</v>
      </c>
      <c r="AO3272">
        <v>4.1775700188813474</v>
      </c>
      <c r="AP3272">
        <v>6.03252733428074</v>
      </c>
      <c r="AQ3272">
        <v>36.787661687442927</v>
      </c>
      <c r="AR3272">
        <v>0.94437040627556534</v>
      </c>
      <c r="AS3272">
        <v>1.8793886210862951</v>
      </c>
      <c r="AT3272">
        <v>-0.99999999999999978</v>
      </c>
      <c r="AU3272">
        <v>-0.99999999999999978</v>
      </c>
      <c r="AV3272">
        <v>-2.0592089031337584</v>
      </c>
      <c r="AW3272">
        <v>66.055693561841593</v>
      </c>
      <c r="AX3272">
        <v>66.055693561841593</v>
      </c>
      <c r="AY3272">
        <v>1.0922704274366262E-2</v>
      </c>
      <c r="AZ3272">
        <v>-13.141848746087616</v>
      </c>
      <c r="BA3272">
        <v>1408.2043151927171</v>
      </c>
      <c r="CU3272" t="e">
        <v>#N/A</v>
      </c>
      <c r="CV3272" t="e">
        <v>#N/A</v>
      </c>
    </row>
    <row r="3273" spans="1:100" x14ac:dyDescent="0.25">
      <c r="A3273">
        <v>6676</v>
      </c>
      <c r="B3273" t="s">
        <v>3501</v>
      </c>
      <c r="C3273">
        <v>3</v>
      </c>
      <c r="D3273">
        <v>0.53895145951453893</v>
      </c>
      <c r="E3273">
        <v>5.518165563291301E-2</v>
      </c>
      <c r="F3273">
        <v>-0.36687009452835317</v>
      </c>
      <c r="G3273">
        <v>-0.351438196680396</v>
      </c>
      <c r="H3273">
        <v>6.9046254534117835E-2</v>
      </c>
      <c r="I3273">
        <v>0</v>
      </c>
      <c r="J3273">
        <v>4.1427752720470696</v>
      </c>
      <c r="K3273">
        <v>6.9046254534117835E-2</v>
      </c>
      <c r="L3273">
        <v>-0.99999999999999911</v>
      </c>
      <c r="M3273">
        <v>-0.99999999999999911</v>
      </c>
      <c r="N3273">
        <v>1.3809250906823567</v>
      </c>
      <c r="O3273">
        <v>4.3302885348812152</v>
      </c>
      <c r="P3273">
        <v>2.153674047632629E-2</v>
      </c>
      <c r="Q3273">
        <v>-2.2226815006803644</v>
      </c>
      <c r="R3273">
        <v>-0.71809578667497376</v>
      </c>
      <c r="S3273">
        <v>0.24030411121645237</v>
      </c>
      <c r="T3273">
        <v>9.9918334881258342E-2</v>
      </c>
      <c r="U3273">
        <v>2.8042573791821745E-3</v>
      </c>
      <c r="V3273">
        <v>0</v>
      </c>
      <c r="W3273">
        <v>10.959217957711003</v>
      </c>
      <c r="X3273">
        <v>2.5968547461331006E-2</v>
      </c>
      <c r="Y3273">
        <v>-0.99999999999999911</v>
      </c>
      <c r="Z3273">
        <v>-0.99999999999999911</v>
      </c>
      <c r="AA3273">
        <v>4.4956609850516012</v>
      </c>
      <c r="AB3273">
        <v>-0.10965698747214489</v>
      </c>
      <c r="AC3273">
        <v>-8.723433631773167E-2</v>
      </c>
      <c r="AD3273">
        <v>8.1982100070188163E-2</v>
      </c>
      <c r="AE3273">
        <v>-5.7454611859844231</v>
      </c>
      <c r="AF3273">
        <v>-0.99999999999999911</v>
      </c>
      <c r="AG3273">
        <v>-0.99999999999999911</v>
      </c>
      <c r="AH3273">
        <v>-0.99999999999999911</v>
      </c>
      <c r="AI3273">
        <v>0</v>
      </c>
      <c r="AJ3273">
        <v>0</v>
      </c>
      <c r="AK3273">
        <v>-2.4140644457272452E-2</v>
      </c>
      <c r="AL3273">
        <v>0.20825491406051566</v>
      </c>
      <c r="AM3273">
        <v>9.3115884312208907E-2</v>
      </c>
      <c r="AN3273">
        <v>0.44225291826243629</v>
      </c>
      <c r="AO3273">
        <v>2.2071938855188598</v>
      </c>
      <c r="AP3273">
        <v>12.097597526863487</v>
      </c>
      <c r="AQ3273">
        <v>15.101993229758071</v>
      </c>
      <c r="AR3273">
        <v>0.34302670347689274</v>
      </c>
      <c r="AS3273">
        <v>9.5014801995448844E-2</v>
      </c>
      <c r="AT3273">
        <v>-0.99999999999999911</v>
      </c>
      <c r="AU3273">
        <v>-0.99999999999999911</v>
      </c>
      <c r="AV3273">
        <v>-1.0695339833553696</v>
      </c>
      <c r="AW3273">
        <v>20.923547046796305</v>
      </c>
      <c r="AX3273">
        <v>20.923547046796305</v>
      </c>
      <c r="AY3273">
        <v>7.5924329228689691E-2</v>
      </c>
      <c r="AZ3273">
        <v>-31.144899405006299</v>
      </c>
      <c r="BA3273">
        <v>1311.596850944823</v>
      </c>
      <c r="CU3273" t="e">
        <v>#N/A</v>
      </c>
      <c r="CV3273" t="e">
        <v>#N/A</v>
      </c>
    </row>
    <row r="3274" spans="1:100" x14ac:dyDescent="0.25">
      <c r="A3274">
        <v>6677</v>
      </c>
      <c r="B3274" t="s">
        <v>3502</v>
      </c>
      <c r="C3274">
        <v>1</v>
      </c>
      <c r="D3274">
        <v>3.6780808625294901</v>
      </c>
      <c r="E3274">
        <v>2.1757476414710399E-2</v>
      </c>
      <c r="F3274">
        <v>5.7515663270048999E-2</v>
      </c>
      <c r="G3274">
        <v>6.3638324821297304E-2</v>
      </c>
      <c r="H3274">
        <v>4.4731895715573101E-2</v>
      </c>
      <c r="I3274">
        <v>0</v>
      </c>
      <c r="J3274">
        <v>2.6839137429343798</v>
      </c>
      <c r="K3274">
        <v>4.4731895715573101E-2</v>
      </c>
      <c r="L3274">
        <v>-1</v>
      </c>
      <c r="M3274">
        <v>-1</v>
      </c>
      <c r="N3274">
        <v>0.894637914311463</v>
      </c>
      <c r="O3274">
        <v>6.42563293028517</v>
      </c>
      <c r="P3274">
        <v>8.4867148022695807E-2</v>
      </c>
      <c r="Q3274">
        <v>0.153507344323627</v>
      </c>
      <c r="R3274">
        <v>5.0277871893111802E-2</v>
      </c>
      <c r="S3274">
        <v>0.32916601326620298</v>
      </c>
      <c r="T3274">
        <v>0.23975694309620599</v>
      </c>
      <c r="U3274">
        <v>4.00147922229208E-2</v>
      </c>
      <c r="V3274">
        <v>-3.2092616958779002E-3</v>
      </c>
      <c r="W3274">
        <v>22.4398636469551</v>
      </c>
      <c r="X3274">
        <v>0.57887640222380699</v>
      </c>
      <c r="Y3274">
        <v>-1</v>
      </c>
      <c r="Z3274">
        <v>-1</v>
      </c>
      <c r="AA3274">
        <v>33.0321732872819</v>
      </c>
      <c r="AB3274">
        <v>0.100272451404467</v>
      </c>
      <c r="AC3274">
        <v>4.1627991656747201E-2</v>
      </c>
      <c r="AD3274">
        <v>6.8940192307458195E-2</v>
      </c>
      <c r="AE3274">
        <v>10.542031768433599</v>
      </c>
      <c r="AF3274">
        <v>-1</v>
      </c>
      <c r="AG3274">
        <v>-1</v>
      </c>
      <c r="AH3274">
        <v>-1</v>
      </c>
      <c r="AI3274">
        <v>-6.4806894010443399E-4</v>
      </c>
      <c r="AJ3274">
        <v>-3.2092616958779002E-3</v>
      </c>
      <c r="AK3274">
        <v>0.108545496552842</v>
      </c>
      <c r="AL3274">
        <v>6.3541779719447203E-2</v>
      </c>
      <c r="AM3274">
        <v>0.14516971361987499</v>
      </c>
      <c r="AN3274">
        <v>6.2411759814733403E-2</v>
      </c>
      <c r="AO3274">
        <v>4.1719703232610899</v>
      </c>
      <c r="AP3274">
        <v>1.87800289396557</v>
      </c>
      <c r="AQ3274">
        <v>25.123777389889501</v>
      </c>
      <c r="AR3274">
        <v>0.60572848688945202</v>
      </c>
      <c r="AS3274">
        <v>0.62360829793938</v>
      </c>
      <c r="AT3274">
        <v>-1</v>
      </c>
      <c r="AU3274">
        <v>-1</v>
      </c>
      <c r="AV3274">
        <v>0.113916196714409</v>
      </c>
      <c r="AW3274">
        <v>41.335809111532598</v>
      </c>
      <c r="AX3274">
        <v>41.001921563142801</v>
      </c>
      <c r="AY3274">
        <v>9.6368259759583505E-2</v>
      </c>
      <c r="AZ3274">
        <v>-14.145392237927799</v>
      </c>
      <c r="BA3274">
        <v>1350</v>
      </c>
    </row>
    <row r="3275" spans="1:100" x14ac:dyDescent="0.25">
      <c r="A3275">
        <v>6678</v>
      </c>
      <c r="B3275" t="s">
        <v>3503</v>
      </c>
      <c r="C3275">
        <v>1</v>
      </c>
      <c r="D3275">
        <v>3.6780808625294901</v>
      </c>
      <c r="E3275">
        <v>2.1757476414710399E-2</v>
      </c>
      <c r="F3275">
        <v>5.7515663270048999E-2</v>
      </c>
      <c r="G3275">
        <v>6.3638324821297304E-2</v>
      </c>
      <c r="H3275">
        <v>4.4731895715573101E-2</v>
      </c>
      <c r="I3275">
        <v>0</v>
      </c>
      <c r="J3275">
        <v>2.6839137429343798</v>
      </c>
      <c r="K3275">
        <v>4.4731895715573101E-2</v>
      </c>
      <c r="L3275">
        <v>-1</v>
      </c>
      <c r="M3275">
        <v>-1</v>
      </c>
      <c r="N3275">
        <v>0.894637914311463</v>
      </c>
      <c r="O3275">
        <v>6.42563293028517</v>
      </c>
      <c r="P3275">
        <v>8.4867148022695807E-2</v>
      </c>
      <c r="Q3275">
        <v>0.153507344323627</v>
      </c>
      <c r="R3275">
        <v>5.0277871893111802E-2</v>
      </c>
      <c r="S3275">
        <v>0.32916601326620298</v>
      </c>
      <c r="T3275">
        <v>0.23975694309620599</v>
      </c>
      <c r="U3275">
        <v>4.00147922229208E-2</v>
      </c>
      <c r="V3275">
        <v>-3.2092616958779002E-3</v>
      </c>
      <c r="W3275">
        <v>22.4398636469551</v>
      </c>
      <c r="X3275">
        <v>0.57887640222380699</v>
      </c>
      <c r="Y3275">
        <v>-1</v>
      </c>
      <c r="Z3275">
        <v>-1</v>
      </c>
      <c r="AA3275">
        <v>33.0321732872819</v>
      </c>
      <c r="AB3275">
        <v>0.100272451404467</v>
      </c>
      <c r="AC3275">
        <v>4.1627991656747201E-2</v>
      </c>
      <c r="AD3275">
        <v>6.8940192307458195E-2</v>
      </c>
      <c r="AE3275">
        <v>10.542031768433599</v>
      </c>
      <c r="AF3275">
        <v>-1</v>
      </c>
      <c r="AG3275">
        <v>-1</v>
      </c>
      <c r="AH3275">
        <v>-1</v>
      </c>
      <c r="AI3275">
        <v>-6.4806894010443399E-4</v>
      </c>
      <c r="AJ3275">
        <v>-3.2092616958779002E-3</v>
      </c>
      <c r="AK3275">
        <v>0.108545496552842</v>
      </c>
      <c r="AL3275">
        <v>6.3541779719447203E-2</v>
      </c>
      <c r="AM3275">
        <v>0.14516971361987499</v>
      </c>
      <c r="AN3275">
        <v>6.2411759814733403E-2</v>
      </c>
      <c r="AO3275">
        <v>4.1719703232610899</v>
      </c>
      <c r="AP3275">
        <v>1.87800289396557</v>
      </c>
      <c r="AQ3275">
        <v>25.123777389889501</v>
      </c>
      <c r="AR3275">
        <v>0.60572848688945202</v>
      </c>
      <c r="AS3275">
        <v>0.62360829793938</v>
      </c>
      <c r="AT3275">
        <v>-1</v>
      </c>
      <c r="AU3275">
        <v>-1</v>
      </c>
      <c r="AV3275">
        <v>0.113916196714409</v>
      </c>
      <c r="AW3275">
        <v>41.335809111532598</v>
      </c>
      <c r="AX3275">
        <v>41.001921563142801</v>
      </c>
      <c r="AY3275">
        <v>9.6368259759583505E-2</v>
      </c>
      <c r="AZ3275">
        <v>-14.145392237927799</v>
      </c>
      <c r="BA3275">
        <v>1350</v>
      </c>
    </row>
    <row r="3276" spans="1:100" x14ac:dyDescent="0.25">
      <c r="A3276">
        <v>6679</v>
      </c>
      <c r="B3276" t="s">
        <v>3504</v>
      </c>
      <c r="C3276">
        <v>1</v>
      </c>
      <c r="D3276">
        <v>3.6780808625294901</v>
      </c>
      <c r="E3276">
        <v>2.1757476414710399E-2</v>
      </c>
      <c r="F3276">
        <v>5.7515663270048999E-2</v>
      </c>
      <c r="G3276">
        <v>6.3638324821297304E-2</v>
      </c>
      <c r="H3276">
        <v>4.4731895715573101E-2</v>
      </c>
      <c r="I3276">
        <v>0</v>
      </c>
      <c r="J3276">
        <v>2.6839137429343798</v>
      </c>
      <c r="K3276">
        <v>4.4731895715573101E-2</v>
      </c>
      <c r="L3276">
        <v>-1</v>
      </c>
      <c r="M3276">
        <v>-1</v>
      </c>
      <c r="N3276">
        <v>0.894637914311463</v>
      </c>
      <c r="O3276">
        <v>6.42563293028517</v>
      </c>
      <c r="P3276">
        <v>8.4867148022695807E-2</v>
      </c>
      <c r="Q3276">
        <v>0.153507344323627</v>
      </c>
      <c r="R3276">
        <v>5.0277871893111802E-2</v>
      </c>
      <c r="S3276">
        <v>0.32916601326620298</v>
      </c>
      <c r="T3276">
        <v>0.23975694309620599</v>
      </c>
      <c r="U3276">
        <v>4.00147922229208E-2</v>
      </c>
      <c r="V3276">
        <v>-3.2092616958779002E-3</v>
      </c>
      <c r="W3276">
        <v>22.4398636469551</v>
      </c>
      <c r="X3276">
        <v>0.57887640222380699</v>
      </c>
      <c r="Y3276">
        <v>-1</v>
      </c>
      <c r="Z3276">
        <v>-1</v>
      </c>
      <c r="AA3276">
        <v>33.0321732872819</v>
      </c>
      <c r="AB3276">
        <v>0.100272451404467</v>
      </c>
      <c r="AC3276">
        <v>4.1627991656747201E-2</v>
      </c>
      <c r="AD3276">
        <v>6.8940192307458195E-2</v>
      </c>
      <c r="AE3276">
        <v>10.542031768433599</v>
      </c>
      <c r="AF3276">
        <v>-1</v>
      </c>
      <c r="AG3276">
        <v>-1</v>
      </c>
      <c r="AH3276">
        <v>-1</v>
      </c>
      <c r="AI3276">
        <v>-6.4806894010443399E-4</v>
      </c>
      <c r="AJ3276">
        <v>-3.2092616958779002E-3</v>
      </c>
      <c r="AK3276">
        <v>0.108545496552842</v>
      </c>
      <c r="AL3276">
        <v>6.3541779719447203E-2</v>
      </c>
      <c r="AM3276">
        <v>0.14516971361987499</v>
      </c>
      <c r="AN3276">
        <v>6.2411759814733403E-2</v>
      </c>
      <c r="AO3276">
        <v>4.1719703232610899</v>
      </c>
      <c r="AP3276">
        <v>1.87800289396557</v>
      </c>
      <c r="AQ3276">
        <v>25.123777389889501</v>
      </c>
      <c r="AR3276">
        <v>0.60572848688945202</v>
      </c>
      <c r="AS3276">
        <v>0.62360829793938</v>
      </c>
      <c r="AT3276">
        <v>-1</v>
      </c>
      <c r="AU3276">
        <v>-1</v>
      </c>
      <c r="AV3276">
        <v>0.113916196714409</v>
      </c>
      <c r="AW3276">
        <v>41.335809111532598</v>
      </c>
      <c r="AX3276">
        <v>41.001921563142801</v>
      </c>
      <c r="AY3276">
        <v>9.6368259759583505E-2</v>
      </c>
      <c r="AZ3276">
        <v>-14.145392237927799</v>
      </c>
      <c r="BA3276">
        <v>1350</v>
      </c>
    </row>
    <row r="3277" spans="1:100" x14ac:dyDescent="0.25">
      <c r="A3277">
        <v>6680</v>
      </c>
      <c r="B3277" t="s">
        <v>3505</v>
      </c>
      <c r="C3277">
        <v>1</v>
      </c>
      <c r="D3277">
        <v>3.6780808625294901</v>
      </c>
      <c r="E3277">
        <v>2.1757476414710399E-2</v>
      </c>
      <c r="F3277">
        <v>5.7515663270048999E-2</v>
      </c>
      <c r="G3277">
        <v>6.3638324821297304E-2</v>
      </c>
      <c r="H3277">
        <v>4.4731895715573101E-2</v>
      </c>
      <c r="I3277">
        <v>0</v>
      </c>
      <c r="J3277">
        <v>2.6839137429343798</v>
      </c>
      <c r="K3277">
        <v>4.4731895715573101E-2</v>
      </c>
      <c r="L3277">
        <v>-1</v>
      </c>
      <c r="M3277">
        <v>-1</v>
      </c>
      <c r="N3277">
        <v>0.894637914311463</v>
      </c>
      <c r="O3277">
        <v>6.42563293028517</v>
      </c>
      <c r="P3277">
        <v>8.4867148022695807E-2</v>
      </c>
      <c r="Q3277">
        <v>0.153507344323627</v>
      </c>
      <c r="R3277">
        <v>5.0277871893111802E-2</v>
      </c>
      <c r="S3277">
        <v>0.32916601326620298</v>
      </c>
      <c r="T3277">
        <v>0.23975694309620599</v>
      </c>
      <c r="U3277">
        <v>4.00147922229208E-2</v>
      </c>
      <c r="V3277">
        <v>-3.2092616958779002E-3</v>
      </c>
      <c r="W3277">
        <v>22.4398636469551</v>
      </c>
      <c r="X3277">
        <v>0.57887640222380699</v>
      </c>
      <c r="Y3277">
        <v>-1</v>
      </c>
      <c r="Z3277">
        <v>-1</v>
      </c>
      <c r="AA3277">
        <v>33.0321732872819</v>
      </c>
      <c r="AB3277">
        <v>0.100272451404467</v>
      </c>
      <c r="AC3277">
        <v>4.1627991656747201E-2</v>
      </c>
      <c r="AD3277">
        <v>6.8940192307458195E-2</v>
      </c>
      <c r="AE3277">
        <v>10.542031768433599</v>
      </c>
      <c r="AF3277">
        <v>-1</v>
      </c>
      <c r="AG3277">
        <v>-1</v>
      </c>
      <c r="AH3277">
        <v>-1</v>
      </c>
      <c r="AI3277">
        <v>-6.4806894010443399E-4</v>
      </c>
      <c r="AJ3277">
        <v>-3.2092616958779002E-3</v>
      </c>
      <c r="AK3277">
        <v>0.108545496552842</v>
      </c>
      <c r="AL3277">
        <v>6.3541779719447203E-2</v>
      </c>
      <c r="AM3277">
        <v>0.14516971361987499</v>
      </c>
      <c r="AN3277">
        <v>6.2411759814733403E-2</v>
      </c>
      <c r="AO3277">
        <v>4.1719703232610899</v>
      </c>
      <c r="AP3277">
        <v>1.87800289396557</v>
      </c>
      <c r="AQ3277">
        <v>25.123777389889501</v>
      </c>
      <c r="AR3277">
        <v>0.60572848688945202</v>
      </c>
      <c r="AS3277">
        <v>0.62360829793938</v>
      </c>
      <c r="AT3277">
        <v>-1</v>
      </c>
      <c r="AU3277">
        <v>-1</v>
      </c>
      <c r="AV3277">
        <v>0.113916196714409</v>
      </c>
      <c r="AW3277">
        <v>41.335809111532598</v>
      </c>
      <c r="AX3277">
        <v>41.001921563142801</v>
      </c>
      <c r="AY3277">
        <v>9.6368259759583505E-2</v>
      </c>
      <c r="AZ3277">
        <v>-14.145392237927799</v>
      </c>
      <c r="BA3277">
        <v>1350</v>
      </c>
    </row>
    <row r="3278" spans="1:100" x14ac:dyDescent="0.25">
      <c r="A3278">
        <v>6681</v>
      </c>
      <c r="B3278" t="s">
        <v>3506</v>
      </c>
      <c r="C3278">
        <v>1</v>
      </c>
      <c r="D3278">
        <v>3.6780808625294901</v>
      </c>
      <c r="E3278">
        <v>2.1757476414710399E-2</v>
      </c>
      <c r="F3278">
        <v>5.7515663270048999E-2</v>
      </c>
      <c r="G3278">
        <v>6.3638324821297304E-2</v>
      </c>
      <c r="H3278">
        <v>4.4731895715573101E-2</v>
      </c>
      <c r="I3278">
        <v>0</v>
      </c>
      <c r="J3278">
        <v>2.6839137429343798</v>
      </c>
      <c r="K3278">
        <v>4.4731895715573101E-2</v>
      </c>
      <c r="L3278">
        <v>-1</v>
      </c>
      <c r="M3278">
        <v>-1</v>
      </c>
      <c r="N3278">
        <v>0.894637914311463</v>
      </c>
      <c r="O3278">
        <v>6.42563293028517</v>
      </c>
      <c r="P3278">
        <v>8.4867148022695807E-2</v>
      </c>
      <c r="Q3278">
        <v>0.153507344323627</v>
      </c>
      <c r="R3278">
        <v>5.0277871893111802E-2</v>
      </c>
      <c r="S3278">
        <v>0.32916601326620298</v>
      </c>
      <c r="T3278">
        <v>0.23975694309620599</v>
      </c>
      <c r="U3278">
        <v>4.00147922229208E-2</v>
      </c>
      <c r="V3278">
        <v>-3.2092616958779002E-3</v>
      </c>
      <c r="W3278">
        <v>22.4398636469551</v>
      </c>
      <c r="X3278">
        <v>0.57887640222380699</v>
      </c>
      <c r="Y3278">
        <v>-1</v>
      </c>
      <c r="Z3278">
        <v>-1</v>
      </c>
      <c r="AA3278">
        <v>33.0321732872819</v>
      </c>
      <c r="AB3278">
        <v>0.100272451404467</v>
      </c>
      <c r="AC3278">
        <v>4.1627991656747201E-2</v>
      </c>
      <c r="AD3278">
        <v>6.8940192307458195E-2</v>
      </c>
      <c r="AE3278">
        <v>10.542031768433599</v>
      </c>
      <c r="AF3278">
        <v>-1</v>
      </c>
      <c r="AG3278">
        <v>-1</v>
      </c>
      <c r="AH3278">
        <v>-1</v>
      </c>
      <c r="AI3278">
        <v>-6.4806894010443399E-4</v>
      </c>
      <c r="AJ3278">
        <v>-3.2092616958779002E-3</v>
      </c>
      <c r="AK3278">
        <v>0.108545496552842</v>
      </c>
      <c r="AL3278">
        <v>6.3541779719447203E-2</v>
      </c>
      <c r="AM3278">
        <v>0.14516971361987499</v>
      </c>
      <c r="AN3278">
        <v>6.2411759814733403E-2</v>
      </c>
      <c r="AO3278">
        <v>4.1719703232610899</v>
      </c>
      <c r="AP3278">
        <v>1.87800289396557</v>
      </c>
      <c r="AQ3278">
        <v>25.123777389889501</v>
      </c>
      <c r="AR3278">
        <v>0.60572848688945202</v>
      </c>
      <c r="AS3278">
        <v>0.62360829793938</v>
      </c>
      <c r="AT3278">
        <v>-1</v>
      </c>
      <c r="AU3278">
        <v>-1</v>
      </c>
      <c r="AV3278">
        <v>0.113916196714409</v>
      </c>
      <c r="AW3278">
        <v>41.335809111532598</v>
      </c>
      <c r="AX3278">
        <v>41.001921563142801</v>
      </c>
      <c r="AY3278">
        <v>9.6368259759583505E-2</v>
      </c>
      <c r="AZ3278">
        <v>-14.145392237927799</v>
      </c>
      <c r="BA3278">
        <v>1350</v>
      </c>
    </row>
    <row r="3279" spans="1:100" x14ac:dyDescent="0.25">
      <c r="A3279">
        <v>6682</v>
      </c>
      <c r="B3279" t="s">
        <v>3507</v>
      </c>
      <c r="C3279">
        <v>1</v>
      </c>
      <c r="D3279">
        <v>3.6780808625294901</v>
      </c>
      <c r="E3279">
        <v>2.1757476414710399E-2</v>
      </c>
      <c r="F3279">
        <v>5.7515663270048999E-2</v>
      </c>
      <c r="G3279">
        <v>6.3638324821297304E-2</v>
      </c>
      <c r="H3279">
        <v>4.4731895715573101E-2</v>
      </c>
      <c r="I3279">
        <v>0</v>
      </c>
      <c r="J3279">
        <v>2.6839137429343798</v>
      </c>
      <c r="K3279">
        <v>4.4731895715573101E-2</v>
      </c>
      <c r="L3279">
        <v>-1</v>
      </c>
      <c r="M3279">
        <v>-1</v>
      </c>
      <c r="N3279">
        <v>0.894637914311463</v>
      </c>
      <c r="O3279">
        <v>6.42563293028517</v>
      </c>
      <c r="P3279">
        <v>8.4867148022695807E-2</v>
      </c>
      <c r="Q3279">
        <v>0.153507344323627</v>
      </c>
      <c r="R3279">
        <v>5.0277871893111802E-2</v>
      </c>
      <c r="S3279">
        <v>0.32916601326620298</v>
      </c>
      <c r="T3279">
        <v>0.23975694309620599</v>
      </c>
      <c r="U3279">
        <v>4.00147922229208E-2</v>
      </c>
      <c r="V3279">
        <v>-3.2092616958779002E-3</v>
      </c>
      <c r="W3279">
        <v>22.4398636469551</v>
      </c>
      <c r="X3279">
        <v>0.57887640222380699</v>
      </c>
      <c r="Y3279">
        <v>-1</v>
      </c>
      <c r="Z3279">
        <v>-1</v>
      </c>
      <c r="AA3279">
        <v>33.0321732872819</v>
      </c>
      <c r="AB3279">
        <v>0.100272451404467</v>
      </c>
      <c r="AC3279">
        <v>4.1627991656747201E-2</v>
      </c>
      <c r="AD3279">
        <v>6.8940192307458195E-2</v>
      </c>
      <c r="AE3279">
        <v>10.542031768433599</v>
      </c>
      <c r="AF3279">
        <v>-1</v>
      </c>
      <c r="AG3279">
        <v>-1</v>
      </c>
      <c r="AH3279">
        <v>-1</v>
      </c>
      <c r="AI3279">
        <v>-6.4806894010443399E-4</v>
      </c>
      <c r="AJ3279">
        <v>-3.2092616958779002E-3</v>
      </c>
      <c r="AK3279">
        <v>0.108545496552842</v>
      </c>
      <c r="AL3279">
        <v>6.3541779719447203E-2</v>
      </c>
      <c r="AM3279">
        <v>0.14516971361987499</v>
      </c>
      <c r="AN3279">
        <v>6.2411759814733403E-2</v>
      </c>
      <c r="AO3279">
        <v>4.1719703232610899</v>
      </c>
      <c r="AP3279">
        <v>1.87800289396557</v>
      </c>
      <c r="AQ3279">
        <v>25.123777389889501</v>
      </c>
      <c r="AR3279">
        <v>0.60572848688945202</v>
      </c>
      <c r="AS3279">
        <v>0.62360829793938</v>
      </c>
      <c r="AT3279">
        <v>-1</v>
      </c>
      <c r="AU3279">
        <v>-1</v>
      </c>
      <c r="AV3279">
        <v>0.113916196714409</v>
      </c>
      <c r="AW3279">
        <v>41.335809111532598</v>
      </c>
      <c r="AX3279">
        <v>41.001921563142801</v>
      </c>
      <c r="AY3279">
        <v>9.6368259759583505E-2</v>
      </c>
      <c r="AZ3279">
        <v>-14.145392237927799</v>
      </c>
      <c r="BA3279">
        <v>1350</v>
      </c>
    </row>
    <row r="3280" spans="1:100" x14ac:dyDescent="0.25">
      <c r="A3280">
        <v>6683</v>
      </c>
      <c r="B3280" t="s">
        <v>3508</v>
      </c>
      <c r="C3280">
        <v>1</v>
      </c>
      <c r="D3280">
        <v>3.6780808625294901</v>
      </c>
      <c r="E3280">
        <v>2.1757476414710399E-2</v>
      </c>
      <c r="F3280">
        <v>5.7515663270048999E-2</v>
      </c>
      <c r="G3280">
        <v>6.3638324821297304E-2</v>
      </c>
      <c r="H3280">
        <v>4.4731895715573101E-2</v>
      </c>
      <c r="I3280">
        <v>0</v>
      </c>
      <c r="J3280">
        <v>2.6839137429343798</v>
      </c>
      <c r="K3280">
        <v>4.4731895715573101E-2</v>
      </c>
      <c r="L3280">
        <v>-1</v>
      </c>
      <c r="M3280">
        <v>-1</v>
      </c>
      <c r="N3280">
        <v>0.894637914311463</v>
      </c>
      <c r="O3280">
        <v>6.42563293028517</v>
      </c>
      <c r="P3280">
        <v>8.4867148022695807E-2</v>
      </c>
      <c r="Q3280">
        <v>0.153507344323627</v>
      </c>
      <c r="R3280">
        <v>5.0277871893111802E-2</v>
      </c>
      <c r="S3280">
        <v>0.32916601326620298</v>
      </c>
      <c r="T3280">
        <v>0.23975694309620599</v>
      </c>
      <c r="U3280">
        <v>4.00147922229208E-2</v>
      </c>
      <c r="V3280">
        <v>-3.2092616958779002E-3</v>
      </c>
      <c r="W3280">
        <v>22.4398636469551</v>
      </c>
      <c r="X3280">
        <v>0.57887640222380699</v>
      </c>
      <c r="Y3280">
        <v>-1</v>
      </c>
      <c r="Z3280">
        <v>-1</v>
      </c>
      <c r="AA3280">
        <v>33.0321732872819</v>
      </c>
      <c r="AB3280">
        <v>0.100272451404467</v>
      </c>
      <c r="AC3280">
        <v>4.1627991656747201E-2</v>
      </c>
      <c r="AD3280">
        <v>6.8940192307458195E-2</v>
      </c>
      <c r="AE3280">
        <v>10.542031768433599</v>
      </c>
      <c r="AF3280">
        <v>-1</v>
      </c>
      <c r="AG3280">
        <v>-1</v>
      </c>
      <c r="AH3280">
        <v>-1</v>
      </c>
      <c r="AI3280">
        <v>-6.4806894010443399E-4</v>
      </c>
      <c r="AJ3280">
        <v>-3.2092616958779002E-3</v>
      </c>
      <c r="AK3280">
        <v>0.108545496552842</v>
      </c>
      <c r="AL3280">
        <v>6.3541779719447203E-2</v>
      </c>
      <c r="AM3280">
        <v>0.14516971361987499</v>
      </c>
      <c r="AN3280">
        <v>6.2411759814733403E-2</v>
      </c>
      <c r="AO3280">
        <v>4.1719703232610899</v>
      </c>
      <c r="AP3280">
        <v>1.87800289396557</v>
      </c>
      <c r="AQ3280">
        <v>25.123777389889501</v>
      </c>
      <c r="AR3280">
        <v>0.60572848688945202</v>
      </c>
      <c r="AS3280">
        <v>0.62360829793938</v>
      </c>
      <c r="AT3280">
        <v>-1</v>
      </c>
      <c r="AU3280">
        <v>-1</v>
      </c>
      <c r="AV3280">
        <v>0.113916196714409</v>
      </c>
      <c r="AW3280">
        <v>41.335809111532598</v>
      </c>
      <c r="AX3280">
        <v>41.001921563142801</v>
      </c>
      <c r="AY3280">
        <v>9.6368259759583505E-2</v>
      </c>
      <c r="AZ3280">
        <v>-14.145392237927799</v>
      </c>
      <c r="BA3280">
        <v>1350</v>
      </c>
    </row>
    <row r="3281" spans="1:100" x14ac:dyDescent="0.25">
      <c r="A3281">
        <v>6684</v>
      </c>
      <c r="B3281" t="s">
        <v>624</v>
      </c>
      <c r="C3281">
        <v>1</v>
      </c>
      <c r="D3281">
        <v>3.6780808625294901</v>
      </c>
      <c r="E3281">
        <v>2.1757476414710399E-2</v>
      </c>
      <c r="F3281">
        <v>5.7515663270048999E-2</v>
      </c>
      <c r="G3281">
        <v>6.3638324821297304E-2</v>
      </c>
      <c r="H3281">
        <v>4.4731895715573101E-2</v>
      </c>
      <c r="I3281">
        <v>0</v>
      </c>
      <c r="J3281">
        <v>2.6839137429343798</v>
      </c>
      <c r="K3281">
        <v>4.4731895715573101E-2</v>
      </c>
      <c r="L3281">
        <v>-1</v>
      </c>
      <c r="M3281">
        <v>-1</v>
      </c>
      <c r="N3281">
        <v>0.894637914311463</v>
      </c>
      <c r="O3281">
        <v>6.42563293028517</v>
      </c>
      <c r="P3281">
        <v>8.4867148022695807E-2</v>
      </c>
      <c r="Q3281">
        <v>0.153507344323627</v>
      </c>
      <c r="R3281">
        <v>5.0277871893111802E-2</v>
      </c>
      <c r="S3281">
        <v>0.32916601326620298</v>
      </c>
      <c r="T3281">
        <v>0.23975694309620599</v>
      </c>
      <c r="U3281">
        <v>4.00147922229208E-2</v>
      </c>
      <c r="V3281">
        <v>-3.2092616958779002E-3</v>
      </c>
      <c r="W3281">
        <v>22.4398636469551</v>
      </c>
      <c r="X3281">
        <v>0.57887640222380699</v>
      </c>
      <c r="Y3281">
        <v>-1</v>
      </c>
      <c r="Z3281">
        <v>-1</v>
      </c>
      <c r="AA3281">
        <v>33.0321732872819</v>
      </c>
      <c r="AB3281">
        <v>0.100272451404467</v>
      </c>
      <c r="AC3281">
        <v>4.1627991656747201E-2</v>
      </c>
      <c r="AD3281">
        <v>6.8940192307458195E-2</v>
      </c>
      <c r="AE3281">
        <v>10.542031768433599</v>
      </c>
      <c r="AF3281">
        <v>-1</v>
      </c>
      <c r="AG3281">
        <v>-1</v>
      </c>
      <c r="AH3281">
        <v>-1</v>
      </c>
      <c r="AI3281">
        <v>-6.4806894010443399E-4</v>
      </c>
      <c r="AJ3281">
        <v>-3.2092616958779002E-3</v>
      </c>
      <c r="AK3281">
        <v>0.108545496552842</v>
      </c>
      <c r="AL3281">
        <v>6.3541779719447203E-2</v>
      </c>
      <c r="AM3281">
        <v>0.14516971361987499</v>
      </c>
      <c r="AN3281">
        <v>6.2411759814733403E-2</v>
      </c>
      <c r="AO3281">
        <v>4.1719703232610899</v>
      </c>
      <c r="AP3281">
        <v>1.87800289396557</v>
      </c>
      <c r="AQ3281">
        <v>25.123777389889501</v>
      </c>
      <c r="AR3281">
        <v>0.60572848688945202</v>
      </c>
      <c r="AS3281">
        <v>0.62360829793938</v>
      </c>
      <c r="AT3281">
        <v>-1</v>
      </c>
      <c r="AU3281">
        <v>-1</v>
      </c>
      <c r="AV3281">
        <v>0.113916196714409</v>
      </c>
      <c r="AW3281">
        <v>41.335809111532598</v>
      </c>
      <c r="AX3281">
        <v>41.001921563142801</v>
      </c>
      <c r="AY3281">
        <v>9.6368259759583505E-2</v>
      </c>
      <c r="AZ3281">
        <v>-14.145392237927799</v>
      </c>
      <c r="BA3281">
        <v>1350</v>
      </c>
    </row>
    <row r="3282" spans="1:100" x14ac:dyDescent="0.25">
      <c r="A3282">
        <v>6685</v>
      </c>
      <c r="B3282" t="s">
        <v>3509</v>
      </c>
      <c r="C3282">
        <v>3</v>
      </c>
      <c r="D3282">
        <v>2.8868308237803841</v>
      </c>
      <c r="E3282">
        <v>0</v>
      </c>
      <c r="F3282">
        <v>-0.14266247858269754</v>
      </c>
      <c r="G3282">
        <v>-0.14266247858269754</v>
      </c>
      <c r="H3282">
        <v>-5.2919780353476456E-2</v>
      </c>
      <c r="I3282">
        <v>0</v>
      </c>
      <c r="J3282">
        <v>-3.1751868212085874</v>
      </c>
      <c r="K3282">
        <v>-5.2919780353476456E-2</v>
      </c>
      <c r="L3282">
        <v>-0.99999999999999833</v>
      </c>
      <c r="M3282">
        <v>-0.99999999999999833</v>
      </c>
      <c r="N3282">
        <v>-1.0583956070695293</v>
      </c>
      <c r="O3282">
        <v>-0.43101847601089904</v>
      </c>
      <c r="P3282">
        <v>-0.35514996577997532</v>
      </c>
      <c r="Q3282">
        <v>-4.0274326553428965</v>
      </c>
      <c r="R3282">
        <v>-1.373623780830624</v>
      </c>
      <c r="S3282">
        <v>0.37429692877265802</v>
      </c>
      <c r="T3282">
        <v>0.411214147685106</v>
      </c>
      <c r="U3282">
        <v>8.2401361459067179E-2</v>
      </c>
      <c r="V3282">
        <v>0</v>
      </c>
      <c r="W3282">
        <v>36.833288730812299</v>
      </c>
      <c r="X3282">
        <v>1.2459171169992818</v>
      </c>
      <c r="Y3282">
        <v>-0.99999999999999833</v>
      </c>
      <c r="Z3282">
        <v>-0.99999999999999833</v>
      </c>
      <c r="AA3282">
        <v>37.373953739661182</v>
      </c>
      <c r="AB3282">
        <v>-1.9753353769007866E-2</v>
      </c>
      <c r="AC3282">
        <v>-1.0231960090803443E-2</v>
      </c>
      <c r="AD3282">
        <v>6.827108965340116E-2</v>
      </c>
      <c r="AE3282">
        <v>1.914288789679492</v>
      </c>
      <c r="AF3282">
        <v>-0.99999999999999833</v>
      </c>
      <c r="AG3282">
        <v>-0.99999999999999833</v>
      </c>
      <c r="AH3282">
        <v>-0.99999999999999833</v>
      </c>
      <c r="AI3282">
        <v>0</v>
      </c>
      <c r="AJ3282">
        <v>0</v>
      </c>
      <c r="AK3282">
        <v>4.2664603825289506E-2</v>
      </c>
      <c r="AL3282">
        <v>7.4655720637803624E-2</v>
      </c>
      <c r="AM3282">
        <v>0.4134302926150662</v>
      </c>
      <c r="AN3282">
        <v>-0.17660698239713715</v>
      </c>
      <c r="AO3282">
        <v>10.549080334503106</v>
      </c>
      <c r="AP3282">
        <v>-4.0418959567394115</v>
      </c>
      <c r="AQ3282">
        <v>33.658101909603708</v>
      </c>
      <c r="AR3282">
        <v>0.86791243791683093</v>
      </c>
      <c r="AS3282">
        <v>1.1929973366458055</v>
      </c>
      <c r="AT3282">
        <v>-0.99999999999999833</v>
      </c>
      <c r="AU3282">
        <v>-0.99999999999999833</v>
      </c>
      <c r="AV3282">
        <v>-1.5162862594133215</v>
      </c>
      <c r="AW3282">
        <v>32.90103930691086</v>
      </c>
      <c r="AX3282">
        <v>32.90103930691086</v>
      </c>
      <c r="AY3282">
        <v>-7.9007548443537468E-2</v>
      </c>
      <c r="AZ3282">
        <v>-38.167180651829966</v>
      </c>
      <c r="BA3282">
        <v>1371.4399531363747</v>
      </c>
      <c r="CU3282" t="e">
        <v>#N/A</v>
      </c>
      <c r="CV3282" t="e">
        <v>#N/A</v>
      </c>
    </row>
    <row r="3283" spans="1:100" x14ac:dyDescent="0.25">
      <c r="A3283">
        <v>6686</v>
      </c>
      <c r="B3283" t="s">
        <v>3510</v>
      </c>
      <c r="C3283">
        <v>3</v>
      </c>
      <c r="D3283">
        <v>6.7213794788259023</v>
      </c>
      <c r="E3283">
        <v>0</v>
      </c>
      <c r="F3283">
        <v>-1.3356159138573392E-2</v>
      </c>
      <c r="G3283">
        <v>-1.3356159138573392E-2</v>
      </c>
      <c r="H3283">
        <v>0.16278114034470453</v>
      </c>
      <c r="I3283">
        <v>0</v>
      </c>
      <c r="J3283">
        <v>9.7668684206822682</v>
      </c>
      <c r="K3283">
        <v>0.16278114034470453</v>
      </c>
      <c r="L3283">
        <v>-0.99999999999999956</v>
      </c>
      <c r="M3283">
        <v>-0.99999999999999956</v>
      </c>
      <c r="N3283">
        <v>3.2556228068940913</v>
      </c>
      <c r="O3283">
        <v>16.474891740369596</v>
      </c>
      <c r="P3283">
        <v>0.13695978793378727</v>
      </c>
      <c r="Q3283">
        <v>3.4365035638849077</v>
      </c>
      <c r="R3283">
        <v>1.1815857330311723</v>
      </c>
      <c r="S3283">
        <v>0.24218731723721426</v>
      </c>
      <c r="T3283">
        <v>0.27265555424018056</v>
      </c>
      <c r="U3283">
        <v>7.8150369894870193E-3</v>
      </c>
      <c r="V3283">
        <v>0</v>
      </c>
      <c r="W3283">
        <v>14.395070724887075</v>
      </c>
      <c r="X3283">
        <v>0.3226440999974845</v>
      </c>
      <c r="Y3283">
        <v>-0.99999999999999956</v>
      </c>
      <c r="Z3283">
        <v>-0.99999999999999956</v>
      </c>
      <c r="AA3283">
        <v>16.738213501614879</v>
      </c>
      <c r="AB3283">
        <v>-1.5628835667103363E-2</v>
      </c>
      <c r="AC3283">
        <v>0.14888466652416915</v>
      </c>
      <c r="AD3283">
        <v>-0.11002468998313317</v>
      </c>
      <c r="AE3283">
        <v>1.161557043696636</v>
      </c>
      <c r="AF3283">
        <v>-0.99999999999999956</v>
      </c>
      <c r="AG3283">
        <v>-0.99999999999999956</v>
      </c>
      <c r="AH3283">
        <v>-0.99999999999999956</v>
      </c>
      <c r="AI3283">
        <v>0</v>
      </c>
      <c r="AJ3283">
        <v>0</v>
      </c>
      <c r="AK3283">
        <v>0.33661830246720043</v>
      </c>
      <c r="AL3283">
        <v>-8.6186678259641353E-2</v>
      </c>
      <c r="AM3283">
        <v>-0.12697782384314935</v>
      </c>
      <c r="AN3283">
        <v>0.59075729614498929</v>
      </c>
      <c r="AO3283">
        <v>-1.4913540837427308</v>
      </c>
      <c r="AP3283">
        <v>14.337999012326536</v>
      </c>
      <c r="AQ3283">
        <v>24.161939145569335</v>
      </c>
      <c r="AR3283">
        <v>0.52265790846688187</v>
      </c>
      <c r="AS3283">
        <v>0.48542524034218937</v>
      </c>
      <c r="AT3283">
        <v>-0.99999999999999956</v>
      </c>
      <c r="AU3283">
        <v>-0.99999999999999956</v>
      </c>
      <c r="AV3283">
        <v>1.1682295738925985</v>
      </c>
      <c r="AW3283">
        <v>47.551104254311035</v>
      </c>
      <c r="AX3283">
        <v>47.551104254311035</v>
      </c>
      <c r="AY3283">
        <v>3.6336339431875128E-2</v>
      </c>
      <c r="AZ3283">
        <v>20.351431005325221</v>
      </c>
      <c r="BA3283">
        <v>1401.0899265530229</v>
      </c>
      <c r="CU3283" t="e">
        <v>#N/A</v>
      </c>
      <c r="CV3283" t="e">
        <v>#N/A</v>
      </c>
    </row>
    <row r="3284" spans="1:100" x14ac:dyDescent="0.25">
      <c r="A3284">
        <v>6687</v>
      </c>
      <c r="B3284" t="s">
        <v>3511</v>
      </c>
      <c r="C3284">
        <v>3</v>
      </c>
      <c r="D3284">
        <v>2.3583386265241182</v>
      </c>
      <c r="E3284">
        <v>0</v>
      </c>
      <c r="F3284">
        <v>1.2955267902397843E-2</v>
      </c>
      <c r="G3284">
        <v>1.2955267902397843E-2</v>
      </c>
      <c r="H3284">
        <v>0.12326718701269998</v>
      </c>
      <c r="I3284">
        <v>0</v>
      </c>
      <c r="J3284">
        <v>7.3960312207619978</v>
      </c>
      <c r="K3284">
        <v>0.12326718701269998</v>
      </c>
      <c r="L3284">
        <v>-0.99999999999999967</v>
      </c>
      <c r="M3284">
        <v>-0.99999999999999967</v>
      </c>
      <c r="N3284">
        <v>2.4653437402539993</v>
      </c>
      <c r="O3284">
        <v>9.7673251151885143</v>
      </c>
      <c r="P3284">
        <v>0.94859263068944677</v>
      </c>
      <c r="Q3284">
        <v>-0.55297246928034149</v>
      </c>
      <c r="R3284">
        <v>-0.15461898792431641</v>
      </c>
      <c r="S3284">
        <v>0.3333333333333332</v>
      </c>
      <c r="T3284">
        <v>0.19004771083011618</v>
      </c>
      <c r="U3284">
        <v>9.4670690475469929E-2</v>
      </c>
      <c r="V3284">
        <v>0</v>
      </c>
      <c r="W3284">
        <v>19.79138190504877</v>
      </c>
      <c r="X3284">
        <v>0.6355109965494119</v>
      </c>
      <c r="Y3284">
        <v>-0.99999999999999967</v>
      </c>
      <c r="Z3284">
        <v>-0.99999999999999967</v>
      </c>
      <c r="AA3284">
        <v>40.286427419888923</v>
      </c>
      <c r="AB3284">
        <v>0.41726432084264009</v>
      </c>
      <c r="AC3284">
        <v>-0.19884844696125892</v>
      </c>
      <c r="AD3284">
        <v>0.19457741617390834</v>
      </c>
      <c r="AE3284">
        <v>20.649664502764473</v>
      </c>
      <c r="AF3284">
        <v>-0.99999999999999967</v>
      </c>
      <c r="AG3284">
        <v>-0.99999999999999967</v>
      </c>
      <c r="AH3284">
        <v>-0.99999999999999967</v>
      </c>
      <c r="AI3284">
        <v>0</v>
      </c>
      <c r="AJ3284">
        <v>0</v>
      </c>
      <c r="AK3284">
        <v>-0.12901103530030006</v>
      </c>
      <c r="AL3284">
        <v>0.36795083042095933</v>
      </c>
      <c r="AM3284">
        <v>-4.6867608241514799E-2</v>
      </c>
      <c r="AN3284">
        <v>0.34196531970426192</v>
      </c>
      <c r="AO3284">
        <v>-1.8167453825393705</v>
      </c>
      <c r="AP3284">
        <v>10.388887144711344</v>
      </c>
      <c r="AQ3284">
        <v>27.187413125810767</v>
      </c>
      <c r="AR3284">
        <v>0.61805173463891938</v>
      </c>
      <c r="AS3284">
        <v>0.75877818356211213</v>
      </c>
      <c r="AT3284">
        <v>-0.99999999999999967</v>
      </c>
      <c r="AU3284">
        <v>-0.99999999999999967</v>
      </c>
      <c r="AV3284">
        <v>-0.14166372002191857</v>
      </c>
      <c r="AW3284">
        <v>60.442639679788797</v>
      </c>
      <c r="AX3284">
        <v>60.442639679788797</v>
      </c>
      <c r="AY3284">
        <v>0.13940892134662694</v>
      </c>
      <c r="AZ3284">
        <v>-15.923900554298289</v>
      </c>
      <c r="BA3284">
        <v>1368.5442998642393</v>
      </c>
    </row>
    <row r="3285" spans="1:100" x14ac:dyDescent="0.25">
      <c r="A3285">
        <v>6688</v>
      </c>
      <c r="B3285" t="s">
        <v>3512</v>
      </c>
      <c r="C3285">
        <v>1</v>
      </c>
      <c r="D3285">
        <v>3.6780808625294901</v>
      </c>
      <c r="E3285">
        <v>2.1757476414710399E-2</v>
      </c>
      <c r="F3285">
        <v>5.7515663270048999E-2</v>
      </c>
      <c r="G3285">
        <v>6.3638324821297304E-2</v>
      </c>
      <c r="H3285">
        <v>4.4731895715573101E-2</v>
      </c>
      <c r="I3285">
        <v>0</v>
      </c>
      <c r="J3285">
        <v>2.6839137429343798</v>
      </c>
      <c r="K3285">
        <v>4.4731895715573101E-2</v>
      </c>
      <c r="L3285">
        <v>-1</v>
      </c>
      <c r="M3285">
        <v>-1</v>
      </c>
      <c r="N3285">
        <v>0.894637914311463</v>
      </c>
      <c r="O3285">
        <v>6.42563293028517</v>
      </c>
      <c r="P3285">
        <v>8.4867148022695807E-2</v>
      </c>
      <c r="Q3285">
        <v>0.153507344323627</v>
      </c>
      <c r="R3285">
        <v>5.0277871893111802E-2</v>
      </c>
      <c r="S3285">
        <v>0.32916601326620298</v>
      </c>
      <c r="T3285">
        <v>0.23975694309620599</v>
      </c>
      <c r="U3285">
        <v>4.00147922229208E-2</v>
      </c>
      <c r="V3285">
        <v>-3.2092616958779002E-3</v>
      </c>
      <c r="W3285">
        <v>22.4398636469551</v>
      </c>
      <c r="X3285">
        <v>0.57887640222380699</v>
      </c>
      <c r="Y3285">
        <v>-1</v>
      </c>
      <c r="Z3285">
        <v>-1</v>
      </c>
      <c r="AA3285">
        <v>33.0321732872819</v>
      </c>
      <c r="AB3285">
        <v>0.100272451404467</v>
      </c>
      <c r="AC3285">
        <v>4.1627991656747201E-2</v>
      </c>
      <c r="AD3285">
        <v>6.8940192307458195E-2</v>
      </c>
      <c r="AE3285">
        <v>10.542031768433599</v>
      </c>
      <c r="AF3285">
        <v>-1</v>
      </c>
      <c r="AG3285">
        <v>-1</v>
      </c>
      <c r="AH3285">
        <v>-1</v>
      </c>
      <c r="AI3285">
        <v>-6.4806894010443399E-4</v>
      </c>
      <c r="AJ3285">
        <v>-3.2092616958779002E-3</v>
      </c>
      <c r="AK3285">
        <v>0.108545496552842</v>
      </c>
      <c r="AL3285">
        <v>6.3541779719447203E-2</v>
      </c>
      <c r="AM3285">
        <v>0.14516971361987499</v>
      </c>
      <c r="AN3285">
        <v>6.2411759814733403E-2</v>
      </c>
      <c r="AO3285">
        <v>4.1719703232610899</v>
      </c>
      <c r="AP3285">
        <v>1.87800289396557</v>
      </c>
      <c r="AQ3285">
        <v>25.123777389889501</v>
      </c>
      <c r="AR3285">
        <v>0.60572848688945202</v>
      </c>
      <c r="AS3285">
        <v>0.62360829793938</v>
      </c>
      <c r="AT3285">
        <v>-1</v>
      </c>
      <c r="AU3285">
        <v>-1</v>
      </c>
      <c r="AV3285">
        <v>0.113916196714409</v>
      </c>
      <c r="AW3285">
        <v>41.335809111532598</v>
      </c>
      <c r="AX3285">
        <v>41.001921563142801</v>
      </c>
      <c r="AY3285">
        <v>9.6368259759583505E-2</v>
      </c>
      <c r="AZ3285">
        <v>-14.145392237927799</v>
      </c>
      <c r="BA3285">
        <v>1350</v>
      </c>
    </row>
    <row r="3286" spans="1:100" x14ac:dyDescent="0.25">
      <c r="A3286">
        <v>6689</v>
      </c>
      <c r="B3286" t="s">
        <v>3513</v>
      </c>
      <c r="C3286">
        <v>3</v>
      </c>
      <c r="D3286">
        <v>6.6534149872908834</v>
      </c>
      <c r="E3286">
        <v>0.20852901887001363</v>
      </c>
      <c r="F3286">
        <v>7.6707896359716199E-2</v>
      </c>
      <c r="G3286">
        <v>0.12751257467981617</v>
      </c>
      <c r="H3286">
        <v>-0.10541226881660144</v>
      </c>
      <c r="I3286">
        <v>0</v>
      </c>
      <c r="J3286">
        <v>-6.3247361289960873</v>
      </c>
      <c r="K3286">
        <v>-0.10541226881660144</v>
      </c>
      <c r="L3286">
        <v>-0.99999999999999978</v>
      </c>
      <c r="M3286">
        <v>-0.99999999999999978</v>
      </c>
      <c r="N3286">
        <v>-2.1082453763320288</v>
      </c>
      <c r="O3286">
        <v>0.45619143297461795</v>
      </c>
      <c r="P3286">
        <v>1.1049595389244507E-2</v>
      </c>
      <c r="Q3286">
        <v>-0.71716053936571966</v>
      </c>
      <c r="R3286">
        <v>-0.29377235114770095</v>
      </c>
      <c r="S3286">
        <v>0.37633597462415597</v>
      </c>
      <c r="T3286">
        <v>0.21547411278441989</v>
      </c>
      <c r="U3286">
        <v>-1.4087839867554436E-2</v>
      </c>
      <c r="V3286">
        <v>0</v>
      </c>
      <c r="W3286">
        <v>27.325380654304919</v>
      </c>
      <c r="X3286">
        <v>0.53487338052521172</v>
      </c>
      <c r="Y3286">
        <v>-0.99999999999999978</v>
      </c>
      <c r="Z3286">
        <v>-0.99999999999999978</v>
      </c>
      <c r="AA3286">
        <v>37.675559571360218</v>
      </c>
      <c r="AB3286">
        <v>0.18796984222650862</v>
      </c>
      <c r="AC3286">
        <v>5.5252904977356798E-2</v>
      </c>
      <c r="AD3286">
        <v>-3.0343721839805608E-2</v>
      </c>
      <c r="AE3286">
        <v>10.643951268202986</v>
      </c>
      <c r="AF3286">
        <v>-0.99999999999999978</v>
      </c>
      <c r="AG3286">
        <v>-0.99999999999999978</v>
      </c>
      <c r="AH3286">
        <v>-0.99999999999999978</v>
      </c>
      <c r="AI3286">
        <v>0</v>
      </c>
      <c r="AJ3286">
        <v>0</v>
      </c>
      <c r="AK3286">
        <v>0.18028669391618643</v>
      </c>
      <c r="AL3286">
        <v>0.16630101271597514</v>
      </c>
      <c r="AM3286">
        <v>-0.12680062245913878</v>
      </c>
      <c r="AN3286">
        <v>0.16552143400095576</v>
      </c>
      <c r="AO3286">
        <v>-2.2685820918975379</v>
      </c>
      <c r="AP3286">
        <v>4.9695409136037689</v>
      </c>
      <c r="AQ3286">
        <v>21.000644525308825</v>
      </c>
      <c r="AR3286">
        <v>0.57772224754102153</v>
      </c>
      <c r="AS3286">
        <v>0.4294611117086104</v>
      </c>
      <c r="AT3286">
        <v>-0.99999999999999978</v>
      </c>
      <c r="AU3286">
        <v>-0.99999999999999978</v>
      </c>
      <c r="AV3286">
        <v>-0.16625977646788476</v>
      </c>
      <c r="AW3286">
        <v>43.101291917938603</v>
      </c>
      <c r="AX3286">
        <v>43.101291917938603</v>
      </c>
      <c r="AY3286">
        <v>-4.4575450101051593E-2</v>
      </c>
      <c r="AZ3286">
        <v>2.5335114048730878</v>
      </c>
      <c r="BA3286">
        <v>1355.3772550570311</v>
      </c>
      <c r="CU3286" t="e">
        <v>#N/A</v>
      </c>
      <c r="CV3286" t="e">
        <v>#N/A</v>
      </c>
    </row>
    <row r="3287" spans="1:100" x14ac:dyDescent="0.25">
      <c r="A3287">
        <v>6690</v>
      </c>
      <c r="B3287" t="s">
        <v>3514</v>
      </c>
      <c r="C3287">
        <v>1</v>
      </c>
      <c r="D3287">
        <v>3.6780808625294901</v>
      </c>
      <c r="E3287">
        <v>2.1757476414710399E-2</v>
      </c>
      <c r="F3287">
        <v>5.7515663270048999E-2</v>
      </c>
      <c r="G3287">
        <v>6.3638324821297304E-2</v>
      </c>
      <c r="H3287">
        <v>4.4731895715573101E-2</v>
      </c>
      <c r="I3287">
        <v>0</v>
      </c>
      <c r="J3287">
        <v>2.6839137429343798</v>
      </c>
      <c r="K3287">
        <v>4.4731895715573101E-2</v>
      </c>
      <c r="L3287">
        <v>-1</v>
      </c>
      <c r="M3287">
        <v>-1</v>
      </c>
      <c r="N3287">
        <v>0.894637914311463</v>
      </c>
      <c r="O3287">
        <v>6.42563293028517</v>
      </c>
      <c r="P3287">
        <v>8.4867148022695807E-2</v>
      </c>
      <c r="Q3287">
        <v>0.153507344323627</v>
      </c>
      <c r="R3287">
        <v>5.0277871893111802E-2</v>
      </c>
      <c r="S3287">
        <v>0.32916601326620298</v>
      </c>
      <c r="T3287">
        <v>0.23975694309620599</v>
      </c>
      <c r="U3287">
        <v>4.00147922229208E-2</v>
      </c>
      <c r="V3287">
        <v>-3.2092616958779002E-3</v>
      </c>
      <c r="W3287">
        <v>22.4398636469551</v>
      </c>
      <c r="X3287">
        <v>0.57887640222380699</v>
      </c>
      <c r="Y3287">
        <v>-1</v>
      </c>
      <c r="Z3287">
        <v>-1</v>
      </c>
      <c r="AA3287">
        <v>33.0321732872819</v>
      </c>
      <c r="AB3287">
        <v>0.100272451404467</v>
      </c>
      <c r="AC3287">
        <v>4.1627991656747201E-2</v>
      </c>
      <c r="AD3287">
        <v>6.8940192307458195E-2</v>
      </c>
      <c r="AE3287">
        <v>10.542031768433599</v>
      </c>
      <c r="AF3287">
        <v>-1</v>
      </c>
      <c r="AG3287">
        <v>-1</v>
      </c>
      <c r="AH3287">
        <v>-1</v>
      </c>
      <c r="AI3287">
        <v>-6.4806894010443399E-4</v>
      </c>
      <c r="AJ3287">
        <v>-3.2092616958779002E-3</v>
      </c>
      <c r="AK3287">
        <v>0.108545496552842</v>
      </c>
      <c r="AL3287">
        <v>6.3541779719447203E-2</v>
      </c>
      <c r="AM3287">
        <v>0.14516971361987499</v>
      </c>
      <c r="AN3287">
        <v>6.2411759814733403E-2</v>
      </c>
      <c r="AO3287">
        <v>4.1719703232610899</v>
      </c>
      <c r="AP3287">
        <v>1.87800289396557</v>
      </c>
      <c r="AQ3287">
        <v>25.123777389889501</v>
      </c>
      <c r="AR3287">
        <v>0.60572848688945202</v>
      </c>
      <c r="AS3287">
        <v>0.62360829793938</v>
      </c>
      <c r="AT3287">
        <v>-1</v>
      </c>
      <c r="AU3287">
        <v>-1</v>
      </c>
      <c r="AV3287">
        <v>0.113916196714409</v>
      </c>
      <c r="AW3287">
        <v>41.335809111532598</v>
      </c>
      <c r="AX3287">
        <v>41.001921563142801</v>
      </c>
      <c r="AY3287">
        <v>9.6368259759583505E-2</v>
      </c>
      <c r="AZ3287">
        <v>-14.145392237927799</v>
      </c>
      <c r="BA3287">
        <v>1350</v>
      </c>
    </row>
    <row r="3288" spans="1:100" x14ac:dyDescent="0.25">
      <c r="A3288">
        <v>6691</v>
      </c>
      <c r="B3288" t="s">
        <v>3515</v>
      </c>
      <c r="C3288">
        <v>3</v>
      </c>
      <c r="D3288">
        <v>4.6720702872562097</v>
      </c>
      <c r="E3288">
        <v>4.5137637282667087E-3</v>
      </c>
      <c r="F3288">
        <v>-0.21301656568947488</v>
      </c>
      <c r="G3288">
        <v>-0.21301656568947488</v>
      </c>
      <c r="H3288">
        <v>-0.17270636846363993</v>
      </c>
      <c r="I3288">
        <v>0</v>
      </c>
      <c r="J3288">
        <v>-10.362382107818396</v>
      </c>
      <c r="K3288">
        <v>-0.17270636846363993</v>
      </c>
      <c r="L3288">
        <v>-0.999999999999999</v>
      </c>
      <c r="M3288">
        <v>-0.999999999999999</v>
      </c>
      <c r="N3288">
        <v>-3.4541273692728005</v>
      </c>
      <c r="O3288">
        <v>-5.9033283862516628</v>
      </c>
      <c r="P3288">
        <v>0.21787517654644661</v>
      </c>
      <c r="Q3288">
        <v>-0.35929776240603584</v>
      </c>
      <c r="R3288">
        <v>-7.2509308589496529E-2</v>
      </c>
      <c r="S3288">
        <v>0.34301152846984184</v>
      </c>
      <c r="T3288">
        <v>0.30401396941273662</v>
      </c>
      <c r="U3288">
        <v>0.11847823716164481</v>
      </c>
      <c r="V3288">
        <v>-2.3388204043967117E-2</v>
      </c>
      <c r="W3288">
        <v>36.592875978555824</v>
      </c>
      <c r="X3288">
        <v>1.117779424198454</v>
      </c>
      <c r="Y3288">
        <v>-0.999999999999999</v>
      </c>
      <c r="Z3288">
        <v>-0.999999999999999</v>
      </c>
      <c r="AA3288">
        <v>63.644529810601902</v>
      </c>
      <c r="AB3288">
        <v>0.16584565319548752</v>
      </c>
      <c r="AC3288">
        <v>0.20730925692780772</v>
      </c>
      <c r="AD3288">
        <v>0.16932835268941626</v>
      </c>
      <c r="AE3288">
        <v>27.124163140635581</v>
      </c>
      <c r="AF3288">
        <v>-0.999999999999999</v>
      </c>
      <c r="AG3288">
        <v>-0.999999999999999</v>
      </c>
      <c r="AH3288">
        <v>-0.999999999999999</v>
      </c>
      <c r="AI3288">
        <v>0</v>
      </c>
      <c r="AJ3288">
        <v>-2.3388204043967117E-2</v>
      </c>
      <c r="AK3288">
        <v>3.0960772755656795E-2</v>
      </c>
      <c r="AL3288">
        <v>7.0229953453108562E-2</v>
      </c>
      <c r="AM3288">
        <v>-8.1368562109740611E-2</v>
      </c>
      <c r="AN3288">
        <v>0.15505169327798612</v>
      </c>
      <c r="AO3288">
        <v>-1.8794101889652319</v>
      </c>
      <c r="AP3288">
        <v>4.2274420992151951</v>
      </c>
      <c r="AQ3288">
        <v>26.230493870737433</v>
      </c>
      <c r="AR3288">
        <v>0.74211553100025596</v>
      </c>
      <c r="AS3288">
        <v>0.94507305573481359</v>
      </c>
      <c r="AT3288">
        <v>-0.999999999999999</v>
      </c>
      <c r="AU3288">
        <v>-0.999999999999999</v>
      </c>
      <c r="AV3288">
        <v>-0.28552587427897141</v>
      </c>
      <c r="AW3288">
        <v>61.968643523565476</v>
      </c>
      <c r="AX3288">
        <v>59.629823119168741</v>
      </c>
      <c r="AY3288">
        <v>0.30854697970668504</v>
      </c>
      <c r="AZ3288">
        <v>21.932816656853333</v>
      </c>
      <c r="BA3288">
        <v>1440.8988948337765</v>
      </c>
      <c r="CU3288" t="e">
        <v>#N/A</v>
      </c>
      <c r="CV3288" t="e">
        <v>#N/A</v>
      </c>
    </row>
    <row r="3289" spans="1:100" x14ac:dyDescent="0.25">
      <c r="A3289">
        <v>6692</v>
      </c>
      <c r="B3289" t="s">
        <v>3516</v>
      </c>
      <c r="C3289">
        <v>1</v>
      </c>
      <c r="D3289">
        <v>3.6780808625294901</v>
      </c>
      <c r="E3289">
        <v>2.1757476414710399E-2</v>
      </c>
      <c r="F3289">
        <v>5.7515663270048999E-2</v>
      </c>
      <c r="G3289">
        <v>6.3638324821297304E-2</v>
      </c>
      <c r="H3289">
        <v>4.4731895715573101E-2</v>
      </c>
      <c r="I3289">
        <v>0</v>
      </c>
      <c r="J3289">
        <v>2.6839137429343798</v>
      </c>
      <c r="K3289">
        <v>4.4731895715573101E-2</v>
      </c>
      <c r="L3289">
        <v>-1</v>
      </c>
      <c r="M3289">
        <v>-1</v>
      </c>
      <c r="N3289">
        <v>0.894637914311463</v>
      </c>
      <c r="O3289">
        <v>6.42563293028517</v>
      </c>
      <c r="P3289">
        <v>8.4867148022695807E-2</v>
      </c>
      <c r="Q3289">
        <v>0.153507344323627</v>
      </c>
      <c r="R3289">
        <v>5.0277871893111802E-2</v>
      </c>
      <c r="S3289">
        <v>0.32916601326620298</v>
      </c>
      <c r="T3289">
        <v>0.23975694309620599</v>
      </c>
      <c r="U3289">
        <v>4.00147922229208E-2</v>
      </c>
      <c r="V3289">
        <v>-3.2092616958779002E-3</v>
      </c>
      <c r="W3289">
        <v>22.4398636469551</v>
      </c>
      <c r="X3289">
        <v>0.57887640222380699</v>
      </c>
      <c r="Y3289">
        <v>-1</v>
      </c>
      <c r="Z3289">
        <v>-1</v>
      </c>
      <c r="AA3289">
        <v>33.0321732872819</v>
      </c>
      <c r="AB3289">
        <v>0.100272451404467</v>
      </c>
      <c r="AC3289">
        <v>4.1627991656747201E-2</v>
      </c>
      <c r="AD3289">
        <v>6.8940192307458195E-2</v>
      </c>
      <c r="AE3289">
        <v>10.542031768433599</v>
      </c>
      <c r="AF3289">
        <v>-1</v>
      </c>
      <c r="AG3289">
        <v>-1</v>
      </c>
      <c r="AH3289">
        <v>-1</v>
      </c>
      <c r="AI3289">
        <v>-6.4806894010443399E-4</v>
      </c>
      <c r="AJ3289">
        <v>-3.2092616958779002E-3</v>
      </c>
      <c r="AK3289">
        <v>0.108545496552842</v>
      </c>
      <c r="AL3289">
        <v>6.3541779719447203E-2</v>
      </c>
      <c r="AM3289">
        <v>0.14516971361987499</v>
      </c>
      <c r="AN3289">
        <v>6.2411759814733403E-2</v>
      </c>
      <c r="AO3289">
        <v>4.1719703232610899</v>
      </c>
      <c r="AP3289">
        <v>1.87800289396557</v>
      </c>
      <c r="AQ3289">
        <v>25.123777389889501</v>
      </c>
      <c r="AR3289">
        <v>0.60572848688945202</v>
      </c>
      <c r="AS3289">
        <v>0.62360829793938</v>
      </c>
      <c r="AT3289">
        <v>-1</v>
      </c>
      <c r="AU3289">
        <v>-1</v>
      </c>
      <c r="AV3289">
        <v>0.113916196714409</v>
      </c>
      <c r="AW3289">
        <v>41.335809111532598</v>
      </c>
      <c r="AX3289">
        <v>41.001921563142801</v>
      </c>
      <c r="AY3289">
        <v>9.6368259759583505E-2</v>
      </c>
      <c r="AZ3289">
        <v>-14.145392237927799</v>
      </c>
      <c r="BA3289">
        <v>1350</v>
      </c>
    </row>
    <row r="3290" spans="1:100" x14ac:dyDescent="0.25">
      <c r="A3290">
        <v>6693</v>
      </c>
      <c r="B3290" t="s">
        <v>3517</v>
      </c>
      <c r="C3290">
        <v>3</v>
      </c>
      <c r="D3290">
        <v>1.7559397559840033</v>
      </c>
      <c r="E3290">
        <v>0</v>
      </c>
      <c r="F3290">
        <v>-5.7802675939901738E-2</v>
      </c>
      <c r="G3290">
        <v>-5.7802675939901738E-2</v>
      </c>
      <c r="H3290">
        <v>-0.14907265573040174</v>
      </c>
      <c r="I3290">
        <v>0</v>
      </c>
      <c r="J3290">
        <v>-8.9443593438241003</v>
      </c>
      <c r="K3290">
        <v>-0.14907265573040174</v>
      </c>
      <c r="L3290">
        <v>-0.99999999999999989</v>
      </c>
      <c r="M3290">
        <v>-0.99999999999999989</v>
      </c>
      <c r="N3290">
        <v>-2.9814531146080334</v>
      </c>
      <c r="O3290">
        <v>-7.2462222637799982</v>
      </c>
      <c r="P3290">
        <v>-0.30328047184865897</v>
      </c>
      <c r="Q3290">
        <v>-4.4965734616473911</v>
      </c>
      <c r="R3290">
        <v>-1.3671082647464341</v>
      </c>
      <c r="S3290">
        <v>0.33333333333333337</v>
      </c>
      <c r="T3290">
        <v>-0.18684039288889012</v>
      </c>
      <c r="U3290">
        <v>-8.4378005165527056E-3</v>
      </c>
      <c r="V3290">
        <v>0</v>
      </c>
      <c r="W3290">
        <v>11.485111826331687</v>
      </c>
      <c r="X3290">
        <v>-0.2532562961848297</v>
      </c>
      <c r="Y3290">
        <v>-0.99999999999999989</v>
      </c>
      <c r="Z3290">
        <v>-0.99999999999999989</v>
      </c>
      <c r="AA3290">
        <v>0.85826372571822063</v>
      </c>
      <c r="AB3290">
        <v>0.10357482629277788</v>
      </c>
      <c r="AC3290">
        <v>-0.13912488970951173</v>
      </c>
      <c r="AD3290">
        <v>-0.14964473330060718</v>
      </c>
      <c r="AE3290">
        <v>-9.2597398358670517</v>
      </c>
      <c r="AF3290">
        <v>-0.99999999999999989</v>
      </c>
      <c r="AG3290">
        <v>-0.99999999999999989</v>
      </c>
      <c r="AH3290">
        <v>-0.99999999999999989</v>
      </c>
      <c r="AI3290">
        <v>0</v>
      </c>
      <c r="AJ3290">
        <v>0</v>
      </c>
      <c r="AK3290">
        <v>-6.3231817146686825E-2</v>
      </c>
      <c r="AL3290">
        <v>0.25196590862509721</v>
      </c>
      <c r="AM3290">
        <v>0.39547631674802608</v>
      </c>
      <c r="AN3290">
        <v>0.22021793510221274</v>
      </c>
      <c r="AO3290">
        <v>9.5707488329672188</v>
      </c>
      <c r="AP3290">
        <v>6.7652779206808029</v>
      </c>
      <c r="AQ3290">
        <v>2.540752482507588</v>
      </c>
      <c r="AR3290">
        <v>0.13805513992789059</v>
      </c>
      <c r="AS3290">
        <v>-0.40232895191523127</v>
      </c>
      <c r="AT3290">
        <v>-0.99999999999999989</v>
      </c>
      <c r="AU3290">
        <v>-0.99999999999999989</v>
      </c>
      <c r="AV3290">
        <v>-1.4249109406863358</v>
      </c>
      <c r="AW3290">
        <v>0.37731938261900666</v>
      </c>
      <c r="AX3290">
        <v>0.37731938261900666</v>
      </c>
      <c r="AY3290">
        <v>-6.0676375532567051E-3</v>
      </c>
      <c r="AZ3290">
        <v>-45.990106128892911</v>
      </c>
      <c r="BA3290">
        <v>1293.4089341547888</v>
      </c>
      <c r="CU3290" t="e">
        <v>#N/A</v>
      </c>
      <c r="CV3290" t="e">
        <v>#N/A</v>
      </c>
    </row>
    <row r="3291" spans="1:100" x14ac:dyDescent="0.25">
      <c r="A3291">
        <v>6694</v>
      </c>
      <c r="B3291" t="s">
        <v>3518</v>
      </c>
      <c r="C3291">
        <v>3</v>
      </c>
      <c r="D3291">
        <v>4.2912264196706973</v>
      </c>
      <c r="E3291">
        <v>0.11858163244029418</v>
      </c>
      <c r="F3291">
        <v>-8.0530677526481395E-2</v>
      </c>
      <c r="G3291">
        <v>-3.9525605510877249E-2</v>
      </c>
      <c r="H3291">
        <v>2.1927218743600548E-2</v>
      </c>
      <c r="I3291">
        <v>0</v>
      </c>
      <c r="J3291">
        <v>1.3156331246160327</v>
      </c>
      <c r="K3291">
        <v>2.1927218743600548E-2</v>
      </c>
      <c r="L3291">
        <v>-1.0000000000000004</v>
      </c>
      <c r="M3291">
        <v>-1.0000000000000004</v>
      </c>
      <c r="N3291">
        <v>0.43854437487201087</v>
      </c>
      <c r="O3291">
        <v>5.5673339387758523</v>
      </c>
      <c r="P3291">
        <v>-0.419241630708866</v>
      </c>
      <c r="Q3291">
        <v>0.89081736482063856</v>
      </c>
      <c r="R3291">
        <v>0.16907891221266547</v>
      </c>
      <c r="S3291">
        <v>0.24630304747336251</v>
      </c>
      <c r="T3291">
        <v>4.7683388915323061E-2</v>
      </c>
      <c r="U3291">
        <v>-5.7098622449388257E-4</v>
      </c>
      <c r="V3291">
        <v>0</v>
      </c>
      <c r="W3291">
        <v>10.859529256823638</v>
      </c>
      <c r="X3291">
        <v>-1.5202019809333091E-2</v>
      </c>
      <c r="Y3291">
        <v>-1.0000000000000004</v>
      </c>
      <c r="Z3291">
        <v>-1.0000000000000004</v>
      </c>
      <c r="AA3291">
        <v>28.131300078978519</v>
      </c>
      <c r="AB3291">
        <v>3.0644356956935764E-2</v>
      </c>
      <c r="AC3291">
        <v>0.15589158346938006</v>
      </c>
      <c r="AD3291">
        <v>0.15551789777252845</v>
      </c>
      <c r="AE3291">
        <v>17.102691909942195</v>
      </c>
      <c r="AF3291">
        <v>-1.0000000000000004</v>
      </c>
      <c r="AG3291">
        <v>-1.0000000000000004</v>
      </c>
      <c r="AH3291">
        <v>-1.0000000000000004</v>
      </c>
      <c r="AI3291">
        <v>0</v>
      </c>
      <c r="AJ3291">
        <v>0</v>
      </c>
      <c r="AK3291">
        <v>8.1650298723634038E-2</v>
      </c>
      <c r="AL3291">
        <v>0.1534458485571302</v>
      </c>
      <c r="AM3291">
        <v>-8.7730996868927186E-2</v>
      </c>
      <c r="AN3291">
        <v>-0.11301955088237089</v>
      </c>
      <c r="AO3291">
        <v>-1.7850234281050106</v>
      </c>
      <c r="AP3291">
        <v>-2.058259529273621</v>
      </c>
      <c r="AQ3291">
        <v>12.175162381439666</v>
      </c>
      <c r="AR3291">
        <v>0.29341545016419163</v>
      </c>
      <c r="AS3291">
        <v>6.7251989342673735E-3</v>
      </c>
      <c r="AT3291">
        <v>-1.0000000000000004</v>
      </c>
      <c r="AU3291">
        <v>-1.0000000000000004</v>
      </c>
      <c r="AV3291">
        <v>0.12955330670178819</v>
      </c>
      <c r="AW3291">
        <v>31.640374488480767</v>
      </c>
      <c r="AX3291">
        <v>31.640374488480767</v>
      </c>
      <c r="AY3291">
        <v>0.17424437002834975</v>
      </c>
      <c r="AZ3291">
        <v>-3.5545958693523803</v>
      </c>
      <c r="BA3291">
        <v>1353.0847825351136</v>
      </c>
      <c r="CU3291" t="e">
        <v>#N/A</v>
      </c>
      <c r="CV3291" t="e">
        <v>#N/A</v>
      </c>
    </row>
    <row r="3292" spans="1:100" x14ac:dyDescent="0.25">
      <c r="A3292">
        <v>6695</v>
      </c>
      <c r="B3292" t="s">
        <v>3519</v>
      </c>
      <c r="C3292">
        <v>3</v>
      </c>
      <c r="D3292">
        <v>3.7216299233996932</v>
      </c>
      <c r="E3292">
        <v>-0.18210847468975661</v>
      </c>
      <c r="F3292">
        <v>0.59573146430465018</v>
      </c>
      <c r="G3292">
        <v>0.53349714317189301</v>
      </c>
      <c r="H3292">
        <v>-1.8322687007513543E-2</v>
      </c>
      <c r="I3292">
        <v>0</v>
      </c>
      <c r="J3292">
        <v>-1.0993612204508147</v>
      </c>
      <c r="K3292">
        <v>-1.8322687007513543E-2</v>
      </c>
      <c r="L3292">
        <v>-0.99999999999999967</v>
      </c>
      <c r="M3292">
        <v>-0.99999999999999967</v>
      </c>
      <c r="N3292">
        <v>-0.36645374015027116</v>
      </c>
      <c r="O3292">
        <v>3.155765846120778</v>
      </c>
      <c r="P3292">
        <v>-12.615148921700337</v>
      </c>
      <c r="Q3292">
        <v>-0.88376679663730895</v>
      </c>
      <c r="R3292">
        <v>-1.6073928401019637</v>
      </c>
      <c r="S3292">
        <v>0.33333333333333304</v>
      </c>
      <c r="T3292">
        <v>0.51591324101013103</v>
      </c>
      <c r="U3292">
        <v>0.37999596526258939</v>
      </c>
      <c r="V3292">
        <v>0</v>
      </c>
      <c r="W3292">
        <v>49.902609064542666</v>
      </c>
      <c r="X3292">
        <v>2.5746996553032724</v>
      </c>
      <c r="Y3292">
        <v>-0.99999999999999967</v>
      </c>
      <c r="Z3292">
        <v>-0.99999999999999967</v>
      </c>
      <c r="AA3292">
        <v>49.267622933316673</v>
      </c>
      <c r="AB3292">
        <v>0.17853377585989896</v>
      </c>
      <c r="AC3292">
        <v>-7.5185668996890165E-2</v>
      </c>
      <c r="AD3292">
        <v>-8.3899972685489529E-2</v>
      </c>
      <c r="AE3292">
        <v>0.97240670887596448</v>
      </c>
      <c r="AF3292">
        <v>-0.99999999999999967</v>
      </c>
      <c r="AG3292">
        <v>-0.99999999999999967</v>
      </c>
      <c r="AH3292">
        <v>-0.99999999999999967</v>
      </c>
      <c r="AI3292">
        <v>0</v>
      </c>
      <c r="AJ3292">
        <v>0</v>
      </c>
      <c r="AK3292">
        <v>1.2420993171162152E-3</v>
      </c>
      <c r="AL3292">
        <v>1.6533994891663295E-2</v>
      </c>
      <c r="AM3292">
        <v>-1.1695759382255734E-2</v>
      </c>
      <c r="AN3292">
        <v>0.41399425484162772</v>
      </c>
      <c r="AO3292">
        <v>-0.28618348797081228</v>
      </c>
      <c r="AP3292">
        <v>10.432526345499014</v>
      </c>
      <c r="AQ3292">
        <v>48.803247844091871</v>
      </c>
      <c r="AR3292">
        <v>1.2292425396060538</v>
      </c>
      <c r="AS3292">
        <v>2.5563769682957584</v>
      </c>
      <c r="AT3292">
        <v>-0.99999999999999967</v>
      </c>
      <c r="AU3292">
        <v>-0.99999999999999967</v>
      </c>
      <c r="AV3292">
        <v>-1.0738956969300708</v>
      </c>
      <c r="AW3292">
        <v>62.855915124936409</v>
      </c>
      <c r="AX3292">
        <v>62.855915124936409</v>
      </c>
      <c r="AY3292">
        <v>0.36286477326545452</v>
      </c>
      <c r="AZ3292">
        <v>16.31832078379086</v>
      </c>
      <c r="BA3292">
        <v>1414.2031077836739</v>
      </c>
    </row>
    <row r="3293" spans="1:100" x14ac:dyDescent="0.25">
      <c r="A3293">
        <v>6696</v>
      </c>
      <c r="B3293" t="s">
        <v>3520</v>
      </c>
      <c r="C3293">
        <v>1</v>
      </c>
      <c r="D3293">
        <v>3.6780808625294901</v>
      </c>
      <c r="E3293">
        <v>2.1757476414710399E-2</v>
      </c>
      <c r="F3293">
        <v>5.7515663270048999E-2</v>
      </c>
      <c r="G3293">
        <v>6.3638324821297304E-2</v>
      </c>
      <c r="H3293">
        <v>4.4731895715573101E-2</v>
      </c>
      <c r="I3293">
        <v>0</v>
      </c>
      <c r="J3293">
        <v>2.6839137429343798</v>
      </c>
      <c r="K3293">
        <v>4.4731895715573101E-2</v>
      </c>
      <c r="L3293">
        <v>-1</v>
      </c>
      <c r="M3293">
        <v>-1</v>
      </c>
      <c r="N3293">
        <v>0.894637914311463</v>
      </c>
      <c r="O3293">
        <v>6.42563293028517</v>
      </c>
      <c r="P3293">
        <v>8.4867148022695807E-2</v>
      </c>
      <c r="Q3293">
        <v>0.153507344323627</v>
      </c>
      <c r="R3293">
        <v>5.0277871893111802E-2</v>
      </c>
      <c r="S3293">
        <v>0.32916601326620298</v>
      </c>
      <c r="T3293">
        <v>0.23975694309620599</v>
      </c>
      <c r="U3293">
        <v>4.00147922229208E-2</v>
      </c>
      <c r="V3293">
        <v>-3.2092616958779002E-3</v>
      </c>
      <c r="W3293">
        <v>22.4398636469551</v>
      </c>
      <c r="X3293">
        <v>0.57887640222380699</v>
      </c>
      <c r="Y3293">
        <v>-1</v>
      </c>
      <c r="Z3293">
        <v>-1</v>
      </c>
      <c r="AA3293">
        <v>33.0321732872819</v>
      </c>
      <c r="AB3293">
        <v>0.100272451404467</v>
      </c>
      <c r="AC3293">
        <v>4.1627991656747201E-2</v>
      </c>
      <c r="AD3293">
        <v>6.8940192307458195E-2</v>
      </c>
      <c r="AE3293">
        <v>10.542031768433599</v>
      </c>
      <c r="AF3293">
        <v>-1</v>
      </c>
      <c r="AG3293">
        <v>-1</v>
      </c>
      <c r="AH3293">
        <v>-1</v>
      </c>
      <c r="AI3293">
        <v>-6.4806894010443399E-4</v>
      </c>
      <c r="AJ3293">
        <v>-3.2092616958779002E-3</v>
      </c>
      <c r="AK3293">
        <v>0.108545496552842</v>
      </c>
      <c r="AL3293">
        <v>6.3541779719447203E-2</v>
      </c>
      <c r="AM3293">
        <v>0.14516971361987499</v>
      </c>
      <c r="AN3293">
        <v>6.2411759814733403E-2</v>
      </c>
      <c r="AO3293">
        <v>4.1719703232610899</v>
      </c>
      <c r="AP3293">
        <v>1.87800289396557</v>
      </c>
      <c r="AQ3293">
        <v>25.123777389889501</v>
      </c>
      <c r="AR3293">
        <v>0.60572848688945202</v>
      </c>
      <c r="AS3293">
        <v>0.62360829793938</v>
      </c>
      <c r="AT3293">
        <v>-1</v>
      </c>
      <c r="AU3293">
        <v>-1</v>
      </c>
      <c r="AV3293">
        <v>0.113916196714409</v>
      </c>
      <c r="AW3293">
        <v>41.335809111532598</v>
      </c>
      <c r="AX3293">
        <v>41.001921563142801</v>
      </c>
      <c r="AY3293">
        <v>9.6368259759583505E-2</v>
      </c>
      <c r="AZ3293">
        <v>-14.145392237927799</v>
      </c>
      <c r="BA3293">
        <v>1350</v>
      </c>
    </row>
    <row r="3294" spans="1:100" x14ac:dyDescent="0.25">
      <c r="A3294">
        <v>6697</v>
      </c>
      <c r="B3294" t="s">
        <v>3521</v>
      </c>
      <c r="C3294">
        <v>3</v>
      </c>
      <c r="D3294">
        <v>3.5620037155470303</v>
      </c>
      <c r="E3294">
        <v>-1.2237325474410029E-2</v>
      </c>
      <c r="F3294">
        <v>-0.47553290895256956</v>
      </c>
      <c r="G3294">
        <v>-0.47553290895256956</v>
      </c>
      <c r="H3294">
        <v>6.504682127196057E-2</v>
      </c>
      <c r="I3294">
        <v>0</v>
      </c>
      <c r="J3294">
        <v>3.9028092763176288</v>
      </c>
      <c r="K3294">
        <v>6.504682127196057E-2</v>
      </c>
      <c r="L3294">
        <v>-1.0000000000000004</v>
      </c>
      <c r="M3294">
        <v>-1.0000000000000004</v>
      </c>
      <c r="N3294">
        <v>1.300936425439212</v>
      </c>
      <c r="O3294">
        <v>6.9892800829120958</v>
      </c>
      <c r="P3294">
        <v>2.704553549344848</v>
      </c>
      <c r="Q3294">
        <v>-2.0937816904576061</v>
      </c>
      <c r="R3294">
        <v>-0.29301291739432589</v>
      </c>
      <c r="S3294">
        <v>0.33333333333333326</v>
      </c>
      <c r="T3294">
        <v>0.17663326786993699</v>
      </c>
      <c r="U3294">
        <v>-6.2230271212440402E-2</v>
      </c>
      <c r="V3294">
        <v>0</v>
      </c>
      <c r="W3294">
        <v>15.307580348754765</v>
      </c>
      <c r="X3294">
        <v>3.9298629618151365E-2</v>
      </c>
      <c r="Y3294">
        <v>-1.0000000000000004</v>
      </c>
      <c r="Z3294">
        <v>-1.0000000000000004</v>
      </c>
      <c r="AA3294">
        <v>24.191918280907952</v>
      </c>
      <c r="AB3294">
        <v>-3.3363486757721023E-2</v>
      </c>
      <c r="AC3294">
        <v>0.19079927702208285</v>
      </c>
      <c r="AD3294">
        <v>2.6111226726588718E-2</v>
      </c>
      <c r="AE3294">
        <v>9.177350849547512</v>
      </c>
      <c r="AF3294">
        <v>-1.0000000000000004</v>
      </c>
      <c r="AG3294">
        <v>-1.0000000000000004</v>
      </c>
      <c r="AH3294">
        <v>-1.0000000000000004</v>
      </c>
      <c r="AI3294">
        <v>0</v>
      </c>
      <c r="AJ3294">
        <v>0</v>
      </c>
      <c r="AK3294">
        <v>0.13544653178802105</v>
      </c>
      <c r="AL3294">
        <v>0.26009917405467253</v>
      </c>
      <c r="AM3294">
        <v>6.4242398481391724E-2</v>
      </c>
      <c r="AN3294">
        <v>-0.13930638439459131</v>
      </c>
      <c r="AO3294">
        <v>2.283292620974898</v>
      </c>
      <c r="AP3294">
        <v>-2.1821637395914193</v>
      </c>
      <c r="AQ3294">
        <v>19.210389625072409</v>
      </c>
      <c r="AR3294">
        <v>0.44773632999082974</v>
      </c>
      <c r="AS3294">
        <v>0.1043454508901121</v>
      </c>
      <c r="AT3294">
        <v>-1.0000000000000004</v>
      </c>
      <c r="AU3294">
        <v>-1.0000000000000004</v>
      </c>
      <c r="AV3294">
        <v>-0.76854582634689539</v>
      </c>
      <c r="AW3294">
        <v>28.999034624228642</v>
      </c>
      <c r="AX3294">
        <v>28.999034624228642</v>
      </c>
      <c r="AY3294">
        <v>-0.10499951641967577</v>
      </c>
      <c r="AZ3294">
        <v>-35.568813772571033</v>
      </c>
      <c r="BA3294">
        <v>1317.6989727638206</v>
      </c>
    </row>
    <row r="3295" spans="1:100" x14ac:dyDescent="0.25">
      <c r="A3295">
        <v>6699</v>
      </c>
      <c r="B3295" t="s">
        <v>768</v>
      </c>
      <c r="C3295">
        <v>3</v>
      </c>
      <c r="D3295">
        <v>5.5479696861751773</v>
      </c>
      <c r="E3295">
        <v>0</v>
      </c>
      <c r="F3295">
        <v>-5.8323703485584605E-2</v>
      </c>
      <c r="G3295">
        <v>-5.8323703485584605E-2</v>
      </c>
      <c r="H3295">
        <v>0.2345311716806196</v>
      </c>
      <c r="I3295">
        <v>0</v>
      </c>
      <c r="J3295">
        <v>14.071870300837176</v>
      </c>
      <c r="K3295">
        <v>0.2345311716806196</v>
      </c>
      <c r="L3295">
        <v>-0.99999999999999878</v>
      </c>
      <c r="M3295">
        <v>-0.99999999999999878</v>
      </c>
      <c r="N3295">
        <v>4.6906234336123918</v>
      </c>
      <c r="O3295">
        <v>19.561516283526768</v>
      </c>
      <c r="P3295">
        <v>-1.8784011825313134</v>
      </c>
      <c r="Q3295">
        <v>-1.5040696764614112</v>
      </c>
      <c r="R3295">
        <v>-0.73417764005710806</v>
      </c>
      <c r="S3295">
        <v>0.32328237590482545</v>
      </c>
      <c r="T3295">
        <v>0.48090292141242413</v>
      </c>
      <c r="U3295">
        <v>0.36375215354634743</v>
      </c>
      <c r="V3295">
        <v>0</v>
      </c>
      <c r="W3295">
        <v>37.336251167319084</v>
      </c>
      <c r="X3295">
        <v>2.1722323279011109</v>
      </c>
      <c r="Y3295">
        <v>-0.99999999999999878</v>
      </c>
      <c r="Z3295">
        <v>-0.99999999999999878</v>
      </c>
      <c r="AA3295">
        <v>65.531130270717611</v>
      </c>
      <c r="AB3295">
        <v>0.12663315149942866</v>
      </c>
      <c r="AC3295">
        <v>5.5324072368552218E-2</v>
      </c>
      <c r="AD3295">
        <v>0.39662391100113181</v>
      </c>
      <c r="AE3295">
        <v>28.929056743455625</v>
      </c>
      <c r="AF3295">
        <v>-0.99999999999999878</v>
      </c>
      <c r="AG3295">
        <v>-0.99999999999999878</v>
      </c>
      <c r="AH3295">
        <v>-0.99999999999999878</v>
      </c>
      <c r="AI3295">
        <v>9.2251532289413692E-3</v>
      </c>
      <c r="AJ3295">
        <v>0</v>
      </c>
      <c r="AK3295">
        <v>-1.3429932675920131E-2</v>
      </c>
      <c r="AL3295">
        <v>7.7659959992587582E-2</v>
      </c>
      <c r="AM3295">
        <v>0.11520613662226556</v>
      </c>
      <c r="AN3295">
        <v>-0.10978824297993592</v>
      </c>
      <c r="AO3295">
        <v>2.8130037521770377</v>
      </c>
      <c r="AP3295">
        <v>-2.3564062745354599</v>
      </c>
      <c r="AQ3295">
        <v>51.408121468156281</v>
      </c>
      <c r="AR3295">
        <v>1.1679374508635971</v>
      </c>
      <c r="AS3295">
        <v>2.4067634995817295</v>
      </c>
      <c r="AT3295">
        <v>-0.99999999999999878</v>
      </c>
      <c r="AU3295">
        <v>-0.99999999999999878</v>
      </c>
      <c r="AV3295">
        <v>-0.79250134354269286</v>
      </c>
      <c r="AW3295">
        <v>82.736240279708937</v>
      </c>
      <c r="AX3295">
        <v>82.920743344287771</v>
      </c>
      <c r="AY3295">
        <v>0.59162225824679604</v>
      </c>
      <c r="AZ3295">
        <v>42.227202113177057</v>
      </c>
      <c r="BA3295">
        <v>1448.7051961835782</v>
      </c>
    </row>
    <row r="3296" spans="1:100" x14ac:dyDescent="0.25">
      <c r="A3296">
        <v>6700</v>
      </c>
      <c r="B3296" t="s">
        <v>3522</v>
      </c>
      <c r="C3296">
        <v>1</v>
      </c>
      <c r="D3296">
        <v>3.6780808625294901</v>
      </c>
      <c r="E3296">
        <v>2.1757476414710399E-2</v>
      </c>
      <c r="F3296">
        <v>5.7515663270048999E-2</v>
      </c>
      <c r="G3296">
        <v>6.3638324821297304E-2</v>
      </c>
      <c r="H3296">
        <v>4.4731895715573101E-2</v>
      </c>
      <c r="I3296">
        <v>0</v>
      </c>
      <c r="J3296">
        <v>2.6839137429343798</v>
      </c>
      <c r="K3296">
        <v>4.4731895715573101E-2</v>
      </c>
      <c r="L3296">
        <v>-1</v>
      </c>
      <c r="M3296">
        <v>-1</v>
      </c>
      <c r="N3296">
        <v>0.894637914311463</v>
      </c>
      <c r="O3296">
        <v>6.42563293028517</v>
      </c>
      <c r="P3296">
        <v>8.4867148022695807E-2</v>
      </c>
      <c r="Q3296">
        <v>0.153507344323627</v>
      </c>
      <c r="R3296">
        <v>5.0277871893111802E-2</v>
      </c>
      <c r="S3296">
        <v>0.32916601326620298</v>
      </c>
      <c r="T3296">
        <v>0.23975694309620599</v>
      </c>
      <c r="U3296">
        <v>4.00147922229208E-2</v>
      </c>
      <c r="V3296">
        <v>-3.2092616958779002E-3</v>
      </c>
      <c r="W3296">
        <v>22.4398636469551</v>
      </c>
      <c r="X3296">
        <v>0.57887640222380699</v>
      </c>
      <c r="Y3296">
        <v>-1</v>
      </c>
      <c r="Z3296">
        <v>-1</v>
      </c>
      <c r="AA3296">
        <v>33.0321732872819</v>
      </c>
      <c r="AB3296">
        <v>0.100272451404467</v>
      </c>
      <c r="AC3296">
        <v>4.1627991656747201E-2</v>
      </c>
      <c r="AD3296">
        <v>6.8940192307458195E-2</v>
      </c>
      <c r="AE3296">
        <v>10.542031768433599</v>
      </c>
      <c r="AF3296">
        <v>-1</v>
      </c>
      <c r="AG3296">
        <v>-1</v>
      </c>
      <c r="AH3296">
        <v>-1</v>
      </c>
      <c r="AI3296">
        <v>-6.4806894010443399E-4</v>
      </c>
      <c r="AJ3296">
        <v>-3.2092616958779002E-3</v>
      </c>
      <c r="AK3296">
        <v>0.108545496552842</v>
      </c>
      <c r="AL3296">
        <v>6.3541779719447203E-2</v>
      </c>
      <c r="AM3296">
        <v>0.14516971361987499</v>
      </c>
      <c r="AN3296">
        <v>6.2411759814733403E-2</v>
      </c>
      <c r="AO3296">
        <v>4.1719703232610899</v>
      </c>
      <c r="AP3296">
        <v>1.87800289396557</v>
      </c>
      <c r="AQ3296">
        <v>25.123777389889501</v>
      </c>
      <c r="AR3296">
        <v>0.60572848688945202</v>
      </c>
      <c r="AS3296">
        <v>0.62360829793938</v>
      </c>
      <c r="AT3296">
        <v>-1</v>
      </c>
      <c r="AU3296">
        <v>-1</v>
      </c>
      <c r="AV3296">
        <v>0.113916196714409</v>
      </c>
      <c r="AW3296">
        <v>41.335809111532598</v>
      </c>
      <c r="AX3296">
        <v>41.001921563142801</v>
      </c>
      <c r="AY3296">
        <v>9.6368259759583505E-2</v>
      </c>
      <c r="AZ3296">
        <v>-14.145392237927799</v>
      </c>
      <c r="BA3296">
        <v>1350</v>
      </c>
    </row>
    <row r="3297" spans="1:100" x14ac:dyDescent="0.25">
      <c r="A3297">
        <v>6701</v>
      </c>
      <c r="B3297" t="s">
        <v>3523</v>
      </c>
      <c r="C3297">
        <v>1</v>
      </c>
      <c r="D3297">
        <v>3.6780808625294901</v>
      </c>
      <c r="E3297">
        <v>2.1757476414710399E-2</v>
      </c>
      <c r="F3297">
        <v>5.7515663270048999E-2</v>
      </c>
      <c r="G3297">
        <v>6.3638324821297304E-2</v>
      </c>
      <c r="H3297">
        <v>4.4731895715573101E-2</v>
      </c>
      <c r="I3297">
        <v>0</v>
      </c>
      <c r="J3297">
        <v>2.6839137429343798</v>
      </c>
      <c r="K3297">
        <v>4.4731895715573101E-2</v>
      </c>
      <c r="L3297">
        <v>-1</v>
      </c>
      <c r="M3297">
        <v>-1</v>
      </c>
      <c r="N3297">
        <v>0.894637914311463</v>
      </c>
      <c r="O3297">
        <v>6.42563293028517</v>
      </c>
      <c r="P3297">
        <v>8.4867148022695807E-2</v>
      </c>
      <c r="Q3297">
        <v>0.153507344323627</v>
      </c>
      <c r="R3297">
        <v>5.0277871893111802E-2</v>
      </c>
      <c r="S3297">
        <v>0.32916601326620298</v>
      </c>
      <c r="T3297">
        <v>0.23975694309620599</v>
      </c>
      <c r="U3297">
        <v>4.00147922229208E-2</v>
      </c>
      <c r="V3297">
        <v>-3.2092616958779002E-3</v>
      </c>
      <c r="W3297">
        <v>22.4398636469551</v>
      </c>
      <c r="X3297">
        <v>0.57887640222380699</v>
      </c>
      <c r="Y3297">
        <v>-1</v>
      </c>
      <c r="Z3297">
        <v>-1</v>
      </c>
      <c r="AA3297">
        <v>33.0321732872819</v>
      </c>
      <c r="AB3297">
        <v>0.100272451404467</v>
      </c>
      <c r="AC3297">
        <v>4.1627991656747201E-2</v>
      </c>
      <c r="AD3297">
        <v>6.8940192307458195E-2</v>
      </c>
      <c r="AE3297">
        <v>10.542031768433599</v>
      </c>
      <c r="AF3297">
        <v>-1</v>
      </c>
      <c r="AG3297">
        <v>-1</v>
      </c>
      <c r="AH3297">
        <v>-1</v>
      </c>
      <c r="AI3297">
        <v>-6.4806894010443399E-4</v>
      </c>
      <c r="AJ3297">
        <v>-3.2092616958779002E-3</v>
      </c>
      <c r="AK3297">
        <v>0.108545496552842</v>
      </c>
      <c r="AL3297">
        <v>6.3541779719447203E-2</v>
      </c>
      <c r="AM3297">
        <v>0.14516971361987499</v>
      </c>
      <c r="AN3297">
        <v>6.2411759814733403E-2</v>
      </c>
      <c r="AO3297">
        <v>4.1719703232610899</v>
      </c>
      <c r="AP3297">
        <v>1.87800289396557</v>
      </c>
      <c r="AQ3297">
        <v>25.123777389889501</v>
      </c>
      <c r="AR3297">
        <v>0.60572848688945202</v>
      </c>
      <c r="AS3297">
        <v>0.62360829793938</v>
      </c>
      <c r="AT3297">
        <v>-1</v>
      </c>
      <c r="AU3297">
        <v>-1</v>
      </c>
      <c r="AV3297">
        <v>0.113916196714409</v>
      </c>
      <c r="AW3297">
        <v>41.335809111532598</v>
      </c>
      <c r="AX3297">
        <v>41.001921563142801</v>
      </c>
      <c r="AY3297">
        <v>9.6368259759583505E-2</v>
      </c>
      <c r="AZ3297">
        <v>-14.145392237927799</v>
      </c>
      <c r="BA3297">
        <v>1350</v>
      </c>
    </row>
    <row r="3298" spans="1:100" x14ac:dyDescent="0.25">
      <c r="A3298">
        <v>6702</v>
      </c>
      <c r="B3298" t="s">
        <v>3524</v>
      </c>
      <c r="C3298">
        <v>1</v>
      </c>
      <c r="D3298">
        <v>3.6780808625294901</v>
      </c>
      <c r="E3298">
        <v>2.1757476414710399E-2</v>
      </c>
      <c r="F3298">
        <v>5.7515663270048999E-2</v>
      </c>
      <c r="G3298">
        <v>6.3638324821297304E-2</v>
      </c>
      <c r="H3298">
        <v>4.4731895715573101E-2</v>
      </c>
      <c r="I3298">
        <v>0</v>
      </c>
      <c r="J3298">
        <v>2.6839137429343798</v>
      </c>
      <c r="K3298">
        <v>4.4731895715573101E-2</v>
      </c>
      <c r="L3298">
        <v>-1</v>
      </c>
      <c r="M3298">
        <v>-1</v>
      </c>
      <c r="N3298">
        <v>0.894637914311463</v>
      </c>
      <c r="O3298">
        <v>6.42563293028517</v>
      </c>
      <c r="P3298">
        <v>8.4867148022695807E-2</v>
      </c>
      <c r="Q3298">
        <v>0.153507344323627</v>
      </c>
      <c r="R3298">
        <v>5.0277871893111802E-2</v>
      </c>
      <c r="S3298">
        <v>0.32916601326620298</v>
      </c>
      <c r="T3298">
        <v>0.23975694309620599</v>
      </c>
      <c r="U3298">
        <v>4.00147922229208E-2</v>
      </c>
      <c r="V3298">
        <v>-3.2092616958779002E-3</v>
      </c>
      <c r="W3298">
        <v>22.4398636469551</v>
      </c>
      <c r="X3298">
        <v>0.57887640222380699</v>
      </c>
      <c r="Y3298">
        <v>-1</v>
      </c>
      <c r="Z3298">
        <v>-1</v>
      </c>
      <c r="AA3298">
        <v>33.0321732872819</v>
      </c>
      <c r="AB3298">
        <v>0.100272451404467</v>
      </c>
      <c r="AC3298">
        <v>4.1627991656747201E-2</v>
      </c>
      <c r="AD3298">
        <v>6.8940192307458195E-2</v>
      </c>
      <c r="AE3298">
        <v>10.542031768433599</v>
      </c>
      <c r="AF3298">
        <v>-1</v>
      </c>
      <c r="AG3298">
        <v>-1</v>
      </c>
      <c r="AH3298">
        <v>-1</v>
      </c>
      <c r="AI3298">
        <v>-6.4806894010443399E-4</v>
      </c>
      <c r="AJ3298">
        <v>-3.2092616958779002E-3</v>
      </c>
      <c r="AK3298">
        <v>0.108545496552842</v>
      </c>
      <c r="AL3298">
        <v>6.3541779719447203E-2</v>
      </c>
      <c r="AM3298">
        <v>0.14516971361987499</v>
      </c>
      <c r="AN3298">
        <v>6.2411759814733403E-2</v>
      </c>
      <c r="AO3298">
        <v>4.1719703232610899</v>
      </c>
      <c r="AP3298">
        <v>1.87800289396557</v>
      </c>
      <c r="AQ3298">
        <v>25.123777389889501</v>
      </c>
      <c r="AR3298">
        <v>0.60572848688945202</v>
      </c>
      <c r="AS3298">
        <v>0.62360829793938</v>
      </c>
      <c r="AT3298">
        <v>-1</v>
      </c>
      <c r="AU3298">
        <v>-1</v>
      </c>
      <c r="AV3298">
        <v>0.113916196714409</v>
      </c>
      <c r="AW3298">
        <v>41.335809111532598</v>
      </c>
      <c r="AX3298">
        <v>41.001921563142801</v>
      </c>
      <c r="AY3298">
        <v>9.6368259759583505E-2</v>
      </c>
      <c r="AZ3298">
        <v>-14.145392237927799</v>
      </c>
      <c r="BA3298">
        <v>1350</v>
      </c>
    </row>
    <row r="3299" spans="1:100" x14ac:dyDescent="0.25">
      <c r="A3299">
        <v>6703</v>
      </c>
      <c r="B3299" t="s">
        <v>3525</v>
      </c>
      <c r="C3299">
        <v>1</v>
      </c>
      <c r="D3299">
        <v>3.6780808625294901</v>
      </c>
      <c r="E3299">
        <v>2.1757476414710399E-2</v>
      </c>
      <c r="F3299">
        <v>5.7515663270048999E-2</v>
      </c>
      <c r="G3299">
        <v>6.3638324821297304E-2</v>
      </c>
      <c r="H3299">
        <v>4.4731895715573101E-2</v>
      </c>
      <c r="I3299">
        <v>0</v>
      </c>
      <c r="J3299">
        <v>2.6839137429343798</v>
      </c>
      <c r="K3299">
        <v>4.4731895715573101E-2</v>
      </c>
      <c r="L3299">
        <v>-1</v>
      </c>
      <c r="M3299">
        <v>-1</v>
      </c>
      <c r="N3299">
        <v>0.894637914311463</v>
      </c>
      <c r="O3299">
        <v>6.42563293028517</v>
      </c>
      <c r="P3299">
        <v>8.4867148022695807E-2</v>
      </c>
      <c r="Q3299">
        <v>0.153507344323627</v>
      </c>
      <c r="R3299">
        <v>5.0277871893111802E-2</v>
      </c>
      <c r="S3299">
        <v>0.32916601326620298</v>
      </c>
      <c r="T3299">
        <v>0.23975694309620599</v>
      </c>
      <c r="U3299">
        <v>4.00147922229208E-2</v>
      </c>
      <c r="V3299">
        <v>-3.2092616958779002E-3</v>
      </c>
      <c r="W3299">
        <v>22.4398636469551</v>
      </c>
      <c r="X3299">
        <v>0.57887640222380699</v>
      </c>
      <c r="Y3299">
        <v>-1</v>
      </c>
      <c r="Z3299">
        <v>-1</v>
      </c>
      <c r="AA3299">
        <v>33.0321732872819</v>
      </c>
      <c r="AB3299">
        <v>0.100272451404467</v>
      </c>
      <c r="AC3299">
        <v>4.1627991656747201E-2</v>
      </c>
      <c r="AD3299">
        <v>6.8940192307458195E-2</v>
      </c>
      <c r="AE3299">
        <v>10.542031768433599</v>
      </c>
      <c r="AF3299">
        <v>-1</v>
      </c>
      <c r="AG3299">
        <v>-1</v>
      </c>
      <c r="AH3299">
        <v>-1</v>
      </c>
      <c r="AI3299">
        <v>-6.4806894010443399E-4</v>
      </c>
      <c r="AJ3299">
        <v>-3.2092616958779002E-3</v>
      </c>
      <c r="AK3299">
        <v>0.108545496552842</v>
      </c>
      <c r="AL3299">
        <v>6.3541779719447203E-2</v>
      </c>
      <c r="AM3299">
        <v>0.14516971361987499</v>
      </c>
      <c r="AN3299">
        <v>6.2411759814733403E-2</v>
      </c>
      <c r="AO3299">
        <v>4.1719703232610899</v>
      </c>
      <c r="AP3299">
        <v>1.87800289396557</v>
      </c>
      <c r="AQ3299">
        <v>25.123777389889501</v>
      </c>
      <c r="AR3299">
        <v>0.60572848688945202</v>
      </c>
      <c r="AS3299">
        <v>0.62360829793938</v>
      </c>
      <c r="AT3299">
        <v>-1</v>
      </c>
      <c r="AU3299">
        <v>-1</v>
      </c>
      <c r="AV3299">
        <v>0.113916196714409</v>
      </c>
      <c r="AW3299">
        <v>41.335809111532598</v>
      </c>
      <c r="AX3299">
        <v>41.001921563142801</v>
      </c>
      <c r="AY3299">
        <v>9.6368259759583505E-2</v>
      </c>
      <c r="AZ3299">
        <v>-14.145392237927799</v>
      </c>
      <c r="BA3299">
        <v>1350</v>
      </c>
    </row>
    <row r="3300" spans="1:100" x14ac:dyDescent="0.25">
      <c r="A3300">
        <v>6704</v>
      </c>
      <c r="B3300" t="s">
        <v>3526</v>
      </c>
      <c r="C3300">
        <v>1</v>
      </c>
      <c r="D3300">
        <v>3.6780808625294901</v>
      </c>
      <c r="E3300">
        <v>2.1757476414710399E-2</v>
      </c>
      <c r="F3300">
        <v>5.7515663270048999E-2</v>
      </c>
      <c r="G3300">
        <v>6.3638324821297304E-2</v>
      </c>
      <c r="H3300">
        <v>4.4731895715573101E-2</v>
      </c>
      <c r="I3300">
        <v>0</v>
      </c>
      <c r="J3300">
        <v>2.6839137429343798</v>
      </c>
      <c r="K3300">
        <v>4.4731895715573101E-2</v>
      </c>
      <c r="L3300">
        <v>-1</v>
      </c>
      <c r="M3300">
        <v>-1</v>
      </c>
      <c r="N3300">
        <v>0.894637914311463</v>
      </c>
      <c r="O3300">
        <v>6.42563293028517</v>
      </c>
      <c r="P3300">
        <v>8.4867148022695807E-2</v>
      </c>
      <c r="Q3300">
        <v>0.153507344323627</v>
      </c>
      <c r="R3300">
        <v>5.0277871893111802E-2</v>
      </c>
      <c r="S3300">
        <v>0.32916601326620298</v>
      </c>
      <c r="T3300">
        <v>0.23975694309620599</v>
      </c>
      <c r="U3300">
        <v>4.00147922229208E-2</v>
      </c>
      <c r="V3300">
        <v>-3.2092616958779002E-3</v>
      </c>
      <c r="W3300">
        <v>22.4398636469551</v>
      </c>
      <c r="X3300">
        <v>0.57887640222380699</v>
      </c>
      <c r="Y3300">
        <v>-1</v>
      </c>
      <c r="Z3300">
        <v>-1</v>
      </c>
      <c r="AA3300">
        <v>33.0321732872819</v>
      </c>
      <c r="AB3300">
        <v>0.100272451404467</v>
      </c>
      <c r="AC3300">
        <v>4.1627991656747201E-2</v>
      </c>
      <c r="AD3300">
        <v>6.8940192307458195E-2</v>
      </c>
      <c r="AE3300">
        <v>10.542031768433599</v>
      </c>
      <c r="AF3300">
        <v>-1</v>
      </c>
      <c r="AG3300">
        <v>-1</v>
      </c>
      <c r="AH3300">
        <v>-1</v>
      </c>
      <c r="AI3300">
        <v>-6.4806894010443399E-4</v>
      </c>
      <c r="AJ3300">
        <v>-3.2092616958779002E-3</v>
      </c>
      <c r="AK3300">
        <v>0.108545496552842</v>
      </c>
      <c r="AL3300">
        <v>6.3541779719447203E-2</v>
      </c>
      <c r="AM3300">
        <v>0.14516971361987499</v>
      </c>
      <c r="AN3300">
        <v>6.2411759814733403E-2</v>
      </c>
      <c r="AO3300">
        <v>4.1719703232610899</v>
      </c>
      <c r="AP3300">
        <v>1.87800289396557</v>
      </c>
      <c r="AQ3300">
        <v>25.123777389889501</v>
      </c>
      <c r="AR3300">
        <v>0.60572848688945202</v>
      </c>
      <c r="AS3300">
        <v>0.62360829793938</v>
      </c>
      <c r="AT3300">
        <v>-1</v>
      </c>
      <c r="AU3300">
        <v>-1</v>
      </c>
      <c r="AV3300">
        <v>0.113916196714409</v>
      </c>
      <c r="AW3300">
        <v>41.335809111532598</v>
      </c>
      <c r="AX3300">
        <v>41.001921563142801</v>
      </c>
      <c r="AY3300">
        <v>9.6368259759583505E-2</v>
      </c>
      <c r="AZ3300">
        <v>-14.145392237927799</v>
      </c>
      <c r="BA3300">
        <v>1350</v>
      </c>
    </row>
    <row r="3301" spans="1:100" x14ac:dyDescent="0.25">
      <c r="A3301">
        <v>6705</v>
      </c>
      <c r="B3301" t="s">
        <v>3527</v>
      </c>
      <c r="C3301">
        <v>3</v>
      </c>
      <c r="D3301">
        <v>5.5685195310122655</v>
      </c>
      <c r="E3301">
        <v>-6.4835550475434833E-3</v>
      </c>
      <c r="F3301">
        <v>0.24187001120323137</v>
      </c>
      <c r="G3301">
        <v>0.24187001120323137</v>
      </c>
      <c r="H3301">
        <v>0.39435053717837981</v>
      </c>
      <c r="I3301">
        <v>0</v>
      </c>
      <c r="J3301">
        <v>23.661032230702791</v>
      </c>
      <c r="K3301">
        <v>0.39435053717837981</v>
      </c>
      <c r="L3301">
        <v>-0.999999999999999</v>
      </c>
      <c r="M3301">
        <v>-0.999999999999999</v>
      </c>
      <c r="N3301">
        <v>7.8870107435675969</v>
      </c>
      <c r="O3301">
        <v>29.471421772918294</v>
      </c>
      <c r="P3301">
        <v>-0.2739633329414719</v>
      </c>
      <c r="Q3301">
        <v>-1.5170485985405199E-2</v>
      </c>
      <c r="R3301">
        <v>-4.2593238374458574E-2</v>
      </c>
      <c r="S3301">
        <v>0.33796798143070511</v>
      </c>
      <c r="T3301">
        <v>0.45081020895750507</v>
      </c>
      <c r="U3301">
        <v>0.65847143942564468</v>
      </c>
      <c r="V3301">
        <v>8.8955512336943002E-2</v>
      </c>
      <c r="W3301">
        <v>45.674184198896697</v>
      </c>
      <c r="X3301">
        <v>3.6757137328552232</v>
      </c>
      <c r="Y3301">
        <v>-0.999999999999999</v>
      </c>
      <c r="Z3301">
        <v>-0.999999999999999</v>
      </c>
      <c r="AA3301">
        <v>79.661371775864055</v>
      </c>
      <c r="AB3301">
        <v>0.26171027511711348</v>
      </c>
      <c r="AC3301">
        <v>-1.8913010468198176E-2</v>
      </c>
      <c r="AD3301">
        <v>0.43779835165792047</v>
      </c>
      <c r="AE3301">
        <v>34.029780815341788</v>
      </c>
      <c r="AF3301">
        <v>-0.999999999999999</v>
      </c>
      <c r="AG3301">
        <v>-0.999999999999999</v>
      </c>
      <c r="AH3301">
        <v>-0.999999999999999</v>
      </c>
      <c r="AI3301">
        <v>0</v>
      </c>
      <c r="AJ3301">
        <v>8.8955512336943002E-2</v>
      </c>
      <c r="AK3301">
        <v>-7.0945893690812431E-2</v>
      </c>
      <c r="AL3301">
        <v>0.1967486024675012</v>
      </c>
      <c r="AM3301">
        <v>0.34621506384667133</v>
      </c>
      <c r="AN3301">
        <v>3.7109314276677872E-3</v>
      </c>
      <c r="AO3301">
        <v>8.3006471277127236</v>
      </c>
      <c r="AP3301">
        <v>1.0765162980292013</v>
      </c>
      <c r="AQ3301">
        <v>69.335216429599541</v>
      </c>
      <c r="AR3301">
        <v>1.5362051421507976</v>
      </c>
      <c r="AS3301">
        <v>4.0700642700336047</v>
      </c>
      <c r="AT3301">
        <v>-0.999999999999999</v>
      </c>
      <c r="AU3301">
        <v>-0.999999999999999</v>
      </c>
      <c r="AV3301">
        <v>0.19927677282877282</v>
      </c>
      <c r="AW3301">
        <v>110.20930984681155</v>
      </c>
      <c r="AX3301">
        <v>119.10486108050584</v>
      </c>
      <c r="AY3301">
        <v>0.47033252323643282</v>
      </c>
      <c r="AZ3301">
        <v>88.687151658321227</v>
      </c>
      <c r="BA3301">
        <v>1513.0451986296669</v>
      </c>
      <c r="CU3301" t="e">
        <v>#N/A</v>
      </c>
      <c r="CV3301" t="e">
        <v>#N/A</v>
      </c>
    </row>
    <row r="3302" spans="1:100" x14ac:dyDescent="0.25">
      <c r="A3302">
        <v>6706</v>
      </c>
      <c r="B3302" t="s">
        <v>3528</v>
      </c>
      <c r="C3302">
        <v>1</v>
      </c>
      <c r="D3302">
        <v>3.6780808625294901</v>
      </c>
      <c r="E3302">
        <v>2.1757476414710399E-2</v>
      </c>
      <c r="F3302">
        <v>5.7515663270048999E-2</v>
      </c>
      <c r="G3302">
        <v>6.3638324821297304E-2</v>
      </c>
      <c r="H3302">
        <v>4.4731895715573101E-2</v>
      </c>
      <c r="I3302">
        <v>0</v>
      </c>
      <c r="J3302">
        <v>2.6839137429343798</v>
      </c>
      <c r="K3302">
        <v>4.4731895715573101E-2</v>
      </c>
      <c r="L3302">
        <v>-1</v>
      </c>
      <c r="M3302">
        <v>-1</v>
      </c>
      <c r="N3302">
        <v>0.894637914311463</v>
      </c>
      <c r="O3302">
        <v>6.42563293028517</v>
      </c>
      <c r="P3302">
        <v>8.4867148022695807E-2</v>
      </c>
      <c r="Q3302">
        <v>0.153507344323627</v>
      </c>
      <c r="R3302">
        <v>5.0277871893111802E-2</v>
      </c>
      <c r="S3302">
        <v>0.32916601326620298</v>
      </c>
      <c r="T3302">
        <v>0.23975694309620599</v>
      </c>
      <c r="U3302">
        <v>4.00147922229208E-2</v>
      </c>
      <c r="V3302">
        <v>-3.2092616958779002E-3</v>
      </c>
      <c r="W3302">
        <v>22.4398636469551</v>
      </c>
      <c r="X3302">
        <v>0.57887640222380699</v>
      </c>
      <c r="Y3302">
        <v>-1</v>
      </c>
      <c r="Z3302">
        <v>-1</v>
      </c>
      <c r="AA3302">
        <v>33.0321732872819</v>
      </c>
      <c r="AB3302">
        <v>0.100272451404467</v>
      </c>
      <c r="AC3302">
        <v>4.1627991656747201E-2</v>
      </c>
      <c r="AD3302">
        <v>6.8940192307458195E-2</v>
      </c>
      <c r="AE3302">
        <v>10.542031768433599</v>
      </c>
      <c r="AF3302">
        <v>-1</v>
      </c>
      <c r="AG3302">
        <v>-1</v>
      </c>
      <c r="AH3302">
        <v>-1</v>
      </c>
      <c r="AI3302">
        <v>-6.4806894010443399E-4</v>
      </c>
      <c r="AJ3302">
        <v>-3.2092616958779002E-3</v>
      </c>
      <c r="AK3302">
        <v>0.108545496552842</v>
      </c>
      <c r="AL3302">
        <v>6.3541779719447203E-2</v>
      </c>
      <c r="AM3302">
        <v>0.14516971361987499</v>
      </c>
      <c r="AN3302">
        <v>6.2411759814733403E-2</v>
      </c>
      <c r="AO3302">
        <v>4.1719703232610899</v>
      </c>
      <c r="AP3302">
        <v>1.87800289396557</v>
      </c>
      <c r="AQ3302">
        <v>25.123777389889501</v>
      </c>
      <c r="AR3302">
        <v>0.60572848688945202</v>
      </c>
      <c r="AS3302">
        <v>0.62360829793938</v>
      </c>
      <c r="AT3302">
        <v>-1</v>
      </c>
      <c r="AU3302">
        <v>-1</v>
      </c>
      <c r="AV3302">
        <v>0.113916196714409</v>
      </c>
      <c r="AW3302">
        <v>41.335809111532598</v>
      </c>
      <c r="AX3302">
        <v>41.001921563142801</v>
      </c>
      <c r="AY3302">
        <v>9.6368259759583505E-2</v>
      </c>
      <c r="AZ3302">
        <v>-14.145392237927799</v>
      </c>
      <c r="BA3302">
        <v>1350</v>
      </c>
    </row>
    <row r="3303" spans="1:100" x14ac:dyDescent="0.25">
      <c r="A3303">
        <v>6707</v>
      </c>
      <c r="B3303" t="s">
        <v>3529</v>
      </c>
      <c r="C3303">
        <v>3</v>
      </c>
      <c r="D3303">
        <v>0.93763305301346711</v>
      </c>
      <c r="E3303">
        <v>0</v>
      </c>
      <c r="F3303">
        <v>7.6350267603141064E-2</v>
      </c>
      <c r="G3303">
        <v>7.6350267603141064E-2</v>
      </c>
      <c r="H3303">
        <v>0.28797249495545896</v>
      </c>
      <c r="I3303">
        <v>0</v>
      </c>
      <c r="J3303">
        <v>17.278349697327545</v>
      </c>
      <c r="K3303">
        <v>0.28797249495545896</v>
      </c>
      <c r="L3303">
        <v>-1</v>
      </c>
      <c r="M3303">
        <v>-1</v>
      </c>
      <c r="N3303">
        <v>5.7594498991091818</v>
      </c>
      <c r="O3303">
        <v>18.292333017944159</v>
      </c>
      <c r="P3303">
        <v>-2.1580412680440621E-2</v>
      </c>
      <c r="Q3303">
        <v>2.7993110151423877</v>
      </c>
      <c r="R3303">
        <v>0.92226997975473191</v>
      </c>
      <c r="S3303">
        <v>0.33333333333333331</v>
      </c>
      <c r="T3303">
        <v>0.39870724711839617</v>
      </c>
      <c r="U3303">
        <v>-2.6028432927703113E-2</v>
      </c>
      <c r="V3303">
        <v>-2.0427604849341502E-2</v>
      </c>
      <c r="W3303">
        <v>15.904481908769034</v>
      </c>
      <c r="X3303">
        <v>0.28274836396734632</v>
      </c>
      <c r="Y3303">
        <v>-1</v>
      </c>
      <c r="Z3303">
        <v>-1</v>
      </c>
      <c r="AA3303">
        <v>9.3647715151353825</v>
      </c>
      <c r="AB3303">
        <v>0.22365536831027344</v>
      </c>
      <c r="AC3303">
        <v>-0.3468600441939923</v>
      </c>
      <c r="AD3303">
        <v>-2.6034931584048678E-2</v>
      </c>
      <c r="AE3303">
        <v>-7.4619803733883794</v>
      </c>
      <c r="AF3303">
        <v>-1</v>
      </c>
      <c r="AG3303">
        <v>-1</v>
      </c>
      <c r="AH3303">
        <v>-1</v>
      </c>
      <c r="AI3303">
        <v>0</v>
      </c>
      <c r="AJ3303">
        <v>-2.0427604849341502E-2</v>
      </c>
      <c r="AK3303">
        <v>0.16151150981103285</v>
      </c>
      <c r="AL3303">
        <v>-2.3408005845266852E-2</v>
      </c>
      <c r="AM3303">
        <v>-8.1405929517334219E-2</v>
      </c>
      <c r="AN3303">
        <v>-8.9057388623277584E-2</v>
      </c>
      <c r="AO3303">
        <v>-1.2275906888781898</v>
      </c>
      <c r="AP3303">
        <v>-2.3434747448082742</v>
      </c>
      <c r="AQ3303">
        <v>33.182831606096585</v>
      </c>
      <c r="AR3303">
        <v>0.68558454267468494</v>
      </c>
      <c r="AS3303">
        <v>0.57072085892280533</v>
      </c>
      <c r="AT3303">
        <v>-1</v>
      </c>
      <c r="AU3303">
        <v>-1</v>
      </c>
      <c r="AV3303">
        <v>0.99862024735787303</v>
      </c>
      <c r="AW3303">
        <v>25.313629788271264</v>
      </c>
      <c r="AX3303">
        <v>23.270869303337115</v>
      </c>
      <c r="AY3303">
        <v>-0.20716258847493157</v>
      </c>
      <c r="AZ3303">
        <v>-72.240303243792127</v>
      </c>
      <c r="BA3303">
        <v>1298.4187004425914</v>
      </c>
      <c r="CU3303" t="e">
        <v>#N/A</v>
      </c>
      <c r="CV3303" t="e">
        <v>#N/A</v>
      </c>
    </row>
    <row r="3304" spans="1:100" x14ac:dyDescent="0.25">
      <c r="A3304">
        <v>6708</v>
      </c>
      <c r="B3304" t="s">
        <v>3530</v>
      </c>
      <c r="C3304">
        <v>3</v>
      </c>
      <c r="D3304">
        <v>-0.18547321686371721</v>
      </c>
      <c r="E3304">
        <v>-0.15745457373496285</v>
      </c>
      <c r="F3304">
        <v>0.13498708086296529</v>
      </c>
      <c r="G3304">
        <v>8.342096531324146E-2</v>
      </c>
      <c r="H3304">
        <v>-0.10673027263929184</v>
      </c>
      <c r="I3304">
        <v>0</v>
      </c>
      <c r="J3304">
        <v>-6.4038163583575098</v>
      </c>
      <c r="K3304">
        <v>-0.10673027263929184</v>
      </c>
      <c r="L3304">
        <v>-0.99999999999999889</v>
      </c>
      <c r="M3304">
        <v>-0.99999999999999889</v>
      </c>
      <c r="N3304">
        <v>-2.1346054527858365</v>
      </c>
      <c r="O3304">
        <v>-6.5058686099079885</v>
      </c>
      <c r="P3304">
        <v>0.3263719556952267</v>
      </c>
      <c r="Q3304">
        <v>0.45164894169696962</v>
      </c>
      <c r="R3304">
        <v>0.1844554780261457</v>
      </c>
      <c r="S3304">
        <v>0.26171638171052936</v>
      </c>
      <c r="T3304">
        <v>0.16991987932631197</v>
      </c>
      <c r="U3304">
        <v>-1.628747114876189E-2</v>
      </c>
      <c r="V3304">
        <v>0</v>
      </c>
      <c r="W3304">
        <v>20.883162501094855</v>
      </c>
      <c r="X3304">
        <v>0.28419274345102963</v>
      </c>
      <c r="Y3304">
        <v>-0.99999999999999889</v>
      </c>
      <c r="Z3304">
        <v>-0.99999999999999889</v>
      </c>
      <c r="AA3304">
        <v>31.078797841291429</v>
      </c>
      <c r="AB3304">
        <v>0.21917045291736945</v>
      </c>
      <c r="AC3304">
        <v>6.6049551829154743E-2</v>
      </c>
      <c r="AD3304">
        <v>-8.499640750311549E-2</v>
      </c>
      <c r="AE3304">
        <v>10.01117986217044</v>
      </c>
      <c r="AF3304">
        <v>-0.99999999999999889</v>
      </c>
      <c r="AG3304">
        <v>-0.99999999999999889</v>
      </c>
      <c r="AH3304">
        <v>-0.99999999999999889</v>
      </c>
      <c r="AI3304">
        <v>0</v>
      </c>
      <c r="AJ3304">
        <v>0</v>
      </c>
      <c r="AK3304">
        <v>-3.4015436463461501E-2</v>
      </c>
      <c r="AL3304">
        <v>-4.26679595266167E-2</v>
      </c>
      <c r="AM3304">
        <v>-5.9113748323341514E-2</v>
      </c>
      <c r="AN3304">
        <v>-0.31533400112564991</v>
      </c>
      <c r="AO3304">
        <v>-1.6479208904008456</v>
      </c>
      <c r="AP3304">
        <v>-8.0966898257743356</v>
      </c>
      <c r="AQ3304">
        <v>14.479346142737342</v>
      </c>
      <c r="AR3304">
        <v>0.41534878988807966</v>
      </c>
      <c r="AS3304">
        <v>0.17746247081173769</v>
      </c>
      <c r="AT3304">
        <v>-0.99999999999999889</v>
      </c>
      <c r="AU3304">
        <v>-0.99999999999999889</v>
      </c>
      <c r="AV3304">
        <v>0.2678764433393872</v>
      </c>
      <c r="AW3304">
        <v>16.476239405609121</v>
      </c>
      <c r="AX3304">
        <v>16.476239405609121</v>
      </c>
      <c r="AY3304">
        <v>9.1423127862099551E-2</v>
      </c>
      <c r="AZ3304">
        <v>-4.115613543498549</v>
      </c>
      <c r="BA3304">
        <v>1375.2077325114749</v>
      </c>
      <c r="CU3304" t="e">
        <v>#N/A</v>
      </c>
      <c r="CV3304" t="e">
        <v>#N/A</v>
      </c>
    </row>
    <row r="3305" spans="1:100" x14ac:dyDescent="0.25">
      <c r="A3305">
        <v>6709</v>
      </c>
      <c r="B3305" t="s">
        <v>3531</v>
      </c>
      <c r="C3305">
        <v>1</v>
      </c>
      <c r="D3305">
        <v>3.6780808625294901</v>
      </c>
      <c r="E3305">
        <v>2.1757476414710399E-2</v>
      </c>
      <c r="F3305">
        <v>5.7515663270048999E-2</v>
      </c>
      <c r="G3305">
        <v>6.3638324821297304E-2</v>
      </c>
      <c r="H3305">
        <v>4.4731895715573101E-2</v>
      </c>
      <c r="I3305">
        <v>0</v>
      </c>
      <c r="J3305">
        <v>2.6839137429343798</v>
      </c>
      <c r="K3305">
        <v>4.4731895715573101E-2</v>
      </c>
      <c r="L3305">
        <v>-1</v>
      </c>
      <c r="M3305">
        <v>-1</v>
      </c>
      <c r="N3305">
        <v>0.894637914311463</v>
      </c>
      <c r="O3305">
        <v>6.42563293028517</v>
      </c>
      <c r="P3305">
        <v>8.4867148022695807E-2</v>
      </c>
      <c r="Q3305">
        <v>0.153507344323627</v>
      </c>
      <c r="R3305">
        <v>5.0277871893111802E-2</v>
      </c>
      <c r="S3305">
        <v>0.32916601326620298</v>
      </c>
      <c r="T3305">
        <v>0.23975694309620599</v>
      </c>
      <c r="U3305">
        <v>4.00147922229208E-2</v>
      </c>
      <c r="V3305">
        <v>-3.2092616958779002E-3</v>
      </c>
      <c r="W3305">
        <v>22.4398636469551</v>
      </c>
      <c r="X3305">
        <v>0.57887640222380699</v>
      </c>
      <c r="Y3305">
        <v>-1</v>
      </c>
      <c r="Z3305">
        <v>-1</v>
      </c>
      <c r="AA3305">
        <v>33.0321732872819</v>
      </c>
      <c r="AB3305">
        <v>0.100272451404467</v>
      </c>
      <c r="AC3305">
        <v>4.1627991656747201E-2</v>
      </c>
      <c r="AD3305">
        <v>6.8940192307458195E-2</v>
      </c>
      <c r="AE3305">
        <v>10.542031768433599</v>
      </c>
      <c r="AF3305">
        <v>-1</v>
      </c>
      <c r="AG3305">
        <v>-1</v>
      </c>
      <c r="AH3305">
        <v>-1</v>
      </c>
      <c r="AI3305">
        <v>-6.4806894010443399E-4</v>
      </c>
      <c r="AJ3305">
        <v>-3.2092616958779002E-3</v>
      </c>
      <c r="AK3305">
        <v>0.108545496552842</v>
      </c>
      <c r="AL3305">
        <v>6.3541779719447203E-2</v>
      </c>
      <c r="AM3305">
        <v>0.14516971361987499</v>
      </c>
      <c r="AN3305">
        <v>6.2411759814733403E-2</v>
      </c>
      <c r="AO3305">
        <v>4.1719703232610899</v>
      </c>
      <c r="AP3305">
        <v>1.87800289396557</v>
      </c>
      <c r="AQ3305">
        <v>25.123777389889501</v>
      </c>
      <c r="AR3305">
        <v>0.60572848688945202</v>
      </c>
      <c r="AS3305">
        <v>0.62360829793938</v>
      </c>
      <c r="AT3305">
        <v>-1</v>
      </c>
      <c r="AU3305">
        <v>-1</v>
      </c>
      <c r="AV3305">
        <v>0.113916196714409</v>
      </c>
      <c r="AW3305">
        <v>41.335809111532598</v>
      </c>
      <c r="AX3305">
        <v>41.001921563142801</v>
      </c>
      <c r="AY3305">
        <v>9.6368259759583505E-2</v>
      </c>
      <c r="AZ3305">
        <v>-14.145392237927799</v>
      </c>
      <c r="BA3305">
        <v>1350</v>
      </c>
    </row>
    <row r="3306" spans="1:100" x14ac:dyDescent="0.25">
      <c r="A3306">
        <v>6710</v>
      </c>
      <c r="B3306" t="s">
        <v>3532</v>
      </c>
      <c r="C3306">
        <v>3</v>
      </c>
      <c r="D3306">
        <v>2.087650871036989E-2</v>
      </c>
      <c r="E3306">
        <v>0</v>
      </c>
      <c r="F3306">
        <v>-6.5290041319642236E-2</v>
      </c>
      <c r="G3306">
        <v>-6.5290041319642236E-2</v>
      </c>
      <c r="H3306">
        <v>-4.9350221595518301E-2</v>
      </c>
      <c r="I3306">
        <v>0</v>
      </c>
      <c r="J3306">
        <v>-2.9610132957310973</v>
      </c>
      <c r="K3306">
        <v>-4.9350221595518301E-2</v>
      </c>
      <c r="L3306">
        <v>-1.0000000000000011</v>
      </c>
      <c r="M3306">
        <v>-1.0000000000000011</v>
      </c>
      <c r="N3306">
        <v>-0.98700443191036569</v>
      </c>
      <c r="O3306">
        <v>-3.0054268283403673</v>
      </c>
      <c r="P3306">
        <v>-0.31314933653242705</v>
      </c>
      <c r="Q3306">
        <v>8.9839156335310769E-2</v>
      </c>
      <c r="R3306">
        <v>-7.5391646984217117E-2</v>
      </c>
      <c r="S3306">
        <v>0.32937832967862868</v>
      </c>
      <c r="T3306">
        <v>0.17263323222386368</v>
      </c>
      <c r="U3306">
        <v>6.9715148695168719E-2</v>
      </c>
      <c r="V3306">
        <v>0</v>
      </c>
      <c r="W3306">
        <v>24.843077287727166</v>
      </c>
      <c r="X3306">
        <v>0.66952227716921597</v>
      </c>
      <c r="Y3306">
        <v>-1.0000000000000011</v>
      </c>
      <c r="Z3306">
        <v>-1.0000000000000011</v>
      </c>
      <c r="AA3306">
        <v>39.075103161832679</v>
      </c>
      <c r="AB3306">
        <v>-0.11105341265385066</v>
      </c>
      <c r="AC3306">
        <v>0.2897615472036919</v>
      </c>
      <c r="AD3306">
        <v>0.10744021587195327</v>
      </c>
      <c r="AE3306">
        <v>14.307417521089729</v>
      </c>
      <c r="AF3306">
        <v>-1.0000000000000011</v>
      </c>
      <c r="AG3306">
        <v>-1.0000000000000011</v>
      </c>
      <c r="AH3306">
        <v>-1.0000000000000011</v>
      </c>
      <c r="AI3306">
        <v>0</v>
      </c>
      <c r="AJ3306">
        <v>0</v>
      </c>
      <c r="AK3306">
        <v>5.664886353518022E-2</v>
      </c>
      <c r="AL3306">
        <v>8.7245114848210958E-2</v>
      </c>
      <c r="AM3306">
        <v>-9.0577524780454444E-2</v>
      </c>
      <c r="AN3306">
        <v>0.14075523236553231</v>
      </c>
      <c r="AO3306">
        <v>-1.9811938018354605</v>
      </c>
      <c r="AP3306">
        <v>3.9551063833793614</v>
      </c>
      <c r="AQ3306">
        <v>21.882063991996066</v>
      </c>
      <c r="AR3306">
        <v>0.57172671059766123</v>
      </c>
      <c r="AS3306">
        <v>0.62017205557369759</v>
      </c>
      <c r="AT3306">
        <v>-1.0000000000000011</v>
      </c>
      <c r="AU3306">
        <v>-1.0000000000000011</v>
      </c>
      <c r="AV3306">
        <v>-0.14068168830385935</v>
      </c>
      <c r="AW3306">
        <v>40.02478271687167</v>
      </c>
      <c r="AX3306">
        <v>40.02478271687167</v>
      </c>
      <c r="AY3306">
        <v>8.9475527190868126E-2</v>
      </c>
      <c r="AZ3306">
        <v>-21.954359324540558</v>
      </c>
      <c r="BA3306">
        <v>1343.7805167118047</v>
      </c>
      <c r="CU3306" t="e">
        <v>#N/A</v>
      </c>
      <c r="CV3306" t="e">
        <v>#N/A</v>
      </c>
    </row>
    <row r="3307" spans="1:100" x14ac:dyDescent="0.25">
      <c r="A3307">
        <v>6711</v>
      </c>
      <c r="B3307" t="s">
        <v>3533</v>
      </c>
      <c r="C3307">
        <v>3</v>
      </c>
      <c r="D3307">
        <v>9.4766228158241705E-2</v>
      </c>
      <c r="E3307">
        <v>0</v>
      </c>
      <c r="F3307">
        <v>-2.9090137591038734E-2</v>
      </c>
      <c r="G3307">
        <v>-2.9090137591038734E-2</v>
      </c>
      <c r="H3307">
        <v>-8.2571526995781658E-2</v>
      </c>
      <c r="I3307">
        <v>0</v>
      </c>
      <c r="J3307">
        <v>-4.9542916197468969</v>
      </c>
      <c r="K3307">
        <v>-8.2571526995781658E-2</v>
      </c>
      <c r="L3307">
        <v>-1</v>
      </c>
      <c r="M3307">
        <v>-1</v>
      </c>
      <c r="N3307">
        <v>-1.6514305399156326</v>
      </c>
      <c r="O3307">
        <v>-4.8886155291796953</v>
      </c>
      <c r="P3307">
        <v>1.5776684491456403</v>
      </c>
      <c r="Q3307">
        <v>2.4877916769449993</v>
      </c>
      <c r="R3307">
        <v>0.81133507833179874</v>
      </c>
      <c r="S3307">
        <v>0.32610140569317081</v>
      </c>
      <c r="T3307">
        <v>0.17183945116706714</v>
      </c>
      <c r="U3307">
        <v>-8.0809266420328763E-2</v>
      </c>
      <c r="V3307">
        <v>0</v>
      </c>
      <c r="W3307">
        <v>19.988124697427633</v>
      </c>
      <c r="X3307">
        <v>9.578143600843847E-2</v>
      </c>
      <c r="Y3307">
        <v>-1</v>
      </c>
      <c r="Z3307">
        <v>-1</v>
      </c>
      <c r="AA3307">
        <v>36.656001332402326</v>
      </c>
      <c r="AB3307">
        <v>-8.6991517777442684E-2</v>
      </c>
      <c r="AC3307">
        <v>0.23986743503751434</v>
      </c>
      <c r="AD3307">
        <v>0.16425491387278601</v>
      </c>
      <c r="AE3307">
        <v>15.856541556642886</v>
      </c>
      <c r="AF3307">
        <v>-1</v>
      </c>
      <c r="AG3307">
        <v>-1</v>
      </c>
      <c r="AH3307">
        <v>-1</v>
      </c>
      <c r="AI3307">
        <v>5.5136376570123196E-3</v>
      </c>
      <c r="AJ3307">
        <v>0</v>
      </c>
      <c r="AK3307">
        <v>5.6215732613481673E-2</v>
      </c>
      <c r="AL3307">
        <v>0.20861863316857088</v>
      </c>
      <c r="AM3307">
        <v>0.43350419450381811</v>
      </c>
      <c r="AN3307">
        <v>0.10543656898934221</v>
      </c>
      <c r="AO3307">
        <v>11.118683525662863</v>
      </c>
      <c r="AP3307">
        <v>3.6790073905764094</v>
      </c>
      <c r="AQ3307">
        <v>15.033833077680738</v>
      </c>
      <c r="AR3307">
        <v>0.41713159043990933</v>
      </c>
      <c r="AS3307">
        <v>1.3209909012656812E-2</v>
      </c>
      <c r="AT3307">
        <v>-1</v>
      </c>
      <c r="AU3307">
        <v>-1</v>
      </c>
      <c r="AV3307">
        <v>0.7822449407407599</v>
      </c>
      <c r="AW3307">
        <v>35.446393193799025</v>
      </c>
      <c r="AX3307">
        <v>35.556665946939262</v>
      </c>
      <c r="AY3307">
        <v>-0.16176938359718165</v>
      </c>
      <c r="AZ3307">
        <v>-56.252966590515484</v>
      </c>
      <c r="BA3307">
        <v>1324.7226539302023</v>
      </c>
    </row>
    <row r="3308" spans="1:100" x14ac:dyDescent="0.25">
      <c r="A3308">
        <v>6712</v>
      </c>
      <c r="B3308" t="s">
        <v>3534</v>
      </c>
      <c r="C3308">
        <v>3</v>
      </c>
      <c r="D3308">
        <v>5.1959014557542558</v>
      </c>
      <c r="E3308">
        <v>3.7677972249353922E-3</v>
      </c>
      <c r="F3308">
        <v>0.35435205470646408</v>
      </c>
      <c r="G3308">
        <v>0.35435205470646408</v>
      </c>
      <c r="H3308">
        <v>-2.8800980994318409E-2</v>
      </c>
      <c r="I3308">
        <v>0</v>
      </c>
      <c r="J3308">
        <v>-1.728058859659104</v>
      </c>
      <c r="K3308">
        <v>-2.8800980994318409E-2</v>
      </c>
      <c r="L3308">
        <v>-0.99999999999999989</v>
      </c>
      <c r="M3308">
        <v>-0.99999999999999989</v>
      </c>
      <c r="N3308">
        <v>-0.57601961988636796</v>
      </c>
      <c r="O3308">
        <v>3.8221946508016189</v>
      </c>
      <c r="P3308">
        <v>2.9968372585518377E-2</v>
      </c>
      <c r="Q3308">
        <v>1.8904050214153691</v>
      </c>
      <c r="R3308">
        <v>0.71139720447730315</v>
      </c>
      <c r="S3308">
        <v>0.35041288829818995</v>
      </c>
      <c r="T3308">
        <v>0.3448215008416825</v>
      </c>
      <c r="U3308">
        <v>-1.2510949022335661E-2</v>
      </c>
      <c r="V3308">
        <v>-1.438651669274771E-3</v>
      </c>
      <c r="W3308">
        <v>28.403430777703221</v>
      </c>
      <c r="X3308">
        <v>0.66996696298730463</v>
      </c>
      <c r="Y3308">
        <v>-0.99999999999999989</v>
      </c>
      <c r="Z3308">
        <v>-0.99999999999999989</v>
      </c>
      <c r="AA3308">
        <v>34.918111039767275</v>
      </c>
      <c r="AB3308">
        <v>8.6765225897120102E-2</v>
      </c>
      <c r="AC3308">
        <v>-5.9309383523335674E-2</v>
      </c>
      <c r="AD3308">
        <v>8.8609818777950142E-2</v>
      </c>
      <c r="AE3308">
        <v>5.8032830575867322</v>
      </c>
      <c r="AF3308">
        <v>-0.99999999999999989</v>
      </c>
      <c r="AG3308">
        <v>-0.99999999999999989</v>
      </c>
      <c r="AH3308">
        <v>-0.99999999999999989</v>
      </c>
      <c r="AI3308">
        <v>0</v>
      </c>
      <c r="AJ3308">
        <v>-1.438651669274771E-3</v>
      </c>
      <c r="AK3308">
        <v>-0.17997694034469142</v>
      </c>
      <c r="AL3308">
        <v>-2.3481830694118713E-2</v>
      </c>
      <c r="AM3308">
        <v>5.8588546115200334E-2</v>
      </c>
      <c r="AN3308">
        <v>-6.8800968509149948E-2</v>
      </c>
      <c r="AO3308">
        <v>0.56482895115655152</v>
      </c>
      <c r="AP3308">
        <v>-1.8374333661993423</v>
      </c>
      <c r="AQ3308">
        <v>26.675371918044114</v>
      </c>
      <c r="AR3308">
        <v>0.68128478844826212</v>
      </c>
      <c r="AS3308">
        <v>0.64116598199298647</v>
      </c>
      <c r="AT3308">
        <v>-0.99999999999999989</v>
      </c>
      <c r="AU3308">
        <v>-0.99999999999999989</v>
      </c>
      <c r="AV3308">
        <v>1.0657492591837676</v>
      </c>
      <c r="AW3308">
        <v>36.902872324369518</v>
      </c>
      <c r="AX3308">
        <v>36.759007157442035</v>
      </c>
      <c r="AY3308">
        <v>0.24075621158704841</v>
      </c>
      <c r="AZ3308">
        <v>-33.83992549158144</v>
      </c>
      <c r="BA3308">
        <v>1331.0038187881041</v>
      </c>
      <c r="CU3308" t="e">
        <v>#N/A</v>
      </c>
      <c r="CV3308" t="e">
        <v>#N/A</v>
      </c>
    </row>
    <row r="3309" spans="1:100" x14ac:dyDescent="0.25">
      <c r="A3309">
        <v>6714</v>
      </c>
      <c r="B3309" t="s">
        <v>3535</v>
      </c>
      <c r="C3309">
        <v>1</v>
      </c>
      <c r="D3309">
        <v>3.6780808625294901</v>
      </c>
      <c r="E3309">
        <v>2.1757476414710399E-2</v>
      </c>
      <c r="F3309">
        <v>5.7515663270048999E-2</v>
      </c>
      <c r="G3309">
        <v>6.3638324821297304E-2</v>
      </c>
      <c r="H3309">
        <v>4.4731895715573101E-2</v>
      </c>
      <c r="I3309">
        <v>0</v>
      </c>
      <c r="J3309">
        <v>2.6839137429343798</v>
      </c>
      <c r="K3309">
        <v>4.4731895715573101E-2</v>
      </c>
      <c r="L3309">
        <v>-1</v>
      </c>
      <c r="M3309">
        <v>-1</v>
      </c>
      <c r="N3309">
        <v>0.894637914311463</v>
      </c>
      <c r="O3309">
        <v>6.42563293028517</v>
      </c>
      <c r="P3309">
        <v>8.4867148022695807E-2</v>
      </c>
      <c r="Q3309">
        <v>0.153507344323627</v>
      </c>
      <c r="R3309">
        <v>5.0277871893111802E-2</v>
      </c>
      <c r="S3309">
        <v>0.32916601326620298</v>
      </c>
      <c r="T3309">
        <v>0.23975694309620599</v>
      </c>
      <c r="U3309">
        <v>4.00147922229208E-2</v>
      </c>
      <c r="V3309">
        <v>-3.2092616958779002E-3</v>
      </c>
      <c r="W3309">
        <v>22.4398636469551</v>
      </c>
      <c r="X3309">
        <v>0.57887640222380699</v>
      </c>
      <c r="Y3309">
        <v>-1</v>
      </c>
      <c r="Z3309">
        <v>-1</v>
      </c>
      <c r="AA3309">
        <v>33.0321732872819</v>
      </c>
      <c r="AB3309">
        <v>0.100272451404467</v>
      </c>
      <c r="AC3309">
        <v>4.1627991656747201E-2</v>
      </c>
      <c r="AD3309">
        <v>6.8940192307458195E-2</v>
      </c>
      <c r="AE3309">
        <v>10.542031768433599</v>
      </c>
      <c r="AF3309">
        <v>-1</v>
      </c>
      <c r="AG3309">
        <v>-1</v>
      </c>
      <c r="AH3309">
        <v>-1</v>
      </c>
      <c r="AI3309">
        <v>-6.4806894010443399E-4</v>
      </c>
      <c r="AJ3309">
        <v>-3.2092616958779002E-3</v>
      </c>
      <c r="AK3309">
        <v>0.108545496552842</v>
      </c>
      <c r="AL3309">
        <v>6.3541779719447203E-2</v>
      </c>
      <c r="AM3309">
        <v>0.14516971361987499</v>
      </c>
      <c r="AN3309">
        <v>6.2411759814733403E-2</v>
      </c>
      <c r="AO3309">
        <v>4.1719703232610899</v>
      </c>
      <c r="AP3309">
        <v>1.87800289396557</v>
      </c>
      <c r="AQ3309">
        <v>25.123777389889501</v>
      </c>
      <c r="AR3309">
        <v>0.60572848688945202</v>
      </c>
      <c r="AS3309">
        <v>0.62360829793938</v>
      </c>
      <c r="AT3309">
        <v>-1</v>
      </c>
      <c r="AU3309">
        <v>-1</v>
      </c>
      <c r="AV3309">
        <v>0.113916196714409</v>
      </c>
      <c r="AW3309">
        <v>41.335809111532598</v>
      </c>
      <c r="AX3309">
        <v>41.001921563142801</v>
      </c>
      <c r="AY3309">
        <v>9.6368259759583505E-2</v>
      </c>
      <c r="AZ3309">
        <v>-14.145392237927799</v>
      </c>
      <c r="BA3309">
        <v>1350</v>
      </c>
    </row>
    <row r="3310" spans="1:100" x14ac:dyDescent="0.25">
      <c r="A3310">
        <v>6715</v>
      </c>
      <c r="B3310" t="s">
        <v>3536</v>
      </c>
      <c r="C3310">
        <v>3</v>
      </c>
      <c r="D3310">
        <v>0.24053497338616842</v>
      </c>
      <c r="E3310">
        <v>-1.5337006059148514E-2</v>
      </c>
      <c r="F3310">
        <v>4.8858385817287846E-2</v>
      </c>
      <c r="G3310">
        <v>4.8858385817287846E-2</v>
      </c>
      <c r="H3310">
        <v>0.16154943057247467</v>
      </c>
      <c r="I3310">
        <v>0</v>
      </c>
      <c r="J3310">
        <v>9.6929658343484775</v>
      </c>
      <c r="K3310">
        <v>0.16154943057247467</v>
      </c>
      <c r="L3310">
        <v>-1.0000000000000009</v>
      </c>
      <c r="M3310">
        <v>-1.0000000000000009</v>
      </c>
      <c r="N3310">
        <v>3.2309886114494932</v>
      </c>
      <c r="O3310">
        <v>9.9823591935519325</v>
      </c>
      <c r="P3310">
        <v>-0.34433049029185309</v>
      </c>
      <c r="Q3310">
        <v>-0.38621425031023393</v>
      </c>
      <c r="R3310">
        <v>-0.12672757540856691</v>
      </c>
      <c r="S3310">
        <v>0.33367990693918753</v>
      </c>
      <c r="T3310">
        <v>0.13797694517588505</v>
      </c>
      <c r="U3310">
        <v>-0.13227276524635101</v>
      </c>
      <c r="V3310">
        <v>-1.7402778351912885E-2</v>
      </c>
      <c r="W3310">
        <v>6.4172751177733591</v>
      </c>
      <c r="X3310">
        <v>-0.42695050194417261</v>
      </c>
      <c r="Y3310">
        <v>-1.0000000000000009</v>
      </c>
      <c r="Z3310">
        <v>-1.0000000000000009</v>
      </c>
      <c r="AA3310">
        <v>-7.7035862314757093</v>
      </c>
      <c r="AB3310">
        <v>-6.8829656344066943E-3</v>
      </c>
      <c r="AC3310">
        <v>-0.13419280041223489</v>
      </c>
      <c r="AD3310">
        <v>-0.13880690943016827</v>
      </c>
      <c r="AE3310">
        <v>-13.994133773840494</v>
      </c>
      <c r="AF3310">
        <v>-1.0000000000000009</v>
      </c>
      <c r="AG3310">
        <v>-1.0000000000000009</v>
      </c>
      <c r="AH3310">
        <v>-1.0000000000000009</v>
      </c>
      <c r="AI3310">
        <v>0</v>
      </c>
      <c r="AJ3310">
        <v>-1.7402778351912885E-2</v>
      </c>
      <c r="AK3310">
        <v>-2.7808013169860982E-2</v>
      </c>
      <c r="AL3310">
        <v>-4.969619869236535E-2</v>
      </c>
      <c r="AM3310">
        <v>0.22521136888114687</v>
      </c>
      <c r="AN3310">
        <v>-3.1612043947036057E-3</v>
      </c>
      <c r="AO3310">
        <v>5.4912441561793672</v>
      </c>
      <c r="AP3310">
        <v>-0.32751110332941685</v>
      </c>
      <c r="AQ3310">
        <v>16.110240952121842</v>
      </c>
      <c r="AR3310">
        <v>0.32198130851680867</v>
      </c>
      <c r="AS3310">
        <v>-0.26540107137169783</v>
      </c>
      <c r="AT3310">
        <v>-1.0000000000000009</v>
      </c>
      <c r="AU3310">
        <v>-1.0000000000000009</v>
      </c>
      <c r="AV3310">
        <v>-7.7869189591279045E-2</v>
      </c>
      <c r="AW3310">
        <v>1.95126185874682</v>
      </c>
      <c r="AX3310">
        <v>0.21098402355553336</v>
      </c>
      <c r="AY3310">
        <v>-0.17248219429462405</v>
      </c>
      <c r="AZ3310">
        <v>-70.944331449994991</v>
      </c>
      <c r="BA3310">
        <v>1246.9561881496927</v>
      </c>
    </row>
    <row r="3311" spans="1:100" x14ac:dyDescent="0.25">
      <c r="A3311">
        <v>6716</v>
      </c>
      <c r="B3311" t="s">
        <v>3537</v>
      </c>
      <c r="C3311">
        <v>3</v>
      </c>
      <c r="D3311">
        <v>4.3687527235649197</v>
      </c>
      <c r="E3311">
        <v>0</v>
      </c>
      <c r="F3311">
        <v>-9.5464965480593425E-3</v>
      </c>
      <c r="G3311">
        <v>-9.5464965480593425E-3</v>
      </c>
      <c r="H3311">
        <v>-6.8079640126724912E-3</v>
      </c>
      <c r="I3311">
        <v>0</v>
      </c>
      <c r="J3311">
        <v>-0.40847784076035021</v>
      </c>
      <c r="K3311">
        <v>-6.8079640126724912E-3</v>
      </c>
      <c r="L3311">
        <v>-1.0000000000000007</v>
      </c>
      <c r="M3311">
        <v>-1.0000000000000007</v>
      </c>
      <c r="N3311">
        <v>-0.13615928025345059</v>
      </c>
      <c r="O3311">
        <v>3.9507283862565101</v>
      </c>
      <c r="P3311">
        <v>-4.986336749088302E-2</v>
      </c>
      <c r="Q3311">
        <v>-0.91328490576611698</v>
      </c>
      <c r="R3311">
        <v>-0.29022200288151523</v>
      </c>
      <c r="S3311">
        <v>0.34172313107437713</v>
      </c>
      <c r="T3311">
        <v>0.15884013513172202</v>
      </c>
      <c r="U3311">
        <v>4.886426250122685E-2</v>
      </c>
      <c r="V3311">
        <v>0</v>
      </c>
      <c r="W3311">
        <v>22.249419708799934</v>
      </c>
      <c r="X3311">
        <v>0.52833508202206758</v>
      </c>
      <c r="Y3311">
        <v>-1.0000000000000007</v>
      </c>
      <c r="Z3311">
        <v>-1.0000000000000007</v>
      </c>
      <c r="AA3311">
        <v>32.527358744475606</v>
      </c>
      <c r="AB3311">
        <v>0.37185317281698388</v>
      </c>
      <c r="AC3311">
        <v>-0.19416666837290297</v>
      </c>
      <c r="AD3311">
        <v>3.3676716327062775E-2</v>
      </c>
      <c r="AE3311">
        <v>10.568161038557189</v>
      </c>
      <c r="AF3311">
        <v>-1.0000000000000007</v>
      </c>
      <c r="AG3311">
        <v>-1.0000000000000007</v>
      </c>
      <c r="AH3311">
        <v>-1.0000000000000007</v>
      </c>
      <c r="AI3311">
        <v>0</v>
      </c>
      <c r="AJ3311">
        <v>0</v>
      </c>
      <c r="AK3311">
        <v>-0.14704690175650531</v>
      </c>
      <c r="AL3311">
        <v>2.492386286769923E-2</v>
      </c>
      <c r="AM3311">
        <v>-0.14661650163767687</v>
      </c>
      <c r="AN3311">
        <v>7.1806279988229735E-2</v>
      </c>
      <c r="AO3311">
        <v>-4.4006470497244488</v>
      </c>
      <c r="AP3311">
        <v>1.9197763140442399</v>
      </c>
      <c r="AQ3311">
        <v>21.840941868039604</v>
      </c>
      <c r="AR3311">
        <v>0.54942752870732592</v>
      </c>
      <c r="AS3311">
        <v>0.52152711800939511</v>
      </c>
      <c r="AT3311">
        <v>-1.0000000000000007</v>
      </c>
      <c r="AU3311">
        <v>-1.0000000000000007</v>
      </c>
      <c r="AV3311">
        <v>-0.29976849942957456</v>
      </c>
      <c r="AW3311">
        <v>38.397863444776348</v>
      </c>
      <c r="AX3311">
        <v>38.397863444776348</v>
      </c>
      <c r="AY3311">
        <v>0.22602828997133509</v>
      </c>
      <c r="AZ3311">
        <v>4.6054137215508355</v>
      </c>
      <c r="BA3311">
        <v>1366.8932782323154</v>
      </c>
      <c r="CU3311" t="e">
        <v>#N/A</v>
      </c>
      <c r="CV3311" t="e">
        <v>#N/A</v>
      </c>
    </row>
    <row r="3312" spans="1:100" x14ac:dyDescent="0.25">
      <c r="A3312">
        <v>6717</v>
      </c>
      <c r="B3312" t="s">
        <v>3538</v>
      </c>
      <c r="C3312">
        <v>3</v>
      </c>
      <c r="D3312">
        <v>4.217725486302955</v>
      </c>
      <c r="E3312">
        <v>0</v>
      </c>
      <c r="F3312">
        <v>-2.9296493118454787E-2</v>
      </c>
      <c r="G3312">
        <v>-2.9296493118454787E-2</v>
      </c>
      <c r="H3312">
        <v>1.2501667541642931E-2</v>
      </c>
      <c r="I3312">
        <v>0</v>
      </c>
      <c r="J3312">
        <v>0.75010005249857692</v>
      </c>
      <c r="K3312">
        <v>1.2501667541642931E-2</v>
      </c>
      <c r="L3312">
        <v>-1.0000000000000011</v>
      </c>
      <c r="M3312">
        <v>-1.0000000000000011</v>
      </c>
      <c r="N3312">
        <v>0.25003335083285982</v>
      </c>
      <c r="O3312">
        <v>4.9385290456830786</v>
      </c>
      <c r="P3312">
        <v>-1.8056470871265022</v>
      </c>
      <c r="Q3312">
        <v>-1.2529017837697505</v>
      </c>
      <c r="R3312">
        <v>-0.60923526148312712</v>
      </c>
      <c r="S3312">
        <v>0.33495261490651762</v>
      </c>
      <c r="T3312">
        <v>0.25549851589675809</v>
      </c>
      <c r="U3312">
        <v>0.10325869063646664</v>
      </c>
      <c r="V3312">
        <v>0</v>
      </c>
      <c r="W3312">
        <v>27.24832615592398</v>
      </c>
      <c r="X3312">
        <v>0.88000425202107446</v>
      </c>
      <c r="Y3312">
        <v>-1.0000000000000011</v>
      </c>
      <c r="Z3312">
        <v>-1.0000000000000011</v>
      </c>
      <c r="AA3312">
        <v>45.111465627518811</v>
      </c>
      <c r="AB3312">
        <v>8.2331649453768058E-3</v>
      </c>
      <c r="AC3312">
        <v>0.16519048097103686</v>
      </c>
      <c r="AD3312">
        <v>0.19602384874514567</v>
      </c>
      <c r="AE3312">
        <v>18.472374733077967</v>
      </c>
      <c r="AF3312">
        <v>-1.0000000000000011</v>
      </c>
      <c r="AG3312">
        <v>-1.0000000000000011</v>
      </c>
      <c r="AH3312">
        <v>-1.0000000000000011</v>
      </c>
      <c r="AI3312">
        <v>-1.4499752387854541E-2</v>
      </c>
      <c r="AJ3312">
        <v>0</v>
      </c>
      <c r="AK3312">
        <v>8.4999298642257942E-2</v>
      </c>
      <c r="AL3312">
        <v>0.15121032335404574</v>
      </c>
      <c r="AM3312">
        <v>0.17536609552248553</v>
      </c>
      <c r="AN3312">
        <v>-0.12961755633339447</v>
      </c>
      <c r="AO3312">
        <v>4.8091488812734262</v>
      </c>
      <c r="AP3312">
        <v>-2.4843872915646346</v>
      </c>
      <c r="AQ3312">
        <v>27.998426208422561</v>
      </c>
      <c r="AR3312">
        <v>0.69370982143974225</v>
      </c>
      <c r="AS3312">
        <v>0.89250591956271741</v>
      </c>
      <c r="AT3312">
        <v>-1.0000000000000011</v>
      </c>
      <c r="AU3312">
        <v>-1.0000000000000011</v>
      </c>
      <c r="AV3312">
        <v>-0.63853175460158229</v>
      </c>
      <c r="AW3312">
        <v>47.565607381637257</v>
      </c>
      <c r="AX3312">
        <v>47.275612333880154</v>
      </c>
      <c r="AY3312">
        <v>0.22409490607561941</v>
      </c>
      <c r="AZ3312">
        <v>-15.900006667319468</v>
      </c>
      <c r="BA3312">
        <v>1392.6234606411035</v>
      </c>
    </row>
    <row r="3313" spans="1:100" x14ac:dyDescent="0.25">
      <c r="A3313">
        <v>6718</v>
      </c>
      <c r="B3313" t="s">
        <v>3539</v>
      </c>
      <c r="C3313">
        <v>1</v>
      </c>
      <c r="D3313">
        <v>3.6780808625294901</v>
      </c>
      <c r="E3313">
        <v>2.1757476414710399E-2</v>
      </c>
      <c r="F3313">
        <v>5.7515663270048999E-2</v>
      </c>
      <c r="G3313">
        <v>6.3638324821297304E-2</v>
      </c>
      <c r="H3313">
        <v>4.4731895715573101E-2</v>
      </c>
      <c r="I3313">
        <v>0</v>
      </c>
      <c r="J3313">
        <v>2.6839137429343798</v>
      </c>
      <c r="K3313">
        <v>4.4731895715573101E-2</v>
      </c>
      <c r="L3313">
        <v>-1</v>
      </c>
      <c r="M3313">
        <v>-1</v>
      </c>
      <c r="N3313">
        <v>0.894637914311463</v>
      </c>
      <c r="O3313">
        <v>6.42563293028517</v>
      </c>
      <c r="P3313">
        <v>8.4867148022695807E-2</v>
      </c>
      <c r="Q3313">
        <v>0.153507344323627</v>
      </c>
      <c r="R3313">
        <v>5.0277871893111802E-2</v>
      </c>
      <c r="S3313">
        <v>0.32916601326620298</v>
      </c>
      <c r="T3313">
        <v>0.23975694309620599</v>
      </c>
      <c r="U3313">
        <v>4.00147922229208E-2</v>
      </c>
      <c r="V3313">
        <v>-3.2092616958779002E-3</v>
      </c>
      <c r="W3313">
        <v>22.4398636469551</v>
      </c>
      <c r="X3313">
        <v>0.57887640222380699</v>
      </c>
      <c r="Y3313">
        <v>-1</v>
      </c>
      <c r="Z3313">
        <v>-1</v>
      </c>
      <c r="AA3313">
        <v>33.0321732872819</v>
      </c>
      <c r="AB3313">
        <v>0.100272451404467</v>
      </c>
      <c r="AC3313">
        <v>4.1627991656747201E-2</v>
      </c>
      <c r="AD3313">
        <v>6.8940192307458195E-2</v>
      </c>
      <c r="AE3313">
        <v>10.542031768433599</v>
      </c>
      <c r="AF3313">
        <v>-1</v>
      </c>
      <c r="AG3313">
        <v>-1</v>
      </c>
      <c r="AH3313">
        <v>-1</v>
      </c>
      <c r="AI3313">
        <v>-6.4806894010443399E-4</v>
      </c>
      <c r="AJ3313">
        <v>-3.2092616958779002E-3</v>
      </c>
      <c r="AK3313">
        <v>0.108545496552842</v>
      </c>
      <c r="AL3313">
        <v>6.3541779719447203E-2</v>
      </c>
      <c r="AM3313">
        <v>0.14516971361987499</v>
      </c>
      <c r="AN3313">
        <v>6.2411759814733403E-2</v>
      </c>
      <c r="AO3313">
        <v>4.1719703232610899</v>
      </c>
      <c r="AP3313">
        <v>1.87800289396557</v>
      </c>
      <c r="AQ3313">
        <v>25.123777389889501</v>
      </c>
      <c r="AR3313">
        <v>0.60572848688945202</v>
      </c>
      <c r="AS3313">
        <v>0.62360829793938</v>
      </c>
      <c r="AT3313">
        <v>-1</v>
      </c>
      <c r="AU3313">
        <v>-1</v>
      </c>
      <c r="AV3313">
        <v>0.113916196714409</v>
      </c>
      <c r="AW3313">
        <v>41.335809111532598</v>
      </c>
      <c r="AX3313">
        <v>41.001921563142801</v>
      </c>
      <c r="AY3313">
        <v>9.6368259759583505E-2</v>
      </c>
      <c r="AZ3313">
        <v>-14.145392237927799</v>
      </c>
      <c r="BA3313">
        <v>1350</v>
      </c>
    </row>
    <row r="3314" spans="1:100" x14ac:dyDescent="0.25">
      <c r="A3314">
        <v>6719</v>
      </c>
      <c r="B3314" t="s">
        <v>3540</v>
      </c>
      <c r="C3314">
        <v>1</v>
      </c>
      <c r="D3314">
        <v>3.6780808625294901</v>
      </c>
      <c r="E3314">
        <v>2.1757476414710399E-2</v>
      </c>
      <c r="F3314">
        <v>5.7515663270048999E-2</v>
      </c>
      <c r="G3314">
        <v>6.3638324821297304E-2</v>
      </c>
      <c r="H3314">
        <v>4.4731895715573101E-2</v>
      </c>
      <c r="I3314">
        <v>0</v>
      </c>
      <c r="J3314">
        <v>2.6839137429343798</v>
      </c>
      <c r="K3314">
        <v>4.4731895715573101E-2</v>
      </c>
      <c r="L3314">
        <v>-1</v>
      </c>
      <c r="M3314">
        <v>-1</v>
      </c>
      <c r="N3314">
        <v>0.894637914311463</v>
      </c>
      <c r="O3314">
        <v>6.42563293028517</v>
      </c>
      <c r="P3314">
        <v>8.4867148022695807E-2</v>
      </c>
      <c r="Q3314">
        <v>0.153507344323627</v>
      </c>
      <c r="R3314">
        <v>5.0277871893111802E-2</v>
      </c>
      <c r="S3314">
        <v>0.32916601326620298</v>
      </c>
      <c r="T3314">
        <v>0.23975694309620599</v>
      </c>
      <c r="U3314">
        <v>4.00147922229208E-2</v>
      </c>
      <c r="V3314">
        <v>-3.2092616958779002E-3</v>
      </c>
      <c r="W3314">
        <v>22.4398636469551</v>
      </c>
      <c r="X3314">
        <v>0.57887640222380699</v>
      </c>
      <c r="Y3314">
        <v>-1</v>
      </c>
      <c r="Z3314">
        <v>-1</v>
      </c>
      <c r="AA3314">
        <v>33.0321732872819</v>
      </c>
      <c r="AB3314">
        <v>0.100272451404467</v>
      </c>
      <c r="AC3314">
        <v>4.1627991656747201E-2</v>
      </c>
      <c r="AD3314">
        <v>6.8940192307458195E-2</v>
      </c>
      <c r="AE3314">
        <v>10.542031768433599</v>
      </c>
      <c r="AF3314">
        <v>-1</v>
      </c>
      <c r="AG3314">
        <v>-1</v>
      </c>
      <c r="AH3314">
        <v>-1</v>
      </c>
      <c r="AI3314">
        <v>-6.4806894010443399E-4</v>
      </c>
      <c r="AJ3314">
        <v>-3.2092616958779002E-3</v>
      </c>
      <c r="AK3314">
        <v>0.108545496552842</v>
      </c>
      <c r="AL3314">
        <v>6.3541779719447203E-2</v>
      </c>
      <c r="AM3314">
        <v>0.14516971361987499</v>
      </c>
      <c r="AN3314">
        <v>6.2411759814733403E-2</v>
      </c>
      <c r="AO3314">
        <v>4.1719703232610899</v>
      </c>
      <c r="AP3314">
        <v>1.87800289396557</v>
      </c>
      <c r="AQ3314">
        <v>25.123777389889501</v>
      </c>
      <c r="AR3314">
        <v>0.60572848688945202</v>
      </c>
      <c r="AS3314">
        <v>0.62360829793938</v>
      </c>
      <c r="AT3314">
        <v>-1</v>
      </c>
      <c r="AU3314">
        <v>-1</v>
      </c>
      <c r="AV3314">
        <v>0.113916196714409</v>
      </c>
      <c r="AW3314">
        <v>41.335809111532598</v>
      </c>
      <c r="AX3314">
        <v>41.001921563142801</v>
      </c>
      <c r="AY3314">
        <v>9.6368259759583505E-2</v>
      </c>
      <c r="AZ3314">
        <v>-14.145392237927799</v>
      </c>
      <c r="BA3314">
        <v>1350</v>
      </c>
    </row>
    <row r="3315" spans="1:100" x14ac:dyDescent="0.25">
      <c r="A3315">
        <v>6720</v>
      </c>
      <c r="B3315" t="s">
        <v>3541</v>
      </c>
      <c r="C3315">
        <v>3</v>
      </c>
      <c r="D3315">
        <v>1.5971801815859807</v>
      </c>
      <c r="E3315">
        <v>0.19255823163453692</v>
      </c>
      <c r="F3315">
        <v>0.34687151451661735</v>
      </c>
      <c r="G3315">
        <v>0.4129413877195578</v>
      </c>
      <c r="H3315">
        <v>-0.2760202903241723</v>
      </c>
      <c r="I3315">
        <v>0</v>
      </c>
      <c r="J3315">
        <v>-16.56121741945034</v>
      </c>
      <c r="K3315">
        <v>-0.2760202903241723</v>
      </c>
      <c r="L3315">
        <v>-1.0000000000000016</v>
      </c>
      <c r="M3315">
        <v>-1.0000000000000016</v>
      </c>
      <c r="N3315">
        <v>-5.5204058064834447</v>
      </c>
      <c r="O3315">
        <v>-14.551095850144794</v>
      </c>
      <c r="P3315">
        <v>0.29170857824720964</v>
      </c>
      <c r="Q3315">
        <v>5.0474774160078155</v>
      </c>
      <c r="R3315">
        <v>1.6851648175215053</v>
      </c>
      <c r="S3315">
        <v>0.33333333333333365</v>
      </c>
      <c r="T3315">
        <v>-1.6845753736658083E-2</v>
      </c>
      <c r="U3315">
        <v>1.1552595138821925E-2</v>
      </c>
      <c r="V3315">
        <v>-3.3247722165759379E-3</v>
      </c>
      <c r="W3315">
        <v>24.029427713723749</v>
      </c>
      <c r="X3315">
        <v>0.26613858321993034</v>
      </c>
      <c r="Y3315">
        <v>-1.0000000000000016</v>
      </c>
      <c r="Z3315">
        <v>-1.0000000000000016</v>
      </c>
      <c r="AA3315">
        <v>36.82546227959218</v>
      </c>
      <c r="AB3315">
        <v>0.23232020265570291</v>
      </c>
      <c r="AC3315">
        <v>-0.12548530899380084</v>
      </c>
      <c r="AD3315">
        <v>0.11538250130503634</v>
      </c>
      <c r="AE3315">
        <v>11.110869748346932</v>
      </c>
      <c r="AF3315">
        <v>-1.0000000000000016</v>
      </c>
      <c r="AG3315">
        <v>-1.0000000000000016</v>
      </c>
      <c r="AH3315">
        <v>-1.0000000000000016</v>
      </c>
      <c r="AI3315">
        <v>0</v>
      </c>
      <c r="AJ3315">
        <v>-3.3247722165759379E-3</v>
      </c>
      <c r="AK3315">
        <v>-6.9715012313257468E-2</v>
      </c>
      <c r="AL3315">
        <v>-9.4636495823513689E-2</v>
      </c>
      <c r="AM3315">
        <v>-8.69205479706123E-2</v>
      </c>
      <c r="AN3315">
        <v>0.11056912265878545</v>
      </c>
      <c r="AO3315">
        <v>-2.5215887608315941</v>
      </c>
      <c r="AP3315">
        <v>2.2910455873520679</v>
      </c>
      <c r="AQ3315">
        <v>7.4682102942734234</v>
      </c>
      <c r="AR3315">
        <v>0.32471540251892195</v>
      </c>
      <c r="AS3315">
        <v>-9.8817071042417957E-3</v>
      </c>
      <c r="AT3315">
        <v>-1.0000000000000016</v>
      </c>
      <c r="AU3315">
        <v>-1.0000000000000016</v>
      </c>
      <c r="AV3315">
        <v>2.098106205241062</v>
      </c>
      <c r="AW3315">
        <v>24.565412016799456</v>
      </c>
      <c r="AX3315">
        <v>24.232934795141865</v>
      </c>
      <c r="AY3315">
        <v>0.31248970428857448</v>
      </c>
      <c r="AZ3315">
        <v>21.740281655578578</v>
      </c>
      <c r="BA3315">
        <v>1395.8762027068867</v>
      </c>
      <c r="CU3315" t="e">
        <v>#N/A</v>
      </c>
      <c r="CV3315" t="e">
        <v>#N/A</v>
      </c>
    </row>
    <row r="3316" spans="1:100" x14ac:dyDescent="0.25">
      <c r="A3316">
        <v>6721</v>
      </c>
      <c r="B3316" t="s">
        <v>3542</v>
      </c>
      <c r="C3316">
        <v>3</v>
      </c>
      <c r="D3316">
        <v>3.4214185998247344</v>
      </c>
      <c r="E3316">
        <v>0</v>
      </c>
      <c r="F3316">
        <v>-0.57394373585108982</v>
      </c>
      <c r="G3316">
        <v>-0.57394373585108982</v>
      </c>
      <c r="H3316">
        <v>5.0134891011408708E-2</v>
      </c>
      <c r="I3316">
        <v>0</v>
      </c>
      <c r="J3316">
        <v>3.0080934606845231</v>
      </c>
      <c r="K3316">
        <v>5.0134891011408708E-2</v>
      </c>
      <c r="L3316">
        <v>-0.99999999999999978</v>
      </c>
      <c r="M3316">
        <v>-0.99999999999999978</v>
      </c>
      <c r="N3316">
        <v>1.002697820228174</v>
      </c>
      <c r="O3316">
        <v>5.8555683246581625</v>
      </c>
      <c r="P3316">
        <v>-8.894640922795613E-2</v>
      </c>
      <c r="Q3316">
        <v>-1.1956538098417751</v>
      </c>
      <c r="R3316">
        <v>-0.36041028545021231</v>
      </c>
      <c r="S3316">
        <v>0.33333333333333326</v>
      </c>
      <c r="T3316">
        <v>0.25610645871433596</v>
      </c>
      <c r="U3316">
        <v>0.22616437818994156</v>
      </c>
      <c r="V3316">
        <v>0</v>
      </c>
      <c r="W3316">
        <v>30.618771169048088</v>
      </c>
      <c r="X3316">
        <v>1.3667355391770291</v>
      </c>
      <c r="Y3316">
        <v>-0.99999999999999978</v>
      </c>
      <c r="Z3316">
        <v>-0.99999999999999978</v>
      </c>
      <c r="AA3316">
        <v>71.973768877664668</v>
      </c>
      <c r="AB3316">
        <v>0.12321600630458936</v>
      </c>
      <c r="AC3316">
        <v>0.3036919385890724</v>
      </c>
      <c r="AD3316">
        <v>0.40740021498767431</v>
      </c>
      <c r="AE3316">
        <v>41.715407994066815</v>
      </c>
      <c r="AF3316">
        <v>-0.99999999999999978</v>
      </c>
      <c r="AG3316">
        <v>-0.99999999999999978</v>
      </c>
      <c r="AH3316">
        <v>-0.99999999999999978</v>
      </c>
      <c r="AI3316">
        <v>0</v>
      </c>
      <c r="AJ3316">
        <v>0</v>
      </c>
      <c r="AK3316">
        <v>8.8656729289037853E-2</v>
      </c>
      <c r="AL3316">
        <v>4.7192198914662031E-2</v>
      </c>
      <c r="AM3316">
        <v>1.0653739121162738E-2</v>
      </c>
      <c r="AN3316">
        <v>4.2646659676352464E-2</v>
      </c>
      <c r="AO3316">
        <v>0.70962712447425846</v>
      </c>
      <c r="AP3316">
        <v>1.302127486482122</v>
      </c>
      <c r="AQ3316">
        <v>33.626864629732609</v>
      </c>
      <c r="AR3316">
        <v>0.81560417023761067</v>
      </c>
      <c r="AS3316">
        <v>1.4168704301884383</v>
      </c>
      <c r="AT3316">
        <v>-0.99999999999999978</v>
      </c>
      <c r="AU3316">
        <v>-0.99999999999999978</v>
      </c>
      <c r="AV3316">
        <v>-0.93435402130130207</v>
      </c>
      <c r="AW3316">
        <v>79.131464688804954</v>
      </c>
      <c r="AX3316">
        <v>79.131464688804954</v>
      </c>
      <c r="AY3316">
        <v>9.5812515760304987E-2</v>
      </c>
      <c r="AZ3316">
        <v>10.289342103026215</v>
      </c>
      <c r="BA3316">
        <v>1447.3658688862913</v>
      </c>
    </row>
    <row r="3317" spans="1:100" x14ac:dyDescent="0.25">
      <c r="A3317">
        <v>6722</v>
      </c>
      <c r="B3317" t="s">
        <v>3543</v>
      </c>
      <c r="C3317">
        <v>3</v>
      </c>
      <c r="D3317">
        <v>4.1357346700300717</v>
      </c>
      <c r="E3317">
        <v>-8.6417195577311895E-2</v>
      </c>
      <c r="F3317">
        <v>-0.24340209083498318</v>
      </c>
      <c r="G3317">
        <v>-0.27046891122338934</v>
      </c>
      <c r="H3317">
        <v>-0.22635530098440637</v>
      </c>
      <c r="I3317">
        <v>0</v>
      </c>
      <c r="J3317">
        <v>-13.581318059064383</v>
      </c>
      <c r="K3317">
        <v>-0.22635530098440637</v>
      </c>
      <c r="L3317">
        <v>-0.99999999999999978</v>
      </c>
      <c r="M3317">
        <v>-0.99999999999999978</v>
      </c>
      <c r="N3317">
        <v>-4.5271060196881283</v>
      </c>
      <c r="O3317">
        <v>-9.7160523002577008</v>
      </c>
      <c r="P3317">
        <v>-1.327696207253358</v>
      </c>
      <c r="Q3317">
        <v>-1.6174231641828254</v>
      </c>
      <c r="R3317">
        <v>-0.47334223602458547</v>
      </c>
      <c r="S3317">
        <v>0.33333333333333337</v>
      </c>
      <c r="T3317">
        <v>0.10742170389173994</v>
      </c>
      <c r="U3317">
        <v>0.15382286244686807</v>
      </c>
      <c r="V3317">
        <v>-2.0587116119602754E-3</v>
      </c>
      <c r="W3317">
        <v>32.754979561775492</v>
      </c>
      <c r="X3317">
        <v>1.0596979712348333</v>
      </c>
      <c r="Y3317">
        <v>-0.99999999999999978</v>
      </c>
      <c r="Z3317">
        <v>-0.99999999999999978</v>
      </c>
      <c r="AA3317">
        <v>39.292333192605035</v>
      </c>
      <c r="AB3317">
        <v>-0.10442401689449854</v>
      </c>
      <c r="AC3317">
        <v>0.13061202782126932</v>
      </c>
      <c r="AD3317">
        <v>0.11402590641031118</v>
      </c>
      <c r="AE3317">
        <v>7.0106958668540988</v>
      </c>
      <c r="AF3317">
        <v>-0.99999999999999978</v>
      </c>
      <c r="AG3317">
        <v>-0.99999999999999978</v>
      </c>
      <c r="AH3317">
        <v>-0.99999999999999978</v>
      </c>
      <c r="AI3317">
        <v>0</v>
      </c>
      <c r="AJ3317">
        <v>-2.0587116119602754E-3</v>
      </c>
      <c r="AK3317">
        <v>0.21821795887746634</v>
      </c>
      <c r="AL3317">
        <v>-5.1372325384295578E-2</v>
      </c>
      <c r="AM3317">
        <v>-8.3286050315284493E-2</v>
      </c>
      <c r="AN3317">
        <v>-5.4179778937188922E-2</v>
      </c>
      <c r="AO3317">
        <v>-0.99106146349478164</v>
      </c>
      <c r="AP3317">
        <v>-1.6113561003512014</v>
      </c>
      <c r="AQ3317">
        <v>19.173661502711106</v>
      </c>
      <c r="AR3317">
        <v>0.59251918805998138</v>
      </c>
      <c r="AS3317">
        <v>0.83334267025042708</v>
      </c>
      <c r="AT3317">
        <v>-0.99999999999999978</v>
      </c>
      <c r="AU3317">
        <v>-0.99999999999999978</v>
      </c>
      <c r="AV3317">
        <v>-0.74381114724797492</v>
      </c>
      <c r="AW3317">
        <v>27.964924791996076</v>
      </c>
      <c r="AX3317">
        <v>27.759053630800047</v>
      </c>
      <c r="AY3317">
        <v>-0.10922272059671209</v>
      </c>
      <c r="AZ3317">
        <v>-31.970528728242588</v>
      </c>
      <c r="BA3317">
        <v>1358.1367447566599</v>
      </c>
    </row>
    <row r="3318" spans="1:100" x14ac:dyDescent="0.25">
      <c r="A3318">
        <v>6723</v>
      </c>
      <c r="B3318" t="s">
        <v>3544</v>
      </c>
      <c r="C3318">
        <v>3</v>
      </c>
      <c r="D3318">
        <v>5.1863812598009913</v>
      </c>
      <c r="E3318">
        <v>0</v>
      </c>
      <c r="F3318">
        <v>-0.60738043187601631</v>
      </c>
      <c r="G3318">
        <v>-0.60738043187601631</v>
      </c>
      <c r="H3318">
        <v>-0.10116562275914597</v>
      </c>
      <c r="I3318">
        <v>0</v>
      </c>
      <c r="J3318">
        <v>-6.069937365548757</v>
      </c>
      <c r="K3318">
        <v>-0.10116562275914597</v>
      </c>
      <c r="L3318">
        <v>-1.0000000000000004</v>
      </c>
      <c r="M3318">
        <v>-1.0000000000000004</v>
      </c>
      <c r="N3318">
        <v>-2.0233124551829182</v>
      </c>
      <c r="O3318">
        <v>-1.4909365376237771</v>
      </c>
      <c r="P3318">
        <v>14.066425190317574</v>
      </c>
      <c r="Q3318">
        <v>-0.93507318564592756</v>
      </c>
      <c r="R3318">
        <v>1.0174925036099014</v>
      </c>
      <c r="S3318">
        <v>0.34651189924852871</v>
      </c>
      <c r="T3318">
        <v>0.32410887924628157</v>
      </c>
      <c r="U3318">
        <v>-0.23361724096723163</v>
      </c>
      <c r="V3318">
        <v>-1.0927784745165411E-2</v>
      </c>
      <c r="W3318">
        <v>21.089655021662374</v>
      </c>
      <c r="X3318">
        <v>-0.23747372517301449</v>
      </c>
      <c r="Y3318">
        <v>-1.0000000000000004</v>
      </c>
      <c r="Z3318">
        <v>-1.0000000000000004</v>
      </c>
      <c r="AA3318">
        <v>19.372816389559002</v>
      </c>
      <c r="AB3318">
        <v>-7.9508834960692665E-2</v>
      </c>
      <c r="AC3318">
        <v>0.1479804472044276</v>
      </c>
      <c r="AD3318">
        <v>-0.12315823495800038</v>
      </c>
      <c r="AE3318">
        <v>-2.7343311357132745</v>
      </c>
      <c r="AF3318">
        <v>-1.0000000000000004</v>
      </c>
      <c r="AG3318">
        <v>-1.0000000000000004</v>
      </c>
      <c r="AH3318">
        <v>-1.0000000000000004</v>
      </c>
      <c r="AI3318">
        <v>0</v>
      </c>
      <c r="AJ3318">
        <v>-1.0927784745165411E-2</v>
      </c>
      <c r="AK3318">
        <v>0.11107537896124189</v>
      </c>
      <c r="AL3318">
        <v>2.9761137628793358E-2</v>
      </c>
      <c r="AM3318">
        <v>2.2486873400641837E-2</v>
      </c>
      <c r="AN3318">
        <v>0.10898841128698056</v>
      </c>
      <c r="AO3318">
        <v>1.1175487298222555</v>
      </c>
      <c r="AP3318">
        <v>2.8735159703184805</v>
      </c>
      <c r="AQ3318">
        <v>15.019717656113604</v>
      </c>
      <c r="AR3318">
        <v>0.42607575278241344</v>
      </c>
      <c r="AS3318">
        <v>-0.33863934793216055</v>
      </c>
      <c r="AT3318">
        <v>-1.0000000000000004</v>
      </c>
      <c r="AU3318">
        <v>-1.0000000000000004</v>
      </c>
      <c r="AV3318">
        <v>0.41011207173388498</v>
      </c>
      <c r="AW3318">
        <v>20.7553958222537</v>
      </c>
      <c r="AX3318">
        <v>19.662617347737157</v>
      </c>
      <c r="AY3318">
        <v>5.2993118871244201E-3</v>
      </c>
      <c r="AZ3318">
        <v>-17.965193706207735</v>
      </c>
      <c r="BA3318">
        <v>1341.9186175567884</v>
      </c>
    </row>
    <row r="3319" spans="1:100" x14ac:dyDescent="0.25">
      <c r="A3319">
        <v>6724</v>
      </c>
      <c r="B3319" t="s">
        <v>3545</v>
      </c>
      <c r="C3319">
        <v>1</v>
      </c>
      <c r="D3319">
        <v>3.6780808625294901</v>
      </c>
      <c r="E3319">
        <v>2.1757476414710399E-2</v>
      </c>
      <c r="F3319">
        <v>5.7515663270048999E-2</v>
      </c>
      <c r="G3319">
        <v>6.3638324821297304E-2</v>
      </c>
      <c r="H3319">
        <v>4.4731895715573101E-2</v>
      </c>
      <c r="I3319">
        <v>0</v>
      </c>
      <c r="J3319">
        <v>2.6839137429343798</v>
      </c>
      <c r="K3319">
        <v>4.4731895715573101E-2</v>
      </c>
      <c r="L3319">
        <v>-1</v>
      </c>
      <c r="M3319">
        <v>-1</v>
      </c>
      <c r="N3319">
        <v>0.894637914311463</v>
      </c>
      <c r="O3319">
        <v>6.42563293028517</v>
      </c>
      <c r="P3319">
        <v>8.4867148022695807E-2</v>
      </c>
      <c r="Q3319">
        <v>0.153507344323627</v>
      </c>
      <c r="R3319">
        <v>5.0277871893111802E-2</v>
      </c>
      <c r="S3319">
        <v>0.32916601326620298</v>
      </c>
      <c r="T3319">
        <v>0.23975694309620599</v>
      </c>
      <c r="U3319">
        <v>4.00147922229208E-2</v>
      </c>
      <c r="V3319">
        <v>-3.2092616958779002E-3</v>
      </c>
      <c r="W3319">
        <v>22.4398636469551</v>
      </c>
      <c r="X3319">
        <v>0.57887640222380699</v>
      </c>
      <c r="Y3319">
        <v>-1</v>
      </c>
      <c r="Z3319">
        <v>-1</v>
      </c>
      <c r="AA3319">
        <v>33.0321732872819</v>
      </c>
      <c r="AB3319">
        <v>0.100272451404467</v>
      </c>
      <c r="AC3319">
        <v>4.1627991656747201E-2</v>
      </c>
      <c r="AD3319">
        <v>6.8940192307458195E-2</v>
      </c>
      <c r="AE3319">
        <v>10.542031768433599</v>
      </c>
      <c r="AF3319">
        <v>-1</v>
      </c>
      <c r="AG3319">
        <v>-1</v>
      </c>
      <c r="AH3319">
        <v>-1</v>
      </c>
      <c r="AI3319">
        <v>-6.4806894010443399E-4</v>
      </c>
      <c r="AJ3319">
        <v>-3.2092616958779002E-3</v>
      </c>
      <c r="AK3319">
        <v>0.108545496552842</v>
      </c>
      <c r="AL3319">
        <v>6.3541779719447203E-2</v>
      </c>
      <c r="AM3319">
        <v>0.14516971361987499</v>
      </c>
      <c r="AN3319">
        <v>6.2411759814733403E-2</v>
      </c>
      <c r="AO3319">
        <v>4.1719703232610899</v>
      </c>
      <c r="AP3319">
        <v>1.87800289396557</v>
      </c>
      <c r="AQ3319">
        <v>25.123777389889501</v>
      </c>
      <c r="AR3319">
        <v>0.60572848688945202</v>
      </c>
      <c r="AS3319">
        <v>0.62360829793938</v>
      </c>
      <c r="AT3319">
        <v>-1</v>
      </c>
      <c r="AU3319">
        <v>-1</v>
      </c>
      <c r="AV3319">
        <v>0.113916196714409</v>
      </c>
      <c r="AW3319">
        <v>41.335809111532598</v>
      </c>
      <c r="AX3319">
        <v>41.001921563142801</v>
      </c>
      <c r="AY3319">
        <v>9.6368259759583505E-2</v>
      </c>
      <c r="AZ3319">
        <v>-14.145392237927799</v>
      </c>
      <c r="BA3319">
        <v>1350</v>
      </c>
    </row>
    <row r="3320" spans="1:100" x14ac:dyDescent="0.25">
      <c r="A3320">
        <v>6725</v>
      </c>
      <c r="B3320" t="s">
        <v>3546</v>
      </c>
      <c r="C3320">
        <v>1</v>
      </c>
      <c r="D3320">
        <v>3.6780808625294901</v>
      </c>
      <c r="E3320">
        <v>2.1757476414710399E-2</v>
      </c>
      <c r="F3320">
        <v>5.7515663270048999E-2</v>
      </c>
      <c r="G3320">
        <v>6.3638324821297304E-2</v>
      </c>
      <c r="H3320">
        <v>4.4731895715573101E-2</v>
      </c>
      <c r="I3320">
        <v>0</v>
      </c>
      <c r="J3320">
        <v>2.6839137429343798</v>
      </c>
      <c r="K3320">
        <v>4.4731895715573101E-2</v>
      </c>
      <c r="L3320">
        <v>-1</v>
      </c>
      <c r="M3320">
        <v>-1</v>
      </c>
      <c r="N3320">
        <v>0.894637914311463</v>
      </c>
      <c r="O3320">
        <v>6.42563293028517</v>
      </c>
      <c r="P3320">
        <v>8.4867148022695807E-2</v>
      </c>
      <c r="Q3320">
        <v>0.153507344323627</v>
      </c>
      <c r="R3320">
        <v>5.0277871893111802E-2</v>
      </c>
      <c r="S3320">
        <v>0.32916601326620298</v>
      </c>
      <c r="T3320">
        <v>0.23975694309620599</v>
      </c>
      <c r="U3320">
        <v>4.00147922229208E-2</v>
      </c>
      <c r="V3320">
        <v>-3.2092616958779002E-3</v>
      </c>
      <c r="W3320">
        <v>22.4398636469551</v>
      </c>
      <c r="X3320">
        <v>0.57887640222380699</v>
      </c>
      <c r="Y3320">
        <v>-1</v>
      </c>
      <c r="Z3320">
        <v>-1</v>
      </c>
      <c r="AA3320">
        <v>33.0321732872819</v>
      </c>
      <c r="AB3320">
        <v>0.100272451404467</v>
      </c>
      <c r="AC3320">
        <v>4.1627991656747201E-2</v>
      </c>
      <c r="AD3320">
        <v>6.8940192307458195E-2</v>
      </c>
      <c r="AE3320">
        <v>10.542031768433599</v>
      </c>
      <c r="AF3320">
        <v>-1</v>
      </c>
      <c r="AG3320">
        <v>-1</v>
      </c>
      <c r="AH3320">
        <v>-1</v>
      </c>
      <c r="AI3320">
        <v>-6.4806894010443399E-4</v>
      </c>
      <c r="AJ3320">
        <v>-3.2092616958779002E-3</v>
      </c>
      <c r="AK3320">
        <v>0.108545496552842</v>
      </c>
      <c r="AL3320">
        <v>6.3541779719447203E-2</v>
      </c>
      <c r="AM3320">
        <v>0.14516971361987499</v>
      </c>
      <c r="AN3320">
        <v>6.2411759814733403E-2</v>
      </c>
      <c r="AO3320">
        <v>4.1719703232610899</v>
      </c>
      <c r="AP3320">
        <v>1.87800289396557</v>
      </c>
      <c r="AQ3320">
        <v>25.123777389889501</v>
      </c>
      <c r="AR3320">
        <v>0.60572848688945202</v>
      </c>
      <c r="AS3320">
        <v>0.62360829793938</v>
      </c>
      <c r="AT3320">
        <v>-1</v>
      </c>
      <c r="AU3320">
        <v>-1</v>
      </c>
      <c r="AV3320">
        <v>0.113916196714409</v>
      </c>
      <c r="AW3320">
        <v>41.335809111532598</v>
      </c>
      <c r="AX3320">
        <v>41.001921563142801</v>
      </c>
      <c r="AY3320">
        <v>9.6368259759583505E-2</v>
      </c>
      <c r="AZ3320">
        <v>-14.145392237927799</v>
      </c>
      <c r="BA3320">
        <v>1350</v>
      </c>
    </row>
    <row r="3321" spans="1:100" x14ac:dyDescent="0.25">
      <c r="A3321">
        <v>6727</v>
      </c>
      <c r="B3321" t="s">
        <v>3547</v>
      </c>
      <c r="C3321">
        <v>1</v>
      </c>
      <c r="D3321">
        <v>3.6780808625294901</v>
      </c>
      <c r="E3321">
        <v>2.1757476414710399E-2</v>
      </c>
      <c r="F3321">
        <v>5.7515663270048999E-2</v>
      </c>
      <c r="G3321">
        <v>6.3638324821297304E-2</v>
      </c>
      <c r="H3321">
        <v>4.4731895715573101E-2</v>
      </c>
      <c r="I3321">
        <v>0</v>
      </c>
      <c r="J3321">
        <v>2.6839137429343798</v>
      </c>
      <c r="K3321">
        <v>4.4731895715573101E-2</v>
      </c>
      <c r="L3321">
        <v>-1</v>
      </c>
      <c r="M3321">
        <v>-1</v>
      </c>
      <c r="N3321">
        <v>0.894637914311463</v>
      </c>
      <c r="O3321">
        <v>6.42563293028517</v>
      </c>
      <c r="P3321">
        <v>8.4867148022695807E-2</v>
      </c>
      <c r="Q3321">
        <v>0.153507344323627</v>
      </c>
      <c r="R3321">
        <v>5.0277871893111802E-2</v>
      </c>
      <c r="S3321">
        <v>0.32916601326620298</v>
      </c>
      <c r="T3321">
        <v>0.23975694309620599</v>
      </c>
      <c r="U3321">
        <v>4.00147922229208E-2</v>
      </c>
      <c r="V3321">
        <v>-3.2092616958779002E-3</v>
      </c>
      <c r="W3321">
        <v>22.4398636469551</v>
      </c>
      <c r="X3321">
        <v>0.57887640222380699</v>
      </c>
      <c r="Y3321">
        <v>-1</v>
      </c>
      <c r="Z3321">
        <v>-1</v>
      </c>
      <c r="AA3321">
        <v>33.0321732872819</v>
      </c>
      <c r="AB3321">
        <v>0.100272451404467</v>
      </c>
      <c r="AC3321">
        <v>4.1627991656747201E-2</v>
      </c>
      <c r="AD3321">
        <v>6.8940192307458195E-2</v>
      </c>
      <c r="AE3321">
        <v>10.542031768433599</v>
      </c>
      <c r="AF3321">
        <v>-1</v>
      </c>
      <c r="AG3321">
        <v>-1</v>
      </c>
      <c r="AH3321">
        <v>-1</v>
      </c>
      <c r="AI3321">
        <v>-6.4806894010443399E-4</v>
      </c>
      <c r="AJ3321">
        <v>-3.2092616958779002E-3</v>
      </c>
      <c r="AK3321">
        <v>0.108545496552842</v>
      </c>
      <c r="AL3321">
        <v>6.3541779719447203E-2</v>
      </c>
      <c r="AM3321">
        <v>0.14516971361987499</v>
      </c>
      <c r="AN3321">
        <v>6.2411759814733403E-2</v>
      </c>
      <c r="AO3321">
        <v>4.1719703232610899</v>
      </c>
      <c r="AP3321">
        <v>1.87800289396557</v>
      </c>
      <c r="AQ3321">
        <v>25.123777389889501</v>
      </c>
      <c r="AR3321">
        <v>0.60572848688945202</v>
      </c>
      <c r="AS3321">
        <v>0.62360829793938</v>
      </c>
      <c r="AT3321">
        <v>-1</v>
      </c>
      <c r="AU3321">
        <v>-1</v>
      </c>
      <c r="AV3321">
        <v>0.113916196714409</v>
      </c>
      <c r="AW3321">
        <v>41.335809111532598</v>
      </c>
      <c r="AX3321">
        <v>41.001921563142801</v>
      </c>
      <c r="AY3321">
        <v>9.6368259759583505E-2</v>
      </c>
      <c r="AZ3321">
        <v>-14.145392237927799</v>
      </c>
      <c r="BA3321">
        <v>1350</v>
      </c>
    </row>
    <row r="3322" spans="1:100" x14ac:dyDescent="0.25">
      <c r="A3322">
        <v>6728</v>
      </c>
      <c r="B3322" t="s">
        <v>3548</v>
      </c>
      <c r="C3322">
        <v>3</v>
      </c>
      <c r="D3322">
        <v>3.638182746373424</v>
      </c>
      <c r="E3322">
        <v>-4.1940846922087875E-3</v>
      </c>
      <c r="F3322">
        <v>8.0956836719136671E-2</v>
      </c>
      <c r="G3322">
        <v>8.0956836719136671E-2</v>
      </c>
      <c r="H3322">
        <v>-7.3666242273548815E-2</v>
      </c>
      <c r="I3322">
        <v>0</v>
      </c>
      <c r="J3322">
        <v>-4.4199745364129299</v>
      </c>
      <c r="K3322">
        <v>-7.3666242273548815E-2</v>
      </c>
      <c r="L3322">
        <v>-0.99999999999999956</v>
      </c>
      <c r="M3322">
        <v>-0.99999999999999956</v>
      </c>
      <c r="N3322">
        <v>-1.4733248454709758</v>
      </c>
      <c r="O3322">
        <v>-0.70083495332036594</v>
      </c>
      <c r="P3322">
        <v>1.8112754663333115</v>
      </c>
      <c r="Q3322">
        <v>-1.1148984048448862</v>
      </c>
      <c r="R3322">
        <v>-0.33704030808807228</v>
      </c>
      <c r="S3322">
        <v>0.33983782231861914</v>
      </c>
      <c r="T3322">
        <v>8.3222149937219145E-2</v>
      </c>
      <c r="U3322">
        <v>1.9659042012345765E-2</v>
      </c>
      <c r="V3322">
        <v>0</v>
      </c>
      <c r="W3322">
        <v>20.655410261669296</v>
      </c>
      <c r="X3322">
        <v>0.29504211088039295</v>
      </c>
      <c r="Y3322">
        <v>-0.99999999999999956</v>
      </c>
      <c r="Z3322">
        <v>-0.99999999999999956</v>
      </c>
      <c r="AA3322">
        <v>-3.6011116331159201</v>
      </c>
      <c r="AB3322">
        <v>-0.18523337875332524</v>
      </c>
      <c r="AC3322">
        <v>2.4074320401111751E-2</v>
      </c>
      <c r="AD3322">
        <v>-0.31723057338172955</v>
      </c>
      <c r="AE3322">
        <v>-23.91948158669716</v>
      </c>
      <c r="AF3322">
        <v>-0.99999999999999956</v>
      </c>
      <c r="AG3322">
        <v>-0.99999999999999956</v>
      </c>
      <c r="AH3322">
        <v>-0.99999999999999956</v>
      </c>
      <c r="AI3322">
        <v>0</v>
      </c>
      <c r="AJ3322">
        <v>0</v>
      </c>
      <c r="AK3322">
        <v>-7.0857799798372409E-2</v>
      </c>
      <c r="AL3322">
        <v>-8.8885280552815749E-2</v>
      </c>
      <c r="AM3322">
        <v>0.14829764458748959</v>
      </c>
      <c r="AN3322">
        <v>0.32395355637041956</v>
      </c>
      <c r="AO3322">
        <v>3.3531521156953796</v>
      </c>
      <c r="AP3322">
        <v>7.6544125064964108</v>
      </c>
      <c r="AQ3322">
        <v>16.235435725256359</v>
      </c>
      <c r="AR3322">
        <v>0.4427190142681835</v>
      </c>
      <c r="AS3322">
        <v>0.221375868606844</v>
      </c>
      <c r="AT3322">
        <v>-0.99999999999999956</v>
      </c>
      <c r="AU3322">
        <v>-0.99999999999999956</v>
      </c>
      <c r="AV3322">
        <v>-0.2560834713689355</v>
      </c>
      <c r="AW3322">
        <v>3.3524659200601006</v>
      </c>
      <c r="AX3322">
        <v>3.3524659200601006</v>
      </c>
      <c r="AY3322">
        <v>-0.32783435932202176</v>
      </c>
      <c r="AZ3322">
        <v>-69.187874253035375</v>
      </c>
      <c r="BA3322">
        <v>1324.8174419728502</v>
      </c>
    </row>
    <row r="3323" spans="1:100" x14ac:dyDescent="0.25">
      <c r="A3323">
        <v>6729</v>
      </c>
      <c r="B3323" t="s">
        <v>3549</v>
      </c>
      <c r="C3323">
        <v>3</v>
      </c>
      <c r="D3323">
        <v>3.5272490314440477</v>
      </c>
      <c r="E3323">
        <v>0</v>
      </c>
      <c r="F3323">
        <v>-2.9320330206311279E-2</v>
      </c>
      <c r="G3323">
        <v>-2.9320330206311279E-2</v>
      </c>
      <c r="H3323">
        <v>0.11962872914068698</v>
      </c>
      <c r="I3323">
        <v>0</v>
      </c>
      <c r="J3323">
        <v>7.1777237484412186</v>
      </c>
      <c r="K3323">
        <v>0.11962872914068698</v>
      </c>
      <c r="L3323">
        <v>-1.0000000000000002</v>
      </c>
      <c r="M3323">
        <v>-1.0000000000000002</v>
      </c>
      <c r="N3323">
        <v>2.3925745828137397</v>
      </c>
      <c r="O3323">
        <v>10.675652449678957</v>
      </c>
      <c r="P3323">
        <v>-0.81435232466786089</v>
      </c>
      <c r="Q3323">
        <v>-0.47162898274827803</v>
      </c>
      <c r="R3323">
        <v>-0.35529466060977288</v>
      </c>
      <c r="S3323">
        <v>0.34137730186353066</v>
      </c>
      <c r="T3323">
        <v>0.32273885046938611</v>
      </c>
      <c r="U3323">
        <v>-3.4320926488103393E-2</v>
      </c>
      <c r="V3323">
        <v>0</v>
      </c>
      <c r="W3323">
        <v>20.406659868165065</v>
      </c>
      <c r="X3323">
        <v>0.38730281477529133</v>
      </c>
      <c r="Y3323">
        <v>-1.0000000000000002</v>
      </c>
      <c r="Z3323">
        <v>-1.0000000000000002</v>
      </c>
      <c r="AA3323">
        <v>27.133136716704133</v>
      </c>
      <c r="AB3323">
        <v>-9.2002018405444919E-2</v>
      </c>
      <c r="AC3323">
        <v>0.10190886801677397</v>
      </c>
      <c r="AD3323">
        <v>0.13172858057164782</v>
      </c>
      <c r="AE3323">
        <v>7.08177150914885</v>
      </c>
      <c r="AF3323">
        <v>-1.0000000000000002</v>
      </c>
      <c r="AG3323">
        <v>-1.0000000000000002</v>
      </c>
      <c r="AH3323">
        <v>-1.0000000000000002</v>
      </c>
      <c r="AI3323">
        <v>0</v>
      </c>
      <c r="AJ3323">
        <v>0</v>
      </c>
      <c r="AK3323">
        <v>-0.37256747965948162</v>
      </c>
      <c r="AL3323">
        <v>0.40613397551994557</v>
      </c>
      <c r="AM3323">
        <v>-4.9975301553943904E-2</v>
      </c>
      <c r="AN3323">
        <v>-0.16138615178492655</v>
      </c>
      <c r="AO3323">
        <v>-3.1122199371460062</v>
      </c>
      <c r="AP3323">
        <v>-2.0039839170234361</v>
      </c>
      <c r="AQ3323">
        <v>27.584383616606278</v>
      </c>
      <c r="AR3323">
        <v>0.62979522584481351</v>
      </c>
      <c r="AS3323">
        <v>0.50693154391597839</v>
      </c>
      <c r="AT3323">
        <v>-1.0000000000000002</v>
      </c>
      <c r="AU3323">
        <v>-1.0000000000000002</v>
      </c>
      <c r="AV3323">
        <v>-0.38461499081608425</v>
      </c>
      <c r="AW3323">
        <v>35.804805249359674</v>
      </c>
      <c r="AX3323">
        <v>35.804805249359674</v>
      </c>
      <c r="AY3323">
        <v>6.688287465390165E-2</v>
      </c>
      <c r="AZ3323">
        <v>-19.047668098582765</v>
      </c>
      <c r="BA3323">
        <v>1398.4023740043037</v>
      </c>
    </row>
    <row r="3324" spans="1:100" x14ac:dyDescent="0.25">
      <c r="A3324">
        <v>6730</v>
      </c>
      <c r="B3324" t="s">
        <v>3550</v>
      </c>
      <c r="C3324">
        <v>1</v>
      </c>
      <c r="D3324">
        <v>3.6780808625294901</v>
      </c>
      <c r="E3324">
        <v>2.1757476414710399E-2</v>
      </c>
      <c r="F3324">
        <v>5.7515663270048999E-2</v>
      </c>
      <c r="G3324">
        <v>6.3638324821297304E-2</v>
      </c>
      <c r="H3324">
        <v>4.4731895715573101E-2</v>
      </c>
      <c r="I3324">
        <v>0</v>
      </c>
      <c r="J3324">
        <v>2.6839137429343798</v>
      </c>
      <c r="K3324">
        <v>4.4731895715573101E-2</v>
      </c>
      <c r="L3324">
        <v>-1</v>
      </c>
      <c r="M3324">
        <v>-1</v>
      </c>
      <c r="N3324">
        <v>0.894637914311463</v>
      </c>
      <c r="O3324">
        <v>6.42563293028517</v>
      </c>
      <c r="P3324">
        <v>8.4867148022695807E-2</v>
      </c>
      <c r="Q3324">
        <v>0.153507344323627</v>
      </c>
      <c r="R3324">
        <v>5.0277871893111802E-2</v>
      </c>
      <c r="S3324">
        <v>0.32916601326620298</v>
      </c>
      <c r="T3324">
        <v>0.23975694309620599</v>
      </c>
      <c r="U3324">
        <v>4.00147922229208E-2</v>
      </c>
      <c r="V3324">
        <v>-3.2092616958779002E-3</v>
      </c>
      <c r="W3324">
        <v>22.4398636469551</v>
      </c>
      <c r="X3324">
        <v>0.57887640222380699</v>
      </c>
      <c r="Y3324">
        <v>-1</v>
      </c>
      <c r="Z3324">
        <v>-1</v>
      </c>
      <c r="AA3324">
        <v>33.0321732872819</v>
      </c>
      <c r="AB3324">
        <v>0.100272451404467</v>
      </c>
      <c r="AC3324">
        <v>4.1627991656747201E-2</v>
      </c>
      <c r="AD3324">
        <v>6.8940192307458195E-2</v>
      </c>
      <c r="AE3324">
        <v>10.542031768433599</v>
      </c>
      <c r="AF3324">
        <v>-1</v>
      </c>
      <c r="AG3324">
        <v>-1</v>
      </c>
      <c r="AH3324">
        <v>-1</v>
      </c>
      <c r="AI3324">
        <v>-6.4806894010443399E-4</v>
      </c>
      <c r="AJ3324">
        <v>-3.2092616958779002E-3</v>
      </c>
      <c r="AK3324">
        <v>0.108545496552842</v>
      </c>
      <c r="AL3324">
        <v>6.3541779719447203E-2</v>
      </c>
      <c r="AM3324">
        <v>0.14516971361987499</v>
      </c>
      <c r="AN3324">
        <v>6.2411759814733403E-2</v>
      </c>
      <c r="AO3324">
        <v>4.1719703232610899</v>
      </c>
      <c r="AP3324">
        <v>1.87800289396557</v>
      </c>
      <c r="AQ3324">
        <v>25.123777389889501</v>
      </c>
      <c r="AR3324">
        <v>0.60572848688945202</v>
      </c>
      <c r="AS3324">
        <v>0.62360829793938</v>
      </c>
      <c r="AT3324">
        <v>-1</v>
      </c>
      <c r="AU3324">
        <v>-1</v>
      </c>
      <c r="AV3324">
        <v>0.113916196714409</v>
      </c>
      <c r="AW3324">
        <v>41.335809111532598</v>
      </c>
      <c r="AX3324">
        <v>41.001921563142801</v>
      </c>
      <c r="AY3324">
        <v>9.6368259759583505E-2</v>
      </c>
      <c r="AZ3324">
        <v>-14.145392237927799</v>
      </c>
      <c r="BA3324">
        <v>1350</v>
      </c>
    </row>
    <row r="3325" spans="1:100" x14ac:dyDescent="0.25">
      <c r="A3325">
        <v>6731</v>
      </c>
      <c r="B3325" t="s">
        <v>3551</v>
      </c>
      <c r="C3325">
        <v>1</v>
      </c>
      <c r="D3325">
        <v>3.6780808625294901</v>
      </c>
      <c r="E3325">
        <v>2.1757476414710399E-2</v>
      </c>
      <c r="F3325">
        <v>5.7515663270048999E-2</v>
      </c>
      <c r="G3325">
        <v>6.3638324821297304E-2</v>
      </c>
      <c r="H3325">
        <v>4.4731895715573101E-2</v>
      </c>
      <c r="I3325">
        <v>0</v>
      </c>
      <c r="J3325">
        <v>2.6839137429343798</v>
      </c>
      <c r="K3325">
        <v>4.4731895715573101E-2</v>
      </c>
      <c r="L3325">
        <v>-1</v>
      </c>
      <c r="M3325">
        <v>-1</v>
      </c>
      <c r="N3325">
        <v>0.894637914311463</v>
      </c>
      <c r="O3325">
        <v>6.42563293028517</v>
      </c>
      <c r="P3325">
        <v>8.4867148022695807E-2</v>
      </c>
      <c r="Q3325">
        <v>0.153507344323627</v>
      </c>
      <c r="R3325">
        <v>5.0277871893111802E-2</v>
      </c>
      <c r="S3325">
        <v>0.32916601326620298</v>
      </c>
      <c r="T3325">
        <v>0.23975694309620599</v>
      </c>
      <c r="U3325">
        <v>4.00147922229208E-2</v>
      </c>
      <c r="V3325">
        <v>-3.2092616958779002E-3</v>
      </c>
      <c r="W3325">
        <v>22.4398636469551</v>
      </c>
      <c r="X3325">
        <v>0.57887640222380699</v>
      </c>
      <c r="Y3325">
        <v>-1</v>
      </c>
      <c r="Z3325">
        <v>-1</v>
      </c>
      <c r="AA3325">
        <v>33.0321732872819</v>
      </c>
      <c r="AB3325">
        <v>0.100272451404467</v>
      </c>
      <c r="AC3325">
        <v>4.1627991656747201E-2</v>
      </c>
      <c r="AD3325">
        <v>6.8940192307458195E-2</v>
      </c>
      <c r="AE3325">
        <v>10.542031768433599</v>
      </c>
      <c r="AF3325">
        <v>-1</v>
      </c>
      <c r="AG3325">
        <v>-1</v>
      </c>
      <c r="AH3325">
        <v>-1</v>
      </c>
      <c r="AI3325">
        <v>-6.4806894010443399E-4</v>
      </c>
      <c r="AJ3325">
        <v>-3.2092616958779002E-3</v>
      </c>
      <c r="AK3325">
        <v>0.108545496552842</v>
      </c>
      <c r="AL3325">
        <v>6.3541779719447203E-2</v>
      </c>
      <c r="AM3325">
        <v>0.14516971361987499</v>
      </c>
      <c r="AN3325">
        <v>6.2411759814733403E-2</v>
      </c>
      <c r="AO3325">
        <v>4.1719703232610899</v>
      </c>
      <c r="AP3325">
        <v>1.87800289396557</v>
      </c>
      <c r="AQ3325">
        <v>25.123777389889501</v>
      </c>
      <c r="AR3325">
        <v>0.60572848688945202</v>
      </c>
      <c r="AS3325">
        <v>0.62360829793938</v>
      </c>
      <c r="AT3325">
        <v>-1</v>
      </c>
      <c r="AU3325">
        <v>-1</v>
      </c>
      <c r="AV3325">
        <v>0.113916196714409</v>
      </c>
      <c r="AW3325">
        <v>41.335809111532598</v>
      </c>
      <c r="AX3325">
        <v>41.001921563142801</v>
      </c>
      <c r="AY3325">
        <v>9.6368259759583505E-2</v>
      </c>
      <c r="AZ3325">
        <v>-14.145392237927799</v>
      </c>
      <c r="BA3325">
        <v>1350</v>
      </c>
    </row>
    <row r="3326" spans="1:100" x14ac:dyDescent="0.25">
      <c r="A3326">
        <v>6732</v>
      </c>
      <c r="B3326" t="s">
        <v>3552</v>
      </c>
      <c r="C3326">
        <v>1</v>
      </c>
      <c r="D3326">
        <v>3.6780808625294901</v>
      </c>
      <c r="E3326">
        <v>2.1757476414710399E-2</v>
      </c>
      <c r="F3326">
        <v>5.7515663270048999E-2</v>
      </c>
      <c r="G3326">
        <v>6.3638324821297304E-2</v>
      </c>
      <c r="H3326">
        <v>4.4731895715573101E-2</v>
      </c>
      <c r="I3326">
        <v>0</v>
      </c>
      <c r="J3326">
        <v>2.6839137429343798</v>
      </c>
      <c r="K3326">
        <v>4.4731895715573101E-2</v>
      </c>
      <c r="L3326">
        <v>-1</v>
      </c>
      <c r="M3326">
        <v>-1</v>
      </c>
      <c r="N3326">
        <v>0.894637914311463</v>
      </c>
      <c r="O3326">
        <v>6.42563293028517</v>
      </c>
      <c r="P3326">
        <v>8.4867148022695807E-2</v>
      </c>
      <c r="Q3326">
        <v>0.153507344323627</v>
      </c>
      <c r="R3326">
        <v>5.0277871893111802E-2</v>
      </c>
      <c r="S3326">
        <v>0.32916601326620298</v>
      </c>
      <c r="T3326">
        <v>0.23975694309620599</v>
      </c>
      <c r="U3326">
        <v>4.00147922229208E-2</v>
      </c>
      <c r="V3326">
        <v>-3.2092616958779002E-3</v>
      </c>
      <c r="W3326">
        <v>22.4398636469551</v>
      </c>
      <c r="X3326">
        <v>0.57887640222380699</v>
      </c>
      <c r="Y3326">
        <v>-1</v>
      </c>
      <c r="Z3326">
        <v>-1</v>
      </c>
      <c r="AA3326">
        <v>33.0321732872819</v>
      </c>
      <c r="AB3326">
        <v>0.100272451404467</v>
      </c>
      <c r="AC3326">
        <v>4.1627991656747201E-2</v>
      </c>
      <c r="AD3326">
        <v>6.8940192307458195E-2</v>
      </c>
      <c r="AE3326">
        <v>10.542031768433599</v>
      </c>
      <c r="AF3326">
        <v>-1</v>
      </c>
      <c r="AG3326">
        <v>-1</v>
      </c>
      <c r="AH3326">
        <v>-1</v>
      </c>
      <c r="AI3326">
        <v>-6.4806894010443399E-4</v>
      </c>
      <c r="AJ3326">
        <v>-3.2092616958779002E-3</v>
      </c>
      <c r="AK3326">
        <v>0.108545496552842</v>
      </c>
      <c r="AL3326">
        <v>6.3541779719447203E-2</v>
      </c>
      <c r="AM3326">
        <v>0.14516971361987499</v>
      </c>
      <c r="AN3326">
        <v>6.2411759814733403E-2</v>
      </c>
      <c r="AO3326">
        <v>4.1719703232610899</v>
      </c>
      <c r="AP3326">
        <v>1.87800289396557</v>
      </c>
      <c r="AQ3326">
        <v>25.123777389889501</v>
      </c>
      <c r="AR3326">
        <v>0.60572848688945202</v>
      </c>
      <c r="AS3326">
        <v>0.62360829793938</v>
      </c>
      <c r="AT3326">
        <v>-1</v>
      </c>
      <c r="AU3326">
        <v>-1</v>
      </c>
      <c r="AV3326">
        <v>0.113916196714409</v>
      </c>
      <c r="AW3326">
        <v>41.335809111532598</v>
      </c>
      <c r="AX3326">
        <v>41.001921563142801</v>
      </c>
      <c r="AY3326">
        <v>9.6368259759583505E-2</v>
      </c>
      <c r="AZ3326">
        <v>-14.145392237927799</v>
      </c>
      <c r="BA3326">
        <v>1350</v>
      </c>
    </row>
    <row r="3327" spans="1:100" x14ac:dyDescent="0.25">
      <c r="A3327">
        <v>6733</v>
      </c>
      <c r="B3327" t="s">
        <v>3553</v>
      </c>
      <c r="C3327">
        <v>1</v>
      </c>
      <c r="D3327">
        <v>3.6780808625294901</v>
      </c>
      <c r="E3327">
        <v>2.1757476414710399E-2</v>
      </c>
      <c r="F3327">
        <v>5.7515663270048999E-2</v>
      </c>
      <c r="G3327">
        <v>6.3638324821297304E-2</v>
      </c>
      <c r="H3327">
        <v>4.4731895715573101E-2</v>
      </c>
      <c r="I3327">
        <v>0</v>
      </c>
      <c r="J3327">
        <v>2.6839137429343798</v>
      </c>
      <c r="K3327">
        <v>4.4731895715573101E-2</v>
      </c>
      <c r="L3327">
        <v>-1</v>
      </c>
      <c r="M3327">
        <v>-1</v>
      </c>
      <c r="N3327">
        <v>0.894637914311463</v>
      </c>
      <c r="O3327">
        <v>6.42563293028517</v>
      </c>
      <c r="P3327">
        <v>8.4867148022695807E-2</v>
      </c>
      <c r="Q3327">
        <v>0.153507344323627</v>
      </c>
      <c r="R3327">
        <v>5.0277871893111802E-2</v>
      </c>
      <c r="S3327">
        <v>0.32916601326620298</v>
      </c>
      <c r="T3327">
        <v>0.23975694309620599</v>
      </c>
      <c r="U3327">
        <v>4.00147922229208E-2</v>
      </c>
      <c r="V3327">
        <v>-3.2092616958779002E-3</v>
      </c>
      <c r="W3327">
        <v>22.4398636469551</v>
      </c>
      <c r="X3327">
        <v>0.57887640222380699</v>
      </c>
      <c r="Y3327">
        <v>-1</v>
      </c>
      <c r="Z3327">
        <v>-1</v>
      </c>
      <c r="AA3327">
        <v>33.0321732872819</v>
      </c>
      <c r="AB3327">
        <v>0.100272451404467</v>
      </c>
      <c r="AC3327">
        <v>4.1627991656747201E-2</v>
      </c>
      <c r="AD3327">
        <v>6.8940192307458195E-2</v>
      </c>
      <c r="AE3327">
        <v>10.542031768433599</v>
      </c>
      <c r="AF3327">
        <v>-1</v>
      </c>
      <c r="AG3327">
        <v>-1</v>
      </c>
      <c r="AH3327">
        <v>-1</v>
      </c>
      <c r="AI3327">
        <v>-6.4806894010443399E-4</v>
      </c>
      <c r="AJ3327">
        <v>-3.2092616958779002E-3</v>
      </c>
      <c r="AK3327">
        <v>0.108545496552842</v>
      </c>
      <c r="AL3327">
        <v>6.3541779719447203E-2</v>
      </c>
      <c r="AM3327">
        <v>0.14516971361987499</v>
      </c>
      <c r="AN3327">
        <v>6.2411759814733403E-2</v>
      </c>
      <c r="AO3327">
        <v>4.1719703232610899</v>
      </c>
      <c r="AP3327">
        <v>1.87800289396557</v>
      </c>
      <c r="AQ3327">
        <v>25.123777389889501</v>
      </c>
      <c r="AR3327">
        <v>0.60572848688945202</v>
      </c>
      <c r="AS3327">
        <v>0.62360829793938</v>
      </c>
      <c r="AT3327">
        <v>-1</v>
      </c>
      <c r="AU3327">
        <v>-1</v>
      </c>
      <c r="AV3327">
        <v>0.113916196714409</v>
      </c>
      <c r="AW3327">
        <v>41.335809111532598</v>
      </c>
      <c r="AX3327">
        <v>41.001921563142801</v>
      </c>
      <c r="AY3327">
        <v>9.6368259759583505E-2</v>
      </c>
      <c r="AZ3327">
        <v>-14.145392237927799</v>
      </c>
      <c r="BA3327">
        <v>1350</v>
      </c>
    </row>
    <row r="3328" spans="1:100" x14ac:dyDescent="0.25">
      <c r="A3328">
        <v>6734</v>
      </c>
      <c r="B3328" t="s">
        <v>3554</v>
      </c>
      <c r="C3328">
        <v>1</v>
      </c>
      <c r="D3328">
        <v>3.6780808625294901</v>
      </c>
      <c r="E3328">
        <v>2.1757476414710399E-2</v>
      </c>
      <c r="F3328">
        <v>5.7515663270048999E-2</v>
      </c>
      <c r="G3328">
        <v>6.3638324821297304E-2</v>
      </c>
      <c r="H3328">
        <v>4.4731895715573101E-2</v>
      </c>
      <c r="I3328">
        <v>0</v>
      </c>
      <c r="J3328">
        <v>2.6839137429343798</v>
      </c>
      <c r="K3328">
        <v>4.4731895715573101E-2</v>
      </c>
      <c r="L3328">
        <v>-1</v>
      </c>
      <c r="M3328">
        <v>-1</v>
      </c>
      <c r="N3328">
        <v>0.894637914311463</v>
      </c>
      <c r="O3328">
        <v>6.42563293028517</v>
      </c>
      <c r="P3328">
        <v>8.4867148022695807E-2</v>
      </c>
      <c r="Q3328">
        <v>0.153507344323627</v>
      </c>
      <c r="R3328">
        <v>5.0277871893111802E-2</v>
      </c>
      <c r="S3328">
        <v>0.32916601326620298</v>
      </c>
      <c r="T3328">
        <v>0.23975694309620599</v>
      </c>
      <c r="U3328">
        <v>4.00147922229208E-2</v>
      </c>
      <c r="V3328">
        <v>-3.2092616958779002E-3</v>
      </c>
      <c r="W3328">
        <v>22.4398636469551</v>
      </c>
      <c r="X3328">
        <v>0.57887640222380699</v>
      </c>
      <c r="Y3328">
        <v>-1</v>
      </c>
      <c r="Z3328">
        <v>-1</v>
      </c>
      <c r="AA3328">
        <v>33.0321732872819</v>
      </c>
      <c r="AB3328">
        <v>0.100272451404467</v>
      </c>
      <c r="AC3328">
        <v>4.1627991656747201E-2</v>
      </c>
      <c r="AD3328">
        <v>6.8940192307458195E-2</v>
      </c>
      <c r="AE3328">
        <v>10.542031768433599</v>
      </c>
      <c r="AF3328">
        <v>-1</v>
      </c>
      <c r="AG3328">
        <v>-1</v>
      </c>
      <c r="AH3328">
        <v>-1</v>
      </c>
      <c r="AI3328">
        <v>-6.4806894010443399E-4</v>
      </c>
      <c r="AJ3328">
        <v>-3.2092616958779002E-3</v>
      </c>
      <c r="AK3328">
        <v>0.108545496552842</v>
      </c>
      <c r="AL3328">
        <v>6.3541779719447203E-2</v>
      </c>
      <c r="AM3328">
        <v>0.14516971361987499</v>
      </c>
      <c r="AN3328">
        <v>6.2411759814733403E-2</v>
      </c>
      <c r="AO3328">
        <v>4.1719703232610899</v>
      </c>
      <c r="AP3328">
        <v>1.87800289396557</v>
      </c>
      <c r="AQ3328">
        <v>25.123777389889501</v>
      </c>
      <c r="AR3328">
        <v>0.60572848688945202</v>
      </c>
      <c r="AS3328">
        <v>0.62360829793938</v>
      </c>
      <c r="AT3328">
        <v>-1</v>
      </c>
      <c r="AU3328">
        <v>-1</v>
      </c>
      <c r="AV3328">
        <v>0.113916196714409</v>
      </c>
      <c r="AW3328">
        <v>41.335809111532598</v>
      </c>
      <c r="AX3328">
        <v>41.001921563142801</v>
      </c>
      <c r="AY3328">
        <v>9.6368259759583505E-2</v>
      </c>
      <c r="AZ3328">
        <v>-14.145392237927799</v>
      </c>
      <c r="BA3328">
        <v>1350</v>
      </c>
    </row>
    <row r="3329" spans="1:100" x14ac:dyDescent="0.25">
      <c r="A3329">
        <v>6736</v>
      </c>
      <c r="B3329" t="s">
        <v>3555</v>
      </c>
      <c r="C3329">
        <v>3</v>
      </c>
      <c r="D3329">
        <v>3.9473821645632308</v>
      </c>
      <c r="E3329">
        <v>0</v>
      </c>
      <c r="F3329">
        <v>-0.5666964442696325</v>
      </c>
      <c r="G3329">
        <v>-0.5666964442696325</v>
      </c>
      <c r="H3329">
        <v>0.10088708835561397</v>
      </c>
      <c r="I3329">
        <v>0</v>
      </c>
      <c r="J3329">
        <v>6.0532253013368393</v>
      </c>
      <c r="K3329">
        <v>0.10088708835561397</v>
      </c>
      <c r="L3329">
        <v>-0.99999999999999933</v>
      </c>
      <c r="M3329">
        <v>-0.99999999999999933</v>
      </c>
      <c r="N3329">
        <v>2.0177417671122795</v>
      </c>
      <c r="O3329">
        <v>9.4339110216304274</v>
      </c>
      <c r="P3329">
        <v>-1.3917863157107663E-2</v>
      </c>
      <c r="Q3329">
        <v>1.3529343611574798</v>
      </c>
      <c r="R3329">
        <v>0.48652631397209395</v>
      </c>
      <c r="S3329">
        <v>0.3333333333333332</v>
      </c>
      <c r="T3329">
        <v>0.18690352162715831</v>
      </c>
      <c r="U3329">
        <v>-1.2157392775716952E-4</v>
      </c>
      <c r="V3329">
        <v>0</v>
      </c>
      <c r="W3329">
        <v>16.769127707084813</v>
      </c>
      <c r="X3329">
        <v>0.32732537145809587</v>
      </c>
      <c r="Y3329">
        <v>-0.99999999999999933</v>
      </c>
      <c r="Z3329">
        <v>-0.99999999999999933</v>
      </c>
      <c r="AA3329">
        <v>33.316667745087592</v>
      </c>
      <c r="AB3329">
        <v>2.3243877466812231E-2</v>
      </c>
      <c r="AC3329">
        <v>9.1130618606306321E-2</v>
      </c>
      <c r="AD3329">
        <v>0.20684577840749532</v>
      </c>
      <c r="AE3329">
        <v>16.06101372403069</v>
      </c>
      <c r="AF3329">
        <v>-0.99999999999999933</v>
      </c>
      <c r="AG3329">
        <v>-0.99999999999999933</v>
      </c>
      <c r="AH3329">
        <v>-0.99999999999999933</v>
      </c>
      <c r="AI3329">
        <v>0</v>
      </c>
      <c r="AJ3329">
        <v>0</v>
      </c>
      <c r="AK3329">
        <v>0.29996485406339346</v>
      </c>
      <c r="AL3329">
        <v>4.7274399055966809E-2</v>
      </c>
      <c r="AM3329">
        <v>0.28593350113522759</v>
      </c>
      <c r="AN3329">
        <v>8.2893936285171985E-2</v>
      </c>
      <c r="AO3329">
        <v>8.6481617986976556</v>
      </c>
      <c r="AP3329">
        <v>2.3087204024091337</v>
      </c>
      <c r="AQ3329">
        <v>22.822353008421658</v>
      </c>
      <c r="AR3329">
        <v>0.52011528103273441</v>
      </c>
      <c r="AS3329">
        <v>0.42821245981371009</v>
      </c>
      <c r="AT3329">
        <v>-0.99999999999999933</v>
      </c>
      <c r="AU3329">
        <v>-0.99999999999999933</v>
      </c>
      <c r="AV3329">
        <v>-8.017013029753875E-2</v>
      </c>
      <c r="AW3329">
        <v>45.059299169127165</v>
      </c>
      <c r="AX3329">
        <v>45.059299169127165</v>
      </c>
      <c r="AY3329">
        <v>-2.5251386259743352E-2</v>
      </c>
      <c r="AZ3329">
        <v>-10.176935599459702</v>
      </c>
      <c r="BA3329">
        <v>1343.311760744798</v>
      </c>
    </row>
    <row r="3330" spans="1:100" x14ac:dyDescent="0.25">
      <c r="A3330">
        <v>6737</v>
      </c>
      <c r="B3330" t="s">
        <v>3556</v>
      </c>
      <c r="C3330">
        <v>3</v>
      </c>
      <c r="D3330">
        <v>4.2831760081887111</v>
      </c>
      <c r="E3330">
        <v>0</v>
      </c>
      <c r="F3330">
        <v>0.28902239275443692</v>
      </c>
      <c r="G3330">
        <v>0.28902239275443692</v>
      </c>
      <c r="H3330">
        <v>-9.2482553332005668E-2</v>
      </c>
      <c r="I3330">
        <v>0</v>
      </c>
      <c r="J3330">
        <v>-5.5489531999203434</v>
      </c>
      <c r="K3330">
        <v>-9.2482553332005668E-2</v>
      </c>
      <c r="L3330">
        <v>-1.0000000000000009</v>
      </c>
      <c r="M3330">
        <v>-1.0000000000000009</v>
      </c>
      <c r="N3330">
        <v>-1.8496510666401136</v>
      </c>
      <c r="O3330">
        <v>-0.97675479897719175</v>
      </c>
      <c r="P3330">
        <v>0.88147578606380328</v>
      </c>
      <c r="Q3330">
        <v>7.764622100767174E-2</v>
      </c>
      <c r="R3330">
        <v>9.9982381953842264E-2</v>
      </c>
      <c r="S3330">
        <v>0.3333333333333337</v>
      </c>
      <c r="T3330">
        <v>0.42285878339758998</v>
      </c>
      <c r="U3330">
        <v>-4.4242046657796602E-2</v>
      </c>
      <c r="V3330">
        <v>0</v>
      </c>
      <c r="W3330">
        <v>32.177304936205296</v>
      </c>
      <c r="X3330">
        <v>0.75621114012086166</v>
      </c>
      <c r="Y3330">
        <v>-1.0000000000000009</v>
      </c>
      <c r="Z3330">
        <v>-1.0000000000000009</v>
      </c>
      <c r="AA3330">
        <v>48.783863952931448</v>
      </c>
      <c r="AB3330">
        <v>0.11489720721098901</v>
      </c>
      <c r="AC3330">
        <v>0.12005990962285114</v>
      </c>
      <c r="AD3330">
        <v>9.517441586160609E-2</v>
      </c>
      <c r="AE3330">
        <v>16.506576634772316</v>
      </c>
      <c r="AF3330">
        <v>-1.0000000000000009</v>
      </c>
      <c r="AG3330">
        <v>-1.0000000000000009</v>
      </c>
      <c r="AH3330">
        <v>-1.0000000000000009</v>
      </c>
      <c r="AI3330">
        <v>0</v>
      </c>
      <c r="AJ3330">
        <v>0</v>
      </c>
      <c r="AK3330">
        <v>0.40159110680664739</v>
      </c>
      <c r="AL3330">
        <v>0.31610993079101685</v>
      </c>
      <c r="AM3330">
        <v>-2.7350140444214081E-2</v>
      </c>
      <c r="AN3330">
        <v>-0.21058112576879137</v>
      </c>
      <c r="AO3330">
        <v>1.3242020229278861</v>
      </c>
      <c r="AP3330">
        <v>-3.6839784902646984</v>
      </c>
      <c r="AQ3330">
        <v>26.628351736284955</v>
      </c>
      <c r="AR3330">
        <v>0.71195007007312672</v>
      </c>
      <c r="AS3330">
        <v>0.66372858678885638</v>
      </c>
      <c r="AT3330">
        <v>-1.0000000000000009</v>
      </c>
      <c r="AU3330">
        <v>-1.0000000000000009</v>
      </c>
      <c r="AV3330">
        <v>0.3890047747082791</v>
      </c>
      <c r="AW3330">
        <v>44.123130663689565</v>
      </c>
      <c r="AX3330">
        <v>44.123130663689565</v>
      </c>
      <c r="AY3330">
        <v>2.0171163031963653E-2</v>
      </c>
      <c r="AZ3330">
        <v>-22.348114142943285</v>
      </c>
      <c r="BA3330">
        <v>1375.0778955334608</v>
      </c>
      <c r="CU3330" t="e">
        <v>#N/A</v>
      </c>
      <c r="CV3330" t="e">
        <v>#N/A</v>
      </c>
    </row>
    <row r="3331" spans="1:100" x14ac:dyDescent="0.25">
      <c r="A3331">
        <v>6738</v>
      </c>
      <c r="B3331" t="s">
        <v>3557</v>
      </c>
      <c r="C3331">
        <v>3</v>
      </c>
      <c r="D3331">
        <v>4.6636296324739828</v>
      </c>
      <c r="E3331">
        <v>0</v>
      </c>
      <c r="F3331">
        <v>-1.7992524189536525</v>
      </c>
      <c r="G3331">
        <v>-1.7992524189536525</v>
      </c>
      <c r="H3331">
        <v>0.20824945106829024</v>
      </c>
      <c r="I3331">
        <v>0</v>
      </c>
      <c r="J3331">
        <v>12.494967064097404</v>
      </c>
      <c r="K3331">
        <v>0.20824945106829024</v>
      </c>
      <c r="L3331">
        <v>-1.0000000000000002</v>
      </c>
      <c r="M3331">
        <v>-1.0000000000000002</v>
      </c>
      <c r="N3331">
        <v>4.1649890213658036</v>
      </c>
      <c r="O3331">
        <v>15.35934427761774</v>
      </c>
      <c r="P3331">
        <v>0</v>
      </c>
      <c r="Q3331">
        <v>-5.870945217792868</v>
      </c>
      <c r="R3331">
        <v>-1.8990543590710394</v>
      </c>
      <c r="S3331">
        <v>0.33333333333333326</v>
      </c>
      <c r="T3331">
        <v>0.34042335088388287</v>
      </c>
      <c r="U3331">
        <v>0.10746323703644857</v>
      </c>
      <c r="V3331">
        <v>0</v>
      </c>
      <c r="W3331">
        <v>22.91881880741499</v>
      </c>
      <c r="X3331">
        <v>0.90245019884526978</v>
      </c>
      <c r="Y3331">
        <v>-1.0000000000000002</v>
      </c>
      <c r="Z3331">
        <v>-1.0000000000000002</v>
      </c>
      <c r="AA3331">
        <v>37.223451378822581</v>
      </c>
      <c r="AB3331">
        <v>0.15351183936955665</v>
      </c>
      <c r="AC3331">
        <v>0.12146486073859297</v>
      </c>
      <c r="AD3331">
        <v>4.9097038501423128E-2</v>
      </c>
      <c r="AE3331">
        <v>16.203686930478636</v>
      </c>
      <c r="AF3331">
        <v>-1.0000000000000002</v>
      </c>
      <c r="AG3331">
        <v>-1.0000000000000002</v>
      </c>
      <c r="AH3331">
        <v>-1.0000000000000002</v>
      </c>
      <c r="AI3331">
        <v>-6.3795715596216107E-2</v>
      </c>
      <c r="AJ3331">
        <v>0</v>
      </c>
      <c r="AK3331">
        <v>1.2995539074726571E-2</v>
      </c>
      <c r="AL3331">
        <v>0.49498167965557693</v>
      </c>
      <c r="AM3331">
        <v>-4.0280675915303814E-2</v>
      </c>
      <c r="AN3331">
        <v>0.13438209083391822</v>
      </c>
      <c r="AO3331">
        <v>-0.94203920250896234</v>
      </c>
      <c r="AP3331">
        <v>5.8344606691258392</v>
      </c>
      <c r="AQ3331">
        <v>35.413785871512403</v>
      </c>
      <c r="AR3331">
        <v>0.78121992125366491</v>
      </c>
      <c r="AS3331">
        <v>1.1106996499135597</v>
      </c>
      <c r="AT3331">
        <v>-1.0000000000000002</v>
      </c>
      <c r="AU3331">
        <v>-1.0000000000000002</v>
      </c>
      <c r="AV3331">
        <v>-3.6983067780246914</v>
      </c>
      <c r="AW3331">
        <v>58.417256325566171</v>
      </c>
      <c r="AX3331">
        <v>57.141342013641861</v>
      </c>
      <c r="AY3331">
        <v>-2.3664353303351718E-2</v>
      </c>
      <c r="AZ3331">
        <v>-44.227551550118008</v>
      </c>
      <c r="BA3331">
        <v>1371.5057466089925</v>
      </c>
      <c r="CU3331" t="e">
        <v>#N/A</v>
      </c>
      <c r="CV3331" t="e">
        <v>#N/A</v>
      </c>
    </row>
    <row r="3332" spans="1:100" x14ac:dyDescent="0.25">
      <c r="A3332">
        <v>6739</v>
      </c>
      <c r="B3332" t="s">
        <v>3558</v>
      </c>
      <c r="C3332">
        <v>3</v>
      </c>
      <c r="D3332">
        <v>0.20749843986574695</v>
      </c>
      <c r="E3332">
        <v>0</v>
      </c>
      <c r="F3332">
        <v>1.40567570444348</v>
      </c>
      <c r="G3332">
        <v>1.40567570444348</v>
      </c>
      <c r="H3332">
        <v>4.689764976702214E-2</v>
      </c>
      <c r="I3332">
        <v>0</v>
      </c>
      <c r="J3332">
        <v>2.8138589860213301</v>
      </c>
      <c r="K3332">
        <v>4.689764976702214E-2</v>
      </c>
      <c r="L3332">
        <v>-0.99999999999999978</v>
      </c>
      <c r="M3332">
        <v>-0.99999999999999978</v>
      </c>
      <c r="N3332">
        <v>0.93795299534044307</v>
      </c>
      <c r="O3332">
        <v>4.4270331303305515</v>
      </c>
      <c r="P3332">
        <v>0</v>
      </c>
      <c r="Q3332">
        <v>-4.3709273862274118</v>
      </c>
      <c r="R3332">
        <v>-1.4302002161306437</v>
      </c>
      <c r="S3332">
        <v>0.33333333333333309</v>
      </c>
      <c r="T3332">
        <v>0.24245840774915645</v>
      </c>
      <c r="U3332">
        <v>-0.13972320347354839</v>
      </c>
      <c r="V3332">
        <v>0</v>
      </c>
      <c r="W3332">
        <v>15.566835513676761</v>
      </c>
      <c r="X3332">
        <v>-0.12087364816290264</v>
      </c>
      <c r="Y3332">
        <v>-0.99999999999999978</v>
      </c>
      <c r="Z3332">
        <v>-0.99999999999999978</v>
      </c>
      <c r="AA3332">
        <v>35.751729912551873</v>
      </c>
      <c r="AB3332">
        <v>0.13362956850322219</v>
      </c>
      <c r="AC3332">
        <v>0.17521654892132957</v>
      </c>
      <c r="AD3332">
        <v>0.12345577487556325</v>
      </c>
      <c r="AE3332">
        <v>21.615094615005763</v>
      </c>
      <c r="AF3332">
        <v>-0.99999999999999978</v>
      </c>
      <c r="AG3332">
        <v>-0.99999999999999978</v>
      </c>
      <c r="AH3332">
        <v>-0.99999999999999978</v>
      </c>
      <c r="AI3332">
        <v>3.2760713004374081E-2</v>
      </c>
      <c r="AJ3332">
        <v>0</v>
      </c>
      <c r="AK3332">
        <v>0.39296797560818342</v>
      </c>
      <c r="AL3332">
        <v>-6.2692287731854132E-2</v>
      </c>
      <c r="AM3332">
        <v>0.52550070320126419</v>
      </c>
      <c r="AN3332">
        <v>-0.20962269071297696</v>
      </c>
      <c r="AO3332">
        <v>15.102357458072523</v>
      </c>
      <c r="AP3332">
        <v>-5.5540287064836953</v>
      </c>
      <c r="AQ3332">
        <v>18.380694499698098</v>
      </c>
      <c r="AR3332">
        <v>0.43606853760894126</v>
      </c>
      <c r="AS3332">
        <v>-7.3975998395880704E-2</v>
      </c>
      <c r="AT3332">
        <v>-0.99999999999999978</v>
      </c>
      <c r="AU3332">
        <v>-0.99999999999999978</v>
      </c>
      <c r="AV3332">
        <v>-2.4524511687164741E-2</v>
      </c>
      <c r="AW3332">
        <v>34.624734336398767</v>
      </c>
      <c r="AX3332">
        <v>35.279948596486243</v>
      </c>
      <c r="AY3332">
        <v>-0.25043224695858762</v>
      </c>
      <c r="AZ3332">
        <v>-72.391377743515505</v>
      </c>
      <c r="BA3332">
        <v>1268.0513315436619</v>
      </c>
    </row>
    <row r="3333" spans="1:100" x14ac:dyDescent="0.25">
      <c r="A3333">
        <v>6740</v>
      </c>
      <c r="B3333" t="s">
        <v>3559</v>
      </c>
      <c r="C3333">
        <v>3</v>
      </c>
      <c r="D3333">
        <v>4.0765503068400886</v>
      </c>
      <c r="E3333">
        <v>0</v>
      </c>
      <c r="F3333">
        <v>-1.0028726272287392</v>
      </c>
      <c r="G3333">
        <v>-1.0028726272287392</v>
      </c>
      <c r="H3333">
        <v>-2.9894557161142282E-2</v>
      </c>
      <c r="I3333">
        <v>0</v>
      </c>
      <c r="J3333">
        <v>-1.7936734296685339</v>
      </c>
      <c r="K3333">
        <v>-2.9894557161142282E-2</v>
      </c>
      <c r="L3333">
        <v>-0.99999999999999889</v>
      </c>
      <c r="M3333">
        <v>-0.99999999999999889</v>
      </c>
      <c r="N3333">
        <v>-0.59789114322284609</v>
      </c>
      <c r="O3333">
        <v>1.2800042499428135</v>
      </c>
      <c r="P3333">
        <v>0</v>
      </c>
      <c r="Q3333">
        <v>2.7308989608101593</v>
      </c>
      <c r="R3333">
        <v>0.89340033470115066</v>
      </c>
      <c r="S3333">
        <v>0.33333333333333315</v>
      </c>
      <c r="T3333">
        <v>0.34205799655771962</v>
      </c>
      <c r="U3333">
        <v>-0.14493615156699308</v>
      </c>
      <c r="V3333">
        <v>0</v>
      </c>
      <c r="W3333">
        <v>22.413989419408093</v>
      </c>
      <c r="X3333">
        <v>0.13426594400860939</v>
      </c>
      <c r="Y3333">
        <v>-0.99999999999999889</v>
      </c>
      <c r="Z3333">
        <v>-0.99999999999999889</v>
      </c>
      <c r="AA3333">
        <v>37.332252521724961</v>
      </c>
      <c r="AB3333">
        <v>7.3532057279287341E-2</v>
      </c>
      <c r="AC3333">
        <v>-5.8998294653848232E-4</v>
      </c>
      <c r="AD3333">
        <v>0.20755518101956616</v>
      </c>
      <c r="AE3333">
        <v>14.024862767615751</v>
      </c>
      <c r="AF3333">
        <v>-0.99999999999999889</v>
      </c>
      <c r="AG3333">
        <v>-0.99999999999999889</v>
      </c>
      <c r="AH3333">
        <v>-0.99999999999999889</v>
      </c>
      <c r="AI3333">
        <v>-8.0401255135096758E-2</v>
      </c>
      <c r="AJ3333">
        <v>0</v>
      </c>
      <c r="AK3333">
        <v>-0.11168123978099488</v>
      </c>
      <c r="AL3333">
        <v>0.23991579838344751</v>
      </c>
      <c r="AM3333">
        <v>-7.1864683488629941E-2</v>
      </c>
      <c r="AN3333">
        <v>-0.2062825178564241</v>
      </c>
      <c r="AO3333">
        <v>-2.3550232861207241</v>
      </c>
      <c r="AP3333">
        <v>-3.9574839544933673</v>
      </c>
      <c r="AQ3333">
        <v>20.620315989739542</v>
      </c>
      <c r="AR3333">
        <v>0.53045517832405986</v>
      </c>
      <c r="AS3333">
        <v>0.10437138684746693</v>
      </c>
      <c r="AT3333">
        <v>-0.99999999999999889</v>
      </c>
      <c r="AU3333">
        <v>-0.99999999999999889</v>
      </c>
      <c r="AV3333">
        <v>-0.10947229252758811</v>
      </c>
      <c r="AW3333">
        <v>34.654772817174418</v>
      </c>
      <c r="AX3333">
        <v>33.046747714472474</v>
      </c>
      <c r="AY3333">
        <v>0.14784578700598763</v>
      </c>
      <c r="AZ3333">
        <v>-45.1952628199681</v>
      </c>
      <c r="BA3333">
        <v>1369.63027227206</v>
      </c>
      <c r="CU3333" t="e">
        <v>#N/A</v>
      </c>
      <c r="CV3333" t="e">
        <v>#N/A</v>
      </c>
    </row>
    <row r="3334" spans="1:100" x14ac:dyDescent="0.25">
      <c r="A3334">
        <v>6741</v>
      </c>
      <c r="B3334" t="s">
        <v>3560</v>
      </c>
      <c r="C3334">
        <v>3</v>
      </c>
      <c r="D3334">
        <v>3.9151251744924203</v>
      </c>
      <c r="E3334">
        <v>0</v>
      </c>
      <c r="F3334">
        <v>-0.4135125554800988</v>
      </c>
      <c r="G3334">
        <v>-0.4135125554800988</v>
      </c>
      <c r="H3334">
        <v>1.961222219760524E-2</v>
      </c>
      <c r="I3334">
        <v>0</v>
      </c>
      <c r="J3334">
        <v>1.1767333318563149</v>
      </c>
      <c r="K3334">
        <v>1.961222219760524E-2</v>
      </c>
      <c r="L3334">
        <v>-1.0000000000000002</v>
      </c>
      <c r="M3334">
        <v>-1.0000000000000002</v>
      </c>
      <c r="N3334">
        <v>0.39224444395210439</v>
      </c>
      <c r="O3334">
        <v>4.6783459508686356</v>
      </c>
      <c r="P3334">
        <v>-0.51262325526944585</v>
      </c>
      <c r="Q3334">
        <v>0.58521901570053547</v>
      </c>
      <c r="R3334">
        <v>7.673383611171683E-2</v>
      </c>
      <c r="S3334">
        <v>0.33333333333333331</v>
      </c>
      <c r="T3334">
        <v>0.30343963569128679</v>
      </c>
      <c r="U3334">
        <v>0.21063071464504274</v>
      </c>
      <c r="V3334">
        <v>0</v>
      </c>
      <c r="W3334">
        <v>33.11165845888231</v>
      </c>
      <c r="X3334">
        <v>1.410859092799666</v>
      </c>
      <c r="Y3334">
        <v>-1.0000000000000002</v>
      </c>
      <c r="Z3334">
        <v>-1.0000000000000002</v>
      </c>
      <c r="AA3334">
        <v>32.342019826863712</v>
      </c>
      <c r="AB3334">
        <v>-0.16994428398204861</v>
      </c>
      <c r="AC3334">
        <v>5.0293539402980647E-2</v>
      </c>
      <c r="AD3334">
        <v>0.10272329521646191</v>
      </c>
      <c r="AE3334">
        <v>-0.84637246813030542</v>
      </c>
      <c r="AF3334">
        <v>-1.0000000000000002</v>
      </c>
      <c r="AG3334">
        <v>-1.0000000000000002</v>
      </c>
      <c r="AH3334">
        <v>-1.0000000000000002</v>
      </c>
      <c r="AI3334">
        <v>0</v>
      </c>
      <c r="AJ3334">
        <v>0</v>
      </c>
      <c r="AK3334">
        <v>1.1395091762988863E-2</v>
      </c>
      <c r="AL3334">
        <v>0.143331333883083</v>
      </c>
      <c r="AM3334">
        <v>-4.8880429774020018E-3</v>
      </c>
      <c r="AN3334">
        <v>0.38697545301267355</v>
      </c>
      <c r="AO3334">
        <v>-6.5225615620104538E-2</v>
      </c>
      <c r="AP3334">
        <v>10.391042994732258</v>
      </c>
      <c r="AQ3334">
        <v>34.288391790738608</v>
      </c>
      <c r="AR3334">
        <v>0.8474036836696629</v>
      </c>
      <c r="AS3334">
        <v>1.4304713149972712</v>
      </c>
      <c r="AT3334">
        <v>-1.0000000000000002</v>
      </c>
      <c r="AU3334">
        <v>-1.0000000000000002</v>
      </c>
      <c r="AV3334">
        <v>-0.336778719368382</v>
      </c>
      <c r="AW3334">
        <v>47.411408772464618</v>
      </c>
      <c r="AX3334">
        <v>47.411408772464618</v>
      </c>
      <c r="AY3334">
        <v>0.11820798919729295</v>
      </c>
      <c r="AZ3334">
        <v>-9.7230458756271503</v>
      </c>
      <c r="BA3334">
        <v>1379.3727787337723</v>
      </c>
    </row>
    <row r="3335" spans="1:100" x14ac:dyDescent="0.25">
      <c r="A3335">
        <v>6742</v>
      </c>
      <c r="B3335" t="s">
        <v>3561</v>
      </c>
      <c r="C3335">
        <v>1</v>
      </c>
      <c r="D3335">
        <v>3.6780808625294901</v>
      </c>
      <c r="E3335">
        <v>2.1757476414710399E-2</v>
      </c>
      <c r="F3335">
        <v>5.7515663270048999E-2</v>
      </c>
      <c r="G3335">
        <v>6.3638324821297304E-2</v>
      </c>
      <c r="H3335">
        <v>4.4731895715573101E-2</v>
      </c>
      <c r="I3335">
        <v>0</v>
      </c>
      <c r="J3335">
        <v>2.6839137429343798</v>
      </c>
      <c r="K3335">
        <v>4.4731895715573101E-2</v>
      </c>
      <c r="L3335">
        <v>-1</v>
      </c>
      <c r="M3335">
        <v>-1</v>
      </c>
      <c r="N3335">
        <v>0.894637914311463</v>
      </c>
      <c r="O3335">
        <v>6.42563293028517</v>
      </c>
      <c r="P3335">
        <v>8.4867148022695807E-2</v>
      </c>
      <c r="Q3335">
        <v>0.153507344323627</v>
      </c>
      <c r="R3335">
        <v>5.0277871893111802E-2</v>
      </c>
      <c r="S3335">
        <v>0.32916601326620298</v>
      </c>
      <c r="T3335">
        <v>0.23975694309620599</v>
      </c>
      <c r="U3335">
        <v>4.00147922229208E-2</v>
      </c>
      <c r="V3335">
        <v>-3.2092616958779002E-3</v>
      </c>
      <c r="W3335">
        <v>22.4398636469551</v>
      </c>
      <c r="X3335">
        <v>0.57887640222380699</v>
      </c>
      <c r="Y3335">
        <v>-1</v>
      </c>
      <c r="Z3335">
        <v>-1</v>
      </c>
      <c r="AA3335">
        <v>33.0321732872819</v>
      </c>
      <c r="AB3335">
        <v>0.100272451404467</v>
      </c>
      <c r="AC3335">
        <v>4.1627991656747201E-2</v>
      </c>
      <c r="AD3335">
        <v>6.8940192307458195E-2</v>
      </c>
      <c r="AE3335">
        <v>10.542031768433599</v>
      </c>
      <c r="AF3335">
        <v>-1</v>
      </c>
      <c r="AG3335">
        <v>-1</v>
      </c>
      <c r="AH3335">
        <v>-1</v>
      </c>
      <c r="AI3335">
        <v>-6.4806894010443399E-4</v>
      </c>
      <c r="AJ3335">
        <v>-3.2092616958779002E-3</v>
      </c>
      <c r="AK3335">
        <v>0.108545496552842</v>
      </c>
      <c r="AL3335">
        <v>6.3541779719447203E-2</v>
      </c>
      <c r="AM3335">
        <v>0.14516971361987499</v>
      </c>
      <c r="AN3335">
        <v>6.2411759814733403E-2</v>
      </c>
      <c r="AO3335">
        <v>4.1719703232610899</v>
      </c>
      <c r="AP3335">
        <v>1.87800289396557</v>
      </c>
      <c r="AQ3335">
        <v>25.123777389889501</v>
      </c>
      <c r="AR3335">
        <v>0.60572848688945202</v>
      </c>
      <c r="AS3335">
        <v>0.62360829793938</v>
      </c>
      <c r="AT3335">
        <v>-1</v>
      </c>
      <c r="AU3335">
        <v>-1</v>
      </c>
      <c r="AV3335">
        <v>0.113916196714409</v>
      </c>
      <c r="AW3335">
        <v>41.335809111532598</v>
      </c>
      <c r="AX3335">
        <v>41.001921563142801</v>
      </c>
      <c r="AY3335">
        <v>9.6368259759583505E-2</v>
      </c>
      <c r="AZ3335">
        <v>-14.145392237927799</v>
      </c>
      <c r="BA3335">
        <v>1350</v>
      </c>
    </row>
    <row r="3336" spans="1:100" x14ac:dyDescent="0.25">
      <c r="A3336">
        <v>6743</v>
      </c>
      <c r="B3336" t="s">
        <v>3562</v>
      </c>
      <c r="C3336">
        <v>3</v>
      </c>
      <c r="D3336">
        <v>1.8511448387682847</v>
      </c>
      <c r="E3336">
        <v>0</v>
      </c>
      <c r="F3336">
        <v>-0.14844426807507186</v>
      </c>
      <c r="G3336">
        <v>-0.14844426807507186</v>
      </c>
      <c r="H3336">
        <v>2.5514257373102318E-2</v>
      </c>
      <c r="I3336">
        <v>0</v>
      </c>
      <c r="J3336">
        <v>1.5308554423861387</v>
      </c>
      <c r="K3336">
        <v>2.5514257373102318E-2</v>
      </c>
      <c r="L3336">
        <v>-0.99999999999999989</v>
      </c>
      <c r="M3336">
        <v>-0.99999999999999989</v>
      </c>
      <c r="N3336">
        <v>0.51028514746204656</v>
      </c>
      <c r="O3336">
        <v>3.2335560130793541</v>
      </c>
      <c r="P3336">
        <v>6.4766645452213972E-2</v>
      </c>
      <c r="Q3336">
        <v>3.4500244524257946</v>
      </c>
      <c r="R3336">
        <v>1.1431097508348123</v>
      </c>
      <c r="S3336">
        <v>0.24781582692937773</v>
      </c>
      <c r="T3336">
        <v>7.4158183783189557E-2</v>
      </c>
      <c r="U3336">
        <v>-0.10938860921408067</v>
      </c>
      <c r="V3336">
        <v>0</v>
      </c>
      <c r="W3336">
        <v>7.4828457650153748</v>
      </c>
      <c r="X3336">
        <v>-0.40026983306700137</v>
      </c>
      <c r="Y3336">
        <v>-0.99999999999999989</v>
      </c>
      <c r="Z3336">
        <v>-0.99999999999999989</v>
      </c>
      <c r="AA3336">
        <v>17.664380668216634</v>
      </c>
      <c r="AB3336">
        <v>0.12961092713302891</v>
      </c>
      <c r="AC3336">
        <v>2.5711768664219981E-3</v>
      </c>
      <c r="AD3336">
        <v>4.858639904787828E-2</v>
      </c>
      <c r="AE3336">
        <v>9.0384251523664449</v>
      </c>
      <c r="AF3336">
        <v>-0.99999999999999989</v>
      </c>
      <c r="AG3336">
        <v>-0.99999999999999989</v>
      </c>
      <c r="AH3336">
        <v>-0.99999999999999989</v>
      </c>
      <c r="AI3336">
        <v>0</v>
      </c>
      <c r="AJ3336">
        <v>0</v>
      </c>
      <c r="AK3336">
        <v>3.3537461157687756E-2</v>
      </c>
      <c r="AL3336">
        <v>-0.19978176651329063</v>
      </c>
      <c r="AM3336">
        <v>0.47713175547730563</v>
      </c>
      <c r="AN3336">
        <v>0.75363601155707938</v>
      </c>
      <c r="AO3336">
        <v>12.095981192721082</v>
      </c>
      <c r="AP3336">
        <v>17.841991456360535</v>
      </c>
      <c r="AQ3336">
        <v>9.0137012074015193</v>
      </c>
      <c r="AR3336">
        <v>0.2125854014984867</v>
      </c>
      <c r="AS3336">
        <v>-0.37475557569389928</v>
      </c>
      <c r="AT3336">
        <v>-0.99999999999999989</v>
      </c>
      <c r="AU3336">
        <v>-0.99999999999999989</v>
      </c>
      <c r="AV3336">
        <v>0.99466548275974043</v>
      </c>
      <c r="AW3336">
        <v>38.739928137656513</v>
      </c>
      <c r="AX3336">
        <v>38.739928137656513</v>
      </c>
      <c r="AY3336">
        <v>0.154812139140035</v>
      </c>
      <c r="AZ3336">
        <v>-49.225454091684369</v>
      </c>
      <c r="BA3336">
        <v>1324.529983804857</v>
      </c>
      <c r="CU3336" t="e">
        <v>#N/A</v>
      </c>
      <c r="CV3336" t="e">
        <v>#N/A</v>
      </c>
    </row>
    <row r="3337" spans="1:100" x14ac:dyDescent="0.25">
      <c r="A3337">
        <v>6744</v>
      </c>
      <c r="B3337" t="s">
        <v>3563</v>
      </c>
      <c r="C3337">
        <v>3</v>
      </c>
      <c r="D3337">
        <v>2.8967612413397816</v>
      </c>
      <c r="E3337">
        <v>1.0845074957676936E-2</v>
      </c>
      <c r="F3337">
        <v>-0.98617283136042699</v>
      </c>
      <c r="G3337">
        <v>-0.98617283136042699</v>
      </c>
      <c r="H3337">
        <v>0.13529794131200845</v>
      </c>
      <c r="I3337">
        <v>0</v>
      </c>
      <c r="J3337">
        <v>8.1178764787205093</v>
      </c>
      <c r="K3337">
        <v>0.13529794131200845</v>
      </c>
      <c r="L3337">
        <v>-0.99999999999999911</v>
      </c>
      <c r="M3337">
        <v>-0.99999999999999911</v>
      </c>
      <c r="N3337">
        <v>2.7059588262401699</v>
      </c>
      <c r="O3337">
        <v>10.028464888699865</v>
      </c>
      <c r="P3337">
        <v>-0.28392904510686368</v>
      </c>
      <c r="Q3337">
        <v>-4.3614327149770258</v>
      </c>
      <c r="R3337">
        <v>-1.4365929058316214</v>
      </c>
      <c r="S3337">
        <v>0.33486383254346325</v>
      </c>
      <c r="T3337">
        <v>0.3220673030676719</v>
      </c>
      <c r="U3337">
        <v>0.26687316874527967</v>
      </c>
      <c r="V3337">
        <v>1.1483248916752875E-2</v>
      </c>
      <c r="W3337">
        <v>31.999584478446369</v>
      </c>
      <c r="X3337">
        <v>1.6489472038503021</v>
      </c>
      <c r="Y3337">
        <v>-0.99999999999999911</v>
      </c>
      <c r="Z3337">
        <v>-0.99999999999999911</v>
      </c>
      <c r="AA3337">
        <v>22.226849285007553</v>
      </c>
      <c r="AB3337">
        <v>-4.7886638691646922E-2</v>
      </c>
      <c r="AC3337">
        <v>-0.15778151187767991</v>
      </c>
      <c r="AD3337">
        <v>3.8945304817183037E-2</v>
      </c>
      <c r="AE3337">
        <v>-8.3361422876071813</v>
      </c>
      <c r="AF3337">
        <v>-0.99999999999999911</v>
      </c>
      <c r="AG3337">
        <v>-0.99999999999999911</v>
      </c>
      <c r="AH3337">
        <v>-0.99999999999999911</v>
      </c>
      <c r="AI3337">
        <v>-6.1026652424115133E-2</v>
      </c>
      <c r="AJ3337">
        <v>1.1483248916752875E-2</v>
      </c>
      <c r="AK3337">
        <v>0.10640715999561737</v>
      </c>
      <c r="AL3337">
        <v>-0.15688221613260095</v>
      </c>
      <c r="AM3337">
        <v>0.17214022090350872</v>
      </c>
      <c r="AN3337">
        <v>-2.3620775083088533E-2</v>
      </c>
      <c r="AO3337">
        <v>4.8355413225658044</v>
      </c>
      <c r="AP3337">
        <v>-1.3749304577402179</v>
      </c>
      <c r="AQ3337">
        <v>40.117460957166884</v>
      </c>
      <c r="AR3337">
        <v>0.93528755327316737</v>
      </c>
      <c r="AS3337">
        <v>1.7842451451623111</v>
      </c>
      <c r="AT3337">
        <v>-0.99999999999999911</v>
      </c>
      <c r="AU3337">
        <v>-0.99999999999999911</v>
      </c>
      <c r="AV3337">
        <v>-2.4227657371920479</v>
      </c>
      <c r="AW3337">
        <v>30.880383715967199</v>
      </c>
      <c r="AX3337">
        <v>30.80817555916018</v>
      </c>
      <c r="AY3337">
        <v>-9.9122054744940666E-2</v>
      </c>
      <c r="AZ3337">
        <v>-31.781210458195204</v>
      </c>
      <c r="BA3337">
        <v>1365.5392288196606</v>
      </c>
    </row>
    <row r="3338" spans="1:100" x14ac:dyDescent="0.25">
      <c r="A3338">
        <v>6746</v>
      </c>
      <c r="B3338" t="s">
        <v>1858</v>
      </c>
      <c r="C3338">
        <v>1</v>
      </c>
      <c r="D3338">
        <v>3.6780808625294901</v>
      </c>
      <c r="E3338">
        <v>2.1757476414710399E-2</v>
      </c>
      <c r="F3338">
        <v>5.7515663270048999E-2</v>
      </c>
      <c r="G3338">
        <v>6.3638324821297304E-2</v>
      </c>
      <c r="H3338">
        <v>4.4731895715573101E-2</v>
      </c>
      <c r="I3338">
        <v>0</v>
      </c>
      <c r="J3338">
        <v>2.6839137429343798</v>
      </c>
      <c r="K3338">
        <v>4.4731895715573101E-2</v>
      </c>
      <c r="L3338">
        <v>-1</v>
      </c>
      <c r="M3338">
        <v>-1</v>
      </c>
      <c r="N3338">
        <v>0.894637914311463</v>
      </c>
      <c r="O3338">
        <v>6.42563293028517</v>
      </c>
      <c r="P3338">
        <v>8.4867148022695807E-2</v>
      </c>
      <c r="Q3338">
        <v>0.153507344323627</v>
      </c>
      <c r="R3338">
        <v>5.0277871893111802E-2</v>
      </c>
      <c r="S3338">
        <v>0.32916601326620298</v>
      </c>
      <c r="T3338">
        <v>0.23975694309620599</v>
      </c>
      <c r="U3338">
        <v>4.00147922229208E-2</v>
      </c>
      <c r="V3338">
        <v>-3.2092616958779002E-3</v>
      </c>
      <c r="W3338">
        <v>22.4398636469551</v>
      </c>
      <c r="X3338">
        <v>0.57887640222380699</v>
      </c>
      <c r="Y3338">
        <v>-1</v>
      </c>
      <c r="Z3338">
        <v>-1</v>
      </c>
      <c r="AA3338">
        <v>33.0321732872819</v>
      </c>
      <c r="AB3338">
        <v>0.100272451404467</v>
      </c>
      <c r="AC3338">
        <v>4.1627991656747201E-2</v>
      </c>
      <c r="AD3338">
        <v>6.8940192307458195E-2</v>
      </c>
      <c r="AE3338">
        <v>10.542031768433599</v>
      </c>
      <c r="AF3338">
        <v>-1</v>
      </c>
      <c r="AG3338">
        <v>-1</v>
      </c>
      <c r="AH3338">
        <v>-1</v>
      </c>
      <c r="AI3338">
        <v>-6.4806894010443399E-4</v>
      </c>
      <c r="AJ3338">
        <v>-3.2092616958779002E-3</v>
      </c>
      <c r="AK3338">
        <v>0.108545496552842</v>
      </c>
      <c r="AL3338">
        <v>6.3541779719447203E-2</v>
      </c>
      <c r="AM3338">
        <v>0.14516971361987499</v>
      </c>
      <c r="AN3338">
        <v>6.2411759814733403E-2</v>
      </c>
      <c r="AO3338">
        <v>4.1719703232610899</v>
      </c>
      <c r="AP3338">
        <v>1.87800289396557</v>
      </c>
      <c r="AQ3338">
        <v>25.123777389889501</v>
      </c>
      <c r="AR3338">
        <v>0.60572848688945202</v>
      </c>
      <c r="AS3338">
        <v>0.62360829793938</v>
      </c>
      <c r="AT3338">
        <v>-1</v>
      </c>
      <c r="AU3338">
        <v>-1</v>
      </c>
      <c r="AV3338">
        <v>0.113916196714409</v>
      </c>
      <c r="AW3338">
        <v>41.335809111532598</v>
      </c>
      <c r="AX3338">
        <v>41.001921563142801</v>
      </c>
      <c r="AY3338">
        <v>9.6368259759583505E-2</v>
      </c>
      <c r="AZ3338">
        <v>-14.145392237927799</v>
      </c>
      <c r="BA3338">
        <v>1350</v>
      </c>
    </row>
    <row r="3339" spans="1:100" x14ac:dyDescent="0.25">
      <c r="A3339">
        <v>6748</v>
      </c>
      <c r="B3339" t="s">
        <v>3564</v>
      </c>
      <c r="C3339">
        <v>1</v>
      </c>
      <c r="D3339">
        <v>3.6780808625294901</v>
      </c>
      <c r="E3339">
        <v>2.1757476414710399E-2</v>
      </c>
      <c r="F3339">
        <v>5.7515663270048999E-2</v>
      </c>
      <c r="G3339">
        <v>6.3638324821297304E-2</v>
      </c>
      <c r="H3339">
        <v>4.4731895715573101E-2</v>
      </c>
      <c r="I3339">
        <v>0</v>
      </c>
      <c r="J3339">
        <v>2.6839137429343798</v>
      </c>
      <c r="K3339">
        <v>4.4731895715573101E-2</v>
      </c>
      <c r="L3339">
        <v>-1</v>
      </c>
      <c r="M3339">
        <v>-1</v>
      </c>
      <c r="N3339">
        <v>0.894637914311463</v>
      </c>
      <c r="O3339">
        <v>6.42563293028517</v>
      </c>
      <c r="P3339">
        <v>8.4867148022695807E-2</v>
      </c>
      <c r="Q3339">
        <v>0.153507344323627</v>
      </c>
      <c r="R3339">
        <v>5.0277871893111802E-2</v>
      </c>
      <c r="S3339">
        <v>0.32916601326620298</v>
      </c>
      <c r="T3339">
        <v>0.23975694309620599</v>
      </c>
      <c r="U3339">
        <v>4.00147922229208E-2</v>
      </c>
      <c r="V3339">
        <v>-3.2092616958779002E-3</v>
      </c>
      <c r="W3339">
        <v>22.4398636469551</v>
      </c>
      <c r="X3339">
        <v>0.57887640222380699</v>
      </c>
      <c r="Y3339">
        <v>-1</v>
      </c>
      <c r="Z3339">
        <v>-1</v>
      </c>
      <c r="AA3339">
        <v>33.0321732872819</v>
      </c>
      <c r="AB3339">
        <v>0.100272451404467</v>
      </c>
      <c r="AC3339">
        <v>4.1627991656747201E-2</v>
      </c>
      <c r="AD3339">
        <v>6.8940192307458195E-2</v>
      </c>
      <c r="AE3339">
        <v>10.542031768433599</v>
      </c>
      <c r="AF3339">
        <v>-1</v>
      </c>
      <c r="AG3339">
        <v>-1</v>
      </c>
      <c r="AH3339">
        <v>-1</v>
      </c>
      <c r="AI3339">
        <v>-6.4806894010443399E-4</v>
      </c>
      <c r="AJ3339">
        <v>-3.2092616958779002E-3</v>
      </c>
      <c r="AK3339">
        <v>0.108545496552842</v>
      </c>
      <c r="AL3339">
        <v>6.3541779719447203E-2</v>
      </c>
      <c r="AM3339">
        <v>0.14516971361987499</v>
      </c>
      <c r="AN3339">
        <v>6.2411759814733403E-2</v>
      </c>
      <c r="AO3339">
        <v>4.1719703232610899</v>
      </c>
      <c r="AP3339">
        <v>1.87800289396557</v>
      </c>
      <c r="AQ3339">
        <v>25.123777389889501</v>
      </c>
      <c r="AR3339">
        <v>0.60572848688945202</v>
      </c>
      <c r="AS3339">
        <v>0.62360829793938</v>
      </c>
      <c r="AT3339">
        <v>-1</v>
      </c>
      <c r="AU3339">
        <v>-1</v>
      </c>
      <c r="AV3339">
        <v>0.113916196714409</v>
      </c>
      <c r="AW3339">
        <v>41.335809111532598</v>
      </c>
      <c r="AX3339">
        <v>41.001921563142801</v>
      </c>
      <c r="AY3339">
        <v>9.6368259759583505E-2</v>
      </c>
      <c r="AZ3339">
        <v>-14.145392237927799</v>
      </c>
      <c r="BA3339">
        <v>1350</v>
      </c>
    </row>
    <row r="3340" spans="1:100" x14ac:dyDescent="0.25">
      <c r="A3340">
        <v>6749</v>
      </c>
      <c r="B3340" t="s">
        <v>3565</v>
      </c>
      <c r="C3340">
        <v>1</v>
      </c>
      <c r="D3340">
        <v>3.6780808625294901</v>
      </c>
      <c r="E3340">
        <v>2.1757476414710399E-2</v>
      </c>
      <c r="F3340">
        <v>5.7515663270048999E-2</v>
      </c>
      <c r="G3340">
        <v>6.3638324821297304E-2</v>
      </c>
      <c r="H3340">
        <v>4.4731895715573101E-2</v>
      </c>
      <c r="I3340">
        <v>0</v>
      </c>
      <c r="J3340">
        <v>2.6839137429343798</v>
      </c>
      <c r="K3340">
        <v>4.4731895715573101E-2</v>
      </c>
      <c r="L3340">
        <v>-1</v>
      </c>
      <c r="M3340">
        <v>-1</v>
      </c>
      <c r="N3340">
        <v>0.894637914311463</v>
      </c>
      <c r="O3340">
        <v>6.42563293028517</v>
      </c>
      <c r="P3340">
        <v>8.4867148022695807E-2</v>
      </c>
      <c r="Q3340">
        <v>0.153507344323627</v>
      </c>
      <c r="R3340">
        <v>5.0277871893111802E-2</v>
      </c>
      <c r="S3340">
        <v>0.32916601326620298</v>
      </c>
      <c r="T3340">
        <v>0.23975694309620599</v>
      </c>
      <c r="U3340">
        <v>4.00147922229208E-2</v>
      </c>
      <c r="V3340">
        <v>-3.2092616958779002E-3</v>
      </c>
      <c r="W3340">
        <v>22.4398636469551</v>
      </c>
      <c r="X3340">
        <v>0.57887640222380699</v>
      </c>
      <c r="Y3340">
        <v>-1</v>
      </c>
      <c r="Z3340">
        <v>-1</v>
      </c>
      <c r="AA3340">
        <v>33.0321732872819</v>
      </c>
      <c r="AB3340">
        <v>0.100272451404467</v>
      </c>
      <c r="AC3340">
        <v>4.1627991656747201E-2</v>
      </c>
      <c r="AD3340">
        <v>6.8940192307458195E-2</v>
      </c>
      <c r="AE3340">
        <v>10.542031768433599</v>
      </c>
      <c r="AF3340">
        <v>-1</v>
      </c>
      <c r="AG3340">
        <v>-1</v>
      </c>
      <c r="AH3340">
        <v>-1</v>
      </c>
      <c r="AI3340">
        <v>-6.4806894010443399E-4</v>
      </c>
      <c r="AJ3340">
        <v>-3.2092616958779002E-3</v>
      </c>
      <c r="AK3340">
        <v>0.108545496552842</v>
      </c>
      <c r="AL3340">
        <v>6.3541779719447203E-2</v>
      </c>
      <c r="AM3340">
        <v>0.14516971361987499</v>
      </c>
      <c r="AN3340">
        <v>6.2411759814733403E-2</v>
      </c>
      <c r="AO3340">
        <v>4.1719703232610899</v>
      </c>
      <c r="AP3340">
        <v>1.87800289396557</v>
      </c>
      <c r="AQ3340">
        <v>25.123777389889501</v>
      </c>
      <c r="AR3340">
        <v>0.60572848688945202</v>
      </c>
      <c r="AS3340">
        <v>0.62360829793938</v>
      </c>
      <c r="AT3340">
        <v>-1</v>
      </c>
      <c r="AU3340">
        <v>-1</v>
      </c>
      <c r="AV3340">
        <v>0.113916196714409</v>
      </c>
      <c r="AW3340">
        <v>41.335809111532598</v>
      </c>
      <c r="AX3340">
        <v>41.001921563142801</v>
      </c>
      <c r="AY3340">
        <v>9.6368259759583505E-2</v>
      </c>
      <c r="AZ3340">
        <v>-14.145392237927799</v>
      </c>
      <c r="BA3340">
        <v>1350</v>
      </c>
    </row>
    <row r="3341" spans="1:100" x14ac:dyDescent="0.25">
      <c r="A3341">
        <v>6750</v>
      </c>
      <c r="B3341" t="s">
        <v>3566</v>
      </c>
      <c r="C3341">
        <v>1</v>
      </c>
      <c r="D3341">
        <v>3.6780808625294901</v>
      </c>
      <c r="E3341">
        <v>2.1757476414710399E-2</v>
      </c>
      <c r="F3341">
        <v>5.7515663270048999E-2</v>
      </c>
      <c r="G3341">
        <v>6.3638324821297304E-2</v>
      </c>
      <c r="H3341">
        <v>4.4731895715573101E-2</v>
      </c>
      <c r="I3341">
        <v>0</v>
      </c>
      <c r="J3341">
        <v>2.6839137429343798</v>
      </c>
      <c r="K3341">
        <v>4.4731895715573101E-2</v>
      </c>
      <c r="L3341">
        <v>-1</v>
      </c>
      <c r="M3341">
        <v>-1</v>
      </c>
      <c r="N3341">
        <v>0.894637914311463</v>
      </c>
      <c r="O3341">
        <v>6.42563293028517</v>
      </c>
      <c r="P3341">
        <v>8.4867148022695807E-2</v>
      </c>
      <c r="Q3341">
        <v>0.153507344323627</v>
      </c>
      <c r="R3341">
        <v>5.0277871893111802E-2</v>
      </c>
      <c r="S3341">
        <v>0.32916601326620298</v>
      </c>
      <c r="T3341">
        <v>0.23975694309620599</v>
      </c>
      <c r="U3341">
        <v>4.00147922229208E-2</v>
      </c>
      <c r="V3341">
        <v>-3.2092616958779002E-3</v>
      </c>
      <c r="W3341">
        <v>22.4398636469551</v>
      </c>
      <c r="X3341">
        <v>0.57887640222380699</v>
      </c>
      <c r="Y3341">
        <v>-1</v>
      </c>
      <c r="Z3341">
        <v>-1</v>
      </c>
      <c r="AA3341">
        <v>33.0321732872819</v>
      </c>
      <c r="AB3341">
        <v>0.100272451404467</v>
      </c>
      <c r="AC3341">
        <v>4.1627991656747201E-2</v>
      </c>
      <c r="AD3341">
        <v>6.8940192307458195E-2</v>
      </c>
      <c r="AE3341">
        <v>10.542031768433599</v>
      </c>
      <c r="AF3341">
        <v>-1</v>
      </c>
      <c r="AG3341">
        <v>-1</v>
      </c>
      <c r="AH3341">
        <v>-1</v>
      </c>
      <c r="AI3341">
        <v>-6.4806894010443399E-4</v>
      </c>
      <c r="AJ3341">
        <v>-3.2092616958779002E-3</v>
      </c>
      <c r="AK3341">
        <v>0.108545496552842</v>
      </c>
      <c r="AL3341">
        <v>6.3541779719447203E-2</v>
      </c>
      <c r="AM3341">
        <v>0.14516971361987499</v>
      </c>
      <c r="AN3341">
        <v>6.2411759814733403E-2</v>
      </c>
      <c r="AO3341">
        <v>4.1719703232610899</v>
      </c>
      <c r="AP3341">
        <v>1.87800289396557</v>
      </c>
      <c r="AQ3341">
        <v>25.123777389889501</v>
      </c>
      <c r="AR3341">
        <v>0.60572848688945202</v>
      </c>
      <c r="AS3341">
        <v>0.62360829793938</v>
      </c>
      <c r="AT3341">
        <v>-1</v>
      </c>
      <c r="AU3341">
        <v>-1</v>
      </c>
      <c r="AV3341">
        <v>0.113916196714409</v>
      </c>
      <c r="AW3341">
        <v>41.335809111532598</v>
      </c>
      <c r="AX3341">
        <v>41.001921563142801</v>
      </c>
      <c r="AY3341">
        <v>9.6368259759583505E-2</v>
      </c>
      <c r="AZ3341">
        <v>-14.145392237927799</v>
      </c>
      <c r="BA3341">
        <v>1350</v>
      </c>
    </row>
    <row r="3342" spans="1:100" x14ac:dyDescent="0.25">
      <c r="A3342">
        <v>6751</v>
      </c>
      <c r="B3342" t="s">
        <v>3567</v>
      </c>
      <c r="C3342">
        <v>3</v>
      </c>
      <c r="D3342">
        <v>4.4886754361869459</v>
      </c>
      <c r="E3342">
        <v>0</v>
      </c>
      <c r="F3342">
        <v>5.0600182787989816E-4</v>
      </c>
      <c r="G3342">
        <v>5.0600182787989816E-4</v>
      </c>
      <c r="H3342">
        <v>0.11331302335778132</v>
      </c>
      <c r="I3342">
        <v>0</v>
      </c>
      <c r="J3342">
        <v>6.7987814014668793</v>
      </c>
      <c r="K3342">
        <v>0.11331302335778132</v>
      </c>
      <c r="L3342">
        <v>-1</v>
      </c>
      <c r="M3342">
        <v>-1</v>
      </c>
      <c r="N3342">
        <v>2.2662604671556239</v>
      </c>
      <c r="O3342">
        <v>11.2879628394817</v>
      </c>
      <c r="P3342">
        <v>0.15015401018929128</v>
      </c>
      <c r="Q3342">
        <v>-0.24961151292875192</v>
      </c>
      <c r="R3342">
        <v>-6.3764337628662807E-2</v>
      </c>
      <c r="S3342">
        <v>0.33333333333333331</v>
      </c>
      <c r="T3342">
        <v>0.3888472702354514</v>
      </c>
      <c r="U3342">
        <v>-0.21214310101736866</v>
      </c>
      <c r="V3342">
        <v>0</v>
      </c>
      <c r="W3342">
        <v>15.86897916774539</v>
      </c>
      <c r="X3342">
        <v>-0.18419088695635308</v>
      </c>
      <c r="Y3342">
        <v>-1</v>
      </c>
      <c r="Z3342">
        <v>-1</v>
      </c>
      <c r="AA3342">
        <v>14.758684405686996</v>
      </c>
      <c r="AB3342">
        <v>5.4832959536475691E-2</v>
      </c>
      <c r="AC3342">
        <v>-0.13937872147312377</v>
      </c>
      <c r="AD3342">
        <v>6.3615153448053213E-2</v>
      </c>
      <c r="AE3342">
        <v>-1.0465304244297435</v>
      </c>
      <c r="AF3342">
        <v>-1</v>
      </c>
      <c r="AG3342">
        <v>-1</v>
      </c>
      <c r="AH3342">
        <v>-1</v>
      </c>
      <c r="AI3342">
        <v>0</v>
      </c>
      <c r="AJ3342">
        <v>0</v>
      </c>
      <c r="AK3342">
        <v>0.53844828194784133</v>
      </c>
      <c r="AL3342">
        <v>0.41022626833227066</v>
      </c>
      <c r="AM3342">
        <v>-0.13321394139530643</v>
      </c>
      <c r="AN3342">
        <v>-0.12809111800362868</v>
      </c>
      <c r="AO3342">
        <v>-0.63810712514345491</v>
      </c>
      <c r="AP3342">
        <v>-1.1511466084293642</v>
      </c>
      <c r="AQ3342">
        <v>22.66776056921228</v>
      </c>
      <c r="AR3342">
        <v>0.51003750255141589</v>
      </c>
      <c r="AS3342">
        <v>-7.0877863598571789E-2</v>
      </c>
      <c r="AT3342">
        <v>-1</v>
      </c>
      <c r="AU3342">
        <v>-1</v>
      </c>
      <c r="AV3342">
        <v>-6.3258335800782911E-2</v>
      </c>
      <c r="AW3342">
        <v>24.895500636739328</v>
      </c>
      <c r="AX3342">
        <v>24.895500636739328</v>
      </c>
      <c r="AY3342">
        <v>-0.13634054138189508</v>
      </c>
      <c r="AZ3342">
        <v>-32.694549563245118</v>
      </c>
      <c r="BA3342">
        <v>1352.3864416476779</v>
      </c>
    </row>
    <row r="3343" spans="1:100" x14ac:dyDescent="0.25">
      <c r="A3343">
        <v>6752</v>
      </c>
      <c r="B3343" t="s">
        <v>3568</v>
      </c>
      <c r="C3343">
        <v>3</v>
      </c>
      <c r="D3343">
        <v>2.6967258821689919</v>
      </c>
      <c r="E3343">
        <v>0</v>
      </c>
      <c r="F3343">
        <v>-6.6678625746521619E-3</v>
      </c>
      <c r="G3343">
        <v>-6.6678625746521619E-3</v>
      </c>
      <c r="H3343">
        <v>-2.9958974643079048E-2</v>
      </c>
      <c r="I3343">
        <v>0</v>
      </c>
      <c r="J3343">
        <v>-1.7975384785847486</v>
      </c>
      <c r="K3343">
        <v>-2.9958974643079048E-2</v>
      </c>
      <c r="L3343">
        <v>-1.0000000000000007</v>
      </c>
      <c r="M3343">
        <v>-1.0000000000000007</v>
      </c>
      <c r="N3343">
        <v>-0.59917949286158256</v>
      </c>
      <c r="O3343">
        <v>0.89251954100959674</v>
      </c>
      <c r="P3343">
        <v>7.0167446432202157E-2</v>
      </c>
      <c r="Q3343">
        <v>-0.11621400548109777</v>
      </c>
      <c r="R3343">
        <v>-3.6037343502049922E-2</v>
      </c>
      <c r="S3343">
        <v>0.33333333333333354</v>
      </c>
      <c r="T3343">
        <v>0.17207512274996412</v>
      </c>
      <c r="U3343">
        <v>0.18710596136376054</v>
      </c>
      <c r="V3343">
        <v>0</v>
      </c>
      <c r="W3343">
        <v>28.898935683605476</v>
      </c>
      <c r="X3343">
        <v>1.1225330655980494</v>
      </c>
      <c r="Y3343">
        <v>-1.0000000000000007</v>
      </c>
      <c r="Z3343">
        <v>-1.0000000000000007</v>
      </c>
      <c r="AA3343">
        <v>42.857800020444678</v>
      </c>
      <c r="AB3343">
        <v>0.1066082536500913</v>
      </c>
      <c r="AC3343">
        <v>4.0505771404982134E-2</v>
      </c>
      <c r="AD3343">
        <v>0.13278400855175093</v>
      </c>
      <c r="AE3343">
        <v>13.99490168034122</v>
      </c>
      <c r="AF3343">
        <v>-1.0000000000000007</v>
      </c>
      <c r="AG3343">
        <v>-1.0000000000000007</v>
      </c>
      <c r="AH3343">
        <v>-1.0000000000000007</v>
      </c>
      <c r="AI3343">
        <v>0</v>
      </c>
      <c r="AJ3343">
        <v>0</v>
      </c>
      <c r="AK3343">
        <v>0.69275632029744794</v>
      </c>
      <c r="AL3343">
        <v>-4.6570404704764659E-2</v>
      </c>
      <c r="AM3343">
        <v>0.33179747333452148</v>
      </c>
      <c r="AN3343">
        <v>-0.21531750630510321</v>
      </c>
      <c r="AO3343">
        <v>11.758718434850273</v>
      </c>
      <c r="AP3343">
        <v>-5.6157896811514041</v>
      </c>
      <c r="AQ3343">
        <v>27.101397205020735</v>
      </c>
      <c r="AR3343">
        <v>0.69251441744705811</v>
      </c>
      <c r="AS3343">
        <v>1.0925740909549702</v>
      </c>
      <c r="AT3343">
        <v>-1.0000000000000007</v>
      </c>
      <c r="AU3343">
        <v>-1.0000000000000007</v>
      </c>
      <c r="AV3343">
        <v>-4.2705206076702085E-2</v>
      </c>
      <c r="AW3343">
        <v>38.134529880302864</v>
      </c>
      <c r="AX3343">
        <v>38.134529880302864</v>
      </c>
      <c r="AY3343">
        <v>-9.4722777288010235E-2</v>
      </c>
      <c r="AZ3343">
        <v>-37.343829985492249</v>
      </c>
      <c r="BA3343">
        <v>1380.5607469299894</v>
      </c>
    </row>
    <row r="3344" spans="1:100" x14ac:dyDescent="0.25">
      <c r="A3344">
        <v>6753</v>
      </c>
      <c r="B3344" t="s">
        <v>3569</v>
      </c>
      <c r="C3344">
        <v>1</v>
      </c>
      <c r="D3344">
        <v>3.6780808625294901</v>
      </c>
      <c r="E3344">
        <v>2.1757476414710399E-2</v>
      </c>
      <c r="F3344">
        <v>5.7515663270048999E-2</v>
      </c>
      <c r="G3344">
        <v>6.3638324821297304E-2</v>
      </c>
      <c r="H3344">
        <v>4.4731895715573101E-2</v>
      </c>
      <c r="I3344">
        <v>0</v>
      </c>
      <c r="J3344">
        <v>2.6839137429343798</v>
      </c>
      <c r="K3344">
        <v>4.4731895715573101E-2</v>
      </c>
      <c r="L3344">
        <v>-1</v>
      </c>
      <c r="M3344">
        <v>-1</v>
      </c>
      <c r="N3344">
        <v>0.894637914311463</v>
      </c>
      <c r="O3344">
        <v>6.42563293028517</v>
      </c>
      <c r="P3344">
        <v>8.4867148022695807E-2</v>
      </c>
      <c r="Q3344">
        <v>0.153507344323627</v>
      </c>
      <c r="R3344">
        <v>5.0277871893111802E-2</v>
      </c>
      <c r="S3344">
        <v>0.32916601326620298</v>
      </c>
      <c r="T3344">
        <v>0.23975694309620599</v>
      </c>
      <c r="U3344">
        <v>4.00147922229208E-2</v>
      </c>
      <c r="V3344">
        <v>-3.2092616958779002E-3</v>
      </c>
      <c r="W3344">
        <v>22.4398636469551</v>
      </c>
      <c r="X3344">
        <v>0.57887640222380699</v>
      </c>
      <c r="Y3344">
        <v>-1</v>
      </c>
      <c r="Z3344">
        <v>-1</v>
      </c>
      <c r="AA3344">
        <v>33.0321732872819</v>
      </c>
      <c r="AB3344">
        <v>0.100272451404467</v>
      </c>
      <c r="AC3344">
        <v>4.1627991656747201E-2</v>
      </c>
      <c r="AD3344">
        <v>6.8940192307458195E-2</v>
      </c>
      <c r="AE3344">
        <v>10.542031768433599</v>
      </c>
      <c r="AF3344">
        <v>-1</v>
      </c>
      <c r="AG3344">
        <v>-1</v>
      </c>
      <c r="AH3344">
        <v>-1</v>
      </c>
      <c r="AI3344">
        <v>-6.4806894010443399E-4</v>
      </c>
      <c r="AJ3344">
        <v>-3.2092616958779002E-3</v>
      </c>
      <c r="AK3344">
        <v>0.108545496552842</v>
      </c>
      <c r="AL3344">
        <v>6.3541779719447203E-2</v>
      </c>
      <c r="AM3344">
        <v>0.14516971361987499</v>
      </c>
      <c r="AN3344">
        <v>6.2411759814733403E-2</v>
      </c>
      <c r="AO3344">
        <v>4.1719703232610899</v>
      </c>
      <c r="AP3344">
        <v>1.87800289396557</v>
      </c>
      <c r="AQ3344">
        <v>25.123777389889501</v>
      </c>
      <c r="AR3344">
        <v>0.60572848688945202</v>
      </c>
      <c r="AS3344">
        <v>0.62360829793938</v>
      </c>
      <c r="AT3344">
        <v>-1</v>
      </c>
      <c r="AU3344">
        <v>-1</v>
      </c>
      <c r="AV3344">
        <v>0.113916196714409</v>
      </c>
      <c r="AW3344">
        <v>41.335809111532598</v>
      </c>
      <c r="AX3344">
        <v>41.001921563142801</v>
      </c>
      <c r="AY3344">
        <v>9.6368259759583505E-2</v>
      </c>
      <c r="AZ3344">
        <v>-14.145392237927799</v>
      </c>
      <c r="BA3344">
        <v>1350</v>
      </c>
    </row>
    <row r="3345" spans="1:100" x14ac:dyDescent="0.25">
      <c r="A3345">
        <v>6754</v>
      </c>
      <c r="B3345" t="s">
        <v>3570</v>
      </c>
      <c r="C3345">
        <v>1</v>
      </c>
      <c r="D3345">
        <v>3.6780808625294901</v>
      </c>
      <c r="E3345">
        <v>2.1757476414710399E-2</v>
      </c>
      <c r="F3345">
        <v>5.7515663270048999E-2</v>
      </c>
      <c r="G3345">
        <v>6.3638324821297304E-2</v>
      </c>
      <c r="H3345">
        <v>4.4731895715573101E-2</v>
      </c>
      <c r="I3345">
        <v>0</v>
      </c>
      <c r="J3345">
        <v>2.6839137429343798</v>
      </c>
      <c r="K3345">
        <v>4.4731895715573101E-2</v>
      </c>
      <c r="L3345">
        <v>-1</v>
      </c>
      <c r="M3345">
        <v>-1</v>
      </c>
      <c r="N3345">
        <v>0.894637914311463</v>
      </c>
      <c r="O3345">
        <v>6.42563293028517</v>
      </c>
      <c r="P3345">
        <v>8.4867148022695807E-2</v>
      </c>
      <c r="Q3345">
        <v>0.153507344323627</v>
      </c>
      <c r="R3345">
        <v>5.0277871893111802E-2</v>
      </c>
      <c r="S3345">
        <v>0.32916601326620298</v>
      </c>
      <c r="T3345">
        <v>0.23975694309620599</v>
      </c>
      <c r="U3345">
        <v>4.00147922229208E-2</v>
      </c>
      <c r="V3345">
        <v>-3.2092616958779002E-3</v>
      </c>
      <c r="W3345">
        <v>22.4398636469551</v>
      </c>
      <c r="X3345">
        <v>0.57887640222380699</v>
      </c>
      <c r="Y3345">
        <v>-1</v>
      </c>
      <c r="Z3345">
        <v>-1</v>
      </c>
      <c r="AA3345">
        <v>33.0321732872819</v>
      </c>
      <c r="AB3345">
        <v>0.100272451404467</v>
      </c>
      <c r="AC3345">
        <v>4.1627991656747201E-2</v>
      </c>
      <c r="AD3345">
        <v>6.8940192307458195E-2</v>
      </c>
      <c r="AE3345">
        <v>10.542031768433599</v>
      </c>
      <c r="AF3345">
        <v>-1</v>
      </c>
      <c r="AG3345">
        <v>-1</v>
      </c>
      <c r="AH3345">
        <v>-1</v>
      </c>
      <c r="AI3345">
        <v>-6.4806894010443399E-4</v>
      </c>
      <c r="AJ3345">
        <v>-3.2092616958779002E-3</v>
      </c>
      <c r="AK3345">
        <v>0.108545496552842</v>
      </c>
      <c r="AL3345">
        <v>6.3541779719447203E-2</v>
      </c>
      <c r="AM3345">
        <v>0.14516971361987499</v>
      </c>
      <c r="AN3345">
        <v>6.2411759814733403E-2</v>
      </c>
      <c r="AO3345">
        <v>4.1719703232610899</v>
      </c>
      <c r="AP3345">
        <v>1.87800289396557</v>
      </c>
      <c r="AQ3345">
        <v>25.123777389889501</v>
      </c>
      <c r="AR3345">
        <v>0.60572848688945202</v>
      </c>
      <c r="AS3345">
        <v>0.62360829793938</v>
      </c>
      <c r="AT3345">
        <v>-1</v>
      </c>
      <c r="AU3345">
        <v>-1</v>
      </c>
      <c r="AV3345">
        <v>0.113916196714409</v>
      </c>
      <c r="AW3345">
        <v>41.335809111532598</v>
      </c>
      <c r="AX3345">
        <v>41.001921563142801</v>
      </c>
      <c r="AY3345">
        <v>9.6368259759583505E-2</v>
      </c>
      <c r="AZ3345">
        <v>-14.145392237927799</v>
      </c>
      <c r="BA3345">
        <v>1350</v>
      </c>
    </row>
    <row r="3346" spans="1:100" x14ac:dyDescent="0.25">
      <c r="A3346">
        <v>6755</v>
      </c>
      <c r="B3346" t="s">
        <v>3571</v>
      </c>
      <c r="C3346">
        <v>3</v>
      </c>
      <c r="D3346">
        <v>5.287803287010636</v>
      </c>
      <c r="E3346">
        <v>-9.89735894669386E-2</v>
      </c>
      <c r="F3346">
        <v>0.43163364271559501</v>
      </c>
      <c r="G3346">
        <v>0.41459003923555193</v>
      </c>
      <c r="H3346">
        <v>2.3899887970960081E-2</v>
      </c>
      <c r="I3346">
        <v>0</v>
      </c>
      <c r="J3346">
        <v>1.4339932782576073</v>
      </c>
      <c r="K3346">
        <v>2.3899887970960081E-2</v>
      </c>
      <c r="L3346">
        <v>-0.99999999999999989</v>
      </c>
      <c r="M3346">
        <v>-0.99999999999999989</v>
      </c>
      <c r="N3346">
        <v>0.47799775941920081</v>
      </c>
      <c r="O3346">
        <v>7.1363866045037847</v>
      </c>
      <c r="P3346">
        <v>2.2236047669537844E-2</v>
      </c>
      <c r="Q3346">
        <v>-2.3819887969908242E-2</v>
      </c>
      <c r="R3346">
        <v>-3.5934630940851434E-2</v>
      </c>
      <c r="S3346">
        <v>0.33333333333333331</v>
      </c>
      <c r="T3346">
        <v>0.36874643583402544</v>
      </c>
      <c r="U3346">
        <v>6.798565897797533E-2</v>
      </c>
      <c r="V3346">
        <v>0</v>
      </c>
      <c r="W3346">
        <v>29.84662160697496</v>
      </c>
      <c r="X3346">
        <v>0.98568965418599785</v>
      </c>
      <c r="Y3346">
        <v>-0.99999999999999989</v>
      </c>
      <c r="Z3346">
        <v>-0.99999999999999989</v>
      </c>
      <c r="AA3346">
        <v>23.555739767871941</v>
      </c>
      <c r="AB3346">
        <v>-0.2206306003474249</v>
      </c>
      <c r="AC3346">
        <v>3.4393555143093866E-3</v>
      </c>
      <c r="AD3346">
        <v>9.2092300669872548E-2</v>
      </c>
      <c r="AE3346">
        <v>-6.2549472081621484</v>
      </c>
      <c r="AF3346">
        <v>-0.99999999999999989</v>
      </c>
      <c r="AG3346">
        <v>-0.99999999999999989</v>
      </c>
      <c r="AH3346">
        <v>-0.99999999999999989</v>
      </c>
      <c r="AI3346">
        <v>0</v>
      </c>
      <c r="AJ3346">
        <v>0</v>
      </c>
      <c r="AK3346">
        <v>6.8358131788118521E-3</v>
      </c>
      <c r="AL3346">
        <v>0.28300474706146761</v>
      </c>
      <c r="AM3346">
        <v>0.16714653345972696</v>
      </c>
      <c r="AN3346">
        <v>3.1052744805392905E-2</v>
      </c>
      <c r="AO3346">
        <v>4.2128424023872331</v>
      </c>
      <c r="AP3346">
        <v>2.1913423554421607</v>
      </c>
      <c r="AQ3346">
        <v>31.280614885232584</v>
      </c>
      <c r="AR3346">
        <v>0.77006542814533419</v>
      </c>
      <c r="AS3346">
        <v>1.0095895421569585</v>
      </c>
      <c r="AT3346">
        <v>-0.99999999999999989</v>
      </c>
      <c r="AU3346">
        <v>-0.99999999999999989</v>
      </c>
      <c r="AV3346">
        <v>0.37865540829470057</v>
      </c>
      <c r="AW3346">
        <v>32.883468727817885</v>
      </c>
      <c r="AX3346">
        <v>32.883468727817885</v>
      </c>
      <c r="AY3346">
        <v>-2.6690760594967566E-2</v>
      </c>
      <c r="AZ3346">
        <v>-12.066484780321584</v>
      </c>
      <c r="BA3346">
        <v>1373.3110433615102</v>
      </c>
    </row>
    <row r="3347" spans="1:100" x14ac:dyDescent="0.25">
      <c r="A3347">
        <v>6756</v>
      </c>
      <c r="B3347" t="s">
        <v>3572</v>
      </c>
      <c r="C3347">
        <v>1</v>
      </c>
      <c r="D3347">
        <v>3.6780808625294901</v>
      </c>
      <c r="E3347">
        <v>2.1757476414710399E-2</v>
      </c>
      <c r="F3347">
        <v>5.7515663270048999E-2</v>
      </c>
      <c r="G3347">
        <v>6.3638324821297304E-2</v>
      </c>
      <c r="H3347">
        <v>4.4731895715573101E-2</v>
      </c>
      <c r="I3347">
        <v>0</v>
      </c>
      <c r="J3347">
        <v>2.6839137429343798</v>
      </c>
      <c r="K3347">
        <v>4.4731895715573101E-2</v>
      </c>
      <c r="L3347">
        <v>-1</v>
      </c>
      <c r="M3347">
        <v>-1</v>
      </c>
      <c r="N3347">
        <v>0.894637914311463</v>
      </c>
      <c r="O3347">
        <v>6.42563293028517</v>
      </c>
      <c r="P3347">
        <v>8.4867148022695807E-2</v>
      </c>
      <c r="Q3347">
        <v>0.153507344323627</v>
      </c>
      <c r="R3347">
        <v>5.0277871893111802E-2</v>
      </c>
      <c r="S3347">
        <v>0.32916601326620298</v>
      </c>
      <c r="T3347">
        <v>0.23975694309620599</v>
      </c>
      <c r="U3347">
        <v>4.00147922229208E-2</v>
      </c>
      <c r="V3347">
        <v>-3.2092616958779002E-3</v>
      </c>
      <c r="W3347">
        <v>22.4398636469551</v>
      </c>
      <c r="X3347">
        <v>0.57887640222380699</v>
      </c>
      <c r="Y3347">
        <v>-1</v>
      </c>
      <c r="Z3347">
        <v>-1</v>
      </c>
      <c r="AA3347">
        <v>33.0321732872819</v>
      </c>
      <c r="AB3347">
        <v>0.100272451404467</v>
      </c>
      <c r="AC3347">
        <v>4.1627991656747201E-2</v>
      </c>
      <c r="AD3347">
        <v>6.8940192307458195E-2</v>
      </c>
      <c r="AE3347">
        <v>10.542031768433599</v>
      </c>
      <c r="AF3347">
        <v>-1</v>
      </c>
      <c r="AG3347">
        <v>-1</v>
      </c>
      <c r="AH3347">
        <v>-1</v>
      </c>
      <c r="AI3347">
        <v>-6.4806894010443399E-4</v>
      </c>
      <c r="AJ3347">
        <v>-3.2092616958779002E-3</v>
      </c>
      <c r="AK3347">
        <v>0.108545496552842</v>
      </c>
      <c r="AL3347">
        <v>6.3541779719447203E-2</v>
      </c>
      <c r="AM3347">
        <v>0.14516971361987499</v>
      </c>
      <c r="AN3347">
        <v>6.2411759814733403E-2</v>
      </c>
      <c r="AO3347">
        <v>4.1719703232610899</v>
      </c>
      <c r="AP3347">
        <v>1.87800289396557</v>
      </c>
      <c r="AQ3347">
        <v>25.123777389889501</v>
      </c>
      <c r="AR3347">
        <v>0.60572848688945202</v>
      </c>
      <c r="AS3347">
        <v>0.62360829793938</v>
      </c>
      <c r="AT3347">
        <v>-1</v>
      </c>
      <c r="AU3347">
        <v>-1</v>
      </c>
      <c r="AV3347">
        <v>0.113916196714409</v>
      </c>
      <c r="AW3347">
        <v>41.335809111532598</v>
      </c>
      <c r="AX3347">
        <v>41.001921563142801</v>
      </c>
      <c r="AY3347">
        <v>9.6368259759583505E-2</v>
      </c>
      <c r="AZ3347">
        <v>-14.145392237927799</v>
      </c>
      <c r="BA3347">
        <v>1350</v>
      </c>
    </row>
    <row r="3348" spans="1:100" x14ac:dyDescent="0.25">
      <c r="A3348">
        <v>6757</v>
      </c>
      <c r="B3348" t="s">
        <v>3573</v>
      </c>
      <c r="C3348">
        <v>1</v>
      </c>
      <c r="D3348">
        <v>3.6780808625294901</v>
      </c>
      <c r="E3348">
        <v>2.1757476414710399E-2</v>
      </c>
      <c r="F3348">
        <v>5.7515663270048999E-2</v>
      </c>
      <c r="G3348">
        <v>6.3638324821297304E-2</v>
      </c>
      <c r="H3348">
        <v>4.4731895715573101E-2</v>
      </c>
      <c r="I3348">
        <v>0</v>
      </c>
      <c r="J3348">
        <v>2.6839137429343798</v>
      </c>
      <c r="K3348">
        <v>4.4731895715573101E-2</v>
      </c>
      <c r="L3348">
        <v>-1</v>
      </c>
      <c r="M3348">
        <v>-1</v>
      </c>
      <c r="N3348">
        <v>0.894637914311463</v>
      </c>
      <c r="O3348">
        <v>6.42563293028517</v>
      </c>
      <c r="P3348">
        <v>8.4867148022695807E-2</v>
      </c>
      <c r="Q3348">
        <v>0.153507344323627</v>
      </c>
      <c r="R3348">
        <v>5.0277871893111802E-2</v>
      </c>
      <c r="S3348">
        <v>0.32916601326620298</v>
      </c>
      <c r="T3348">
        <v>0.23975694309620599</v>
      </c>
      <c r="U3348">
        <v>4.00147922229208E-2</v>
      </c>
      <c r="V3348">
        <v>-3.2092616958779002E-3</v>
      </c>
      <c r="W3348">
        <v>22.4398636469551</v>
      </c>
      <c r="X3348">
        <v>0.57887640222380699</v>
      </c>
      <c r="Y3348">
        <v>-1</v>
      </c>
      <c r="Z3348">
        <v>-1</v>
      </c>
      <c r="AA3348">
        <v>33.0321732872819</v>
      </c>
      <c r="AB3348">
        <v>0.100272451404467</v>
      </c>
      <c r="AC3348">
        <v>4.1627991656747201E-2</v>
      </c>
      <c r="AD3348">
        <v>6.8940192307458195E-2</v>
      </c>
      <c r="AE3348">
        <v>10.542031768433599</v>
      </c>
      <c r="AF3348">
        <v>-1</v>
      </c>
      <c r="AG3348">
        <v>-1</v>
      </c>
      <c r="AH3348">
        <v>-1</v>
      </c>
      <c r="AI3348">
        <v>-6.4806894010443399E-4</v>
      </c>
      <c r="AJ3348">
        <v>-3.2092616958779002E-3</v>
      </c>
      <c r="AK3348">
        <v>0.108545496552842</v>
      </c>
      <c r="AL3348">
        <v>6.3541779719447203E-2</v>
      </c>
      <c r="AM3348">
        <v>0.14516971361987499</v>
      </c>
      <c r="AN3348">
        <v>6.2411759814733403E-2</v>
      </c>
      <c r="AO3348">
        <v>4.1719703232610899</v>
      </c>
      <c r="AP3348">
        <v>1.87800289396557</v>
      </c>
      <c r="AQ3348">
        <v>25.123777389889501</v>
      </c>
      <c r="AR3348">
        <v>0.60572848688945202</v>
      </c>
      <c r="AS3348">
        <v>0.62360829793938</v>
      </c>
      <c r="AT3348">
        <v>-1</v>
      </c>
      <c r="AU3348">
        <v>-1</v>
      </c>
      <c r="AV3348">
        <v>0.113916196714409</v>
      </c>
      <c r="AW3348">
        <v>41.335809111532598</v>
      </c>
      <c r="AX3348">
        <v>41.001921563142801</v>
      </c>
      <c r="AY3348">
        <v>9.6368259759583505E-2</v>
      </c>
      <c r="AZ3348">
        <v>-14.145392237927799</v>
      </c>
      <c r="BA3348">
        <v>1350</v>
      </c>
    </row>
    <row r="3349" spans="1:100" x14ac:dyDescent="0.25">
      <c r="A3349">
        <v>6758</v>
      </c>
      <c r="B3349" t="s">
        <v>3574</v>
      </c>
      <c r="C3349">
        <v>3</v>
      </c>
      <c r="D3349">
        <v>5.3476862011661774</v>
      </c>
      <c r="E3349">
        <v>0</v>
      </c>
      <c r="F3349">
        <v>0.45605332046481872</v>
      </c>
      <c r="G3349">
        <v>0.45605332046481872</v>
      </c>
      <c r="H3349">
        <v>5.3775912516611922E-2</v>
      </c>
      <c r="I3349">
        <v>0</v>
      </c>
      <c r="J3349">
        <v>3.226554750996717</v>
      </c>
      <c r="K3349">
        <v>5.3775912516611922E-2</v>
      </c>
      <c r="L3349">
        <v>-1.0000000000000007</v>
      </c>
      <c r="M3349">
        <v>-1.0000000000000007</v>
      </c>
      <c r="N3349">
        <v>1.0755182503322385</v>
      </c>
      <c r="O3349">
        <v>9.030294272627712</v>
      </c>
      <c r="P3349">
        <v>0.42499574289902631</v>
      </c>
      <c r="Q3349">
        <v>-0.17476658211981794</v>
      </c>
      <c r="R3349">
        <v>2.4441143547247274E-2</v>
      </c>
      <c r="S3349">
        <v>0.33333333333333348</v>
      </c>
      <c r="T3349">
        <v>0.29212898997526904</v>
      </c>
      <c r="U3349">
        <v>-1.779999222370459E-2</v>
      </c>
      <c r="V3349">
        <v>-4.0282729239454688E-2</v>
      </c>
      <c r="W3349">
        <v>20.544147573153257</v>
      </c>
      <c r="X3349">
        <v>0.35303190778620136</v>
      </c>
      <c r="Y3349">
        <v>-1.0000000000000007</v>
      </c>
      <c r="Z3349">
        <v>-1.0000000000000007</v>
      </c>
      <c r="AA3349">
        <v>44.484163845193955</v>
      </c>
      <c r="AB3349">
        <v>0.15068475138957813</v>
      </c>
      <c r="AC3349">
        <v>0.26776062172804227</v>
      </c>
      <c r="AD3349">
        <v>5.9866129452248902E-2</v>
      </c>
      <c r="AE3349">
        <v>23.915575128493465</v>
      </c>
      <c r="AF3349">
        <v>-1.0000000000000007</v>
      </c>
      <c r="AG3349">
        <v>-1.0000000000000007</v>
      </c>
      <c r="AH3349">
        <v>-1.0000000000000007</v>
      </c>
      <c r="AI3349">
        <v>0</v>
      </c>
      <c r="AJ3349">
        <v>-4.0282729239454688E-2</v>
      </c>
      <c r="AK3349">
        <v>0.18876673267705685</v>
      </c>
      <c r="AL3349">
        <v>0.10031208997921165</v>
      </c>
      <c r="AM3349">
        <v>6.2568509402880612E-2</v>
      </c>
      <c r="AN3349">
        <v>-1.7969446807015135E-2</v>
      </c>
      <c r="AO3349">
        <v>2.5080463984572998</v>
      </c>
      <c r="AP3349">
        <v>5.2324279720678629E-2</v>
      </c>
      <c r="AQ3349">
        <v>23.770702324149976</v>
      </c>
      <c r="AR3349">
        <v>0.56737960184544334</v>
      </c>
      <c r="AS3349">
        <v>0.40680782030281365</v>
      </c>
      <c r="AT3349">
        <v>-1.0000000000000007</v>
      </c>
      <c r="AU3349">
        <v>-1.0000000000000007</v>
      </c>
      <c r="AV3349">
        <v>0.48049446401206597</v>
      </c>
      <c r="AW3349">
        <v>53.566782397542376</v>
      </c>
      <c r="AX3349">
        <v>49.538509473596925</v>
      </c>
      <c r="AY3349">
        <v>0.15797130459537587</v>
      </c>
      <c r="AZ3349">
        <v>-7.0688528791046599</v>
      </c>
      <c r="BA3349">
        <v>1395.1657110716465</v>
      </c>
      <c r="CU3349" t="e">
        <v>#N/A</v>
      </c>
      <c r="CV3349" t="e">
        <v>#N/A</v>
      </c>
    </row>
    <row r="3350" spans="1:100" x14ac:dyDescent="0.25">
      <c r="A3350">
        <v>6759</v>
      </c>
      <c r="B3350" t="s">
        <v>3575</v>
      </c>
      <c r="C3350">
        <v>1</v>
      </c>
      <c r="D3350">
        <v>3.6780808625294901</v>
      </c>
      <c r="E3350">
        <v>2.1757476414710399E-2</v>
      </c>
      <c r="F3350">
        <v>5.7515663270048999E-2</v>
      </c>
      <c r="G3350">
        <v>6.3638324821297304E-2</v>
      </c>
      <c r="H3350">
        <v>4.4731895715573101E-2</v>
      </c>
      <c r="I3350">
        <v>0</v>
      </c>
      <c r="J3350">
        <v>2.6839137429343798</v>
      </c>
      <c r="K3350">
        <v>4.4731895715573101E-2</v>
      </c>
      <c r="L3350">
        <v>-1</v>
      </c>
      <c r="M3350">
        <v>-1</v>
      </c>
      <c r="N3350">
        <v>0.894637914311463</v>
      </c>
      <c r="O3350">
        <v>6.42563293028517</v>
      </c>
      <c r="P3350">
        <v>8.4867148022695807E-2</v>
      </c>
      <c r="Q3350">
        <v>0.153507344323627</v>
      </c>
      <c r="R3350">
        <v>5.0277871893111802E-2</v>
      </c>
      <c r="S3350">
        <v>0.32916601326620298</v>
      </c>
      <c r="T3350">
        <v>0.23975694309620599</v>
      </c>
      <c r="U3350">
        <v>4.00147922229208E-2</v>
      </c>
      <c r="V3350">
        <v>-3.2092616958779002E-3</v>
      </c>
      <c r="W3350">
        <v>22.4398636469551</v>
      </c>
      <c r="X3350">
        <v>0.57887640222380699</v>
      </c>
      <c r="Y3350">
        <v>-1</v>
      </c>
      <c r="Z3350">
        <v>-1</v>
      </c>
      <c r="AA3350">
        <v>33.0321732872819</v>
      </c>
      <c r="AB3350">
        <v>0.100272451404467</v>
      </c>
      <c r="AC3350">
        <v>4.1627991656747201E-2</v>
      </c>
      <c r="AD3350">
        <v>6.8940192307458195E-2</v>
      </c>
      <c r="AE3350">
        <v>10.542031768433599</v>
      </c>
      <c r="AF3350">
        <v>-1</v>
      </c>
      <c r="AG3350">
        <v>-1</v>
      </c>
      <c r="AH3350">
        <v>-1</v>
      </c>
      <c r="AI3350">
        <v>-6.4806894010443399E-4</v>
      </c>
      <c r="AJ3350">
        <v>-3.2092616958779002E-3</v>
      </c>
      <c r="AK3350">
        <v>0.108545496552842</v>
      </c>
      <c r="AL3350">
        <v>6.3541779719447203E-2</v>
      </c>
      <c r="AM3350">
        <v>0.14516971361987499</v>
      </c>
      <c r="AN3350">
        <v>6.2411759814733403E-2</v>
      </c>
      <c r="AO3350">
        <v>4.1719703232610899</v>
      </c>
      <c r="AP3350">
        <v>1.87800289396557</v>
      </c>
      <c r="AQ3350">
        <v>25.123777389889501</v>
      </c>
      <c r="AR3350">
        <v>0.60572848688945202</v>
      </c>
      <c r="AS3350">
        <v>0.62360829793938</v>
      </c>
      <c r="AT3350">
        <v>-1</v>
      </c>
      <c r="AU3350">
        <v>-1</v>
      </c>
      <c r="AV3350">
        <v>0.113916196714409</v>
      </c>
      <c r="AW3350">
        <v>41.335809111532598</v>
      </c>
      <c r="AX3350">
        <v>41.001921563142801</v>
      </c>
      <c r="AY3350">
        <v>9.6368259759583505E-2</v>
      </c>
      <c r="AZ3350">
        <v>-14.145392237927799</v>
      </c>
      <c r="BA3350">
        <v>1350</v>
      </c>
    </row>
    <row r="3351" spans="1:100" x14ac:dyDescent="0.25">
      <c r="A3351">
        <v>6762</v>
      </c>
      <c r="B3351" t="s">
        <v>3576</v>
      </c>
      <c r="C3351">
        <v>1</v>
      </c>
      <c r="D3351">
        <v>3.6780808625294901</v>
      </c>
      <c r="E3351">
        <v>2.1757476414710399E-2</v>
      </c>
      <c r="F3351">
        <v>5.7515663270048999E-2</v>
      </c>
      <c r="G3351">
        <v>6.3638324821297304E-2</v>
      </c>
      <c r="H3351">
        <v>4.4731895715573101E-2</v>
      </c>
      <c r="I3351">
        <v>0</v>
      </c>
      <c r="J3351">
        <v>2.6839137429343798</v>
      </c>
      <c r="K3351">
        <v>4.4731895715573101E-2</v>
      </c>
      <c r="L3351">
        <v>-1</v>
      </c>
      <c r="M3351">
        <v>-1</v>
      </c>
      <c r="N3351">
        <v>0.894637914311463</v>
      </c>
      <c r="O3351">
        <v>6.42563293028517</v>
      </c>
      <c r="P3351">
        <v>8.4867148022695807E-2</v>
      </c>
      <c r="Q3351">
        <v>0.153507344323627</v>
      </c>
      <c r="R3351">
        <v>5.0277871893111802E-2</v>
      </c>
      <c r="S3351">
        <v>0.32916601326620298</v>
      </c>
      <c r="T3351">
        <v>0.23975694309620599</v>
      </c>
      <c r="U3351">
        <v>4.00147922229208E-2</v>
      </c>
      <c r="V3351">
        <v>-3.2092616958779002E-3</v>
      </c>
      <c r="W3351">
        <v>22.4398636469551</v>
      </c>
      <c r="X3351">
        <v>0.57887640222380699</v>
      </c>
      <c r="Y3351">
        <v>-1</v>
      </c>
      <c r="Z3351">
        <v>-1</v>
      </c>
      <c r="AA3351">
        <v>33.0321732872819</v>
      </c>
      <c r="AB3351">
        <v>0.100272451404467</v>
      </c>
      <c r="AC3351">
        <v>4.1627991656747201E-2</v>
      </c>
      <c r="AD3351">
        <v>6.8940192307458195E-2</v>
      </c>
      <c r="AE3351">
        <v>10.542031768433599</v>
      </c>
      <c r="AF3351">
        <v>-1</v>
      </c>
      <c r="AG3351">
        <v>-1</v>
      </c>
      <c r="AH3351">
        <v>-1</v>
      </c>
      <c r="AI3351">
        <v>-6.4806894010443399E-4</v>
      </c>
      <c r="AJ3351">
        <v>-3.2092616958779002E-3</v>
      </c>
      <c r="AK3351">
        <v>0.108545496552842</v>
      </c>
      <c r="AL3351">
        <v>6.3541779719447203E-2</v>
      </c>
      <c r="AM3351">
        <v>0.14516971361987499</v>
      </c>
      <c r="AN3351">
        <v>6.2411759814733403E-2</v>
      </c>
      <c r="AO3351">
        <v>4.1719703232610899</v>
      </c>
      <c r="AP3351">
        <v>1.87800289396557</v>
      </c>
      <c r="AQ3351">
        <v>25.123777389889501</v>
      </c>
      <c r="AR3351">
        <v>0.60572848688945202</v>
      </c>
      <c r="AS3351">
        <v>0.62360829793938</v>
      </c>
      <c r="AT3351">
        <v>-1</v>
      </c>
      <c r="AU3351">
        <v>-1</v>
      </c>
      <c r="AV3351">
        <v>0.113916196714409</v>
      </c>
      <c r="AW3351">
        <v>41.335809111532598</v>
      </c>
      <c r="AX3351">
        <v>41.001921563142801</v>
      </c>
      <c r="AY3351">
        <v>9.6368259759583505E-2</v>
      </c>
      <c r="AZ3351">
        <v>-14.145392237927799</v>
      </c>
      <c r="BA3351">
        <v>1350</v>
      </c>
    </row>
    <row r="3352" spans="1:100" x14ac:dyDescent="0.25">
      <c r="A3352">
        <v>6763</v>
      </c>
      <c r="B3352" t="s">
        <v>3577</v>
      </c>
      <c r="C3352">
        <v>3</v>
      </c>
      <c r="D3352">
        <v>5.0288471171097253</v>
      </c>
      <c r="E3352">
        <v>3.1798603333953422E-3</v>
      </c>
      <c r="F3352">
        <v>-0.18252546391596891</v>
      </c>
      <c r="G3352">
        <v>-0.18252546391596891</v>
      </c>
      <c r="H3352">
        <v>0.15349157471462527</v>
      </c>
      <c r="I3352">
        <v>0</v>
      </c>
      <c r="J3352">
        <v>9.2094944828775205</v>
      </c>
      <c r="K3352">
        <v>0.15349157471462527</v>
      </c>
      <c r="L3352">
        <v>-0.99999999999999933</v>
      </c>
      <c r="M3352">
        <v>-0.99999999999999933</v>
      </c>
      <c r="N3352">
        <v>3.0698314942925085</v>
      </c>
      <c r="O3352">
        <v>14.055816136071277</v>
      </c>
      <c r="P3352">
        <v>-0.33511283926313612</v>
      </c>
      <c r="Q3352">
        <v>3.5280143144546394</v>
      </c>
      <c r="R3352">
        <v>1.1956313971493642</v>
      </c>
      <c r="S3352">
        <v>0.32768856371813948</v>
      </c>
      <c r="T3352">
        <v>0.35493604945217927</v>
      </c>
      <c r="U3352">
        <v>0.3047977803523732</v>
      </c>
      <c r="V3352">
        <v>-4.706573083814429E-2</v>
      </c>
      <c r="W3352">
        <v>31.474603518796894</v>
      </c>
      <c r="X3352">
        <v>1.4894297478285197</v>
      </c>
      <c r="Y3352">
        <v>-0.99999999999999933</v>
      </c>
      <c r="Z3352">
        <v>-0.99999999999999933</v>
      </c>
      <c r="AA3352">
        <v>62.784591948854157</v>
      </c>
      <c r="AB3352">
        <v>0.28617473764195089</v>
      </c>
      <c r="AC3352">
        <v>-4.2217054568015583E-2</v>
      </c>
      <c r="AD3352">
        <v>0.35832945758422258</v>
      </c>
      <c r="AE3352">
        <v>30.114357032907915</v>
      </c>
      <c r="AF3352">
        <v>-0.99999999999999933</v>
      </c>
      <c r="AG3352">
        <v>-0.99999999999999933</v>
      </c>
      <c r="AH3352">
        <v>-0.99999999999999933</v>
      </c>
      <c r="AI3352">
        <v>0</v>
      </c>
      <c r="AJ3352">
        <v>-4.706573083814429E-2</v>
      </c>
      <c r="AK3352">
        <v>6.4803129761174749E-2</v>
      </c>
      <c r="AL3352">
        <v>0.12117730040681658</v>
      </c>
      <c r="AM3352">
        <v>0.18298859134148876</v>
      </c>
      <c r="AN3352">
        <v>0.31587717279497934</v>
      </c>
      <c r="AO3352">
        <v>4.8987304323430942</v>
      </c>
      <c r="AP3352">
        <v>8.5028158219085661</v>
      </c>
      <c r="AQ3352">
        <v>40.684098001674386</v>
      </c>
      <c r="AR3352">
        <v>0.94035666268454776</v>
      </c>
      <c r="AS3352">
        <v>1.6429213225431447</v>
      </c>
      <c r="AT3352">
        <v>-0.99999999999999933</v>
      </c>
      <c r="AU3352">
        <v>-0.99999999999999933</v>
      </c>
      <c r="AV3352">
        <v>1.0131059332333949</v>
      </c>
      <c r="AW3352">
        <v>85.343223906834012</v>
      </c>
      <c r="AX3352">
        <v>80.636650823019579</v>
      </c>
      <c r="AY3352">
        <v>0.16742414135055281</v>
      </c>
      <c r="AZ3352">
        <v>19.314001875545046</v>
      </c>
      <c r="BA3352">
        <v>1424.7311640573221</v>
      </c>
      <c r="CU3352" t="e">
        <v>#N/A</v>
      </c>
      <c r="CV3352" t="e">
        <v>#N/A</v>
      </c>
    </row>
    <row r="3353" spans="1:100" x14ac:dyDescent="0.25">
      <c r="A3353">
        <v>6764</v>
      </c>
      <c r="B3353" t="s">
        <v>3578</v>
      </c>
      <c r="C3353">
        <v>1</v>
      </c>
      <c r="D3353">
        <v>3.6780808625294901</v>
      </c>
      <c r="E3353">
        <v>2.1757476414710399E-2</v>
      </c>
      <c r="F3353">
        <v>5.7515663270048999E-2</v>
      </c>
      <c r="G3353">
        <v>6.3638324821297304E-2</v>
      </c>
      <c r="H3353">
        <v>4.4731895715573101E-2</v>
      </c>
      <c r="I3353">
        <v>0</v>
      </c>
      <c r="J3353">
        <v>2.6839137429343798</v>
      </c>
      <c r="K3353">
        <v>4.4731895715573101E-2</v>
      </c>
      <c r="L3353">
        <v>-1</v>
      </c>
      <c r="M3353">
        <v>-1</v>
      </c>
      <c r="N3353">
        <v>0.894637914311463</v>
      </c>
      <c r="O3353">
        <v>6.42563293028517</v>
      </c>
      <c r="P3353">
        <v>8.4867148022695807E-2</v>
      </c>
      <c r="Q3353">
        <v>0.153507344323627</v>
      </c>
      <c r="R3353">
        <v>5.0277871893111802E-2</v>
      </c>
      <c r="S3353">
        <v>0.32916601326620298</v>
      </c>
      <c r="T3353">
        <v>0.23975694309620599</v>
      </c>
      <c r="U3353">
        <v>4.00147922229208E-2</v>
      </c>
      <c r="V3353">
        <v>-3.2092616958779002E-3</v>
      </c>
      <c r="W3353">
        <v>22.4398636469551</v>
      </c>
      <c r="X3353">
        <v>0.57887640222380699</v>
      </c>
      <c r="Y3353">
        <v>-1</v>
      </c>
      <c r="Z3353">
        <v>-1</v>
      </c>
      <c r="AA3353">
        <v>33.0321732872819</v>
      </c>
      <c r="AB3353">
        <v>0.100272451404467</v>
      </c>
      <c r="AC3353">
        <v>4.1627991656747201E-2</v>
      </c>
      <c r="AD3353">
        <v>6.8940192307458195E-2</v>
      </c>
      <c r="AE3353">
        <v>10.542031768433599</v>
      </c>
      <c r="AF3353">
        <v>-1</v>
      </c>
      <c r="AG3353">
        <v>-1</v>
      </c>
      <c r="AH3353">
        <v>-1</v>
      </c>
      <c r="AI3353">
        <v>-6.4806894010443399E-4</v>
      </c>
      <c r="AJ3353">
        <v>-3.2092616958779002E-3</v>
      </c>
      <c r="AK3353">
        <v>0.108545496552842</v>
      </c>
      <c r="AL3353">
        <v>6.3541779719447203E-2</v>
      </c>
      <c r="AM3353">
        <v>0.14516971361987499</v>
      </c>
      <c r="AN3353">
        <v>6.2411759814733403E-2</v>
      </c>
      <c r="AO3353">
        <v>4.1719703232610899</v>
      </c>
      <c r="AP3353">
        <v>1.87800289396557</v>
      </c>
      <c r="AQ3353">
        <v>25.123777389889501</v>
      </c>
      <c r="AR3353">
        <v>0.60572848688945202</v>
      </c>
      <c r="AS3353">
        <v>0.62360829793938</v>
      </c>
      <c r="AT3353">
        <v>-1</v>
      </c>
      <c r="AU3353">
        <v>-1</v>
      </c>
      <c r="AV3353">
        <v>0.113916196714409</v>
      </c>
      <c r="AW3353">
        <v>41.335809111532598</v>
      </c>
      <c r="AX3353">
        <v>41.001921563142801</v>
      </c>
      <c r="AY3353">
        <v>9.6368259759583505E-2</v>
      </c>
      <c r="AZ3353">
        <v>-14.145392237927799</v>
      </c>
      <c r="BA3353">
        <v>1350</v>
      </c>
    </row>
    <row r="3354" spans="1:100" x14ac:dyDescent="0.25">
      <c r="A3354">
        <v>6765</v>
      </c>
      <c r="B3354" t="s">
        <v>3579</v>
      </c>
      <c r="C3354">
        <v>3</v>
      </c>
      <c r="D3354">
        <v>5.8349113493143809</v>
      </c>
      <c r="E3354">
        <v>0</v>
      </c>
      <c r="F3354">
        <v>0.31353227652363613</v>
      </c>
      <c r="G3354">
        <v>0.31353227652363613</v>
      </c>
      <c r="H3354">
        <v>0.21701099300782434</v>
      </c>
      <c r="I3354">
        <v>0</v>
      </c>
      <c r="J3354">
        <v>13.020659580469458</v>
      </c>
      <c r="K3354">
        <v>0.21701099300782434</v>
      </c>
      <c r="L3354">
        <v>-1.000000000000002</v>
      </c>
      <c r="M3354">
        <v>-1.000000000000002</v>
      </c>
      <c r="N3354">
        <v>4.3402198601564859</v>
      </c>
      <c r="O3354">
        <v>19.169103206307486</v>
      </c>
      <c r="P3354">
        <v>-9.7373351964473061E-3</v>
      </c>
      <c r="Q3354">
        <v>-9.438167810036582E-3</v>
      </c>
      <c r="R3354">
        <v>-1.109182026635344E-2</v>
      </c>
      <c r="S3354">
        <v>0.33333333333333393</v>
      </c>
      <c r="T3354">
        <v>0.30715418854095111</v>
      </c>
      <c r="U3354">
        <v>4.1499858202655907E-2</v>
      </c>
      <c r="V3354">
        <v>-2.7726901037471319E-3</v>
      </c>
      <c r="W3354">
        <v>18.488147878614786</v>
      </c>
      <c r="X3354">
        <v>0.54275849101537965</v>
      </c>
      <c r="Y3354">
        <v>-1.000000000000002</v>
      </c>
      <c r="Z3354">
        <v>-1.000000000000002</v>
      </c>
      <c r="AA3354">
        <v>28.427377360811395</v>
      </c>
      <c r="AB3354">
        <v>0.19545619735665576</v>
      </c>
      <c r="AC3354">
        <v>3.1830154993301454E-2</v>
      </c>
      <c r="AD3354">
        <v>-2.8279926300697238E-2</v>
      </c>
      <c r="AE3354">
        <v>9.9503213024629975</v>
      </c>
      <c r="AF3354">
        <v>-1.000000000000002</v>
      </c>
      <c r="AG3354">
        <v>-1.000000000000002</v>
      </c>
      <c r="AH3354">
        <v>-1.000000000000002</v>
      </c>
      <c r="AI3354">
        <v>0</v>
      </c>
      <c r="AJ3354">
        <v>-2.7726901037471319E-3</v>
      </c>
      <c r="AK3354">
        <v>4.9260197529664623E-2</v>
      </c>
      <c r="AL3354">
        <v>0.24001891902661324</v>
      </c>
      <c r="AM3354">
        <v>-8.3785796541416588E-2</v>
      </c>
      <c r="AN3354">
        <v>0.15075230829318495</v>
      </c>
      <c r="AO3354">
        <v>-1.8483439258870908</v>
      </c>
      <c r="AP3354">
        <v>4.9689023024626895</v>
      </c>
      <c r="AQ3354">
        <v>31.508807459084242</v>
      </c>
      <c r="AR3354">
        <v>0.6792146899731939</v>
      </c>
      <c r="AS3354">
        <v>0.75976948402320421</v>
      </c>
      <c r="AT3354">
        <v>-1.000000000000002</v>
      </c>
      <c r="AU3354">
        <v>-1.000000000000002</v>
      </c>
      <c r="AV3354">
        <v>0.30244045625728277</v>
      </c>
      <c r="AW3354">
        <v>52.565382869581605</v>
      </c>
      <c r="AX3354">
        <v>52.288113859206895</v>
      </c>
      <c r="AY3354">
        <v>1.5182333339212225E-2</v>
      </c>
      <c r="AZ3354">
        <v>-24.480521633322493</v>
      </c>
      <c r="BA3354">
        <v>1322.1939098671139</v>
      </c>
    </row>
    <row r="3355" spans="1:100" x14ac:dyDescent="0.25">
      <c r="A3355">
        <v>6766</v>
      </c>
      <c r="B3355" t="s">
        <v>3580</v>
      </c>
      <c r="C3355">
        <v>3</v>
      </c>
      <c r="D3355">
        <v>4.380524900427968</v>
      </c>
      <c r="E3355">
        <v>-1.4204959081825112E-2</v>
      </c>
      <c r="F3355">
        <v>0.59000778404301546</v>
      </c>
      <c r="G3355">
        <v>0.59000778404301546</v>
      </c>
      <c r="H3355">
        <v>0.29363831008533825</v>
      </c>
      <c r="I3355">
        <v>0</v>
      </c>
      <c r="J3355">
        <v>17.618298605120287</v>
      </c>
      <c r="K3355">
        <v>0.29363831008533825</v>
      </c>
      <c r="L3355">
        <v>-1.0000000000000002</v>
      </c>
      <c r="M3355">
        <v>-1.0000000000000002</v>
      </c>
      <c r="N3355">
        <v>5.8727662017067619</v>
      </c>
      <c r="O3355">
        <v>22.58883128959128</v>
      </c>
      <c r="P3355">
        <v>-3.0632667481523643E-2</v>
      </c>
      <c r="Q3355">
        <v>-3.5889016404902545</v>
      </c>
      <c r="R3355">
        <v>-1.2478313405620369</v>
      </c>
      <c r="S3355">
        <v>0.33333333333333343</v>
      </c>
      <c r="T3355">
        <v>0.41722663034805324</v>
      </c>
      <c r="U3355">
        <v>5.572448585916847E-2</v>
      </c>
      <c r="V3355">
        <v>0</v>
      </c>
      <c r="W3355">
        <v>20.505845578208667</v>
      </c>
      <c r="X3355">
        <v>0.76550793219959579</v>
      </c>
      <c r="Y3355">
        <v>-1.0000000000000002</v>
      </c>
      <c r="Z3355">
        <v>-1.0000000000000002</v>
      </c>
      <c r="AA3355">
        <v>42.232495626747131</v>
      </c>
      <c r="AB3355">
        <v>-0.10345749043507049</v>
      </c>
      <c r="AC3355">
        <v>0.29268530598920334</v>
      </c>
      <c r="AD3355">
        <v>0.27026181222787721</v>
      </c>
      <c r="AE3355">
        <v>22.974481389100493</v>
      </c>
      <c r="AF3355">
        <v>-1.0000000000000002</v>
      </c>
      <c r="AG3355">
        <v>-1.0000000000000002</v>
      </c>
      <c r="AH3355">
        <v>-1.0000000000000002</v>
      </c>
      <c r="AI3355">
        <v>-1.9454062624112513E-2</v>
      </c>
      <c r="AJ3355">
        <v>0</v>
      </c>
      <c r="AK3355">
        <v>0.66462256777946527</v>
      </c>
      <c r="AL3355">
        <v>-0.31910717943955946</v>
      </c>
      <c r="AM3355">
        <v>-0.40709442771321269</v>
      </c>
      <c r="AN3355">
        <v>0.12788943874997305</v>
      </c>
      <c r="AO3355">
        <v>-6.854247853932991</v>
      </c>
      <c r="AP3355">
        <v>1.601700071551529</v>
      </c>
      <c r="AQ3355">
        <v>38.12414418332898</v>
      </c>
      <c r="AR3355">
        <v>0.806284449540555</v>
      </c>
      <c r="AS3355">
        <v>1.0591462422849343</v>
      </c>
      <c r="AT3355">
        <v>-1.0000000000000002</v>
      </c>
      <c r="AU3355">
        <v>-1.0000000000000002</v>
      </c>
      <c r="AV3355">
        <v>-0.65782355651902158</v>
      </c>
      <c r="AW3355">
        <v>66.423026987889941</v>
      </c>
      <c r="AX3355">
        <v>66.033945735407684</v>
      </c>
      <c r="AY3355">
        <v>0.25764403722736551</v>
      </c>
      <c r="AZ3355">
        <v>18.511103364845567</v>
      </c>
      <c r="BA3355">
        <v>1397.5480022196755</v>
      </c>
    </row>
    <row r="3356" spans="1:100" x14ac:dyDescent="0.25">
      <c r="A3356">
        <v>6768</v>
      </c>
      <c r="B3356" t="s">
        <v>3581</v>
      </c>
      <c r="C3356">
        <v>3</v>
      </c>
      <c r="D3356">
        <v>3.0969920941963069</v>
      </c>
      <c r="E3356">
        <v>0</v>
      </c>
      <c r="F3356">
        <v>-8.9596025689854496E-3</v>
      </c>
      <c r="G3356">
        <v>-8.9596025689854496E-3</v>
      </c>
      <c r="H3356">
        <v>7.4670954921276608E-2</v>
      </c>
      <c r="I3356">
        <v>0</v>
      </c>
      <c r="J3356">
        <v>4.4802572952765907</v>
      </c>
      <c r="K3356">
        <v>7.4670954921276608E-2</v>
      </c>
      <c r="L3356">
        <v>-1.0000000000000009</v>
      </c>
      <c r="M3356">
        <v>-1.0000000000000009</v>
      </c>
      <c r="N3356">
        <v>1.4934190984255313</v>
      </c>
      <c r="O3356">
        <v>7.568289786903911</v>
      </c>
      <c r="P3356">
        <v>-0.27968870918924515</v>
      </c>
      <c r="Q3356">
        <v>4.1854439574543267E-2</v>
      </c>
      <c r="R3356">
        <v>-8.8220160193927324E-3</v>
      </c>
      <c r="S3356">
        <v>0.33333333333333348</v>
      </c>
      <c r="T3356">
        <v>0.11718088106342084</v>
      </c>
      <c r="U3356">
        <v>0.20658073988790443</v>
      </c>
      <c r="V3356">
        <v>0</v>
      </c>
      <c r="W3356">
        <v>23.296959974535273</v>
      </c>
      <c r="X3356">
        <v>0.98601376675718266</v>
      </c>
      <c r="Y3356">
        <v>-1.0000000000000009</v>
      </c>
      <c r="Z3356">
        <v>-1.0000000000000009</v>
      </c>
      <c r="AA3356">
        <v>28.794254756446605</v>
      </c>
      <c r="AB3356">
        <v>0.33060215824559791</v>
      </c>
      <c r="AC3356">
        <v>4.1085156433609271E-3</v>
      </c>
      <c r="AD3356">
        <v>-0.22458833793034463</v>
      </c>
      <c r="AE3356">
        <v>5.506116797930706</v>
      </c>
      <c r="AF3356">
        <v>-1.0000000000000009</v>
      </c>
      <c r="AG3356">
        <v>-1.0000000000000009</v>
      </c>
      <c r="AH3356">
        <v>-1.0000000000000009</v>
      </c>
      <c r="AI3356">
        <v>0</v>
      </c>
      <c r="AJ3356">
        <v>0</v>
      </c>
      <c r="AK3356">
        <v>0.7023550836921878</v>
      </c>
      <c r="AL3356">
        <v>-0.15332493684857762</v>
      </c>
      <c r="AM3356">
        <v>-4.2983693753107913E-2</v>
      </c>
      <c r="AN3356">
        <v>-0.16605300720678612</v>
      </c>
      <c r="AO3356">
        <v>2.4371830746332401</v>
      </c>
      <c r="AP3356">
        <v>-4.9179498644125408</v>
      </c>
      <c r="AQ3356">
        <v>27.777217269811853</v>
      </c>
      <c r="AR3356">
        <v>0.65709495428465847</v>
      </c>
      <c r="AS3356">
        <v>1.0606847216784596</v>
      </c>
      <c r="AT3356">
        <v>-1.0000000000000009</v>
      </c>
      <c r="AU3356">
        <v>-1.0000000000000009</v>
      </c>
      <c r="AV3356">
        <v>-1.7781618588378185E-2</v>
      </c>
      <c r="AW3356">
        <v>31.44459467893796</v>
      </c>
      <c r="AX3356">
        <v>31.44459467893796</v>
      </c>
      <c r="AY3356">
        <v>0.1981831518237166</v>
      </c>
      <c r="AZ3356">
        <v>-25.579937655450358</v>
      </c>
      <c r="BA3356">
        <v>1358.9448110802571</v>
      </c>
    </row>
    <row r="3357" spans="1:100" x14ac:dyDescent="0.25">
      <c r="A3357">
        <v>6769</v>
      </c>
      <c r="B3357" t="s">
        <v>3582</v>
      </c>
      <c r="C3357">
        <v>1</v>
      </c>
      <c r="D3357">
        <v>3.6780808625294901</v>
      </c>
      <c r="E3357">
        <v>2.1757476414710399E-2</v>
      </c>
      <c r="F3357">
        <v>5.7515663270048999E-2</v>
      </c>
      <c r="G3357">
        <v>6.3638324821297304E-2</v>
      </c>
      <c r="H3357">
        <v>4.4731895715573101E-2</v>
      </c>
      <c r="I3357">
        <v>0</v>
      </c>
      <c r="J3357">
        <v>2.6839137429343798</v>
      </c>
      <c r="K3357">
        <v>4.4731895715573101E-2</v>
      </c>
      <c r="L3357">
        <v>-1</v>
      </c>
      <c r="M3357">
        <v>-1</v>
      </c>
      <c r="N3357">
        <v>0.894637914311463</v>
      </c>
      <c r="O3357">
        <v>6.42563293028517</v>
      </c>
      <c r="P3357">
        <v>8.4867148022695807E-2</v>
      </c>
      <c r="Q3357">
        <v>0.153507344323627</v>
      </c>
      <c r="R3357">
        <v>5.0277871893111802E-2</v>
      </c>
      <c r="S3357">
        <v>0.32916601326620298</v>
      </c>
      <c r="T3357">
        <v>0.23975694309620599</v>
      </c>
      <c r="U3357">
        <v>4.00147922229208E-2</v>
      </c>
      <c r="V3357">
        <v>-3.2092616958779002E-3</v>
      </c>
      <c r="W3357">
        <v>22.4398636469551</v>
      </c>
      <c r="X3357">
        <v>0.57887640222380699</v>
      </c>
      <c r="Y3357">
        <v>-1</v>
      </c>
      <c r="Z3357">
        <v>-1</v>
      </c>
      <c r="AA3357">
        <v>33.0321732872819</v>
      </c>
      <c r="AB3357">
        <v>0.100272451404467</v>
      </c>
      <c r="AC3357">
        <v>4.1627991656747201E-2</v>
      </c>
      <c r="AD3357">
        <v>6.8940192307458195E-2</v>
      </c>
      <c r="AE3357">
        <v>10.542031768433599</v>
      </c>
      <c r="AF3357">
        <v>-1</v>
      </c>
      <c r="AG3357">
        <v>-1</v>
      </c>
      <c r="AH3357">
        <v>-1</v>
      </c>
      <c r="AI3357">
        <v>-6.4806894010443399E-4</v>
      </c>
      <c r="AJ3357">
        <v>-3.2092616958779002E-3</v>
      </c>
      <c r="AK3357">
        <v>0.108545496552842</v>
      </c>
      <c r="AL3357">
        <v>6.3541779719447203E-2</v>
      </c>
      <c r="AM3357">
        <v>0.14516971361987499</v>
      </c>
      <c r="AN3357">
        <v>6.2411759814733403E-2</v>
      </c>
      <c r="AO3357">
        <v>4.1719703232610899</v>
      </c>
      <c r="AP3357">
        <v>1.87800289396557</v>
      </c>
      <c r="AQ3357">
        <v>25.123777389889501</v>
      </c>
      <c r="AR3357">
        <v>0.60572848688945202</v>
      </c>
      <c r="AS3357">
        <v>0.62360829793938</v>
      </c>
      <c r="AT3357">
        <v>-1</v>
      </c>
      <c r="AU3357">
        <v>-1</v>
      </c>
      <c r="AV3357">
        <v>0.113916196714409</v>
      </c>
      <c r="AW3357">
        <v>41.335809111532598</v>
      </c>
      <c r="AX3357">
        <v>41.001921563142801</v>
      </c>
      <c r="AY3357">
        <v>9.6368259759583505E-2</v>
      </c>
      <c r="AZ3357">
        <v>-14.145392237927799</v>
      </c>
      <c r="BA3357">
        <v>1350</v>
      </c>
    </row>
    <row r="3358" spans="1:100" x14ac:dyDescent="0.25">
      <c r="A3358">
        <v>6770</v>
      </c>
      <c r="B3358" t="s">
        <v>3583</v>
      </c>
      <c r="C3358">
        <v>1</v>
      </c>
      <c r="D3358">
        <v>3.6780808625294901</v>
      </c>
      <c r="E3358">
        <v>2.1757476414710399E-2</v>
      </c>
      <c r="F3358">
        <v>5.7515663270048999E-2</v>
      </c>
      <c r="G3358">
        <v>6.3638324821297304E-2</v>
      </c>
      <c r="H3358">
        <v>4.4731895715573101E-2</v>
      </c>
      <c r="I3358">
        <v>0</v>
      </c>
      <c r="J3358">
        <v>2.6839137429343798</v>
      </c>
      <c r="K3358">
        <v>4.4731895715573101E-2</v>
      </c>
      <c r="L3358">
        <v>-1</v>
      </c>
      <c r="M3358">
        <v>-1</v>
      </c>
      <c r="N3358">
        <v>0.894637914311463</v>
      </c>
      <c r="O3358">
        <v>6.42563293028517</v>
      </c>
      <c r="P3358">
        <v>8.4867148022695807E-2</v>
      </c>
      <c r="Q3358">
        <v>0.153507344323627</v>
      </c>
      <c r="R3358">
        <v>5.0277871893111802E-2</v>
      </c>
      <c r="S3358">
        <v>0.32916601326620298</v>
      </c>
      <c r="T3358">
        <v>0.23975694309620599</v>
      </c>
      <c r="U3358">
        <v>4.00147922229208E-2</v>
      </c>
      <c r="V3358">
        <v>-3.2092616958779002E-3</v>
      </c>
      <c r="W3358">
        <v>22.4398636469551</v>
      </c>
      <c r="X3358">
        <v>0.57887640222380699</v>
      </c>
      <c r="Y3358">
        <v>-1</v>
      </c>
      <c r="Z3358">
        <v>-1</v>
      </c>
      <c r="AA3358">
        <v>33.0321732872819</v>
      </c>
      <c r="AB3358">
        <v>0.100272451404467</v>
      </c>
      <c r="AC3358">
        <v>4.1627991656747201E-2</v>
      </c>
      <c r="AD3358">
        <v>6.8940192307458195E-2</v>
      </c>
      <c r="AE3358">
        <v>10.542031768433599</v>
      </c>
      <c r="AF3358">
        <v>-1</v>
      </c>
      <c r="AG3358">
        <v>-1</v>
      </c>
      <c r="AH3358">
        <v>-1</v>
      </c>
      <c r="AI3358">
        <v>-6.4806894010443399E-4</v>
      </c>
      <c r="AJ3358">
        <v>-3.2092616958779002E-3</v>
      </c>
      <c r="AK3358">
        <v>0.108545496552842</v>
      </c>
      <c r="AL3358">
        <v>6.3541779719447203E-2</v>
      </c>
      <c r="AM3358">
        <v>0.14516971361987499</v>
      </c>
      <c r="AN3358">
        <v>6.2411759814733403E-2</v>
      </c>
      <c r="AO3358">
        <v>4.1719703232610899</v>
      </c>
      <c r="AP3358">
        <v>1.87800289396557</v>
      </c>
      <c r="AQ3358">
        <v>25.123777389889501</v>
      </c>
      <c r="AR3358">
        <v>0.60572848688945202</v>
      </c>
      <c r="AS3358">
        <v>0.62360829793938</v>
      </c>
      <c r="AT3358">
        <v>-1</v>
      </c>
      <c r="AU3358">
        <v>-1</v>
      </c>
      <c r="AV3358">
        <v>0.113916196714409</v>
      </c>
      <c r="AW3358">
        <v>41.335809111532598</v>
      </c>
      <c r="AX3358">
        <v>41.001921563142801</v>
      </c>
      <c r="AY3358">
        <v>9.6368259759583505E-2</v>
      </c>
      <c r="AZ3358">
        <v>-14.145392237927799</v>
      </c>
      <c r="BA3358">
        <v>1350</v>
      </c>
    </row>
    <row r="3359" spans="1:100" x14ac:dyDescent="0.25">
      <c r="A3359">
        <v>6771</v>
      </c>
      <c r="B3359" t="s">
        <v>3584</v>
      </c>
      <c r="C3359">
        <v>1</v>
      </c>
      <c r="D3359">
        <v>3.6780808625294901</v>
      </c>
      <c r="E3359">
        <v>2.1757476414710399E-2</v>
      </c>
      <c r="F3359">
        <v>5.7515663270048999E-2</v>
      </c>
      <c r="G3359">
        <v>6.3638324821297304E-2</v>
      </c>
      <c r="H3359">
        <v>4.4731895715573101E-2</v>
      </c>
      <c r="I3359">
        <v>0</v>
      </c>
      <c r="J3359">
        <v>2.6839137429343798</v>
      </c>
      <c r="K3359">
        <v>4.4731895715573101E-2</v>
      </c>
      <c r="L3359">
        <v>-1</v>
      </c>
      <c r="M3359">
        <v>-1</v>
      </c>
      <c r="N3359">
        <v>0.894637914311463</v>
      </c>
      <c r="O3359">
        <v>6.42563293028517</v>
      </c>
      <c r="P3359">
        <v>8.4867148022695807E-2</v>
      </c>
      <c r="Q3359">
        <v>0.153507344323627</v>
      </c>
      <c r="R3359">
        <v>5.0277871893111802E-2</v>
      </c>
      <c r="S3359">
        <v>0.32916601326620298</v>
      </c>
      <c r="T3359">
        <v>0.23975694309620599</v>
      </c>
      <c r="U3359">
        <v>4.00147922229208E-2</v>
      </c>
      <c r="V3359">
        <v>-3.2092616958779002E-3</v>
      </c>
      <c r="W3359">
        <v>22.4398636469551</v>
      </c>
      <c r="X3359">
        <v>0.57887640222380699</v>
      </c>
      <c r="Y3359">
        <v>-1</v>
      </c>
      <c r="Z3359">
        <v>-1</v>
      </c>
      <c r="AA3359">
        <v>33.0321732872819</v>
      </c>
      <c r="AB3359">
        <v>0.100272451404467</v>
      </c>
      <c r="AC3359">
        <v>4.1627991656747201E-2</v>
      </c>
      <c r="AD3359">
        <v>6.8940192307458195E-2</v>
      </c>
      <c r="AE3359">
        <v>10.542031768433599</v>
      </c>
      <c r="AF3359">
        <v>-1</v>
      </c>
      <c r="AG3359">
        <v>-1</v>
      </c>
      <c r="AH3359">
        <v>-1</v>
      </c>
      <c r="AI3359">
        <v>-6.4806894010443399E-4</v>
      </c>
      <c r="AJ3359">
        <v>-3.2092616958779002E-3</v>
      </c>
      <c r="AK3359">
        <v>0.108545496552842</v>
      </c>
      <c r="AL3359">
        <v>6.3541779719447203E-2</v>
      </c>
      <c r="AM3359">
        <v>0.14516971361987499</v>
      </c>
      <c r="AN3359">
        <v>6.2411759814733403E-2</v>
      </c>
      <c r="AO3359">
        <v>4.1719703232610899</v>
      </c>
      <c r="AP3359">
        <v>1.87800289396557</v>
      </c>
      <c r="AQ3359">
        <v>25.123777389889501</v>
      </c>
      <c r="AR3359">
        <v>0.60572848688945202</v>
      </c>
      <c r="AS3359">
        <v>0.62360829793938</v>
      </c>
      <c r="AT3359">
        <v>-1</v>
      </c>
      <c r="AU3359">
        <v>-1</v>
      </c>
      <c r="AV3359">
        <v>0.113916196714409</v>
      </c>
      <c r="AW3359">
        <v>41.335809111532598</v>
      </c>
      <c r="AX3359">
        <v>41.001921563142801</v>
      </c>
      <c r="AY3359">
        <v>9.6368259759583505E-2</v>
      </c>
      <c r="AZ3359">
        <v>-14.145392237927799</v>
      </c>
      <c r="BA3359">
        <v>1350</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6" width="6.28515625" customWidth="1"/>
  </cols>
  <sheetData>
    <row r="1" spans="1:100" x14ac:dyDescent="0.25">
      <c r="A1" t="s">
        <v>3593</v>
      </c>
      <c r="D1" t="s">
        <v>2</v>
      </c>
      <c r="P1" t="s">
        <v>12</v>
      </c>
      <c r="AB1" t="s">
        <v>28</v>
      </c>
      <c r="AF1" t="s">
        <v>42</v>
      </c>
      <c r="AI1" t="s">
        <v>33</v>
      </c>
      <c r="AQ1" t="s">
        <v>46</v>
      </c>
    </row>
    <row r="2" spans="1:100" s="1" customFormat="1" ht="113.25" customHeight="1" x14ac:dyDescent="0.25">
      <c r="A2" s="1" t="s">
        <v>55</v>
      </c>
      <c r="B2" s="1" t="s">
        <v>56</v>
      </c>
      <c r="C2" s="1" t="s">
        <v>3585</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167</v>
      </c>
      <c r="B3" t="s">
        <v>521</v>
      </c>
      <c r="C3">
        <v>2</v>
      </c>
      <c r="D3">
        <v>5.2757948213916546</v>
      </c>
      <c r="E3">
        <v>0.34293646136497608</v>
      </c>
      <c r="F3">
        <v>0.93088652746601697</v>
      </c>
      <c r="G3">
        <v>0.94278064002090733</v>
      </c>
      <c r="H3">
        <v>0.24726957873795608</v>
      </c>
      <c r="I3">
        <v>0</v>
      </c>
      <c r="J3">
        <v>14.836174724277363</v>
      </c>
      <c r="K3">
        <v>0.24726957873795608</v>
      </c>
      <c r="L3">
        <v>-1</v>
      </c>
      <c r="M3">
        <v>-1</v>
      </c>
      <c r="N3">
        <v>4.9453915747591211</v>
      </c>
      <c r="O3">
        <v>19.255775290437018</v>
      </c>
      <c r="P3">
        <v>1.9045681524781675</v>
      </c>
      <c r="Q3">
        <v>4.7397292523933734</v>
      </c>
      <c r="R3">
        <v>1.5582489522683698</v>
      </c>
      <c r="S3">
        <v>0.36107644259141536</v>
      </c>
      <c r="T3">
        <v>0.41354727844748407</v>
      </c>
      <c r="U3">
        <v>0.23781530937845421</v>
      </c>
      <c r="V3">
        <v>2.181499385891969E-2</v>
      </c>
      <c r="W3">
        <v>34.428337250964034</v>
      </c>
      <c r="X3">
        <v>1.5449989204335628</v>
      </c>
      <c r="Y3">
        <v>-1</v>
      </c>
      <c r="Z3">
        <v>-1</v>
      </c>
      <c r="AA3">
        <v>63.230321865260642</v>
      </c>
      <c r="AB3">
        <v>0.29711658443802125</v>
      </c>
      <c r="AC3">
        <v>0.29739840465398287</v>
      </c>
      <c r="AD3">
        <v>0.29126333285343498</v>
      </c>
      <c r="AE3">
        <v>34.175903390602571</v>
      </c>
      <c r="AF3">
        <v>-1</v>
      </c>
      <c r="AG3">
        <v>-1</v>
      </c>
      <c r="AH3">
        <v>-1</v>
      </c>
      <c r="AI3">
        <v>1.1695055486244584E-2</v>
      </c>
      <c r="AJ3">
        <v>2.181499385891969E-2</v>
      </c>
      <c r="AK3">
        <v>-0.12604087040685841</v>
      </c>
      <c r="AL3">
        <v>0.29786882739610576</v>
      </c>
      <c r="AM3">
        <v>-0.15514833625950347</v>
      </c>
      <c r="AN3">
        <v>0.33858919647455726</v>
      </c>
      <c r="AO3">
        <v>-3.5636650590743635</v>
      </c>
      <c r="AP3">
        <v>9.0088263493969443</v>
      </c>
      <c r="AQ3">
        <v>40.27399272221939</v>
      </c>
      <c r="AR3">
        <v>0.93197320793444571</v>
      </c>
      <c r="AS3">
        <v>1.6553335394749917</v>
      </c>
      <c r="AT3">
        <v>-1</v>
      </c>
      <c r="AU3">
        <v>-1</v>
      </c>
      <c r="AV3">
        <v>2.1195754497228574</v>
      </c>
      <c r="AW3">
        <v>78.311998352504958</v>
      </c>
      <c r="AX3">
        <v>78.733680656127802</v>
      </c>
      <c r="AY3">
        <v>0.34758492331204976</v>
      </c>
      <c r="AZ3">
        <v>31.695525391010669</v>
      </c>
      <c r="BA3">
        <v>1522.018633752295</v>
      </c>
    </row>
    <row r="4" spans="1:100" x14ac:dyDescent="0.25">
      <c r="A4">
        <v>525</v>
      </c>
      <c r="B4" t="s">
        <v>659</v>
      </c>
      <c r="C4">
        <v>3</v>
      </c>
      <c r="D4">
        <v>5.8220429687999786</v>
      </c>
      <c r="E4">
        <v>0</v>
      </c>
      <c r="F4">
        <v>0.10641097650824607</v>
      </c>
      <c r="G4">
        <v>0.10641097650824607</v>
      </c>
      <c r="H4">
        <v>0.19743786522462201</v>
      </c>
      <c r="I4">
        <v>0</v>
      </c>
      <c r="J4">
        <v>11.846271913477324</v>
      </c>
      <c r="K4">
        <v>0.19743786522462201</v>
      </c>
      <c r="L4">
        <v>-0.999999999999999</v>
      </c>
      <c r="M4">
        <v>-0.999999999999999</v>
      </c>
      <c r="N4">
        <v>3.9487573044924393</v>
      </c>
      <c r="O4">
        <v>17.774725858785537</v>
      </c>
      <c r="P4">
        <v>-0.80446377814978276</v>
      </c>
      <c r="Q4">
        <v>1.5131006005377892</v>
      </c>
      <c r="R4">
        <v>0.38314747785533065</v>
      </c>
      <c r="S4">
        <v>0.33333333333333304</v>
      </c>
      <c r="T4">
        <v>0.41164188577702299</v>
      </c>
      <c r="U4">
        <v>0.37485964757855578</v>
      </c>
      <c r="V4">
        <v>-2.5562683410777387E-2</v>
      </c>
      <c r="W4">
        <v>35.873372722140509</v>
      </c>
      <c r="X4">
        <v>1.9750114232330047</v>
      </c>
      <c r="Y4">
        <v>-0.999999999999999</v>
      </c>
      <c r="Z4">
        <v>-0.999999999999999</v>
      </c>
      <c r="AA4">
        <v>92.587718224920806</v>
      </c>
      <c r="AB4">
        <v>0.61916923289781589</v>
      </c>
      <c r="AC4">
        <v>0.47791066596034859</v>
      </c>
      <c r="AD4">
        <v>2.9544061640334102E-2</v>
      </c>
      <c r="AE4">
        <v>56.331198024924909</v>
      </c>
      <c r="AF4">
        <v>-0.999999999999999</v>
      </c>
      <c r="AG4">
        <v>-0.999999999999999</v>
      </c>
      <c r="AH4">
        <v>-0.999999999999999</v>
      </c>
      <c r="AI4">
        <v>0</v>
      </c>
      <c r="AJ4">
        <v>-2.5562683410777387E-2</v>
      </c>
      <c r="AK4">
        <v>-4.3116315496436554E-2</v>
      </c>
      <c r="AL4">
        <v>0.22279507618656652</v>
      </c>
      <c r="AM4">
        <v>0.16929312926497969</v>
      </c>
      <c r="AN4">
        <v>-0.11144532919864227</v>
      </c>
      <c r="AO4">
        <v>4.0167466541423087</v>
      </c>
      <c r="AP4">
        <v>-1.6721578490332234</v>
      </c>
      <c r="AQ4">
        <v>47.719644635617819</v>
      </c>
      <c r="AR4">
        <v>1.094272183278135</v>
      </c>
      <c r="AS4">
        <v>2.1724492884576274</v>
      </c>
      <c r="AT4">
        <v>-0.999999999999999</v>
      </c>
      <c r="AU4">
        <v>-0.999999999999999</v>
      </c>
      <c r="AV4">
        <v>0.48955845436357681</v>
      </c>
      <c r="AW4">
        <v>108.69028623467308</v>
      </c>
      <c r="AX4">
        <v>106.13401789359536</v>
      </c>
      <c r="AY4">
        <v>0.70197551008750836</v>
      </c>
      <c r="AZ4">
        <v>99.404673742331553</v>
      </c>
      <c r="BA4">
        <v>1703.2056991788372</v>
      </c>
      <c r="CU4" t="e">
        <v>#N/A</v>
      </c>
      <c r="CV4" t="e">
        <v>#N/A</v>
      </c>
    </row>
    <row r="5" spans="1:100" x14ac:dyDescent="0.25">
      <c r="A5">
        <v>648</v>
      </c>
      <c r="B5" t="s">
        <v>702</v>
      </c>
      <c r="C5">
        <v>3</v>
      </c>
      <c r="D5">
        <v>4.9895660782893412</v>
      </c>
      <c r="E5">
        <v>-5.0541090957218629E-3</v>
      </c>
      <c r="F5">
        <v>1.9258686970015981</v>
      </c>
      <c r="G5">
        <v>1.9258686970015981</v>
      </c>
      <c r="H5">
        <v>5.9475578649706158E-2</v>
      </c>
      <c r="I5">
        <v>0</v>
      </c>
      <c r="J5">
        <v>3.5685347189823666</v>
      </c>
      <c r="K5">
        <v>5.9475578649706158E-2</v>
      </c>
      <c r="L5">
        <v>-0.99999999999999978</v>
      </c>
      <c r="M5">
        <v>-0.99999999999999978</v>
      </c>
      <c r="N5">
        <v>1.1895115729941241</v>
      </c>
      <c r="O5">
        <v>10.483969494273305</v>
      </c>
      <c r="P5">
        <v>-3.050159605897143</v>
      </c>
      <c r="Q5">
        <v>-3.5418498151869318</v>
      </c>
      <c r="R5">
        <v>-1.590075826650748</v>
      </c>
      <c r="S5">
        <v>0.33833012170053889</v>
      </c>
      <c r="T5">
        <v>-1.4133680756377789E-3</v>
      </c>
      <c r="U5">
        <v>-1.1429323799897754E-2</v>
      </c>
      <c r="V5">
        <v>1.8927225392726222E-2</v>
      </c>
      <c r="W5">
        <v>11.397563062720939</v>
      </c>
      <c r="X5">
        <v>9.4141498789957409E-3</v>
      </c>
      <c r="Y5">
        <v>-0.99999999999999978</v>
      </c>
      <c r="Z5">
        <v>-0.99999999999999978</v>
      </c>
      <c r="AA5">
        <v>53.295235028800057</v>
      </c>
      <c r="AB5">
        <v>0.39750314407905801</v>
      </c>
      <c r="AC5">
        <v>0.39772627481388317</v>
      </c>
      <c r="AD5">
        <v>7.4525536961655744E-2</v>
      </c>
      <c r="AE5">
        <v>43.487747792729849</v>
      </c>
      <c r="AF5">
        <v>-0.99999999999999978</v>
      </c>
      <c r="AG5">
        <v>-0.99999999999999978</v>
      </c>
      <c r="AH5">
        <v>-0.99999999999999978</v>
      </c>
      <c r="AI5">
        <v>6.0241755608920276E-2</v>
      </c>
      <c r="AJ5">
        <v>1.8927225392726222E-2</v>
      </c>
      <c r="AK5">
        <v>1.2416964750641645E-2</v>
      </c>
      <c r="AL5">
        <v>4.547419328181071E-2</v>
      </c>
      <c r="AM5">
        <v>-0.25355048428542415</v>
      </c>
      <c r="AN5">
        <v>-9.4262263756226192E-2</v>
      </c>
      <c r="AO5">
        <v>-6.2766772833823987</v>
      </c>
      <c r="AP5">
        <v>-2.1291856274965992</v>
      </c>
      <c r="AQ5">
        <v>14.966097781703313</v>
      </c>
      <c r="AR5">
        <v>0.34441465521772974</v>
      </c>
      <c r="AS5">
        <v>6.8889728528701955E-2</v>
      </c>
      <c r="AT5">
        <v>-0.99999999999999978</v>
      </c>
      <c r="AU5">
        <v>-0.99999999999999978</v>
      </c>
      <c r="AV5">
        <v>0.33579287035084887</v>
      </c>
      <c r="AW5">
        <v>61.650018895576736</v>
      </c>
      <c r="AX5">
        <v>64.747576547027762</v>
      </c>
      <c r="AY5">
        <v>0.14634457517341012</v>
      </c>
      <c r="AZ5">
        <v>18.905125173677288</v>
      </c>
      <c r="BA5">
        <v>1483.5695021343324</v>
      </c>
    </row>
    <row r="6" spans="1:100" x14ac:dyDescent="0.25">
      <c r="A6">
        <v>876</v>
      </c>
      <c r="B6" t="s">
        <v>768</v>
      </c>
      <c r="C6">
        <v>3</v>
      </c>
      <c r="D6">
        <v>5.8088785024583114</v>
      </c>
      <c r="E6">
        <v>0</v>
      </c>
      <c r="F6">
        <v>0.58492774981371354</v>
      </c>
      <c r="G6">
        <v>0.58492774981371354</v>
      </c>
      <c r="H6">
        <v>-6.1926002201715659E-2</v>
      </c>
      <c r="I6">
        <v>0</v>
      </c>
      <c r="J6">
        <v>-3.7155601321029383</v>
      </c>
      <c r="K6">
        <v>-6.1926002201715659E-2</v>
      </c>
      <c r="L6">
        <v>-1</v>
      </c>
      <c r="M6">
        <v>-1</v>
      </c>
      <c r="N6">
        <v>-1.2385200440343134</v>
      </c>
      <c r="O6">
        <v>2.6782461201690899</v>
      </c>
      <c r="P6">
        <v>-2.2665425277246856</v>
      </c>
      <c r="Q6">
        <v>0.31330307491925902</v>
      </c>
      <c r="R6">
        <v>-9.173219817312056E-2</v>
      </c>
      <c r="S6">
        <v>0.3333333333333332</v>
      </c>
      <c r="T6">
        <v>0.50566721164276229</v>
      </c>
      <c r="U6">
        <v>0.11672827323811386</v>
      </c>
      <c r="V6">
        <v>7.4472793867439765E-3</v>
      </c>
      <c r="W6">
        <v>41.004083992106736</v>
      </c>
      <c r="X6">
        <v>1.5635254114236981</v>
      </c>
      <c r="Y6">
        <v>-1</v>
      </c>
      <c r="Z6">
        <v>-1</v>
      </c>
      <c r="AA6">
        <v>83.483509930622546</v>
      </c>
      <c r="AB6">
        <v>0.15678218384633189</v>
      </c>
      <c r="AC6">
        <v>0.3178503718229988</v>
      </c>
      <c r="AD6">
        <v>0.37679060706444722</v>
      </c>
      <c r="AE6">
        <v>42.571158136688894</v>
      </c>
      <c r="AF6">
        <v>-1</v>
      </c>
      <c r="AG6">
        <v>-1</v>
      </c>
      <c r="AH6">
        <v>-1</v>
      </c>
      <c r="AI6">
        <v>0</v>
      </c>
      <c r="AJ6">
        <v>7.4472793867439765E-3</v>
      </c>
      <c r="AK6">
        <v>-9.5040284116972393E-2</v>
      </c>
      <c r="AL6">
        <v>0.10879828184314518</v>
      </c>
      <c r="AM6">
        <v>4.8376332810525009E-2</v>
      </c>
      <c r="AN6">
        <v>3.4231537007067825E-4</v>
      </c>
      <c r="AO6">
        <v>0.73420689967826358</v>
      </c>
      <c r="AP6">
        <v>0.55254929346749249</v>
      </c>
      <c r="AQ6">
        <v>37.288523860003806</v>
      </c>
      <c r="AR6">
        <v>0.96317609760095357</v>
      </c>
      <c r="AS6">
        <v>1.5015994092219822</v>
      </c>
      <c r="AT6">
        <v>-1</v>
      </c>
      <c r="AU6">
        <v>-1</v>
      </c>
      <c r="AV6">
        <v>0.4931955516405932</v>
      </c>
      <c r="AW6">
        <v>86.714305344259088</v>
      </c>
      <c r="AX6">
        <v>87.45903328293349</v>
      </c>
      <c r="AY6">
        <v>-2.442256727200548E-2</v>
      </c>
      <c r="AZ6">
        <v>4.5209045805052401</v>
      </c>
      <c r="BA6">
        <v>1599.1809676527039</v>
      </c>
      <c r="CU6" t="e">
        <v>#N/A</v>
      </c>
      <c r="CV6" t="e">
        <v>#N/A</v>
      </c>
    </row>
    <row r="7" spans="1:100" x14ac:dyDescent="0.25">
      <c r="A7">
        <v>967</v>
      </c>
      <c r="B7" t="s">
        <v>790</v>
      </c>
      <c r="C7">
        <v>2</v>
      </c>
      <c r="D7">
        <v>5.4264864473314756</v>
      </c>
      <c r="E7">
        <v>0.37640930287808066</v>
      </c>
      <c r="F7">
        <v>1.0142375592638806</v>
      </c>
      <c r="G7">
        <v>1.0265101766708504</v>
      </c>
      <c r="H7">
        <v>0.26459150878599419</v>
      </c>
      <c r="I7">
        <v>0</v>
      </c>
      <c r="J7">
        <v>15.875490527159648</v>
      </c>
      <c r="K7">
        <v>0.26459150878599419</v>
      </c>
      <c r="L7">
        <v>-1</v>
      </c>
      <c r="M7">
        <v>-1</v>
      </c>
      <c r="N7">
        <v>5.2918301757198822</v>
      </c>
      <c r="O7">
        <v>20.335352671464065</v>
      </c>
      <c r="P7">
        <v>2.0740902027758459</v>
      </c>
      <c r="Q7">
        <v>5.1359462949001813</v>
      </c>
      <c r="R7">
        <v>1.688385807139922</v>
      </c>
      <c r="S7">
        <v>0.36431440630521372</v>
      </c>
      <c r="T7">
        <v>0.42721802625671962</v>
      </c>
      <c r="U7">
        <v>0.25474353811377271</v>
      </c>
      <c r="V7">
        <v>2.4053388850550181E-2</v>
      </c>
      <c r="W7">
        <v>35.496748460474279</v>
      </c>
      <c r="X7">
        <v>1.6234206094225554</v>
      </c>
      <c r="Y7">
        <v>-1</v>
      </c>
      <c r="Z7">
        <v>-1</v>
      </c>
      <c r="AA7">
        <v>65.430008462488459</v>
      </c>
      <c r="AB7">
        <v>0.31610474897636842</v>
      </c>
      <c r="AC7">
        <v>0.31639377515540967</v>
      </c>
      <c r="AD7">
        <v>0.31009557941064536</v>
      </c>
      <c r="AE7">
        <v>35.925216235961074</v>
      </c>
      <c r="AF7">
        <v>-1</v>
      </c>
      <c r="AG7">
        <v>-1</v>
      </c>
      <c r="AH7">
        <v>-1</v>
      </c>
      <c r="AI7">
        <v>1.292246282532564E-2</v>
      </c>
      <c r="AJ7">
        <v>2.4053388850550181E-2</v>
      </c>
      <c r="AK7">
        <v>-0.14891671236130094</v>
      </c>
      <c r="AL7">
        <v>0.32074466935054829</v>
      </c>
      <c r="AM7">
        <v>-0.18179236404263432</v>
      </c>
      <c r="AN7">
        <v>0.36523322425768812</v>
      </c>
      <c r="AO7">
        <v>-4.2421263632728277</v>
      </c>
      <c r="AP7">
        <v>9.6872876535954084</v>
      </c>
      <c r="AQ7">
        <v>41.411391862489964</v>
      </c>
      <c r="AR7">
        <v>0.95700958936132197</v>
      </c>
      <c r="AS7">
        <v>1.7362980557347529</v>
      </c>
      <c r="AT7">
        <v>-1</v>
      </c>
      <c r="AU7">
        <v>-1</v>
      </c>
      <c r="AV7">
        <v>2.2922722962990854</v>
      </c>
      <c r="AW7">
        <v>80.846976219595803</v>
      </c>
      <c r="AX7">
        <v>81.301868349461984</v>
      </c>
      <c r="AY7">
        <v>0.36711105100925912</v>
      </c>
      <c r="AZ7">
        <v>35.116356918412023</v>
      </c>
      <c r="BA7">
        <v>1458.3806698713231</v>
      </c>
    </row>
    <row r="8" spans="1:100" x14ac:dyDescent="0.25">
      <c r="A8">
        <v>1094</v>
      </c>
      <c r="B8" t="s">
        <v>825</v>
      </c>
      <c r="C8">
        <v>3</v>
      </c>
      <c r="D8">
        <v>3.8915845160944555</v>
      </c>
      <c r="E8">
        <v>-3.4991931239230344E-3</v>
      </c>
      <c r="F8">
        <v>-1.0568285251687788</v>
      </c>
      <c r="G8">
        <v>-1.0568285251687788</v>
      </c>
      <c r="H8">
        <v>0.26916532740861349</v>
      </c>
      <c r="I8">
        <v>0</v>
      </c>
      <c r="J8">
        <v>16.149919644516803</v>
      </c>
      <c r="K8">
        <v>0.26916532740861349</v>
      </c>
      <c r="L8">
        <v>-1.000000000000002</v>
      </c>
      <c r="M8">
        <v>-1.000000000000002</v>
      </c>
      <c r="N8">
        <v>5.3833065481722668</v>
      </c>
      <c r="O8">
        <v>18.984675635442482</v>
      </c>
      <c r="P8">
        <v>-1.3586679158210153</v>
      </c>
      <c r="Q8">
        <v>0.22607988061029874</v>
      </c>
      <c r="R8">
        <v>-7.9286758173732638E-2</v>
      </c>
      <c r="S8">
        <v>0.34988909779411059</v>
      </c>
      <c r="T8">
        <v>0.43362508022164931</v>
      </c>
      <c r="U8">
        <v>9.7640161886631577E-2</v>
      </c>
      <c r="V8">
        <v>2.4014489731329705E-3</v>
      </c>
      <c r="W8">
        <v>24.575618458676445</v>
      </c>
      <c r="X8">
        <v>1.0108564795704853</v>
      </c>
      <c r="Y8">
        <v>-1.000000000000002</v>
      </c>
      <c r="Z8">
        <v>-1.000000000000002</v>
      </c>
      <c r="AA8">
        <v>35.222177390782214</v>
      </c>
      <c r="AB8">
        <v>0.10954758729947918</v>
      </c>
      <c r="AC8">
        <v>-0.14694172817957257</v>
      </c>
      <c r="AD8">
        <v>0.25191105468568392</v>
      </c>
      <c r="AE8">
        <v>10.72584569027952</v>
      </c>
      <c r="AF8">
        <v>-1.000000000000002</v>
      </c>
      <c r="AG8">
        <v>-1.000000000000002</v>
      </c>
      <c r="AH8">
        <v>-1.000000000000002</v>
      </c>
      <c r="AI8">
        <v>-6.4377646097471417E-2</v>
      </c>
      <c r="AJ8">
        <v>2.4014489731329705E-3</v>
      </c>
      <c r="AK8">
        <v>-4.9891161139176424E-2</v>
      </c>
      <c r="AL8">
        <v>2.4111951472192954E-2</v>
      </c>
      <c r="AM8">
        <v>0.41420022669613188</v>
      </c>
      <c r="AN8">
        <v>0.40031978453868089</v>
      </c>
      <c r="AO8">
        <v>10.105549861707413</v>
      </c>
      <c r="AP8">
        <v>10.12855437082799</v>
      </c>
      <c r="AQ8">
        <v>40.725538103193259</v>
      </c>
      <c r="AR8">
        <v>0.883555788875524</v>
      </c>
      <c r="AS8">
        <v>1.2800218069790987</v>
      </c>
      <c r="AT8">
        <v>-1.000000000000002</v>
      </c>
      <c r="AU8">
        <v>-1.000000000000002</v>
      </c>
      <c r="AV8">
        <v>-1.1361152833425117</v>
      </c>
      <c r="AW8">
        <v>64.33540739705272</v>
      </c>
      <c r="AX8">
        <v>63.287999372416564</v>
      </c>
      <c r="AY8">
        <v>0.13306674913238889</v>
      </c>
      <c r="AZ8">
        <v>-26.8745113515048</v>
      </c>
      <c r="BA8">
        <v>1461.4500481623436</v>
      </c>
    </row>
    <row r="9" spans="1:100" x14ac:dyDescent="0.25">
      <c r="A9">
        <v>1208</v>
      </c>
      <c r="B9" t="s">
        <v>850</v>
      </c>
      <c r="C9">
        <v>3</v>
      </c>
      <c r="D9">
        <v>6.0810904185711205</v>
      </c>
      <c r="E9">
        <v>-8.7375046067152701E-3</v>
      </c>
      <c r="F9">
        <v>-0.26649842624251163</v>
      </c>
      <c r="G9">
        <v>-0.26649842624251163</v>
      </c>
      <c r="H9">
        <v>6.7415364135076025E-2</v>
      </c>
      <c r="I9">
        <v>0</v>
      </c>
      <c r="J9">
        <v>4.044921848104563</v>
      </c>
      <c r="K9">
        <v>6.7415364135076025E-2</v>
      </c>
      <c r="L9">
        <v>-0.99999999999999678</v>
      </c>
      <c r="M9">
        <v>-0.99999999999999678</v>
      </c>
      <c r="N9">
        <v>1.3483072827015197</v>
      </c>
      <c r="O9">
        <v>9.8595138404331681</v>
      </c>
      <c r="P9">
        <v>0.35709374204600536</v>
      </c>
      <c r="Q9">
        <v>1.0227473194408487</v>
      </c>
      <c r="R9">
        <v>0.30698232405838055</v>
      </c>
      <c r="S9">
        <v>0.3350970830006923</v>
      </c>
      <c r="T9">
        <v>0.32153517698793099</v>
      </c>
      <c r="U9">
        <v>0.26613319279162057</v>
      </c>
      <c r="V9">
        <v>-2.6953234135478538E-2</v>
      </c>
      <c r="W9">
        <v>33.135874180387582</v>
      </c>
      <c r="X9">
        <v>1.4730738953362943</v>
      </c>
      <c r="Y9">
        <v>-0.99999999999999678</v>
      </c>
      <c r="Z9">
        <v>-0.99999999999999678</v>
      </c>
      <c r="AA9">
        <v>55.955277829341071</v>
      </c>
      <c r="AB9">
        <v>0.32246157978012308</v>
      </c>
      <c r="AC9">
        <v>-7.6740192979069706E-3</v>
      </c>
      <c r="AD9">
        <v>0.13546086601568622</v>
      </c>
      <c r="AE9">
        <v>22.512421324895115</v>
      </c>
      <c r="AF9">
        <v>-0.99999999999999678</v>
      </c>
      <c r="AG9">
        <v>-0.99999999999999678</v>
      </c>
      <c r="AH9">
        <v>-0.99999999999999678</v>
      </c>
      <c r="AI9">
        <v>7.9442478490937066E-3</v>
      </c>
      <c r="AJ9">
        <v>-2.6953234135478538E-2</v>
      </c>
      <c r="AK9">
        <v>-0.12646391046610583</v>
      </c>
      <c r="AL9">
        <v>-4.1712532591689291E-2</v>
      </c>
      <c r="AM9">
        <v>6.2257555712660617E-2</v>
      </c>
      <c r="AN9">
        <v>-0.15201220384894135</v>
      </c>
      <c r="AO9">
        <v>0.92411934048598432</v>
      </c>
      <c r="AP9">
        <v>-4.0088677591819817</v>
      </c>
      <c r="AQ9">
        <v>37.180796028492132</v>
      </c>
      <c r="AR9">
        <v>0.8958122186447659</v>
      </c>
      <c r="AS9">
        <v>1.5404892594713706</v>
      </c>
      <c r="AT9">
        <v>-0.99999999999999678</v>
      </c>
      <c r="AU9">
        <v>-0.99999999999999678</v>
      </c>
      <c r="AV9">
        <v>4.0483897815868919E-2</v>
      </c>
      <c r="AW9">
        <v>61.805923910592341</v>
      </c>
      <c r="AX9">
        <v>59.269485454026359</v>
      </c>
      <c r="AY9">
        <v>0.18624982664736253</v>
      </c>
      <c r="AZ9">
        <v>-8.9368331815710995</v>
      </c>
      <c r="BA9">
        <v>1452.9316668638617</v>
      </c>
    </row>
    <row r="10" spans="1:100" x14ac:dyDescent="0.25">
      <c r="A10">
        <v>1785</v>
      </c>
      <c r="B10" t="s">
        <v>1061</v>
      </c>
      <c r="C10">
        <v>3</v>
      </c>
      <c r="D10">
        <v>1.5325680678382638</v>
      </c>
      <c r="E10">
        <v>0</v>
      </c>
      <c r="F10">
        <v>1.0363189304684632</v>
      </c>
      <c r="G10">
        <v>1.0363189304684632</v>
      </c>
      <c r="H10">
        <v>5.2788520769271097E-2</v>
      </c>
      <c r="I10">
        <v>0</v>
      </c>
      <c r="J10">
        <v>3.1673112461562685</v>
      </c>
      <c r="K10">
        <v>5.2788520769271097E-2</v>
      </c>
      <c r="L10">
        <v>-1.0000000000000002</v>
      </c>
      <c r="M10">
        <v>-1.0000000000000002</v>
      </c>
      <c r="N10">
        <v>1.0557704153854224</v>
      </c>
      <c r="O10">
        <v>5.736198244462992</v>
      </c>
      <c r="P10">
        <v>-0.12308884842440881</v>
      </c>
      <c r="Q10">
        <v>-0.83163008350782142</v>
      </c>
      <c r="R10">
        <v>-0.32807283129205406</v>
      </c>
      <c r="S10">
        <v>0.33333333333333359</v>
      </c>
      <c r="T10">
        <v>0.25746276904174054</v>
      </c>
      <c r="U10">
        <v>7.4884490794295114E-2</v>
      </c>
      <c r="V10">
        <v>1.9371366848164647E-2</v>
      </c>
      <c r="W10">
        <v>25.290537569930514</v>
      </c>
      <c r="X10">
        <v>0.87790318158037839</v>
      </c>
      <c r="Y10">
        <v>-1.0000000000000002</v>
      </c>
      <c r="Z10">
        <v>-1.0000000000000002</v>
      </c>
      <c r="AA10">
        <v>23.271509196628934</v>
      </c>
      <c r="AB10">
        <v>5.5230875571399107E-2</v>
      </c>
      <c r="AC10">
        <v>-9.2277464171841392E-2</v>
      </c>
      <c r="AD10">
        <v>3.2274777602519823E-3</v>
      </c>
      <c r="AE10">
        <v>-1.6909555420095115</v>
      </c>
      <c r="AF10">
        <v>-1.0000000000000002</v>
      </c>
      <c r="AG10">
        <v>-1.0000000000000002</v>
      </c>
      <c r="AH10">
        <v>-1.0000000000000002</v>
      </c>
      <c r="AI10">
        <v>1.7750528018551537E-2</v>
      </c>
      <c r="AJ10">
        <v>1.9371366848164647E-2</v>
      </c>
      <c r="AK10">
        <v>0.15891030923398786</v>
      </c>
      <c r="AL10">
        <v>4.1476001189403061E-2</v>
      </c>
      <c r="AM10">
        <v>0.35944858626063209</v>
      </c>
      <c r="AN10">
        <v>0.65187649277862814</v>
      </c>
      <c r="AO10">
        <v>9.7807662026857365</v>
      </c>
      <c r="AP10">
        <v>16.50429232541272</v>
      </c>
      <c r="AQ10">
        <v>28.457848816086784</v>
      </c>
      <c r="AR10">
        <v>0.68505196001753399</v>
      </c>
      <c r="AS10">
        <v>0.93069170234964971</v>
      </c>
      <c r="AT10">
        <v>-1.0000000000000002</v>
      </c>
      <c r="AU10">
        <v>-1.0000000000000002</v>
      </c>
      <c r="AV10">
        <v>0.70824609917640924</v>
      </c>
      <c r="AW10">
        <v>45.511999766504651</v>
      </c>
      <c r="AX10">
        <v>47.804147011692159</v>
      </c>
      <c r="AY10">
        <v>5.3731645749400897E-2</v>
      </c>
      <c r="AZ10">
        <v>-47.834855674322817</v>
      </c>
      <c r="BA10">
        <v>1407.3910728668004</v>
      </c>
    </row>
    <row r="11" spans="1:100" x14ac:dyDescent="0.25">
      <c r="A11">
        <v>1987</v>
      </c>
      <c r="B11" t="s">
        <v>1119</v>
      </c>
      <c r="C11">
        <v>3</v>
      </c>
      <c r="D11">
        <v>5.5636721920729286</v>
      </c>
      <c r="E11">
        <v>0</v>
      </c>
      <c r="F11">
        <v>-0.46095284034985562</v>
      </c>
      <c r="G11">
        <v>-0.46095284034985562</v>
      </c>
      <c r="H11">
        <v>0.18690084845258148</v>
      </c>
      <c r="I11">
        <v>0</v>
      </c>
      <c r="J11">
        <v>11.21405090715488</v>
      </c>
      <c r="K11">
        <v>0.18690084845258148</v>
      </c>
      <c r="L11">
        <v>-1.0000000000000004</v>
      </c>
      <c r="M11">
        <v>-1.0000000000000004</v>
      </c>
      <c r="N11">
        <v>3.7380169690516256</v>
      </c>
      <c r="O11">
        <v>16.316770258877952</v>
      </c>
      <c r="P11">
        <v>-0.75951979263781788</v>
      </c>
      <c r="Q11">
        <v>7.6773903113284723</v>
      </c>
      <c r="R11">
        <v>2.4971394997048399</v>
      </c>
      <c r="S11">
        <v>0.3333333333333337</v>
      </c>
      <c r="T11">
        <v>0.34546751853176949</v>
      </c>
      <c r="U11">
        <v>0.56654292442289078</v>
      </c>
      <c r="V11">
        <v>0.10860091582378138</v>
      </c>
      <c r="W11">
        <v>46.681753746367789</v>
      </c>
      <c r="X11">
        <v>3.4218113812452082</v>
      </c>
      <c r="Y11">
        <v>-1.0000000000000004</v>
      </c>
      <c r="Z11">
        <v>-1.0000000000000004</v>
      </c>
      <c r="AA11">
        <v>65.18211029189608</v>
      </c>
      <c r="AB11">
        <v>0.10949503356531809</v>
      </c>
      <c r="AC11">
        <v>0.39843008530659169</v>
      </c>
      <c r="AD11">
        <v>-0.18786077795544004</v>
      </c>
      <c r="AE11">
        <v>16.003217045823487</v>
      </c>
      <c r="AF11">
        <v>-1.0000000000000004</v>
      </c>
      <c r="AG11">
        <v>-1.0000000000000004</v>
      </c>
      <c r="AH11">
        <v>-1.0000000000000004</v>
      </c>
      <c r="AI11">
        <v>2.4967886759740335E-2</v>
      </c>
      <c r="AJ11">
        <v>0.10860091582378138</v>
      </c>
      <c r="AK11">
        <v>4.9418625632244882E-2</v>
      </c>
      <c r="AL11">
        <v>9.5169031911122401E-2</v>
      </c>
      <c r="AM11">
        <v>-3.6544429038574765E-2</v>
      </c>
      <c r="AN11">
        <v>0.10772015769573816</v>
      </c>
      <c r="AO11">
        <v>-0.66651759780314368</v>
      </c>
      <c r="AP11">
        <v>3.1688491019490654</v>
      </c>
      <c r="AQ11">
        <v>57.895804653522696</v>
      </c>
      <c r="AR11">
        <v>1.3539446921117746</v>
      </c>
      <c r="AS11">
        <v>3.608712229697788</v>
      </c>
      <c r="AT11">
        <v>-1.0000000000000004</v>
      </c>
      <c r="AU11">
        <v>-1.0000000000000004</v>
      </c>
      <c r="AV11">
        <v>2.0361866593549842</v>
      </c>
      <c r="AW11">
        <v>84.667729652723096</v>
      </c>
      <c r="AX11">
        <v>96.027178970296049</v>
      </c>
      <c r="AY11">
        <v>0.41323957569036479</v>
      </c>
      <c r="AZ11">
        <v>26.107129146898085</v>
      </c>
      <c r="BA11">
        <v>1553.6131911365321</v>
      </c>
    </row>
    <row r="12" spans="1:100" x14ac:dyDescent="0.25">
      <c r="A12">
        <v>2040</v>
      </c>
      <c r="B12" t="s">
        <v>1133</v>
      </c>
      <c r="C12">
        <v>3</v>
      </c>
      <c r="D12">
        <v>1.874478573492212</v>
      </c>
      <c r="E12">
        <v>0.33426833198986861</v>
      </c>
      <c r="F12">
        <v>-0.25144968017884173</v>
      </c>
      <c r="G12">
        <v>-0.15681254771523856</v>
      </c>
      <c r="H12">
        <v>-0.1626410089804988</v>
      </c>
      <c r="I12">
        <v>0</v>
      </c>
      <c r="J12">
        <v>-9.7584605388299295</v>
      </c>
      <c r="K12">
        <v>-0.1626410089804988</v>
      </c>
      <c r="L12">
        <v>-1</v>
      </c>
      <c r="M12">
        <v>-1</v>
      </c>
      <c r="N12">
        <v>-3.2528201796099765</v>
      </c>
      <c r="O12">
        <v>-8.0407945130529495</v>
      </c>
      <c r="P12">
        <v>7.6575712667112911E-2</v>
      </c>
      <c r="Q12">
        <v>1.0866665598156413</v>
      </c>
      <c r="R12">
        <v>0.23514635469949585</v>
      </c>
      <c r="S12">
        <v>0.33333333333333337</v>
      </c>
      <c r="T12">
        <v>0.15161131655841867</v>
      </c>
      <c r="U12">
        <v>6.8905845858821646E-2</v>
      </c>
      <c r="V12">
        <v>0</v>
      </c>
      <c r="W12">
        <v>28.659660189242899</v>
      </c>
      <c r="X12">
        <v>0.74148702553262225</v>
      </c>
      <c r="Y12">
        <v>-1</v>
      </c>
      <c r="Z12">
        <v>-1</v>
      </c>
      <c r="AA12">
        <v>49.503841772378955</v>
      </c>
      <c r="AB12">
        <v>0.12297034839514256</v>
      </c>
      <c r="AC12">
        <v>0.24545788862167031</v>
      </c>
      <c r="AD12">
        <v>4.3752467551919021E-2</v>
      </c>
      <c r="AE12">
        <v>20.609035228436593</v>
      </c>
      <c r="AF12">
        <v>-1</v>
      </c>
      <c r="AG12">
        <v>-1</v>
      </c>
      <c r="AH12">
        <v>-1</v>
      </c>
      <c r="AI12">
        <v>4.3867176426593407E-3</v>
      </c>
      <c r="AJ12">
        <v>0</v>
      </c>
      <c r="AK12">
        <v>0.19551418999023318</v>
      </c>
      <c r="AL12">
        <v>0.43681010542590187</v>
      </c>
      <c r="AM12">
        <v>0.13873181613846311</v>
      </c>
      <c r="AN12">
        <v>-0.12071246322027479</v>
      </c>
      <c r="AO12">
        <v>4.4458663534127449</v>
      </c>
      <c r="AP12">
        <v>-0.83376105337736139</v>
      </c>
      <c r="AQ12">
        <v>18.90119965041298</v>
      </c>
      <c r="AR12">
        <v>0.55385049575057399</v>
      </c>
      <c r="AS12">
        <v>0.57884601655212364</v>
      </c>
      <c r="AT12">
        <v>-1</v>
      </c>
      <c r="AU12">
        <v>-1</v>
      </c>
      <c r="AV12">
        <v>7.8333806984257348E-2</v>
      </c>
      <c r="AW12">
        <v>40.629286205948667</v>
      </c>
      <c r="AX12">
        <v>40.717020558801856</v>
      </c>
      <c r="AY12">
        <v>4.2226714379597796E-2</v>
      </c>
      <c r="AZ12">
        <v>-27.895815678879607</v>
      </c>
      <c r="BA12">
        <v>1443.5458660925026</v>
      </c>
    </row>
    <row r="13" spans="1:100" x14ac:dyDescent="0.25">
      <c r="A13">
        <v>2081</v>
      </c>
      <c r="B13" t="s">
        <v>1152</v>
      </c>
      <c r="C13">
        <v>3</v>
      </c>
      <c r="D13">
        <v>6.1191307527682657</v>
      </c>
      <c r="E13">
        <v>-0.10340214351292662</v>
      </c>
      <c r="F13">
        <v>0.10457289184854608</v>
      </c>
      <c r="G13">
        <v>6.7757670151275831E-2</v>
      </c>
      <c r="H13">
        <v>9.2742077176144147E-2</v>
      </c>
      <c r="I13">
        <v>0</v>
      </c>
      <c r="J13">
        <v>5.5645246305686484</v>
      </c>
      <c r="K13">
        <v>9.2742077176144147E-2</v>
      </c>
      <c r="L13">
        <v>-1.0000000000000004</v>
      </c>
      <c r="M13">
        <v>-1.0000000000000004</v>
      </c>
      <c r="N13">
        <v>1.8548415435228827</v>
      </c>
      <c r="O13">
        <v>11.751413053488195</v>
      </c>
      <c r="P13">
        <v>-6.1764784998820071E-2</v>
      </c>
      <c r="Q13">
        <v>2.9810314921422441</v>
      </c>
      <c r="R13">
        <v>0.80161786763684006</v>
      </c>
      <c r="S13">
        <v>0.33333333333333337</v>
      </c>
      <c r="T13">
        <v>0.40464961565395074</v>
      </c>
      <c r="U13">
        <v>0.40102457925521606</v>
      </c>
      <c r="V13">
        <v>0</v>
      </c>
      <c r="W13">
        <v>41.850618042654247</v>
      </c>
      <c r="X13">
        <v>2.3206554711526217</v>
      </c>
      <c r="Y13">
        <v>-1.0000000000000004</v>
      </c>
      <c r="Z13">
        <v>-1.0000000000000004</v>
      </c>
      <c r="AA13">
        <v>70.074648120089321</v>
      </c>
      <c r="AB13">
        <v>0.17102039087669391</v>
      </c>
      <c r="AC13">
        <v>7.212614369671036E-3</v>
      </c>
      <c r="AD13">
        <v>0.37021523894959973</v>
      </c>
      <c r="AE13">
        <v>27.422412209798228</v>
      </c>
      <c r="AF13">
        <v>-1.0000000000000004</v>
      </c>
      <c r="AG13">
        <v>-1.0000000000000004</v>
      </c>
      <c r="AH13">
        <v>-1.0000000000000004</v>
      </c>
      <c r="AI13">
        <v>2.9252844829794067E-3</v>
      </c>
      <c r="AJ13">
        <v>0</v>
      </c>
      <c r="AK13">
        <v>3.6862761694374632E-3</v>
      </c>
      <c r="AL13">
        <v>-5.3146135128528657E-2</v>
      </c>
      <c r="AM13">
        <v>-5.0796369937917141E-2</v>
      </c>
      <c r="AN13">
        <v>0.37952857488308295</v>
      </c>
      <c r="AO13">
        <v>-1.251477867600741</v>
      </c>
      <c r="AP13">
        <v>9.2224836964344323</v>
      </c>
      <c r="AQ13">
        <v>47.415142673222896</v>
      </c>
      <c r="AR13">
        <v>1.1390075282424998</v>
      </c>
      <c r="AS13">
        <v>2.4133975483287657</v>
      </c>
      <c r="AT13">
        <v>-1.0000000000000004</v>
      </c>
      <c r="AU13">
        <v>-1.0000000000000004</v>
      </c>
      <c r="AV13">
        <v>0.86937553778811572</v>
      </c>
      <c r="AW13">
        <v>91.048544870012009</v>
      </c>
      <c r="AX13">
        <v>91.107050559671606</v>
      </c>
      <c r="AY13">
        <v>0.38923968320417501</v>
      </c>
      <c r="AZ13">
        <v>31.108863515972395</v>
      </c>
      <c r="BA13">
        <v>1511.6706473950264</v>
      </c>
    </row>
    <row r="14" spans="1:100" x14ac:dyDescent="0.25">
      <c r="A14">
        <v>2177</v>
      </c>
      <c r="B14" t="s">
        <v>1185</v>
      </c>
      <c r="C14">
        <v>2</v>
      </c>
      <c r="D14">
        <v>3.4409642650570529</v>
      </c>
      <c r="E14">
        <v>-6.4630926886028173E-2</v>
      </c>
      <c r="F14">
        <v>-8.4000790199617897E-2</v>
      </c>
      <c r="G14">
        <v>-7.6715376130690183E-2</v>
      </c>
      <c r="H14">
        <v>3.6356687270957568E-2</v>
      </c>
      <c r="I14">
        <v>0</v>
      </c>
      <c r="J14">
        <v>2.1814012362574537</v>
      </c>
      <c r="K14">
        <v>3.6356687270957568E-2</v>
      </c>
      <c r="L14">
        <v>-1</v>
      </c>
      <c r="M14">
        <v>-1</v>
      </c>
      <c r="N14">
        <v>0.72713374541915132</v>
      </c>
      <c r="O14">
        <v>6.1107743371181433</v>
      </c>
      <c r="P14">
        <v>-0.15954281532630615</v>
      </c>
      <c r="Q14">
        <v>-8.4633959550114435E-2</v>
      </c>
      <c r="R14">
        <v>-2.6305440415426151E-2</v>
      </c>
      <c r="S14">
        <v>0.32165079617392583</v>
      </c>
      <c r="T14">
        <v>0.24709140771219235</v>
      </c>
      <c r="U14">
        <v>3.1696149441935571E-2</v>
      </c>
      <c r="V14">
        <v>-5.4398419833198708E-3</v>
      </c>
      <c r="W14">
        <v>21.419296292558773</v>
      </c>
      <c r="X14">
        <v>0.59013158564326229</v>
      </c>
      <c r="Y14">
        <v>-1</v>
      </c>
      <c r="Z14">
        <v>-1</v>
      </c>
      <c r="AA14">
        <v>36.446801827026349</v>
      </c>
      <c r="AB14">
        <v>6.5915518775738424E-2</v>
      </c>
      <c r="AC14">
        <v>6.610959873962044E-2</v>
      </c>
      <c r="AD14">
        <v>6.1960734171567028E-2</v>
      </c>
      <c r="AE14">
        <v>12.876162006604092</v>
      </c>
      <c r="AF14">
        <v>-1</v>
      </c>
      <c r="AG14">
        <v>-1</v>
      </c>
      <c r="AH14">
        <v>-1</v>
      </c>
      <c r="AI14">
        <v>-3.2499321782634384E-3</v>
      </c>
      <c r="AJ14">
        <v>-5.4398419833198708E-3</v>
      </c>
      <c r="AK14">
        <v>0.15249679589089998</v>
      </c>
      <c r="AL14">
        <v>1.9331161098347344E-2</v>
      </c>
      <c r="AM14">
        <v>0.16927099371600607</v>
      </c>
      <c r="AN14">
        <v>1.4169866499047695E-2</v>
      </c>
      <c r="AO14">
        <v>4.6973217374389025</v>
      </c>
      <c r="AP14">
        <v>0.74783955288367832</v>
      </c>
      <c r="AQ14">
        <v>26.424950452607131</v>
      </c>
      <c r="AR14">
        <v>0.62712867941083639</v>
      </c>
      <c r="AS14">
        <v>0.66950458258533374</v>
      </c>
      <c r="AT14">
        <v>-1</v>
      </c>
      <c r="AU14">
        <v>-1</v>
      </c>
      <c r="AV14">
        <v>1.6807966098806082E-2</v>
      </c>
      <c r="AW14">
        <v>47.445951077736417</v>
      </c>
      <c r="AX14">
        <v>47.463268483298343</v>
      </c>
      <c r="AY14">
        <v>0.10983358495938628</v>
      </c>
      <c r="AZ14">
        <v>-9.9567308336013554</v>
      </c>
      <c r="BA14">
        <v>1392.9801785968891</v>
      </c>
    </row>
    <row r="15" spans="1:100" x14ac:dyDescent="0.25">
      <c r="A15">
        <v>2410</v>
      </c>
      <c r="B15" t="s">
        <v>1253</v>
      </c>
      <c r="C15">
        <v>3</v>
      </c>
      <c r="D15">
        <v>4.0731688622149029</v>
      </c>
      <c r="E15">
        <v>0</v>
      </c>
      <c r="F15">
        <v>4.9863572416458113E-2</v>
      </c>
      <c r="G15">
        <v>4.9863572416458113E-2</v>
      </c>
      <c r="H15">
        <v>0.1299059695003541</v>
      </c>
      <c r="I15">
        <v>0</v>
      </c>
      <c r="J15">
        <v>7.794358170021245</v>
      </c>
      <c r="K15">
        <v>0.1299059695003541</v>
      </c>
      <c r="L15">
        <v>-0.99999999999999856</v>
      </c>
      <c r="M15">
        <v>-0.99999999999999856</v>
      </c>
      <c r="N15">
        <v>2.5981193900070814</v>
      </c>
      <c r="O15">
        <v>11.917390604652597</v>
      </c>
      <c r="P15">
        <v>0.67977074432545181</v>
      </c>
      <c r="Q15">
        <v>-4.3412622617459986</v>
      </c>
      <c r="R15">
        <v>-1.4056944428243274</v>
      </c>
      <c r="S15">
        <v>0.33333333333333304</v>
      </c>
      <c r="T15">
        <v>0.38373469519877135</v>
      </c>
      <c r="U15">
        <v>0.43221278598556362</v>
      </c>
      <c r="V15">
        <v>7.3651234897261067E-2</v>
      </c>
      <c r="W15">
        <v>43.721043196583025</v>
      </c>
      <c r="X15">
        <v>2.8083219742230088</v>
      </c>
      <c r="Y15">
        <v>-0.99999999999999856</v>
      </c>
      <c r="Z15">
        <v>-0.99999999999999856</v>
      </c>
      <c r="AA15">
        <v>67.74746962161943</v>
      </c>
      <c r="AB15">
        <v>0.23561649084683675</v>
      </c>
      <c r="AC15">
        <v>0.26994643529589196</v>
      </c>
      <c r="AD15">
        <v>3.07949121448663E-3</v>
      </c>
      <c r="AE15">
        <v>25.432120867860775</v>
      </c>
      <c r="AF15">
        <v>-0.99999999999999856</v>
      </c>
      <c r="AG15">
        <v>-0.99999999999999856</v>
      </c>
      <c r="AH15">
        <v>-0.99999999999999856</v>
      </c>
      <c r="AI15">
        <v>2.9394252674868554E-3</v>
      </c>
      <c r="AJ15">
        <v>7.3651234897261067E-2</v>
      </c>
      <c r="AK15">
        <v>-4.8951660701949291E-2</v>
      </c>
      <c r="AL15">
        <v>0.15115853660807521</v>
      </c>
      <c r="AM15">
        <v>-0.10409881968083232</v>
      </c>
      <c r="AN15">
        <v>0.25218611151713827</v>
      </c>
      <c r="AO15">
        <v>-2.8472287955305542</v>
      </c>
      <c r="AP15">
        <v>7.060445470968836</v>
      </c>
      <c r="AQ15">
        <v>51.515401366604252</v>
      </c>
      <c r="AR15">
        <v>1.2229320494149292</v>
      </c>
      <c r="AS15">
        <v>2.938227943723362</v>
      </c>
      <c r="AT15">
        <v>-0.99999999999999856</v>
      </c>
      <c r="AU15">
        <v>-0.99999999999999856</v>
      </c>
      <c r="AV15">
        <v>-1.3558308704078694</v>
      </c>
      <c r="AW15">
        <v>86.72530569724087</v>
      </c>
      <c r="AX15">
        <v>94.149217692316739</v>
      </c>
      <c r="AY15">
        <v>0.25413370268418201</v>
      </c>
      <c r="AZ15">
        <v>37.951263429799312</v>
      </c>
      <c r="BA15">
        <v>1522.7177708351287</v>
      </c>
    </row>
    <row r="16" spans="1:100" x14ac:dyDescent="0.25">
      <c r="A16">
        <v>2450</v>
      </c>
      <c r="B16" t="s">
        <v>1268</v>
      </c>
      <c r="C16">
        <v>2</v>
      </c>
      <c r="D16">
        <v>3.8126373720396445</v>
      </c>
      <c r="E16">
        <v>1.7928106684157466E-2</v>
      </c>
      <c r="F16">
        <v>0.121580221786334</v>
      </c>
      <c r="G16">
        <v>0.1297991985101401</v>
      </c>
      <c r="H16">
        <v>7.9080332461835878E-2</v>
      </c>
      <c r="I16">
        <v>0</v>
      </c>
      <c r="J16">
        <v>4.7448199477101527</v>
      </c>
      <c r="K16">
        <v>7.9080332461835878E-2</v>
      </c>
      <c r="L16">
        <v>-1</v>
      </c>
      <c r="M16">
        <v>-1</v>
      </c>
      <c r="N16">
        <v>1.5816066492367176</v>
      </c>
      <c r="O16">
        <v>8.7734961501715993</v>
      </c>
      <c r="P16">
        <v>0.25857456009679491</v>
      </c>
      <c r="Q16">
        <v>0.89261489757463053</v>
      </c>
      <c r="R16">
        <v>0.29467038608716034</v>
      </c>
      <c r="S16">
        <v>0.32963706632197604</v>
      </c>
      <c r="T16">
        <v>0.28080960062002636</v>
      </c>
      <c r="U16">
        <v>7.3448750693185405E-2</v>
      </c>
      <c r="V16">
        <v>8.1043573557877235E-5</v>
      </c>
      <c r="W16">
        <v>24.054477320682295</v>
      </c>
      <c r="X16">
        <v>0.78355462836098844</v>
      </c>
      <c r="Y16">
        <v>-1</v>
      </c>
      <c r="Z16">
        <v>-1</v>
      </c>
      <c r="AA16">
        <v>41.872215129727891</v>
      </c>
      <c r="AB16">
        <v>0.11274884521872591</v>
      </c>
      <c r="AC16">
        <v>0.11296069831810825</v>
      </c>
      <c r="AD16">
        <v>0.10840949697259936</v>
      </c>
      <c r="AE16">
        <v>17.190751727592325</v>
      </c>
      <c r="AF16">
        <v>-1</v>
      </c>
      <c r="AG16">
        <v>-1</v>
      </c>
      <c r="AH16">
        <v>-1</v>
      </c>
      <c r="AI16">
        <v>-2.2259541416430996E-4</v>
      </c>
      <c r="AJ16">
        <v>8.1043573557877235E-5</v>
      </c>
      <c r="AK16">
        <v>9.6074714033173858E-2</v>
      </c>
      <c r="AL16">
        <v>7.5753242956073469E-2</v>
      </c>
      <c r="AM16">
        <v>0.10355487626803646</v>
      </c>
      <c r="AN16">
        <v>7.9885983947017306E-2</v>
      </c>
      <c r="AO16">
        <v>3.0239319964614637</v>
      </c>
      <c r="AP16">
        <v>2.4212292938611171</v>
      </c>
      <c r="AQ16">
        <v>29.230286646355015</v>
      </c>
      <c r="AR16">
        <v>0.68887962021125282</v>
      </c>
      <c r="AS16">
        <v>0.869199377342048</v>
      </c>
      <c r="AT16">
        <v>-1</v>
      </c>
      <c r="AU16">
        <v>-1</v>
      </c>
      <c r="AV16">
        <v>0.44275581245568418</v>
      </c>
      <c r="AW16">
        <v>53.698342968245512</v>
      </c>
      <c r="AX16">
        <v>53.797570693808453</v>
      </c>
      <c r="AY16">
        <v>0.15799376972943394</v>
      </c>
      <c r="AZ16">
        <v>-1.5194266747025587</v>
      </c>
      <c r="BA16">
        <v>1410.9983462681812</v>
      </c>
    </row>
    <row r="17" spans="1:100" x14ac:dyDescent="0.25">
      <c r="A17">
        <v>2500</v>
      </c>
      <c r="B17" t="s">
        <v>1294</v>
      </c>
      <c r="C17">
        <v>2</v>
      </c>
      <c r="D17">
        <v>2.2575005871601102</v>
      </c>
      <c r="E17">
        <v>-0.32751144117937331</v>
      </c>
      <c r="F17">
        <v>-0.73860198673457689</v>
      </c>
      <c r="G17">
        <v>-0.73428917808781491</v>
      </c>
      <c r="H17">
        <v>-9.968189426980785E-2</v>
      </c>
      <c r="I17">
        <v>0</v>
      </c>
      <c r="J17">
        <v>-5.9809136561884708</v>
      </c>
      <c r="K17">
        <v>-9.968189426980785E-2</v>
      </c>
      <c r="L17">
        <v>-1</v>
      </c>
      <c r="M17">
        <v>-1</v>
      </c>
      <c r="N17">
        <v>-1.9936378853961569</v>
      </c>
      <c r="O17">
        <v>-2.3677367278222015</v>
      </c>
      <c r="P17">
        <v>-1.4908921048352104</v>
      </c>
      <c r="Q17">
        <v>-3.1963428912582277</v>
      </c>
      <c r="R17">
        <v>-1.0483412697835011</v>
      </c>
      <c r="S17">
        <v>0.29622129787413964</v>
      </c>
      <c r="T17">
        <v>0.1397275553347512</v>
      </c>
      <c r="U17">
        <v>-0.10125048056776018</v>
      </c>
      <c r="V17">
        <v>-2.3019180933707487E-2</v>
      </c>
      <c r="W17">
        <v>13.028479273846189</v>
      </c>
      <c r="X17">
        <v>-2.5756788372078065E-2</v>
      </c>
      <c r="Y17">
        <v>-1</v>
      </c>
      <c r="Z17">
        <v>-1</v>
      </c>
      <c r="AA17">
        <v>19.171461048531672</v>
      </c>
      <c r="AB17">
        <v>-8.3208912664393106E-2</v>
      </c>
      <c r="AC17">
        <v>-8.3071425065984417E-2</v>
      </c>
      <c r="AD17">
        <v>-8.5939188167573718E-2</v>
      </c>
      <c r="AE17">
        <v>-0.86214760979826721</v>
      </c>
      <c r="AF17">
        <v>-1</v>
      </c>
      <c r="AG17">
        <v>-1</v>
      </c>
      <c r="AH17">
        <v>-1</v>
      </c>
      <c r="AI17">
        <v>-1.2889432679549895E-2</v>
      </c>
      <c r="AJ17">
        <v>-2.3019180933707487E-2</v>
      </c>
      <c r="AK17">
        <v>0.33215328234493474</v>
      </c>
      <c r="AL17">
        <v>-0.16032532535568739</v>
      </c>
      <c r="AM17">
        <v>0.37852110245665366</v>
      </c>
      <c r="AN17">
        <v>-0.19508024224159987</v>
      </c>
      <c r="AO17">
        <v>10.025649077261557</v>
      </c>
      <c r="AP17">
        <v>-4.580487786938976</v>
      </c>
      <c r="AQ17">
        <v>17.492333517947429</v>
      </c>
      <c r="AR17">
        <v>0.43050429593969086</v>
      </c>
      <c r="AS17">
        <v>3.3645996586735616E-2</v>
      </c>
      <c r="AT17">
        <v>-1</v>
      </c>
      <c r="AU17">
        <v>-1</v>
      </c>
      <c r="AV17">
        <v>-1.3394747333255674</v>
      </c>
      <c r="AW17">
        <v>27.537384750548529</v>
      </c>
      <c r="AX17">
        <v>27.293887244444932</v>
      </c>
      <c r="AY17">
        <v>-4.3515765115669125E-2</v>
      </c>
      <c r="AZ17">
        <v>-36.822389994389752</v>
      </c>
      <c r="BA17">
        <v>1323.3125727579556</v>
      </c>
    </row>
    <row r="18" spans="1:100" x14ac:dyDescent="0.25">
      <c r="A18">
        <v>2512</v>
      </c>
      <c r="B18" t="s">
        <v>1302</v>
      </c>
      <c r="C18">
        <v>3</v>
      </c>
      <c r="D18">
        <v>5.2241265195565987</v>
      </c>
      <c r="E18">
        <v>0</v>
      </c>
      <c r="F18">
        <v>7.3785969775163662E-2</v>
      </c>
      <c r="G18">
        <v>7.3785969775163662E-2</v>
      </c>
      <c r="H18">
        <v>0.57983077068565514</v>
      </c>
      <c r="I18">
        <v>0</v>
      </c>
      <c r="J18">
        <v>34.78984624113933</v>
      </c>
      <c r="K18">
        <v>0.57983077068565514</v>
      </c>
      <c r="L18">
        <v>-0.99999999999999845</v>
      </c>
      <c r="M18">
        <v>-0.99999999999999845</v>
      </c>
      <c r="N18">
        <v>11.596615413713106</v>
      </c>
      <c r="O18">
        <v>40.087758730471073</v>
      </c>
      <c r="P18">
        <v>-0.85066492906856861</v>
      </c>
      <c r="Q18">
        <v>-1.9029967345118737</v>
      </c>
      <c r="R18">
        <v>-0.76405910215261785</v>
      </c>
      <c r="S18">
        <v>0.3333333333333327</v>
      </c>
      <c r="T18">
        <v>0.20758246678155876</v>
      </c>
      <c r="U18">
        <v>0.45249205050223096</v>
      </c>
      <c r="V18">
        <v>0.1262467197233042</v>
      </c>
      <c r="W18">
        <v>21.592951986190851</v>
      </c>
      <c r="X18">
        <v>2.542935039346581</v>
      </c>
      <c r="Y18">
        <v>-0.99999999999999845</v>
      </c>
      <c r="Z18">
        <v>-0.99999999999999845</v>
      </c>
      <c r="AA18">
        <v>68.556544342790801</v>
      </c>
      <c r="AB18">
        <v>0.52594593602572559</v>
      </c>
      <c r="AC18">
        <v>0.20300392234959153</v>
      </c>
      <c r="AD18">
        <v>0.2256031707997348</v>
      </c>
      <c r="AE18">
        <v>47.727651458752597</v>
      </c>
      <c r="AF18">
        <v>-0.99999999999999845</v>
      </c>
      <c r="AG18">
        <v>-0.99999999999999845</v>
      </c>
      <c r="AH18">
        <v>-0.99999999999999845</v>
      </c>
      <c r="AI18">
        <v>0</v>
      </c>
      <c r="AJ18">
        <v>0.1262467197233042</v>
      </c>
      <c r="AK18">
        <v>0.16912173408740763</v>
      </c>
      <c r="AL18">
        <v>0.26350124152834681</v>
      </c>
      <c r="AM18">
        <v>-0.15271058210001542</v>
      </c>
      <c r="AN18">
        <v>0.10748571448983263</v>
      </c>
      <c r="AO18">
        <v>-2.9721558820633485</v>
      </c>
      <c r="AP18">
        <v>4.0046490698875497</v>
      </c>
      <c r="AQ18">
        <v>56.38279822733017</v>
      </c>
      <c r="AR18">
        <v>1.1196545703404261</v>
      </c>
      <c r="AS18">
        <v>3.1227658100322362</v>
      </c>
      <c r="AT18">
        <v>-0.99999999999999845</v>
      </c>
      <c r="AU18">
        <v>-0.99999999999999845</v>
      </c>
      <c r="AV18">
        <v>-0.69027313237745425</v>
      </c>
      <c r="AW18">
        <v>112.64895214314947</v>
      </c>
      <c r="AX18">
        <v>125.27362411547989</v>
      </c>
      <c r="AY18">
        <v>0.26088237278358367</v>
      </c>
      <c r="AZ18">
        <v>27.931685837539757</v>
      </c>
      <c r="BA18">
        <v>1612.9704700941857</v>
      </c>
      <c r="CU18" t="e">
        <v>#N/A</v>
      </c>
      <c r="CV18" t="e">
        <v>#N/A</v>
      </c>
    </row>
    <row r="19" spans="1:100" x14ac:dyDescent="0.25">
      <c r="A19">
        <v>2530</v>
      </c>
      <c r="B19" t="s">
        <v>1311</v>
      </c>
      <c r="C19">
        <v>2</v>
      </c>
      <c r="D19">
        <v>4.6398169922926025</v>
      </c>
      <c r="E19">
        <v>0.20166792738696673</v>
      </c>
      <c r="F19">
        <v>0.57911244628952763</v>
      </c>
      <c r="G19">
        <v>0.58940911975231469</v>
      </c>
      <c r="H19">
        <v>0.17416423264422953</v>
      </c>
      <c r="I19">
        <v>0</v>
      </c>
      <c r="J19">
        <v>10.449853958653772</v>
      </c>
      <c r="K19">
        <v>0.17416423264422953</v>
      </c>
      <c r="L19">
        <v>-1</v>
      </c>
      <c r="M19">
        <v>-1</v>
      </c>
      <c r="N19">
        <v>3.4832846528845902</v>
      </c>
      <c r="O19">
        <v>14.699534856716994</v>
      </c>
      <c r="P19">
        <v>1.1891185390020098</v>
      </c>
      <c r="Q19">
        <v>3.0675377621631252</v>
      </c>
      <c r="R19">
        <v>1.0090203277126777</v>
      </c>
      <c r="S19">
        <v>0.34741096436354496</v>
      </c>
      <c r="T19">
        <v>0.3558513550034676</v>
      </c>
      <c r="U19">
        <v>0.16637153740747862</v>
      </c>
      <c r="V19">
        <v>1.2368088109745094E-2</v>
      </c>
      <c r="W19">
        <v>29.919222445335912</v>
      </c>
      <c r="X19">
        <v>1.2140286013700565</v>
      </c>
      <c r="Y19">
        <v>-1</v>
      </c>
      <c r="Z19">
        <v>-1</v>
      </c>
      <c r="AA19">
        <v>53.946780738948078</v>
      </c>
      <c r="AB19">
        <v>0.21697907456407295</v>
      </c>
      <c r="AC19">
        <v>0.21723048278648588</v>
      </c>
      <c r="AD19">
        <v>0.21178385807959557</v>
      </c>
      <c r="AE19">
        <v>26.793116332146631</v>
      </c>
      <c r="AF19">
        <v>-1</v>
      </c>
      <c r="AG19">
        <v>-1</v>
      </c>
      <c r="AH19">
        <v>-1</v>
      </c>
      <c r="AI19">
        <v>6.5149145855102871E-3</v>
      </c>
      <c r="AJ19">
        <v>1.2368088109745094E-2</v>
      </c>
      <c r="AK19">
        <v>-2.9495835377443602E-2</v>
      </c>
      <c r="AL19">
        <v>0.20132379236669093</v>
      </c>
      <c r="AM19">
        <v>-4.2700077490714791E-2</v>
      </c>
      <c r="AN19">
        <v>0.22614093770576854</v>
      </c>
      <c r="AO19">
        <v>-0.70029196398167581</v>
      </c>
      <c r="AP19">
        <v>6.1454532543042566</v>
      </c>
      <c r="AQ19">
        <v>35.473721761328086</v>
      </c>
      <c r="AR19">
        <v>0.82630984801609575</v>
      </c>
      <c r="AS19">
        <v>1.3136314909119122</v>
      </c>
      <c r="AT19">
        <v>-1</v>
      </c>
      <c r="AU19">
        <v>-1</v>
      </c>
      <c r="AV19">
        <v>1.3907269493976706</v>
      </c>
      <c r="AW19">
        <v>67.613396418443713</v>
      </c>
      <c r="AX19">
        <v>67.894920215797526</v>
      </c>
      <c r="AY19">
        <v>0.26517699768158765</v>
      </c>
      <c r="AZ19">
        <v>17.258273188428788</v>
      </c>
      <c r="BA19">
        <v>1486.885840012297</v>
      </c>
    </row>
    <row r="20" spans="1:100" x14ac:dyDescent="0.25">
      <c r="A20">
        <v>2574</v>
      </c>
      <c r="B20" t="s">
        <v>1329</v>
      </c>
      <c r="C20">
        <v>2</v>
      </c>
      <c r="D20">
        <v>4.2627465955215564</v>
      </c>
      <c r="E20">
        <v>0.11791000419990624</v>
      </c>
      <c r="F20">
        <v>0.37054606819597657</v>
      </c>
      <c r="G20">
        <v>0.37989562217642203</v>
      </c>
      <c r="H20">
        <v>0.130820171583647</v>
      </c>
      <c r="I20">
        <v>0</v>
      </c>
      <c r="J20">
        <v>7.8492102950188194</v>
      </c>
      <c r="K20">
        <v>0.130820171583647</v>
      </c>
      <c r="L20">
        <v>-1</v>
      </c>
      <c r="M20">
        <v>-1</v>
      </c>
      <c r="N20">
        <v>2.6164034316729397</v>
      </c>
      <c r="O20">
        <v>11.998146051134103</v>
      </c>
      <c r="P20">
        <v>0.76492942850217061</v>
      </c>
      <c r="Q20">
        <v>2.0760976838328462</v>
      </c>
      <c r="R20">
        <v>0.68338341726784013</v>
      </c>
      <c r="S20">
        <v>0.33930872076057395</v>
      </c>
      <c r="T20">
        <v>0.32164351984052386</v>
      </c>
      <c r="U20">
        <v>0.12401262140237349</v>
      </c>
      <c r="V20">
        <v>6.7670304374262413E-3</v>
      </c>
      <c r="W20">
        <v>27.245774361063809</v>
      </c>
      <c r="X20">
        <v>1.0177967457635326</v>
      </c>
      <c r="Y20">
        <v>-1</v>
      </c>
      <c r="Z20">
        <v>-1</v>
      </c>
      <c r="AA20">
        <v>48.44258173110218</v>
      </c>
      <c r="AB20">
        <v>0.16946565308644007</v>
      </c>
      <c r="AC20">
        <v>0.16969903007891177</v>
      </c>
      <c r="AD20">
        <v>0.16466058472495437</v>
      </c>
      <c r="AE20">
        <v>22.415871846514502</v>
      </c>
      <c r="AF20">
        <v>-1</v>
      </c>
      <c r="AG20">
        <v>-1</v>
      </c>
      <c r="AH20">
        <v>-1</v>
      </c>
      <c r="AI20">
        <v>3.4436160348408698E-3</v>
      </c>
      <c r="AJ20">
        <v>6.7670304374262413E-3</v>
      </c>
      <c r="AK20">
        <v>2.7745585626787701E-2</v>
      </c>
      <c r="AL20">
        <v>0.14408237136245963</v>
      </c>
      <c r="AM20">
        <v>2.3970343410949196E-2</v>
      </c>
      <c r="AN20">
        <v>0.15947051680410457</v>
      </c>
      <c r="AO20">
        <v>0.99739808065347368</v>
      </c>
      <c r="AP20">
        <v>4.4477632096691071</v>
      </c>
      <c r="AQ20">
        <v>32.627647585446866</v>
      </c>
      <c r="AR20">
        <v>0.76366218448823942</v>
      </c>
      <c r="AS20">
        <v>1.1110368073650241</v>
      </c>
      <c r="AT20">
        <v>-1</v>
      </c>
      <c r="AU20">
        <v>-1</v>
      </c>
      <c r="AV20">
        <v>0.95859365696367349</v>
      </c>
      <c r="AW20">
        <v>61.270209766973764</v>
      </c>
      <c r="AX20">
        <v>61.468633775071446</v>
      </c>
      <c r="AY20">
        <v>0.2163174497653072</v>
      </c>
      <c r="AZ20">
        <v>8.6984458371779532</v>
      </c>
      <c r="BA20">
        <v>1445.8024130838185</v>
      </c>
    </row>
    <row r="21" spans="1:100" x14ac:dyDescent="0.25">
      <c r="A21">
        <v>3018</v>
      </c>
      <c r="B21" t="s">
        <v>1501</v>
      </c>
      <c r="C21">
        <v>2</v>
      </c>
      <c r="D21">
        <v>4.2595265946637326</v>
      </c>
      <c r="E21">
        <v>0.11719475159237894</v>
      </c>
      <c r="F21">
        <v>0.36876501107209381</v>
      </c>
      <c r="G21">
        <v>0.37810647710511169</v>
      </c>
      <c r="H21">
        <v>0.13045003403110567</v>
      </c>
      <c r="I21">
        <v>0</v>
      </c>
      <c r="J21">
        <v>7.8270020418663382</v>
      </c>
      <c r="K21">
        <v>0.13045003403110567</v>
      </c>
      <c r="L21">
        <v>-1</v>
      </c>
      <c r="M21">
        <v>-1</v>
      </c>
      <c r="N21">
        <v>2.6090006806221129</v>
      </c>
      <c r="O21">
        <v>11.975077482649866</v>
      </c>
      <c r="P21">
        <v>0.76130705636321383</v>
      </c>
      <c r="Q21">
        <v>2.0676312597114039</v>
      </c>
      <c r="R21">
        <v>0.68060263378562991</v>
      </c>
      <c r="S21">
        <v>0.33923953147503133</v>
      </c>
      <c r="T21">
        <v>0.32135140128782869</v>
      </c>
      <c r="U21">
        <v>0.12365089651746897</v>
      </c>
      <c r="V21">
        <v>6.7192000835612151E-3</v>
      </c>
      <c r="W21">
        <v>27.222944392977162</v>
      </c>
      <c r="X21">
        <v>1.0161210195628121</v>
      </c>
      <c r="Y21">
        <v>-1</v>
      </c>
      <c r="Z21">
        <v>-1</v>
      </c>
      <c r="AA21">
        <v>48.395578503909945</v>
      </c>
      <c r="AB21">
        <v>0.16905991118989705</v>
      </c>
      <c r="AC21">
        <v>0.16929313420428838</v>
      </c>
      <c r="AD21">
        <v>0.16425817450679683</v>
      </c>
      <c r="AE21">
        <v>22.378492271985888</v>
      </c>
      <c r="AF21">
        <v>-1</v>
      </c>
      <c r="AG21">
        <v>-1</v>
      </c>
      <c r="AH21">
        <v>-1</v>
      </c>
      <c r="AI21">
        <v>3.4173886140396754E-3</v>
      </c>
      <c r="AJ21">
        <v>6.7192000835612151E-3</v>
      </c>
      <c r="AK21">
        <v>2.823439998695762E-2</v>
      </c>
      <c r="AL21">
        <v>0.14359355700228971</v>
      </c>
      <c r="AM21">
        <v>2.4539676920906917E-2</v>
      </c>
      <c r="AN21">
        <v>0.15890118329414685</v>
      </c>
      <c r="AO21">
        <v>1.0118955417293234</v>
      </c>
      <c r="AP21">
        <v>4.4332657485932572</v>
      </c>
      <c r="AQ21">
        <v>32.603343473094789</v>
      </c>
      <c r="AR21">
        <v>0.7631272034024057</v>
      </c>
      <c r="AS21">
        <v>1.1093067456566592</v>
      </c>
      <c r="AT21">
        <v>-1</v>
      </c>
      <c r="AU21">
        <v>-1</v>
      </c>
      <c r="AV21">
        <v>0.95490344531023408</v>
      </c>
      <c r="AW21">
        <v>61.216041986543445</v>
      </c>
      <c r="AX21">
        <v>61.413756362182625</v>
      </c>
      <c r="AY21">
        <v>0.2159002125927513</v>
      </c>
      <c r="AZ21">
        <v>8.6253490052604249</v>
      </c>
      <c r="BA21">
        <v>1464.4304937057555</v>
      </c>
    </row>
    <row r="22" spans="1:100" x14ac:dyDescent="0.25">
      <c r="A22">
        <v>3206</v>
      </c>
      <c r="B22" t="s">
        <v>1585</v>
      </c>
      <c r="C22">
        <v>2</v>
      </c>
      <c r="D22">
        <v>3.9748530369911679</v>
      </c>
      <c r="E22">
        <v>5.3960760854560225E-2</v>
      </c>
      <c r="F22">
        <v>0.21130546672387079</v>
      </c>
      <c r="G22">
        <v>0.21993189419939915</v>
      </c>
      <c r="H22">
        <v>9.7726945261066192E-2</v>
      </c>
      <c r="I22">
        <v>0</v>
      </c>
      <c r="J22">
        <v>5.8636167156639711</v>
      </c>
      <c r="K22">
        <v>9.7726945261066192E-2</v>
      </c>
      <c r="L22">
        <v>-1</v>
      </c>
      <c r="M22">
        <v>-1</v>
      </c>
      <c r="N22">
        <v>1.9545389052213238</v>
      </c>
      <c r="O22">
        <v>9.9356334729174804</v>
      </c>
      <c r="P22">
        <v>0.44106069322781261</v>
      </c>
      <c r="Q22">
        <v>1.3191323673710988</v>
      </c>
      <c r="R22">
        <v>0.43475936791365738</v>
      </c>
      <c r="S22">
        <v>0.33312265109582717</v>
      </c>
      <c r="T22">
        <v>0.2955258095163677</v>
      </c>
      <c r="U22">
        <v>9.167155414112102E-2</v>
      </c>
      <c r="V22">
        <v>2.4906182909778642E-3</v>
      </c>
      <c r="W22">
        <v>25.204594546582953</v>
      </c>
      <c r="X22">
        <v>0.86797356237031009</v>
      </c>
      <c r="Y22">
        <v>-1</v>
      </c>
      <c r="Z22">
        <v>-1</v>
      </c>
      <c r="AA22">
        <v>44.240121254762101</v>
      </c>
      <c r="AB22">
        <v>0.13318911665110808</v>
      </c>
      <c r="AC22">
        <v>0.13340872678466723</v>
      </c>
      <c r="AD22">
        <v>0.12868192670289449</v>
      </c>
      <c r="AE22">
        <v>19.073842076165477</v>
      </c>
      <c r="AF22">
        <v>-1</v>
      </c>
      <c r="AG22">
        <v>-1</v>
      </c>
      <c r="AH22">
        <v>-1</v>
      </c>
      <c r="AI22">
        <v>1.0986770615532709E-3</v>
      </c>
      <c r="AJ22">
        <v>2.4906182909778642E-3</v>
      </c>
      <c r="AK22">
        <v>7.1449457713703243E-2</v>
      </c>
      <c r="AL22">
        <v>0.10037849927554408</v>
      </c>
      <c r="AM22">
        <v>7.4873264686292074E-2</v>
      </c>
      <c r="AN22">
        <v>0.10856759552876169</v>
      </c>
      <c r="AO22">
        <v>2.2935858281323487</v>
      </c>
      <c r="AP22">
        <v>3.1515754621902321</v>
      </c>
      <c r="AQ22">
        <v>30.454667607829055</v>
      </c>
      <c r="AR22">
        <v>0.71583064178137379</v>
      </c>
      <c r="AS22">
        <v>0.95635559959822458</v>
      </c>
      <c r="AT22">
        <v>-1</v>
      </c>
      <c r="AU22">
        <v>-1</v>
      </c>
      <c r="AV22">
        <v>0.62865953223890414</v>
      </c>
      <c r="AW22">
        <v>56.427181533646355</v>
      </c>
      <c r="AX22">
        <v>56.562158784197067</v>
      </c>
      <c r="AY22">
        <v>0.17901314468525348</v>
      </c>
      <c r="AZ22">
        <v>2.1630106037043757</v>
      </c>
      <c r="BA22">
        <v>1459.8152916844285</v>
      </c>
    </row>
    <row r="23" spans="1:100" x14ac:dyDescent="0.25">
      <c r="A23">
        <v>3267</v>
      </c>
      <c r="B23" t="s">
        <v>1614</v>
      </c>
      <c r="C23">
        <v>3</v>
      </c>
      <c r="D23">
        <v>-0.3256393105995038</v>
      </c>
      <c r="E23">
        <v>0</v>
      </c>
      <c r="F23">
        <v>1.5607268163393861</v>
      </c>
      <c r="G23">
        <v>1.5607268163393861</v>
      </c>
      <c r="H23">
        <v>-6.7279466041518868E-4</v>
      </c>
      <c r="I23">
        <v>0</v>
      </c>
      <c r="J23">
        <v>-4.0367679624907282E-2</v>
      </c>
      <c r="K23">
        <v>-6.7279466041518868E-4</v>
      </c>
      <c r="L23">
        <v>-1.0000000000000011</v>
      </c>
      <c r="M23">
        <v>-1.0000000000000011</v>
      </c>
      <c r="N23">
        <v>-1.3455893208302844E-2</v>
      </c>
      <c r="O23">
        <v>1.1947198261149681</v>
      </c>
      <c r="P23">
        <v>-0.77538150505087355</v>
      </c>
      <c r="Q23">
        <v>8.7656461077060488</v>
      </c>
      <c r="R23">
        <v>2.5952175863985696</v>
      </c>
      <c r="S23">
        <v>0.33333333333333365</v>
      </c>
      <c r="T23">
        <v>2.100855548661219E-2</v>
      </c>
      <c r="U23">
        <v>-0.18120138635081831</v>
      </c>
      <c r="V23">
        <v>-8.1670385903176747E-3</v>
      </c>
      <c r="W23">
        <v>6.6258503415690013</v>
      </c>
      <c r="X23">
        <v>-0.73434285291944823</v>
      </c>
      <c r="Y23">
        <v>-1.0000000000000011</v>
      </c>
      <c r="Z23">
        <v>-1.0000000000000011</v>
      </c>
      <c r="AA23">
        <v>22.650656536344158</v>
      </c>
      <c r="AB23">
        <v>0.19290643862109927</v>
      </c>
      <c r="AC23">
        <v>0.16124513561946269</v>
      </c>
      <c r="AD23">
        <v>-8.5559802073030405E-2</v>
      </c>
      <c r="AE23">
        <v>13.429588608376582</v>
      </c>
      <c r="AF23">
        <v>-1.0000000000000011</v>
      </c>
      <c r="AG23">
        <v>-1.0000000000000011</v>
      </c>
      <c r="AH23">
        <v>-1.0000000000000011</v>
      </c>
      <c r="AI23">
        <v>0</v>
      </c>
      <c r="AJ23">
        <v>-8.1670385903176747E-3</v>
      </c>
      <c r="AK23">
        <v>1.0865188527076183E-2</v>
      </c>
      <c r="AL23">
        <v>-8.7116081665896156E-2</v>
      </c>
      <c r="AM23">
        <v>5.7259556701226557E-3</v>
      </c>
      <c r="AN23">
        <v>6.1134983010007943E-2</v>
      </c>
      <c r="AO23">
        <v>0.19747483438844782</v>
      </c>
      <c r="AP23">
        <v>1.0927941669207168</v>
      </c>
      <c r="AQ23">
        <v>6.5854826619440869</v>
      </c>
      <c r="AR23">
        <v>0.16497346387880987</v>
      </c>
      <c r="AS23">
        <v>-0.73501564757986348</v>
      </c>
      <c r="AT23">
        <v>-1.0000000000000011</v>
      </c>
      <c r="AU23">
        <v>-1.0000000000000011</v>
      </c>
      <c r="AV23">
        <v>4.1559444027379566</v>
      </c>
      <c r="AW23">
        <v>24.93817052937985</v>
      </c>
      <c r="AX23">
        <v>24.121466670348081</v>
      </c>
      <c r="AY23">
        <v>0.19838763417126631</v>
      </c>
      <c r="AZ23">
        <v>-30.500925238314473</v>
      </c>
      <c r="BA23">
        <v>1431.1435845632295</v>
      </c>
      <c r="CU23" t="e">
        <v>#N/A</v>
      </c>
      <c r="CV23" t="e">
        <v>#N/A</v>
      </c>
    </row>
    <row r="24" spans="1:100" x14ac:dyDescent="0.25">
      <c r="A24">
        <v>3528</v>
      </c>
      <c r="B24" t="s">
        <v>1732</v>
      </c>
      <c r="C24">
        <v>3</v>
      </c>
      <c r="D24">
        <v>4.4913278002060171</v>
      </c>
      <c r="E24">
        <v>0</v>
      </c>
      <c r="F24">
        <v>1.1899860233697588</v>
      </c>
      <c r="G24">
        <v>1.1899860233697588</v>
      </c>
      <c r="H24">
        <v>0.57509808622479586</v>
      </c>
      <c r="I24">
        <v>0</v>
      </c>
      <c r="J24">
        <v>34.505885173487748</v>
      </c>
      <c r="K24">
        <v>0.57509808622479586</v>
      </c>
      <c r="L24">
        <v>-0.99999999999999911</v>
      </c>
      <c r="M24">
        <v>-0.99999999999999911</v>
      </c>
      <c r="N24">
        <v>11.50196172449591</v>
      </c>
      <c r="O24">
        <v>40.187198997063518</v>
      </c>
      <c r="P24">
        <v>-3.6444242525894954E-2</v>
      </c>
      <c r="Q24">
        <v>-1.3778424460221443</v>
      </c>
      <c r="R24">
        <v>-0.56605567953786773</v>
      </c>
      <c r="S24">
        <v>0.33333333333333287</v>
      </c>
      <c r="T24">
        <v>0.39962164694698105</v>
      </c>
      <c r="U24">
        <v>0.5214463291325433</v>
      </c>
      <c r="V24">
        <v>0.2206350599180113</v>
      </c>
      <c r="W24">
        <v>35.997531324242928</v>
      </c>
      <c r="X24">
        <v>3.6337408837074072</v>
      </c>
      <c r="Y24">
        <v>-0.99999999999999911</v>
      </c>
      <c r="Z24">
        <v>-0.99999999999999911</v>
      </c>
      <c r="AA24">
        <v>93.399949794227837</v>
      </c>
      <c r="AB24">
        <v>0.47821507729838514</v>
      </c>
      <c r="AC24">
        <v>0.24778672111323796</v>
      </c>
      <c r="AD24">
        <v>0.43336768457883362</v>
      </c>
      <c r="AE24">
        <v>57.968474149522834</v>
      </c>
      <c r="AF24">
        <v>-0.99999999999999911</v>
      </c>
      <c r="AG24">
        <v>-0.99999999999999911</v>
      </c>
      <c r="AH24">
        <v>-0.99999999999999911</v>
      </c>
      <c r="AI24">
        <v>3.7698065095727318E-3</v>
      </c>
      <c r="AJ24">
        <v>0.2206350599180113</v>
      </c>
      <c r="AK24">
        <v>-0.27702653598625032</v>
      </c>
      <c r="AL24">
        <v>0.13185194570553521</v>
      </c>
      <c r="AM24">
        <v>-0.10003968243933976</v>
      </c>
      <c r="AN24">
        <v>0.15068985291463827</v>
      </c>
      <c r="AO24">
        <v>-3.8861247409147461</v>
      </c>
      <c r="AP24">
        <v>4.4265060513936367</v>
      </c>
      <c r="AQ24">
        <v>70.503416497730669</v>
      </c>
      <c r="AR24">
        <v>1.4750363693308688</v>
      </c>
      <c r="AS24">
        <v>4.2088389699322066</v>
      </c>
      <c r="AT24">
        <v>-0.99999999999999911</v>
      </c>
      <c r="AU24">
        <v>-0.99999999999999911</v>
      </c>
      <c r="AV24">
        <v>0.62393034383189117</v>
      </c>
      <c r="AW24">
        <v>138.01365484268493</v>
      </c>
      <c r="AX24">
        <v>160.15255696467756</v>
      </c>
      <c r="AY24">
        <v>0.53829599008491646</v>
      </c>
      <c r="AZ24">
        <v>87.475770588206046</v>
      </c>
      <c r="BA24">
        <v>1623.9933480337259</v>
      </c>
    </row>
    <row r="25" spans="1:100" x14ac:dyDescent="0.25">
      <c r="A25">
        <v>3633</v>
      </c>
      <c r="B25" t="s">
        <v>1786</v>
      </c>
      <c r="C25">
        <v>2</v>
      </c>
      <c r="D25">
        <v>5.2140985897498071</v>
      </c>
      <c r="E25">
        <v>0.32923199589900454</v>
      </c>
      <c r="F25">
        <v>0.89676091143847658</v>
      </c>
      <c r="G25">
        <v>0.90850005637067532</v>
      </c>
      <c r="H25">
        <v>0.24017762653382735</v>
      </c>
      <c r="I25">
        <v>0</v>
      </c>
      <c r="J25">
        <v>14.41065759202964</v>
      </c>
      <c r="K25">
        <v>0.24017762653382735</v>
      </c>
      <c r="L25">
        <v>-1</v>
      </c>
      <c r="M25">
        <v>-1</v>
      </c>
      <c r="N25">
        <v>4.803552530676547</v>
      </c>
      <c r="O25">
        <v>18.813774245191521</v>
      </c>
      <c r="P25">
        <v>1.8351623602296758</v>
      </c>
      <c r="Q25">
        <v>4.5775098969216215</v>
      </c>
      <c r="R25">
        <v>1.5049682640202833</v>
      </c>
      <c r="S25">
        <v>0.35975075406633311</v>
      </c>
      <c r="T25">
        <v>0.40795019487833667</v>
      </c>
      <c r="U25">
        <v>0.23088454653860344</v>
      </c>
      <c r="V25">
        <v>2.0898549198851195E-2</v>
      </c>
      <c r="W25">
        <v>33.990907864562594</v>
      </c>
      <c r="X25">
        <v>1.512891478102679</v>
      </c>
      <c r="Y25">
        <v>-1</v>
      </c>
      <c r="Z25">
        <v>-1</v>
      </c>
      <c r="AA25">
        <v>62.329725213020438</v>
      </c>
      <c r="AB25">
        <v>0.28934244177743812</v>
      </c>
      <c r="AC25">
        <v>0.28962131172483252</v>
      </c>
      <c r="AD25">
        <v>0.28355302620113265</v>
      </c>
      <c r="AE25">
        <v>33.45969895755465</v>
      </c>
      <c r="AF25">
        <v>-1</v>
      </c>
      <c r="AG25">
        <v>-1</v>
      </c>
      <c r="AH25">
        <v>-1</v>
      </c>
      <c r="AI25">
        <v>1.119252983467924E-2</v>
      </c>
      <c r="AJ25">
        <v>2.0898549198851195E-2</v>
      </c>
      <c r="AK25">
        <v>-0.11667503315199181</v>
      </c>
      <c r="AL25">
        <v>0.28850299014123915</v>
      </c>
      <c r="AM25">
        <v>-0.1442397267085232</v>
      </c>
      <c r="AN25">
        <v>0.32768058692357693</v>
      </c>
      <c r="AO25">
        <v>-3.2858891340831802</v>
      </c>
      <c r="AP25">
        <v>8.7310504244057618</v>
      </c>
      <c r="AQ25">
        <v>39.808318266922207</v>
      </c>
      <c r="AR25">
        <v>0.92172280166035669</v>
      </c>
      <c r="AS25">
        <v>1.6221850116866774</v>
      </c>
      <c r="AT25">
        <v>-1</v>
      </c>
      <c r="AU25">
        <v>-1</v>
      </c>
      <c r="AV25">
        <v>2.0488698309883517</v>
      </c>
      <c r="AW25">
        <v>77.274126601373581</v>
      </c>
      <c r="AX25">
        <v>77.682212123357672</v>
      </c>
      <c r="AY25">
        <v>0.33959052753881391</v>
      </c>
      <c r="AZ25">
        <v>30.294967045409059</v>
      </c>
      <c r="BA25">
        <v>1495.6502822065856</v>
      </c>
    </row>
    <row r="26" spans="1:100" x14ac:dyDescent="0.25">
      <c r="A26">
        <v>3928</v>
      </c>
      <c r="B26" t="s">
        <v>1894</v>
      </c>
      <c r="C26">
        <v>2</v>
      </c>
      <c r="D26">
        <v>5.112707543780723</v>
      </c>
      <c r="E26">
        <v>0.30671019754820278</v>
      </c>
      <c r="F26">
        <v>0.8406791733599267</v>
      </c>
      <c r="G26">
        <v>0.85216364586014826</v>
      </c>
      <c r="H26">
        <v>0.22852277448202668</v>
      </c>
      <c r="I26">
        <v>0</v>
      </c>
      <c r="J26">
        <v>13.711366468921597</v>
      </c>
      <c r="K26">
        <v>0.22852277448202668</v>
      </c>
      <c r="L26">
        <v>-1</v>
      </c>
      <c r="M26">
        <v>-1</v>
      </c>
      <c r="N26">
        <v>4.5704554896405334</v>
      </c>
      <c r="O26">
        <v>18.087393604036251</v>
      </c>
      <c r="P26">
        <v>1.7211014899768755</v>
      </c>
      <c r="Q26">
        <v>4.3109200308955842</v>
      </c>
      <c r="R26">
        <v>1.4174072482553925</v>
      </c>
      <c r="S26">
        <v>0.35757212917125719</v>
      </c>
      <c r="T26">
        <v>0.3987519968304139</v>
      </c>
      <c r="U26">
        <v>0.21949459167433449</v>
      </c>
      <c r="V26">
        <v>1.9392472082236822E-2</v>
      </c>
      <c r="W26">
        <v>33.272040247455593</v>
      </c>
      <c r="X26">
        <v>1.4601263889766807</v>
      </c>
      <c r="Y26">
        <v>-1</v>
      </c>
      <c r="Z26">
        <v>-1</v>
      </c>
      <c r="AA26">
        <v>60.849692573475011</v>
      </c>
      <c r="AB26">
        <v>0.2765664839126995</v>
      </c>
      <c r="AC26">
        <v>0.27684050541460592</v>
      </c>
      <c r="AD26">
        <v>0.27088197587252455</v>
      </c>
      <c r="AE26">
        <v>32.282694873804928</v>
      </c>
      <c r="AF26">
        <v>-1</v>
      </c>
      <c r="AG26">
        <v>-1</v>
      </c>
      <c r="AH26">
        <v>-1</v>
      </c>
      <c r="AI26">
        <v>1.0366683586333242E-2</v>
      </c>
      <c r="AJ26">
        <v>1.9392472082236822E-2</v>
      </c>
      <c r="AK26">
        <v>-0.10128329835107681</v>
      </c>
      <c r="AL26">
        <v>0.27311125534032415</v>
      </c>
      <c r="AM26">
        <v>-0.1263126134471676</v>
      </c>
      <c r="AN26">
        <v>0.30975347366222139</v>
      </c>
      <c r="AO26">
        <v>-2.8293946152059117</v>
      </c>
      <c r="AP26">
        <v>8.2745559055284925</v>
      </c>
      <c r="AQ26">
        <v>39.043032951317301</v>
      </c>
      <c r="AR26">
        <v>0.9048773738914262</v>
      </c>
      <c r="AS26">
        <v>1.5677090118508508</v>
      </c>
      <c r="AT26">
        <v>-1</v>
      </c>
      <c r="AU26">
        <v>-1</v>
      </c>
      <c r="AV26">
        <v>1.9326728372886555</v>
      </c>
      <c r="AW26">
        <v>75.568497268291281</v>
      </c>
      <c r="AX26">
        <v>75.954237958581786</v>
      </c>
      <c r="AY26">
        <v>0.32645260764048722</v>
      </c>
      <c r="AZ26">
        <v>27.99330174394262</v>
      </c>
      <c r="BA26">
        <v>1543.0542797649084</v>
      </c>
    </row>
    <row r="27" spans="1:100" x14ac:dyDescent="0.25">
      <c r="A27">
        <v>4009</v>
      </c>
      <c r="B27" t="s">
        <v>1942</v>
      </c>
      <c r="C27">
        <v>3</v>
      </c>
      <c r="D27">
        <v>2.3179182695156944</v>
      </c>
      <c r="E27">
        <v>0.30562285251947768</v>
      </c>
      <c r="F27">
        <v>0.65924028155998748</v>
      </c>
      <c r="G27">
        <v>0.75865459087912612</v>
      </c>
      <c r="H27">
        <v>-0.18130357969544336</v>
      </c>
      <c r="I27">
        <v>0</v>
      </c>
      <c r="J27">
        <v>-10.878214781726596</v>
      </c>
      <c r="K27">
        <v>-0.18130357969544336</v>
      </c>
      <c r="L27">
        <v>-1.0000000000000002</v>
      </c>
      <c r="M27">
        <v>-1.0000000000000002</v>
      </c>
      <c r="N27">
        <v>-3.6260715939088666</v>
      </c>
      <c r="O27">
        <v>-7.8016419213317745</v>
      </c>
      <c r="P27">
        <v>-0.29738847194630724</v>
      </c>
      <c r="Q27">
        <v>0.96821754914802227</v>
      </c>
      <c r="R27">
        <v>0.13566685006384024</v>
      </c>
      <c r="S27">
        <v>0.33333333333333326</v>
      </c>
      <c r="T27">
        <v>0.38555376171919775</v>
      </c>
      <c r="U27">
        <v>-8.2504216887032994E-2</v>
      </c>
      <c r="V27">
        <v>1.9999396488988359E-2</v>
      </c>
      <c r="W27">
        <v>33.507434173997162</v>
      </c>
      <c r="X27">
        <v>0.74180183908530151</v>
      </c>
      <c r="Y27">
        <v>-1.0000000000000002</v>
      </c>
      <c r="Z27">
        <v>-1.0000000000000002</v>
      </c>
      <c r="AA27">
        <v>66.677801835417725</v>
      </c>
      <c r="AB27">
        <v>0.43699896904495916</v>
      </c>
      <c r="AC27">
        <v>0.31231716321024433</v>
      </c>
      <c r="AD27">
        <v>-8.8622116028069645E-2</v>
      </c>
      <c r="AE27">
        <v>33.034700811356707</v>
      </c>
      <c r="AF27">
        <v>-1.0000000000000002</v>
      </c>
      <c r="AG27">
        <v>-1.0000000000000002</v>
      </c>
      <c r="AH27">
        <v>-1.0000000000000002</v>
      </c>
      <c r="AI27">
        <v>0</v>
      </c>
      <c r="AJ27">
        <v>1.9999396488988359E-2</v>
      </c>
      <c r="AK27">
        <v>-3.9697538994847452E-2</v>
      </c>
      <c r="AL27">
        <v>-9.8878976586884687E-2</v>
      </c>
      <c r="AM27">
        <v>-4.9348379091254821E-2</v>
      </c>
      <c r="AN27">
        <v>-2.1180429752546449E-2</v>
      </c>
      <c r="AO27">
        <v>-1.4321971722556082</v>
      </c>
      <c r="AP27">
        <v>-1.0239056267480851</v>
      </c>
      <c r="AQ27">
        <v>22.629219392270567</v>
      </c>
      <c r="AR27">
        <v>0.65638227465448662</v>
      </c>
      <c r="AS27">
        <v>0.5604982593898582</v>
      </c>
      <c r="AT27">
        <v>-1.0000000000000002</v>
      </c>
      <c r="AU27">
        <v>-1.0000000000000002</v>
      </c>
      <c r="AV27">
        <v>0.89432144094296639</v>
      </c>
      <c r="AW27">
        <v>57.852254287337843</v>
      </c>
      <c r="AX27">
        <v>59.852193936236681</v>
      </c>
      <c r="AY27">
        <v>0.24183798970123899</v>
      </c>
      <c r="AZ27">
        <v>-7.4971343385784834</v>
      </c>
      <c r="BA27">
        <v>1474.4694648916909</v>
      </c>
      <c r="CU27" t="e">
        <v>#N/A</v>
      </c>
      <c r="CV27" t="e">
        <v>#N/A</v>
      </c>
    </row>
    <row r="28" spans="1:100" x14ac:dyDescent="0.25">
      <c r="A28">
        <v>4011</v>
      </c>
      <c r="B28" t="s">
        <v>1944</v>
      </c>
      <c r="C28">
        <v>2</v>
      </c>
      <c r="D28">
        <v>4.0602374306172706</v>
      </c>
      <c r="E28">
        <v>7.2927032256266761E-2</v>
      </c>
      <c r="F28">
        <v>0.25853355430859659</v>
      </c>
      <c r="G28">
        <v>0.26737444895891171</v>
      </c>
      <c r="H28">
        <v>0.10754184031154601</v>
      </c>
      <c r="I28">
        <v>0</v>
      </c>
      <c r="J28">
        <v>6.4525104186927607</v>
      </c>
      <c r="K28">
        <v>0.10754184031154601</v>
      </c>
      <c r="L28">
        <v>-1</v>
      </c>
      <c r="M28">
        <v>-1</v>
      </c>
      <c r="N28">
        <v>2.1508368062309202</v>
      </c>
      <c r="O28">
        <v>10.547340058977296</v>
      </c>
      <c r="P28">
        <v>0.5371147199903975</v>
      </c>
      <c r="Q28">
        <v>1.543635565261352</v>
      </c>
      <c r="R28">
        <v>0.50849708473976085</v>
      </c>
      <c r="S28">
        <v>0.33495733544913298</v>
      </c>
      <c r="T28">
        <v>0.30327188369153851</v>
      </c>
      <c r="U28">
        <v>0.10126337144825105</v>
      </c>
      <c r="V28">
        <v>3.7589303014435365E-3</v>
      </c>
      <c r="W28">
        <v>25.809974193251538</v>
      </c>
      <c r="X28">
        <v>0.91240860194002082</v>
      </c>
      <c r="Y28">
        <v>-1</v>
      </c>
      <c r="Z28">
        <v>-1</v>
      </c>
      <c r="AA28">
        <v>45.486500442061924</v>
      </c>
      <c r="AB28">
        <v>0.14394812801002002</v>
      </c>
      <c r="AC28">
        <v>0.14417182116268659</v>
      </c>
      <c r="AD28">
        <v>0.13935259232798253</v>
      </c>
      <c r="AE28">
        <v>20.065031968979675</v>
      </c>
      <c r="AF28">
        <v>-1</v>
      </c>
      <c r="AG28">
        <v>-1</v>
      </c>
      <c r="AH28">
        <v>-1</v>
      </c>
      <c r="AI28">
        <v>1.794146572390702E-3</v>
      </c>
      <c r="AJ28">
        <v>3.7589303014435365E-3</v>
      </c>
      <c r="AK28">
        <v>5.8487623359704893E-2</v>
      </c>
      <c r="AL28">
        <v>0.11334033362954243</v>
      </c>
      <c r="AM28">
        <v>5.9776313267583606E-2</v>
      </c>
      <c r="AN28">
        <v>0.12366454694747016</v>
      </c>
      <c r="AO28">
        <v>1.9091583146824944</v>
      </c>
      <c r="AP28">
        <v>3.5360029756400864</v>
      </c>
      <c r="AQ28">
        <v>31.099136968997392</v>
      </c>
      <c r="AR28">
        <v>0.73001667390753422</v>
      </c>
      <c r="AS28">
        <v>1.0022314475954532</v>
      </c>
      <c r="AT28">
        <v>-1</v>
      </c>
      <c r="AU28">
        <v>-1</v>
      </c>
      <c r="AV28">
        <v>0.72651245163032452</v>
      </c>
      <c r="AW28">
        <v>57.863542357860858</v>
      </c>
      <c r="AX28">
        <v>58.017336850965876</v>
      </c>
      <c r="AY28">
        <v>0.19007697496045328</v>
      </c>
      <c r="AZ28">
        <v>4.1013109162968311</v>
      </c>
      <c r="BA28">
        <v>1444.1238900351925</v>
      </c>
    </row>
    <row r="29" spans="1:100" x14ac:dyDescent="0.25">
      <c r="A29">
        <v>4230</v>
      </c>
      <c r="B29" t="s">
        <v>2050</v>
      </c>
      <c r="C29">
        <v>3</v>
      </c>
      <c r="D29">
        <v>3.1576570165584075</v>
      </c>
      <c r="E29">
        <v>0.18512142252703112</v>
      </c>
      <c r="F29">
        <v>0.13626484351911122</v>
      </c>
      <c r="G29">
        <v>0.18574093603183456</v>
      </c>
      <c r="H29">
        <v>0.13685479209987708</v>
      </c>
      <c r="I29">
        <v>0</v>
      </c>
      <c r="J29">
        <v>8.2112875259926206</v>
      </c>
      <c r="K29">
        <v>0.13685479209987708</v>
      </c>
      <c r="L29">
        <v>-1.0000000000000007</v>
      </c>
      <c r="M29">
        <v>-1.0000000000000007</v>
      </c>
      <c r="N29">
        <v>2.7370958419975415</v>
      </c>
      <c r="O29">
        <v>11.554685478582861</v>
      </c>
      <c r="P29">
        <v>0.70549323065568226</v>
      </c>
      <c r="Q29">
        <v>1.6054824652465505</v>
      </c>
      <c r="R29">
        <v>0.53511550811229613</v>
      </c>
      <c r="S29">
        <v>0.3333333333333337</v>
      </c>
      <c r="T29">
        <v>0.22589360784847731</v>
      </c>
      <c r="U29">
        <v>0.16146320720081375</v>
      </c>
      <c r="V29">
        <v>1.1870838971929058E-2</v>
      </c>
      <c r="W29">
        <v>23.828247810187086</v>
      </c>
      <c r="X29">
        <v>0.98594310764567517</v>
      </c>
      <c r="Y29">
        <v>-1.0000000000000007</v>
      </c>
      <c r="Z29">
        <v>-1.0000000000000007</v>
      </c>
      <c r="AA29">
        <v>52.713440543210147</v>
      </c>
      <c r="AB29">
        <v>-1.295555591114279E-2</v>
      </c>
      <c r="AC29">
        <v>0.29919796444313268</v>
      </c>
      <c r="AD29">
        <v>0.28075913596622598</v>
      </c>
      <c r="AE29">
        <v>28.350077224910777</v>
      </c>
      <c r="AF29">
        <v>-1.0000000000000007</v>
      </c>
      <c r="AG29">
        <v>-1.0000000000000007</v>
      </c>
      <c r="AH29">
        <v>-1.0000000000000007</v>
      </c>
      <c r="AI29">
        <v>0</v>
      </c>
      <c r="AJ29">
        <v>1.1870838971929058E-2</v>
      </c>
      <c r="AK29">
        <v>8.1774342579653658E-2</v>
      </c>
      <c r="AL29">
        <v>5.9673802431887815E-2</v>
      </c>
      <c r="AM29">
        <v>-5.2010922354779478E-2</v>
      </c>
      <c r="AN29">
        <v>-0.16577676206138917</v>
      </c>
      <c r="AO29">
        <v>-0.8914013459712179</v>
      </c>
      <c r="AP29">
        <v>-3.8460500393752892</v>
      </c>
      <c r="AQ29">
        <v>32.039535336179704</v>
      </c>
      <c r="AR29">
        <v>0.73256098735455422</v>
      </c>
      <c r="AS29">
        <v>1.1227978997455523</v>
      </c>
      <c r="AT29">
        <v>-1.0000000000000007</v>
      </c>
      <c r="AU29">
        <v>-1.0000000000000007</v>
      </c>
      <c r="AV29">
        <v>0.72085644414413053</v>
      </c>
      <c r="AW29">
        <v>60.422075982417724</v>
      </c>
      <c r="AX29">
        <v>61.60915987961063</v>
      </c>
      <c r="AY29">
        <v>0.12040812169534103</v>
      </c>
      <c r="AZ29">
        <v>-1.4648119959703298</v>
      </c>
      <c r="BA29">
        <v>1413.1360670311942</v>
      </c>
      <c r="CU29" t="e">
        <v>#N/A</v>
      </c>
      <c r="CV29" t="e">
        <v>#N/A</v>
      </c>
    </row>
    <row r="30" spans="1:100" x14ac:dyDescent="0.25">
      <c r="A30">
        <v>4329</v>
      </c>
      <c r="B30" t="s">
        <v>2100</v>
      </c>
      <c r="C30">
        <v>3</v>
      </c>
      <c r="D30">
        <v>4.8692771451661638</v>
      </c>
      <c r="E30">
        <v>-1.4248947153260312E-2</v>
      </c>
      <c r="F30">
        <v>-0.52186395707454336</v>
      </c>
      <c r="G30">
        <v>-0.52186395707454336</v>
      </c>
      <c r="H30">
        <v>-4.911173447757352E-2</v>
      </c>
      <c r="I30">
        <v>0</v>
      </c>
      <c r="J30">
        <v>-2.9467040686544133</v>
      </c>
      <c r="K30">
        <v>-4.911173447757352E-2</v>
      </c>
      <c r="L30">
        <v>-0.99999999999999956</v>
      </c>
      <c r="M30">
        <v>-0.99999999999999956</v>
      </c>
      <c r="N30">
        <v>-0.98223468955147064</v>
      </c>
      <c r="O30">
        <v>1.4007091194372039</v>
      </c>
      <c r="P30">
        <v>-0.3827711012814824</v>
      </c>
      <c r="Q30">
        <v>-2.7977791134418202</v>
      </c>
      <c r="R30">
        <v>-1.1896283198535156</v>
      </c>
      <c r="S30">
        <v>0.35644715220522089</v>
      </c>
      <c r="T30">
        <v>0.3885257992495933</v>
      </c>
      <c r="U30">
        <v>0.4501348720017968</v>
      </c>
      <c r="V30">
        <v>8.4036994920567376E-2</v>
      </c>
      <c r="W30">
        <v>53.13026211419006</v>
      </c>
      <c r="X30">
        <v>3.1421781130976463</v>
      </c>
      <c r="Y30">
        <v>-0.99999999999999956</v>
      </c>
      <c r="Z30">
        <v>-0.99999999999999956</v>
      </c>
      <c r="AA30">
        <v>76.105019506239117</v>
      </c>
      <c r="AB30">
        <v>0.19561001522380039</v>
      </c>
      <c r="AC30">
        <v>0.31040903807839976</v>
      </c>
      <c r="AD30">
        <v>-2.2731339064148405E-2</v>
      </c>
      <c r="AE30">
        <v>24.164385711902579</v>
      </c>
      <c r="AF30">
        <v>-0.99999999999999956</v>
      </c>
      <c r="AG30">
        <v>-0.99999999999999956</v>
      </c>
      <c r="AH30">
        <v>-0.99999999999999956</v>
      </c>
      <c r="AI30">
        <v>-3.0078477371942997E-2</v>
      </c>
      <c r="AJ30">
        <v>8.4036994920567376E-2</v>
      </c>
      <c r="AK30">
        <v>0.14364599705091508</v>
      </c>
      <c r="AL30">
        <v>1.0443322454261312E-2</v>
      </c>
      <c r="AM30">
        <v>1.2231891055069305E-2</v>
      </c>
      <c r="AN30">
        <v>0.49080028483859156</v>
      </c>
      <c r="AO30">
        <v>1.0240272616313075</v>
      </c>
      <c r="AP30">
        <v>12.3222237332361</v>
      </c>
      <c r="AQ30">
        <v>50.183558045535648</v>
      </c>
      <c r="AR30">
        <v>1.2791448183771792</v>
      </c>
      <c r="AS30">
        <v>3.0930663786200725</v>
      </c>
      <c r="AT30">
        <v>-0.99999999999999956</v>
      </c>
      <c r="AU30">
        <v>-0.99999999999999956</v>
      </c>
      <c r="AV30">
        <v>-1.7114922769280594</v>
      </c>
      <c r="AW30">
        <v>89.827952358912498</v>
      </c>
      <c r="AX30">
        <v>97.630082303530372</v>
      </c>
      <c r="AY30">
        <v>0.20359014819167082</v>
      </c>
      <c r="AZ30">
        <v>17.820120491587133</v>
      </c>
      <c r="BA30">
        <v>1518.0257929524485</v>
      </c>
    </row>
    <row r="31" spans="1:100" x14ac:dyDescent="0.25">
      <c r="A31">
        <v>4506</v>
      </c>
      <c r="B31" t="s">
        <v>2179</v>
      </c>
      <c r="C31">
        <v>3</v>
      </c>
      <c r="D31">
        <v>6.8038164264201422</v>
      </c>
      <c r="E31">
        <v>0</v>
      </c>
      <c r="F31">
        <v>-0.25232193266880976</v>
      </c>
      <c r="G31">
        <v>-0.25232193266880976</v>
      </c>
      <c r="H31">
        <v>0.36543633270353287</v>
      </c>
      <c r="I31">
        <v>0</v>
      </c>
      <c r="J31">
        <v>21.926179962211972</v>
      </c>
      <c r="K31">
        <v>0.36543633270353287</v>
      </c>
      <c r="L31">
        <v>-1.0000000000000016</v>
      </c>
      <c r="M31">
        <v>-1.0000000000000016</v>
      </c>
      <c r="N31">
        <v>7.3087266540706572</v>
      </c>
      <c r="O31">
        <v>28.477674455963307</v>
      </c>
      <c r="P31">
        <v>-0.14185312311967879</v>
      </c>
      <c r="Q31">
        <v>-0.68703880263678363</v>
      </c>
      <c r="R31">
        <v>-0.37986001126929148</v>
      </c>
      <c r="S31">
        <v>0.33333333333333393</v>
      </c>
      <c r="T31">
        <v>0.16820576768006304</v>
      </c>
      <c r="U31">
        <v>0.29834140556479133</v>
      </c>
      <c r="V31">
        <v>5.4227733724020589E-4</v>
      </c>
      <c r="W31">
        <v>17.399458048475822</v>
      </c>
      <c r="X31">
        <v>1.1589162204378414</v>
      </c>
      <c r="Y31">
        <v>-1.0000000000000016</v>
      </c>
      <c r="Z31">
        <v>-1.0000000000000016</v>
      </c>
      <c r="AA31">
        <v>31.131155470176758</v>
      </c>
      <c r="AB31">
        <v>8.2616667697971435E-2</v>
      </c>
      <c r="AC31">
        <v>9.3546332978785979E-2</v>
      </c>
      <c r="AD31">
        <v>0.10606814798264737</v>
      </c>
      <c r="AE31">
        <v>14.111557432970239</v>
      </c>
      <c r="AF31">
        <v>-1.0000000000000016</v>
      </c>
      <c r="AG31">
        <v>-1.0000000000000016</v>
      </c>
      <c r="AH31">
        <v>-1.0000000000000016</v>
      </c>
      <c r="AI31">
        <v>0</v>
      </c>
      <c r="AJ31">
        <v>5.4227733724020589E-4</v>
      </c>
      <c r="AK31">
        <v>0.18192140848100671</v>
      </c>
      <c r="AL31">
        <v>-0.10978484758002853</v>
      </c>
      <c r="AM31">
        <v>0.22904301638193442</v>
      </c>
      <c r="AN31">
        <v>0.14209370089041901</v>
      </c>
      <c r="AO31">
        <v>6.6356824519533912</v>
      </c>
      <c r="AP31">
        <v>3.0034182843603321</v>
      </c>
      <c r="AQ31">
        <v>39.32563801068779</v>
      </c>
      <c r="AR31">
        <v>0.80042278391542854</v>
      </c>
      <c r="AS31">
        <v>1.5243525531413744</v>
      </c>
      <c r="AT31">
        <v>-1.0000000000000016</v>
      </c>
      <c r="AU31">
        <v>-1.0000000000000016</v>
      </c>
      <c r="AV31">
        <v>-0.63218194393810123</v>
      </c>
      <c r="AW31">
        <v>62.612248210500439</v>
      </c>
      <c r="AX31">
        <v>62.666475944224459</v>
      </c>
      <c r="AY31">
        <v>4.6011049108646097E-2</v>
      </c>
      <c r="AZ31">
        <v>-41.463847453025529</v>
      </c>
      <c r="BA31">
        <v>1400.2658222035313</v>
      </c>
      <c r="CU31" t="e">
        <v>#N/A</v>
      </c>
      <c r="CV31" t="e">
        <v>#N/A</v>
      </c>
    </row>
    <row r="32" spans="1:100" x14ac:dyDescent="0.25">
      <c r="A32">
        <v>4536</v>
      </c>
      <c r="B32" t="s">
        <v>2198</v>
      </c>
      <c r="C32">
        <v>2</v>
      </c>
      <c r="D32">
        <v>4.6116496684738744</v>
      </c>
      <c r="E32">
        <v>0.19541117383379256</v>
      </c>
      <c r="F32">
        <v>0.56353244648109047</v>
      </c>
      <c r="G32">
        <v>0.57375836970365024</v>
      </c>
      <c r="H32">
        <v>0.17092641229565031</v>
      </c>
      <c r="I32">
        <v>0</v>
      </c>
      <c r="J32">
        <v>10.255584737739019</v>
      </c>
      <c r="K32">
        <v>0.17092641229565031</v>
      </c>
      <c r="L32">
        <v>-1</v>
      </c>
      <c r="M32">
        <v>-1</v>
      </c>
      <c r="N32">
        <v>3.4185282459130066</v>
      </c>
      <c r="O32">
        <v>14.497739929566189</v>
      </c>
      <c r="P32">
        <v>1.1574314266268588</v>
      </c>
      <c r="Q32">
        <v>2.9934767540003708</v>
      </c>
      <c r="R32">
        <v>0.98469510785353531</v>
      </c>
      <c r="S32">
        <v>0.34680572321712405</v>
      </c>
      <c r="T32">
        <v>0.35329601473166855</v>
      </c>
      <c r="U32">
        <v>0.16320730782609744</v>
      </c>
      <c r="V32">
        <v>1.1949686648016536E-2</v>
      </c>
      <c r="W32">
        <v>29.719514702306768</v>
      </c>
      <c r="X32">
        <v>1.1993699957946766</v>
      </c>
      <c r="Y32">
        <v>-1</v>
      </c>
      <c r="Z32">
        <v>-1</v>
      </c>
      <c r="AA32">
        <v>53.535614661885681</v>
      </c>
      <c r="AB32">
        <v>0.21342980116590482</v>
      </c>
      <c r="AC32">
        <v>0.21367986244754239</v>
      </c>
      <c r="AD32">
        <v>0.20826372891712369</v>
      </c>
      <c r="AE32">
        <v>26.466134251568711</v>
      </c>
      <c r="AF32">
        <v>-1</v>
      </c>
      <c r="AG32">
        <v>-1</v>
      </c>
      <c r="AH32">
        <v>-1</v>
      </c>
      <c r="AI32">
        <v>6.2854872383583896E-3</v>
      </c>
      <c r="AJ32">
        <v>1.1949686648016536E-2</v>
      </c>
      <c r="AK32">
        <v>-2.521987615317893E-2</v>
      </c>
      <c r="AL32">
        <v>0.19704783314242624</v>
      </c>
      <c r="AM32">
        <v>-3.7719767843632387E-2</v>
      </c>
      <c r="AN32">
        <v>0.22116062805868614</v>
      </c>
      <c r="AO32">
        <v>-0.57347377395520249</v>
      </c>
      <c r="AP32">
        <v>6.0186350642777828</v>
      </c>
      <c r="AQ32">
        <v>35.261118773634941</v>
      </c>
      <c r="AR32">
        <v>0.82163004010705099</v>
      </c>
      <c r="AS32">
        <v>1.2984975793020788</v>
      </c>
      <c r="AT32">
        <v>-1</v>
      </c>
      <c r="AU32">
        <v>-1</v>
      </c>
      <c r="AV32">
        <v>1.3584464031519996</v>
      </c>
      <c r="AW32">
        <v>67.13955759687461</v>
      </c>
      <c r="AX32">
        <v>67.414873803568199</v>
      </c>
      <c r="AY32">
        <v>0.26152716804876674</v>
      </c>
      <c r="AZ32">
        <v>16.61885033556166</v>
      </c>
      <c r="BA32">
        <v>1510.5179747191428</v>
      </c>
    </row>
    <row r="33" spans="1:100" x14ac:dyDescent="0.25">
      <c r="A33">
        <v>4646</v>
      </c>
      <c r="B33" t="s">
        <v>2264</v>
      </c>
      <c r="C33">
        <v>3</v>
      </c>
      <c r="D33">
        <v>6.7873250998381582</v>
      </c>
      <c r="E33">
        <v>8.3709797413098974E-2</v>
      </c>
      <c r="F33">
        <v>0.59517768103180535</v>
      </c>
      <c r="G33">
        <v>0.61636309780822929</v>
      </c>
      <c r="H33">
        <v>0.68293780384629765</v>
      </c>
      <c r="I33">
        <v>0</v>
      </c>
      <c r="J33">
        <v>40.976268230777848</v>
      </c>
      <c r="K33">
        <v>0.68293780384629765</v>
      </c>
      <c r="L33">
        <v>-1.0000000000000002</v>
      </c>
      <c r="M33">
        <v>-1.0000000000000002</v>
      </c>
      <c r="N33">
        <v>13.658756076925947</v>
      </c>
      <c r="O33">
        <v>48.379956428424244</v>
      </c>
      <c r="P33">
        <v>-0.45733732337075023</v>
      </c>
      <c r="Q33">
        <v>1.3572352359162745</v>
      </c>
      <c r="R33">
        <v>0.32819820804284827</v>
      </c>
      <c r="S33">
        <v>0.33333333333333343</v>
      </c>
      <c r="T33">
        <v>0.3598318281805945</v>
      </c>
      <c r="U33">
        <v>0.40737357079349434</v>
      </c>
      <c r="V33">
        <v>0</v>
      </c>
      <c r="W33">
        <v>16.704037138445003</v>
      </c>
      <c r="X33">
        <v>1.66622013568887</v>
      </c>
      <c r="Y33">
        <v>-1.0000000000000002</v>
      </c>
      <c r="Z33">
        <v>-1.0000000000000002</v>
      </c>
      <c r="AA33">
        <v>53.2855241423959</v>
      </c>
      <c r="AB33">
        <v>0.31202404630830344</v>
      </c>
      <c r="AC33">
        <v>7.8171249838506707E-2</v>
      </c>
      <c r="AD33">
        <v>0.3348704797713507</v>
      </c>
      <c r="AE33">
        <v>36.253288795908034</v>
      </c>
      <c r="AF33">
        <v>-1.0000000000000002</v>
      </c>
      <c r="AG33">
        <v>-1.0000000000000002</v>
      </c>
      <c r="AH33">
        <v>-1.0000000000000002</v>
      </c>
      <c r="AI33">
        <v>-8.5669082063502197E-4</v>
      </c>
      <c r="AJ33">
        <v>0</v>
      </c>
      <c r="AK33">
        <v>8.2238768669546269E-2</v>
      </c>
      <c r="AL33">
        <v>0.4443396604033078</v>
      </c>
      <c r="AM33">
        <v>0.17468170726099508</v>
      </c>
      <c r="AN33">
        <v>-3.0374207299799574E-4</v>
      </c>
      <c r="AO33">
        <v>4.77823652487261</v>
      </c>
      <c r="AP33">
        <v>2.2141047501915896</v>
      </c>
      <c r="AQ33">
        <v>57.680305369222857</v>
      </c>
      <c r="AR33">
        <v>1.1005387323074223</v>
      </c>
      <c r="AS33">
        <v>2.3491579395351665</v>
      </c>
      <c r="AT33">
        <v>-1.0000000000000002</v>
      </c>
      <c r="AU33">
        <v>-1.0000000000000002</v>
      </c>
      <c r="AV33">
        <v>0.944561305851078</v>
      </c>
      <c r="AW33">
        <v>103.8795853210117</v>
      </c>
      <c r="AX33">
        <v>103.86245150459901</v>
      </c>
      <c r="AY33">
        <v>0.12762225731165103</v>
      </c>
      <c r="AZ33">
        <v>18.353146319334328</v>
      </c>
      <c r="BA33">
        <v>1526.7944524417526</v>
      </c>
    </row>
    <row r="34" spans="1:100" x14ac:dyDescent="0.25">
      <c r="A34">
        <v>4818</v>
      </c>
      <c r="B34" t="s">
        <v>2350</v>
      </c>
      <c r="C34">
        <v>3</v>
      </c>
      <c r="D34">
        <v>2.9239060356675877</v>
      </c>
      <c r="E34">
        <v>-0.30964409293179956</v>
      </c>
      <c r="F34">
        <v>1.5521359368419645</v>
      </c>
      <c r="G34">
        <v>1.4687390452398281</v>
      </c>
      <c r="H34">
        <v>0.10250778365245536</v>
      </c>
      <c r="I34">
        <v>0</v>
      </c>
      <c r="J34">
        <v>6.1504670191473219</v>
      </c>
      <c r="K34">
        <v>0.10250778365245536</v>
      </c>
      <c r="L34">
        <v>-0.99999999999999778</v>
      </c>
      <c r="M34">
        <v>-0.99999999999999778</v>
      </c>
      <c r="N34">
        <v>2.0501556730491068</v>
      </c>
      <c r="O34">
        <v>10.543112100054739</v>
      </c>
      <c r="P34">
        <v>2.5644779350371114</v>
      </c>
      <c r="Q34">
        <v>0.35716624362514565</v>
      </c>
      <c r="R34">
        <v>0.34515665766714593</v>
      </c>
      <c r="S34">
        <v>0.33333333333333248</v>
      </c>
      <c r="T34">
        <v>0.188176475102873</v>
      </c>
      <c r="U34">
        <v>1.818937190361683E-2</v>
      </c>
      <c r="V34">
        <v>-1.9614402754809773E-2</v>
      </c>
      <c r="W34">
        <v>16.703079757302291</v>
      </c>
      <c r="X34">
        <v>0.21609032691168159</v>
      </c>
      <c r="Y34">
        <v>-0.99999999999999778</v>
      </c>
      <c r="Z34">
        <v>-0.99999999999999778</v>
      </c>
      <c r="AA34">
        <v>29.747801008638405</v>
      </c>
      <c r="AB34">
        <v>-2.4319480728682192E-2</v>
      </c>
      <c r="AC34">
        <v>7.7339108680533883E-2</v>
      </c>
      <c r="AD34">
        <v>0.20097166392152754</v>
      </c>
      <c r="AE34">
        <v>12.699564593668974</v>
      </c>
      <c r="AF34">
        <v>-0.99999999999999778</v>
      </c>
      <c r="AG34">
        <v>-0.99999999999999778</v>
      </c>
      <c r="AH34">
        <v>-0.99999999999999778</v>
      </c>
      <c r="AI34">
        <v>0</v>
      </c>
      <c r="AJ34">
        <v>-1.9614402754809773E-2</v>
      </c>
      <c r="AK34">
        <v>0.10638666745536859</v>
      </c>
      <c r="AL34">
        <v>-1.7984482510723043E-2</v>
      </c>
      <c r="AM34">
        <v>4.0168901385417538E-2</v>
      </c>
      <c r="AN34">
        <v>0.18534659971826628</v>
      </c>
      <c r="AO34">
        <v>1.536155871912281</v>
      </c>
      <c r="AP34">
        <v>4.543742580403042</v>
      </c>
      <c r="AQ34">
        <v>22.853546776449608</v>
      </c>
      <c r="AR34">
        <v>0.52008477758501281</v>
      </c>
      <c r="AS34">
        <v>0.31859811056413673</v>
      </c>
      <c r="AT34">
        <v>-0.99999999999999778</v>
      </c>
      <c r="AU34">
        <v>-0.99999999999999778</v>
      </c>
      <c r="AV34">
        <v>1.8138957029069738</v>
      </c>
      <c r="AW34">
        <v>44.834655689096166</v>
      </c>
      <c r="AX34">
        <v>42.873215413615192</v>
      </c>
      <c r="AY34">
        <v>2.2588178715534039E-2</v>
      </c>
      <c r="AZ34">
        <v>-60.860053755447659</v>
      </c>
      <c r="BA34">
        <v>1426.3819441999347</v>
      </c>
      <c r="CU34" t="e">
        <v>#N/A</v>
      </c>
      <c r="CV34" t="e">
        <v>#N/A</v>
      </c>
    </row>
    <row r="35" spans="1:100" x14ac:dyDescent="0.25">
      <c r="A35">
        <v>5041</v>
      </c>
      <c r="B35" t="s">
        <v>2440</v>
      </c>
      <c r="C35">
        <v>2</v>
      </c>
      <c r="D35">
        <v>3.0478909419048219</v>
      </c>
      <c r="E35">
        <v>-0.15194354938144453</v>
      </c>
      <c r="F35">
        <v>-0.30141875787114425</v>
      </c>
      <c r="G35">
        <v>-0.2951206591829364</v>
      </c>
      <c r="H35">
        <v>-8.826902493426339E-3</v>
      </c>
      <c r="I35">
        <v>0</v>
      </c>
      <c r="J35">
        <v>-0.52961414960558084</v>
      </c>
      <c r="K35">
        <v>-8.826902493426339E-3</v>
      </c>
      <c r="L35">
        <v>-1</v>
      </c>
      <c r="M35">
        <v>-1</v>
      </c>
      <c r="N35">
        <v>-0.17653804986852717</v>
      </c>
      <c r="O35">
        <v>3.2947381697882347</v>
      </c>
      <c r="P35">
        <v>-0.60173457775840844</v>
      </c>
      <c r="Q35">
        <v>-1.1181509092570396</v>
      </c>
      <c r="R35">
        <v>-0.36576243206915687</v>
      </c>
      <c r="S35">
        <v>0.31320469209023005</v>
      </c>
      <c r="T35">
        <v>0.21143178669583754</v>
      </c>
      <c r="U35">
        <v>-1.246048555734483E-2</v>
      </c>
      <c r="V35">
        <v>-1.1278609415817315E-2</v>
      </c>
      <c r="W35">
        <v>18.632386655104852</v>
      </c>
      <c r="X35">
        <v>0.38557161951465624</v>
      </c>
      <c r="Y35">
        <v>-1</v>
      </c>
      <c r="Z35">
        <v>-1</v>
      </c>
      <c r="AA35">
        <v>30.709003755811288</v>
      </c>
      <c r="AB35">
        <v>1.6385620288677308E-2</v>
      </c>
      <c r="AC35">
        <v>1.6560903774410385E-2</v>
      </c>
      <c r="AD35">
        <v>1.2837541754616932E-2</v>
      </c>
      <c r="AE35">
        <v>8.3131465830890985</v>
      </c>
      <c r="AF35">
        <v>-1</v>
      </c>
      <c r="AG35">
        <v>-1</v>
      </c>
      <c r="AH35">
        <v>-1</v>
      </c>
      <c r="AI35">
        <v>-6.4515771178880396E-3</v>
      </c>
      <c r="AJ35">
        <v>-1.1278609415817315E-2</v>
      </c>
      <c r="AK35">
        <v>0.21216755171995277</v>
      </c>
      <c r="AL35">
        <v>-4.0339594730705433E-2</v>
      </c>
      <c r="AM35">
        <v>0.23877091766704311</v>
      </c>
      <c r="AN35">
        <v>-5.5330057451989337E-2</v>
      </c>
      <c r="AO35">
        <v>6.4670620120444093</v>
      </c>
      <c r="AP35">
        <v>-1.0219007217218286</v>
      </c>
      <c r="AQ35">
        <v>23.458088445323504</v>
      </c>
      <c r="AR35">
        <v>0.56182223928323993</v>
      </c>
      <c r="AS35">
        <v>0.45831174910733602</v>
      </c>
      <c r="AT35">
        <v>-1</v>
      </c>
      <c r="AU35">
        <v>-1</v>
      </c>
      <c r="AV35">
        <v>-0.43366513058633083</v>
      </c>
      <c r="AW35">
        <v>40.833558596599531</v>
      </c>
      <c r="AX35">
        <v>40.76424944490352</v>
      </c>
      <c r="AY35">
        <v>5.890043021791401E-2</v>
      </c>
      <c r="AZ35">
        <v>-18.879838591139031</v>
      </c>
      <c r="BA35">
        <v>1407.6491522808369</v>
      </c>
    </row>
    <row r="36" spans="1:100" x14ac:dyDescent="0.25">
      <c r="A36">
        <v>5434</v>
      </c>
      <c r="B36" t="s">
        <v>754</v>
      </c>
      <c r="C36">
        <v>2</v>
      </c>
      <c r="D36">
        <v>7.1269502008071512</v>
      </c>
      <c r="E36">
        <v>0.75413005122013899</v>
      </c>
      <c r="F36">
        <v>1.9548034832367813</v>
      </c>
      <c r="G36">
        <v>1.9713472987110718</v>
      </c>
      <c r="H36">
        <v>0.46005900077983058</v>
      </c>
      <c r="I36">
        <v>0</v>
      </c>
      <c r="J36">
        <v>27.603540046789831</v>
      </c>
      <c r="K36">
        <v>0.46005900077983058</v>
      </c>
      <c r="L36">
        <v>-1</v>
      </c>
      <c r="M36">
        <v>-1</v>
      </c>
      <c r="N36">
        <v>9.2011800155966093</v>
      </c>
      <c r="O36">
        <v>32.517729721678016</v>
      </c>
      <c r="P36">
        <v>3.9870438931236034</v>
      </c>
      <c r="Q36">
        <v>9.6070157062902108</v>
      </c>
      <c r="R36">
        <v>3.1569014152253638</v>
      </c>
      <c r="S36">
        <v>0.40085286619669114</v>
      </c>
      <c r="T36">
        <v>0.58148413751226946</v>
      </c>
      <c r="U36">
        <v>0.44576834918356856</v>
      </c>
      <c r="V36">
        <v>4.9312320961012797E-2</v>
      </c>
      <c r="W36">
        <v>47.55312202634731</v>
      </c>
      <c r="X36">
        <v>2.5083618845626923</v>
      </c>
      <c r="Y36">
        <v>-1</v>
      </c>
      <c r="Z36">
        <v>-1</v>
      </c>
      <c r="AA36">
        <v>90.252139780428706</v>
      </c>
      <c r="AB36">
        <v>0.53037468827204171</v>
      </c>
      <c r="AC36">
        <v>0.53074502938115486</v>
      </c>
      <c r="AD36">
        <v>0.52260607869905451</v>
      </c>
      <c r="AE36">
        <v>55.66515246977329</v>
      </c>
      <c r="AF36">
        <v>-1</v>
      </c>
      <c r="AG36">
        <v>-1</v>
      </c>
      <c r="AH36">
        <v>-1</v>
      </c>
      <c r="AI36">
        <v>2.6773011439691841E-2</v>
      </c>
      <c r="AJ36">
        <v>4.9312320961012797E-2</v>
      </c>
      <c r="AK36">
        <v>-0.40705673727086394</v>
      </c>
      <c r="AL36">
        <v>0.57888469426011124</v>
      </c>
      <c r="AM36">
        <v>-0.48245408435552456</v>
      </c>
      <c r="AN36">
        <v>0.6658949445705783</v>
      </c>
      <c r="AO36">
        <v>-11.898151366188808</v>
      </c>
      <c r="AP36">
        <v>17.343312656511387</v>
      </c>
      <c r="AQ36">
        <v>54.246252454125759</v>
      </c>
      <c r="AR36">
        <v>1.2395299939894906</v>
      </c>
      <c r="AS36">
        <v>2.6499335969186952</v>
      </c>
      <c r="AT36">
        <v>-1</v>
      </c>
      <c r="AU36">
        <v>-1</v>
      </c>
      <c r="AV36">
        <v>4.2410516402800402</v>
      </c>
      <c r="AW36">
        <v>109.45266649579318</v>
      </c>
      <c r="AX36">
        <v>110.28231140594013</v>
      </c>
      <c r="AY36">
        <v>0.58745157881073162</v>
      </c>
      <c r="AZ36">
        <v>73.718369358147115</v>
      </c>
      <c r="BA36">
        <v>1511.9203182353156</v>
      </c>
    </row>
    <row r="37" spans="1:100" x14ac:dyDescent="0.25">
      <c r="A37">
        <v>5576</v>
      </c>
      <c r="B37" t="s">
        <v>2733</v>
      </c>
      <c r="C37">
        <v>2</v>
      </c>
      <c r="D37">
        <v>6.4922740428149863</v>
      </c>
      <c r="E37">
        <v>0.61315065494564369</v>
      </c>
      <c r="F37">
        <v>1.6037493865262098</v>
      </c>
      <c r="G37">
        <v>1.6186990324253772</v>
      </c>
      <c r="H37">
        <v>0.38710328115485071</v>
      </c>
      <c r="I37">
        <v>0</v>
      </c>
      <c r="J37">
        <v>23.226196869291037</v>
      </c>
      <c r="K37">
        <v>0.38710328115485071</v>
      </c>
      <c r="L37">
        <v>-1</v>
      </c>
      <c r="M37">
        <v>-1</v>
      </c>
      <c r="N37">
        <v>7.7420656230970124</v>
      </c>
      <c r="O37">
        <v>27.970814654751067</v>
      </c>
      <c r="P37">
        <v>3.2730586075653156</v>
      </c>
      <c r="Q37">
        <v>7.9382467305697855</v>
      </c>
      <c r="R37">
        <v>2.6087969100948296</v>
      </c>
      <c r="S37">
        <v>0.38721535743152391</v>
      </c>
      <c r="T37">
        <v>0.52390630170133712</v>
      </c>
      <c r="U37">
        <v>0.37447080289765089</v>
      </c>
      <c r="V37">
        <v>3.9884750420866817E-2</v>
      </c>
      <c r="W37">
        <v>43.053236134356702</v>
      </c>
      <c r="X37">
        <v>2.1780689704052234</v>
      </c>
      <c r="Y37">
        <v>-1</v>
      </c>
      <c r="Z37">
        <v>-1</v>
      </c>
      <c r="AA37">
        <v>80.987599500845121</v>
      </c>
      <c r="AB37">
        <v>0.45040119776544879</v>
      </c>
      <c r="AC37">
        <v>0.45074118912597139</v>
      </c>
      <c r="AD37">
        <v>0.44328927647631688</v>
      </c>
      <c r="AE37">
        <v>48.297475939015953</v>
      </c>
      <c r="AF37">
        <v>-1</v>
      </c>
      <c r="AG37">
        <v>-1</v>
      </c>
      <c r="AH37">
        <v>-1</v>
      </c>
      <c r="AI37">
        <v>2.1603472857830274E-2</v>
      </c>
      <c r="AJ37">
        <v>3.9884750420866817E-2</v>
      </c>
      <c r="AK37">
        <v>-0.31070930328485236</v>
      </c>
      <c r="AL37">
        <v>0.48253726027409971</v>
      </c>
      <c r="AM37">
        <v>-0.37023597614035891</v>
      </c>
      <c r="AN37">
        <v>0.55367683635541265</v>
      </c>
      <c r="AO37">
        <v>-9.040638805623562</v>
      </c>
      <c r="AP37">
        <v>14.485800095946143</v>
      </c>
      <c r="AQ37">
        <v>49.455806323172126</v>
      </c>
      <c r="AR37">
        <v>1.1340828978092292</v>
      </c>
      <c r="AS37">
        <v>2.3089309181503288</v>
      </c>
      <c r="AT37">
        <v>-1</v>
      </c>
      <c r="AU37">
        <v>-1</v>
      </c>
      <c r="AV37">
        <v>3.5136948916964452</v>
      </c>
      <c r="AW37">
        <v>98.775961647423429</v>
      </c>
      <c r="AX37">
        <v>99.465734917084461</v>
      </c>
      <c r="AY37">
        <v>0.50521231946211731</v>
      </c>
      <c r="AZ37">
        <v>59.310666226610017</v>
      </c>
      <c r="BA37">
        <v>1600.7973485677069</v>
      </c>
    </row>
    <row r="38" spans="1:100" x14ac:dyDescent="0.25">
      <c r="A38">
        <v>5638</v>
      </c>
      <c r="B38" t="s">
        <v>2773</v>
      </c>
      <c r="C38">
        <v>2</v>
      </c>
      <c r="D38">
        <v>3.9582272281853461</v>
      </c>
      <c r="E38">
        <v>5.0267701869273915E-2</v>
      </c>
      <c r="F38">
        <v>0.20210934643651862</v>
      </c>
      <c r="G38">
        <v>0.21069401346740715</v>
      </c>
      <c r="H38">
        <v>9.5815816521626393E-2</v>
      </c>
      <c r="I38">
        <v>0</v>
      </c>
      <c r="J38">
        <v>5.7489489912975831</v>
      </c>
      <c r="K38">
        <v>9.5815816521626393E-2</v>
      </c>
      <c r="L38">
        <v>-1</v>
      </c>
      <c r="M38">
        <v>-1</v>
      </c>
      <c r="N38">
        <v>1.9163163304325277</v>
      </c>
      <c r="O38">
        <v>9.8165236881759341</v>
      </c>
      <c r="P38">
        <v>0.42235732348817168</v>
      </c>
      <c r="Q38">
        <v>1.275417736559715</v>
      </c>
      <c r="R38">
        <v>0.42040136723384869</v>
      </c>
      <c r="S38">
        <v>0.3327654065224141</v>
      </c>
      <c r="T38">
        <v>0.29401751575490992</v>
      </c>
      <c r="U38">
        <v>8.9803862471996523E-2</v>
      </c>
      <c r="V38">
        <v>2.2436561460633222E-3</v>
      </c>
      <c r="W38">
        <v>25.086716725672002</v>
      </c>
      <c r="X38">
        <v>0.8593212965311896</v>
      </c>
      <c r="Y38">
        <v>-1</v>
      </c>
      <c r="Z38">
        <v>-1</v>
      </c>
      <c r="AA38">
        <v>43.997429807442771</v>
      </c>
      <c r="AB38">
        <v>0.13109415224137955</v>
      </c>
      <c r="AC38">
        <v>0.13131296734095008</v>
      </c>
      <c r="AD38">
        <v>0.12660416472580016</v>
      </c>
      <c r="AE38">
        <v>18.880840370018159</v>
      </c>
      <c r="AF38">
        <v>-1</v>
      </c>
      <c r="AG38">
        <v>-1</v>
      </c>
      <c r="AH38">
        <v>-1</v>
      </c>
      <c r="AI38">
        <v>9.632571958563289E-4</v>
      </c>
      <c r="AJ38">
        <v>2.2436561460633222E-3</v>
      </c>
      <c r="AK38">
        <v>7.3973349617017431E-2</v>
      </c>
      <c r="AL38">
        <v>9.7854607372229896E-2</v>
      </c>
      <c r="AM38">
        <v>7.7812900574992655E-2</v>
      </c>
      <c r="AN38">
        <v>0.10562795964006111</v>
      </c>
      <c r="AO38">
        <v>2.3684404715500058</v>
      </c>
      <c r="AP38">
        <v>3.076720818772575</v>
      </c>
      <c r="AQ38">
        <v>30.329178347731769</v>
      </c>
      <c r="AR38">
        <v>0.71306837753346464</v>
      </c>
      <c r="AS38">
        <v>0.94742278359736587</v>
      </c>
      <c r="AT38">
        <v>-1</v>
      </c>
      <c r="AU38">
        <v>-1</v>
      </c>
      <c r="AV38">
        <v>0.60960588718970032</v>
      </c>
      <c r="AW38">
        <v>56.14749739670517</v>
      </c>
      <c r="AX38">
        <v>56.278810606748301</v>
      </c>
      <c r="AY38">
        <v>0.17685882679408205</v>
      </c>
      <c r="AZ38">
        <v>1.7855902223341746</v>
      </c>
      <c r="BA38">
        <v>1418.4135423146511</v>
      </c>
    </row>
    <row r="39" spans="1:100" x14ac:dyDescent="0.25">
      <c r="A39">
        <v>5690</v>
      </c>
      <c r="B39" t="s">
        <v>2807</v>
      </c>
      <c r="C39">
        <v>3</v>
      </c>
      <c r="D39">
        <v>6.6198345322188477</v>
      </c>
      <c r="E39">
        <v>0.10681703708953968</v>
      </c>
      <c r="F39">
        <v>-6.623695759354728E-2</v>
      </c>
      <c r="G39">
        <v>-3.2932355926300061E-2</v>
      </c>
      <c r="H39">
        <v>-1.573151850524834E-2</v>
      </c>
      <c r="I39">
        <v>0</v>
      </c>
      <c r="J39">
        <v>-0.94389111031489881</v>
      </c>
      <c r="K39">
        <v>-1.573151850524834E-2</v>
      </c>
      <c r="L39">
        <v>-0.99999999999999811</v>
      </c>
      <c r="M39">
        <v>-0.99999999999999811</v>
      </c>
      <c r="N39">
        <v>-0.31463037010496603</v>
      </c>
      <c r="O39">
        <v>5.6430110659776425</v>
      </c>
      <c r="P39">
        <v>0.29913564835298251</v>
      </c>
      <c r="Q39">
        <v>0.58519713929575612</v>
      </c>
      <c r="R39">
        <v>0.20332763675014845</v>
      </c>
      <c r="S39">
        <v>0.33333333333333282</v>
      </c>
      <c r="T39">
        <v>0.44380102426171203</v>
      </c>
      <c r="U39">
        <v>0.30932223604106174</v>
      </c>
      <c r="V39">
        <v>2.2526611166888848E-2</v>
      </c>
      <c r="W39">
        <v>44.988588932329741</v>
      </c>
      <c r="X39">
        <v>2.2481967714702877</v>
      </c>
      <c r="Y39">
        <v>-0.99999999999999811</v>
      </c>
      <c r="Z39">
        <v>-0.99999999999999811</v>
      </c>
      <c r="AA39">
        <v>94.046153130643248</v>
      </c>
      <c r="AB39">
        <v>9.6733982003112104E-2</v>
      </c>
      <c r="AC39">
        <v>0.53428334334826511</v>
      </c>
      <c r="AD39">
        <v>0.3460674058798896</v>
      </c>
      <c r="AE39">
        <v>48.854236561563333</v>
      </c>
      <c r="AF39">
        <v>-0.99999999999999811</v>
      </c>
      <c r="AG39">
        <v>-0.99999999999999811</v>
      </c>
      <c r="AH39">
        <v>-0.99999999999999811</v>
      </c>
      <c r="AI39">
        <v>0</v>
      </c>
      <c r="AJ39">
        <v>2.2526611166888848E-2</v>
      </c>
      <c r="AK39">
        <v>0.12906843741297538</v>
      </c>
      <c r="AL39">
        <v>8.1117310029203166E-2</v>
      </c>
      <c r="AM39">
        <v>6.1114822083942165E-2</v>
      </c>
      <c r="AN39">
        <v>-0.11036828054044601</v>
      </c>
      <c r="AO39">
        <v>2.1732127391634308</v>
      </c>
      <c r="AP39">
        <v>-2.3536204633651332</v>
      </c>
      <c r="AQ39">
        <v>44.04469782201484</v>
      </c>
      <c r="AR39">
        <v>1.1089832048029959</v>
      </c>
      <c r="AS39">
        <v>2.2324652529650386</v>
      </c>
      <c r="AT39">
        <v>-0.99999999999999811</v>
      </c>
      <c r="AU39">
        <v>-0.99999999999999811</v>
      </c>
      <c r="AV39">
        <v>0.17039528082384797</v>
      </c>
      <c r="AW39">
        <v>97.335543733255733</v>
      </c>
      <c r="AX39">
        <v>99.588204849944617</v>
      </c>
      <c r="AY39">
        <v>-0.16246781900930024</v>
      </c>
      <c r="AZ39">
        <v>-25.948755455415572</v>
      </c>
      <c r="BA39">
        <v>1455.3373600967595</v>
      </c>
      <c r="CU39" t="e">
        <v>#N/A</v>
      </c>
      <c r="CV39" t="e">
        <v>#N/A</v>
      </c>
    </row>
    <row r="40" spans="1:100" x14ac:dyDescent="0.25">
      <c r="A40">
        <v>5809</v>
      </c>
      <c r="B40" t="s">
        <v>2869</v>
      </c>
      <c r="C40">
        <v>3</v>
      </c>
      <c r="D40">
        <v>3.5753548247651943</v>
      </c>
      <c r="E40">
        <v>0</v>
      </c>
      <c r="F40">
        <v>0.34644014929598044</v>
      </c>
      <c r="G40">
        <v>0.34644014929598044</v>
      </c>
      <c r="H40">
        <v>0.24332797715675716</v>
      </c>
      <c r="I40">
        <v>0</v>
      </c>
      <c r="J40">
        <v>14.599678629405428</v>
      </c>
      <c r="K40">
        <v>0.24332797715675716</v>
      </c>
      <c r="L40">
        <v>-0.99999999999999944</v>
      </c>
      <c r="M40">
        <v>-0.99999999999999944</v>
      </c>
      <c r="N40">
        <v>4.8665595431351436</v>
      </c>
      <c r="O40">
        <v>18.521473603466614</v>
      </c>
      <c r="P40">
        <v>-0.15129432844430687</v>
      </c>
      <c r="Q40">
        <v>1.0369362328317862</v>
      </c>
      <c r="R40">
        <v>0.27800627018687241</v>
      </c>
      <c r="S40">
        <v>0.33333333333333331</v>
      </c>
      <c r="T40">
        <v>0.17363079599643444</v>
      </c>
      <c r="U40">
        <v>-0.17275547335005847</v>
      </c>
      <c r="V40">
        <v>-1.8108891055750698E-2</v>
      </c>
      <c r="W40">
        <v>2.9108715106880521</v>
      </c>
      <c r="X40">
        <v>-0.69574162489862623</v>
      </c>
      <c r="Y40">
        <v>-0.99999999999999944</v>
      </c>
      <c r="Z40">
        <v>-0.99999999999999944</v>
      </c>
      <c r="AA40">
        <v>17.322939435042883</v>
      </c>
      <c r="AB40">
        <v>0.38564860497419762</v>
      </c>
      <c r="AC40">
        <v>0.11633780577101135</v>
      </c>
      <c r="AD40">
        <v>-0.21930517766184987</v>
      </c>
      <c r="AE40">
        <v>14.134061654167944</v>
      </c>
      <c r="AF40">
        <v>-0.99999999999999944</v>
      </c>
      <c r="AG40">
        <v>-0.99999999999999944</v>
      </c>
      <c r="AH40">
        <v>-0.99999999999999944</v>
      </c>
      <c r="AI40">
        <v>-4.7841770361294958E-2</v>
      </c>
      <c r="AJ40">
        <v>-1.8108891055750698E-2</v>
      </c>
      <c r="AK40">
        <v>9.1636280623078256E-2</v>
      </c>
      <c r="AL40">
        <v>0.33647032525320697</v>
      </c>
      <c r="AM40">
        <v>0.52746503833116454</v>
      </c>
      <c r="AN40">
        <v>0.26385285754571858</v>
      </c>
      <c r="AO40">
        <v>13.644807361394509</v>
      </c>
      <c r="AP40">
        <v>8.2786730649089968</v>
      </c>
      <c r="AQ40">
        <v>17.510550140093486</v>
      </c>
      <c r="AR40">
        <v>0.31609976492395858</v>
      </c>
      <c r="AS40">
        <v>-0.45241364774186954</v>
      </c>
      <c r="AT40">
        <v>-0.99999999999999944</v>
      </c>
      <c r="AU40">
        <v>-0.99999999999999944</v>
      </c>
      <c r="AV40">
        <v>0.6244464194828524</v>
      </c>
      <c r="AW40">
        <v>44.123086103418508</v>
      </c>
      <c r="AX40">
        <v>41.355361590617534</v>
      </c>
      <c r="AY40">
        <v>0.22107753552011414</v>
      </c>
      <c r="AZ40">
        <v>-22.880800552072785</v>
      </c>
      <c r="BA40">
        <v>1422.8281817141806</v>
      </c>
    </row>
    <row r="41" spans="1:100" x14ac:dyDescent="0.25">
      <c r="A41">
        <v>5837</v>
      </c>
      <c r="B41" t="s">
        <v>2891</v>
      </c>
      <c r="C41">
        <v>2</v>
      </c>
      <c r="D41">
        <v>3.8441213141019159</v>
      </c>
      <c r="E41">
        <v>2.4921574279225117E-2</v>
      </c>
      <c r="F41">
        <v>0.13899472003458108</v>
      </c>
      <c r="G41">
        <v>0.14729277762806942</v>
      </c>
      <c r="H41">
        <v>8.2699396485054727E-2</v>
      </c>
      <c r="I41">
        <v>0</v>
      </c>
      <c r="J41">
        <v>4.9619637891032831</v>
      </c>
      <c r="K41">
        <v>8.2699396485054727E-2</v>
      </c>
      <c r="L41">
        <v>-1</v>
      </c>
      <c r="M41">
        <v>-1</v>
      </c>
      <c r="N41">
        <v>1.6539879297010942</v>
      </c>
      <c r="O41">
        <v>8.9990518272307103</v>
      </c>
      <c r="P41">
        <v>0.29399273530436132</v>
      </c>
      <c r="Q41">
        <v>0.97539636822749043</v>
      </c>
      <c r="R41">
        <v>0.32185982792501311</v>
      </c>
      <c r="S41">
        <v>0.33031357280552598</v>
      </c>
      <c r="T41">
        <v>0.28366582457599976</v>
      </c>
      <c r="U41">
        <v>7.6985558856185077E-2</v>
      </c>
      <c r="V41">
        <v>5.4871055763513186E-4</v>
      </c>
      <c r="W41">
        <v>24.277700053923859</v>
      </c>
      <c r="X41">
        <v>0.79993924095745061</v>
      </c>
      <c r="Y41">
        <v>-1</v>
      </c>
      <c r="Z41">
        <v>-1</v>
      </c>
      <c r="AA41">
        <v>42.331794784206728</v>
      </c>
      <c r="AB41">
        <v>0.11671603495780901</v>
      </c>
      <c r="AC41">
        <v>0.11692939359621972</v>
      </c>
      <c r="AD41">
        <v>0.11234411082928712</v>
      </c>
      <c r="AE41">
        <v>17.556234971459169</v>
      </c>
      <c r="AF41">
        <v>-1</v>
      </c>
      <c r="AG41">
        <v>-1</v>
      </c>
      <c r="AH41">
        <v>-1</v>
      </c>
      <c r="AI41">
        <v>3.3846317812672149E-5</v>
      </c>
      <c r="AJ41">
        <v>5.4871055763513186E-4</v>
      </c>
      <c r="AK41">
        <v>9.1295273382590011E-2</v>
      </c>
      <c r="AL41">
        <v>8.0532683606657315E-2</v>
      </c>
      <c r="AM41">
        <v>9.7988150036250665E-2</v>
      </c>
      <c r="AN41">
        <v>8.5452710178803098E-2</v>
      </c>
      <c r="AO41">
        <v>2.882181343366724</v>
      </c>
      <c r="AP41">
        <v>2.5629799469558567</v>
      </c>
      <c r="AQ41">
        <v>29.46792300080153</v>
      </c>
      <c r="AR41">
        <v>0.6941104615229492</v>
      </c>
      <c r="AS41">
        <v>0.8861152618387762</v>
      </c>
      <c r="AT41">
        <v>-1</v>
      </c>
      <c r="AU41">
        <v>-1</v>
      </c>
      <c r="AV41">
        <v>0.47883729659943064</v>
      </c>
      <c r="AW41">
        <v>54.227974895692519</v>
      </c>
      <c r="AX41">
        <v>54.334141137173788</v>
      </c>
      <c r="AY41">
        <v>0.16207335589943761</v>
      </c>
      <c r="AZ41">
        <v>-0.80471369087353117</v>
      </c>
      <c r="BA41">
        <v>1442.8469674381845</v>
      </c>
    </row>
    <row r="42" spans="1:100" x14ac:dyDescent="0.25">
      <c r="A42">
        <v>5906</v>
      </c>
      <c r="B42" t="s">
        <v>2940</v>
      </c>
      <c r="C42">
        <v>2</v>
      </c>
      <c r="D42">
        <v>2.1183328357068678</v>
      </c>
      <c r="E42">
        <v>-0.35842450658083014</v>
      </c>
      <c r="F42">
        <v>-0.81557889639542869</v>
      </c>
      <c r="G42">
        <v>-0.81161564711435474</v>
      </c>
      <c r="H42">
        <v>-0.11567916047873796</v>
      </c>
      <c r="I42">
        <v>0</v>
      </c>
      <c r="J42">
        <v>-6.9407496287242774</v>
      </c>
      <c r="K42">
        <v>-0.11567916047873796</v>
      </c>
      <c r="L42">
        <v>-1</v>
      </c>
      <c r="M42">
        <v>-1</v>
      </c>
      <c r="N42">
        <v>-2.3135832095747588</v>
      </c>
      <c r="O42">
        <v>-3.364755345813057</v>
      </c>
      <c r="P42">
        <v>-1.6474502573837337</v>
      </c>
      <c r="Q42">
        <v>-3.5622599390651652</v>
      </c>
      <c r="R42">
        <v>-1.1685261397835338</v>
      </c>
      <c r="S42">
        <v>0.29323095168518504</v>
      </c>
      <c r="T42">
        <v>0.12710225368689826</v>
      </c>
      <c r="U42">
        <v>-0.11688415307270261</v>
      </c>
      <c r="V42">
        <v>-2.5086398643428265E-2</v>
      </c>
      <c r="W42">
        <v>12.041772914234942</v>
      </c>
      <c r="X42">
        <v>-9.8181317961546721E-2</v>
      </c>
      <c r="Y42">
        <v>-1</v>
      </c>
      <c r="Z42">
        <v>-1</v>
      </c>
      <c r="AA42">
        <v>17.1399915774923</v>
      </c>
      <c r="AB42">
        <v>-0.1007449910399844</v>
      </c>
      <c r="AC42">
        <v>-0.10061415834142562</v>
      </c>
      <c r="AD42">
        <v>-0.10333127211274724</v>
      </c>
      <c r="AE42">
        <v>-2.4776848618419827</v>
      </c>
      <c r="AF42">
        <v>-1</v>
      </c>
      <c r="AG42">
        <v>-1</v>
      </c>
      <c r="AH42">
        <v>-1</v>
      </c>
      <c r="AI42">
        <v>-1.402297622207783E-2</v>
      </c>
      <c r="AJ42">
        <v>-2.5086398643428265E-2</v>
      </c>
      <c r="AK42">
        <v>0.35327973491019476</v>
      </c>
      <c r="AL42">
        <v>-0.18145177792094741</v>
      </c>
      <c r="AM42">
        <v>0.40312757553112205</v>
      </c>
      <c r="AN42">
        <v>-0.21968671531606826</v>
      </c>
      <c r="AO42">
        <v>10.652226258073462</v>
      </c>
      <c r="AP42">
        <v>-5.2070649677508811</v>
      </c>
      <c r="AQ42">
        <v>16.441914957067866</v>
      </c>
      <c r="AR42">
        <v>0.40738252732133684</v>
      </c>
      <c r="AS42">
        <v>-4.1126902073673421E-2</v>
      </c>
      <c r="AT42">
        <v>-1</v>
      </c>
      <c r="AU42">
        <v>-1</v>
      </c>
      <c r="AV42">
        <v>-1.4989648952452308</v>
      </c>
      <c r="AW42">
        <v>25.19626481407867</v>
      </c>
      <c r="AX42">
        <v>24.922097144217734</v>
      </c>
      <c r="AY42">
        <v>-6.1548666872895702E-2</v>
      </c>
      <c r="AZ42">
        <v>-39.981619505649583</v>
      </c>
      <c r="BA42">
        <v>1349.7893567209862</v>
      </c>
    </row>
    <row r="43" spans="1:100" x14ac:dyDescent="0.25">
      <c r="A43">
        <v>5935</v>
      </c>
      <c r="B43" t="s">
        <v>2962</v>
      </c>
      <c r="C43">
        <v>2</v>
      </c>
      <c r="D43">
        <v>2.7271696037756703</v>
      </c>
      <c r="E43">
        <v>-0.22318476437341253</v>
      </c>
      <c r="F43">
        <v>-0.478817165287175</v>
      </c>
      <c r="G43">
        <v>-0.47332464940352026</v>
      </c>
      <c r="H43">
        <v>-4.5693666318809598E-2</v>
      </c>
      <c r="I43">
        <v>0</v>
      </c>
      <c r="J43">
        <v>-2.7416199791285756</v>
      </c>
      <c r="K43">
        <v>-4.5693666318809598E-2</v>
      </c>
      <c r="L43">
        <v>-1</v>
      </c>
      <c r="M43">
        <v>-1</v>
      </c>
      <c r="N43">
        <v>-0.91387332637619201</v>
      </c>
      <c r="O43">
        <v>0.99704246110144723</v>
      </c>
      <c r="P43">
        <v>-0.96253325170450843</v>
      </c>
      <c r="Q43">
        <v>-1.9614310800683026</v>
      </c>
      <c r="R43">
        <v>-0.64273645749371311</v>
      </c>
      <c r="S43">
        <v>0.30631324043439767</v>
      </c>
      <c r="T43">
        <v>0.18233593944314969</v>
      </c>
      <c r="U43">
        <v>-4.8489323512254906E-2</v>
      </c>
      <c r="V43">
        <v>-1.6042650101555374E-2</v>
      </c>
      <c r="W43">
        <v>16.358456231637554</v>
      </c>
      <c r="X43">
        <v>0.21866447471457018</v>
      </c>
      <c r="Y43">
        <v>-1</v>
      </c>
      <c r="Z43">
        <v>-1</v>
      </c>
      <c r="AA43">
        <v>26.027347263436543</v>
      </c>
      <c r="AB43">
        <v>-2.4027438508546536E-2</v>
      </c>
      <c r="AC43">
        <v>-2.3867491682080244E-2</v>
      </c>
      <c r="AD43">
        <v>-2.7243672301821162E-2</v>
      </c>
      <c r="AE43">
        <v>4.5900335496286395</v>
      </c>
      <c r="AF43">
        <v>-1</v>
      </c>
      <c r="AG43">
        <v>-1</v>
      </c>
      <c r="AH43">
        <v>-1</v>
      </c>
      <c r="AI43">
        <v>-9.0639035943229519E-3</v>
      </c>
      <c r="AJ43">
        <v>-1.6042650101555374E-2</v>
      </c>
      <c r="AK43">
        <v>0.26085486660359336</v>
      </c>
      <c r="AL43">
        <v>-8.902690961434602E-2</v>
      </c>
      <c r="AM43">
        <v>0.29547817124176168</v>
      </c>
      <c r="AN43">
        <v>-0.11203731102670793</v>
      </c>
      <c r="AO43">
        <v>7.9110507937321213</v>
      </c>
      <c r="AP43">
        <v>-2.4658895034095405</v>
      </c>
      <c r="AQ43">
        <v>21.037329017057672</v>
      </c>
      <c r="AR43">
        <v>0.50853658586314676</v>
      </c>
      <c r="AS43">
        <v>0.28599263161251132</v>
      </c>
      <c r="AT43">
        <v>-1</v>
      </c>
      <c r="AU43">
        <v>-1</v>
      </c>
      <c r="AV43">
        <v>-0.80122081511210685</v>
      </c>
      <c r="AW43">
        <v>35.438292014328724</v>
      </c>
      <c r="AX43">
        <v>35.298301430633003</v>
      </c>
      <c r="AY43">
        <v>1.7342408898065487E-2</v>
      </c>
      <c r="AZ43">
        <v>-26.160493094267835</v>
      </c>
      <c r="BA43">
        <v>1355.4352829352329</v>
      </c>
    </row>
    <row r="44" spans="1:100" x14ac:dyDescent="0.25">
      <c r="A44">
        <v>5991</v>
      </c>
      <c r="B44" t="s">
        <v>1851</v>
      </c>
      <c r="C44">
        <v>2</v>
      </c>
      <c r="D44">
        <v>3.37252085601689</v>
      </c>
      <c r="E44">
        <v>-7.983412991160907E-2</v>
      </c>
      <c r="F44">
        <v>-0.12185842646627479</v>
      </c>
      <c r="G44">
        <v>-0.11474492747393467</v>
      </c>
      <c r="H44">
        <v>2.8489150264512146E-2</v>
      </c>
      <c r="I44">
        <v>0</v>
      </c>
      <c r="J44">
        <v>1.7093490158707287</v>
      </c>
      <c r="K44">
        <v>2.8489150264512146E-2</v>
      </c>
      <c r="L44">
        <v>-1</v>
      </c>
      <c r="M44">
        <v>-1</v>
      </c>
      <c r="N44">
        <v>0.56978300529024284</v>
      </c>
      <c r="O44">
        <v>5.6204355023002712</v>
      </c>
      <c r="P44">
        <v>-0.23653891220619999</v>
      </c>
      <c r="Q44">
        <v>-0.26459382752451099</v>
      </c>
      <c r="R44">
        <v>-8.5412971664249993E-2</v>
      </c>
      <c r="S44">
        <v>0.32018012868634288</v>
      </c>
      <c r="T44">
        <v>0.2408822200525802</v>
      </c>
      <c r="U44">
        <v>2.4007429671139856E-2</v>
      </c>
      <c r="V44">
        <v>-6.4565101826981261E-3</v>
      </c>
      <c r="W44">
        <v>20.934029078939297</v>
      </c>
      <c r="X44">
        <v>0.55451283308406141</v>
      </c>
      <c r="Y44">
        <v>-1</v>
      </c>
      <c r="Z44">
        <v>-1</v>
      </c>
      <c r="AA44">
        <v>35.447714793521556</v>
      </c>
      <c r="AB44">
        <v>5.7291186107518183E-2</v>
      </c>
      <c r="AC44">
        <v>5.7481993157756123E-2</v>
      </c>
      <c r="AD44">
        <v>5.3407218697687248E-2</v>
      </c>
      <c r="AE44">
        <v>12.081632557025399</v>
      </c>
      <c r="AF44">
        <v>-1</v>
      </c>
      <c r="AG44">
        <v>-1</v>
      </c>
      <c r="AH44">
        <v>-1</v>
      </c>
      <c r="AI44">
        <v>-3.8074146663824018E-3</v>
      </c>
      <c r="AJ44">
        <v>-6.4565101826981261E-3</v>
      </c>
      <c r="AK44">
        <v>0.16288689287380276</v>
      </c>
      <c r="AL44">
        <v>8.941064115444583E-3</v>
      </c>
      <c r="AM44">
        <v>0.18137258251143501</v>
      </c>
      <c r="AN44">
        <v>2.0682777036187538E-3</v>
      </c>
      <c r="AO44">
        <v>5.005475586543449</v>
      </c>
      <c r="AP44">
        <v>0.43968570377913174</v>
      </c>
      <c r="AQ44">
        <v>25.908349253874572</v>
      </c>
      <c r="AR44">
        <v>0.61575727582952822</v>
      </c>
      <c r="AS44">
        <v>0.63273089015521289</v>
      </c>
      <c r="AT44">
        <v>-1</v>
      </c>
      <c r="AU44">
        <v>-1</v>
      </c>
      <c r="AV44">
        <v>-6.1630107924520838E-2</v>
      </c>
      <c r="AW44">
        <v>46.29457636807372</v>
      </c>
      <c r="AX44">
        <v>46.296810030875903</v>
      </c>
      <c r="AY44">
        <v>0.1009649120214204</v>
      </c>
      <c r="AZ44">
        <v>-11.510455999331002</v>
      </c>
      <c r="BA44">
        <v>1387.50784442498</v>
      </c>
    </row>
    <row r="45" spans="1:100" x14ac:dyDescent="0.25">
      <c r="A45">
        <v>6164</v>
      </c>
      <c r="B45" t="s">
        <v>3130</v>
      </c>
      <c r="C45">
        <v>2</v>
      </c>
      <c r="D45">
        <v>3.1524272044916311</v>
      </c>
      <c r="E45">
        <v>-0.12872311010276846</v>
      </c>
      <c r="F45">
        <v>-0.24359732756563637</v>
      </c>
      <c r="G45">
        <v>-0.23703665633989984</v>
      </c>
      <c r="H45">
        <v>3.1894906984235999E-3</v>
      </c>
      <c r="I45">
        <v>0</v>
      </c>
      <c r="J45">
        <v>0.19136944190541616</v>
      </c>
      <c r="K45">
        <v>3.1894906984235999E-3</v>
      </c>
      <c r="L45">
        <v>-1</v>
      </c>
      <c r="M45">
        <v>-1</v>
      </c>
      <c r="N45">
        <v>6.3789813968472053E-2</v>
      </c>
      <c r="O45">
        <v>4.0436516139294012</v>
      </c>
      <c r="P45">
        <v>-0.48413546464478713</v>
      </c>
      <c r="Q45">
        <v>-0.84329125107403158</v>
      </c>
      <c r="R45">
        <v>-0.27548521627677475</v>
      </c>
      <c r="S45">
        <v>0.31545089935570458</v>
      </c>
      <c r="T45">
        <v>0.22091531886845484</v>
      </c>
      <c r="U45">
        <v>-7.1720683718864975E-4</v>
      </c>
      <c r="V45">
        <v>-9.7258128011498794E-3</v>
      </c>
      <c r="W45">
        <v>19.373554016273658</v>
      </c>
      <c r="X45">
        <v>0.43997351624598724</v>
      </c>
      <c r="Y45">
        <v>-1</v>
      </c>
      <c r="Z45">
        <v>-1</v>
      </c>
      <c r="AA45">
        <v>32.234947976682086</v>
      </c>
      <c r="AB45">
        <v>2.9557896729671504E-2</v>
      </c>
      <c r="AC45">
        <v>2.9738179062845371E-2</v>
      </c>
      <c r="AD45">
        <v>2.5901656359036143E-2</v>
      </c>
      <c r="AE45">
        <v>9.5266621039973689</v>
      </c>
      <c r="AF45">
        <v>-1</v>
      </c>
      <c r="AG45">
        <v>-1</v>
      </c>
      <c r="AH45">
        <v>-1</v>
      </c>
      <c r="AI45">
        <v>-5.6001125783097403E-3</v>
      </c>
      <c r="AJ45">
        <v>-9.7258128011498794E-3</v>
      </c>
      <c r="AK45">
        <v>0.19629835522990385</v>
      </c>
      <c r="AL45">
        <v>-2.4470398240656541E-2</v>
      </c>
      <c r="AM45">
        <v>0.22028769361702238</v>
      </c>
      <c r="AN45">
        <v>-3.6846833401968607E-2</v>
      </c>
      <c r="AO45">
        <v>5.9964067343649194</v>
      </c>
      <c r="AP45">
        <v>-0.55124544404233822</v>
      </c>
      <c r="AQ45">
        <v>24.24711341238319</v>
      </c>
      <c r="AR45">
        <v>0.57919022324877667</v>
      </c>
      <c r="AS45">
        <v>0.51447763011869652</v>
      </c>
      <c r="AT45">
        <v>-1</v>
      </c>
      <c r="AU45">
        <v>-1</v>
      </c>
      <c r="AV45">
        <v>-0.31386363007815943</v>
      </c>
      <c r="AW45">
        <v>42.592097668118925</v>
      </c>
      <c r="AX45">
        <v>42.545826499422851</v>
      </c>
      <c r="AY45">
        <v>7.2445896991722769E-2</v>
      </c>
      <c r="AZ45">
        <v>-16.506774125324085</v>
      </c>
      <c r="BA45">
        <v>1409.6037313989546</v>
      </c>
    </row>
    <row r="46" spans="1:100" x14ac:dyDescent="0.25">
      <c r="A46">
        <v>6317</v>
      </c>
      <c r="B46" t="s">
        <v>3195</v>
      </c>
      <c r="C46">
        <v>1</v>
      </c>
      <c r="D46">
        <v>3.6780808625294901</v>
      </c>
      <c r="E46">
        <v>2.1757476414710399E-2</v>
      </c>
      <c r="F46">
        <v>5.7515663270048999E-2</v>
      </c>
      <c r="G46">
        <v>6.3638324821297304E-2</v>
      </c>
      <c r="H46">
        <v>4.4731895715573101E-2</v>
      </c>
      <c r="I46">
        <v>0</v>
      </c>
      <c r="J46">
        <v>2.6839137429343798</v>
      </c>
      <c r="K46">
        <v>4.4731895715573101E-2</v>
      </c>
      <c r="L46">
        <v>-1</v>
      </c>
      <c r="M46">
        <v>-1</v>
      </c>
      <c r="N46">
        <v>0.894637914311463</v>
      </c>
      <c r="O46">
        <v>6.42563293028517</v>
      </c>
      <c r="P46">
        <v>8.4867148022695807E-2</v>
      </c>
      <c r="Q46">
        <v>0.153507344323627</v>
      </c>
      <c r="R46">
        <v>5.0277871893111802E-2</v>
      </c>
      <c r="S46">
        <v>0.32916601326620298</v>
      </c>
      <c r="T46">
        <v>0.23975694309620599</v>
      </c>
      <c r="U46">
        <v>4.00147922229208E-2</v>
      </c>
      <c r="V46">
        <v>-3.2092616958779002E-3</v>
      </c>
      <c r="W46">
        <v>22.4398636469551</v>
      </c>
      <c r="X46">
        <v>0.57887640222380699</v>
      </c>
      <c r="Y46">
        <v>-1</v>
      </c>
      <c r="Z46">
        <v>-1</v>
      </c>
      <c r="AA46">
        <v>33.0321732872819</v>
      </c>
      <c r="AB46">
        <v>0.100272451404467</v>
      </c>
      <c r="AC46">
        <v>4.1627991656747201E-2</v>
      </c>
      <c r="AD46">
        <v>6.8940192307458195E-2</v>
      </c>
      <c r="AE46">
        <v>10.542031768433599</v>
      </c>
      <c r="AF46">
        <v>-1</v>
      </c>
      <c r="AG46">
        <v>-1</v>
      </c>
      <c r="AH46">
        <v>-1</v>
      </c>
      <c r="AI46">
        <v>-6.4806894010443399E-4</v>
      </c>
      <c r="AJ46">
        <v>-3.2092616958779002E-3</v>
      </c>
      <c r="AK46">
        <v>0.108545496552842</v>
      </c>
      <c r="AL46">
        <v>6.3541779719447203E-2</v>
      </c>
      <c r="AM46">
        <v>0.14516971361987499</v>
      </c>
      <c r="AN46">
        <v>6.2411759814733403E-2</v>
      </c>
      <c r="AO46">
        <v>4.1719703232610899</v>
      </c>
      <c r="AP46">
        <v>1.87800289396557</v>
      </c>
      <c r="AQ46">
        <v>25.123777389889501</v>
      </c>
      <c r="AR46">
        <v>0.60572848688945202</v>
      </c>
      <c r="AS46">
        <v>0.62360829793938</v>
      </c>
      <c r="AT46">
        <v>-1</v>
      </c>
      <c r="AU46">
        <v>-1</v>
      </c>
      <c r="AV46">
        <v>0.113916196714409</v>
      </c>
      <c r="AW46">
        <v>41.335809111532598</v>
      </c>
      <c r="AX46">
        <v>41.001921563142801</v>
      </c>
      <c r="AY46">
        <v>9.6368259759583505E-2</v>
      </c>
      <c r="AZ46">
        <v>-14.145392237927799</v>
      </c>
      <c r="BA46">
        <v>1350</v>
      </c>
    </row>
    <row r="47" spans="1:100" x14ac:dyDescent="0.25">
      <c r="A47">
        <v>6320</v>
      </c>
      <c r="B47" t="s">
        <v>3198</v>
      </c>
      <c r="C47">
        <v>1</v>
      </c>
      <c r="D47">
        <v>3.6780808625294901</v>
      </c>
      <c r="E47">
        <v>2.1757476414710399E-2</v>
      </c>
      <c r="F47">
        <v>5.7515663270048999E-2</v>
      </c>
      <c r="G47">
        <v>6.3638324821297304E-2</v>
      </c>
      <c r="H47">
        <v>4.4731895715573101E-2</v>
      </c>
      <c r="I47">
        <v>0</v>
      </c>
      <c r="J47">
        <v>2.6839137429343798</v>
      </c>
      <c r="K47">
        <v>4.4731895715573101E-2</v>
      </c>
      <c r="L47">
        <v>-1</v>
      </c>
      <c r="M47">
        <v>-1</v>
      </c>
      <c r="N47">
        <v>0.894637914311463</v>
      </c>
      <c r="O47">
        <v>6.42563293028517</v>
      </c>
      <c r="P47">
        <v>8.4867148022695807E-2</v>
      </c>
      <c r="Q47">
        <v>0.153507344323627</v>
      </c>
      <c r="R47">
        <v>5.0277871893111802E-2</v>
      </c>
      <c r="S47">
        <v>0.32916601326620298</v>
      </c>
      <c r="T47">
        <v>0.23975694309620599</v>
      </c>
      <c r="U47">
        <v>4.00147922229208E-2</v>
      </c>
      <c r="V47">
        <v>-3.2092616958779002E-3</v>
      </c>
      <c r="W47">
        <v>22.4398636469551</v>
      </c>
      <c r="X47">
        <v>0.57887640222380699</v>
      </c>
      <c r="Y47">
        <v>-1</v>
      </c>
      <c r="Z47">
        <v>-1</v>
      </c>
      <c r="AA47">
        <v>33.0321732872819</v>
      </c>
      <c r="AB47">
        <v>0.100272451404467</v>
      </c>
      <c r="AC47">
        <v>4.1627991656747201E-2</v>
      </c>
      <c r="AD47">
        <v>6.8940192307458195E-2</v>
      </c>
      <c r="AE47">
        <v>10.542031768433599</v>
      </c>
      <c r="AF47">
        <v>-1</v>
      </c>
      <c r="AG47">
        <v>-1</v>
      </c>
      <c r="AH47">
        <v>-1</v>
      </c>
      <c r="AI47">
        <v>-6.4806894010443399E-4</v>
      </c>
      <c r="AJ47">
        <v>-3.2092616958779002E-3</v>
      </c>
      <c r="AK47">
        <v>0.108545496552842</v>
      </c>
      <c r="AL47">
        <v>6.3541779719447203E-2</v>
      </c>
      <c r="AM47">
        <v>0.14516971361987499</v>
      </c>
      <c r="AN47">
        <v>6.2411759814733403E-2</v>
      </c>
      <c r="AO47">
        <v>4.1719703232610899</v>
      </c>
      <c r="AP47">
        <v>1.87800289396557</v>
      </c>
      <c r="AQ47">
        <v>25.123777389889501</v>
      </c>
      <c r="AR47">
        <v>0.60572848688945202</v>
      </c>
      <c r="AS47">
        <v>0.62360829793938</v>
      </c>
      <c r="AT47">
        <v>-1</v>
      </c>
      <c r="AU47">
        <v>-1</v>
      </c>
      <c r="AV47">
        <v>0.113916196714409</v>
      </c>
      <c r="AW47">
        <v>41.335809111532598</v>
      </c>
      <c r="AX47">
        <v>41.001921563142801</v>
      </c>
      <c r="AY47">
        <v>9.6368259759583505E-2</v>
      </c>
      <c r="AZ47">
        <v>-14.145392237927799</v>
      </c>
      <c r="BA47">
        <v>1350</v>
      </c>
    </row>
    <row r="48" spans="1:100" x14ac:dyDescent="0.25">
      <c r="A48">
        <v>6359</v>
      </c>
      <c r="B48" t="s">
        <v>3235</v>
      </c>
      <c r="C48">
        <v>1</v>
      </c>
      <c r="D48">
        <v>3.6780808625294901</v>
      </c>
      <c r="E48">
        <v>2.1757476414710399E-2</v>
      </c>
      <c r="F48">
        <v>5.7515663270048999E-2</v>
      </c>
      <c r="G48">
        <v>6.3638324821297304E-2</v>
      </c>
      <c r="H48">
        <v>4.4731895715573101E-2</v>
      </c>
      <c r="I48">
        <v>0</v>
      </c>
      <c r="J48">
        <v>2.6839137429343798</v>
      </c>
      <c r="K48">
        <v>4.4731895715573101E-2</v>
      </c>
      <c r="L48">
        <v>-1</v>
      </c>
      <c r="M48">
        <v>-1</v>
      </c>
      <c r="N48">
        <v>0.894637914311463</v>
      </c>
      <c r="O48">
        <v>6.42563293028517</v>
      </c>
      <c r="P48">
        <v>8.4867148022695807E-2</v>
      </c>
      <c r="Q48">
        <v>0.153507344323627</v>
      </c>
      <c r="R48">
        <v>5.0277871893111802E-2</v>
      </c>
      <c r="S48">
        <v>0.32916601326620298</v>
      </c>
      <c r="T48">
        <v>0.23975694309620599</v>
      </c>
      <c r="U48">
        <v>4.00147922229208E-2</v>
      </c>
      <c r="V48">
        <v>-3.2092616958779002E-3</v>
      </c>
      <c r="W48">
        <v>22.4398636469551</v>
      </c>
      <c r="X48">
        <v>0.57887640222380699</v>
      </c>
      <c r="Y48">
        <v>-1</v>
      </c>
      <c r="Z48">
        <v>-1</v>
      </c>
      <c r="AA48">
        <v>33.0321732872819</v>
      </c>
      <c r="AB48">
        <v>0.100272451404467</v>
      </c>
      <c r="AC48">
        <v>4.1627991656747201E-2</v>
      </c>
      <c r="AD48">
        <v>6.8940192307458195E-2</v>
      </c>
      <c r="AE48">
        <v>10.542031768433599</v>
      </c>
      <c r="AF48">
        <v>-1</v>
      </c>
      <c r="AG48">
        <v>-1</v>
      </c>
      <c r="AH48">
        <v>-1</v>
      </c>
      <c r="AI48">
        <v>-6.4806894010443399E-4</v>
      </c>
      <c r="AJ48">
        <v>-3.2092616958779002E-3</v>
      </c>
      <c r="AK48">
        <v>0.108545496552842</v>
      </c>
      <c r="AL48">
        <v>6.3541779719447203E-2</v>
      </c>
      <c r="AM48">
        <v>0.14516971361987499</v>
      </c>
      <c r="AN48">
        <v>6.2411759814733403E-2</v>
      </c>
      <c r="AO48">
        <v>4.1719703232610899</v>
      </c>
      <c r="AP48">
        <v>1.87800289396557</v>
      </c>
      <c r="AQ48">
        <v>25.123777389889501</v>
      </c>
      <c r="AR48">
        <v>0.60572848688945202</v>
      </c>
      <c r="AS48">
        <v>0.62360829793938</v>
      </c>
      <c r="AT48">
        <v>-1</v>
      </c>
      <c r="AU48">
        <v>-1</v>
      </c>
      <c r="AV48">
        <v>0.113916196714409</v>
      </c>
      <c r="AW48">
        <v>41.335809111532598</v>
      </c>
      <c r="AX48">
        <v>41.001921563142801</v>
      </c>
      <c r="AY48">
        <v>9.6368259759583505E-2</v>
      </c>
      <c r="AZ48">
        <v>-14.145392237927799</v>
      </c>
      <c r="BA48">
        <v>1350</v>
      </c>
    </row>
    <row r="49" spans="1:53" x14ac:dyDescent="0.25">
      <c r="A49">
        <v>6371</v>
      </c>
      <c r="B49" t="s">
        <v>3245</v>
      </c>
      <c r="C49">
        <v>1</v>
      </c>
      <c r="D49">
        <v>3.6780808625294901</v>
      </c>
      <c r="E49">
        <v>2.1757476414710399E-2</v>
      </c>
      <c r="F49">
        <v>5.7515663270048999E-2</v>
      </c>
      <c r="G49">
        <v>6.3638324821297304E-2</v>
      </c>
      <c r="H49">
        <v>4.4731895715573101E-2</v>
      </c>
      <c r="I49">
        <v>0</v>
      </c>
      <c r="J49">
        <v>2.6839137429343798</v>
      </c>
      <c r="K49">
        <v>4.4731895715573101E-2</v>
      </c>
      <c r="L49">
        <v>-1</v>
      </c>
      <c r="M49">
        <v>-1</v>
      </c>
      <c r="N49">
        <v>0.894637914311463</v>
      </c>
      <c r="O49">
        <v>6.42563293028517</v>
      </c>
      <c r="P49">
        <v>8.4867148022695807E-2</v>
      </c>
      <c r="Q49">
        <v>0.153507344323627</v>
      </c>
      <c r="R49">
        <v>5.0277871893111802E-2</v>
      </c>
      <c r="S49">
        <v>0.32916601326620298</v>
      </c>
      <c r="T49">
        <v>0.23975694309620599</v>
      </c>
      <c r="U49">
        <v>4.00147922229208E-2</v>
      </c>
      <c r="V49">
        <v>-3.2092616958779002E-3</v>
      </c>
      <c r="W49">
        <v>22.4398636469551</v>
      </c>
      <c r="X49">
        <v>0.57887640222380699</v>
      </c>
      <c r="Y49">
        <v>-1</v>
      </c>
      <c r="Z49">
        <v>-1</v>
      </c>
      <c r="AA49">
        <v>33.0321732872819</v>
      </c>
      <c r="AB49">
        <v>0.100272451404467</v>
      </c>
      <c r="AC49">
        <v>4.1627991656747201E-2</v>
      </c>
      <c r="AD49">
        <v>6.8940192307458195E-2</v>
      </c>
      <c r="AE49">
        <v>10.542031768433599</v>
      </c>
      <c r="AF49">
        <v>-1</v>
      </c>
      <c r="AG49">
        <v>-1</v>
      </c>
      <c r="AH49">
        <v>-1</v>
      </c>
      <c r="AI49">
        <v>-6.4806894010443399E-4</v>
      </c>
      <c r="AJ49">
        <v>-3.2092616958779002E-3</v>
      </c>
      <c r="AK49">
        <v>0.108545496552842</v>
      </c>
      <c r="AL49">
        <v>6.3541779719447203E-2</v>
      </c>
      <c r="AM49">
        <v>0.14516971361987499</v>
      </c>
      <c r="AN49">
        <v>6.2411759814733403E-2</v>
      </c>
      <c r="AO49">
        <v>4.1719703232610899</v>
      </c>
      <c r="AP49">
        <v>1.87800289396557</v>
      </c>
      <c r="AQ49">
        <v>25.123777389889501</v>
      </c>
      <c r="AR49">
        <v>0.60572848688945202</v>
      </c>
      <c r="AS49">
        <v>0.62360829793938</v>
      </c>
      <c r="AT49">
        <v>-1</v>
      </c>
      <c r="AU49">
        <v>-1</v>
      </c>
      <c r="AV49">
        <v>0.113916196714409</v>
      </c>
      <c r="AW49">
        <v>41.335809111532598</v>
      </c>
      <c r="AX49">
        <v>41.001921563142801</v>
      </c>
      <c r="AY49">
        <v>9.6368259759583505E-2</v>
      </c>
      <c r="AZ49">
        <v>-14.145392237927799</v>
      </c>
      <c r="BA49">
        <v>1350</v>
      </c>
    </row>
    <row r="50" spans="1:53" x14ac:dyDescent="0.25">
      <c r="A50">
        <v>6379</v>
      </c>
      <c r="B50" t="s">
        <v>3253</v>
      </c>
      <c r="C50">
        <v>1</v>
      </c>
      <c r="D50">
        <v>3.6780808625294901</v>
      </c>
      <c r="E50">
        <v>2.1757476414710399E-2</v>
      </c>
      <c r="F50">
        <v>5.7515663270048999E-2</v>
      </c>
      <c r="G50">
        <v>6.3638324821297304E-2</v>
      </c>
      <c r="H50">
        <v>4.4731895715573101E-2</v>
      </c>
      <c r="I50">
        <v>0</v>
      </c>
      <c r="J50">
        <v>2.6839137429343798</v>
      </c>
      <c r="K50">
        <v>4.4731895715573101E-2</v>
      </c>
      <c r="L50">
        <v>-1</v>
      </c>
      <c r="M50">
        <v>-1</v>
      </c>
      <c r="N50">
        <v>0.894637914311463</v>
      </c>
      <c r="O50">
        <v>6.42563293028517</v>
      </c>
      <c r="P50">
        <v>8.4867148022695807E-2</v>
      </c>
      <c r="Q50">
        <v>0.153507344323627</v>
      </c>
      <c r="R50">
        <v>5.0277871893111802E-2</v>
      </c>
      <c r="S50">
        <v>0.32916601326620298</v>
      </c>
      <c r="T50">
        <v>0.23975694309620599</v>
      </c>
      <c r="U50">
        <v>4.00147922229208E-2</v>
      </c>
      <c r="V50">
        <v>-3.2092616958779002E-3</v>
      </c>
      <c r="W50">
        <v>22.4398636469551</v>
      </c>
      <c r="X50">
        <v>0.57887640222380699</v>
      </c>
      <c r="Y50">
        <v>-1</v>
      </c>
      <c r="Z50">
        <v>-1</v>
      </c>
      <c r="AA50">
        <v>33.0321732872819</v>
      </c>
      <c r="AB50">
        <v>0.100272451404467</v>
      </c>
      <c r="AC50">
        <v>4.1627991656747201E-2</v>
      </c>
      <c r="AD50">
        <v>6.8940192307458195E-2</v>
      </c>
      <c r="AE50">
        <v>10.542031768433599</v>
      </c>
      <c r="AF50">
        <v>-1</v>
      </c>
      <c r="AG50">
        <v>-1</v>
      </c>
      <c r="AH50">
        <v>-1</v>
      </c>
      <c r="AI50">
        <v>-6.4806894010443399E-4</v>
      </c>
      <c r="AJ50">
        <v>-3.2092616958779002E-3</v>
      </c>
      <c r="AK50">
        <v>0.108545496552842</v>
      </c>
      <c r="AL50">
        <v>6.3541779719447203E-2</v>
      </c>
      <c r="AM50">
        <v>0.14516971361987499</v>
      </c>
      <c r="AN50">
        <v>6.2411759814733403E-2</v>
      </c>
      <c r="AO50">
        <v>4.1719703232610899</v>
      </c>
      <c r="AP50">
        <v>1.87800289396557</v>
      </c>
      <c r="AQ50">
        <v>25.123777389889501</v>
      </c>
      <c r="AR50">
        <v>0.60572848688945202</v>
      </c>
      <c r="AS50">
        <v>0.62360829793938</v>
      </c>
      <c r="AT50">
        <v>-1</v>
      </c>
      <c r="AU50">
        <v>-1</v>
      </c>
      <c r="AV50">
        <v>0.113916196714409</v>
      </c>
      <c r="AW50">
        <v>41.335809111532598</v>
      </c>
      <c r="AX50">
        <v>41.001921563142801</v>
      </c>
      <c r="AY50">
        <v>9.6368259759583505E-2</v>
      </c>
      <c r="AZ50">
        <v>-14.145392237927799</v>
      </c>
      <c r="BA50">
        <v>1350</v>
      </c>
    </row>
    <row r="51" spans="1:53" x14ac:dyDescent="0.25">
      <c r="A51">
        <v>6412</v>
      </c>
      <c r="B51" t="s">
        <v>3286</v>
      </c>
      <c r="C51">
        <v>1</v>
      </c>
      <c r="D51">
        <v>3.6780808625294901</v>
      </c>
      <c r="E51">
        <v>2.1757476414710399E-2</v>
      </c>
      <c r="F51">
        <v>5.7515663270048999E-2</v>
      </c>
      <c r="G51">
        <v>6.3638324821297304E-2</v>
      </c>
      <c r="H51">
        <v>4.4731895715573101E-2</v>
      </c>
      <c r="I51">
        <v>0</v>
      </c>
      <c r="J51">
        <v>2.6839137429343798</v>
      </c>
      <c r="K51">
        <v>4.4731895715573101E-2</v>
      </c>
      <c r="L51">
        <v>-1</v>
      </c>
      <c r="M51">
        <v>-1</v>
      </c>
      <c r="N51">
        <v>0.894637914311463</v>
      </c>
      <c r="O51">
        <v>6.42563293028517</v>
      </c>
      <c r="P51">
        <v>8.4867148022695807E-2</v>
      </c>
      <c r="Q51">
        <v>0.153507344323627</v>
      </c>
      <c r="R51">
        <v>5.0277871893111802E-2</v>
      </c>
      <c r="S51">
        <v>0.32916601326620298</v>
      </c>
      <c r="T51">
        <v>0.23975694309620599</v>
      </c>
      <c r="U51">
        <v>4.00147922229208E-2</v>
      </c>
      <c r="V51">
        <v>-3.2092616958779002E-3</v>
      </c>
      <c r="W51">
        <v>22.4398636469551</v>
      </c>
      <c r="X51">
        <v>0.57887640222380699</v>
      </c>
      <c r="Y51">
        <v>-1</v>
      </c>
      <c r="Z51">
        <v>-1</v>
      </c>
      <c r="AA51">
        <v>33.0321732872819</v>
      </c>
      <c r="AB51">
        <v>0.100272451404467</v>
      </c>
      <c r="AC51">
        <v>4.1627991656747201E-2</v>
      </c>
      <c r="AD51">
        <v>6.8940192307458195E-2</v>
      </c>
      <c r="AE51">
        <v>10.542031768433599</v>
      </c>
      <c r="AF51">
        <v>-1</v>
      </c>
      <c r="AG51">
        <v>-1</v>
      </c>
      <c r="AH51">
        <v>-1</v>
      </c>
      <c r="AI51">
        <v>-6.4806894010443399E-4</v>
      </c>
      <c r="AJ51">
        <v>-3.2092616958779002E-3</v>
      </c>
      <c r="AK51">
        <v>0.108545496552842</v>
      </c>
      <c r="AL51">
        <v>6.3541779719447203E-2</v>
      </c>
      <c r="AM51">
        <v>0.14516971361987499</v>
      </c>
      <c r="AN51">
        <v>6.2411759814733403E-2</v>
      </c>
      <c r="AO51">
        <v>4.1719703232610899</v>
      </c>
      <c r="AP51">
        <v>1.87800289396557</v>
      </c>
      <c r="AQ51">
        <v>25.123777389889501</v>
      </c>
      <c r="AR51">
        <v>0.60572848688945202</v>
      </c>
      <c r="AS51">
        <v>0.62360829793938</v>
      </c>
      <c r="AT51">
        <v>-1</v>
      </c>
      <c r="AU51">
        <v>-1</v>
      </c>
      <c r="AV51">
        <v>0.113916196714409</v>
      </c>
      <c r="AW51">
        <v>41.335809111532598</v>
      </c>
      <c r="AX51">
        <v>41.001921563142801</v>
      </c>
      <c r="AY51">
        <v>9.6368259759583505E-2</v>
      </c>
      <c r="AZ51">
        <v>-14.145392237927799</v>
      </c>
      <c r="BA51">
        <v>1350</v>
      </c>
    </row>
    <row r="52" spans="1:53" x14ac:dyDescent="0.25">
      <c r="A52">
        <v>6420</v>
      </c>
      <c r="B52" t="s">
        <v>3293</v>
      </c>
      <c r="C52">
        <v>1</v>
      </c>
      <c r="D52">
        <v>3.6780808625294901</v>
      </c>
      <c r="E52">
        <v>2.1757476414710399E-2</v>
      </c>
      <c r="F52">
        <v>5.7515663270048999E-2</v>
      </c>
      <c r="G52">
        <v>6.3638324821297304E-2</v>
      </c>
      <c r="H52">
        <v>4.4731895715573101E-2</v>
      </c>
      <c r="I52">
        <v>0</v>
      </c>
      <c r="J52">
        <v>2.6839137429343798</v>
      </c>
      <c r="K52">
        <v>4.4731895715573101E-2</v>
      </c>
      <c r="L52">
        <v>-1</v>
      </c>
      <c r="M52">
        <v>-1</v>
      </c>
      <c r="N52">
        <v>0.894637914311463</v>
      </c>
      <c r="O52">
        <v>6.42563293028517</v>
      </c>
      <c r="P52">
        <v>8.4867148022695807E-2</v>
      </c>
      <c r="Q52">
        <v>0.153507344323627</v>
      </c>
      <c r="R52">
        <v>5.0277871893111802E-2</v>
      </c>
      <c r="S52">
        <v>0.32916601326620298</v>
      </c>
      <c r="T52">
        <v>0.23975694309620599</v>
      </c>
      <c r="U52">
        <v>4.00147922229208E-2</v>
      </c>
      <c r="V52">
        <v>-3.2092616958779002E-3</v>
      </c>
      <c r="W52">
        <v>22.4398636469551</v>
      </c>
      <c r="X52">
        <v>0.57887640222380699</v>
      </c>
      <c r="Y52">
        <v>-1</v>
      </c>
      <c r="Z52">
        <v>-1</v>
      </c>
      <c r="AA52">
        <v>33.0321732872819</v>
      </c>
      <c r="AB52">
        <v>0.100272451404467</v>
      </c>
      <c r="AC52">
        <v>4.1627991656747201E-2</v>
      </c>
      <c r="AD52">
        <v>6.8940192307458195E-2</v>
      </c>
      <c r="AE52">
        <v>10.542031768433599</v>
      </c>
      <c r="AF52">
        <v>-1</v>
      </c>
      <c r="AG52">
        <v>-1</v>
      </c>
      <c r="AH52">
        <v>-1</v>
      </c>
      <c r="AI52">
        <v>-6.4806894010443399E-4</v>
      </c>
      <c r="AJ52">
        <v>-3.2092616958779002E-3</v>
      </c>
      <c r="AK52">
        <v>0.108545496552842</v>
      </c>
      <c r="AL52">
        <v>6.3541779719447203E-2</v>
      </c>
      <c r="AM52">
        <v>0.14516971361987499</v>
      </c>
      <c r="AN52">
        <v>6.2411759814733403E-2</v>
      </c>
      <c r="AO52">
        <v>4.1719703232610899</v>
      </c>
      <c r="AP52">
        <v>1.87800289396557</v>
      </c>
      <c r="AQ52">
        <v>25.123777389889501</v>
      </c>
      <c r="AR52">
        <v>0.60572848688945202</v>
      </c>
      <c r="AS52">
        <v>0.62360829793938</v>
      </c>
      <c r="AT52">
        <v>-1</v>
      </c>
      <c r="AU52">
        <v>-1</v>
      </c>
      <c r="AV52">
        <v>0.113916196714409</v>
      </c>
      <c r="AW52">
        <v>41.335809111532598</v>
      </c>
      <c r="AX52">
        <v>41.001921563142801</v>
      </c>
      <c r="AY52">
        <v>9.6368259759583505E-2</v>
      </c>
      <c r="AZ52">
        <v>-14.145392237927799</v>
      </c>
      <c r="BA52">
        <v>1350</v>
      </c>
    </row>
    <row r="53" spans="1:53" x14ac:dyDescent="0.25">
      <c r="A53">
        <v>6455</v>
      </c>
      <c r="B53" t="s">
        <v>3322</v>
      </c>
      <c r="C53">
        <v>1</v>
      </c>
      <c r="D53">
        <v>3.6780808625294901</v>
      </c>
      <c r="E53">
        <v>2.1757476414710399E-2</v>
      </c>
      <c r="F53">
        <v>5.7515663270048999E-2</v>
      </c>
      <c r="G53">
        <v>6.3638324821297304E-2</v>
      </c>
      <c r="H53">
        <v>4.4731895715573101E-2</v>
      </c>
      <c r="I53">
        <v>0</v>
      </c>
      <c r="J53">
        <v>2.6839137429343798</v>
      </c>
      <c r="K53">
        <v>4.4731895715573101E-2</v>
      </c>
      <c r="L53">
        <v>-1</v>
      </c>
      <c r="M53">
        <v>-1</v>
      </c>
      <c r="N53">
        <v>0.894637914311463</v>
      </c>
      <c r="O53">
        <v>6.42563293028517</v>
      </c>
      <c r="P53">
        <v>8.4867148022695807E-2</v>
      </c>
      <c r="Q53">
        <v>0.153507344323627</v>
      </c>
      <c r="R53">
        <v>5.0277871893111802E-2</v>
      </c>
      <c r="S53">
        <v>0.32916601326620298</v>
      </c>
      <c r="T53">
        <v>0.23975694309620599</v>
      </c>
      <c r="U53">
        <v>4.00147922229208E-2</v>
      </c>
      <c r="V53">
        <v>-3.2092616958779002E-3</v>
      </c>
      <c r="W53">
        <v>22.4398636469551</v>
      </c>
      <c r="X53">
        <v>0.57887640222380699</v>
      </c>
      <c r="Y53">
        <v>-1</v>
      </c>
      <c r="Z53">
        <v>-1</v>
      </c>
      <c r="AA53">
        <v>33.0321732872819</v>
      </c>
      <c r="AB53">
        <v>0.100272451404467</v>
      </c>
      <c r="AC53">
        <v>4.1627991656747201E-2</v>
      </c>
      <c r="AD53">
        <v>6.8940192307458195E-2</v>
      </c>
      <c r="AE53">
        <v>10.542031768433599</v>
      </c>
      <c r="AF53">
        <v>-1</v>
      </c>
      <c r="AG53">
        <v>-1</v>
      </c>
      <c r="AH53">
        <v>-1</v>
      </c>
      <c r="AI53">
        <v>-6.4806894010443399E-4</v>
      </c>
      <c r="AJ53">
        <v>-3.2092616958779002E-3</v>
      </c>
      <c r="AK53">
        <v>0.108545496552842</v>
      </c>
      <c r="AL53">
        <v>6.3541779719447203E-2</v>
      </c>
      <c r="AM53">
        <v>0.14516971361987499</v>
      </c>
      <c r="AN53">
        <v>6.2411759814733403E-2</v>
      </c>
      <c r="AO53">
        <v>4.1719703232610899</v>
      </c>
      <c r="AP53">
        <v>1.87800289396557</v>
      </c>
      <c r="AQ53">
        <v>25.123777389889501</v>
      </c>
      <c r="AR53">
        <v>0.60572848688945202</v>
      </c>
      <c r="AS53">
        <v>0.62360829793938</v>
      </c>
      <c r="AT53">
        <v>-1</v>
      </c>
      <c r="AU53">
        <v>-1</v>
      </c>
      <c r="AV53">
        <v>0.113916196714409</v>
      </c>
      <c r="AW53">
        <v>41.335809111532598</v>
      </c>
      <c r="AX53">
        <v>41.001921563142801</v>
      </c>
      <c r="AY53">
        <v>9.6368259759583505E-2</v>
      </c>
      <c r="AZ53">
        <v>-14.145392237927799</v>
      </c>
      <c r="BA53">
        <v>1350</v>
      </c>
    </row>
    <row r="54" spans="1:53" x14ac:dyDescent="0.25">
      <c r="A54">
        <v>6467</v>
      </c>
      <c r="B54" t="s">
        <v>1906</v>
      </c>
      <c r="C54">
        <v>1</v>
      </c>
      <c r="D54">
        <v>3.6780808625294901</v>
      </c>
      <c r="E54">
        <v>2.1757476414710399E-2</v>
      </c>
      <c r="F54">
        <v>5.7515663270048999E-2</v>
      </c>
      <c r="G54">
        <v>6.3638324821297304E-2</v>
      </c>
      <c r="H54">
        <v>4.4731895715573101E-2</v>
      </c>
      <c r="I54">
        <v>0</v>
      </c>
      <c r="J54">
        <v>2.6839137429343798</v>
      </c>
      <c r="K54">
        <v>4.4731895715573101E-2</v>
      </c>
      <c r="L54">
        <v>-1</v>
      </c>
      <c r="M54">
        <v>-1</v>
      </c>
      <c r="N54">
        <v>0.894637914311463</v>
      </c>
      <c r="O54">
        <v>6.42563293028517</v>
      </c>
      <c r="P54">
        <v>8.4867148022695807E-2</v>
      </c>
      <c r="Q54">
        <v>0.153507344323627</v>
      </c>
      <c r="R54">
        <v>5.0277871893111802E-2</v>
      </c>
      <c r="S54">
        <v>0.32916601326620298</v>
      </c>
      <c r="T54">
        <v>0.23975694309620599</v>
      </c>
      <c r="U54">
        <v>4.00147922229208E-2</v>
      </c>
      <c r="V54">
        <v>-3.2092616958779002E-3</v>
      </c>
      <c r="W54">
        <v>22.4398636469551</v>
      </c>
      <c r="X54">
        <v>0.57887640222380699</v>
      </c>
      <c r="Y54">
        <v>-1</v>
      </c>
      <c r="Z54">
        <v>-1</v>
      </c>
      <c r="AA54">
        <v>33.0321732872819</v>
      </c>
      <c r="AB54">
        <v>0.100272451404467</v>
      </c>
      <c r="AC54">
        <v>4.1627991656747201E-2</v>
      </c>
      <c r="AD54">
        <v>6.8940192307458195E-2</v>
      </c>
      <c r="AE54">
        <v>10.542031768433599</v>
      </c>
      <c r="AF54">
        <v>-1</v>
      </c>
      <c r="AG54">
        <v>-1</v>
      </c>
      <c r="AH54">
        <v>-1</v>
      </c>
      <c r="AI54">
        <v>-6.4806894010443399E-4</v>
      </c>
      <c r="AJ54">
        <v>-3.2092616958779002E-3</v>
      </c>
      <c r="AK54">
        <v>0.108545496552842</v>
      </c>
      <c r="AL54">
        <v>6.3541779719447203E-2</v>
      </c>
      <c r="AM54">
        <v>0.14516971361987499</v>
      </c>
      <c r="AN54">
        <v>6.2411759814733403E-2</v>
      </c>
      <c r="AO54">
        <v>4.1719703232610899</v>
      </c>
      <c r="AP54">
        <v>1.87800289396557</v>
      </c>
      <c r="AQ54">
        <v>25.123777389889501</v>
      </c>
      <c r="AR54">
        <v>0.60572848688945202</v>
      </c>
      <c r="AS54">
        <v>0.62360829793938</v>
      </c>
      <c r="AT54">
        <v>-1</v>
      </c>
      <c r="AU54">
        <v>-1</v>
      </c>
      <c r="AV54">
        <v>0.113916196714409</v>
      </c>
      <c r="AW54">
        <v>41.335809111532598</v>
      </c>
      <c r="AX54">
        <v>41.001921563142801</v>
      </c>
      <c r="AY54">
        <v>9.6368259759583505E-2</v>
      </c>
      <c r="AZ54">
        <v>-14.145392237927799</v>
      </c>
      <c r="BA54">
        <v>1350</v>
      </c>
    </row>
    <row r="55" spans="1:53" x14ac:dyDescent="0.25">
      <c r="A55">
        <v>6536</v>
      </c>
      <c r="B55" t="s">
        <v>3383</v>
      </c>
      <c r="C55">
        <v>1</v>
      </c>
      <c r="D55">
        <v>3.6780808625294901</v>
      </c>
      <c r="E55">
        <v>2.1757476414710399E-2</v>
      </c>
      <c r="F55">
        <v>5.7515663270048999E-2</v>
      </c>
      <c r="G55">
        <v>6.3638324821297304E-2</v>
      </c>
      <c r="H55">
        <v>4.4731895715573101E-2</v>
      </c>
      <c r="I55">
        <v>0</v>
      </c>
      <c r="J55">
        <v>2.6839137429343798</v>
      </c>
      <c r="K55">
        <v>4.4731895715573101E-2</v>
      </c>
      <c r="L55">
        <v>-1</v>
      </c>
      <c r="M55">
        <v>-1</v>
      </c>
      <c r="N55">
        <v>0.894637914311463</v>
      </c>
      <c r="O55">
        <v>6.42563293028517</v>
      </c>
      <c r="P55">
        <v>8.4867148022695807E-2</v>
      </c>
      <c r="Q55">
        <v>0.153507344323627</v>
      </c>
      <c r="R55">
        <v>5.0277871893111802E-2</v>
      </c>
      <c r="S55">
        <v>0.32916601326620298</v>
      </c>
      <c r="T55">
        <v>0.23975694309620599</v>
      </c>
      <c r="U55">
        <v>4.00147922229208E-2</v>
      </c>
      <c r="V55">
        <v>-3.2092616958779002E-3</v>
      </c>
      <c r="W55">
        <v>22.4398636469551</v>
      </c>
      <c r="X55">
        <v>0.57887640222380699</v>
      </c>
      <c r="Y55">
        <v>-1</v>
      </c>
      <c r="Z55">
        <v>-1</v>
      </c>
      <c r="AA55">
        <v>33.0321732872819</v>
      </c>
      <c r="AB55">
        <v>0.100272451404467</v>
      </c>
      <c r="AC55">
        <v>4.1627991656747201E-2</v>
      </c>
      <c r="AD55">
        <v>6.8940192307458195E-2</v>
      </c>
      <c r="AE55">
        <v>10.542031768433599</v>
      </c>
      <c r="AF55">
        <v>-1</v>
      </c>
      <c r="AG55">
        <v>-1</v>
      </c>
      <c r="AH55">
        <v>-1</v>
      </c>
      <c r="AI55">
        <v>-6.4806894010443399E-4</v>
      </c>
      <c r="AJ55">
        <v>-3.2092616958779002E-3</v>
      </c>
      <c r="AK55">
        <v>0.108545496552842</v>
      </c>
      <c r="AL55">
        <v>6.3541779719447203E-2</v>
      </c>
      <c r="AM55">
        <v>0.14516971361987499</v>
      </c>
      <c r="AN55">
        <v>6.2411759814733403E-2</v>
      </c>
      <c r="AO55">
        <v>4.1719703232610899</v>
      </c>
      <c r="AP55">
        <v>1.87800289396557</v>
      </c>
      <c r="AQ55">
        <v>25.123777389889501</v>
      </c>
      <c r="AR55">
        <v>0.60572848688945202</v>
      </c>
      <c r="AS55">
        <v>0.62360829793938</v>
      </c>
      <c r="AT55">
        <v>-1</v>
      </c>
      <c r="AU55">
        <v>-1</v>
      </c>
      <c r="AV55">
        <v>0.113916196714409</v>
      </c>
      <c r="AW55">
        <v>41.335809111532598</v>
      </c>
      <c r="AX55">
        <v>41.001921563142801</v>
      </c>
      <c r="AY55">
        <v>9.6368259759583505E-2</v>
      </c>
      <c r="AZ55">
        <v>-14.145392237927799</v>
      </c>
      <c r="BA55">
        <v>1350</v>
      </c>
    </row>
    <row r="56" spans="1:53" x14ac:dyDescent="0.25">
      <c r="A56">
        <v>6630</v>
      </c>
      <c r="B56" t="s">
        <v>3458</v>
      </c>
      <c r="C56">
        <v>1</v>
      </c>
      <c r="D56">
        <v>3.6780808625294901</v>
      </c>
      <c r="E56">
        <v>2.1757476414710399E-2</v>
      </c>
      <c r="F56">
        <v>5.7515663270048999E-2</v>
      </c>
      <c r="G56">
        <v>6.3638324821297304E-2</v>
      </c>
      <c r="H56">
        <v>4.4731895715573101E-2</v>
      </c>
      <c r="I56">
        <v>0</v>
      </c>
      <c r="J56">
        <v>2.6839137429343798</v>
      </c>
      <c r="K56">
        <v>4.4731895715573101E-2</v>
      </c>
      <c r="L56">
        <v>-1</v>
      </c>
      <c r="M56">
        <v>-1</v>
      </c>
      <c r="N56">
        <v>0.894637914311463</v>
      </c>
      <c r="O56">
        <v>6.42563293028517</v>
      </c>
      <c r="P56">
        <v>8.4867148022695807E-2</v>
      </c>
      <c r="Q56">
        <v>0.153507344323627</v>
      </c>
      <c r="R56">
        <v>5.0277871893111802E-2</v>
      </c>
      <c r="S56">
        <v>0.32916601326620298</v>
      </c>
      <c r="T56">
        <v>0.23975694309620599</v>
      </c>
      <c r="U56">
        <v>4.00147922229208E-2</v>
      </c>
      <c r="V56">
        <v>-3.2092616958779002E-3</v>
      </c>
      <c r="W56">
        <v>22.4398636469551</v>
      </c>
      <c r="X56">
        <v>0.57887640222380699</v>
      </c>
      <c r="Y56">
        <v>-1</v>
      </c>
      <c r="Z56">
        <v>-1</v>
      </c>
      <c r="AA56">
        <v>33.0321732872819</v>
      </c>
      <c r="AB56">
        <v>0.100272451404467</v>
      </c>
      <c r="AC56">
        <v>4.1627991656747201E-2</v>
      </c>
      <c r="AD56">
        <v>6.8940192307458195E-2</v>
      </c>
      <c r="AE56">
        <v>10.542031768433599</v>
      </c>
      <c r="AF56">
        <v>-1</v>
      </c>
      <c r="AG56">
        <v>-1</v>
      </c>
      <c r="AH56">
        <v>-1</v>
      </c>
      <c r="AI56">
        <v>-6.4806894010443399E-4</v>
      </c>
      <c r="AJ56">
        <v>-3.2092616958779002E-3</v>
      </c>
      <c r="AK56">
        <v>0.108545496552842</v>
      </c>
      <c r="AL56">
        <v>6.3541779719447203E-2</v>
      </c>
      <c r="AM56">
        <v>0.14516971361987499</v>
      </c>
      <c r="AN56">
        <v>6.2411759814733403E-2</v>
      </c>
      <c r="AO56">
        <v>4.1719703232610899</v>
      </c>
      <c r="AP56">
        <v>1.87800289396557</v>
      </c>
      <c r="AQ56">
        <v>25.123777389889501</v>
      </c>
      <c r="AR56">
        <v>0.60572848688945202</v>
      </c>
      <c r="AS56">
        <v>0.62360829793938</v>
      </c>
      <c r="AT56">
        <v>-1</v>
      </c>
      <c r="AU56">
        <v>-1</v>
      </c>
      <c r="AV56">
        <v>0.113916196714409</v>
      </c>
      <c r="AW56">
        <v>41.335809111532598</v>
      </c>
      <c r="AX56">
        <v>41.001921563142801</v>
      </c>
      <c r="AY56">
        <v>9.6368259759583505E-2</v>
      </c>
      <c r="AZ56">
        <v>-14.145392237927799</v>
      </c>
      <c r="BA56">
        <v>1350</v>
      </c>
    </row>
    <row r="845" spans="2:2" x14ac:dyDescent="0.25">
      <c r="B845" s="13"/>
    </row>
    <row r="1796" spans="2:2" x14ac:dyDescent="0.25">
      <c r="B1796" s="13"/>
    </row>
  </sheetData>
  <sortState ref="A3:CV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3585</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167</v>
      </c>
      <c r="B3" t="s">
        <v>521</v>
      </c>
      <c r="C3" s="26">
        <v>2</v>
      </c>
      <c r="D3" s="21">
        <v>5.2757948213916546</v>
      </c>
      <c r="E3" s="21">
        <v>0.34293646136497608</v>
      </c>
      <c r="F3" s="21">
        <v>0.93088652746601697</v>
      </c>
      <c r="G3" s="21">
        <v>0.94278064002090733</v>
      </c>
      <c r="H3" s="21">
        <v>0.24726957873795608</v>
      </c>
      <c r="I3" s="21">
        <v>0</v>
      </c>
      <c r="J3" s="21">
        <v>14.836174724277363</v>
      </c>
      <c r="K3" s="21">
        <v>0.24726957873795608</v>
      </c>
      <c r="L3" s="21">
        <v>-1</v>
      </c>
      <c r="M3" s="21">
        <v>-1</v>
      </c>
      <c r="N3" s="21">
        <v>4.9453915747591211</v>
      </c>
      <c r="O3" s="21">
        <v>19.255775290437018</v>
      </c>
      <c r="P3" s="21">
        <v>1.9045681524781675</v>
      </c>
      <c r="Q3" s="21">
        <v>4.7397292523933734</v>
      </c>
      <c r="R3" s="21">
        <v>1.5582489522683698</v>
      </c>
      <c r="S3" s="21">
        <v>0.36107644259141536</v>
      </c>
      <c r="T3" s="21">
        <v>0.41354727844748407</v>
      </c>
      <c r="U3" s="21">
        <v>0.23781530937845421</v>
      </c>
      <c r="V3" s="21">
        <v>2.181499385891969E-2</v>
      </c>
      <c r="W3" s="21">
        <v>34.428337250964034</v>
      </c>
      <c r="X3" s="21">
        <v>1.5449989204335628</v>
      </c>
      <c r="Y3" s="21">
        <v>-1</v>
      </c>
      <c r="Z3" s="21">
        <v>-1</v>
      </c>
      <c r="AA3" s="21">
        <v>63.230321865260642</v>
      </c>
      <c r="AB3" s="21">
        <v>0.29711658443802125</v>
      </c>
      <c r="AC3" s="21">
        <v>0.29739840465398287</v>
      </c>
      <c r="AD3" s="21">
        <v>0.29126333285343498</v>
      </c>
      <c r="AE3" s="21">
        <v>34.175903390602571</v>
      </c>
      <c r="AF3" s="21">
        <v>-1</v>
      </c>
      <c r="AG3" s="21">
        <v>-1</v>
      </c>
      <c r="AH3" s="21">
        <v>-1</v>
      </c>
      <c r="AI3" s="21">
        <v>1.1695055486244584E-2</v>
      </c>
      <c r="AJ3" s="21">
        <v>2.181499385891969E-2</v>
      </c>
      <c r="AK3" s="21">
        <v>-0.12604087040685841</v>
      </c>
      <c r="AL3" s="21">
        <v>0.29786882739610576</v>
      </c>
      <c r="AM3" s="21">
        <v>-0.15514833625950347</v>
      </c>
      <c r="AN3" s="21">
        <v>0.33858919647455726</v>
      </c>
      <c r="AO3" s="21">
        <v>-3.5636650590743635</v>
      </c>
      <c r="AP3" s="21">
        <v>9.0088263493969443</v>
      </c>
      <c r="AQ3" s="21">
        <v>40.27399272221939</v>
      </c>
      <c r="AR3" s="21">
        <v>0.93197320793444571</v>
      </c>
      <c r="AS3" s="21">
        <v>1.6553335394749917</v>
      </c>
      <c r="AT3" s="21">
        <v>-1</v>
      </c>
      <c r="AU3" s="21">
        <v>-1</v>
      </c>
      <c r="AV3" s="21">
        <v>2.1195754497228574</v>
      </c>
      <c r="AW3" s="21">
        <v>78.311998352504958</v>
      </c>
      <c r="AX3" s="21">
        <v>78.733680656127802</v>
      </c>
      <c r="AY3" s="21">
        <v>0.34758492331204976</v>
      </c>
      <c r="AZ3" s="21">
        <v>31.695525391010669</v>
      </c>
      <c r="BA3" s="26">
        <v>1522.018633752295</v>
      </c>
    </row>
    <row r="4" spans="1:53" x14ac:dyDescent="0.25">
      <c r="A4">
        <v>525</v>
      </c>
      <c r="B4" t="s">
        <v>659</v>
      </c>
      <c r="C4" s="26">
        <v>3</v>
      </c>
      <c r="D4" s="21">
        <v>5.8220429687999786</v>
      </c>
      <c r="E4" s="21">
        <v>0</v>
      </c>
      <c r="F4" s="21">
        <v>0.10641097650824607</v>
      </c>
      <c r="G4" s="21">
        <v>0.10641097650824607</v>
      </c>
      <c r="H4" s="21">
        <v>0.19743786522462201</v>
      </c>
      <c r="I4" s="21">
        <v>0</v>
      </c>
      <c r="J4" s="21">
        <v>11.846271913477324</v>
      </c>
      <c r="K4" s="21">
        <v>0.19743786522462201</v>
      </c>
      <c r="L4" s="21">
        <v>-0.999999999999999</v>
      </c>
      <c r="M4" s="21">
        <v>-0.999999999999999</v>
      </c>
      <c r="N4" s="21">
        <v>3.9487573044924393</v>
      </c>
      <c r="O4" s="21">
        <v>17.774725858785537</v>
      </c>
      <c r="P4" s="21">
        <v>-0.80446377814978276</v>
      </c>
      <c r="Q4" s="21">
        <v>1.5131006005377892</v>
      </c>
      <c r="R4" s="21">
        <v>0.38314747785533065</v>
      </c>
      <c r="S4" s="21">
        <v>0.33333333333333304</v>
      </c>
      <c r="T4" s="21">
        <v>0.41164188577702299</v>
      </c>
      <c r="U4" s="21">
        <v>0.37485964757855578</v>
      </c>
      <c r="V4" s="21">
        <v>-2.5562683410777387E-2</v>
      </c>
      <c r="W4" s="21">
        <v>35.873372722140509</v>
      </c>
      <c r="X4" s="21">
        <v>1.9750114232330047</v>
      </c>
      <c r="Y4" s="21">
        <v>-0.999999999999999</v>
      </c>
      <c r="Z4" s="21">
        <v>-0.999999999999999</v>
      </c>
      <c r="AA4" s="21">
        <v>92.587718224920806</v>
      </c>
      <c r="AB4" s="21">
        <v>0.61916923289781589</v>
      </c>
      <c r="AC4" s="21">
        <v>0.47791066596034859</v>
      </c>
      <c r="AD4" s="21">
        <v>2.9544061640334102E-2</v>
      </c>
      <c r="AE4" s="21">
        <v>56.331198024924909</v>
      </c>
      <c r="AF4" s="21">
        <v>-0.999999999999999</v>
      </c>
      <c r="AG4" s="21">
        <v>-0.999999999999999</v>
      </c>
      <c r="AH4" s="21">
        <v>-0.999999999999999</v>
      </c>
      <c r="AI4" s="21">
        <v>0</v>
      </c>
      <c r="AJ4" s="21">
        <v>-2.5562683410777387E-2</v>
      </c>
      <c r="AK4" s="21">
        <v>-4.3116315496436554E-2</v>
      </c>
      <c r="AL4" s="21">
        <v>0.22279507618656652</v>
      </c>
      <c r="AM4" s="21">
        <v>0.16929312926497969</v>
      </c>
      <c r="AN4" s="21">
        <v>-0.11144532919864227</v>
      </c>
      <c r="AO4" s="21">
        <v>4.0167466541423087</v>
      </c>
      <c r="AP4" s="21">
        <v>-1.6721578490332234</v>
      </c>
      <c r="AQ4" s="21">
        <v>47.719644635617819</v>
      </c>
      <c r="AR4" s="21">
        <v>1.094272183278135</v>
      </c>
      <c r="AS4" s="21">
        <v>2.1724492884576274</v>
      </c>
      <c r="AT4" s="21">
        <v>-0.999999999999999</v>
      </c>
      <c r="AU4" s="21">
        <v>-0.999999999999999</v>
      </c>
      <c r="AV4" s="21">
        <v>0.48955845436357681</v>
      </c>
      <c r="AW4" s="21">
        <v>108.69028623467308</v>
      </c>
      <c r="AX4" s="21">
        <v>106.13401789359536</v>
      </c>
      <c r="AY4" s="21">
        <v>0.70197551008750836</v>
      </c>
      <c r="AZ4" s="21">
        <v>99.404673742331553</v>
      </c>
      <c r="BA4" s="26">
        <v>1703.2056991788372</v>
      </c>
    </row>
    <row r="5" spans="1:53" x14ac:dyDescent="0.25">
      <c r="A5">
        <v>648</v>
      </c>
      <c r="B5" t="s">
        <v>702</v>
      </c>
      <c r="C5" s="26">
        <v>3</v>
      </c>
      <c r="D5" s="21">
        <v>4.9895660782893412</v>
      </c>
      <c r="E5" s="21">
        <v>-5.0541090957218629E-3</v>
      </c>
      <c r="F5" s="21">
        <v>1.9258686970015981</v>
      </c>
      <c r="G5" s="21">
        <v>1.9258686970015981</v>
      </c>
      <c r="H5" s="21">
        <v>5.9475578649706158E-2</v>
      </c>
      <c r="I5" s="21">
        <v>0</v>
      </c>
      <c r="J5" s="21">
        <v>3.5685347189823666</v>
      </c>
      <c r="K5" s="21">
        <v>5.9475578649706158E-2</v>
      </c>
      <c r="L5" s="21">
        <v>-0.99999999999999978</v>
      </c>
      <c r="M5" s="21">
        <v>-0.99999999999999978</v>
      </c>
      <c r="N5" s="21">
        <v>1.1895115729941241</v>
      </c>
      <c r="O5" s="21">
        <v>10.483969494273305</v>
      </c>
      <c r="P5" s="21">
        <v>-3.050159605897143</v>
      </c>
      <c r="Q5" s="21">
        <v>-3.5418498151869318</v>
      </c>
      <c r="R5" s="21">
        <v>-1.590075826650748</v>
      </c>
      <c r="S5" s="21">
        <v>0.33833012170053889</v>
      </c>
      <c r="T5" s="21">
        <v>-1.4133680756377789E-3</v>
      </c>
      <c r="U5" s="21">
        <v>-1.1429323799897754E-2</v>
      </c>
      <c r="V5" s="21">
        <v>1.8927225392726222E-2</v>
      </c>
      <c r="W5" s="21">
        <v>11.397563062720939</v>
      </c>
      <c r="X5" s="21">
        <v>9.4141498789957409E-3</v>
      </c>
      <c r="Y5" s="21">
        <v>-0.99999999999999978</v>
      </c>
      <c r="Z5" s="21">
        <v>-0.99999999999999978</v>
      </c>
      <c r="AA5" s="21">
        <v>53.295235028800057</v>
      </c>
      <c r="AB5" s="21">
        <v>0.39750314407905801</v>
      </c>
      <c r="AC5" s="21">
        <v>0.39772627481388317</v>
      </c>
      <c r="AD5" s="21">
        <v>7.4525536961655744E-2</v>
      </c>
      <c r="AE5" s="21">
        <v>43.487747792729849</v>
      </c>
      <c r="AF5" s="21">
        <v>-0.99999999999999978</v>
      </c>
      <c r="AG5" s="21">
        <v>-0.99999999999999978</v>
      </c>
      <c r="AH5" s="21">
        <v>-0.99999999999999978</v>
      </c>
      <c r="AI5" s="21">
        <v>6.0241755608920276E-2</v>
      </c>
      <c r="AJ5" s="21">
        <v>1.8927225392726222E-2</v>
      </c>
      <c r="AK5" s="21">
        <v>1.2416964750641645E-2</v>
      </c>
      <c r="AL5" s="21">
        <v>4.547419328181071E-2</v>
      </c>
      <c r="AM5" s="21">
        <v>-0.25355048428542415</v>
      </c>
      <c r="AN5" s="21">
        <v>-9.4262263756226192E-2</v>
      </c>
      <c r="AO5" s="21">
        <v>-6.2766772833823987</v>
      </c>
      <c r="AP5" s="21">
        <v>-2.1291856274965992</v>
      </c>
      <c r="AQ5" s="21">
        <v>14.966097781703313</v>
      </c>
      <c r="AR5" s="21">
        <v>0.34441465521772974</v>
      </c>
      <c r="AS5" s="21">
        <v>6.8889728528701955E-2</v>
      </c>
      <c r="AT5" s="21">
        <v>-0.99999999999999978</v>
      </c>
      <c r="AU5" s="21">
        <v>-0.99999999999999978</v>
      </c>
      <c r="AV5" s="21">
        <v>0.33579287035084887</v>
      </c>
      <c r="AW5" s="21">
        <v>61.650018895576736</v>
      </c>
      <c r="AX5" s="21">
        <v>64.747576547027762</v>
      </c>
      <c r="AY5" s="21">
        <v>0.14634457517341012</v>
      </c>
      <c r="AZ5" s="21">
        <v>18.905125173677288</v>
      </c>
      <c r="BA5" s="26">
        <v>1483.5695021343324</v>
      </c>
    </row>
    <row r="6" spans="1:53" x14ac:dyDescent="0.25">
      <c r="A6">
        <v>876</v>
      </c>
      <c r="B6" t="s">
        <v>768</v>
      </c>
      <c r="C6" s="26">
        <v>3</v>
      </c>
      <c r="D6" s="21">
        <v>5.8088785024583114</v>
      </c>
      <c r="E6" s="21">
        <v>0</v>
      </c>
      <c r="F6" s="21">
        <v>0.58492774981371354</v>
      </c>
      <c r="G6" s="21">
        <v>0.58492774981371354</v>
      </c>
      <c r="H6" s="21">
        <v>-6.1926002201715659E-2</v>
      </c>
      <c r="I6" s="21">
        <v>0</v>
      </c>
      <c r="J6" s="21">
        <v>-3.7155601321029383</v>
      </c>
      <c r="K6" s="21">
        <v>-6.1926002201715659E-2</v>
      </c>
      <c r="L6" s="21">
        <v>-1</v>
      </c>
      <c r="M6" s="21">
        <v>-1</v>
      </c>
      <c r="N6" s="21">
        <v>-1.2385200440343134</v>
      </c>
      <c r="O6" s="21">
        <v>2.6782461201690899</v>
      </c>
      <c r="P6" s="21">
        <v>-2.2665425277246856</v>
      </c>
      <c r="Q6" s="21">
        <v>0.31330307491925902</v>
      </c>
      <c r="R6" s="21">
        <v>-9.173219817312056E-2</v>
      </c>
      <c r="S6" s="21">
        <v>0.3333333333333332</v>
      </c>
      <c r="T6" s="21">
        <v>0.50566721164276229</v>
      </c>
      <c r="U6" s="21">
        <v>0.11672827323811386</v>
      </c>
      <c r="V6" s="21">
        <v>7.4472793867439765E-3</v>
      </c>
      <c r="W6" s="21">
        <v>41.004083992106736</v>
      </c>
      <c r="X6" s="21">
        <v>1.5635254114236981</v>
      </c>
      <c r="Y6" s="21">
        <v>-1</v>
      </c>
      <c r="Z6" s="21">
        <v>-1</v>
      </c>
      <c r="AA6" s="21">
        <v>83.483509930622546</v>
      </c>
      <c r="AB6" s="21">
        <v>0.15678218384633189</v>
      </c>
      <c r="AC6" s="21">
        <v>0.3178503718229988</v>
      </c>
      <c r="AD6" s="21">
        <v>0.37679060706444722</v>
      </c>
      <c r="AE6" s="21">
        <v>42.571158136688894</v>
      </c>
      <c r="AF6" s="21">
        <v>-1</v>
      </c>
      <c r="AG6" s="21">
        <v>-1</v>
      </c>
      <c r="AH6" s="21">
        <v>-1</v>
      </c>
      <c r="AI6" s="21">
        <v>0</v>
      </c>
      <c r="AJ6" s="21">
        <v>7.4472793867439765E-3</v>
      </c>
      <c r="AK6" s="21">
        <v>-9.5040284116972393E-2</v>
      </c>
      <c r="AL6" s="21">
        <v>0.10879828184314518</v>
      </c>
      <c r="AM6" s="21">
        <v>4.8376332810525009E-2</v>
      </c>
      <c r="AN6" s="21">
        <v>3.4231537007067825E-4</v>
      </c>
      <c r="AO6" s="21">
        <v>0.73420689967826358</v>
      </c>
      <c r="AP6" s="21">
        <v>0.55254929346749249</v>
      </c>
      <c r="AQ6" s="21">
        <v>37.288523860003806</v>
      </c>
      <c r="AR6" s="21">
        <v>0.96317609760095357</v>
      </c>
      <c r="AS6" s="21">
        <v>1.5015994092219822</v>
      </c>
      <c r="AT6" s="21">
        <v>-1</v>
      </c>
      <c r="AU6" s="21">
        <v>-1</v>
      </c>
      <c r="AV6" s="21">
        <v>0.4931955516405932</v>
      </c>
      <c r="AW6" s="21">
        <v>86.714305344259088</v>
      </c>
      <c r="AX6" s="21">
        <v>87.45903328293349</v>
      </c>
      <c r="AY6" s="21">
        <v>-2.442256727200548E-2</v>
      </c>
      <c r="AZ6" s="21">
        <v>4.5209045805052401</v>
      </c>
      <c r="BA6" s="26">
        <v>1599.1809676527039</v>
      </c>
    </row>
    <row r="7" spans="1:53" x14ac:dyDescent="0.25">
      <c r="A7">
        <v>967</v>
      </c>
      <c r="B7" t="s">
        <v>790</v>
      </c>
      <c r="C7" s="26">
        <v>2</v>
      </c>
      <c r="D7" s="21">
        <v>5.4264864473314756</v>
      </c>
      <c r="E7" s="21">
        <v>0.37640930287808066</v>
      </c>
      <c r="F7" s="21">
        <v>1.0142375592638806</v>
      </c>
      <c r="G7" s="21">
        <v>1.0265101766708504</v>
      </c>
      <c r="H7" s="21">
        <v>0.26459150878599419</v>
      </c>
      <c r="I7" s="21">
        <v>0</v>
      </c>
      <c r="J7" s="21">
        <v>15.875490527159648</v>
      </c>
      <c r="K7" s="21">
        <v>0.26459150878599419</v>
      </c>
      <c r="L7" s="21">
        <v>-1</v>
      </c>
      <c r="M7" s="21">
        <v>-1</v>
      </c>
      <c r="N7" s="21">
        <v>5.2918301757198822</v>
      </c>
      <c r="O7" s="21">
        <v>20.335352671464065</v>
      </c>
      <c r="P7" s="21">
        <v>2.0740902027758459</v>
      </c>
      <c r="Q7" s="21">
        <v>5.1359462949001813</v>
      </c>
      <c r="R7" s="21">
        <v>1.688385807139922</v>
      </c>
      <c r="S7" s="21">
        <v>0.36431440630521372</v>
      </c>
      <c r="T7" s="21">
        <v>0.42721802625671962</v>
      </c>
      <c r="U7" s="21">
        <v>0.25474353811377271</v>
      </c>
      <c r="V7" s="21">
        <v>2.4053388850550181E-2</v>
      </c>
      <c r="W7" s="21">
        <v>35.496748460474279</v>
      </c>
      <c r="X7" s="21">
        <v>1.6234206094225554</v>
      </c>
      <c r="Y7" s="21">
        <v>-1</v>
      </c>
      <c r="Z7" s="21">
        <v>-1</v>
      </c>
      <c r="AA7" s="21">
        <v>65.430008462488459</v>
      </c>
      <c r="AB7" s="21">
        <v>0.31610474897636842</v>
      </c>
      <c r="AC7" s="21">
        <v>0.31639377515540967</v>
      </c>
      <c r="AD7" s="21">
        <v>0.31009557941064536</v>
      </c>
      <c r="AE7" s="21">
        <v>35.925216235961074</v>
      </c>
      <c r="AF7" s="21">
        <v>-1</v>
      </c>
      <c r="AG7" s="21">
        <v>-1</v>
      </c>
      <c r="AH7" s="21">
        <v>-1</v>
      </c>
      <c r="AI7" s="21">
        <v>1.292246282532564E-2</v>
      </c>
      <c r="AJ7" s="21">
        <v>2.4053388850550181E-2</v>
      </c>
      <c r="AK7" s="21">
        <v>-0.14891671236130094</v>
      </c>
      <c r="AL7" s="21">
        <v>0.32074466935054829</v>
      </c>
      <c r="AM7" s="21">
        <v>-0.18179236404263432</v>
      </c>
      <c r="AN7" s="21">
        <v>0.36523322425768812</v>
      </c>
      <c r="AO7" s="21">
        <v>-4.2421263632728277</v>
      </c>
      <c r="AP7" s="21">
        <v>9.6872876535954084</v>
      </c>
      <c r="AQ7" s="21">
        <v>41.411391862489964</v>
      </c>
      <c r="AR7" s="21">
        <v>0.95700958936132197</v>
      </c>
      <c r="AS7" s="21">
        <v>1.7362980557347529</v>
      </c>
      <c r="AT7" s="21">
        <v>-1</v>
      </c>
      <c r="AU7" s="21">
        <v>-1</v>
      </c>
      <c r="AV7" s="21">
        <v>2.2922722962990854</v>
      </c>
      <c r="AW7" s="21">
        <v>80.846976219595803</v>
      </c>
      <c r="AX7" s="21">
        <v>81.301868349461984</v>
      </c>
      <c r="AY7" s="21">
        <v>0.36711105100925912</v>
      </c>
      <c r="AZ7" s="21">
        <v>35.116356918412023</v>
      </c>
      <c r="BA7" s="26">
        <v>1458.3806698713231</v>
      </c>
    </row>
    <row r="8" spans="1:53" x14ac:dyDescent="0.25">
      <c r="A8">
        <v>1094</v>
      </c>
      <c r="B8" t="s">
        <v>825</v>
      </c>
      <c r="C8" s="26">
        <v>3</v>
      </c>
      <c r="D8" s="21">
        <v>3.8915845160944555</v>
      </c>
      <c r="E8" s="21">
        <v>-3.4991931239230344E-3</v>
      </c>
      <c r="F8" s="21">
        <v>-1.0568285251687788</v>
      </c>
      <c r="G8" s="21">
        <v>-1.0568285251687788</v>
      </c>
      <c r="H8" s="21">
        <v>0.26916532740861349</v>
      </c>
      <c r="I8" s="21">
        <v>0</v>
      </c>
      <c r="J8" s="21">
        <v>16.149919644516803</v>
      </c>
      <c r="K8" s="21">
        <v>0.26916532740861349</v>
      </c>
      <c r="L8" s="21">
        <v>-1.000000000000002</v>
      </c>
      <c r="M8" s="21">
        <v>-1.000000000000002</v>
      </c>
      <c r="N8" s="21">
        <v>5.3833065481722668</v>
      </c>
      <c r="O8" s="21">
        <v>18.984675635442482</v>
      </c>
      <c r="P8" s="21">
        <v>-1.3586679158210153</v>
      </c>
      <c r="Q8" s="21">
        <v>0.22607988061029874</v>
      </c>
      <c r="R8" s="21">
        <v>-7.9286758173732638E-2</v>
      </c>
      <c r="S8" s="21">
        <v>0.34988909779411059</v>
      </c>
      <c r="T8" s="21">
        <v>0.43362508022164931</v>
      </c>
      <c r="U8" s="21">
        <v>9.7640161886631577E-2</v>
      </c>
      <c r="V8" s="21">
        <v>2.4014489731329705E-3</v>
      </c>
      <c r="W8" s="21">
        <v>24.575618458676445</v>
      </c>
      <c r="X8" s="21">
        <v>1.0108564795704853</v>
      </c>
      <c r="Y8" s="21">
        <v>-1.000000000000002</v>
      </c>
      <c r="Z8" s="21">
        <v>-1.000000000000002</v>
      </c>
      <c r="AA8" s="21">
        <v>35.222177390782214</v>
      </c>
      <c r="AB8" s="21">
        <v>0.10954758729947918</v>
      </c>
      <c r="AC8" s="21">
        <v>-0.14694172817957257</v>
      </c>
      <c r="AD8" s="21">
        <v>0.25191105468568392</v>
      </c>
      <c r="AE8" s="21">
        <v>10.72584569027952</v>
      </c>
      <c r="AF8" s="21">
        <v>-1.000000000000002</v>
      </c>
      <c r="AG8" s="21">
        <v>-1.000000000000002</v>
      </c>
      <c r="AH8" s="21">
        <v>-1.000000000000002</v>
      </c>
      <c r="AI8" s="21">
        <v>-6.4377646097471417E-2</v>
      </c>
      <c r="AJ8" s="21">
        <v>2.4014489731329705E-3</v>
      </c>
      <c r="AK8" s="21">
        <v>-4.9891161139176424E-2</v>
      </c>
      <c r="AL8" s="21">
        <v>2.4111951472192954E-2</v>
      </c>
      <c r="AM8" s="21">
        <v>0.41420022669613188</v>
      </c>
      <c r="AN8" s="21">
        <v>0.40031978453868089</v>
      </c>
      <c r="AO8" s="21">
        <v>10.105549861707413</v>
      </c>
      <c r="AP8" s="21">
        <v>10.12855437082799</v>
      </c>
      <c r="AQ8" s="21">
        <v>40.725538103193259</v>
      </c>
      <c r="AR8" s="21">
        <v>0.883555788875524</v>
      </c>
      <c r="AS8" s="21">
        <v>1.2800218069790987</v>
      </c>
      <c r="AT8" s="21">
        <v>-1.000000000000002</v>
      </c>
      <c r="AU8" s="21">
        <v>-1.000000000000002</v>
      </c>
      <c r="AV8" s="21">
        <v>-1.1361152833425117</v>
      </c>
      <c r="AW8" s="21">
        <v>64.33540739705272</v>
      </c>
      <c r="AX8" s="21">
        <v>63.287999372416564</v>
      </c>
      <c r="AY8" s="21">
        <v>0.13306674913238889</v>
      </c>
      <c r="AZ8" s="21">
        <v>-26.8745113515048</v>
      </c>
      <c r="BA8" s="26">
        <v>1461.4500481623436</v>
      </c>
    </row>
    <row r="9" spans="1:53" x14ac:dyDescent="0.25">
      <c r="A9">
        <v>1208</v>
      </c>
      <c r="B9" t="s">
        <v>850</v>
      </c>
      <c r="C9" s="26">
        <v>3</v>
      </c>
      <c r="D9" s="21">
        <v>6.0810904185711205</v>
      </c>
      <c r="E9" s="21">
        <v>-8.7375046067152701E-3</v>
      </c>
      <c r="F9" s="21">
        <v>-0.26649842624251163</v>
      </c>
      <c r="G9" s="21">
        <v>-0.26649842624251163</v>
      </c>
      <c r="H9" s="21">
        <v>6.7415364135076025E-2</v>
      </c>
      <c r="I9" s="21">
        <v>0</v>
      </c>
      <c r="J9" s="21">
        <v>4.044921848104563</v>
      </c>
      <c r="K9" s="21">
        <v>6.7415364135076025E-2</v>
      </c>
      <c r="L9" s="21">
        <v>-0.99999999999999678</v>
      </c>
      <c r="M9" s="21">
        <v>-0.99999999999999678</v>
      </c>
      <c r="N9" s="21">
        <v>1.3483072827015197</v>
      </c>
      <c r="O9" s="21">
        <v>9.8595138404331681</v>
      </c>
      <c r="P9" s="21">
        <v>0.35709374204600536</v>
      </c>
      <c r="Q9" s="21">
        <v>1.0227473194408487</v>
      </c>
      <c r="R9" s="21">
        <v>0.30698232405838055</v>
      </c>
      <c r="S9" s="21">
        <v>0.3350970830006923</v>
      </c>
      <c r="T9" s="21">
        <v>0.32153517698793099</v>
      </c>
      <c r="U9" s="21">
        <v>0.26613319279162057</v>
      </c>
      <c r="V9" s="21">
        <v>-2.6953234135478538E-2</v>
      </c>
      <c r="W9" s="21">
        <v>33.135874180387582</v>
      </c>
      <c r="X9" s="21">
        <v>1.4730738953362943</v>
      </c>
      <c r="Y9" s="21">
        <v>-0.99999999999999678</v>
      </c>
      <c r="Z9" s="21">
        <v>-0.99999999999999678</v>
      </c>
      <c r="AA9" s="21">
        <v>55.955277829341071</v>
      </c>
      <c r="AB9" s="21">
        <v>0.32246157978012308</v>
      </c>
      <c r="AC9" s="21">
        <v>-7.6740192979069706E-3</v>
      </c>
      <c r="AD9" s="21">
        <v>0.13546086601568622</v>
      </c>
      <c r="AE9" s="21">
        <v>22.512421324895115</v>
      </c>
      <c r="AF9" s="21">
        <v>-0.99999999999999678</v>
      </c>
      <c r="AG9" s="21">
        <v>-0.99999999999999678</v>
      </c>
      <c r="AH9" s="21">
        <v>-0.99999999999999678</v>
      </c>
      <c r="AI9" s="21">
        <v>7.9442478490937066E-3</v>
      </c>
      <c r="AJ9" s="21">
        <v>-2.6953234135478538E-2</v>
      </c>
      <c r="AK9" s="21">
        <v>-0.12646391046610583</v>
      </c>
      <c r="AL9" s="21">
        <v>-4.1712532591689291E-2</v>
      </c>
      <c r="AM9" s="21">
        <v>6.2257555712660617E-2</v>
      </c>
      <c r="AN9" s="21">
        <v>-0.15201220384894135</v>
      </c>
      <c r="AO9" s="21">
        <v>0.92411934048598432</v>
      </c>
      <c r="AP9" s="21">
        <v>-4.0088677591819817</v>
      </c>
      <c r="AQ9" s="21">
        <v>37.180796028492132</v>
      </c>
      <c r="AR9" s="21">
        <v>0.8958122186447659</v>
      </c>
      <c r="AS9" s="21">
        <v>1.5404892594713706</v>
      </c>
      <c r="AT9" s="21">
        <v>-0.99999999999999678</v>
      </c>
      <c r="AU9" s="21">
        <v>-0.99999999999999678</v>
      </c>
      <c r="AV9" s="21">
        <v>4.0483897815868919E-2</v>
      </c>
      <c r="AW9" s="21">
        <v>61.805923910592341</v>
      </c>
      <c r="AX9" s="21">
        <v>59.269485454026359</v>
      </c>
      <c r="AY9" s="21">
        <v>0.18624982664736253</v>
      </c>
      <c r="AZ9" s="21">
        <v>-8.9368331815710995</v>
      </c>
      <c r="BA9" s="26">
        <v>1452.9316668638617</v>
      </c>
    </row>
    <row r="10" spans="1:53" x14ac:dyDescent="0.25">
      <c r="A10">
        <v>1785</v>
      </c>
      <c r="B10" t="s">
        <v>1061</v>
      </c>
      <c r="C10" s="26">
        <v>3</v>
      </c>
      <c r="D10" s="21">
        <v>1.5325680678382638</v>
      </c>
      <c r="E10" s="21">
        <v>0</v>
      </c>
      <c r="F10" s="21">
        <v>1.0363189304684632</v>
      </c>
      <c r="G10" s="21">
        <v>1.0363189304684632</v>
      </c>
      <c r="H10" s="21">
        <v>5.2788520769271097E-2</v>
      </c>
      <c r="I10" s="21">
        <v>0</v>
      </c>
      <c r="J10" s="21">
        <v>3.1673112461562685</v>
      </c>
      <c r="K10" s="21">
        <v>5.2788520769271097E-2</v>
      </c>
      <c r="L10" s="21">
        <v>-1.0000000000000002</v>
      </c>
      <c r="M10" s="21">
        <v>-1.0000000000000002</v>
      </c>
      <c r="N10" s="21">
        <v>1.0557704153854224</v>
      </c>
      <c r="O10" s="21">
        <v>5.736198244462992</v>
      </c>
      <c r="P10" s="21">
        <v>-0.12308884842440881</v>
      </c>
      <c r="Q10" s="21">
        <v>-0.83163008350782142</v>
      </c>
      <c r="R10" s="21">
        <v>-0.32807283129205406</v>
      </c>
      <c r="S10" s="21">
        <v>0.33333333333333359</v>
      </c>
      <c r="T10" s="21">
        <v>0.25746276904174054</v>
      </c>
      <c r="U10" s="21">
        <v>7.4884490794295114E-2</v>
      </c>
      <c r="V10" s="21">
        <v>1.9371366848164647E-2</v>
      </c>
      <c r="W10" s="21">
        <v>25.290537569930514</v>
      </c>
      <c r="X10" s="21">
        <v>0.87790318158037839</v>
      </c>
      <c r="Y10" s="21">
        <v>-1.0000000000000002</v>
      </c>
      <c r="Z10" s="21">
        <v>-1.0000000000000002</v>
      </c>
      <c r="AA10" s="21">
        <v>23.271509196628934</v>
      </c>
      <c r="AB10" s="21">
        <v>5.5230875571399107E-2</v>
      </c>
      <c r="AC10" s="21">
        <v>-9.2277464171841392E-2</v>
      </c>
      <c r="AD10" s="21">
        <v>3.2274777602519823E-3</v>
      </c>
      <c r="AE10" s="21">
        <v>-1.6909555420095115</v>
      </c>
      <c r="AF10" s="21">
        <v>-1.0000000000000002</v>
      </c>
      <c r="AG10" s="21">
        <v>-1.0000000000000002</v>
      </c>
      <c r="AH10" s="21">
        <v>-1.0000000000000002</v>
      </c>
      <c r="AI10" s="21">
        <v>1.7750528018551537E-2</v>
      </c>
      <c r="AJ10" s="21">
        <v>1.9371366848164647E-2</v>
      </c>
      <c r="AK10" s="21">
        <v>0.15891030923398786</v>
      </c>
      <c r="AL10" s="21">
        <v>4.1476001189403061E-2</v>
      </c>
      <c r="AM10" s="21">
        <v>0.35944858626063209</v>
      </c>
      <c r="AN10" s="21">
        <v>0.65187649277862814</v>
      </c>
      <c r="AO10" s="21">
        <v>9.7807662026857365</v>
      </c>
      <c r="AP10" s="21">
        <v>16.50429232541272</v>
      </c>
      <c r="AQ10" s="21">
        <v>28.457848816086784</v>
      </c>
      <c r="AR10" s="21">
        <v>0.68505196001753399</v>
      </c>
      <c r="AS10" s="21">
        <v>0.93069170234964971</v>
      </c>
      <c r="AT10" s="21">
        <v>-1.0000000000000002</v>
      </c>
      <c r="AU10" s="21">
        <v>-1.0000000000000002</v>
      </c>
      <c r="AV10" s="21">
        <v>0.70824609917640924</v>
      </c>
      <c r="AW10" s="21">
        <v>45.511999766504651</v>
      </c>
      <c r="AX10" s="21">
        <v>47.804147011692159</v>
      </c>
      <c r="AY10" s="21">
        <v>5.3731645749400897E-2</v>
      </c>
      <c r="AZ10" s="21">
        <v>-47.834855674322817</v>
      </c>
      <c r="BA10" s="26">
        <v>1407.3910728668004</v>
      </c>
    </row>
    <row r="11" spans="1:53" x14ac:dyDescent="0.25">
      <c r="A11">
        <v>1987</v>
      </c>
      <c r="B11" t="s">
        <v>1119</v>
      </c>
      <c r="C11" s="26">
        <v>3</v>
      </c>
      <c r="D11" s="21">
        <v>5.5636721920729286</v>
      </c>
      <c r="E11" s="21">
        <v>0</v>
      </c>
      <c r="F11" s="21">
        <v>-0.46095284034985562</v>
      </c>
      <c r="G11" s="21">
        <v>-0.46095284034985562</v>
      </c>
      <c r="H11" s="21">
        <v>0.18690084845258148</v>
      </c>
      <c r="I11" s="21">
        <v>0</v>
      </c>
      <c r="J11" s="21">
        <v>11.21405090715488</v>
      </c>
      <c r="K11" s="21">
        <v>0.18690084845258148</v>
      </c>
      <c r="L11" s="21">
        <v>-1.0000000000000004</v>
      </c>
      <c r="M11" s="21">
        <v>-1.0000000000000004</v>
      </c>
      <c r="N11" s="21">
        <v>3.7380169690516256</v>
      </c>
      <c r="O11" s="21">
        <v>16.316770258877952</v>
      </c>
      <c r="P11" s="21">
        <v>-0.75951979263781788</v>
      </c>
      <c r="Q11" s="21">
        <v>7.6773903113284723</v>
      </c>
      <c r="R11" s="21">
        <v>2.4971394997048399</v>
      </c>
      <c r="S11" s="21">
        <v>0.3333333333333337</v>
      </c>
      <c r="T11" s="21">
        <v>0.34546751853176949</v>
      </c>
      <c r="U11" s="21">
        <v>0.56654292442289078</v>
      </c>
      <c r="V11" s="21">
        <v>0.10860091582378138</v>
      </c>
      <c r="W11" s="21">
        <v>46.681753746367789</v>
      </c>
      <c r="X11" s="21">
        <v>3.4218113812452082</v>
      </c>
      <c r="Y11" s="21">
        <v>-1.0000000000000004</v>
      </c>
      <c r="Z11" s="21">
        <v>-1.0000000000000004</v>
      </c>
      <c r="AA11" s="21">
        <v>65.18211029189608</v>
      </c>
      <c r="AB11" s="21">
        <v>0.10949503356531809</v>
      </c>
      <c r="AC11" s="21">
        <v>0.39843008530659169</v>
      </c>
      <c r="AD11" s="21">
        <v>-0.18786077795544004</v>
      </c>
      <c r="AE11" s="21">
        <v>16.003217045823487</v>
      </c>
      <c r="AF11" s="21">
        <v>-1.0000000000000004</v>
      </c>
      <c r="AG11" s="21">
        <v>-1.0000000000000004</v>
      </c>
      <c r="AH11" s="21">
        <v>-1.0000000000000004</v>
      </c>
      <c r="AI11" s="21">
        <v>2.4967886759740335E-2</v>
      </c>
      <c r="AJ11" s="21">
        <v>0.10860091582378138</v>
      </c>
      <c r="AK11" s="21">
        <v>4.9418625632244882E-2</v>
      </c>
      <c r="AL11" s="21">
        <v>9.5169031911122401E-2</v>
      </c>
      <c r="AM11" s="21">
        <v>-3.6544429038574765E-2</v>
      </c>
      <c r="AN11" s="21">
        <v>0.10772015769573816</v>
      </c>
      <c r="AO11" s="21">
        <v>-0.66651759780314368</v>
      </c>
      <c r="AP11" s="21">
        <v>3.1688491019490654</v>
      </c>
      <c r="AQ11" s="21">
        <v>57.895804653522696</v>
      </c>
      <c r="AR11" s="21">
        <v>1.3539446921117746</v>
      </c>
      <c r="AS11" s="21">
        <v>3.608712229697788</v>
      </c>
      <c r="AT11" s="21">
        <v>-1.0000000000000004</v>
      </c>
      <c r="AU11" s="21">
        <v>-1.0000000000000004</v>
      </c>
      <c r="AV11" s="21">
        <v>2.0361866593549842</v>
      </c>
      <c r="AW11" s="21">
        <v>84.667729652723096</v>
      </c>
      <c r="AX11" s="21">
        <v>96.027178970296049</v>
      </c>
      <c r="AY11" s="21">
        <v>0.41323957569036479</v>
      </c>
      <c r="AZ11" s="21">
        <v>26.107129146898085</v>
      </c>
      <c r="BA11" s="26">
        <v>1553.6131911365321</v>
      </c>
    </row>
    <row r="12" spans="1:53" x14ac:dyDescent="0.25">
      <c r="A12">
        <v>2040</v>
      </c>
      <c r="B12" t="s">
        <v>1133</v>
      </c>
      <c r="C12" s="26">
        <v>3</v>
      </c>
      <c r="D12" s="21">
        <v>1.874478573492212</v>
      </c>
      <c r="E12" s="21">
        <v>0.33426833198986861</v>
      </c>
      <c r="F12" s="21">
        <v>-0.25144968017884173</v>
      </c>
      <c r="G12" s="21">
        <v>-0.15681254771523856</v>
      </c>
      <c r="H12" s="21">
        <v>-0.1626410089804988</v>
      </c>
      <c r="I12" s="21">
        <v>0</v>
      </c>
      <c r="J12" s="21">
        <v>-9.7584605388299295</v>
      </c>
      <c r="K12" s="21">
        <v>-0.1626410089804988</v>
      </c>
      <c r="L12" s="21">
        <v>-1</v>
      </c>
      <c r="M12" s="21">
        <v>-1</v>
      </c>
      <c r="N12" s="21">
        <v>-3.2528201796099765</v>
      </c>
      <c r="O12" s="21">
        <v>-8.0407945130529495</v>
      </c>
      <c r="P12" s="21">
        <v>7.6575712667112911E-2</v>
      </c>
      <c r="Q12" s="21">
        <v>1.0866665598156413</v>
      </c>
      <c r="R12" s="21">
        <v>0.23514635469949585</v>
      </c>
      <c r="S12" s="21">
        <v>0.33333333333333337</v>
      </c>
      <c r="T12" s="21">
        <v>0.15161131655841867</v>
      </c>
      <c r="U12" s="21">
        <v>6.8905845858821646E-2</v>
      </c>
      <c r="V12" s="21">
        <v>0</v>
      </c>
      <c r="W12" s="21">
        <v>28.659660189242899</v>
      </c>
      <c r="X12" s="21">
        <v>0.74148702553262225</v>
      </c>
      <c r="Y12" s="21">
        <v>-1</v>
      </c>
      <c r="Z12" s="21">
        <v>-1</v>
      </c>
      <c r="AA12" s="21">
        <v>49.503841772378955</v>
      </c>
      <c r="AB12" s="21">
        <v>0.12297034839514256</v>
      </c>
      <c r="AC12" s="21">
        <v>0.24545788862167031</v>
      </c>
      <c r="AD12" s="21">
        <v>4.3752467551919021E-2</v>
      </c>
      <c r="AE12" s="21">
        <v>20.609035228436593</v>
      </c>
      <c r="AF12" s="21">
        <v>-1</v>
      </c>
      <c r="AG12" s="21">
        <v>-1</v>
      </c>
      <c r="AH12" s="21">
        <v>-1</v>
      </c>
      <c r="AI12" s="21">
        <v>4.3867176426593407E-3</v>
      </c>
      <c r="AJ12" s="21">
        <v>0</v>
      </c>
      <c r="AK12" s="21">
        <v>0.19551418999023318</v>
      </c>
      <c r="AL12" s="21">
        <v>0.43681010542590187</v>
      </c>
      <c r="AM12" s="21">
        <v>0.13873181613846311</v>
      </c>
      <c r="AN12" s="21">
        <v>-0.12071246322027479</v>
      </c>
      <c r="AO12" s="21">
        <v>4.4458663534127449</v>
      </c>
      <c r="AP12" s="21">
        <v>-0.83376105337736139</v>
      </c>
      <c r="AQ12" s="21">
        <v>18.90119965041298</v>
      </c>
      <c r="AR12" s="21">
        <v>0.55385049575057399</v>
      </c>
      <c r="AS12" s="21">
        <v>0.57884601655212364</v>
      </c>
      <c r="AT12" s="21">
        <v>-1</v>
      </c>
      <c r="AU12" s="21">
        <v>-1</v>
      </c>
      <c r="AV12" s="21">
        <v>7.8333806984257348E-2</v>
      </c>
      <c r="AW12" s="21">
        <v>40.629286205948667</v>
      </c>
      <c r="AX12" s="21">
        <v>40.717020558801856</v>
      </c>
      <c r="AY12" s="21">
        <v>4.2226714379597796E-2</v>
      </c>
      <c r="AZ12" s="21">
        <v>-27.895815678879607</v>
      </c>
      <c r="BA12" s="26">
        <v>1443.5458660925026</v>
      </c>
    </row>
    <row r="13" spans="1:53" x14ac:dyDescent="0.25">
      <c r="A13">
        <v>2081</v>
      </c>
      <c r="B13" t="s">
        <v>1152</v>
      </c>
      <c r="C13" s="26">
        <v>3</v>
      </c>
      <c r="D13" s="21">
        <v>6.1191307527682657</v>
      </c>
      <c r="E13" s="21">
        <v>-0.10340214351292662</v>
      </c>
      <c r="F13" s="21">
        <v>0.10457289184854608</v>
      </c>
      <c r="G13" s="21">
        <v>6.7757670151275831E-2</v>
      </c>
      <c r="H13" s="21">
        <v>9.2742077176144147E-2</v>
      </c>
      <c r="I13" s="21">
        <v>0</v>
      </c>
      <c r="J13" s="21">
        <v>5.5645246305686484</v>
      </c>
      <c r="K13" s="21">
        <v>9.2742077176144147E-2</v>
      </c>
      <c r="L13" s="21">
        <v>-1.0000000000000004</v>
      </c>
      <c r="M13" s="21">
        <v>-1.0000000000000004</v>
      </c>
      <c r="N13" s="21">
        <v>1.8548415435228827</v>
      </c>
      <c r="O13" s="21">
        <v>11.751413053488195</v>
      </c>
      <c r="P13" s="21">
        <v>-6.1764784998820071E-2</v>
      </c>
      <c r="Q13" s="21">
        <v>2.9810314921422441</v>
      </c>
      <c r="R13" s="21">
        <v>0.80161786763684006</v>
      </c>
      <c r="S13" s="21">
        <v>0.33333333333333337</v>
      </c>
      <c r="T13" s="21">
        <v>0.40464961565395074</v>
      </c>
      <c r="U13" s="21">
        <v>0.40102457925521606</v>
      </c>
      <c r="V13" s="21">
        <v>0</v>
      </c>
      <c r="W13" s="21">
        <v>41.850618042654247</v>
      </c>
      <c r="X13" s="21">
        <v>2.3206554711526217</v>
      </c>
      <c r="Y13" s="21">
        <v>-1.0000000000000004</v>
      </c>
      <c r="Z13" s="21">
        <v>-1.0000000000000004</v>
      </c>
      <c r="AA13" s="21">
        <v>70.074648120089321</v>
      </c>
      <c r="AB13" s="21">
        <v>0.17102039087669391</v>
      </c>
      <c r="AC13" s="21">
        <v>7.212614369671036E-3</v>
      </c>
      <c r="AD13" s="21">
        <v>0.37021523894959973</v>
      </c>
      <c r="AE13" s="21">
        <v>27.422412209798228</v>
      </c>
      <c r="AF13" s="21">
        <v>-1.0000000000000004</v>
      </c>
      <c r="AG13" s="21">
        <v>-1.0000000000000004</v>
      </c>
      <c r="AH13" s="21">
        <v>-1.0000000000000004</v>
      </c>
      <c r="AI13" s="21">
        <v>2.9252844829794067E-3</v>
      </c>
      <c r="AJ13" s="21">
        <v>0</v>
      </c>
      <c r="AK13" s="21">
        <v>3.6862761694374632E-3</v>
      </c>
      <c r="AL13" s="21">
        <v>-5.3146135128528657E-2</v>
      </c>
      <c r="AM13" s="21">
        <v>-5.0796369937917141E-2</v>
      </c>
      <c r="AN13" s="21">
        <v>0.37952857488308295</v>
      </c>
      <c r="AO13" s="21">
        <v>-1.251477867600741</v>
      </c>
      <c r="AP13" s="21">
        <v>9.2224836964344323</v>
      </c>
      <c r="AQ13" s="21">
        <v>47.415142673222896</v>
      </c>
      <c r="AR13" s="21">
        <v>1.1390075282424998</v>
      </c>
      <c r="AS13" s="21">
        <v>2.4133975483287657</v>
      </c>
      <c r="AT13" s="21">
        <v>-1.0000000000000004</v>
      </c>
      <c r="AU13" s="21">
        <v>-1.0000000000000004</v>
      </c>
      <c r="AV13" s="21">
        <v>0.86937553778811572</v>
      </c>
      <c r="AW13" s="21">
        <v>91.048544870012009</v>
      </c>
      <c r="AX13" s="21">
        <v>91.107050559671606</v>
      </c>
      <c r="AY13" s="21">
        <v>0.38923968320417501</v>
      </c>
      <c r="AZ13" s="21">
        <v>31.108863515972395</v>
      </c>
      <c r="BA13" s="26">
        <v>1511.6706473950264</v>
      </c>
    </row>
    <row r="14" spans="1:53" x14ac:dyDescent="0.25">
      <c r="A14">
        <v>2177</v>
      </c>
      <c r="B14" t="s">
        <v>1185</v>
      </c>
      <c r="C14" s="26">
        <v>2</v>
      </c>
      <c r="D14" s="21">
        <v>3.4409642650570529</v>
      </c>
      <c r="E14" s="21">
        <v>-6.4630926886028173E-2</v>
      </c>
      <c r="F14" s="21">
        <v>-8.4000790199617897E-2</v>
      </c>
      <c r="G14" s="21">
        <v>-7.6715376130690183E-2</v>
      </c>
      <c r="H14" s="21">
        <v>3.6356687270957568E-2</v>
      </c>
      <c r="I14" s="21">
        <v>0</v>
      </c>
      <c r="J14" s="21">
        <v>2.1814012362574537</v>
      </c>
      <c r="K14" s="21">
        <v>3.6356687270957568E-2</v>
      </c>
      <c r="L14" s="21">
        <v>-1</v>
      </c>
      <c r="M14" s="21">
        <v>-1</v>
      </c>
      <c r="N14" s="21">
        <v>0.72713374541915132</v>
      </c>
      <c r="O14" s="21">
        <v>6.1107743371181433</v>
      </c>
      <c r="P14" s="21">
        <v>-0.15954281532630615</v>
      </c>
      <c r="Q14" s="21">
        <v>-8.4633959550114435E-2</v>
      </c>
      <c r="R14" s="21">
        <v>-2.6305440415426151E-2</v>
      </c>
      <c r="S14" s="21">
        <v>0.32165079617392583</v>
      </c>
      <c r="T14" s="21">
        <v>0.24709140771219235</v>
      </c>
      <c r="U14" s="21">
        <v>3.1696149441935571E-2</v>
      </c>
      <c r="V14" s="21">
        <v>-5.4398419833198708E-3</v>
      </c>
      <c r="W14" s="21">
        <v>21.419296292558773</v>
      </c>
      <c r="X14" s="21">
        <v>0.59013158564326229</v>
      </c>
      <c r="Y14" s="21">
        <v>-1</v>
      </c>
      <c r="Z14" s="21">
        <v>-1</v>
      </c>
      <c r="AA14" s="21">
        <v>36.446801827026349</v>
      </c>
      <c r="AB14" s="21">
        <v>6.5915518775738424E-2</v>
      </c>
      <c r="AC14" s="21">
        <v>6.610959873962044E-2</v>
      </c>
      <c r="AD14" s="21">
        <v>6.1960734171567028E-2</v>
      </c>
      <c r="AE14" s="21">
        <v>12.876162006604092</v>
      </c>
      <c r="AF14" s="21">
        <v>-1</v>
      </c>
      <c r="AG14" s="21">
        <v>-1</v>
      </c>
      <c r="AH14" s="21">
        <v>-1</v>
      </c>
      <c r="AI14" s="21">
        <v>-3.2499321782634384E-3</v>
      </c>
      <c r="AJ14" s="21">
        <v>-5.4398419833198708E-3</v>
      </c>
      <c r="AK14" s="21">
        <v>0.15249679589089998</v>
      </c>
      <c r="AL14" s="21">
        <v>1.9331161098347344E-2</v>
      </c>
      <c r="AM14" s="21">
        <v>0.16927099371600607</v>
      </c>
      <c r="AN14" s="21">
        <v>1.4169866499047695E-2</v>
      </c>
      <c r="AO14" s="21">
        <v>4.6973217374389025</v>
      </c>
      <c r="AP14" s="21">
        <v>0.74783955288367832</v>
      </c>
      <c r="AQ14" s="21">
        <v>26.424950452607131</v>
      </c>
      <c r="AR14" s="21">
        <v>0.62712867941083639</v>
      </c>
      <c r="AS14" s="21">
        <v>0.66950458258533374</v>
      </c>
      <c r="AT14" s="21">
        <v>-1</v>
      </c>
      <c r="AU14" s="21">
        <v>-1</v>
      </c>
      <c r="AV14" s="21">
        <v>1.6807966098806082E-2</v>
      </c>
      <c r="AW14" s="21">
        <v>47.445951077736417</v>
      </c>
      <c r="AX14" s="21">
        <v>47.463268483298343</v>
      </c>
      <c r="AY14" s="21">
        <v>0.10983358495938628</v>
      </c>
      <c r="AZ14" s="21">
        <v>-9.9567308336013554</v>
      </c>
      <c r="BA14" s="26">
        <v>1392.9801785968891</v>
      </c>
    </row>
    <row r="15" spans="1:53" x14ac:dyDescent="0.25">
      <c r="A15">
        <v>2410</v>
      </c>
      <c r="B15" t="s">
        <v>1253</v>
      </c>
      <c r="C15" s="26">
        <v>3</v>
      </c>
      <c r="D15" s="21">
        <v>4.0731688622149029</v>
      </c>
      <c r="E15" s="21">
        <v>0</v>
      </c>
      <c r="F15" s="21">
        <v>4.9863572416458113E-2</v>
      </c>
      <c r="G15" s="21">
        <v>4.9863572416458113E-2</v>
      </c>
      <c r="H15" s="21">
        <v>0.1299059695003541</v>
      </c>
      <c r="I15" s="21">
        <v>0</v>
      </c>
      <c r="J15" s="21">
        <v>7.794358170021245</v>
      </c>
      <c r="K15" s="21">
        <v>0.1299059695003541</v>
      </c>
      <c r="L15" s="21">
        <v>-0.99999999999999856</v>
      </c>
      <c r="M15" s="21">
        <v>-0.99999999999999856</v>
      </c>
      <c r="N15" s="21">
        <v>2.5981193900070814</v>
      </c>
      <c r="O15" s="21">
        <v>11.917390604652597</v>
      </c>
      <c r="P15" s="21">
        <v>0.67977074432545181</v>
      </c>
      <c r="Q15" s="21">
        <v>-4.3412622617459986</v>
      </c>
      <c r="R15" s="21">
        <v>-1.4056944428243274</v>
      </c>
      <c r="S15" s="21">
        <v>0.33333333333333304</v>
      </c>
      <c r="T15" s="21">
        <v>0.38373469519877135</v>
      </c>
      <c r="U15" s="21">
        <v>0.43221278598556362</v>
      </c>
      <c r="V15" s="21">
        <v>7.3651234897261067E-2</v>
      </c>
      <c r="W15" s="21">
        <v>43.721043196583025</v>
      </c>
      <c r="X15" s="21">
        <v>2.8083219742230088</v>
      </c>
      <c r="Y15" s="21">
        <v>-0.99999999999999856</v>
      </c>
      <c r="Z15" s="21">
        <v>-0.99999999999999856</v>
      </c>
      <c r="AA15" s="21">
        <v>67.74746962161943</v>
      </c>
      <c r="AB15" s="21">
        <v>0.23561649084683675</v>
      </c>
      <c r="AC15" s="21">
        <v>0.26994643529589196</v>
      </c>
      <c r="AD15" s="21">
        <v>3.07949121448663E-3</v>
      </c>
      <c r="AE15" s="21">
        <v>25.432120867860775</v>
      </c>
      <c r="AF15" s="21">
        <v>-0.99999999999999856</v>
      </c>
      <c r="AG15" s="21">
        <v>-0.99999999999999856</v>
      </c>
      <c r="AH15" s="21">
        <v>-0.99999999999999856</v>
      </c>
      <c r="AI15" s="21">
        <v>2.9394252674868554E-3</v>
      </c>
      <c r="AJ15" s="21">
        <v>7.3651234897261067E-2</v>
      </c>
      <c r="AK15" s="21">
        <v>-4.8951660701949291E-2</v>
      </c>
      <c r="AL15" s="21">
        <v>0.15115853660807521</v>
      </c>
      <c r="AM15" s="21">
        <v>-0.10409881968083232</v>
      </c>
      <c r="AN15" s="21">
        <v>0.25218611151713827</v>
      </c>
      <c r="AO15" s="21">
        <v>-2.8472287955305542</v>
      </c>
      <c r="AP15" s="21">
        <v>7.060445470968836</v>
      </c>
      <c r="AQ15" s="21">
        <v>51.515401366604252</v>
      </c>
      <c r="AR15" s="21">
        <v>1.2229320494149292</v>
      </c>
      <c r="AS15" s="21">
        <v>2.938227943723362</v>
      </c>
      <c r="AT15" s="21">
        <v>-0.99999999999999856</v>
      </c>
      <c r="AU15" s="21">
        <v>-0.99999999999999856</v>
      </c>
      <c r="AV15" s="21">
        <v>-1.3558308704078694</v>
      </c>
      <c r="AW15" s="21">
        <v>86.72530569724087</v>
      </c>
      <c r="AX15" s="21">
        <v>94.149217692316739</v>
      </c>
      <c r="AY15" s="21">
        <v>0.25413370268418201</v>
      </c>
      <c r="AZ15" s="21">
        <v>37.951263429799312</v>
      </c>
      <c r="BA15" s="26">
        <v>1522.7177708351287</v>
      </c>
    </row>
    <row r="16" spans="1:53" x14ac:dyDescent="0.25">
      <c r="A16">
        <v>2450</v>
      </c>
      <c r="B16" t="s">
        <v>1268</v>
      </c>
      <c r="C16" s="26">
        <v>2</v>
      </c>
      <c r="D16" s="21">
        <v>3.8126373720396445</v>
      </c>
      <c r="E16" s="21">
        <v>1.7928106684157466E-2</v>
      </c>
      <c r="F16" s="21">
        <v>0.121580221786334</v>
      </c>
      <c r="G16" s="21">
        <v>0.1297991985101401</v>
      </c>
      <c r="H16" s="21">
        <v>7.9080332461835878E-2</v>
      </c>
      <c r="I16" s="21">
        <v>0</v>
      </c>
      <c r="J16" s="21">
        <v>4.7448199477101527</v>
      </c>
      <c r="K16" s="21">
        <v>7.9080332461835878E-2</v>
      </c>
      <c r="L16" s="21">
        <v>-1</v>
      </c>
      <c r="M16" s="21">
        <v>-1</v>
      </c>
      <c r="N16" s="21">
        <v>1.5816066492367176</v>
      </c>
      <c r="O16" s="21">
        <v>8.7734961501715993</v>
      </c>
      <c r="P16" s="21">
        <v>0.25857456009679491</v>
      </c>
      <c r="Q16" s="21">
        <v>0.89261489757463053</v>
      </c>
      <c r="R16" s="21">
        <v>0.29467038608716034</v>
      </c>
      <c r="S16" s="21">
        <v>0.32963706632197604</v>
      </c>
      <c r="T16" s="21">
        <v>0.28080960062002636</v>
      </c>
      <c r="U16" s="21">
        <v>7.3448750693185405E-2</v>
      </c>
      <c r="V16" s="21">
        <v>8.1043573557877235E-5</v>
      </c>
      <c r="W16" s="21">
        <v>24.054477320682295</v>
      </c>
      <c r="X16" s="21">
        <v>0.78355462836098844</v>
      </c>
      <c r="Y16" s="21">
        <v>-1</v>
      </c>
      <c r="Z16" s="21">
        <v>-1</v>
      </c>
      <c r="AA16" s="21">
        <v>41.872215129727891</v>
      </c>
      <c r="AB16" s="21">
        <v>0.11274884521872591</v>
      </c>
      <c r="AC16" s="21">
        <v>0.11296069831810825</v>
      </c>
      <c r="AD16" s="21">
        <v>0.10840949697259936</v>
      </c>
      <c r="AE16" s="21">
        <v>17.190751727592325</v>
      </c>
      <c r="AF16" s="21">
        <v>-1</v>
      </c>
      <c r="AG16" s="21">
        <v>-1</v>
      </c>
      <c r="AH16" s="21">
        <v>-1</v>
      </c>
      <c r="AI16" s="21">
        <v>-2.2259541416430996E-4</v>
      </c>
      <c r="AJ16" s="21">
        <v>8.1043573557877235E-5</v>
      </c>
      <c r="AK16" s="21">
        <v>9.6074714033173858E-2</v>
      </c>
      <c r="AL16" s="21">
        <v>7.5753242956073469E-2</v>
      </c>
      <c r="AM16" s="21">
        <v>0.10355487626803646</v>
      </c>
      <c r="AN16" s="21">
        <v>7.9885983947017306E-2</v>
      </c>
      <c r="AO16" s="21">
        <v>3.0239319964614637</v>
      </c>
      <c r="AP16" s="21">
        <v>2.4212292938611171</v>
      </c>
      <c r="AQ16" s="21">
        <v>29.230286646355015</v>
      </c>
      <c r="AR16" s="21">
        <v>0.68887962021125282</v>
      </c>
      <c r="AS16" s="21">
        <v>0.869199377342048</v>
      </c>
      <c r="AT16" s="21">
        <v>-1</v>
      </c>
      <c r="AU16" s="21">
        <v>-1</v>
      </c>
      <c r="AV16" s="21">
        <v>0.44275581245568418</v>
      </c>
      <c r="AW16" s="21">
        <v>53.698342968245512</v>
      </c>
      <c r="AX16" s="21">
        <v>53.797570693808453</v>
      </c>
      <c r="AY16" s="21">
        <v>0.15799376972943394</v>
      </c>
      <c r="AZ16" s="21">
        <v>-1.5194266747025587</v>
      </c>
      <c r="BA16" s="26">
        <v>1410.9983462681812</v>
      </c>
    </row>
    <row r="17" spans="1:53" x14ac:dyDescent="0.25">
      <c r="A17">
        <v>2500</v>
      </c>
      <c r="B17" t="s">
        <v>1294</v>
      </c>
      <c r="C17" s="26">
        <v>2</v>
      </c>
      <c r="D17" s="21">
        <v>2.2575005871601102</v>
      </c>
      <c r="E17" s="21">
        <v>-0.32751144117937331</v>
      </c>
      <c r="F17" s="21">
        <v>-0.73860198673457689</v>
      </c>
      <c r="G17" s="21">
        <v>-0.73428917808781491</v>
      </c>
      <c r="H17" s="21">
        <v>-9.968189426980785E-2</v>
      </c>
      <c r="I17" s="21">
        <v>0</v>
      </c>
      <c r="J17" s="21">
        <v>-5.9809136561884708</v>
      </c>
      <c r="K17" s="21">
        <v>-9.968189426980785E-2</v>
      </c>
      <c r="L17" s="21">
        <v>-1</v>
      </c>
      <c r="M17" s="21">
        <v>-1</v>
      </c>
      <c r="N17" s="21">
        <v>-1.9936378853961569</v>
      </c>
      <c r="O17" s="21">
        <v>-2.3677367278222015</v>
      </c>
      <c r="P17" s="21">
        <v>-1.4908921048352104</v>
      </c>
      <c r="Q17" s="21">
        <v>-3.1963428912582277</v>
      </c>
      <c r="R17" s="21">
        <v>-1.0483412697835011</v>
      </c>
      <c r="S17" s="21">
        <v>0.29622129787413964</v>
      </c>
      <c r="T17" s="21">
        <v>0.1397275553347512</v>
      </c>
      <c r="U17" s="21">
        <v>-0.10125048056776018</v>
      </c>
      <c r="V17" s="21">
        <v>-2.3019180933707487E-2</v>
      </c>
      <c r="W17" s="21">
        <v>13.028479273846189</v>
      </c>
      <c r="X17" s="21">
        <v>-2.5756788372078065E-2</v>
      </c>
      <c r="Y17" s="21">
        <v>-1</v>
      </c>
      <c r="Z17" s="21">
        <v>-1</v>
      </c>
      <c r="AA17" s="21">
        <v>19.171461048531672</v>
      </c>
      <c r="AB17" s="21">
        <v>-8.3208912664393106E-2</v>
      </c>
      <c r="AC17" s="21">
        <v>-8.3071425065984417E-2</v>
      </c>
      <c r="AD17" s="21">
        <v>-8.5939188167573718E-2</v>
      </c>
      <c r="AE17" s="21">
        <v>-0.86214760979826721</v>
      </c>
      <c r="AF17" s="21">
        <v>-1</v>
      </c>
      <c r="AG17" s="21">
        <v>-1</v>
      </c>
      <c r="AH17" s="21">
        <v>-1</v>
      </c>
      <c r="AI17" s="21">
        <v>-1.2889432679549895E-2</v>
      </c>
      <c r="AJ17" s="21">
        <v>-2.3019180933707487E-2</v>
      </c>
      <c r="AK17" s="21">
        <v>0.33215328234493474</v>
      </c>
      <c r="AL17" s="21">
        <v>-0.16032532535568739</v>
      </c>
      <c r="AM17" s="21">
        <v>0.37852110245665366</v>
      </c>
      <c r="AN17" s="21">
        <v>-0.19508024224159987</v>
      </c>
      <c r="AO17" s="21">
        <v>10.025649077261557</v>
      </c>
      <c r="AP17" s="21">
        <v>-4.580487786938976</v>
      </c>
      <c r="AQ17" s="21">
        <v>17.492333517947429</v>
      </c>
      <c r="AR17" s="21">
        <v>0.43050429593969086</v>
      </c>
      <c r="AS17" s="21">
        <v>3.3645996586735616E-2</v>
      </c>
      <c r="AT17" s="21">
        <v>-1</v>
      </c>
      <c r="AU17" s="21">
        <v>-1</v>
      </c>
      <c r="AV17" s="21">
        <v>-1.3394747333255674</v>
      </c>
      <c r="AW17" s="21">
        <v>27.537384750548529</v>
      </c>
      <c r="AX17" s="21">
        <v>27.293887244444932</v>
      </c>
      <c r="AY17" s="21">
        <v>-4.3515765115669125E-2</v>
      </c>
      <c r="AZ17" s="21">
        <v>-36.822389994389752</v>
      </c>
      <c r="BA17" s="26">
        <v>1323.3125727579556</v>
      </c>
    </row>
    <row r="18" spans="1:53" x14ac:dyDescent="0.25">
      <c r="A18">
        <v>2512</v>
      </c>
      <c r="B18" t="s">
        <v>1302</v>
      </c>
      <c r="C18" s="26">
        <v>3</v>
      </c>
      <c r="D18" s="21">
        <v>5.2241265195565987</v>
      </c>
      <c r="E18" s="21">
        <v>0</v>
      </c>
      <c r="F18" s="21">
        <v>7.3785969775163662E-2</v>
      </c>
      <c r="G18" s="21">
        <v>7.3785969775163662E-2</v>
      </c>
      <c r="H18" s="21">
        <v>0.57983077068565514</v>
      </c>
      <c r="I18" s="21">
        <v>0</v>
      </c>
      <c r="J18" s="21">
        <v>34.78984624113933</v>
      </c>
      <c r="K18" s="21">
        <v>0.57983077068565514</v>
      </c>
      <c r="L18" s="21">
        <v>-0.99999999999999845</v>
      </c>
      <c r="M18" s="21">
        <v>-0.99999999999999845</v>
      </c>
      <c r="N18" s="21">
        <v>11.596615413713106</v>
      </c>
      <c r="O18" s="21">
        <v>40.087758730471073</v>
      </c>
      <c r="P18" s="21">
        <v>-0.85066492906856861</v>
      </c>
      <c r="Q18" s="21">
        <v>-1.9029967345118737</v>
      </c>
      <c r="R18" s="21">
        <v>-0.76405910215261785</v>
      </c>
      <c r="S18" s="21">
        <v>0.3333333333333327</v>
      </c>
      <c r="T18" s="21">
        <v>0.20758246678155876</v>
      </c>
      <c r="U18" s="21">
        <v>0.45249205050223096</v>
      </c>
      <c r="V18" s="21">
        <v>0.1262467197233042</v>
      </c>
      <c r="W18" s="21">
        <v>21.592951986190851</v>
      </c>
      <c r="X18" s="21">
        <v>2.542935039346581</v>
      </c>
      <c r="Y18" s="21">
        <v>-0.99999999999999845</v>
      </c>
      <c r="Z18" s="21">
        <v>-0.99999999999999845</v>
      </c>
      <c r="AA18" s="21">
        <v>68.556544342790801</v>
      </c>
      <c r="AB18" s="21">
        <v>0.52594593602572559</v>
      </c>
      <c r="AC18" s="21">
        <v>0.20300392234959153</v>
      </c>
      <c r="AD18" s="21">
        <v>0.2256031707997348</v>
      </c>
      <c r="AE18" s="21">
        <v>47.727651458752597</v>
      </c>
      <c r="AF18" s="21">
        <v>-0.99999999999999845</v>
      </c>
      <c r="AG18" s="21">
        <v>-0.99999999999999845</v>
      </c>
      <c r="AH18" s="21">
        <v>-0.99999999999999845</v>
      </c>
      <c r="AI18" s="21">
        <v>0</v>
      </c>
      <c r="AJ18" s="21">
        <v>0.1262467197233042</v>
      </c>
      <c r="AK18" s="21">
        <v>0.16912173408740763</v>
      </c>
      <c r="AL18" s="21">
        <v>0.26350124152834681</v>
      </c>
      <c r="AM18" s="21">
        <v>-0.15271058210001542</v>
      </c>
      <c r="AN18" s="21">
        <v>0.10748571448983263</v>
      </c>
      <c r="AO18" s="21">
        <v>-2.9721558820633485</v>
      </c>
      <c r="AP18" s="21">
        <v>4.0046490698875497</v>
      </c>
      <c r="AQ18" s="21">
        <v>56.38279822733017</v>
      </c>
      <c r="AR18" s="21">
        <v>1.1196545703404261</v>
      </c>
      <c r="AS18" s="21">
        <v>3.1227658100322362</v>
      </c>
      <c r="AT18" s="21">
        <v>-0.99999999999999845</v>
      </c>
      <c r="AU18" s="21">
        <v>-0.99999999999999845</v>
      </c>
      <c r="AV18" s="21">
        <v>-0.69027313237745425</v>
      </c>
      <c r="AW18" s="21">
        <v>112.64895214314947</v>
      </c>
      <c r="AX18" s="21">
        <v>125.27362411547989</v>
      </c>
      <c r="AY18" s="21">
        <v>0.26088237278358367</v>
      </c>
      <c r="AZ18" s="21">
        <v>27.931685837539757</v>
      </c>
      <c r="BA18" s="26">
        <v>1612.9704700941857</v>
      </c>
    </row>
    <row r="19" spans="1:53" x14ac:dyDescent="0.25">
      <c r="A19">
        <v>2530</v>
      </c>
      <c r="B19" t="s">
        <v>1311</v>
      </c>
      <c r="C19" s="26">
        <v>2</v>
      </c>
      <c r="D19" s="21">
        <v>4.6398169922926025</v>
      </c>
      <c r="E19" s="21">
        <v>0.20166792738696673</v>
      </c>
      <c r="F19" s="21">
        <v>0.57911244628952763</v>
      </c>
      <c r="G19" s="21">
        <v>0.58940911975231469</v>
      </c>
      <c r="H19" s="21">
        <v>0.17416423264422953</v>
      </c>
      <c r="I19" s="21">
        <v>0</v>
      </c>
      <c r="J19" s="21">
        <v>10.449853958653772</v>
      </c>
      <c r="K19" s="21">
        <v>0.17416423264422953</v>
      </c>
      <c r="L19" s="21">
        <v>-1</v>
      </c>
      <c r="M19" s="21">
        <v>-1</v>
      </c>
      <c r="N19" s="21">
        <v>3.4832846528845902</v>
      </c>
      <c r="O19" s="21">
        <v>14.699534856716994</v>
      </c>
      <c r="P19" s="21">
        <v>1.1891185390020098</v>
      </c>
      <c r="Q19" s="21">
        <v>3.0675377621631252</v>
      </c>
      <c r="R19" s="21">
        <v>1.0090203277126777</v>
      </c>
      <c r="S19" s="21">
        <v>0.34741096436354496</v>
      </c>
      <c r="T19" s="21">
        <v>0.3558513550034676</v>
      </c>
      <c r="U19" s="21">
        <v>0.16637153740747862</v>
      </c>
      <c r="V19" s="21">
        <v>1.2368088109745094E-2</v>
      </c>
      <c r="W19" s="21">
        <v>29.919222445335912</v>
      </c>
      <c r="X19" s="21">
        <v>1.2140286013700565</v>
      </c>
      <c r="Y19" s="21">
        <v>-1</v>
      </c>
      <c r="Z19" s="21">
        <v>-1</v>
      </c>
      <c r="AA19" s="21">
        <v>53.946780738948078</v>
      </c>
      <c r="AB19" s="21">
        <v>0.21697907456407295</v>
      </c>
      <c r="AC19" s="21">
        <v>0.21723048278648588</v>
      </c>
      <c r="AD19" s="21">
        <v>0.21178385807959557</v>
      </c>
      <c r="AE19" s="21">
        <v>26.793116332146631</v>
      </c>
      <c r="AF19" s="21">
        <v>-1</v>
      </c>
      <c r="AG19" s="21">
        <v>-1</v>
      </c>
      <c r="AH19" s="21">
        <v>-1</v>
      </c>
      <c r="AI19" s="21">
        <v>6.5149145855102871E-3</v>
      </c>
      <c r="AJ19" s="21">
        <v>1.2368088109745094E-2</v>
      </c>
      <c r="AK19" s="21">
        <v>-2.9495835377443602E-2</v>
      </c>
      <c r="AL19" s="21">
        <v>0.20132379236669093</v>
      </c>
      <c r="AM19" s="21">
        <v>-4.2700077490714791E-2</v>
      </c>
      <c r="AN19" s="21">
        <v>0.22614093770576854</v>
      </c>
      <c r="AO19" s="21">
        <v>-0.70029196398167581</v>
      </c>
      <c r="AP19" s="21">
        <v>6.1454532543042566</v>
      </c>
      <c r="AQ19" s="21">
        <v>35.473721761328086</v>
      </c>
      <c r="AR19" s="21">
        <v>0.82630984801609575</v>
      </c>
      <c r="AS19" s="21">
        <v>1.3136314909119122</v>
      </c>
      <c r="AT19" s="21">
        <v>-1</v>
      </c>
      <c r="AU19" s="21">
        <v>-1</v>
      </c>
      <c r="AV19" s="21">
        <v>1.3907269493976706</v>
      </c>
      <c r="AW19" s="21">
        <v>67.613396418443713</v>
      </c>
      <c r="AX19" s="21">
        <v>67.894920215797526</v>
      </c>
      <c r="AY19" s="21">
        <v>0.26517699768158765</v>
      </c>
      <c r="AZ19" s="21">
        <v>17.258273188428788</v>
      </c>
      <c r="BA19" s="26">
        <v>1486.885840012297</v>
      </c>
    </row>
    <row r="20" spans="1:53" x14ac:dyDescent="0.25">
      <c r="A20">
        <v>2574</v>
      </c>
      <c r="B20" t="s">
        <v>1329</v>
      </c>
      <c r="C20" s="26">
        <v>2</v>
      </c>
      <c r="D20" s="21">
        <v>4.2627465955215564</v>
      </c>
      <c r="E20" s="21">
        <v>0.11791000419990624</v>
      </c>
      <c r="F20" s="21">
        <v>0.37054606819597657</v>
      </c>
      <c r="G20" s="21">
        <v>0.37989562217642203</v>
      </c>
      <c r="H20" s="21">
        <v>0.130820171583647</v>
      </c>
      <c r="I20" s="21">
        <v>0</v>
      </c>
      <c r="J20" s="21">
        <v>7.8492102950188194</v>
      </c>
      <c r="K20" s="21">
        <v>0.130820171583647</v>
      </c>
      <c r="L20" s="21">
        <v>-1</v>
      </c>
      <c r="M20" s="21">
        <v>-1</v>
      </c>
      <c r="N20" s="21">
        <v>2.6164034316729397</v>
      </c>
      <c r="O20" s="21">
        <v>11.998146051134103</v>
      </c>
      <c r="P20" s="21">
        <v>0.76492942850217061</v>
      </c>
      <c r="Q20" s="21">
        <v>2.0760976838328462</v>
      </c>
      <c r="R20" s="21">
        <v>0.68338341726784013</v>
      </c>
      <c r="S20" s="21">
        <v>0.33930872076057395</v>
      </c>
      <c r="T20" s="21">
        <v>0.32164351984052386</v>
      </c>
      <c r="U20" s="21">
        <v>0.12401262140237349</v>
      </c>
      <c r="V20" s="21">
        <v>6.7670304374262413E-3</v>
      </c>
      <c r="W20" s="21">
        <v>27.245774361063809</v>
      </c>
      <c r="X20" s="21">
        <v>1.0177967457635326</v>
      </c>
      <c r="Y20" s="21">
        <v>-1</v>
      </c>
      <c r="Z20" s="21">
        <v>-1</v>
      </c>
      <c r="AA20" s="21">
        <v>48.44258173110218</v>
      </c>
      <c r="AB20" s="21">
        <v>0.16946565308644007</v>
      </c>
      <c r="AC20" s="21">
        <v>0.16969903007891177</v>
      </c>
      <c r="AD20" s="21">
        <v>0.16466058472495437</v>
      </c>
      <c r="AE20" s="21">
        <v>22.415871846514502</v>
      </c>
      <c r="AF20" s="21">
        <v>-1</v>
      </c>
      <c r="AG20" s="21">
        <v>-1</v>
      </c>
      <c r="AH20" s="21">
        <v>-1</v>
      </c>
      <c r="AI20" s="21">
        <v>3.4436160348408698E-3</v>
      </c>
      <c r="AJ20" s="21">
        <v>6.7670304374262413E-3</v>
      </c>
      <c r="AK20" s="21">
        <v>2.7745585626787701E-2</v>
      </c>
      <c r="AL20" s="21">
        <v>0.14408237136245963</v>
      </c>
      <c r="AM20" s="21">
        <v>2.3970343410949196E-2</v>
      </c>
      <c r="AN20" s="21">
        <v>0.15947051680410457</v>
      </c>
      <c r="AO20" s="21">
        <v>0.99739808065347368</v>
      </c>
      <c r="AP20" s="21">
        <v>4.4477632096691071</v>
      </c>
      <c r="AQ20" s="21">
        <v>32.627647585446866</v>
      </c>
      <c r="AR20" s="21">
        <v>0.76366218448823942</v>
      </c>
      <c r="AS20" s="21">
        <v>1.1110368073650241</v>
      </c>
      <c r="AT20" s="21">
        <v>-1</v>
      </c>
      <c r="AU20" s="21">
        <v>-1</v>
      </c>
      <c r="AV20" s="21">
        <v>0.95859365696367349</v>
      </c>
      <c r="AW20" s="21">
        <v>61.270209766973764</v>
      </c>
      <c r="AX20" s="21">
        <v>61.468633775071446</v>
      </c>
      <c r="AY20" s="21">
        <v>0.2163174497653072</v>
      </c>
      <c r="AZ20" s="21">
        <v>8.6984458371779532</v>
      </c>
      <c r="BA20" s="26">
        <v>1445.8024130838185</v>
      </c>
    </row>
    <row r="21" spans="1:53" x14ac:dyDescent="0.25">
      <c r="A21">
        <v>3018</v>
      </c>
      <c r="B21" t="s">
        <v>1501</v>
      </c>
      <c r="C21" s="26">
        <v>2</v>
      </c>
      <c r="D21" s="21">
        <v>4.2595265946637326</v>
      </c>
      <c r="E21" s="21">
        <v>0.11719475159237894</v>
      </c>
      <c r="F21" s="21">
        <v>0.36876501107209381</v>
      </c>
      <c r="G21" s="21">
        <v>0.37810647710511169</v>
      </c>
      <c r="H21" s="21">
        <v>0.13045003403110567</v>
      </c>
      <c r="I21" s="21">
        <v>0</v>
      </c>
      <c r="J21" s="21">
        <v>7.8270020418663382</v>
      </c>
      <c r="K21" s="21">
        <v>0.13045003403110567</v>
      </c>
      <c r="L21" s="21">
        <v>-1</v>
      </c>
      <c r="M21" s="21">
        <v>-1</v>
      </c>
      <c r="N21" s="21">
        <v>2.6090006806221129</v>
      </c>
      <c r="O21" s="21">
        <v>11.975077482649866</v>
      </c>
      <c r="P21" s="21">
        <v>0.76130705636321383</v>
      </c>
      <c r="Q21" s="21">
        <v>2.0676312597114039</v>
      </c>
      <c r="R21" s="21">
        <v>0.68060263378562991</v>
      </c>
      <c r="S21" s="21">
        <v>0.33923953147503133</v>
      </c>
      <c r="T21" s="21">
        <v>0.32135140128782869</v>
      </c>
      <c r="U21" s="21">
        <v>0.12365089651746897</v>
      </c>
      <c r="V21" s="21">
        <v>6.7192000835612151E-3</v>
      </c>
      <c r="W21" s="21">
        <v>27.222944392977162</v>
      </c>
      <c r="X21" s="21">
        <v>1.0161210195628121</v>
      </c>
      <c r="Y21" s="21">
        <v>-1</v>
      </c>
      <c r="Z21" s="21">
        <v>-1</v>
      </c>
      <c r="AA21" s="21">
        <v>48.395578503909945</v>
      </c>
      <c r="AB21" s="21">
        <v>0.16905991118989705</v>
      </c>
      <c r="AC21" s="21">
        <v>0.16929313420428838</v>
      </c>
      <c r="AD21" s="21">
        <v>0.16425817450679683</v>
      </c>
      <c r="AE21" s="21">
        <v>22.378492271985888</v>
      </c>
      <c r="AF21" s="21">
        <v>-1</v>
      </c>
      <c r="AG21" s="21">
        <v>-1</v>
      </c>
      <c r="AH21" s="21">
        <v>-1</v>
      </c>
      <c r="AI21" s="21">
        <v>3.4173886140396754E-3</v>
      </c>
      <c r="AJ21" s="21">
        <v>6.7192000835612151E-3</v>
      </c>
      <c r="AK21" s="21">
        <v>2.823439998695762E-2</v>
      </c>
      <c r="AL21" s="21">
        <v>0.14359355700228971</v>
      </c>
      <c r="AM21" s="21">
        <v>2.4539676920906917E-2</v>
      </c>
      <c r="AN21" s="21">
        <v>0.15890118329414685</v>
      </c>
      <c r="AO21" s="21">
        <v>1.0118955417293234</v>
      </c>
      <c r="AP21" s="21">
        <v>4.4332657485932572</v>
      </c>
      <c r="AQ21" s="21">
        <v>32.603343473094789</v>
      </c>
      <c r="AR21" s="21">
        <v>0.7631272034024057</v>
      </c>
      <c r="AS21" s="21">
        <v>1.1093067456566592</v>
      </c>
      <c r="AT21" s="21">
        <v>-1</v>
      </c>
      <c r="AU21" s="21">
        <v>-1</v>
      </c>
      <c r="AV21" s="21">
        <v>0.95490344531023408</v>
      </c>
      <c r="AW21" s="21">
        <v>61.216041986543445</v>
      </c>
      <c r="AX21" s="21">
        <v>61.413756362182625</v>
      </c>
      <c r="AY21" s="21">
        <v>0.2159002125927513</v>
      </c>
      <c r="AZ21" s="21">
        <v>8.6253490052604249</v>
      </c>
      <c r="BA21" s="26">
        <v>1464.4304937057555</v>
      </c>
    </row>
    <row r="22" spans="1:53" x14ac:dyDescent="0.25">
      <c r="A22">
        <v>3206</v>
      </c>
      <c r="B22" t="s">
        <v>1585</v>
      </c>
      <c r="C22" s="26">
        <v>2</v>
      </c>
      <c r="D22" s="21">
        <v>3.9748530369911679</v>
      </c>
      <c r="E22" s="21">
        <v>5.3960760854560225E-2</v>
      </c>
      <c r="F22" s="21">
        <v>0.21130546672387079</v>
      </c>
      <c r="G22" s="21">
        <v>0.21993189419939915</v>
      </c>
      <c r="H22" s="21">
        <v>9.7726945261066192E-2</v>
      </c>
      <c r="I22" s="21">
        <v>0</v>
      </c>
      <c r="J22" s="21">
        <v>5.8636167156639711</v>
      </c>
      <c r="K22" s="21">
        <v>9.7726945261066192E-2</v>
      </c>
      <c r="L22" s="21">
        <v>-1</v>
      </c>
      <c r="M22" s="21">
        <v>-1</v>
      </c>
      <c r="N22" s="21">
        <v>1.9545389052213238</v>
      </c>
      <c r="O22" s="21">
        <v>9.9356334729174804</v>
      </c>
      <c r="P22" s="21">
        <v>0.44106069322781261</v>
      </c>
      <c r="Q22" s="21">
        <v>1.3191323673710988</v>
      </c>
      <c r="R22" s="21">
        <v>0.43475936791365738</v>
      </c>
      <c r="S22" s="21">
        <v>0.33312265109582717</v>
      </c>
      <c r="T22" s="21">
        <v>0.2955258095163677</v>
      </c>
      <c r="U22" s="21">
        <v>9.167155414112102E-2</v>
      </c>
      <c r="V22" s="21">
        <v>2.4906182909778642E-3</v>
      </c>
      <c r="W22" s="21">
        <v>25.204594546582953</v>
      </c>
      <c r="X22" s="21">
        <v>0.86797356237031009</v>
      </c>
      <c r="Y22" s="21">
        <v>-1</v>
      </c>
      <c r="Z22" s="21">
        <v>-1</v>
      </c>
      <c r="AA22" s="21">
        <v>44.240121254762101</v>
      </c>
      <c r="AB22" s="21">
        <v>0.13318911665110808</v>
      </c>
      <c r="AC22" s="21">
        <v>0.13340872678466723</v>
      </c>
      <c r="AD22" s="21">
        <v>0.12868192670289449</v>
      </c>
      <c r="AE22" s="21">
        <v>19.073842076165477</v>
      </c>
      <c r="AF22" s="21">
        <v>-1</v>
      </c>
      <c r="AG22" s="21">
        <v>-1</v>
      </c>
      <c r="AH22" s="21">
        <v>-1</v>
      </c>
      <c r="AI22" s="21">
        <v>1.0986770615532709E-3</v>
      </c>
      <c r="AJ22" s="21">
        <v>2.4906182909778642E-3</v>
      </c>
      <c r="AK22" s="21">
        <v>7.1449457713703243E-2</v>
      </c>
      <c r="AL22" s="21">
        <v>0.10037849927554408</v>
      </c>
      <c r="AM22" s="21">
        <v>7.4873264686292074E-2</v>
      </c>
      <c r="AN22" s="21">
        <v>0.10856759552876169</v>
      </c>
      <c r="AO22" s="21">
        <v>2.2935858281323487</v>
      </c>
      <c r="AP22" s="21">
        <v>3.1515754621902321</v>
      </c>
      <c r="AQ22" s="21">
        <v>30.454667607829055</v>
      </c>
      <c r="AR22" s="21">
        <v>0.71583064178137379</v>
      </c>
      <c r="AS22" s="21">
        <v>0.95635559959822458</v>
      </c>
      <c r="AT22" s="21">
        <v>-1</v>
      </c>
      <c r="AU22" s="21">
        <v>-1</v>
      </c>
      <c r="AV22" s="21">
        <v>0.62865953223890414</v>
      </c>
      <c r="AW22" s="21">
        <v>56.427181533646355</v>
      </c>
      <c r="AX22" s="21">
        <v>56.562158784197067</v>
      </c>
      <c r="AY22" s="21">
        <v>0.17901314468525348</v>
      </c>
      <c r="AZ22" s="21">
        <v>2.1630106037043757</v>
      </c>
      <c r="BA22" s="26">
        <v>1459.8152916844285</v>
      </c>
    </row>
    <row r="23" spans="1:53" x14ac:dyDescent="0.25">
      <c r="A23">
        <v>3267</v>
      </c>
      <c r="B23" t="s">
        <v>1614</v>
      </c>
      <c r="C23" s="26">
        <v>3</v>
      </c>
      <c r="D23" s="21">
        <v>-0.3256393105995038</v>
      </c>
      <c r="E23" s="21">
        <v>0</v>
      </c>
      <c r="F23" s="21">
        <v>1.5607268163393861</v>
      </c>
      <c r="G23" s="21">
        <v>1.5607268163393861</v>
      </c>
      <c r="H23" s="21">
        <v>-6.7279466041518868E-4</v>
      </c>
      <c r="I23" s="21">
        <v>0</v>
      </c>
      <c r="J23" s="21">
        <v>-4.0367679624907282E-2</v>
      </c>
      <c r="K23" s="21">
        <v>-6.7279466041518868E-4</v>
      </c>
      <c r="L23" s="21">
        <v>-1.0000000000000011</v>
      </c>
      <c r="M23" s="21">
        <v>-1.0000000000000011</v>
      </c>
      <c r="N23" s="21">
        <v>-1.3455893208302844E-2</v>
      </c>
      <c r="O23" s="21">
        <v>1.1947198261149681</v>
      </c>
      <c r="P23" s="21">
        <v>-0.77538150505087355</v>
      </c>
      <c r="Q23" s="21">
        <v>8.7656461077060488</v>
      </c>
      <c r="R23" s="21">
        <v>2.5952175863985696</v>
      </c>
      <c r="S23" s="21">
        <v>0.33333333333333365</v>
      </c>
      <c r="T23" s="21">
        <v>2.100855548661219E-2</v>
      </c>
      <c r="U23" s="21">
        <v>-0.18120138635081831</v>
      </c>
      <c r="V23" s="21">
        <v>-8.1670385903176747E-3</v>
      </c>
      <c r="W23" s="21">
        <v>6.6258503415690013</v>
      </c>
      <c r="X23" s="21">
        <v>-0.73434285291944823</v>
      </c>
      <c r="Y23" s="21">
        <v>-1.0000000000000011</v>
      </c>
      <c r="Z23" s="21">
        <v>-1.0000000000000011</v>
      </c>
      <c r="AA23" s="21">
        <v>22.650656536344158</v>
      </c>
      <c r="AB23" s="21">
        <v>0.19290643862109927</v>
      </c>
      <c r="AC23" s="21">
        <v>0.16124513561946269</v>
      </c>
      <c r="AD23" s="21">
        <v>-8.5559802073030405E-2</v>
      </c>
      <c r="AE23" s="21">
        <v>13.429588608376582</v>
      </c>
      <c r="AF23" s="21">
        <v>-1.0000000000000011</v>
      </c>
      <c r="AG23" s="21">
        <v>-1.0000000000000011</v>
      </c>
      <c r="AH23" s="21">
        <v>-1.0000000000000011</v>
      </c>
      <c r="AI23" s="21">
        <v>0</v>
      </c>
      <c r="AJ23" s="21">
        <v>-8.1670385903176747E-3</v>
      </c>
      <c r="AK23" s="21">
        <v>1.0865188527076183E-2</v>
      </c>
      <c r="AL23" s="21">
        <v>-8.7116081665896156E-2</v>
      </c>
      <c r="AM23" s="21">
        <v>5.7259556701226557E-3</v>
      </c>
      <c r="AN23" s="21">
        <v>6.1134983010007943E-2</v>
      </c>
      <c r="AO23" s="21">
        <v>0.19747483438844782</v>
      </c>
      <c r="AP23" s="21">
        <v>1.0927941669207168</v>
      </c>
      <c r="AQ23" s="21">
        <v>6.5854826619440869</v>
      </c>
      <c r="AR23" s="21">
        <v>0.16497346387880987</v>
      </c>
      <c r="AS23" s="21">
        <v>-0.73501564757986348</v>
      </c>
      <c r="AT23" s="21">
        <v>-1.0000000000000011</v>
      </c>
      <c r="AU23" s="21">
        <v>-1.0000000000000011</v>
      </c>
      <c r="AV23" s="21">
        <v>4.1559444027379566</v>
      </c>
      <c r="AW23" s="21">
        <v>24.93817052937985</v>
      </c>
      <c r="AX23" s="21">
        <v>24.121466670348081</v>
      </c>
      <c r="AY23" s="21">
        <v>0.19838763417126631</v>
      </c>
      <c r="AZ23" s="21">
        <v>-30.500925238314473</v>
      </c>
      <c r="BA23" s="26">
        <v>1431.1435845632295</v>
      </c>
    </row>
    <row r="24" spans="1:53" x14ac:dyDescent="0.25">
      <c r="A24">
        <v>3528</v>
      </c>
      <c r="B24" t="s">
        <v>1732</v>
      </c>
      <c r="C24" s="26">
        <v>3</v>
      </c>
      <c r="D24" s="21">
        <v>4.4913278002060171</v>
      </c>
      <c r="E24" s="21">
        <v>0</v>
      </c>
      <c r="F24" s="21">
        <v>1.1899860233697588</v>
      </c>
      <c r="G24" s="21">
        <v>1.1899860233697588</v>
      </c>
      <c r="H24" s="21">
        <v>0.57509808622479586</v>
      </c>
      <c r="I24" s="21">
        <v>0</v>
      </c>
      <c r="J24" s="21">
        <v>34.505885173487748</v>
      </c>
      <c r="K24" s="21">
        <v>0.57509808622479586</v>
      </c>
      <c r="L24" s="21">
        <v>-0.99999999999999911</v>
      </c>
      <c r="M24" s="21">
        <v>-0.99999999999999911</v>
      </c>
      <c r="N24" s="21">
        <v>11.50196172449591</v>
      </c>
      <c r="O24" s="21">
        <v>40.187198997063518</v>
      </c>
      <c r="P24" s="21">
        <v>-3.6444242525894954E-2</v>
      </c>
      <c r="Q24" s="21">
        <v>-1.3778424460221443</v>
      </c>
      <c r="R24" s="21">
        <v>-0.56605567953786773</v>
      </c>
      <c r="S24" s="21">
        <v>0.33333333333333287</v>
      </c>
      <c r="T24" s="21">
        <v>0.39962164694698105</v>
      </c>
      <c r="U24" s="21">
        <v>0.5214463291325433</v>
      </c>
      <c r="V24" s="21">
        <v>0.2206350599180113</v>
      </c>
      <c r="W24" s="21">
        <v>35.997531324242928</v>
      </c>
      <c r="X24" s="21">
        <v>3.6337408837074072</v>
      </c>
      <c r="Y24" s="21">
        <v>-0.99999999999999911</v>
      </c>
      <c r="Z24" s="21">
        <v>-0.99999999999999911</v>
      </c>
      <c r="AA24" s="21">
        <v>93.399949794227837</v>
      </c>
      <c r="AB24" s="21">
        <v>0.47821507729838514</v>
      </c>
      <c r="AC24" s="21">
        <v>0.24778672111323796</v>
      </c>
      <c r="AD24" s="21">
        <v>0.43336768457883362</v>
      </c>
      <c r="AE24" s="21">
        <v>57.968474149522834</v>
      </c>
      <c r="AF24" s="21">
        <v>-0.99999999999999911</v>
      </c>
      <c r="AG24" s="21">
        <v>-0.99999999999999911</v>
      </c>
      <c r="AH24" s="21">
        <v>-0.99999999999999911</v>
      </c>
      <c r="AI24" s="21">
        <v>3.7698065095727318E-3</v>
      </c>
      <c r="AJ24" s="21">
        <v>0.2206350599180113</v>
      </c>
      <c r="AK24" s="21">
        <v>-0.27702653598625032</v>
      </c>
      <c r="AL24" s="21">
        <v>0.13185194570553521</v>
      </c>
      <c r="AM24" s="21">
        <v>-0.10003968243933976</v>
      </c>
      <c r="AN24" s="21">
        <v>0.15068985291463827</v>
      </c>
      <c r="AO24" s="21">
        <v>-3.8861247409147461</v>
      </c>
      <c r="AP24" s="21">
        <v>4.4265060513936367</v>
      </c>
      <c r="AQ24" s="21">
        <v>70.503416497730669</v>
      </c>
      <c r="AR24" s="21">
        <v>1.4750363693308688</v>
      </c>
      <c r="AS24" s="21">
        <v>4.2088389699322066</v>
      </c>
      <c r="AT24" s="21">
        <v>-0.99999999999999911</v>
      </c>
      <c r="AU24" s="21">
        <v>-0.99999999999999911</v>
      </c>
      <c r="AV24" s="21">
        <v>0.62393034383189117</v>
      </c>
      <c r="AW24" s="21">
        <v>138.01365484268493</v>
      </c>
      <c r="AX24" s="21">
        <v>160.15255696467756</v>
      </c>
      <c r="AY24" s="21">
        <v>0.53829599008491646</v>
      </c>
      <c r="AZ24" s="21">
        <v>87.475770588206046</v>
      </c>
      <c r="BA24" s="26">
        <v>1623.9933480337259</v>
      </c>
    </row>
    <row r="25" spans="1:53" x14ac:dyDescent="0.25">
      <c r="A25">
        <v>3633</v>
      </c>
      <c r="B25" t="s">
        <v>1786</v>
      </c>
      <c r="C25" s="26">
        <v>2</v>
      </c>
      <c r="D25" s="21">
        <v>5.2140985897498071</v>
      </c>
      <c r="E25" s="21">
        <v>0.32923199589900454</v>
      </c>
      <c r="F25" s="21">
        <v>0.89676091143847658</v>
      </c>
      <c r="G25" s="21">
        <v>0.90850005637067532</v>
      </c>
      <c r="H25" s="21">
        <v>0.24017762653382735</v>
      </c>
      <c r="I25" s="21">
        <v>0</v>
      </c>
      <c r="J25" s="21">
        <v>14.41065759202964</v>
      </c>
      <c r="K25" s="21">
        <v>0.24017762653382735</v>
      </c>
      <c r="L25" s="21">
        <v>-1</v>
      </c>
      <c r="M25" s="21">
        <v>-1</v>
      </c>
      <c r="N25" s="21">
        <v>4.803552530676547</v>
      </c>
      <c r="O25" s="21">
        <v>18.813774245191521</v>
      </c>
      <c r="P25" s="21">
        <v>1.8351623602296758</v>
      </c>
      <c r="Q25" s="21">
        <v>4.5775098969216215</v>
      </c>
      <c r="R25" s="21">
        <v>1.5049682640202833</v>
      </c>
      <c r="S25" s="21">
        <v>0.35975075406633311</v>
      </c>
      <c r="T25" s="21">
        <v>0.40795019487833667</v>
      </c>
      <c r="U25" s="21">
        <v>0.23088454653860344</v>
      </c>
      <c r="V25" s="21">
        <v>2.0898549198851195E-2</v>
      </c>
      <c r="W25" s="21">
        <v>33.990907864562594</v>
      </c>
      <c r="X25" s="21">
        <v>1.512891478102679</v>
      </c>
      <c r="Y25" s="21">
        <v>-1</v>
      </c>
      <c r="Z25" s="21">
        <v>-1</v>
      </c>
      <c r="AA25" s="21">
        <v>62.329725213020438</v>
      </c>
      <c r="AB25" s="21">
        <v>0.28934244177743812</v>
      </c>
      <c r="AC25" s="21">
        <v>0.28962131172483252</v>
      </c>
      <c r="AD25" s="21">
        <v>0.28355302620113265</v>
      </c>
      <c r="AE25" s="21">
        <v>33.45969895755465</v>
      </c>
      <c r="AF25" s="21">
        <v>-1</v>
      </c>
      <c r="AG25" s="21">
        <v>-1</v>
      </c>
      <c r="AH25" s="21">
        <v>-1</v>
      </c>
      <c r="AI25" s="21">
        <v>1.119252983467924E-2</v>
      </c>
      <c r="AJ25" s="21">
        <v>2.0898549198851195E-2</v>
      </c>
      <c r="AK25" s="21">
        <v>-0.11667503315199181</v>
      </c>
      <c r="AL25" s="21">
        <v>0.28850299014123915</v>
      </c>
      <c r="AM25" s="21">
        <v>-0.1442397267085232</v>
      </c>
      <c r="AN25" s="21">
        <v>0.32768058692357693</v>
      </c>
      <c r="AO25" s="21">
        <v>-3.2858891340831802</v>
      </c>
      <c r="AP25" s="21">
        <v>8.7310504244057618</v>
      </c>
      <c r="AQ25" s="21">
        <v>39.808318266922207</v>
      </c>
      <c r="AR25" s="21">
        <v>0.92172280166035669</v>
      </c>
      <c r="AS25" s="21">
        <v>1.6221850116866774</v>
      </c>
      <c r="AT25" s="21">
        <v>-1</v>
      </c>
      <c r="AU25" s="21">
        <v>-1</v>
      </c>
      <c r="AV25" s="21">
        <v>2.0488698309883517</v>
      </c>
      <c r="AW25" s="21">
        <v>77.274126601373581</v>
      </c>
      <c r="AX25" s="21">
        <v>77.682212123357672</v>
      </c>
      <c r="AY25" s="21">
        <v>0.33959052753881391</v>
      </c>
      <c r="AZ25" s="21">
        <v>30.294967045409059</v>
      </c>
      <c r="BA25" s="26">
        <v>1495.6502822065856</v>
      </c>
    </row>
    <row r="26" spans="1:53" x14ac:dyDescent="0.25">
      <c r="A26">
        <v>3928</v>
      </c>
      <c r="B26" t="s">
        <v>1894</v>
      </c>
      <c r="C26" s="26">
        <v>2</v>
      </c>
      <c r="D26" s="21">
        <v>5.112707543780723</v>
      </c>
      <c r="E26" s="21">
        <v>0.30671019754820278</v>
      </c>
      <c r="F26" s="21">
        <v>0.8406791733599267</v>
      </c>
      <c r="G26" s="21">
        <v>0.85216364586014826</v>
      </c>
      <c r="H26" s="21">
        <v>0.22852277448202668</v>
      </c>
      <c r="I26" s="21">
        <v>0</v>
      </c>
      <c r="J26" s="21">
        <v>13.711366468921597</v>
      </c>
      <c r="K26" s="21">
        <v>0.22852277448202668</v>
      </c>
      <c r="L26" s="21">
        <v>-1</v>
      </c>
      <c r="M26" s="21">
        <v>-1</v>
      </c>
      <c r="N26" s="21">
        <v>4.5704554896405334</v>
      </c>
      <c r="O26" s="21">
        <v>18.087393604036251</v>
      </c>
      <c r="P26" s="21">
        <v>1.7211014899768755</v>
      </c>
      <c r="Q26" s="21">
        <v>4.3109200308955842</v>
      </c>
      <c r="R26" s="21">
        <v>1.4174072482553925</v>
      </c>
      <c r="S26" s="21">
        <v>0.35757212917125719</v>
      </c>
      <c r="T26" s="21">
        <v>0.3987519968304139</v>
      </c>
      <c r="U26" s="21">
        <v>0.21949459167433449</v>
      </c>
      <c r="V26" s="21">
        <v>1.9392472082236822E-2</v>
      </c>
      <c r="W26" s="21">
        <v>33.272040247455593</v>
      </c>
      <c r="X26" s="21">
        <v>1.4601263889766807</v>
      </c>
      <c r="Y26" s="21">
        <v>-1</v>
      </c>
      <c r="Z26" s="21">
        <v>-1</v>
      </c>
      <c r="AA26" s="21">
        <v>60.849692573475011</v>
      </c>
      <c r="AB26" s="21">
        <v>0.2765664839126995</v>
      </c>
      <c r="AC26" s="21">
        <v>0.27684050541460592</v>
      </c>
      <c r="AD26" s="21">
        <v>0.27088197587252455</v>
      </c>
      <c r="AE26" s="21">
        <v>32.282694873804928</v>
      </c>
      <c r="AF26" s="21">
        <v>-1</v>
      </c>
      <c r="AG26" s="21">
        <v>-1</v>
      </c>
      <c r="AH26" s="21">
        <v>-1</v>
      </c>
      <c r="AI26" s="21">
        <v>1.0366683586333242E-2</v>
      </c>
      <c r="AJ26" s="21">
        <v>1.9392472082236822E-2</v>
      </c>
      <c r="AK26" s="21">
        <v>-0.10128329835107681</v>
      </c>
      <c r="AL26" s="21">
        <v>0.27311125534032415</v>
      </c>
      <c r="AM26" s="21">
        <v>-0.1263126134471676</v>
      </c>
      <c r="AN26" s="21">
        <v>0.30975347366222139</v>
      </c>
      <c r="AO26" s="21">
        <v>-2.8293946152059117</v>
      </c>
      <c r="AP26" s="21">
        <v>8.2745559055284925</v>
      </c>
      <c r="AQ26" s="21">
        <v>39.043032951317301</v>
      </c>
      <c r="AR26" s="21">
        <v>0.9048773738914262</v>
      </c>
      <c r="AS26" s="21">
        <v>1.5677090118508508</v>
      </c>
      <c r="AT26" s="21">
        <v>-1</v>
      </c>
      <c r="AU26" s="21">
        <v>-1</v>
      </c>
      <c r="AV26" s="21">
        <v>1.9326728372886555</v>
      </c>
      <c r="AW26" s="21">
        <v>75.568497268291281</v>
      </c>
      <c r="AX26" s="21">
        <v>75.954237958581786</v>
      </c>
      <c r="AY26" s="21">
        <v>0.32645260764048722</v>
      </c>
      <c r="AZ26" s="21">
        <v>27.99330174394262</v>
      </c>
      <c r="BA26" s="26">
        <v>1543.0542797649084</v>
      </c>
    </row>
    <row r="27" spans="1:53" x14ac:dyDescent="0.25">
      <c r="A27">
        <v>4009</v>
      </c>
      <c r="B27" t="s">
        <v>1942</v>
      </c>
      <c r="C27" s="26">
        <v>3</v>
      </c>
      <c r="D27" s="21">
        <v>2.3179182695156944</v>
      </c>
      <c r="E27" s="21">
        <v>0.30562285251947768</v>
      </c>
      <c r="F27" s="21">
        <v>0.65924028155998748</v>
      </c>
      <c r="G27" s="21">
        <v>0.75865459087912612</v>
      </c>
      <c r="H27" s="21">
        <v>-0.18130357969544336</v>
      </c>
      <c r="I27" s="21">
        <v>0</v>
      </c>
      <c r="J27" s="21">
        <v>-10.878214781726596</v>
      </c>
      <c r="K27" s="21">
        <v>-0.18130357969544336</v>
      </c>
      <c r="L27" s="21">
        <v>-1.0000000000000002</v>
      </c>
      <c r="M27" s="21">
        <v>-1.0000000000000002</v>
      </c>
      <c r="N27" s="21">
        <v>-3.6260715939088666</v>
      </c>
      <c r="O27" s="21">
        <v>-7.8016419213317745</v>
      </c>
      <c r="P27" s="21">
        <v>-0.29738847194630724</v>
      </c>
      <c r="Q27" s="21">
        <v>0.96821754914802227</v>
      </c>
      <c r="R27" s="21">
        <v>0.13566685006384024</v>
      </c>
      <c r="S27" s="21">
        <v>0.33333333333333326</v>
      </c>
      <c r="T27" s="21">
        <v>0.38555376171919775</v>
      </c>
      <c r="U27" s="21">
        <v>-8.2504216887032994E-2</v>
      </c>
      <c r="V27" s="21">
        <v>1.9999396488988359E-2</v>
      </c>
      <c r="W27" s="21">
        <v>33.507434173997162</v>
      </c>
      <c r="X27" s="21">
        <v>0.74180183908530151</v>
      </c>
      <c r="Y27" s="21">
        <v>-1.0000000000000002</v>
      </c>
      <c r="Z27" s="21">
        <v>-1.0000000000000002</v>
      </c>
      <c r="AA27" s="21">
        <v>66.677801835417725</v>
      </c>
      <c r="AB27" s="21">
        <v>0.43699896904495916</v>
      </c>
      <c r="AC27" s="21">
        <v>0.31231716321024433</v>
      </c>
      <c r="AD27" s="21">
        <v>-8.8622116028069645E-2</v>
      </c>
      <c r="AE27" s="21">
        <v>33.034700811356707</v>
      </c>
      <c r="AF27" s="21">
        <v>-1.0000000000000002</v>
      </c>
      <c r="AG27" s="21">
        <v>-1.0000000000000002</v>
      </c>
      <c r="AH27" s="21">
        <v>-1.0000000000000002</v>
      </c>
      <c r="AI27" s="21">
        <v>0</v>
      </c>
      <c r="AJ27" s="21">
        <v>1.9999396488988359E-2</v>
      </c>
      <c r="AK27" s="21">
        <v>-3.9697538994847452E-2</v>
      </c>
      <c r="AL27" s="21">
        <v>-9.8878976586884687E-2</v>
      </c>
      <c r="AM27" s="21">
        <v>-4.9348379091254821E-2</v>
      </c>
      <c r="AN27" s="21">
        <v>-2.1180429752546449E-2</v>
      </c>
      <c r="AO27" s="21">
        <v>-1.4321971722556082</v>
      </c>
      <c r="AP27" s="21">
        <v>-1.0239056267480851</v>
      </c>
      <c r="AQ27" s="21">
        <v>22.629219392270567</v>
      </c>
      <c r="AR27" s="21">
        <v>0.65638227465448662</v>
      </c>
      <c r="AS27" s="21">
        <v>0.5604982593898582</v>
      </c>
      <c r="AT27" s="21">
        <v>-1.0000000000000002</v>
      </c>
      <c r="AU27" s="21">
        <v>-1.0000000000000002</v>
      </c>
      <c r="AV27" s="21">
        <v>0.89432144094296639</v>
      </c>
      <c r="AW27" s="21">
        <v>57.852254287337843</v>
      </c>
      <c r="AX27" s="21">
        <v>59.852193936236681</v>
      </c>
      <c r="AY27" s="21">
        <v>0.24183798970123899</v>
      </c>
      <c r="AZ27" s="21">
        <v>-7.4971343385784834</v>
      </c>
      <c r="BA27" s="26">
        <v>1474.4694648916909</v>
      </c>
    </row>
    <row r="28" spans="1:53" x14ac:dyDescent="0.25">
      <c r="A28">
        <v>4011</v>
      </c>
      <c r="B28" t="s">
        <v>1944</v>
      </c>
      <c r="C28" s="26">
        <v>2</v>
      </c>
      <c r="D28" s="21">
        <v>4.0602374306172706</v>
      </c>
      <c r="E28" s="21">
        <v>7.2927032256266761E-2</v>
      </c>
      <c r="F28" s="21">
        <v>0.25853355430859659</v>
      </c>
      <c r="G28" s="21">
        <v>0.26737444895891171</v>
      </c>
      <c r="H28" s="21">
        <v>0.10754184031154601</v>
      </c>
      <c r="I28" s="21">
        <v>0</v>
      </c>
      <c r="J28" s="21">
        <v>6.4525104186927607</v>
      </c>
      <c r="K28" s="21">
        <v>0.10754184031154601</v>
      </c>
      <c r="L28" s="21">
        <v>-1</v>
      </c>
      <c r="M28" s="21">
        <v>-1</v>
      </c>
      <c r="N28" s="21">
        <v>2.1508368062309202</v>
      </c>
      <c r="O28" s="21">
        <v>10.547340058977296</v>
      </c>
      <c r="P28" s="21">
        <v>0.5371147199903975</v>
      </c>
      <c r="Q28" s="21">
        <v>1.543635565261352</v>
      </c>
      <c r="R28" s="21">
        <v>0.50849708473976085</v>
      </c>
      <c r="S28" s="21">
        <v>0.33495733544913298</v>
      </c>
      <c r="T28" s="21">
        <v>0.30327188369153851</v>
      </c>
      <c r="U28" s="21">
        <v>0.10126337144825105</v>
      </c>
      <c r="V28" s="21">
        <v>3.7589303014435365E-3</v>
      </c>
      <c r="W28" s="21">
        <v>25.809974193251538</v>
      </c>
      <c r="X28" s="21">
        <v>0.91240860194002082</v>
      </c>
      <c r="Y28" s="21">
        <v>-1</v>
      </c>
      <c r="Z28" s="21">
        <v>-1</v>
      </c>
      <c r="AA28" s="21">
        <v>45.486500442061924</v>
      </c>
      <c r="AB28" s="21">
        <v>0.14394812801002002</v>
      </c>
      <c r="AC28" s="21">
        <v>0.14417182116268659</v>
      </c>
      <c r="AD28" s="21">
        <v>0.13935259232798253</v>
      </c>
      <c r="AE28" s="21">
        <v>20.065031968979675</v>
      </c>
      <c r="AF28" s="21">
        <v>-1</v>
      </c>
      <c r="AG28" s="21">
        <v>-1</v>
      </c>
      <c r="AH28" s="21">
        <v>-1</v>
      </c>
      <c r="AI28" s="21">
        <v>1.794146572390702E-3</v>
      </c>
      <c r="AJ28" s="21">
        <v>3.7589303014435365E-3</v>
      </c>
      <c r="AK28" s="21">
        <v>5.8487623359704893E-2</v>
      </c>
      <c r="AL28" s="21">
        <v>0.11334033362954243</v>
      </c>
      <c r="AM28" s="21">
        <v>5.9776313267583606E-2</v>
      </c>
      <c r="AN28" s="21">
        <v>0.12366454694747016</v>
      </c>
      <c r="AO28" s="21">
        <v>1.9091583146824944</v>
      </c>
      <c r="AP28" s="21">
        <v>3.5360029756400864</v>
      </c>
      <c r="AQ28" s="21">
        <v>31.099136968997392</v>
      </c>
      <c r="AR28" s="21">
        <v>0.73001667390753422</v>
      </c>
      <c r="AS28" s="21">
        <v>1.0022314475954532</v>
      </c>
      <c r="AT28" s="21">
        <v>-1</v>
      </c>
      <c r="AU28" s="21">
        <v>-1</v>
      </c>
      <c r="AV28" s="21">
        <v>0.72651245163032452</v>
      </c>
      <c r="AW28" s="21">
        <v>57.863542357860858</v>
      </c>
      <c r="AX28" s="21">
        <v>58.017336850965876</v>
      </c>
      <c r="AY28" s="21">
        <v>0.19007697496045328</v>
      </c>
      <c r="AZ28" s="21">
        <v>4.1013109162968311</v>
      </c>
      <c r="BA28" s="26">
        <v>1444.1238900351925</v>
      </c>
    </row>
    <row r="29" spans="1:53" x14ac:dyDescent="0.25">
      <c r="A29">
        <v>4230</v>
      </c>
      <c r="B29" t="s">
        <v>2050</v>
      </c>
      <c r="C29" s="26">
        <v>3</v>
      </c>
      <c r="D29" s="21">
        <v>3.1576570165584075</v>
      </c>
      <c r="E29" s="21">
        <v>0.18512142252703112</v>
      </c>
      <c r="F29" s="21">
        <v>0.13626484351911122</v>
      </c>
      <c r="G29" s="21">
        <v>0.18574093603183456</v>
      </c>
      <c r="H29" s="21">
        <v>0.13685479209987708</v>
      </c>
      <c r="I29" s="21">
        <v>0</v>
      </c>
      <c r="J29" s="21">
        <v>8.2112875259926206</v>
      </c>
      <c r="K29" s="21">
        <v>0.13685479209987708</v>
      </c>
      <c r="L29" s="21">
        <v>-1.0000000000000007</v>
      </c>
      <c r="M29" s="21">
        <v>-1.0000000000000007</v>
      </c>
      <c r="N29" s="21">
        <v>2.7370958419975415</v>
      </c>
      <c r="O29" s="21">
        <v>11.554685478582861</v>
      </c>
      <c r="P29" s="21">
        <v>0.70549323065568226</v>
      </c>
      <c r="Q29" s="21">
        <v>1.6054824652465505</v>
      </c>
      <c r="R29" s="21">
        <v>0.53511550811229613</v>
      </c>
      <c r="S29" s="21">
        <v>0.3333333333333337</v>
      </c>
      <c r="T29" s="21">
        <v>0.22589360784847731</v>
      </c>
      <c r="U29" s="21">
        <v>0.16146320720081375</v>
      </c>
      <c r="V29" s="21">
        <v>1.1870838971929058E-2</v>
      </c>
      <c r="W29" s="21">
        <v>23.828247810187086</v>
      </c>
      <c r="X29" s="21">
        <v>0.98594310764567517</v>
      </c>
      <c r="Y29" s="21">
        <v>-1.0000000000000007</v>
      </c>
      <c r="Z29" s="21">
        <v>-1.0000000000000007</v>
      </c>
      <c r="AA29" s="21">
        <v>52.713440543210147</v>
      </c>
      <c r="AB29" s="21">
        <v>-1.295555591114279E-2</v>
      </c>
      <c r="AC29" s="21">
        <v>0.29919796444313268</v>
      </c>
      <c r="AD29" s="21">
        <v>0.28075913596622598</v>
      </c>
      <c r="AE29" s="21">
        <v>28.350077224910777</v>
      </c>
      <c r="AF29" s="21">
        <v>-1.0000000000000007</v>
      </c>
      <c r="AG29" s="21">
        <v>-1.0000000000000007</v>
      </c>
      <c r="AH29" s="21">
        <v>-1.0000000000000007</v>
      </c>
      <c r="AI29" s="21">
        <v>0</v>
      </c>
      <c r="AJ29" s="21">
        <v>1.1870838971929058E-2</v>
      </c>
      <c r="AK29" s="21">
        <v>8.1774342579653658E-2</v>
      </c>
      <c r="AL29" s="21">
        <v>5.9673802431887815E-2</v>
      </c>
      <c r="AM29" s="21">
        <v>-5.2010922354779478E-2</v>
      </c>
      <c r="AN29" s="21">
        <v>-0.16577676206138917</v>
      </c>
      <c r="AO29" s="21">
        <v>-0.8914013459712179</v>
      </c>
      <c r="AP29" s="21">
        <v>-3.8460500393752892</v>
      </c>
      <c r="AQ29" s="21">
        <v>32.039535336179704</v>
      </c>
      <c r="AR29" s="21">
        <v>0.73256098735455422</v>
      </c>
      <c r="AS29" s="21">
        <v>1.1227978997455523</v>
      </c>
      <c r="AT29" s="21">
        <v>-1.0000000000000007</v>
      </c>
      <c r="AU29" s="21">
        <v>-1.0000000000000007</v>
      </c>
      <c r="AV29" s="21">
        <v>0.72085644414413053</v>
      </c>
      <c r="AW29" s="21">
        <v>60.422075982417724</v>
      </c>
      <c r="AX29" s="21">
        <v>61.60915987961063</v>
      </c>
      <c r="AY29" s="21">
        <v>0.12040812169534103</v>
      </c>
      <c r="AZ29" s="21">
        <v>-1.4648119959703298</v>
      </c>
      <c r="BA29" s="26">
        <v>1413.1360670311942</v>
      </c>
    </row>
    <row r="30" spans="1:53" x14ac:dyDescent="0.25">
      <c r="A30">
        <v>4329</v>
      </c>
      <c r="B30" t="s">
        <v>2100</v>
      </c>
      <c r="C30" s="26">
        <v>3</v>
      </c>
      <c r="D30" s="21">
        <v>4.8692771451661638</v>
      </c>
      <c r="E30" s="21">
        <v>-1.4248947153260312E-2</v>
      </c>
      <c r="F30" s="21">
        <v>-0.52186395707454336</v>
      </c>
      <c r="G30" s="21">
        <v>-0.52186395707454336</v>
      </c>
      <c r="H30" s="21">
        <v>-4.911173447757352E-2</v>
      </c>
      <c r="I30" s="21">
        <v>0</v>
      </c>
      <c r="J30" s="21">
        <v>-2.9467040686544133</v>
      </c>
      <c r="K30" s="21">
        <v>-4.911173447757352E-2</v>
      </c>
      <c r="L30" s="21">
        <v>-0.99999999999999956</v>
      </c>
      <c r="M30" s="21">
        <v>-0.99999999999999956</v>
      </c>
      <c r="N30" s="21">
        <v>-0.98223468955147064</v>
      </c>
      <c r="O30" s="21">
        <v>1.4007091194372039</v>
      </c>
      <c r="P30" s="21">
        <v>-0.3827711012814824</v>
      </c>
      <c r="Q30" s="21">
        <v>-2.7977791134418202</v>
      </c>
      <c r="R30" s="21">
        <v>-1.1896283198535156</v>
      </c>
      <c r="S30" s="21">
        <v>0.35644715220522089</v>
      </c>
      <c r="T30" s="21">
        <v>0.3885257992495933</v>
      </c>
      <c r="U30" s="21">
        <v>0.4501348720017968</v>
      </c>
      <c r="V30" s="21">
        <v>8.4036994920567376E-2</v>
      </c>
      <c r="W30" s="21">
        <v>53.13026211419006</v>
      </c>
      <c r="X30" s="21">
        <v>3.1421781130976463</v>
      </c>
      <c r="Y30" s="21">
        <v>-0.99999999999999956</v>
      </c>
      <c r="Z30" s="21">
        <v>-0.99999999999999956</v>
      </c>
      <c r="AA30" s="21">
        <v>76.105019506239117</v>
      </c>
      <c r="AB30" s="21">
        <v>0.19561001522380039</v>
      </c>
      <c r="AC30" s="21">
        <v>0.31040903807839976</v>
      </c>
      <c r="AD30" s="21">
        <v>-2.2731339064148405E-2</v>
      </c>
      <c r="AE30" s="21">
        <v>24.164385711902579</v>
      </c>
      <c r="AF30" s="21">
        <v>-0.99999999999999956</v>
      </c>
      <c r="AG30" s="21">
        <v>-0.99999999999999956</v>
      </c>
      <c r="AH30" s="21">
        <v>-0.99999999999999956</v>
      </c>
      <c r="AI30" s="21">
        <v>-3.0078477371942997E-2</v>
      </c>
      <c r="AJ30" s="21">
        <v>8.4036994920567376E-2</v>
      </c>
      <c r="AK30" s="21">
        <v>0.14364599705091508</v>
      </c>
      <c r="AL30" s="21">
        <v>1.0443322454261312E-2</v>
      </c>
      <c r="AM30" s="21">
        <v>1.2231891055069305E-2</v>
      </c>
      <c r="AN30" s="21">
        <v>0.49080028483859156</v>
      </c>
      <c r="AO30" s="21">
        <v>1.0240272616313075</v>
      </c>
      <c r="AP30" s="21">
        <v>12.3222237332361</v>
      </c>
      <c r="AQ30" s="21">
        <v>50.183558045535648</v>
      </c>
      <c r="AR30" s="21">
        <v>1.2791448183771792</v>
      </c>
      <c r="AS30" s="21">
        <v>3.0930663786200725</v>
      </c>
      <c r="AT30" s="21">
        <v>-0.99999999999999956</v>
      </c>
      <c r="AU30" s="21">
        <v>-0.99999999999999956</v>
      </c>
      <c r="AV30" s="21">
        <v>-1.7114922769280594</v>
      </c>
      <c r="AW30" s="21">
        <v>89.827952358912498</v>
      </c>
      <c r="AX30" s="21">
        <v>97.630082303530372</v>
      </c>
      <c r="AY30" s="21">
        <v>0.20359014819167082</v>
      </c>
      <c r="AZ30" s="21">
        <v>17.820120491587133</v>
      </c>
      <c r="BA30" s="26">
        <v>1518.0257929524485</v>
      </c>
    </row>
    <row r="31" spans="1:53" x14ac:dyDescent="0.25">
      <c r="A31">
        <v>4506</v>
      </c>
      <c r="B31" t="s">
        <v>2179</v>
      </c>
      <c r="C31" s="26">
        <v>3</v>
      </c>
      <c r="D31" s="21">
        <v>6.8038164264201422</v>
      </c>
      <c r="E31" s="21">
        <v>0</v>
      </c>
      <c r="F31" s="21">
        <v>-0.25232193266880976</v>
      </c>
      <c r="G31" s="21">
        <v>-0.25232193266880976</v>
      </c>
      <c r="H31" s="21">
        <v>0.36543633270353287</v>
      </c>
      <c r="I31" s="21">
        <v>0</v>
      </c>
      <c r="J31" s="21">
        <v>21.926179962211972</v>
      </c>
      <c r="K31" s="21">
        <v>0.36543633270353287</v>
      </c>
      <c r="L31" s="21">
        <v>-1.0000000000000016</v>
      </c>
      <c r="M31" s="21">
        <v>-1.0000000000000016</v>
      </c>
      <c r="N31" s="21">
        <v>7.3087266540706572</v>
      </c>
      <c r="O31" s="21">
        <v>28.477674455963307</v>
      </c>
      <c r="P31" s="21">
        <v>-0.14185312311967879</v>
      </c>
      <c r="Q31" s="21">
        <v>-0.68703880263678363</v>
      </c>
      <c r="R31" s="21">
        <v>-0.37986001126929148</v>
      </c>
      <c r="S31" s="21">
        <v>0.33333333333333393</v>
      </c>
      <c r="T31" s="21">
        <v>0.16820576768006304</v>
      </c>
      <c r="U31" s="21">
        <v>0.29834140556479133</v>
      </c>
      <c r="V31" s="21">
        <v>5.4227733724020589E-4</v>
      </c>
      <c r="W31" s="21">
        <v>17.399458048475822</v>
      </c>
      <c r="X31" s="21">
        <v>1.1589162204378414</v>
      </c>
      <c r="Y31" s="21">
        <v>-1.0000000000000016</v>
      </c>
      <c r="Z31" s="21">
        <v>-1.0000000000000016</v>
      </c>
      <c r="AA31" s="21">
        <v>31.131155470176758</v>
      </c>
      <c r="AB31" s="21">
        <v>8.2616667697971435E-2</v>
      </c>
      <c r="AC31" s="21">
        <v>9.3546332978785979E-2</v>
      </c>
      <c r="AD31" s="21">
        <v>0.10606814798264737</v>
      </c>
      <c r="AE31" s="21">
        <v>14.111557432970239</v>
      </c>
      <c r="AF31" s="21">
        <v>-1.0000000000000016</v>
      </c>
      <c r="AG31" s="21">
        <v>-1.0000000000000016</v>
      </c>
      <c r="AH31" s="21">
        <v>-1.0000000000000016</v>
      </c>
      <c r="AI31" s="21">
        <v>0</v>
      </c>
      <c r="AJ31" s="21">
        <v>5.4227733724020589E-4</v>
      </c>
      <c r="AK31" s="21">
        <v>0.18192140848100671</v>
      </c>
      <c r="AL31" s="21">
        <v>-0.10978484758002853</v>
      </c>
      <c r="AM31" s="21">
        <v>0.22904301638193442</v>
      </c>
      <c r="AN31" s="21">
        <v>0.14209370089041901</v>
      </c>
      <c r="AO31" s="21">
        <v>6.6356824519533912</v>
      </c>
      <c r="AP31" s="21">
        <v>3.0034182843603321</v>
      </c>
      <c r="AQ31" s="21">
        <v>39.32563801068779</v>
      </c>
      <c r="AR31" s="21">
        <v>0.80042278391542854</v>
      </c>
      <c r="AS31" s="21">
        <v>1.5243525531413744</v>
      </c>
      <c r="AT31" s="21">
        <v>-1.0000000000000016</v>
      </c>
      <c r="AU31" s="21">
        <v>-1.0000000000000016</v>
      </c>
      <c r="AV31" s="21">
        <v>-0.63218194393810123</v>
      </c>
      <c r="AW31" s="21">
        <v>62.612248210500439</v>
      </c>
      <c r="AX31" s="21">
        <v>62.666475944224459</v>
      </c>
      <c r="AY31" s="21">
        <v>4.6011049108646097E-2</v>
      </c>
      <c r="AZ31" s="21">
        <v>-41.463847453025529</v>
      </c>
      <c r="BA31" s="26">
        <v>1400.2658222035313</v>
      </c>
    </row>
    <row r="32" spans="1:53" x14ac:dyDescent="0.25">
      <c r="A32">
        <v>4536</v>
      </c>
      <c r="B32" t="s">
        <v>2198</v>
      </c>
      <c r="C32" s="26">
        <v>2</v>
      </c>
      <c r="D32" s="21">
        <v>4.6116496684738744</v>
      </c>
      <c r="E32" s="21">
        <v>0.19541117383379256</v>
      </c>
      <c r="F32" s="21">
        <v>0.56353244648109047</v>
      </c>
      <c r="G32" s="21">
        <v>0.57375836970365024</v>
      </c>
      <c r="H32" s="21">
        <v>0.17092641229565031</v>
      </c>
      <c r="I32" s="21">
        <v>0</v>
      </c>
      <c r="J32" s="21">
        <v>10.255584737739019</v>
      </c>
      <c r="K32" s="21">
        <v>0.17092641229565031</v>
      </c>
      <c r="L32" s="21">
        <v>-1</v>
      </c>
      <c r="M32" s="21">
        <v>-1</v>
      </c>
      <c r="N32" s="21">
        <v>3.4185282459130066</v>
      </c>
      <c r="O32" s="21">
        <v>14.497739929566189</v>
      </c>
      <c r="P32" s="21">
        <v>1.1574314266268588</v>
      </c>
      <c r="Q32" s="21">
        <v>2.9934767540003708</v>
      </c>
      <c r="R32" s="21">
        <v>0.98469510785353531</v>
      </c>
      <c r="S32" s="21">
        <v>0.34680572321712405</v>
      </c>
      <c r="T32" s="21">
        <v>0.35329601473166855</v>
      </c>
      <c r="U32" s="21">
        <v>0.16320730782609744</v>
      </c>
      <c r="V32" s="21">
        <v>1.1949686648016536E-2</v>
      </c>
      <c r="W32" s="21">
        <v>29.719514702306768</v>
      </c>
      <c r="X32" s="21">
        <v>1.1993699957946766</v>
      </c>
      <c r="Y32" s="21">
        <v>-1</v>
      </c>
      <c r="Z32" s="21">
        <v>-1</v>
      </c>
      <c r="AA32" s="21">
        <v>53.535614661885681</v>
      </c>
      <c r="AB32" s="21">
        <v>0.21342980116590482</v>
      </c>
      <c r="AC32" s="21">
        <v>0.21367986244754239</v>
      </c>
      <c r="AD32" s="21">
        <v>0.20826372891712369</v>
      </c>
      <c r="AE32" s="21">
        <v>26.466134251568711</v>
      </c>
      <c r="AF32" s="21">
        <v>-1</v>
      </c>
      <c r="AG32" s="21">
        <v>-1</v>
      </c>
      <c r="AH32" s="21">
        <v>-1</v>
      </c>
      <c r="AI32" s="21">
        <v>6.2854872383583896E-3</v>
      </c>
      <c r="AJ32" s="21">
        <v>1.1949686648016536E-2</v>
      </c>
      <c r="AK32" s="21">
        <v>-2.521987615317893E-2</v>
      </c>
      <c r="AL32" s="21">
        <v>0.19704783314242624</v>
      </c>
      <c r="AM32" s="21">
        <v>-3.7719767843632387E-2</v>
      </c>
      <c r="AN32" s="21">
        <v>0.22116062805868614</v>
      </c>
      <c r="AO32" s="21">
        <v>-0.57347377395520249</v>
      </c>
      <c r="AP32" s="21">
        <v>6.0186350642777828</v>
      </c>
      <c r="AQ32" s="21">
        <v>35.261118773634941</v>
      </c>
      <c r="AR32" s="21">
        <v>0.82163004010705099</v>
      </c>
      <c r="AS32" s="21">
        <v>1.2984975793020788</v>
      </c>
      <c r="AT32" s="21">
        <v>-1</v>
      </c>
      <c r="AU32" s="21">
        <v>-1</v>
      </c>
      <c r="AV32" s="21">
        <v>1.3584464031519996</v>
      </c>
      <c r="AW32" s="21">
        <v>67.13955759687461</v>
      </c>
      <c r="AX32" s="21">
        <v>67.414873803568199</v>
      </c>
      <c r="AY32" s="21">
        <v>0.26152716804876674</v>
      </c>
      <c r="AZ32" s="21">
        <v>16.61885033556166</v>
      </c>
      <c r="BA32" s="26">
        <v>1510.5179747191428</v>
      </c>
    </row>
    <row r="33" spans="1:53" x14ac:dyDescent="0.25">
      <c r="A33">
        <v>4646</v>
      </c>
      <c r="B33" t="s">
        <v>2264</v>
      </c>
      <c r="C33" s="26">
        <v>3</v>
      </c>
      <c r="D33" s="21">
        <v>6.7873250998381582</v>
      </c>
      <c r="E33" s="21">
        <v>8.3709797413098974E-2</v>
      </c>
      <c r="F33" s="21">
        <v>0.59517768103180535</v>
      </c>
      <c r="G33" s="21">
        <v>0.61636309780822929</v>
      </c>
      <c r="H33" s="21">
        <v>0.68293780384629765</v>
      </c>
      <c r="I33" s="21">
        <v>0</v>
      </c>
      <c r="J33" s="21">
        <v>40.976268230777848</v>
      </c>
      <c r="K33" s="21">
        <v>0.68293780384629765</v>
      </c>
      <c r="L33" s="21">
        <v>-1.0000000000000002</v>
      </c>
      <c r="M33" s="21">
        <v>-1.0000000000000002</v>
      </c>
      <c r="N33" s="21">
        <v>13.658756076925947</v>
      </c>
      <c r="O33" s="21">
        <v>48.379956428424244</v>
      </c>
      <c r="P33" s="21">
        <v>-0.45733732337075023</v>
      </c>
      <c r="Q33" s="21">
        <v>1.3572352359162745</v>
      </c>
      <c r="R33" s="21">
        <v>0.32819820804284827</v>
      </c>
      <c r="S33" s="21">
        <v>0.33333333333333343</v>
      </c>
      <c r="T33" s="21">
        <v>0.3598318281805945</v>
      </c>
      <c r="U33" s="21">
        <v>0.40737357079349434</v>
      </c>
      <c r="V33" s="21">
        <v>0</v>
      </c>
      <c r="W33" s="21">
        <v>16.704037138445003</v>
      </c>
      <c r="X33" s="21">
        <v>1.66622013568887</v>
      </c>
      <c r="Y33" s="21">
        <v>-1.0000000000000002</v>
      </c>
      <c r="Z33" s="21">
        <v>-1.0000000000000002</v>
      </c>
      <c r="AA33" s="21">
        <v>53.2855241423959</v>
      </c>
      <c r="AB33" s="21">
        <v>0.31202404630830344</v>
      </c>
      <c r="AC33" s="21">
        <v>7.8171249838506707E-2</v>
      </c>
      <c r="AD33" s="21">
        <v>0.3348704797713507</v>
      </c>
      <c r="AE33" s="21">
        <v>36.253288795908034</v>
      </c>
      <c r="AF33" s="21">
        <v>-1.0000000000000002</v>
      </c>
      <c r="AG33" s="21">
        <v>-1.0000000000000002</v>
      </c>
      <c r="AH33" s="21">
        <v>-1.0000000000000002</v>
      </c>
      <c r="AI33" s="21">
        <v>-8.5669082063502197E-4</v>
      </c>
      <c r="AJ33" s="21">
        <v>0</v>
      </c>
      <c r="AK33" s="21">
        <v>8.2238768669546269E-2</v>
      </c>
      <c r="AL33" s="21">
        <v>0.4443396604033078</v>
      </c>
      <c r="AM33" s="21">
        <v>0.17468170726099508</v>
      </c>
      <c r="AN33" s="21">
        <v>-3.0374207299799574E-4</v>
      </c>
      <c r="AO33" s="21">
        <v>4.77823652487261</v>
      </c>
      <c r="AP33" s="21">
        <v>2.2141047501915896</v>
      </c>
      <c r="AQ33" s="21">
        <v>57.680305369222857</v>
      </c>
      <c r="AR33" s="21">
        <v>1.1005387323074223</v>
      </c>
      <c r="AS33" s="21">
        <v>2.3491579395351665</v>
      </c>
      <c r="AT33" s="21">
        <v>-1.0000000000000002</v>
      </c>
      <c r="AU33" s="21">
        <v>-1.0000000000000002</v>
      </c>
      <c r="AV33" s="21">
        <v>0.944561305851078</v>
      </c>
      <c r="AW33" s="21">
        <v>103.8795853210117</v>
      </c>
      <c r="AX33" s="21">
        <v>103.86245150459901</v>
      </c>
      <c r="AY33" s="21">
        <v>0.12762225731165103</v>
      </c>
      <c r="AZ33" s="21">
        <v>18.353146319334328</v>
      </c>
      <c r="BA33" s="26">
        <v>1526.7944524417526</v>
      </c>
    </row>
    <row r="34" spans="1:53" x14ac:dyDescent="0.25">
      <c r="A34">
        <v>4818</v>
      </c>
      <c r="B34" t="s">
        <v>2350</v>
      </c>
      <c r="C34" s="26">
        <v>3</v>
      </c>
      <c r="D34" s="21">
        <v>2.9239060356675877</v>
      </c>
      <c r="E34" s="21">
        <v>-0.30964409293179956</v>
      </c>
      <c r="F34" s="21">
        <v>1.5521359368419645</v>
      </c>
      <c r="G34" s="21">
        <v>1.4687390452398281</v>
      </c>
      <c r="H34" s="21">
        <v>0.10250778365245536</v>
      </c>
      <c r="I34" s="21">
        <v>0</v>
      </c>
      <c r="J34" s="21">
        <v>6.1504670191473219</v>
      </c>
      <c r="K34" s="21">
        <v>0.10250778365245536</v>
      </c>
      <c r="L34" s="21">
        <v>-0.99999999999999778</v>
      </c>
      <c r="M34" s="21">
        <v>-0.99999999999999778</v>
      </c>
      <c r="N34" s="21">
        <v>2.0501556730491068</v>
      </c>
      <c r="O34" s="21">
        <v>10.543112100054739</v>
      </c>
      <c r="P34" s="21">
        <v>2.5644779350371114</v>
      </c>
      <c r="Q34" s="21">
        <v>0.35716624362514565</v>
      </c>
      <c r="R34" s="21">
        <v>0.34515665766714593</v>
      </c>
      <c r="S34" s="21">
        <v>0.33333333333333248</v>
      </c>
      <c r="T34" s="21">
        <v>0.188176475102873</v>
      </c>
      <c r="U34" s="21">
        <v>1.818937190361683E-2</v>
      </c>
      <c r="V34" s="21">
        <v>-1.9614402754809773E-2</v>
      </c>
      <c r="W34" s="21">
        <v>16.703079757302291</v>
      </c>
      <c r="X34" s="21">
        <v>0.21609032691168159</v>
      </c>
      <c r="Y34" s="21">
        <v>-0.99999999999999778</v>
      </c>
      <c r="Z34" s="21">
        <v>-0.99999999999999778</v>
      </c>
      <c r="AA34" s="21">
        <v>29.747801008638405</v>
      </c>
      <c r="AB34" s="21">
        <v>-2.4319480728682192E-2</v>
      </c>
      <c r="AC34" s="21">
        <v>7.7339108680533883E-2</v>
      </c>
      <c r="AD34" s="21">
        <v>0.20097166392152754</v>
      </c>
      <c r="AE34" s="21">
        <v>12.699564593668974</v>
      </c>
      <c r="AF34" s="21">
        <v>-0.99999999999999778</v>
      </c>
      <c r="AG34" s="21">
        <v>-0.99999999999999778</v>
      </c>
      <c r="AH34" s="21">
        <v>-0.99999999999999778</v>
      </c>
      <c r="AI34" s="21">
        <v>0</v>
      </c>
      <c r="AJ34" s="21">
        <v>-1.9614402754809773E-2</v>
      </c>
      <c r="AK34" s="21">
        <v>0.10638666745536859</v>
      </c>
      <c r="AL34" s="21">
        <v>-1.7984482510723043E-2</v>
      </c>
      <c r="AM34" s="21">
        <v>4.0168901385417538E-2</v>
      </c>
      <c r="AN34" s="21">
        <v>0.18534659971826628</v>
      </c>
      <c r="AO34" s="21">
        <v>1.536155871912281</v>
      </c>
      <c r="AP34" s="21">
        <v>4.543742580403042</v>
      </c>
      <c r="AQ34" s="21">
        <v>22.853546776449608</v>
      </c>
      <c r="AR34" s="21">
        <v>0.52008477758501281</v>
      </c>
      <c r="AS34" s="21">
        <v>0.31859811056413673</v>
      </c>
      <c r="AT34" s="21">
        <v>-0.99999999999999778</v>
      </c>
      <c r="AU34" s="21">
        <v>-0.99999999999999778</v>
      </c>
      <c r="AV34" s="21">
        <v>1.8138957029069738</v>
      </c>
      <c r="AW34" s="21">
        <v>44.834655689096166</v>
      </c>
      <c r="AX34" s="21">
        <v>42.873215413615192</v>
      </c>
      <c r="AY34" s="21">
        <v>2.2588178715534039E-2</v>
      </c>
      <c r="AZ34" s="21">
        <v>-60.860053755447659</v>
      </c>
      <c r="BA34" s="26">
        <v>1426.3819441999347</v>
      </c>
    </row>
    <row r="35" spans="1:53" x14ac:dyDescent="0.25">
      <c r="A35">
        <v>5041</v>
      </c>
      <c r="B35" t="s">
        <v>2440</v>
      </c>
      <c r="C35" s="26">
        <v>2</v>
      </c>
      <c r="D35" s="21">
        <v>3.0478909419048219</v>
      </c>
      <c r="E35" s="21">
        <v>-0.15194354938144453</v>
      </c>
      <c r="F35" s="21">
        <v>-0.30141875787114425</v>
      </c>
      <c r="G35" s="21">
        <v>-0.2951206591829364</v>
      </c>
      <c r="H35" s="21">
        <v>-8.826902493426339E-3</v>
      </c>
      <c r="I35" s="21">
        <v>0</v>
      </c>
      <c r="J35" s="21">
        <v>-0.52961414960558084</v>
      </c>
      <c r="K35" s="21">
        <v>-8.826902493426339E-3</v>
      </c>
      <c r="L35" s="21">
        <v>-1</v>
      </c>
      <c r="M35" s="21">
        <v>-1</v>
      </c>
      <c r="N35" s="21">
        <v>-0.17653804986852717</v>
      </c>
      <c r="O35" s="21">
        <v>3.2947381697882347</v>
      </c>
      <c r="P35" s="21">
        <v>-0.60173457775840844</v>
      </c>
      <c r="Q35" s="21">
        <v>-1.1181509092570396</v>
      </c>
      <c r="R35" s="21">
        <v>-0.36576243206915687</v>
      </c>
      <c r="S35" s="21">
        <v>0.31320469209023005</v>
      </c>
      <c r="T35" s="21">
        <v>0.21143178669583754</v>
      </c>
      <c r="U35" s="21">
        <v>-1.246048555734483E-2</v>
      </c>
      <c r="V35" s="21">
        <v>-1.1278609415817315E-2</v>
      </c>
      <c r="W35" s="21">
        <v>18.632386655104852</v>
      </c>
      <c r="X35" s="21">
        <v>0.38557161951465624</v>
      </c>
      <c r="Y35" s="21">
        <v>-1</v>
      </c>
      <c r="Z35" s="21">
        <v>-1</v>
      </c>
      <c r="AA35" s="21">
        <v>30.709003755811288</v>
      </c>
      <c r="AB35" s="21">
        <v>1.6385620288677308E-2</v>
      </c>
      <c r="AC35" s="21">
        <v>1.6560903774410385E-2</v>
      </c>
      <c r="AD35" s="21">
        <v>1.2837541754616932E-2</v>
      </c>
      <c r="AE35" s="21">
        <v>8.3131465830890985</v>
      </c>
      <c r="AF35" s="21">
        <v>-1</v>
      </c>
      <c r="AG35" s="21">
        <v>-1</v>
      </c>
      <c r="AH35" s="21">
        <v>-1</v>
      </c>
      <c r="AI35" s="21">
        <v>-6.4515771178880396E-3</v>
      </c>
      <c r="AJ35" s="21">
        <v>-1.1278609415817315E-2</v>
      </c>
      <c r="AK35" s="21">
        <v>0.21216755171995277</v>
      </c>
      <c r="AL35" s="21">
        <v>-4.0339594730705433E-2</v>
      </c>
      <c r="AM35" s="21">
        <v>0.23877091766704311</v>
      </c>
      <c r="AN35" s="21">
        <v>-5.5330057451989337E-2</v>
      </c>
      <c r="AO35" s="21">
        <v>6.4670620120444093</v>
      </c>
      <c r="AP35" s="21">
        <v>-1.0219007217218286</v>
      </c>
      <c r="AQ35" s="21">
        <v>23.458088445323504</v>
      </c>
      <c r="AR35" s="21">
        <v>0.56182223928323993</v>
      </c>
      <c r="AS35" s="21">
        <v>0.45831174910733602</v>
      </c>
      <c r="AT35" s="21">
        <v>-1</v>
      </c>
      <c r="AU35" s="21">
        <v>-1</v>
      </c>
      <c r="AV35" s="21">
        <v>-0.43366513058633083</v>
      </c>
      <c r="AW35" s="21">
        <v>40.833558596599531</v>
      </c>
      <c r="AX35" s="21">
        <v>40.76424944490352</v>
      </c>
      <c r="AY35" s="21">
        <v>5.890043021791401E-2</v>
      </c>
      <c r="AZ35" s="21">
        <v>-18.879838591139031</v>
      </c>
      <c r="BA35" s="26">
        <v>1407.6491522808369</v>
      </c>
    </row>
    <row r="36" spans="1:53" x14ac:dyDescent="0.25">
      <c r="A36">
        <v>5434</v>
      </c>
      <c r="B36" t="s">
        <v>754</v>
      </c>
      <c r="C36" s="26">
        <v>2</v>
      </c>
      <c r="D36" s="21">
        <v>7.1269502008071512</v>
      </c>
      <c r="E36" s="21">
        <v>0.75413005122013899</v>
      </c>
      <c r="F36" s="21">
        <v>1.9548034832367813</v>
      </c>
      <c r="G36" s="21">
        <v>1.9713472987110718</v>
      </c>
      <c r="H36" s="21">
        <v>0.46005900077983058</v>
      </c>
      <c r="I36" s="21">
        <v>0</v>
      </c>
      <c r="J36" s="21">
        <v>27.603540046789831</v>
      </c>
      <c r="K36" s="21">
        <v>0.46005900077983058</v>
      </c>
      <c r="L36" s="21">
        <v>-1</v>
      </c>
      <c r="M36" s="21">
        <v>-1</v>
      </c>
      <c r="N36" s="21">
        <v>9.2011800155966093</v>
      </c>
      <c r="O36" s="21">
        <v>32.517729721678016</v>
      </c>
      <c r="P36" s="21">
        <v>3.9870438931236034</v>
      </c>
      <c r="Q36" s="21">
        <v>9.6070157062902108</v>
      </c>
      <c r="R36" s="21">
        <v>3.1569014152253638</v>
      </c>
      <c r="S36" s="21">
        <v>0.40085286619669114</v>
      </c>
      <c r="T36" s="21">
        <v>0.58148413751226946</v>
      </c>
      <c r="U36" s="21">
        <v>0.44576834918356856</v>
      </c>
      <c r="V36" s="21">
        <v>4.9312320961012797E-2</v>
      </c>
      <c r="W36" s="21">
        <v>47.55312202634731</v>
      </c>
      <c r="X36" s="21">
        <v>2.5083618845626923</v>
      </c>
      <c r="Y36" s="21">
        <v>-1</v>
      </c>
      <c r="Z36" s="21">
        <v>-1</v>
      </c>
      <c r="AA36" s="21">
        <v>90.252139780428706</v>
      </c>
      <c r="AB36" s="21">
        <v>0.53037468827204171</v>
      </c>
      <c r="AC36" s="21">
        <v>0.53074502938115486</v>
      </c>
      <c r="AD36" s="21">
        <v>0.52260607869905451</v>
      </c>
      <c r="AE36" s="21">
        <v>55.66515246977329</v>
      </c>
      <c r="AF36" s="21">
        <v>-1</v>
      </c>
      <c r="AG36" s="21">
        <v>-1</v>
      </c>
      <c r="AH36" s="21">
        <v>-1</v>
      </c>
      <c r="AI36" s="21">
        <v>2.6773011439691841E-2</v>
      </c>
      <c r="AJ36" s="21">
        <v>4.9312320961012797E-2</v>
      </c>
      <c r="AK36" s="21">
        <v>-0.40705673727086394</v>
      </c>
      <c r="AL36" s="21">
        <v>0.57888469426011124</v>
      </c>
      <c r="AM36" s="21">
        <v>-0.48245408435552456</v>
      </c>
      <c r="AN36" s="21">
        <v>0.6658949445705783</v>
      </c>
      <c r="AO36" s="21">
        <v>-11.898151366188808</v>
      </c>
      <c r="AP36" s="21">
        <v>17.343312656511387</v>
      </c>
      <c r="AQ36" s="21">
        <v>54.246252454125759</v>
      </c>
      <c r="AR36" s="21">
        <v>1.2395299939894906</v>
      </c>
      <c r="AS36" s="21">
        <v>2.6499335969186952</v>
      </c>
      <c r="AT36" s="21">
        <v>-1</v>
      </c>
      <c r="AU36" s="21">
        <v>-1</v>
      </c>
      <c r="AV36" s="21">
        <v>4.2410516402800402</v>
      </c>
      <c r="AW36" s="21">
        <v>109.45266649579318</v>
      </c>
      <c r="AX36" s="21">
        <v>110.28231140594013</v>
      </c>
      <c r="AY36" s="21">
        <v>0.58745157881073162</v>
      </c>
      <c r="AZ36" s="21">
        <v>73.718369358147115</v>
      </c>
      <c r="BA36" s="26">
        <v>1511.9203182353156</v>
      </c>
    </row>
    <row r="37" spans="1:53" x14ac:dyDescent="0.25">
      <c r="A37">
        <v>5576</v>
      </c>
      <c r="B37" t="s">
        <v>2733</v>
      </c>
      <c r="C37" s="26">
        <v>2</v>
      </c>
      <c r="D37" s="21">
        <v>6.4922740428149863</v>
      </c>
      <c r="E37" s="21">
        <v>0.61315065494564369</v>
      </c>
      <c r="F37" s="21">
        <v>1.6037493865262098</v>
      </c>
      <c r="G37" s="21">
        <v>1.6186990324253772</v>
      </c>
      <c r="H37" s="21">
        <v>0.38710328115485071</v>
      </c>
      <c r="I37" s="21">
        <v>0</v>
      </c>
      <c r="J37" s="21">
        <v>23.226196869291037</v>
      </c>
      <c r="K37" s="21">
        <v>0.38710328115485071</v>
      </c>
      <c r="L37" s="21">
        <v>-1</v>
      </c>
      <c r="M37" s="21">
        <v>-1</v>
      </c>
      <c r="N37" s="21">
        <v>7.7420656230970124</v>
      </c>
      <c r="O37" s="21">
        <v>27.970814654751067</v>
      </c>
      <c r="P37" s="21">
        <v>3.2730586075653156</v>
      </c>
      <c r="Q37" s="21">
        <v>7.9382467305697855</v>
      </c>
      <c r="R37" s="21">
        <v>2.6087969100948296</v>
      </c>
      <c r="S37" s="21">
        <v>0.38721535743152391</v>
      </c>
      <c r="T37" s="21">
        <v>0.52390630170133712</v>
      </c>
      <c r="U37" s="21">
        <v>0.37447080289765089</v>
      </c>
      <c r="V37" s="21">
        <v>3.9884750420866817E-2</v>
      </c>
      <c r="W37" s="21">
        <v>43.053236134356702</v>
      </c>
      <c r="X37" s="21">
        <v>2.1780689704052234</v>
      </c>
      <c r="Y37" s="21">
        <v>-1</v>
      </c>
      <c r="Z37" s="21">
        <v>-1</v>
      </c>
      <c r="AA37" s="21">
        <v>80.987599500845121</v>
      </c>
      <c r="AB37" s="21">
        <v>0.45040119776544879</v>
      </c>
      <c r="AC37" s="21">
        <v>0.45074118912597139</v>
      </c>
      <c r="AD37" s="21">
        <v>0.44328927647631688</v>
      </c>
      <c r="AE37" s="21">
        <v>48.297475939015953</v>
      </c>
      <c r="AF37" s="21">
        <v>-1</v>
      </c>
      <c r="AG37" s="21">
        <v>-1</v>
      </c>
      <c r="AH37" s="21">
        <v>-1</v>
      </c>
      <c r="AI37" s="21">
        <v>2.1603472857830274E-2</v>
      </c>
      <c r="AJ37" s="21">
        <v>3.9884750420866817E-2</v>
      </c>
      <c r="AK37" s="21">
        <v>-0.31070930328485236</v>
      </c>
      <c r="AL37" s="21">
        <v>0.48253726027409971</v>
      </c>
      <c r="AM37" s="21">
        <v>-0.37023597614035891</v>
      </c>
      <c r="AN37" s="21">
        <v>0.55367683635541265</v>
      </c>
      <c r="AO37" s="21">
        <v>-9.040638805623562</v>
      </c>
      <c r="AP37" s="21">
        <v>14.485800095946143</v>
      </c>
      <c r="AQ37" s="21">
        <v>49.455806323172126</v>
      </c>
      <c r="AR37" s="21">
        <v>1.1340828978092292</v>
      </c>
      <c r="AS37" s="21">
        <v>2.3089309181503288</v>
      </c>
      <c r="AT37" s="21">
        <v>-1</v>
      </c>
      <c r="AU37" s="21">
        <v>-1</v>
      </c>
      <c r="AV37" s="21">
        <v>3.5136948916964452</v>
      </c>
      <c r="AW37" s="21">
        <v>98.775961647423429</v>
      </c>
      <c r="AX37" s="21">
        <v>99.465734917084461</v>
      </c>
      <c r="AY37" s="21">
        <v>0.50521231946211731</v>
      </c>
      <c r="AZ37" s="21">
        <v>59.310666226610017</v>
      </c>
      <c r="BA37" s="26">
        <v>1600.7973485677069</v>
      </c>
    </row>
    <row r="38" spans="1:53" x14ac:dyDescent="0.25">
      <c r="A38">
        <v>5638</v>
      </c>
      <c r="B38" t="s">
        <v>2773</v>
      </c>
      <c r="C38" s="26">
        <v>2</v>
      </c>
      <c r="D38" s="21">
        <v>3.9582272281853461</v>
      </c>
      <c r="E38" s="21">
        <v>5.0267701869273915E-2</v>
      </c>
      <c r="F38" s="21">
        <v>0.20210934643651862</v>
      </c>
      <c r="G38" s="21">
        <v>0.21069401346740715</v>
      </c>
      <c r="H38" s="21">
        <v>9.5815816521626393E-2</v>
      </c>
      <c r="I38" s="21">
        <v>0</v>
      </c>
      <c r="J38" s="21">
        <v>5.7489489912975831</v>
      </c>
      <c r="K38" s="21">
        <v>9.5815816521626393E-2</v>
      </c>
      <c r="L38" s="21">
        <v>-1</v>
      </c>
      <c r="M38" s="21">
        <v>-1</v>
      </c>
      <c r="N38" s="21">
        <v>1.9163163304325277</v>
      </c>
      <c r="O38" s="21">
        <v>9.8165236881759341</v>
      </c>
      <c r="P38" s="21">
        <v>0.42235732348817168</v>
      </c>
      <c r="Q38" s="21">
        <v>1.275417736559715</v>
      </c>
      <c r="R38" s="21">
        <v>0.42040136723384869</v>
      </c>
      <c r="S38" s="21">
        <v>0.3327654065224141</v>
      </c>
      <c r="T38" s="21">
        <v>0.29401751575490992</v>
      </c>
      <c r="U38" s="21">
        <v>8.9803862471996523E-2</v>
      </c>
      <c r="V38" s="21">
        <v>2.2436561460633222E-3</v>
      </c>
      <c r="W38" s="21">
        <v>25.086716725672002</v>
      </c>
      <c r="X38" s="21">
        <v>0.8593212965311896</v>
      </c>
      <c r="Y38" s="21">
        <v>-1</v>
      </c>
      <c r="Z38" s="21">
        <v>-1</v>
      </c>
      <c r="AA38" s="21">
        <v>43.997429807442771</v>
      </c>
      <c r="AB38" s="21">
        <v>0.13109415224137955</v>
      </c>
      <c r="AC38" s="21">
        <v>0.13131296734095008</v>
      </c>
      <c r="AD38" s="21">
        <v>0.12660416472580016</v>
      </c>
      <c r="AE38" s="21">
        <v>18.880840370018159</v>
      </c>
      <c r="AF38" s="21">
        <v>-1</v>
      </c>
      <c r="AG38" s="21">
        <v>-1</v>
      </c>
      <c r="AH38" s="21">
        <v>-1</v>
      </c>
      <c r="AI38" s="21">
        <v>9.632571958563289E-4</v>
      </c>
      <c r="AJ38" s="21">
        <v>2.2436561460633222E-3</v>
      </c>
      <c r="AK38" s="21">
        <v>7.3973349617017431E-2</v>
      </c>
      <c r="AL38" s="21">
        <v>9.7854607372229896E-2</v>
      </c>
      <c r="AM38" s="21">
        <v>7.7812900574992655E-2</v>
      </c>
      <c r="AN38" s="21">
        <v>0.10562795964006111</v>
      </c>
      <c r="AO38" s="21">
        <v>2.3684404715500058</v>
      </c>
      <c r="AP38" s="21">
        <v>3.076720818772575</v>
      </c>
      <c r="AQ38" s="21">
        <v>30.329178347731769</v>
      </c>
      <c r="AR38" s="21">
        <v>0.71306837753346464</v>
      </c>
      <c r="AS38" s="21">
        <v>0.94742278359736587</v>
      </c>
      <c r="AT38" s="21">
        <v>-1</v>
      </c>
      <c r="AU38" s="21">
        <v>-1</v>
      </c>
      <c r="AV38" s="21">
        <v>0.60960588718970032</v>
      </c>
      <c r="AW38" s="21">
        <v>56.14749739670517</v>
      </c>
      <c r="AX38" s="21">
        <v>56.278810606748301</v>
      </c>
      <c r="AY38" s="21">
        <v>0.17685882679408205</v>
      </c>
      <c r="AZ38" s="21">
        <v>1.7855902223341746</v>
      </c>
      <c r="BA38" s="26">
        <v>1418.4135423146511</v>
      </c>
    </row>
    <row r="39" spans="1:53" x14ac:dyDescent="0.25">
      <c r="A39">
        <v>5690</v>
      </c>
      <c r="B39" t="s">
        <v>2807</v>
      </c>
      <c r="C39" s="26">
        <v>3</v>
      </c>
      <c r="D39" s="21">
        <v>6.6198345322188477</v>
      </c>
      <c r="E39" s="21">
        <v>0.10681703708953968</v>
      </c>
      <c r="F39" s="21">
        <v>-6.623695759354728E-2</v>
      </c>
      <c r="G39" s="21">
        <v>-3.2932355926300061E-2</v>
      </c>
      <c r="H39" s="21">
        <v>-1.573151850524834E-2</v>
      </c>
      <c r="I39" s="21">
        <v>0</v>
      </c>
      <c r="J39" s="21">
        <v>-0.94389111031489881</v>
      </c>
      <c r="K39" s="21">
        <v>-1.573151850524834E-2</v>
      </c>
      <c r="L39" s="21">
        <v>-0.99999999999999811</v>
      </c>
      <c r="M39" s="21">
        <v>-0.99999999999999811</v>
      </c>
      <c r="N39" s="21">
        <v>-0.31463037010496603</v>
      </c>
      <c r="O39" s="21">
        <v>5.6430110659776425</v>
      </c>
      <c r="P39" s="21">
        <v>0.29913564835298251</v>
      </c>
      <c r="Q39" s="21">
        <v>0.58519713929575612</v>
      </c>
      <c r="R39" s="21">
        <v>0.20332763675014845</v>
      </c>
      <c r="S39" s="21">
        <v>0.33333333333333282</v>
      </c>
      <c r="T39" s="21">
        <v>0.44380102426171203</v>
      </c>
      <c r="U39" s="21">
        <v>0.30932223604106174</v>
      </c>
      <c r="V39" s="21">
        <v>2.2526611166888848E-2</v>
      </c>
      <c r="W39" s="21">
        <v>44.988588932329741</v>
      </c>
      <c r="X39" s="21">
        <v>2.2481967714702877</v>
      </c>
      <c r="Y39" s="21">
        <v>-0.99999999999999811</v>
      </c>
      <c r="Z39" s="21">
        <v>-0.99999999999999811</v>
      </c>
      <c r="AA39" s="21">
        <v>94.046153130643248</v>
      </c>
      <c r="AB39" s="21">
        <v>9.6733982003112104E-2</v>
      </c>
      <c r="AC39" s="21">
        <v>0.53428334334826511</v>
      </c>
      <c r="AD39" s="21">
        <v>0.3460674058798896</v>
      </c>
      <c r="AE39" s="21">
        <v>48.854236561563333</v>
      </c>
      <c r="AF39" s="21">
        <v>-0.99999999999999811</v>
      </c>
      <c r="AG39" s="21">
        <v>-0.99999999999999811</v>
      </c>
      <c r="AH39" s="21">
        <v>-0.99999999999999811</v>
      </c>
      <c r="AI39" s="21">
        <v>0</v>
      </c>
      <c r="AJ39" s="21">
        <v>2.2526611166888848E-2</v>
      </c>
      <c r="AK39" s="21">
        <v>0.12906843741297538</v>
      </c>
      <c r="AL39" s="21">
        <v>8.1117310029203166E-2</v>
      </c>
      <c r="AM39" s="21">
        <v>6.1114822083942165E-2</v>
      </c>
      <c r="AN39" s="21">
        <v>-0.11036828054044601</v>
      </c>
      <c r="AO39" s="21">
        <v>2.1732127391634308</v>
      </c>
      <c r="AP39" s="21">
        <v>-2.3536204633651332</v>
      </c>
      <c r="AQ39" s="21">
        <v>44.04469782201484</v>
      </c>
      <c r="AR39" s="21">
        <v>1.1089832048029959</v>
      </c>
      <c r="AS39" s="21">
        <v>2.2324652529650386</v>
      </c>
      <c r="AT39" s="21">
        <v>-0.99999999999999811</v>
      </c>
      <c r="AU39" s="21">
        <v>-0.99999999999999811</v>
      </c>
      <c r="AV39" s="21">
        <v>0.17039528082384797</v>
      </c>
      <c r="AW39" s="21">
        <v>97.335543733255733</v>
      </c>
      <c r="AX39" s="21">
        <v>99.588204849944617</v>
      </c>
      <c r="AY39" s="21">
        <v>-0.16246781900930024</v>
      </c>
      <c r="AZ39" s="21">
        <v>-25.948755455415572</v>
      </c>
      <c r="BA39" s="26">
        <v>1455.3373600967595</v>
      </c>
    </row>
    <row r="40" spans="1:53" x14ac:dyDescent="0.25">
      <c r="A40">
        <v>5809</v>
      </c>
      <c r="B40" t="s">
        <v>2869</v>
      </c>
      <c r="C40" s="26">
        <v>3</v>
      </c>
      <c r="D40" s="21">
        <v>3.5753548247651943</v>
      </c>
      <c r="E40" s="21">
        <v>0</v>
      </c>
      <c r="F40" s="21">
        <v>0.34644014929598044</v>
      </c>
      <c r="G40" s="21">
        <v>0.34644014929598044</v>
      </c>
      <c r="H40" s="21">
        <v>0.24332797715675716</v>
      </c>
      <c r="I40" s="21">
        <v>0</v>
      </c>
      <c r="J40" s="21">
        <v>14.599678629405428</v>
      </c>
      <c r="K40" s="21">
        <v>0.24332797715675716</v>
      </c>
      <c r="L40" s="21">
        <v>-0.99999999999999944</v>
      </c>
      <c r="M40" s="21">
        <v>-0.99999999999999944</v>
      </c>
      <c r="N40" s="21">
        <v>4.8665595431351436</v>
      </c>
      <c r="O40" s="21">
        <v>18.521473603466614</v>
      </c>
      <c r="P40" s="21">
        <v>-0.15129432844430687</v>
      </c>
      <c r="Q40" s="21">
        <v>1.0369362328317862</v>
      </c>
      <c r="R40" s="21">
        <v>0.27800627018687241</v>
      </c>
      <c r="S40" s="21">
        <v>0.33333333333333331</v>
      </c>
      <c r="T40" s="21">
        <v>0.17363079599643444</v>
      </c>
      <c r="U40" s="21">
        <v>-0.17275547335005847</v>
      </c>
      <c r="V40" s="21">
        <v>-1.8108891055750698E-2</v>
      </c>
      <c r="W40" s="21">
        <v>2.9108715106880521</v>
      </c>
      <c r="X40" s="21">
        <v>-0.69574162489862623</v>
      </c>
      <c r="Y40" s="21">
        <v>-0.99999999999999944</v>
      </c>
      <c r="Z40" s="21">
        <v>-0.99999999999999944</v>
      </c>
      <c r="AA40" s="21">
        <v>17.322939435042883</v>
      </c>
      <c r="AB40" s="21">
        <v>0.38564860497419762</v>
      </c>
      <c r="AC40" s="21">
        <v>0.11633780577101135</v>
      </c>
      <c r="AD40" s="21">
        <v>-0.21930517766184987</v>
      </c>
      <c r="AE40" s="21">
        <v>14.134061654167944</v>
      </c>
      <c r="AF40" s="21">
        <v>-0.99999999999999944</v>
      </c>
      <c r="AG40" s="21">
        <v>-0.99999999999999944</v>
      </c>
      <c r="AH40" s="21">
        <v>-0.99999999999999944</v>
      </c>
      <c r="AI40" s="21">
        <v>-4.7841770361294958E-2</v>
      </c>
      <c r="AJ40" s="21">
        <v>-1.8108891055750698E-2</v>
      </c>
      <c r="AK40" s="21">
        <v>9.1636280623078256E-2</v>
      </c>
      <c r="AL40" s="21">
        <v>0.33647032525320697</v>
      </c>
      <c r="AM40" s="21">
        <v>0.52746503833116454</v>
      </c>
      <c r="AN40" s="21">
        <v>0.26385285754571858</v>
      </c>
      <c r="AO40" s="21">
        <v>13.644807361394509</v>
      </c>
      <c r="AP40" s="21">
        <v>8.2786730649089968</v>
      </c>
      <c r="AQ40" s="21">
        <v>17.510550140093486</v>
      </c>
      <c r="AR40" s="21">
        <v>0.31609976492395858</v>
      </c>
      <c r="AS40" s="21">
        <v>-0.45241364774186954</v>
      </c>
      <c r="AT40" s="21">
        <v>-0.99999999999999944</v>
      </c>
      <c r="AU40" s="21">
        <v>-0.99999999999999944</v>
      </c>
      <c r="AV40" s="21">
        <v>0.6244464194828524</v>
      </c>
      <c r="AW40" s="21">
        <v>44.123086103418508</v>
      </c>
      <c r="AX40" s="21">
        <v>41.355361590617534</v>
      </c>
      <c r="AY40" s="21">
        <v>0.22107753552011414</v>
      </c>
      <c r="AZ40" s="21">
        <v>-22.880800552072785</v>
      </c>
      <c r="BA40" s="26">
        <v>1422.8281817141806</v>
      </c>
    </row>
    <row r="41" spans="1:53" x14ac:dyDescent="0.25">
      <c r="A41">
        <v>5837</v>
      </c>
      <c r="B41" t="s">
        <v>2891</v>
      </c>
      <c r="C41" s="26">
        <v>2</v>
      </c>
      <c r="D41" s="21">
        <v>3.8441213141019159</v>
      </c>
      <c r="E41" s="21">
        <v>2.4921574279225117E-2</v>
      </c>
      <c r="F41" s="21">
        <v>0.13899472003458108</v>
      </c>
      <c r="G41" s="21">
        <v>0.14729277762806942</v>
      </c>
      <c r="H41" s="21">
        <v>8.2699396485054727E-2</v>
      </c>
      <c r="I41" s="21">
        <v>0</v>
      </c>
      <c r="J41" s="21">
        <v>4.9619637891032831</v>
      </c>
      <c r="K41" s="21">
        <v>8.2699396485054727E-2</v>
      </c>
      <c r="L41" s="21">
        <v>-1</v>
      </c>
      <c r="M41" s="21">
        <v>-1</v>
      </c>
      <c r="N41" s="21">
        <v>1.6539879297010942</v>
      </c>
      <c r="O41" s="21">
        <v>8.9990518272307103</v>
      </c>
      <c r="P41" s="21">
        <v>0.29399273530436132</v>
      </c>
      <c r="Q41" s="21">
        <v>0.97539636822749043</v>
      </c>
      <c r="R41" s="21">
        <v>0.32185982792501311</v>
      </c>
      <c r="S41" s="21">
        <v>0.33031357280552598</v>
      </c>
      <c r="T41" s="21">
        <v>0.28366582457599976</v>
      </c>
      <c r="U41" s="21">
        <v>7.6985558856185077E-2</v>
      </c>
      <c r="V41" s="21">
        <v>5.4871055763513186E-4</v>
      </c>
      <c r="W41" s="21">
        <v>24.277700053923859</v>
      </c>
      <c r="X41" s="21">
        <v>0.79993924095745061</v>
      </c>
      <c r="Y41" s="21">
        <v>-1</v>
      </c>
      <c r="Z41" s="21">
        <v>-1</v>
      </c>
      <c r="AA41" s="21">
        <v>42.331794784206728</v>
      </c>
      <c r="AB41" s="21">
        <v>0.11671603495780901</v>
      </c>
      <c r="AC41" s="21">
        <v>0.11692939359621972</v>
      </c>
      <c r="AD41" s="21">
        <v>0.11234411082928712</v>
      </c>
      <c r="AE41" s="21">
        <v>17.556234971459169</v>
      </c>
      <c r="AF41" s="21">
        <v>-1</v>
      </c>
      <c r="AG41" s="21">
        <v>-1</v>
      </c>
      <c r="AH41" s="21">
        <v>-1</v>
      </c>
      <c r="AI41" s="21">
        <v>3.3846317812672149E-5</v>
      </c>
      <c r="AJ41" s="21">
        <v>5.4871055763513186E-4</v>
      </c>
      <c r="AK41" s="21">
        <v>9.1295273382590011E-2</v>
      </c>
      <c r="AL41" s="21">
        <v>8.0532683606657315E-2</v>
      </c>
      <c r="AM41" s="21">
        <v>9.7988150036250665E-2</v>
      </c>
      <c r="AN41" s="21">
        <v>8.5452710178803098E-2</v>
      </c>
      <c r="AO41" s="21">
        <v>2.882181343366724</v>
      </c>
      <c r="AP41" s="21">
        <v>2.5629799469558567</v>
      </c>
      <c r="AQ41" s="21">
        <v>29.46792300080153</v>
      </c>
      <c r="AR41" s="21">
        <v>0.6941104615229492</v>
      </c>
      <c r="AS41" s="21">
        <v>0.8861152618387762</v>
      </c>
      <c r="AT41" s="21">
        <v>-1</v>
      </c>
      <c r="AU41" s="21">
        <v>-1</v>
      </c>
      <c r="AV41" s="21">
        <v>0.47883729659943064</v>
      </c>
      <c r="AW41" s="21">
        <v>54.227974895692519</v>
      </c>
      <c r="AX41" s="21">
        <v>54.334141137173788</v>
      </c>
      <c r="AY41" s="21">
        <v>0.16207335589943761</v>
      </c>
      <c r="AZ41" s="21">
        <v>-0.80471369087353117</v>
      </c>
      <c r="BA41" s="26">
        <v>1442.8469674381845</v>
      </c>
    </row>
    <row r="42" spans="1:53" x14ac:dyDescent="0.25">
      <c r="A42">
        <v>5906</v>
      </c>
      <c r="B42" t="s">
        <v>2940</v>
      </c>
      <c r="C42" s="26">
        <v>2</v>
      </c>
      <c r="D42" s="21">
        <v>2.1183328357068678</v>
      </c>
      <c r="E42" s="21">
        <v>-0.35842450658083014</v>
      </c>
      <c r="F42" s="21">
        <v>-0.81557889639542869</v>
      </c>
      <c r="G42" s="21">
        <v>-0.81161564711435474</v>
      </c>
      <c r="H42" s="21">
        <v>-0.11567916047873796</v>
      </c>
      <c r="I42" s="21">
        <v>0</v>
      </c>
      <c r="J42" s="21">
        <v>-6.9407496287242774</v>
      </c>
      <c r="K42" s="21">
        <v>-0.11567916047873796</v>
      </c>
      <c r="L42" s="21">
        <v>-1</v>
      </c>
      <c r="M42" s="21">
        <v>-1</v>
      </c>
      <c r="N42" s="21">
        <v>-2.3135832095747588</v>
      </c>
      <c r="O42" s="21">
        <v>-3.364755345813057</v>
      </c>
      <c r="P42" s="21">
        <v>-1.6474502573837337</v>
      </c>
      <c r="Q42" s="21">
        <v>-3.5622599390651652</v>
      </c>
      <c r="R42" s="21">
        <v>-1.1685261397835338</v>
      </c>
      <c r="S42" s="21">
        <v>0.29323095168518504</v>
      </c>
      <c r="T42" s="21">
        <v>0.12710225368689826</v>
      </c>
      <c r="U42" s="21">
        <v>-0.11688415307270261</v>
      </c>
      <c r="V42" s="21">
        <v>-2.5086398643428265E-2</v>
      </c>
      <c r="W42" s="21">
        <v>12.041772914234942</v>
      </c>
      <c r="X42" s="21">
        <v>-9.8181317961546721E-2</v>
      </c>
      <c r="Y42" s="21">
        <v>-1</v>
      </c>
      <c r="Z42" s="21">
        <v>-1</v>
      </c>
      <c r="AA42" s="21">
        <v>17.1399915774923</v>
      </c>
      <c r="AB42" s="21">
        <v>-0.1007449910399844</v>
      </c>
      <c r="AC42" s="21">
        <v>-0.10061415834142562</v>
      </c>
      <c r="AD42" s="21">
        <v>-0.10333127211274724</v>
      </c>
      <c r="AE42" s="21">
        <v>-2.4776848618419827</v>
      </c>
      <c r="AF42" s="21">
        <v>-1</v>
      </c>
      <c r="AG42" s="21">
        <v>-1</v>
      </c>
      <c r="AH42" s="21">
        <v>-1</v>
      </c>
      <c r="AI42" s="21">
        <v>-1.402297622207783E-2</v>
      </c>
      <c r="AJ42" s="21">
        <v>-2.5086398643428265E-2</v>
      </c>
      <c r="AK42" s="21">
        <v>0.35327973491019476</v>
      </c>
      <c r="AL42" s="21">
        <v>-0.18145177792094741</v>
      </c>
      <c r="AM42" s="21">
        <v>0.40312757553112205</v>
      </c>
      <c r="AN42" s="21">
        <v>-0.21968671531606826</v>
      </c>
      <c r="AO42" s="21">
        <v>10.652226258073462</v>
      </c>
      <c r="AP42" s="21">
        <v>-5.2070649677508811</v>
      </c>
      <c r="AQ42" s="21">
        <v>16.441914957067866</v>
      </c>
      <c r="AR42" s="21">
        <v>0.40738252732133684</v>
      </c>
      <c r="AS42" s="21">
        <v>-4.1126902073673421E-2</v>
      </c>
      <c r="AT42" s="21">
        <v>-1</v>
      </c>
      <c r="AU42" s="21">
        <v>-1</v>
      </c>
      <c r="AV42" s="21">
        <v>-1.4989648952452308</v>
      </c>
      <c r="AW42" s="21">
        <v>25.19626481407867</v>
      </c>
      <c r="AX42" s="21">
        <v>24.922097144217734</v>
      </c>
      <c r="AY42" s="21">
        <v>-6.1548666872895702E-2</v>
      </c>
      <c r="AZ42" s="21">
        <v>-39.981619505649583</v>
      </c>
      <c r="BA42" s="26">
        <v>1349.7893567209862</v>
      </c>
    </row>
    <row r="43" spans="1:53" x14ac:dyDescent="0.25">
      <c r="A43">
        <v>5935</v>
      </c>
      <c r="B43" t="s">
        <v>2962</v>
      </c>
      <c r="C43" s="26">
        <v>2</v>
      </c>
      <c r="D43" s="21">
        <v>2.7271696037756703</v>
      </c>
      <c r="E43" s="21">
        <v>-0.22318476437341253</v>
      </c>
      <c r="F43" s="21">
        <v>-0.478817165287175</v>
      </c>
      <c r="G43" s="21">
        <v>-0.47332464940352026</v>
      </c>
      <c r="H43" s="21">
        <v>-4.5693666318809598E-2</v>
      </c>
      <c r="I43" s="21">
        <v>0</v>
      </c>
      <c r="J43" s="21">
        <v>-2.7416199791285756</v>
      </c>
      <c r="K43" s="21">
        <v>-4.5693666318809598E-2</v>
      </c>
      <c r="L43" s="21">
        <v>-1</v>
      </c>
      <c r="M43" s="21">
        <v>-1</v>
      </c>
      <c r="N43" s="21">
        <v>-0.91387332637619201</v>
      </c>
      <c r="O43" s="21">
        <v>0.99704246110144723</v>
      </c>
      <c r="P43" s="21">
        <v>-0.96253325170450843</v>
      </c>
      <c r="Q43" s="21">
        <v>-1.9614310800683026</v>
      </c>
      <c r="R43" s="21">
        <v>-0.64273645749371311</v>
      </c>
      <c r="S43" s="21">
        <v>0.30631324043439767</v>
      </c>
      <c r="T43" s="21">
        <v>0.18233593944314969</v>
      </c>
      <c r="U43" s="21">
        <v>-4.8489323512254906E-2</v>
      </c>
      <c r="V43" s="21">
        <v>-1.6042650101555374E-2</v>
      </c>
      <c r="W43" s="21">
        <v>16.358456231637554</v>
      </c>
      <c r="X43" s="21">
        <v>0.21866447471457018</v>
      </c>
      <c r="Y43" s="21">
        <v>-1</v>
      </c>
      <c r="Z43" s="21">
        <v>-1</v>
      </c>
      <c r="AA43" s="21">
        <v>26.027347263436543</v>
      </c>
      <c r="AB43" s="21">
        <v>-2.4027438508546536E-2</v>
      </c>
      <c r="AC43" s="21">
        <v>-2.3867491682080244E-2</v>
      </c>
      <c r="AD43" s="21">
        <v>-2.7243672301821162E-2</v>
      </c>
      <c r="AE43" s="21">
        <v>4.5900335496286395</v>
      </c>
      <c r="AF43" s="21">
        <v>-1</v>
      </c>
      <c r="AG43" s="21">
        <v>-1</v>
      </c>
      <c r="AH43" s="21">
        <v>-1</v>
      </c>
      <c r="AI43" s="21">
        <v>-9.0639035943229519E-3</v>
      </c>
      <c r="AJ43" s="21">
        <v>-1.6042650101555374E-2</v>
      </c>
      <c r="AK43" s="21">
        <v>0.26085486660359336</v>
      </c>
      <c r="AL43" s="21">
        <v>-8.902690961434602E-2</v>
      </c>
      <c r="AM43" s="21">
        <v>0.29547817124176168</v>
      </c>
      <c r="AN43" s="21">
        <v>-0.11203731102670793</v>
      </c>
      <c r="AO43" s="21">
        <v>7.9110507937321213</v>
      </c>
      <c r="AP43" s="21">
        <v>-2.4658895034095405</v>
      </c>
      <c r="AQ43" s="21">
        <v>21.037329017057672</v>
      </c>
      <c r="AR43" s="21">
        <v>0.50853658586314676</v>
      </c>
      <c r="AS43" s="21">
        <v>0.28599263161251132</v>
      </c>
      <c r="AT43" s="21">
        <v>-1</v>
      </c>
      <c r="AU43" s="21">
        <v>-1</v>
      </c>
      <c r="AV43" s="21">
        <v>-0.80122081511210685</v>
      </c>
      <c r="AW43" s="21">
        <v>35.438292014328724</v>
      </c>
      <c r="AX43" s="21">
        <v>35.298301430633003</v>
      </c>
      <c r="AY43" s="21">
        <v>1.7342408898065487E-2</v>
      </c>
      <c r="AZ43" s="21">
        <v>-26.160493094267835</v>
      </c>
      <c r="BA43" s="26">
        <v>1355.4352829352329</v>
      </c>
    </row>
    <row r="44" spans="1:53" x14ac:dyDescent="0.25">
      <c r="A44">
        <v>5991</v>
      </c>
      <c r="B44" t="s">
        <v>1851</v>
      </c>
      <c r="C44" s="26">
        <v>2</v>
      </c>
      <c r="D44" s="21">
        <v>3.37252085601689</v>
      </c>
      <c r="E44" s="21">
        <v>-7.983412991160907E-2</v>
      </c>
      <c r="F44" s="21">
        <v>-0.12185842646627479</v>
      </c>
      <c r="G44" s="21">
        <v>-0.11474492747393467</v>
      </c>
      <c r="H44" s="21">
        <v>2.8489150264512146E-2</v>
      </c>
      <c r="I44" s="21">
        <v>0</v>
      </c>
      <c r="J44" s="21">
        <v>1.7093490158707287</v>
      </c>
      <c r="K44" s="21">
        <v>2.8489150264512146E-2</v>
      </c>
      <c r="L44" s="21">
        <v>-1</v>
      </c>
      <c r="M44" s="21">
        <v>-1</v>
      </c>
      <c r="N44" s="21">
        <v>0.56978300529024284</v>
      </c>
      <c r="O44" s="21">
        <v>5.6204355023002712</v>
      </c>
      <c r="P44" s="21">
        <v>-0.23653891220619999</v>
      </c>
      <c r="Q44" s="21">
        <v>-0.26459382752451099</v>
      </c>
      <c r="R44" s="21">
        <v>-8.5412971664249993E-2</v>
      </c>
      <c r="S44" s="21">
        <v>0.32018012868634288</v>
      </c>
      <c r="T44" s="21">
        <v>0.2408822200525802</v>
      </c>
      <c r="U44" s="21">
        <v>2.4007429671139856E-2</v>
      </c>
      <c r="V44" s="21">
        <v>-6.4565101826981261E-3</v>
      </c>
      <c r="W44" s="21">
        <v>20.934029078939297</v>
      </c>
      <c r="X44" s="21">
        <v>0.55451283308406141</v>
      </c>
      <c r="Y44" s="21">
        <v>-1</v>
      </c>
      <c r="Z44" s="21">
        <v>-1</v>
      </c>
      <c r="AA44" s="21">
        <v>35.447714793521556</v>
      </c>
      <c r="AB44" s="21">
        <v>5.7291186107518183E-2</v>
      </c>
      <c r="AC44" s="21">
        <v>5.7481993157756123E-2</v>
      </c>
      <c r="AD44" s="21">
        <v>5.3407218697687248E-2</v>
      </c>
      <c r="AE44" s="21">
        <v>12.081632557025399</v>
      </c>
      <c r="AF44" s="21">
        <v>-1</v>
      </c>
      <c r="AG44" s="21">
        <v>-1</v>
      </c>
      <c r="AH44" s="21">
        <v>-1</v>
      </c>
      <c r="AI44" s="21">
        <v>-3.8074146663824018E-3</v>
      </c>
      <c r="AJ44" s="21">
        <v>-6.4565101826981261E-3</v>
      </c>
      <c r="AK44" s="21">
        <v>0.16288689287380276</v>
      </c>
      <c r="AL44" s="21">
        <v>8.941064115444583E-3</v>
      </c>
      <c r="AM44" s="21">
        <v>0.18137258251143501</v>
      </c>
      <c r="AN44" s="21">
        <v>2.0682777036187538E-3</v>
      </c>
      <c r="AO44" s="21">
        <v>5.005475586543449</v>
      </c>
      <c r="AP44" s="21">
        <v>0.43968570377913174</v>
      </c>
      <c r="AQ44" s="21">
        <v>25.908349253874572</v>
      </c>
      <c r="AR44" s="21">
        <v>0.61575727582952822</v>
      </c>
      <c r="AS44" s="21">
        <v>0.63273089015521289</v>
      </c>
      <c r="AT44" s="21">
        <v>-1</v>
      </c>
      <c r="AU44" s="21">
        <v>-1</v>
      </c>
      <c r="AV44" s="21">
        <v>-6.1630107924520838E-2</v>
      </c>
      <c r="AW44" s="21">
        <v>46.29457636807372</v>
      </c>
      <c r="AX44" s="21">
        <v>46.296810030875903</v>
      </c>
      <c r="AY44" s="21">
        <v>0.1009649120214204</v>
      </c>
      <c r="AZ44" s="21">
        <v>-11.510455999331002</v>
      </c>
      <c r="BA44" s="26">
        <v>1387.50784442498</v>
      </c>
    </row>
    <row r="45" spans="1:53" x14ac:dyDescent="0.25">
      <c r="A45">
        <v>6164</v>
      </c>
      <c r="B45" t="s">
        <v>3130</v>
      </c>
      <c r="C45" s="26">
        <v>2</v>
      </c>
      <c r="D45" s="21">
        <v>3.1524272044916311</v>
      </c>
      <c r="E45" s="21">
        <v>-0.12872311010276846</v>
      </c>
      <c r="F45" s="21">
        <v>-0.24359732756563637</v>
      </c>
      <c r="G45" s="21">
        <v>-0.23703665633989984</v>
      </c>
      <c r="H45" s="21">
        <v>3.1894906984235999E-3</v>
      </c>
      <c r="I45" s="21">
        <v>0</v>
      </c>
      <c r="J45" s="21">
        <v>0.19136944190541616</v>
      </c>
      <c r="K45" s="21">
        <v>3.1894906984235999E-3</v>
      </c>
      <c r="L45" s="21">
        <v>-1</v>
      </c>
      <c r="M45" s="21">
        <v>-1</v>
      </c>
      <c r="N45" s="21">
        <v>6.3789813968472053E-2</v>
      </c>
      <c r="O45" s="21">
        <v>4.0436516139294012</v>
      </c>
      <c r="P45" s="21">
        <v>-0.48413546464478713</v>
      </c>
      <c r="Q45" s="21">
        <v>-0.84329125107403158</v>
      </c>
      <c r="R45" s="21">
        <v>-0.27548521627677475</v>
      </c>
      <c r="S45" s="21">
        <v>0.31545089935570458</v>
      </c>
      <c r="T45" s="21">
        <v>0.22091531886845484</v>
      </c>
      <c r="U45" s="21">
        <v>-7.1720683718864975E-4</v>
      </c>
      <c r="V45" s="21">
        <v>-9.7258128011498794E-3</v>
      </c>
      <c r="W45" s="21">
        <v>19.373554016273658</v>
      </c>
      <c r="X45" s="21">
        <v>0.43997351624598724</v>
      </c>
      <c r="Y45" s="21">
        <v>-1</v>
      </c>
      <c r="Z45" s="21">
        <v>-1</v>
      </c>
      <c r="AA45" s="21">
        <v>32.234947976682086</v>
      </c>
      <c r="AB45" s="21">
        <v>2.9557896729671504E-2</v>
      </c>
      <c r="AC45" s="21">
        <v>2.9738179062845371E-2</v>
      </c>
      <c r="AD45" s="21">
        <v>2.5901656359036143E-2</v>
      </c>
      <c r="AE45" s="21">
        <v>9.5266621039973689</v>
      </c>
      <c r="AF45" s="21">
        <v>-1</v>
      </c>
      <c r="AG45" s="21">
        <v>-1</v>
      </c>
      <c r="AH45" s="21">
        <v>-1</v>
      </c>
      <c r="AI45" s="21">
        <v>-5.6001125783097403E-3</v>
      </c>
      <c r="AJ45" s="21">
        <v>-9.7258128011498794E-3</v>
      </c>
      <c r="AK45" s="21">
        <v>0.19629835522990385</v>
      </c>
      <c r="AL45" s="21">
        <v>-2.4470398240656541E-2</v>
      </c>
      <c r="AM45" s="21">
        <v>0.22028769361702238</v>
      </c>
      <c r="AN45" s="21">
        <v>-3.6846833401968607E-2</v>
      </c>
      <c r="AO45" s="21">
        <v>5.9964067343649194</v>
      </c>
      <c r="AP45" s="21">
        <v>-0.55124544404233822</v>
      </c>
      <c r="AQ45" s="21">
        <v>24.24711341238319</v>
      </c>
      <c r="AR45" s="21">
        <v>0.57919022324877667</v>
      </c>
      <c r="AS45" s="21">
        <v>0.51447763011869652</v>
      </c>
      <c r="AT45" s="21">
        <v>-1</v>
      </c>
      <c r="AU45" s="21">
        <v>-1</v>
      </c>
      <c r="AV45" s="21">
        <v>-0.31386363007815943</v>
      </c>
      <c r="AW45" s="21">
        <v>42.592097668118925</v>
      </c>
      <c r="AX45" s="21">
        <v>42.545826499422851</v>
      </c>
      <c r="AY45" s="21">
        <v>7.2445896991722769E-2</v>
      </c>
      <c r="AZ45" s="21">
        <v>-16.506774125324085</v>
      </c>
      <c r="BA45" s="26">
        <v>1409.6037313989546</v>
      </c>
    </row>
    <row r="46" spans="1:53" x14ac:dyDescent="0.25">
      <c r="A46">
        <v>6317</v>
      </c>
      <c r="B46" t="s">
        <v>3195</v>
      </c>
      <c r="C46" s="26">
        <v>1</v>
      </c>
      <c r="D46" s="21">
        <v>3.6780808625294901</v>
      </c>
      <c r="E46" s="21">
        <v>2.1757476414710399E-2</v>
      </c>
      <c r="F46" s="21">
        <v>5.7515663270048999E-2</v>
      </c>
      <c r="G46" s="21">
        <v>6.3638324821297304E-2</v>
      </c>
      <c r="H46" s="21">
        <v>4.4731895715573101E-2</v>
      </c>
      <c r="I46" s="21">
        <v>0</v>
      </c>
      <c r="J46" s="21">
        <v>2.6839137429343798</v>
      </c>
      <c r="K46" s="21">
        <v>4.4731895715573101E-2</v>
      </c>
      <c r="L46" s="21">
        <v>-1</v>
      </c>
      <c r="M46" s="21">
        <v>-1</v>
      </c>
      <c r="N46" s="21">
        <v>0.894637914311463</v>
      </c>
      <c r="O46" s="21">
        <v>6.42563293028517</v>
      </c>
      <c r="P46" s="21">
        <v>8.4867148022695807E-2</v>
      </c>
      <c r="Q46" s="21">
        <v>0.153507344323627</v>
      </c>
      <c r="R46" s="21">
        <v>5.0277871893111802E-2</v>
      </c>
      <c r="S46" s="21">
        <v>0.32916601326620298</v>
      </c>
      <c r="T46" s="21">
        <v>0.23975694309620599</v>
      </c>
      <c r="U46" s="21">
        <v>4.00147922229208E-2</v>
      </c>
      <c r="V46" s="21">
        <v>-3.2092616958779002E-3</v>
      </c>
      <c r="W46" s="21">
        <v>22.4398636469551</v>
      </c>
      <c r="X46" s="21">
        <v>0.57887640222380699</v>
      </c>
      <c r="Y46" s="21">
        <v>-1</v>
      </c>
      <c r="Z46" s="21">
        <v>-1</v>
      </c>
      <c r="AA46" s="21">
        <v>33.0321732872819</v>
      </c>
      <c r="AB46" s="21">
        <v>0.100272451404467</v>
      </c>
      <c r="AC46" s="21">
        <v>4.1627991656747201E-2</v>
      </c>
      <c r="AD46" s="21">
        <v>6.8940192307458195E-2</v>
      </c>
      <c r="AE46" s="21">
        <v>10.542031768433599</v>
      </c>
      <c r="AF46" s="21">
        <v>-1</v>
      </c>
      <c r="AG46" s="21">
        <v>-1</v>
      </c>
      <c r="AH46" s="21">
        <v>-1</v>
      </c>
      <c r="AI46" s="21">
        <v>-6.4806894010443399E-4</v>
      </c>
      <c r="AJ46" s="21">
        <v>-3.2092616958779002E-3</v>
      </c>
      <c r="AK46" s="21">
        <v>0.108545496552842</v>
      </c>
      <c r="AL46" s="21">
        <v>6.3541779719447203E-2</v>
      </c>
      <c r="AM46" s="21">
        <v>0.14516971361987499</v>
      </c>
      <c r="AN46" s="21">
        <v>6.2411759814733403E-2</v>
      </c>
      <c r="AO46" s="21">
        <v>4.1719703232610899</v>
      </c>
      <c r="AP46" s="21">
        <v>1.87800289396557</v>
      </c>
      <c r="AQ46" s="21">
        <v>25.123777389889501</v>
      </c>
      <c r="AR46" s="21">
        <v>0.60572848688945202</v>
      </c>
      <c r="AS46" s="21">
        <v>0.62360829793938</v>
      </c>
      <c r="AT46" s="21">
        <v>-1</v>
      </c>
      <c r="AU46" s="21">
        <v>-1</v>
      </c>
      <c r="AV46" s="21">
        <v>0.113916196714409</v>
      </c>
      <c r="AW46" s="21">
        <v>41.335809111532598</v>
      </c>
      <c r="AX46" s="21">
        <v>41.001921563142801</v>
      </c>
      <c r="AY46" s="21">
        <v>9.6368259759583505E-2</v>
      </c>
      <c r="AZ46" s="21">
        <v>-14.145392237927799</v>
      </c>
      <c r="BA46" s="26">
        <v>1350</v>
      </c>
    </row>
    <row r="47" spans="1:53" x14ac:dyDescent="0.25">
      <c r="A47">
        <v>6320</v>
      </c>
      <c r="B47" t="s">
        <v>3198</v>
      </c>
      <c r="C47" s="26">
        <v>1</v>
      </c>
      <c r="D47" s="21">
        <v>3.6780808625294901</v>
      </c>
      <c r="E47" s="21">
        <v>2.1757476414710399E-2</v>
      </c>
      <c r="F47" s="21">
        <v>5.7515663270048999E-2</v>
      </c>
      <c r="G47" s="21">
        <v>6.3638324821297304E-2</v>
      </c>
      <c r="H47" s="21">
        <v>4.4731895715573101E-2</v>
      </c>
      <c r="I47" s="21">
        <v>0</v>
      </c>
      <c r="J47" s="21">
        <v>2.6839137429343798</v>
      </c>
      <c r="K47" s="21">
        <v>4.4731895715573101E-2</v>
      </c>
      <c r="L47" s="21">
        <v>-1</v>
      </c>
      <c r="M47" s="21">
        <v>-1</v>
      </c>
      <c r="N47" s="21">
        <v>0.894637914311463</v>
      </c>
      <c r="O47" s="21">
        <v>6.42563293028517</v>
      </c>
      <c r="P47" s="21">
        <v>8.4867148022695807E-2</v>
      </c>
      <c r="Q47" s="21">
        <v>0.153507344323627</v>
      </c>
      <c r="R47" s="21">
        <v>5.0277871893111802E-2</v>
      </c>
      <c r="S47" s="21">
        <v>0.32916601326620298</v>
      </c>
      <c r="T47" s="21">
        <v>0.23975694309620599</v>
      </c>
      <c r="U47" s="21">
        <v>4.00147922229208E-2</v>
      </c>
      <c r="V47" s="21">
        <v>-3.2092616958779002E-3</v>
      </c>
      <c r="W47" s="21">
        <v>22.4398636469551</v>
      </c>
      <c r="X47" s="21">
        <v>0.57887640222380699</v>
      </c>
      <c r="Y47" s="21">
        <v>-1</v>
      </c>
      <c r="Z47" s="21">
        <v>-1</v>
      </c>
      <c r="AA47" s="21">
        <v>33.0321732872819</v>
      </c>
      <c r="AB47" s="21">
        <v>0.100272451404467</v>
      </c>
      <c r="AC47" s="21">
        <v>4.1627991656747201E-2</v>
      </c>
      <c r="AD47" s="21">
        <v>6.8940192307458195E-2</v>
      </c>
      <c r="AE47" s="21">
        <v>10.542031768433599</v>
      </c>
      <c r="AF47" s="21">
        <v>-1</v>
      </c>
      <c r="AG47" s="21">
        <v>-1</v>
      </c>
      <c r="AH47" s="21">
        <v>-1</v>
      </c>
      <c r="AI47" s="21">
        <v>-6.4806894010443399E-4</v>
      </c>
      <c r="AJ47" s="21">
        <v>-3.2092616958779002E-3</v>
      </c>
      <c r="AK47" s="21">
        <v>0.108545496552842</v>
      </c>
      <c r="AL47" s="21">
        <v>6.3541779719447203E-2</v>
      </c>
      <c r="AM47" s="21">
        <v>0.14516971361987499</v>
      </c>
      <c r="AN47" s="21">
        <v>6.2411759814733403E-2</v>
      </c>
      <c r="AO47" s="21">
        <v>4.1719703232610899</v>
      </c>
      <c r="AP47" s="21">
        <v>1.87800289396557</v>
      </c>
      <c r="AQ47" s="21">
        <v>25.123777389889501</v>
      </c>
      <c r="AR47" s="21">
        <v>0.60572848688945202</v>
      </c>
      <c r="AS47" s="21">
        <v>0.62360829793938</v>
      </c>
      <c r="AT47" s="21">
        <v>-1</v>
      </c>
      <c r="AU47" s="21">
        <v>-1</v>
      </c>
      <c r="AV47" s="21">
        <v>0.113916196714409</v>
      </c>
      <c r="AW47" s="21">
        <v>41.335809111532598</v>
      </c>
      <c r="AX47" s="21">
        <v>41.001921563142801</v>
      </c>
      <c r="AY47" s="21">
        <v>9.6368259759583505E-2</v>
      </c>
      <c r="AZ47" s="21">
        <v>-14.145392237927799</v>
      </c>
      <c r="BA47" s="26">
        <v>1350</v>
      </c>
    </row>
    <row r="48" spans="1:53" x14ac:dyDescent="0.25">
      <c r="A48">
        <v>6359</v>
      </c>
      <c r="B48" t="s">
        <v>3235</v>
      </c>
      <c r="C48" s="26">
        <v>1</v>
      </c>
      <c r="D48" s="21">
        <v>3.6780808625294901</v>
      </c>
      <c r="E48" s="21">
        <v>2.1757476414710399E-2</v>
      </c>
      <c r="F48" s="21">
        <v>5.7515663270048999E-2</v>
      </c>
      <c r="G48" s="21">
        <v>6.3638324821297304E-2</v>
      </c>
      <c r="H48" s="21">
        <v>4.4731895715573101E-2</v>
      </c>
      <c r="I48" s="21">
        <v>0</v>
      </c>
      <c r="J48" s="21">
        <v>2.6839137429343798</v>
      </c>
      <c r="K48" s="21">
        <v>4.4731895715573101E-2</v>
      </c>
      <c r="L48" s="21">
        <v>-1</v>
      </c>
      <c r="M48" s="21">
        <v>-1</v>
      </c>
      <c r="N48" s="21">
        <v>0.894637914311463</v>
      </c>
      <c r="O48" s="21">
        <v>6.42563293028517</v>
      </c>
      <c r="P48" s="21">
        <v>8.4867148022695807E-2</v>
      </c>
      <c r="Q48" s="21">
        <v>0.153507344323627</v>
      </c>
      <c r="R48" s="21">
        <v>5.0277871893111802E-2</v>
      </c>
      <c r="S48" s="21">
        <v>0.32916601326620298</v>
      </c>
      <c r="T48" s="21">
        <v>0.23975694309620599</v>
      </c>
      <c r="U48" s="21">
        <v>4.00147922229208E-2</v>
      </c>
      <c r="V48" s="21">
        <v>-3.2092616958779002E-3</v>
      </c>
      <c r="W48" s="21">
        <v>22.4398636469551</v>
      </c>
      <c r="X48" s="21">
        <v>0.57887640222380699</v>
      </c>
      <c r="Y48" s="21">
        <v>-1</v>
      </c>
      <c r="Z48" s="21">
        <v>-1</v>
      </c>
      <c r="AA48" s="21">
        <v>33.0321732872819</v>
      </c>
      <c r="AB48" s="21">
        <v>0.100272451404467</v>
      </c>
      <c r="AC48" s="21">
        <v>4.1627991656747201E-2</v>
      </c>
      <c r="AD48" s="21">
        <v>6.8940192307458195E-2</v>
      </c>
      <c r="AE48" s="21">
        <v>10.542031768433599</v>
      </c>
      <c r="AF48" s="21">
        <v>-1</v>
      </c>
      <c r="AG48" s="21">
        <v>-1</v>
      </c>
      <c r="AH48" s="21">
        <v>-1</v>
      </c>
      <c r="AI48" s="21">
        <v>-6.4806894010443399E-4</v>
      </c>
      <c r="AJ48" s="21">
        <v>-3.2092616958779002E-3</v>
      </c>
      <c r="AK48" s="21">
        <v>0.108545496552842</v>
      </c>
      <c r="AL48" s="21">
        <v>6.3541779719447203E-2</v>
      </c>
      <c r="AM48" s="21">
        <v>0.14516971361987499</v>
      </c>
      <c r="AN48" s="21">
        <v>6.2411759814733403E-2</v>
      </c>
      <c r="AO48" s="21">
        <v>4.1719703232610899</v>
      </c>
      <c r="AP48" s="21">
        <v>1.87800289396557</v>
      </c>
      <c r="AQ48" s="21">
        <v>25.123777389889501</v>
      </c>
      <c r="AR48" s="21">
        <v>0.60572848688945202</v>
      </c>
      <c r="AS48" s="21">
        <v>0.62360829793938</v>
      </c>
      <c r="AT48" s="21">
        <v>-1</v>
      </c>
      <c r="AU48" s="21">
        <v>-1</v>
      </c>
      <c r="AV48" s="21">
        <v>0.113916196714409</v>
      </c>
      <c r="AW48" s="21">
        <v>41.335809111532598</v>
      </c>
      <c r="AX48" s="21">
        <v>41.001921563142801</v>
      </c>
      <c r="AY48" s="21">
        <v>9.6368259759583505E-2</v>
      </c>
      <c r="AZ48" s="21">
        <v>-14.145392237927799</v>
      </c>
      <c r="BA48" s="26">
        <v>1350</v>
      </c>
    </row>
    <row r="49" spans="1:53" x14ac:dyDescent="0.25">
      <c r="A49">
        <v>6371</v>
      </c>
      <c r="B49" t="s">
        <v>3245</v>
      </c>
      <c r="C49" s="26">
        <v>1</v>
      </c>
      <c r="D49" s="21">
        <v>3.6780808625294901</v>
      </c>
      <c r="E49" s="21">
        <v>2.1757476414710399E-2</v>
      </c>
      <c r="F49" s="21">
        <v>5.7515663270048999E-2</v>
      </c>
      <c r="G49" s="21">
        <v>6.3638324821297304E-2</v>
      </c>
      <c r="H49" s="21">
        <v>4.4731895715573101E-2</v>
      </c>
      <c r="I49" s="21">
        <v>0</v>
      </c>
      <c r="J49" s="21">
        <v>2.6839137429343798</v>
      </c>
      <c r="K49" s="21">
        <v>4.4731895715573101E-2</v>
      </c>
      <c r="L49" s="21">
        <v>-1</v>
      </c>
      <c r="M49" s="21">
        <v>-1</v>
      </c>
      <c r="N49" s="21">
        <v>0.894637914311463</v>
      </c>
      <c r="O49" s="21">
        <v>6.42563293028517</v>
      </c>
      <c r="P49" s="21">
        <v>8.4867148022695807E-2</v>
      </c>
      <c r="Q49" s="21">
        <v>0.153507344323627</v>
      </c>
      <c r="R49" s="21">
        <v>5.0277871893111802E-2</v>
      </c>
      <c r="S49" s="21">
        <v>0.32916601326620298</v>
      </c>
      <c r="T49" s="21">
        <v>0.23975694309620599</v>
      </c>
      <c r="U49" s="21">
        <v>4.00147922229208E-2</v>
      </c>
      <c r="V49" s="21">
        <v>-3.2092616958779002E-3</v>
      </c>
      <c r="W49" s="21">
        <v>22.4398636469551</v>
      </c>
      <c r="X49" s="21">
        <v>0.57887640222380699</v>
      </c>
      <c r="Y49" s="21">
        <v>-1</v>
      </c>
      <c r="Z49" s="21">
        <v>-1</v>
      </c>
      <c r="AA49" s="21">
        <v>33.0321732872819</v>
      </c>
      <c r="AB49" s="21">
        <v>0.100272451404467</v>
      </c>
      <c r="AC49" s="21">
        <v>4.1627991656747201E-2</v>
      </c>
      <c r="AD49" s="21">
        <v>6.8940192307458195E-2</v>
      </c>
      <c r="AE49" s="21">
        <v>10.542031768433599</v>
      </c>
      <c r="AF49" s="21">
        <v>-1</v>
      </c>
      <c r="AG49" s="21">
        <v>-1</v>
      </c>
      <c r="AH49" s="21">
        <v>-1</v>
      </c>
      <c r="AI49" s="21">
        <v>-6.4806894010443399E-4</v>
      </c>
      <c r="AJ49" s="21">
        <v>-3.2092616958779002E-3</v>
      </c>
      <c r="AK49" s="21">
        <v>0.108545496552842</v>
      </c>
      <c r="AL49" s="21">
        <v>6.3541779719447203E-2</v>
      </c>
      <c r="AM49" s="21">
        <v>0.14516971361987499</v>
      </c>
      <c r="AN49" s="21">
        <v>6.2411759814733403E-2</v>
      </c>
      <c r="AO49" s="21">
        <v>4.1719703232610899</v>
      </c>
      <c r="AP49" s="21">
        <v>1.87800289396557</v>
      </c>
      <c r="AQ49" s="21">
        <v>25.123777389889501</v>
      </c>
      <c r="AR49" s="21">
        <v>0.60572848688945202</v>
      </c>
      <c r="AS49" s="21">
        <v>0.62360829793938</v>
      </c>
      <c r="AT49" s="21">
        <v>-1</v>
      </c>
      <c r="AU49" s="21">
        <v>-1</v>
      </c>
      <c r="AV49" s="21">
        <v>0.113916196714409</v>
      </c>
      <c r="AW49" s="21">
        <v>41.335809111532598</v>
      </c>
      <c r="AX49" s="21">
        <v>41.001921563142801</v>
      </c>
      <c r="AY49" s="21">
        <v>9.6368259759583505E-2</v>
      </c>
      <c r="AZ49" s="21">
        <v>-14.145392237927799</v>
      </c>
      <c r="BA49" s="26">
        <v>1350</v>
      </c>
    </row>
    <row r="50" spans="1:53" x14ac:dyDescent="0.25">
      <c r="A50">
        <v>6379</v>
      </c>
      <c r="B50" t="s">
        <v>3253</v>
      </c>
      <c r="C50" s="26">
        <v>1</v>
      </c>
      <c r="D50" s="21">
        <v>3.6780808625294901</v>
      </c>
      <c r="E50" s="21">
        <v>2.1757476414710399E-2</v>
      </c>
      <c r="F50" s="21">
        <v>5.7515663270048999E-2</v>
      </c>
      <c r="G50" s="21">
        <v>6.3638324821297304E-2</v>
      </c>
      <c r="H50" s="21">
        <v>4.4731895715573101E-2</v>
      </c>
      <c r="I50" s="21">
        <v>0</v>
      </c>
      <c r="J50" s="21">
        <v>2.6839137429343798</v>
      </c>
      <c r="K50" s="21">
        <v>4.4731895715573101E-2</v>
      </c>
      <c r="L50" s="21">
        <v>-1</v>
      </c>
      <c r="M50" s="21">
        <v>-1</v>
      </c>
      <c r="N50" s="21">
        <v>0.894637914311463</v>
      </c>
      <c r="O50" s="21">
        <v>6.42563293028517</v>
      </c>
      <c r="P50" s="21">
        <v>8.4867148022695807E-2</v>
      </c>
      <c r="Q50" s="21">
        <v>0.153507344323627</v>
      </c>
      <c r="R50" s="21">
        <v>5.0277871893111802E-2</v>
      </c>
      <c r="S50" s="21">
        <v>0.32916601326620298</v>
      </c>
      <c r="T50" s="21">
        <v>0.23975694309620599</v>
      </c>
      <c r="U50" s="21">
        <v>4.00147922229208E-2</v>
      </c>
      <c r="V50" s="21">
        <v>-3.2092616958779002E-3</v>
      </c>
      <c r="W50" s="21">
        <v>22.4398636469551</v>
      </c>
      <c r="X50" s="21">
        <v>0.57887640222380699</v>
      </c>
      <c r="Y50" s="21">
        <v>-1</v>
      </c>
      <c r="Z50" s="21">
        <v>-1</v>
      </c>
      <c r="AA50" s="21">
        <v>33.0321732872819</v>
      </c>
      <c r="AB50" s="21">
        <v>0.100272451404467</v>
      </c>
      <c r="AC50" s="21">
        <v>4.1627991656747201E-2</v>
      </c>
      <c r="AD50" s="21">
        <v>6.8940192307458195E-2</v>
      </c>
      <c r="AE50" s="21">
        <v>10.542031768433599</v>
      </c>
      <c r="AF50" s="21">
        <v>-1</v>
      </c>
      <c r="AG50" s="21">
        <v>-1</v>
      </c>
      <c r="AH50" s="21">
        <v>-1</v>
      </c>
      <c r="AI50" s="21">
        <v>-6.4806894010443399E-4</v>
      </c>
      <c r="AJ50" s="21">
        <v>-3.2092616958779002E-3</v>
      </c>
      <c r="AK50" s="21">
        <v>0.108545496552842</v>
      </c>
      <c r="AL50" s="21">
        <v>6.3541779719447203E-2</v>
      </c>
      <c r="AM50" s="21">
        <v>0.14516971361987499</v>
      </c>
      <c r="AN50" s="21">
        <v>6.2411759814733403E-2</v>
      </c>
      <c r="AO50" s="21">
        <v>4.1719703232610899</v>
      </c>
      <c r="AP50" s="21">
        <v>1.87800289396557</v>
      </c>
      <c r="AQ50" s="21">
        <v>25.123777389889501</v>
      </c>
      <c r="AR50" s="21">
        <v>0.60572848688945202</v>
      </c>
      <c r="AS50" s="21">
        <v>0.62360829793938</v>
      </c>
      <c r="AT50" s="21">
        <v>-1</v>
      </c>
      <c r="AU50" s="21">
        <v>-1</v>
      </c>
      <c r="AV50" s="21">
        <v>0.113916196714409</v>
      </c>
      <c r="AW50" s="21">
        <v>41.335809111532598</v>
      </c>
      <c r="AX50" s="21">
        <v>41.001921563142801</v>
      </c>
      <c r="AY50" s="21">
        <v>9.6368259759583505E-2</v>
      </c>
      <c r="AZ50" s="21">
        <v>-14.145392237927799</v>
      </c>
      <c r="BA50" s="26">
        <v>1350</v>
      </c>
    </row>
    <row r="51" spans="1:53" x14ac:dyDescent="0.25">
      <c r="A51">
        <v>6412</v>
      </c>
      <c r="B51" t="s">
        <v>3286</v>
      </c>
      <c r="C51" s="26">
        <v>1</v>
      </c>
      <c r="D51" s="21">
        <v>3.6780808625294901</v>
      </c>
      <c r="E51" s="21">
        <v>2.1757476414710399E-2</v>
      </c>
      <c r="F51" s="21">
        <v>5.7515663270048999E-2</v>
      </c>
      <c r="G51" s="21">
        <v>6.3638324821297304E-2</v>
      </c>
      <c r="H51" s="21">
        <v>4.4731895715573101E-2</v>
      </c>
      <c r="I51" s="21">
        <v>0</v>
      </c>
      <c r="J51" s="21">
        <v>2.6839137429343798</v>
      </c>
      <c r="K51" s="21">
        <v>4.4731895715573101E-2</v>
      </c>
      <c r="L51" s="21">
        <v>-1</v>
      </c>
      <c r="M51" s="21">
        <v>-1</v>
      </c>
      <c r="N51" s="21">
        <v>0.894637914311463</v>
      </c>
      <c r="O51" s="21">
        <v>6.42563293028517</v>
      </c>
      <c r="P51" s="21">
        <v>8.4867148022695807E-2</v>
      </c>
      <c r="Q51" s="21">
        <v>0.153507344323627</v>
      </c>
      <c r="R51" s="21">
        <v>5.0277871893111802E-2</v>
      </c>
      <c r="S51" s="21">
        <v>0.32916601326620298</v>
      </c>
      <c r="T51" s="21">
        <v>0.23975694309620599</v>
      </c>
      <c r="U51" s="21">
        <v>4.00147922229208E-2</v>
      </c>
      <c r="V51" s="21">
        <v>-3.2092616958779002E-3</v>
      </c>
      <c r="W51" s="21">
        <v>22.4398636469551</v>
      </c>
      <c r="X51" s="21">
        <v>0.57887640222380699</v>
      </c>
      <c r="Y51" s="21">
        <v>-1</v>
      </c>
      <c r="Z51" s="21">
        <v>-1</v>
      </c>
      <c r="AA51" s="21">
        <v>33.0321732872819</v>
      </c>
      <c r="AB51" s="21">
        <v>0.100272451404467</v>
      </c>
      <c r="AC51" s="21">
        <v>4.1627991656747201E-2</v>
      </c>
      <c r="AD51" s="21">
        <v>6.8940192307458195E-2</v>
      </c>
      <c r="AE51" s="21">
        <v>10.542031768433599</v>
      </c>
      <c r="AF51" s="21">
        <v>-1</v>
      </c>
      <c r="AG51" s="21">
        <v>-1</v>
      </c>
      <c r="AH51" s="21">
        <v>-1</v>
      </c>
      <c r="AI51" s="21">
        <v>-6.4806894010443399E-4</v>
      </c>
      <c r="AJ51" s="21">
        <v>-3.2092616958779002E-3</v>
      </c>
      <c r="AK51" s="21">
        <v>0.108545496552842</v>
      </c>
      <c r="AL51" s="21">
        <v>6.3541779719447203E-2</v>
      </c>
      <c r="AM51" s="21">
        <v>0.14516971361987499</v>
      </c>
      <c r="AN51" s="21">
        <v>6.2411759814733403E-2</v>
      </c>
      <c r="AO51" s="21">
        <v>4.1719703232610899</v>
      </c>
      <c r="AP51" s="21">
        <v>1.87800289396557</v>
      </c>
      <c r="AQ51" s="21">
        <v>25.123777389889501</v>
      </c>
      <c r="AR51" s="21">
        <v>0.60572848688945202</v>
      </c>
      <c r="AS51" s="21">
        <v>0.62360829793938</v>
      </c>
      <c r="AT51" s="21">
        <v>-1</v>
      </c>
      <c r="AU51" s="21">
        <v>-1</v>
      </c>
      <c r="AV51" s="21">
        <v>0.113916196714409</v>
      </c>
      <c r="AW51" s="21">
        <v>41.335809111532598</v>
      </c>
      <c r="AX51" s="21">
        <v>41.001921563142801</v>
      </c>
      <c r="AY51" s="21">
        <v>9.6368259759583505E-2</v>
      </c>
      <c r="AZ51" s="21">
        <v>-14.145392237927799</v>
      </c>
      <c r="BA51" s="26">
        <v>1350</v>
      </c>
    </row>
    <row r="52" spans="1:53" x14ac:dyDescent="0.25">
      <c r="A52">
        <v>6420</v>
      </c>
      <c r="B52" t="s">
        <v>3293</v>
      </c>
      <c r="C52" s="26">
        <v>1</v>
      </c>
      <c r="D52" s="21">
        <v>3.6780808625294901</v>
      </c>
      <c r="E52" s="21">
        <v>2.1757476414710399E-2</v>
      </c>
      <c r="F52" s="21">
        <v>5.7515663270048999E-2</v>
      </c>
      <c r="G52" s="21">
        <v>6.3638324821297304E-2</v>
      </c>
      <c r="H52" s="21">
        <v>4.4731895715573101E-2</v>
      </c>
      <c r="I52" s="21">
        <v>0</v>
      </c>
      <c r="J52" s="21">
        <v>2.6839137429343798</v>
      </c>
      <c r="K52" s="21">
        <v>4.4731895715573101E-2</v>
      </c>
      <c r="L52" s="21">
        <v>-1</v>
      </c>
      <c r="M52" s="21">
        <v>-1</v>
      </c>
      <c r="N52" s="21">
        <v>0.894637914311463</v>
      </c>
      <c r="O52" s="21">
        <v>6.42563293028517</v>
      </c>
      <c r="P52" s="21">
        <v>8.4867148022695807E-2</v>
      </c>
      <c r="Q52" s="21">
        <v>0.153507344323627</v>
      </c>
      <c r="R52" s="21">
        <v>5.0277871893111802E-2</v>
      </c>
      <c r="S52" s="21">
        <v>0.32916601326620298</v>
      </c>
      <c r="T52" s="21">
        <v>0.23975694309620599</v>
      </c>
      <c r="U52" s="21">
        <v>4.00147922229208E-2</v>
      </c>
      <c r="V52" s="21">
        <v>-3.2092616958779002E-3</v>
      </c>
      <c r="W52" s="21">
        <v>22.4398636469551</v>
      </c>
      <c r="X52" s="21">
        <v>0.57887640222380699</v>
      </c>
      <c r="Y52" s="21">
        <v>-1</v>
      </c>
      <c r="Z52" s="21">
        <v>-1</v>
      </c>
      <c r="AA52" s="21">
        <v>33.0321732872819</v>
      </c>
      <c r="AB52" s="21">
        <v>0.100272451404467</v>
      </c>
      <c r="AC52" s="21">
        <v>4.1627991656747201E-2</v>
      </c>
      <c r="AD52" s="21">
        <v>6.8940192307458195E-2</v>
      </c>
      <c r="AE52" s="21">
        <v>10.542031768433599</v>
      </c>
      <c r="AF52" s="21">
        <v>-1</v>
      </c>
      <c r="AG52" s="21">
        <v>-1</v>
      </c>
      <c r="AH52" s="21">
        <v>-1</v>
      </c>
      <c r="AI52" s="21">
        <v>-6.4806894010443399E-4</v>
      </c>
      <c r="AJ52" s="21">
        <v>-3.2092616958779002E-3</v>
      </c>
      <c r="AK52" s="21">
        <v>0.108545496552842</v>
      </c>
      <c r="AL52" s="21">
        <v>6.3541779719447203E-2</v>
      </c>
      <c r="AM52" s="21">
        <v>0.14516971361987499</v>
      </c>
      <c r="AN52" s="21">
        <v>6.2411759814733403E-2</v>
      </c>
      <c r="AO52" s="21">
        <v>4.1719703232610899</v>
      </c>
      <c r="AP52" s="21">
        <v>1.87800289396557</v>
      </c>
      <c r="AQ52" s="21">
        <v>25.123777389889501</v>
      </c>
      <c r="AR52" s="21">
        <v>0.60572848688945202</v>
      </c>
      <c r="AS52" s="21">
        <v>0.62360829793938</v>
      </c>
      <c r="AT52" s="21">
        <v>-1</v>
      </c>
      <c r="AU52" s="21">
        <v>-1</v>
      </c>
      <c r="AV52" s="21">
        <v>0.113916196714409</v>
      </c>
      <c r="AW52" s="21">
        <v>41.335809111532598</v>
      </c>
      <c r="AX52" s="21">
        <v>41.001921563142801</v>
      </c>
      <c r="AY52" s="21">
        <v>9.6368259759583505E-2</v>
      </c>
      <c r="AZ52" s="21">
        <v>-14.145392237927799</v>
      </c>
      <c r="BA52" s="26">
        <v>1350</v>
      </c>
    </row>
    <row r="53" spans="1:53" x14ac:dyDescent="0.25">
      <c r="A53">
        <v>6455</v>
      </c>
      <c r="B53" t="s">
        <v>3322</v>
      </c>
      <c r="C53" s="26">
        <v>1</v>
      </c>
      <c r="D53" s="21">
        <v>3.6780808625294901</v>
      </c>
      <c r="E53" s="21">
        <v>2.1757476414710399E-2</v>
      </c>
      <c r="F53" s="21">
        <v>5.7515663270048999E-2</v>
      </c>
      <c r="G53" s="21">
        <v>6.3638324821297304E-2</v>
      </c>
      <c r="H53" s="21">
        <v>4.4731895715573101E-2</v>
      </c>
      <c r="I53" s="21">
        <v>0</v>
      </c>
      <c r="J53" s="21">
        <v>2.6839137429343798</v>
      </c>
      <c r="K53" s="21">
        <v>4.4731895715573101E-2</v>
      </c>
      <c r="L53" s="21">
        <v>-1</v>
      </c>
      <c r="M53" s="21">
        <v>-1</v>
      </c>
      <c r="N53" s="21">
        <v>0.894637914311463</v>
      </c>
      <c r="O53" s="21">
        <v>6.42563293028517</v>
      </c>
      <c r="P53" s="21">
        <v>8.4867148022695807E-2</v>
      </c>
      <c r="Q53" s="21">
        <v>0.153507344323627</v>
      </c>
      <c r="R53" s="21">
        <v>5.0277871893111802E-2</v>
      </c>
      <c r="S53" s="21">
        <v>0.32916601326620298</v>
      </c>
      <c r="T53" s="21">
        <v>0.23975694309620599</v>
      </c>
      <c r="U53" s="21">
        <v>4.00147922229208E-2</v>
      </c>
      <c r="V53" s="21">
        <v>-3.2092616958779002E-3</v>
      </c>
      <c r="W53" s="21">
        <v>22.4398636469551</v>
      </c>
      <c r="X53" s="21">
        <v>0.57887640222380699</v>
      </c>
      <c r="Y53" s="21">
        <v>-1</v>
      </c>
      <c r="Z53" s="21">
        <v>-1</v>
      </c>
      <c r="AA53" s="21">
        <v>33.0321732872819</v>
      </c>
      <c r="AB53" s="21">
        <v>0.100272451404467</v>
      </c>
      <c r="AC53" s="21">
        <v>4.1627991656747201E-2</v>
      </c>
      <c r="AD53" s="21">
        <v>6.8940192307458195E-2</v>
      </c>
      <c r="AE53" s="21">
        <v>10.542031768433599</v>
      </c>
      <c r="AF53" s="21">
        <v>-1</v>
      </c>
      <c r="AG53" s="21">
        <v>-1</v>
      </c>
      <c r="AH53" s="21">
        <v>-1</v>
      </c>
      <c r="AI53" s="21">
        <v>-6.4806894010443399E-4</v>
      </c>
      <c r="AJ53" s="21">
        <v>-3.2092616958779002E-3</v>
      </c>
      <c r="AK53" s="21">
        <v>0.108545496552842</v>
      </c>
      <c r="AL53" s="21">
        <v>6.3541779719447203E-2</v>
      </c>
      <c r="AM53" s="21">
        <v>0.14516971361987499</v>
      </c>
      <c r="AN53" s="21">
        <v>6.2411759814733403E-2</v>
      </c>
      <c r="AO53" s="21">
        <v>4.1719703232610899</v>
      </c>
      <c r="AP53" s="21">
        <v>1.87800289396557</v>
      </c>
      <c r="AQ53" s="21">
        <v>25.123777389889501</v>
      </c>
      <c r="AR53" s="21">
        <v>0.60572848688945202</v>
      </c>
      <c r="AS53" s="21">
        <v>0.62360829793938</v>
      </c>
      <c r="AT53" s="21">
        <v>-1</v>
      </c>
      <c r="AU53" s="21">
        <v>-1</v>
      </c>
      <c r="AV53" s="21">
        <v>0.113916196714409</v>
      </c>
      <c r="AW53" s="21">
        <v>41.335809111532598</v>
      </c>
      <c r="AX53" s="21">
        <v>41.001921563142801</v>
      </c>
      <c r="AY53" s="21">
        <v>9.6368259759583505E-2</v>
      </c>
      <c r="AZ53" s="21">
        <v>-14.145392237927799</v>
      </c>
      <c r="BA53" s="26">
        <v>1350</v>
      </c>
    </row>
    <row r="54" spans="1:53" x14ac:dyDescent="0.25">
      <c r="A54">
        <v>6467</v>
      </c>
      <c r="B54" t="s">
        <v>1906</v>
      </c>
      <c r="C54" s="26">
        <v>1</v>
      </c>
      <c r="D54" s="21">
        <v>3.6780808625294901</v>
      </c>
      <c r="E54" s="21">
        <v>2.1757476414710399E-2</v>
      </c>
      <c r="F54" s="21">
        <v>5.7515663270048999E-2</v>
      </c>
      <c r="G54" s="21">
        <v>6.3638324821297304E-2</v>
      </c>
      <c r="H54" s="21">
        <v>4.4731895715573101E-2</v>
      </c>
      <c r="I54" s="21">
        <v>0</v>
      </c>
      <c r="J54" s="21">
        <v>2.6839137429343798</v>
      </c>
      <c r="K54" s="21">
        <v>4.4731895715573101E-2</v>
      </c>
      <c r="L54" s="21">
        <v>-1</v>
      </c>
      <c r="M54" s="21">
        <v>-1</v>
      </c>
      <c r="N54" s="21">
        <v>0.894637914311463</v>
      </c>
      <c r="O54" s="21">
        <v>6.42563293028517</v>
      </c>
      <c r="P54" s="21">
        <v>8.4867148022695807E-2</v>
      </c>
      <c r="Q54" s="21">
        <v>0.153507344323627</v>
      </c>
      <c r="R54" s="21">
        <v>5.0277871893111802E-2</v>
      </c>
      <c r="S54" s="21">
        <v>0.32916601326620298</v>
      </c>
      <c r="T54" s="21">
        <v>0.23975694309620599</v>
      </c>
      <c r="U54" s="21">
        <v>4.00147922229208E-2</v>
      </c>
      <c r="V54" s="21">
        <v>-3.2092616958779002E-3</v>
      </c>
      <c r="W54" s="21">
        <v>22.4398636469551</v>
      </c>
      <c r="X54" s="21">
        <v>0.57887640222380699</v>
      </c>
      <c r="Y54" s="21">
        <v>-1</v>
      </c>
      <c r="Z54" s="21">
        <v>-1</v>
      </c>
      <c r="AA54" s="21">
        <v>33.0321732872819</v>
      </c>
      <c r="AB54" s="21">
        <v>0.100272451404467</v>
      </c>
      <c r="AC54" s="21">
        <v>4.1627991656747201E-2</v>
      </c>
      <c r="AD54" s="21">
        <v>6.8940192307458195E-2</v>
      </c>
      <c r="AE54" s="21">
        <v>10.542031768433599</v>
      </c>
      <c r="AF54" s="21">
        <v>-1</v>
      </c>
      <c r="AG54" s="21">
        <v>-1</v>
      </c>
      <c r="AH54" s="21">
        <v>-1</v>
      </c>
      <c r="AI54" s="21">
        <v>-6.4806894010443399E-4</v>
      </c>
      <c r="AJ54" s="21">
        <v>-3.2092616958779002E-3</v>
      </c>
      <c r="AK54" s="21">
        <v>0.108545496552842</v>
      </c>
      <c r="AL54" s="21">
        <v>6.3541779719447203E-2</v>
      </c>
      <c r="AM54" s="21">
        <v>0.14516971361987499</v>
      </c>
      <c r="AN54" s="21">
        <v>6.2411759814733403E-2</v>
      </c>
      <c r="AO54" s="21">
        <v>4.1719703232610899</v>
      </c>
      <c r="AP54" s="21">
        <v>1.87800289396557</v>
      </c>
      <c r="AQ54" s="21">
        <v>25.123777389889501</v>
      </c>
      <c r="AR54" s="21">
        <v>0.60572848688945202</v>
      </c>
      <c r="AS54" s="21">
        <v>0.62360829793938</v>
      </c>
      <c r="AT54" s="21">
        <v>-1</v>
      </c>
      <c r="AU54" s="21">
        <v>-1</v>
      </c>
      <c r="AV54" s="21">
        <v>0.113916196714409</v>
      </c>
      <c r="AW54" s="21">
        <v>41.335809111532598</v>
      </c>
      <c r="AX54" s="21">
        <v>41.001921563142801</v>
      </c>
      <c r="AY54" s="21">
        <v>9.6368259759583505E-2</v>
      </c>
      <c r="AZ54" s="21">
        <v>-14.145392237927799</v>
      </c>
      <c r="BA54" s="26">
        <v>1350</v>
      </c>
    </row>
    <row r="55" spans="1:53" x14ac:dyDescent="0.25">
      <c r="A55">
        <v>6536</v>
      </c>
      <c r="B55" t="s">
        <v>3383</v>
      </c>
      <c r="C55" s="26">
        <v>1</v>
      </c>
      <c r="D55" s="21">
        <v>3.6780808625294901</v>
      </c>
      <c r="E55" s="21">
        <v>2.1757476414710399E-2</v>
      </c>
      <c r="F55" s="21">
        <v>5.7515663270048999E-2</v>
      </c>
      <c r="G55" s="21">
        <v>6.3638324821297304E-2</v>
      </c>
      <c r="H55" s="21">
        <v>4.4731895715573101E-2</v>
      </c>
      <c r="I55" s="21">
        <v>0</v>
      </c>
      <c r="J55" s="21">
        <v>2.6839137429343798</v>
      </c>
      <c r="K55" s="21">
        <v>4.4731895715573101E-2</v>
      </c>
      <c r="L55" s="21">
        <v>-1</v>
      </c>
      <c r="M55" s="21">
        <v>-1</v>
      </c>
      <c r="N55" s="21">
        <v>0.894637914311463</v>
      </c>
      <c r="O55" s="21">
        <v>6.42563293028517</v>
      </c>
      <c r="P55" s="21">
        <v>8.4867148022695807E-2</v>
      </c>
      <c r="Q55" s="21">
        <v>0.153507344323627</v>
      </c>
      <c r="R55" s="21">
        <v>5.0277871893111802E-2</v>
      </c>
      <c r="S55" s="21">
        <v>0.32916601326620298</v>
      </c>
      <c r="T55" s="21">
        <v>0.23975694309620599</v>
      </c>
      <c r="U55" s="21">
        <v>4.00147922229208E-2</v>
      </c>
      <c r="V55" s="21">
        <v>-3.2092616958779002E-3</v>
      </c>
      <c r="W55" s="21">
        <v>22.4398636469551</v>
      </c>
      <c r="X55" s="21">
        <v>0.57887640222380699</v>
      </c>
      <c r="Y55" s="21">
        <v>-1</v>
      </c>
      <c r="Z55" s="21">
        <v>-1</v>
      </c>
      <c r="AA55" s="21">
        <v>33.0321732872819</v>
      </c>
      <c r="AB55" s="21">
        <v>0.100272451404467</v>
      </c>
      <c r="AC55" s="21">
        <v>4.1627991656747201E-2</v>
      </c>
      <c r="AD55" s="21">
        <v>6.8940192307458195E-2</v>
      </c>
      <c r="AE55" s="21">
        <v>10.542031768433599</v>
      </c>
      <c r="AF55" s="21">
        <v>-1</v>
      </c>
      <c r="AG55" s="21">
        <v>-1</v>
      </c>
      <c r="AH55" s="21">
        <v>-1</v>
      </c>
      <c r="AI55" s="21">
        <v>-6.4806894010443399E-4</v>
      </c>
      <c r="AJ55" s="21">
        <v>-3.2092616958779002E-3</v>
      </c>
      <c r="AK55" s="21">
        <v>0.108545496552842</v>
      </c>
      <c r="AL55" s="21">
        <v>6.3541779719447203E-2</v>
      </c>
      <c r="AM55" s="21">
        <v>0.14516971361987499</v>
      </c>
      <c r="AN55" s="21">
        <v>6.2411759814733403E-2</v>
      </c>
      <c r="AO55" s="21">
        <v>4.1719703232610899</v>
      </c>
      <c r="AP55" s="21">
        <v>1.87800289396557</v>
      </c>
      <c r="AQ55" s="21">
        <v>25.123777389889501</v>
      </c>
      <c r="AR55" s="21">
        <v>0.60572848688945202</v>
      </c>
      <c r="AS55" s="21">
        <v>0.62360829793938</v>
      </c>
      <c r="AT55" s="21">
        <v>-1</v>
      </c>
      <c r="AU55" s="21">
        <v>-1</v>
      </c>
      <c r="AV55" s="21">
        <v>0.113916196714409</v>
      </c>
      <c r="AW55" s="21">
        <v>41.335809111532598</v>
      </c>
      <c r="AX55" s="21">
        <v>41.001921563142801</v>
      </c>
      <c r="AY55" s="21">
        <v>9.6368259759583505E-2</v>
      </c>
      <c r="AZ55" s="21">
        <v>-14.145392237927799</v>
      </c>
      <c r="BA55" s="26">
        <v>1350</v>
      </c>
    </row>
    <row r="56" spans="1:53" x14ac:dyDescent="0.25">
      <c r="A56">
        <v>6630</v>
      </c>
      <c r="B56" t="s">
        <v>3458</v>
      </c>
      <c r="C56" s="26">
        <v>1</v>
      </c>
      <c r="D56" s="21">
        <v>3.6780808625294901</v>
      </c>
      <c r="E56" s="21">
        <v>2.1757476414710399E-2</v>
      </c>
      <c r="F56" s="21">
        <v>5.7515663270048999E-2</v>
      </c>
      <c r="G56" s="21">
        <v>6.3638324821297304E-2</v>
      </c>
      <c r="H56" s="21">
        <v>4.4731895715573101E-2</v>
      </c>
      <c r="I56" s="21">
        <v>0</v>
      </c>
      <c r="J56" s="21">
        <v>2.6839137429343798</v>
      </c>
      <c r="K56" s="21">
        <v>4.4731895715573101E-2</v>
      </c>
      <c r="L56" s="21">
        <v>-1</v>
      </c>
      <c r="M56" s="21">
        <v>-1</v>
      </c>
      <c r="N56" s="21">
        <v>0.894637914311463</v>
      </c>
      <c r="O56" s="21">
        <v>6.42563293028517</v>
      </c>
      <c r="P56" s="21">
        <v>8.4867148022695807E-2</v>
      </c>
      <c r="Q56" s="21">
        <v>0.153507344323627</v>
      </c>
      <c r="R56" s="21">
        <v>5.0277871893111802E-2</v>
      </c>
      <c r="S56" s="21">
        <v>0.32916601326620298</v>
      </c>
      <c r="T56" s="21">
        <v>0.23975694309620599</v>
      </c>
      <c r="U56" s="21">
        <v>4.00147922229208E-2</v>
      </c>
      <c r="V56" s="21">
        <v>-3.2092616958779002E-3</v>
      </c>
      <c r="W56" s="21">
        <v>22.4398636469551</v>
      </c>
      <c r="X56" s="21">
        <v>0.57887640222380699</v>
      </c>
      <c r="Y56" s="21">
        <v>-1</v>
      </c>
      <c r="Z56" s="21">
        <v>-1</v>
      </c>
      <c r="AA56" s="21">
        <v>33.0321732872819</v>
      </c>
      <c r="AB56" s="21">
        <v>0.100272451404467</v>
      </c>
      <c r="AC56" s="21">
        <v>4.1627991656747201E-2</v>
      </c>
      <c r="AD56" s="21">
        <v>6.8940192307458195E-2</v>
      </c>
      <c r="AE56" s="21">
        <v>10.542031768433599</v>
      </c>
      <c r="AF56" s="21">
        <v>-1</v>
      </c>
      <c r="AG56" s="21">
        <v>-1</v>
      </c>
      <c r="AH56" s="21">
        <v>-1</v>
      </c>
      <c r="AI56" s="21">
        <v>-6.4806894010443399E-4</v>
      </c>
      <c r="AJ56" s="21">
        <v>-3.2092616958779002E-3</v>
      </c>
      <c r="AK56" s="21">
        <v>0.108545496552842</v>
      </c>
      <c r="AL56" s="21">
        <v>6.3541779719447203E-2</v>
      </c>
      <c r="AM56" s="21">
        <v>0.14516971361987499</v>
      </c>
      <c r="AN56" s="21">
        <v>6.2411759814733403E-2</v>
      </c>
      <c r="AO56" s="21">
        <v>4.1719703232610899</v>
      </c>
      <c r="AP56" s="21">
        <v>1.87800289396557</v>
      </c>
      <c r="AQ56" s="21">
        <v>25.123777389889501</v>
      </c>
      <c r="AR56" s="21">
        <v>0.60572848688945202</v>
      </c>
      <c r="AS56" s="21">
        <v>0.62360829793938</v>
      </c>
      <c r="AT56" s="21">
        <v>-1</v>
      </c>
      <c r="AU56" s="21">
        <v>-1</v>
      </c>
      <c r="AV56" s="21">
        <v>0.113916196714409</v>
      </c>
      <c r="AW56" s="21">
        <v>41.335809111532598</v>
      </c>
      <c r="AX56" s="21">
        <v>41.001921563142801</v>
      </c>
      <c r="AY56" s="21">
        <v>9.6368259759583505E-2</v>
      </c>
      <c r="AZ56" s="21">
        <v>-14.145392237927799</v>
      </c>
      <c r="BA56" s="26">
        <v>1350</v>
      </c>
    </row>
    <row r="57" spans="1:53" x14ac:dyDescent="0.25">
      <c r="C57" s="26"/>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6"/>
    </row>
    <row r="58" spans="1:53" x14ac:dyDescent="0.25">
      <c r="C58" s="26"/>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6"/>
    </row>
    <row r="59" spans="1:53" x14ac:dyDescent="0.25">
      <c r="C59" s="26"/>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6"/>
    </row>
    <row r="60" spans="1:53" x14ac:dyDescent="0.25">
      <c r="C60" s="26"/>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6"/>
    </row>
    <row r="61" spans="1:53" x14ac:dyDescent="0.25">
      <c r="C61" s="26"/>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6"/>
    </row>
    <row r="62" spans="1:53" x14ac:dyDescent="0.25">
      <c r="C62" s="26"/>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6"/>
    </row>
    <row r="63" spans="1:53" x14ac:dyDescent="0.25">
      <c r="C63" s="26"/>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6"/>
    </row>
    <row r="64" spans="1:53" x14ac:dyDescent="0.25">
      <c r="C64" s="26"/>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6"/>
    </row>
    <row r="65" spans="3:53" x14ac:dyDescent="0.25">
      <c r="C65" s="26"/>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6"/>
    </row>
    <row r="66" spans="3:53" x14ac:dyDescent="0.25">
      <c r="C66" s="26"/>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6"/>
    </row>
    <row r="67" spans="3:53" x14ac:dyDescent="0.25">
      <c r="C67" s="26"/>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6"/>
    </row>
    <row r="68" spans="3:53" x14ac:dyDescent="0.25">
      <c r="C68" s="26"/>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6"/>
    </row>
    <row r="69" spans="3:53" x14ac:dyDescent="0.25">
      <c r="C69" s="26"/>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6"/>
    </row>
    <row r="70" spans="3:53" x14ac:dyDescent="0.25">
      <c r="C70" s="26"/>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6"/>
    </row>
    <row r="71" spans="3:53" x14ac:dyDescent="0.25">
      <c r="C71" s="26"/>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6"/>
    </row>
    <row r="72" spans="3:53" x14ac:dyDescent="0.25">
      <c r="C72" s="26"/>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6"/>
    </row>
    <row r="73" spans="3:53" x14ac:dyDescent="0.25">
      <c r="C73" s="26"/>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6"/>
    </row>
    <row r="74" spans="3:53" x14ac:dyDescent="0.25">
      <c r="C74" s="26"/>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6"/>
    </row>
    <row r="75" spans="3:53" x14ac:dyDescent="0.25">
      <c r="C75" s="26"/>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6"/>
    </row>
    <row r="76" spans="3:53" x14ac:dyDescent="0.25">
      <c r="C76" s="26"/>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6"/>
    </row>
    <row r="77" spans="3:53" x14ac:dyDescent="0.25">
      <c r="C77" s="26"/>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6"/>
    </row>
    <row r="78" spans="3:53" x14ac:dyDescent="0.25">
      <c r="C78" s="26"/>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6"/>
    </row>
    <row r="79" spans="3:53" x14ac:dyDescent="0.25">
      <c r="C79" s="26"/>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6"/>
    </row>
    <row r="80" spans="3:53" x14ac:dyDescent="0.25">
      <c r="C80" s="26"/>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6"/>
    </row>
    <row r="81" spans="3:53" x14ac:dyDescent="0.25">
      <c r="C81" s="26"/>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6"/>
    </row>
    <row r="82" spans="3:53" x14ac:dyDescent="0.25">
      <c r="C82" s="26"/>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6"/>
    </row>
    <row r="83" spans="3:53" x14ac:dyDescent="0.25">
      <c r="C83" s="26"/>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6"/>
    </row>
    <row r="84" spans="3:53" x14ac:dyDescent="0.25">
      <c r="C84" s="26"/>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6"/>
    </row>
    <row r="85" spans="3:53" x14ac:dyDescent="0.25">
      <c r="C85" s="26"/>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6"/>
    </row>
    <row r="86" spans="3:53" x14ac:dyDescent="0.25">
      <c r="C86" s="26"/>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6"/>
    </row>
    <row r="87" spans="3:53" x14ac:dyDescent="0.25">
      <c r="C87" s="26"/>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6"/>
    </row>
    <row r="88" spans="3:53" x14ac:dyDescent="0.25">
      <c r="C88" s="26"/>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6"/>
    </row>
    <row r="89" spans="3:53" x14ac:dyDescent="0.25">
      <c r="C89" s="26"/>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6"/>
    </row>
    <row r="90" spans="3:53" x14ac:dyDescent="0.25">
      <c r="C90" s="26"/>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6"/>
    </row>
    <row r="91" spans="3:53" x14ac:dyDescent="0.25">
      <c r="C91" s="26"/>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6"/>
    </row>
    <row r="92" spans="3:53" x14ac:dyDescent="0.25">
      <c r="C92" s="26"/>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6"/>
    </row>
    <row r="93" spans="3:53" x14ac:dyDescent="0.25">
      <c r="C93" s="26"/>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6"/>
    </row>
    <row r="94" spans="3:53" x14ac:dyDescent="0.25">
      <c r="C94" s="26"/>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6"/>
    </row>
    <row r="95" spans="3:53" x14ac:dyDescent="0.25">
      <c r="C95" s="26"/>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6"/>
    </row>
    <row r="96" spans="3:53" x14ac:dyDescent="0.25">
      <c r="C96" s="26"/>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6"/>
    </row>
    <row r="97" spans="3:53" x14ac:dyDescent="0.25">
      <c r="C97" s="26"/>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6"/>
    </row>
    <row r="98" spans="3:53" x14ac:dyDescent="0.25">
      <c r="C98" s="26"/>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6"/>
    </row>
    <row r="99" spans="3:53" x14ac:dyDescent="0.25">
      <c r="C99" s="26"/>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6"/>
    </row>
    <row r="100" spans="3:53" x14ac:dyDescent="0.25">
      <c r="C100" s="26"/>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6"/>
    </row>
    <row r="101" spans="3:53" x14ac:dyDescent="0.25">
      <c r="C101" s="26"/>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6"/>
    </row>
    <row r="102" spans="3:53" x14ac:dyDescent="0.25">
      <c r="C102" s="26"/>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6"/>
    </row>
    <row r="103" spans="3:53" x14ac:dyDescent="0.25">
      <c r="C103" s="26"/>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6"/>
    </row>
    <row r="104" spans="3:53" x14ac:dyDescent="0.25">
      <c r="C104" s="26"/>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6"/>
    </row>
    <row r="105" spans="3:53" x14ac:dyDescent="0.25">
      <c r="C105" s="26"/>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6"/>
    </row>
    <row r="106" spans="3:53" x14ac:dyDescent="0.25">
      <c r="C106" s="26"/>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6"/>
    </row>
    <row r="107" spans="3:53" x14ac:dyDescent="0.25">
      <c r="C107" s="26"/>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6"/>
    </row>
    <row r="108" spans="3:53" x14ac:dyDescent="0.25">
      <c r="C108" s="26"/>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6"/>
    </row>
    <row r="109" spans="3:53" x14ac:dyDescent="0.25">
      <c r="C109" s="26"/>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6"/>
    </row>
    <row r="110" spans="3:53" x14ac:dyDescent="0.25">
      <c r="C110" s="26"/>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6"/>
    </row>
    <row r="111" spans="3:53" x14ac:dyDescent="0.25">
      <c r="C111" s="26"/>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6"/>
    </row>
    <row r="112" spans="3:53" x14ac:dyDescent="0.25">
      <c r="C112" s="26"/>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6"/>
    </row>
    <row r="113" spans="3:53" x14ac:dyDescent="0.25">
      <c r="C113" s="26"/>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6"/>
    </row>
    <row r="114" spans="3:53" x14ac:dyDescent="0.25">
      <c r="C114" s="26"/>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6"/>
    </row>
    <row r="115" spans="3:53" x14ac:dyDescent="0.25">
      <c r="C115" s="26"/>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6"/>
    </row>
    <row r="116" spans="3:53" x14ac:dyDescent="0.25">
      <c r="C116" s="26"/>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6"/>
    </row>
    <row r="117" spans="3:53" x14ac:dyDescent="0.25">
      <c r="C117" s="26"/>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6"/>
    </row>
    <row r="118" spans="3:53" x14ac:dyDescent="0.25">
      <c r="C118" s="26"/>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6"/>
    </row>
    <row r="119" spans="3:53" x14ac:dyDescent="0.25">
      <c r="C119" s="26"/>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6"/>
    </row>
    <row r="120" spans="3:53" x14ac:dyDescent="0.25">
      <c r="C120" s="26"/>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6"/>
    </row>
    <row r="121" spans="3:53" x14ac:dyDescent="0.25">
      <c r="C121" s="26"/>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6"/>
    </row>
    <row r="122" spans="3:53" x14ac:dyDescent="0.25">
      <c r="C122" s="26"/>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6"/>
    </row>
    <row r="123" spans="3:53" x14ac:dyDescent="0.25">
      <c r="C123" s="26"/>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6"/>
    </row>
    <row r="124" spans="3:53" x14ac:dyDescent="0.25">
      <c r="C124" s="26"/>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6"/>
    </row>
    <row r="125" spans="3:53" x14ac:dyDescent="0.25">
      <c r="C125" s="26"/>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6"/>
    </row>
    <row r="126" spans="3:53" x14ac:dyDescent="0.25">
      <c r="C126" s="26"/>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6"/>
    </row>
    <row r="127" spans="3:53" x14ac:dyDescent="0.25">
      <c r="C127" s="26"/>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6"/>
    </row>
    <row r="128" spans="3:53" x14ac:dyDescent="0.25">
      <c r="C128" s="26"/>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6"/>
    </row>
    <row r="129" spans="3:53" x14ac:dyDescent="0.25">
      <c r="C129" s="26"/>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6"/>
    </row>
    <row r="130" spans="3:53" x14ac:dyDescent="0.25">
      <c r="C130" s="26"/>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6"/>
    </row>
    <row r="131" spans="3:53" x14ac:dyDescent="0.25">
      <c r="C131" s="26"/>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6"/>
    </row>
    <row r="132" spans="3:53" x14ac:dyDescent="0.25">
      <c r="C132" s="26"/>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6"/>
    </row>
    <row r="133" spans="3:53" x14ac:dyDescent="0.25">
      <c r="C133" s="26"/>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6"/>
    </row>
    <row r="134" spans="3:53" x14ac:dyDescent="0.25">
      <c r="C134" s="26"/>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6"/>
    </row>
    <row r="135" spans="3:53" x14ac:dyDescent="0.25">
      <c r="C135" s="26"/>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6"/>
    </row>
    <row r="136" spans="3:53" x14ac:dyDescent="0.25">
      <c r="C136" s="26"/>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6"/>
    </row>
    <row r="137" spans="3:53" x14ac:dyDescent="0.25">
      <c r="C137" s="26"/>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6"/>
    </row>
    <row r="138" spans="3:53" x14ac:dyDescent="0.25">
      <c r="C138" s="26"/>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6"/>
    </row>
    <row r="139" spans="3:53" x14ac:dyDescent="0.25">
      <c r="C139" s="26"/>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6"/>
    </row>
    <row r="140" spans="3:53" x14ac:dyDescent="0.25">
      <c r="C140" s="26"/>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6"/>
    </row>
    <row r="141" spans="3:53" x14ac:dyDescent="0.25">
      <c r="C141" s="26"/>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6"/>
    </row>
    <row r="142" spans="3:53" x14ac:dyDescent="0.25">
      <c r="C142" s="26"/>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6"/>
    </row>
    <row r="143" spans="3:53" x14ac:dyDescent="0.25">
      <c r="C143" s="26"/>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6"/>
    </row>
    <row r="144" spans="3:53" x14ac:dyDescent="0.25">
      <c r="C144" s="26"/>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6"/>
    </row>
    <row r="145" spans="3:53" x14ac:dyDescent="0.25">
      <c r="C145" s="26"/>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6"/>
    </row>
    <row r="146" spans="3:53" x14ac:dyDescent="0.25">
      <c r="C146" s="26"/>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6"/>
    </row>
    <row r="147" spans="3:53" x14ac:dyDescent="0.25">
      <c r="C147" s="26"/>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6"/>
    </row>
    <row r="148" spans="3:53" x14ac:dyDescent="0.25">
      <c r="C148" s="26"/>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6"/>
    </row>
    <row r="149" spans="3:53" x14ac:dyDescent="0.25">
      <c r="C149" s="26"/>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6"/>
    </row>
    <row r="150" spans="3:53" x14ac:dyDescent="0.25">
      <c r="C150" s="26"/>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6"/>
    </row>
    <row r="151" spans="3:53" x14ac:dyDescent="0.25">
      <c r="C151" s="26"/>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6"/>
    </row>
    <row r="152" spans="3:53" x14ac:dyDescent="0.25">
      <c r="C152" s="26"/>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6"/>
    </row>
    <row r="153" spans="3:53" x14ac:dyDescent="0.25">
      <c r="C153" s="26"/>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6"/>
    </row>
    <row r="154" spans="3:53" x14ac:dyDescent="0.25">
      <c r="C154" s="26"/>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6"/>
    </row>
    <row r="155" spans="3:53" x14ac:dyDescent="0.25">
      <c r="C155" s="26"/>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6"/>
    </row>
    <row r="156" spans="3:53" x14ac:dyDescent="0.25">
      <c r="C156" s="26"/>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6"/>
    </row>
    <row r="157" spans="3:53" x14ac:dyDescent="0.25">
      <c r="C157" s="26"/>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6"/>
    </row>
    <row r="158" spans="3:53" x14ac:dyDescent="0.25">
      <c r="C158" s="26"/>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6"/>
    </row>
    <row r="159" spans="3:53" x14ac:dyDescent="0.25">
      <c r="C159" s="26"/>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6"/>
    </row>
    <row r="160" spans="3:53" x14ac:dyDescent="0.25">
      <c r="C160" s="26"/>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6"/>
    </row>
  </sheetData>
  <autoFilter ref="A2:BA2">
    <sortState ref="A3:BA49">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56"/>
  <sheetViews>
    <sheetView workbookViewId="0">
      <pane xSplit="2" ySplit="2" topLeftCell="AV29" activePane="bottomRight" state="frozen"/>
      <selection activeCell="I9" sqref="I9"/>
      <selection pane="topRight" activeCell="I9" sqref="I9"/>
      <selection pane="bottomLeft" activeCell="I9" sqref="I9"/>
      <selection pane="bottomRight" activeCell="AZ38" sqref="AZ38"/>
    </sheetView>
  </sheetViews>
  <sheetFormatPr defaultRowHeight="15" x14ac:dyDescent="0.25"/>
  <cols>
    <col min="1" max="1" width="6.28515625" customWidth="1"/>
    <col min="2" max="2" width="36.140625" customWidth="1"/>
    <col min="3" max="95" width="6.28515625" customWidth="1"/>
  </cols>
  <sheetData>
    <row r="1" spans="1:52" x14ac:dyDescent="0.25">
      <c r="A1" t="s">
        <v>3593</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167</v>
      </c>
      <c r="B3" t="s">
        <v>521</v>
      </c>
      <c r="C3">
        <v>4.0184614639091327</v>
      </c>
      <c r="D3">
        <v>0</v>
      </c>
      <c r="E3">
        <v>1.1678556496555026</v>
      </c>
      <c r="F3">
        <v>1.1678556496555026</v>
      </c>
      <c r="G3">
        <v>-0.13488992510571871</v>
      </c>
      <c r="H3">
        <v>0</v>
      </c>
      <c r="I3">
        <v>-8.0933955063431302</v>
      </c>
      <c r="J3">
        <v>-0.13488992510571871</v>
      </c>
      <c r="K3">
        <v>-1.0000000000000009</v>
      </c>
      <c r="L3">
        <v>-1.0000000000000009</v>
      </c>
      <c r="M3">
        <v>-2.697798502114376</v>
      </c>
      <c r="N3">
        <v>-2.9070783927784998</v>
      </c>
      <c r="O3">
        <v>-0.81675691569328723</v>
      </c>
      <c r="P3">
        <v>-0.60568990724224658</v>
      </c>
      <c r="Q3">
        <v>-0.24361550579190722</v>
      </c>
      <c r="R3">
        <v>0.33333333333333398</v>
      </c>
      <c r="S3">
        <v>0.26804568153897462</v>
      </c>
      <c r="T3">
        <v>0.24065574626722766</v>
      </c>
      <c r="U3">
        <v>0.11571097345738827</v>
      </c>
      <c r="V3">
        <v>43.705426388105685</v>
      </c>
      <c r="W3">
        <v>2.3278701139969051</v>
      </c>
      <c r="X3">
        <v>-1.0000000000000009</v>
      </c>
      <c r="Y3">
        <v>-1.0000000000000009</v>
      </c>
      <c r="Z3">
        <v>42.779202107715442</v>
      </c>
      <c r="AA3">
        <v>4.2286800199560812E-2</v>
      </c>
      <c r="AB3">
        <v>1.1099225262560422E-2</v>
      </c>
      <c r="AC3">
        <v>-6.7038200954088703E-2</v>
      </c>
      <c r="AD3">
        <v>-0.68260877459836899</v>
      </c>
      <c r="AE3">
        <v>-1.0000000000000009</v>
      </c>
      <c r="AF3">
        <v>-1.0000000000000009</v>
      </c>
      <c r="AG3">
        <v>-1.0000000000000009</v>
      </c>
      <c r="AH3">
        <v>0</v>
      </c>
      <c r="AI3">
        <v>0.11571097345738827</v>
      </c>
      <c r="AJ3">
        <v>-7.1560397695579939E-2</v>
      </c>
      <c r="AK3">
        <v>0.31776974694533999</v>
      </c>
      <c r="AL3">
        <v>-5.1112222465494336E-2</v>
      </c>
      <c r="AM3">
        <v>0.47953129954126916</v>
      </c>
      <c r="AN3">
        <v>-1.635607550115258</v>
      </c>
      <c r="AO3">
        <v>13.577131223258419</v>
      </c>
      <c r="AP3">
        <v>35.612030881762593</v>
      </c>
      <c r="AQ3">
        <v>0.95774573459692447</v>
      </c>
      <c r="AR3">
        <v>2.1929801888911875</v>
      </c>
      <c r="AS3">
        <v>-1.0000000000000009</v>
      </c>
      <c r="AT3">
        <v>-1.0000000000000009</v>
      </c>
      <c r="AU3">
        <v>0.92424014386359554</v>
      </c>
      <c r="AV3">
        <v>53.449254938195324</v>
      </c>
      <c r="AW3">
        <v>65.020352283934201</v>
      </c>
      <c r="AX3">
        <v>0.22024155587806493</v>
      </c>
      <c r="AY3">
        <v>-20.569199054148523</v>
      </c>
      <c r="AZ3">
        <v>1528.4866020535096</v>
      </c>
    </row>
    <row r="4" spans="1:52" x14ac:dyDescent="0.25">
      <c r="A4">
        <v>525</v>
      </c>
      <c r="B4" t="s">
        <v>659</v>
      </c>
      <c r="C4">
        <v>3.5044272558666272</v>
      </c>
      <c r="D4">
        <v>0</v>
      </c>
      <c r="E4">
        <v>6.6879472210045338E-2</v>
      </c>
      <c r="F4">
        <v>6.6879472210045338E-2</v>
      </c>
      <c r="G4">
        <v>0.24261354012808342</v>
      </c>
      <c r="H4">
        <v>0</v>
      </c>
      <c r="I4">
        <v>14.556812407684994</v>
      </c>
      <c r="J4">
        <v>0.24261354012808342</v>
      </c>
      <c r="K4">
        <v>-1.0000000000000009</v>
      </c>
      <c r="L4">
        <v>-1.0000000000000009</v>
      </c>
      <c r="M4">
        <v>4.8522708025616685</v>
      </c>
      <c r="N4">
        <v>18.128119135761683</v>
      </c>
      <c r="O4">
        <v>-5.6845972625206409E-2</v>
      </c>
      <c r="P4">
        <v>0.14687767985304659</v>
      </c>
      <c r="Q4">
        <v>5.0369011303261838E-2</v>
      </c>
      <c r="R4">
        <v>0.33333333333333348</v>
      </c>
      <c r="S4">
        <v>0.39035922206274465</v>
      </c>
      <c r="T4">
        <v>0.52442652853661642</v>
      </c>
      <c r="U4">
        <v>-1.4859516991751823E-2</v>
      </c>
      <c r="V4">
        <v>39.625841072514383</v>
      </c>
      <c r="W4">
        <v>2.5466539161933608</v>
      </c>
      <c r="X4">
        <v>-1.0000000000000009</v>
      </c>
      <c r="Y4">
        <v>-1.0000000000000009</v>
      </c>
      <c r="Z4">
        <v>63.646841568688714</v>
      </c>
      <c r="AA4">
        <v>0.53339683302932572</v>
      </c>
      <c r="AB4">
        <v>-0.23822826960198792</v>
      </c>
      <c r="AC4">
        <v>0.18424406627008372</v>
      </c>
      <c r="AD4">
        <v>23.97063148487107</v>
      </c>
      <c r="AE4">
        <v>-1.0000000000000009</v>
      </c>
      <c r="AF4">
        <v>-1.0000000000000009</v>
      </c>
      <c r="AG4">
        <v>-1.0000000000000009</v>
      </c>
      <c r="AH4">
        <v>0</v>
      </c>
      <c r="AI4">
        <v>-1.4859516991751823E-2</v>
      </c>
      <c r="AJ4">
        <v>0.12150702976322172</v>
      </c>
      <c r="AK4">
        <v>0.20249077023579062</v>
      </c>
      <c r="AL4">
        <v>-0.28824642369349235</v>
      </c>
      <c r="AM4">
        <v>0.37432530398858316</v>
      </c>
      <c r="AN4">
        <v>-6.5986254435212039</v>
      </c>
      <c r="AO4">
        <v>10.37058645089353</v>
      </c>
      <c r="AP4">
        <v>54.182653480199399</v>
      </c>
      <c r="AQ4">
        <v>1.2332595669409434</v>
      </c>
      <c r="AR4">
        <v>2.7892674563214448</v>
      </c>
      <c r="AS4">
        <v>-1.0000000000000009</v>
      </c>
      <c r="AT4">
        <v>-1.0000000000000009</v>
      </c>
      <c r="AU4">
        <v>0.11724848351330711</v>
      </c>
      <c r="AV4">
        <v>92.14554715534392</v>
      </c>
      <c r="AW4">
        <v>90.659595456168702</v>
      </c>
      <c r="AX4">
        <v>0.29480136338226859</v>
      </c>
      <c r="AY4">
        <v>29.841978957316012</v>
      </c>
      <c r="AZ4">
        <v>1618.9617408699175</v>
      </c>
    </row>
    <row r="5" spans="1:52" x14ac:dyDescent="0.25">
      <c r="A5">
        <v>648</v>
      </c>
      <c r="B5" t="s">
        <v>702</v>
      </c>
      <c r="C5">
        <v>5.6445056846822181</v>
      </c>
      <c r="D5">
        <v>0</v>
      </c>
      <c r="E5">
        <v>-0.28552641559914371</v>
      </c>
      <c r="F5">
        <v>-0.28552641559914371</v>
      </c>
      <c r="G5">
        <v>0.1543314752947717</v>
      </c>
      <c r="H5">
        <v>0</v>
      </c>
      <c r="I5">
        <v>9.2598885176862957</v>
      </c>
      <c r="J5">
        <v>0.1543314752947717</v>
      </c>
      <c r="K5">
        <v>-0.99999999999999911</v>
      </c>
      <c r="L5">
        <v>-0.99999999999999911</v>
      </c>
      <c r="M5">
        <v>3.0866295058954334</v>
      </c>
      <c r="N5">
        <v>14.618867786769373</v>
      </c>
      <c r="O5">
        <v>-1.0897821785771209</v>
      </c>
      <c r="P5">
        <v>-0.10452063652456038</v>
      </c>
      <c r="Q5">
        <v>-0.13722340173647057</v>
      </c>
      <c r="R5">
        <v>0.33333333333333315</v>
      </c>
      <c r="S5">
        <v>0.32952811050039166</v>
      </c>
      <c r="T5">
        <v>8.5801582542983264E-3</v>
      </c>
      <c r="U5">
        <v>-5.0998287060058455E-2</v>
      </c>
      <c r="V5">
        <v>18.644473589327717</v>
      </c>
      <c r="W5">
        <v>0.23305565636285391</v>
      </c>
      <c r="X5">
        <v>-0.99999999999999911</v>
      </c>
      <c r="Y5">
        <v>-0.99999999999999911</v>
      </c>
      <c r="Z5">
        <v>60.997220352755278</v>
      </c>
      <c r="AA5">
        <v>0.37968676110080779</v>
      </c>
      <c r="AB5">
        <v>6.0760617078597215E-2</v>
      </c>
      <c r="AC5">
        <v>0.40935202512387658</v>
      </c>
      <c r="AD5">
        <v>42.489970165164088</v>
      </c>
      <c r="AE5">
        <v>-0.99999999999999911</v>
      </c>
      <c r="AF5">
        <v>-0.99999999999999911</v>
      </c>
      <c r="AG5">
        <v>-0.99999999999999911</v>
      </c>
      <c r="AH5">
        <v>0</v>
      </c>
      <c r="AI5">
        <v>-5.0998287060058455E-2</v>
      </c>
      <c r="AJ5">
        <v>-4.9130288702688471E-2</v>
      </c>
      <c r="AK5">
        <v>9.5980325855782464E-2</v>
      </c>
      <c r="AL5">
        <v>-0.19168133040959862</v>
      </c>
      <c r="AM5">
        <v>7.6703425592376889E-2</v>
      </c>
      <c r="AN5">
        <v>-5.0376847037534107</v>
      </c>
      <c r="AO5">
        <v>2.3974872690883386</v>
      </c>
      <c r="AP5">
        <v>27.904362107014013</v>
      </c>
      <c r="AQ5">
        <v>0.62044331502796413</v>
      </c>
      <c r="AR5">
        <v>0.38738713165762551</v>
      </c>
      <c r="AS5">
        <v>-0.99999999999999911</v>
      </c>
      <c r="AT5">
        <v>-0.99999999999999911</v>
      </c>
      <c r="AU5">
        <v>-0.42274981733561445</v>
      </c>
      <c r="AV5">
        <v>78.013575408613093</v>
      </c>
      <c r="AW5">
        <v>72.913746702607227</v>
      </c>
      <c r="AX5">
        <v>0.28029422979699986</v>
      </c>
      <c r="AY5">
        <v>31.006363889939209</v>
      </c>
      <c r="AZ5">
        <v>1533.524669555027</v>
      </c>
    </row>
    <row r="6" spans="1:52" x14ac:dyDescent="0.25">
      <c r="A6">
        <v>876</v>
      </c>
      <c r="B6" t="s">
        <v>768</v>
      </c>
      <c r="C6">
        <v>2.3021676761543421</v>
      </c>
      <c r="D6">
        <v>0</v>
      </c>
      <c r="E6">
        <v>0.43787141901033555</v>
      </c>
      <c r="F6">
        <v>0.43787141901033555</v>
      </c>
      <c r="G6">
        <v>0.58633692922550185</v>
      </c>
      <c r="H6">
        <v>0</v>
      </c>
      <c r="I6">
        <v>35.180215753530106</v>
      </c>
      <c r="J6">
        <v>0.58633692922550185</v>
      </c>
      <c r="K6">
        <v>-1.0000000000000027</v>
      </c>
      <c r="L6">
        <v>-1.0000000000000027</v>
      </c>
      <c r="M6">
        <v>11.726738584510038</v>
      </c>
      <c r="N6">
        <v>37.920254848694789</v>
      </c>
      <c r="O6">
        <v>0.33048971813310202</v>
      </c>
      <c r="P6">
        <v>3.0201349797140009E-2</v>
      </c>
      <c r="Q6">
        <v>1.3272538695576364E-2</v>
      </c>
      <c r="R6">
        <v>0.33333333333333431</v>
      </c>
      <c r="S6">
        <v>0.33210013563683688</v>
      </c>
      <c r="T6">
        <v>0.36549125715658048</v>
      </c>
      <c r="U6">
        <v>0.28776202938277462</v>
      </c>
      <c r="V6">
        <v>29.293993051360967</v>
      </c>
      <c r="W6">
        <v>3.266400546971143</v>
      </c>
      <c r="X6">
        <v>-1.0000000000000027</v>
      </c>
      <c r="Y6">
        <v>-1.0000000000000027</v>
      </c>
      <c r="Z6">
        <v>80.872020433087243</v>
      </c>
      <c r="AA6">
        <v>0.35159630532150343</v>
      </c>
      <c r="AB6">
        <v>0.39273775944934047</v>
      </c>
      <c r="AC6">
        <v>0.28696103208976981</v>
      </c>
      <c r="AD6">
        <v>51.564754843030684</v>
      </c>
      <c r="AE6">
        <v>-1.0000000000000027</v>
      </c>
      <c r="AF6">
        <v>-1.0000000000000027</v>
      </c>
      <c r="AG6">
        <v>-1.0000000000000027</v>
      </c>
      <c r="AH6">
        <v>0</v>
      </c>
      <c r="AI6">
        <v>0.28776202938277462</v>
      </c>
      <c r="AJ6">
        <v>0.14806953822524122</v>
      </c>
      <c r="AK6">
        <v>0.11150503019955584</v>
      </c>
      <c r="AL6">
        <v>0.34420550848389375</v>
      </c>
      <c r="AM6">
        <v>1.3546234324068891</v>
      </c>
      <c r="AN6">
        <v>9.3454854032235506</v>
      </c>
      <c r="AO6">
        <v>34.423110961169996</v>
      </c>
      <c r="AP6">
        <v>64.474208804891106</v>
      </c>
      <c r="AQ6">
        <v>1.3186867555095263</v>
      </c>
      <c r="AR6">
        <v>3.8527374761966438</v>
      </c>
      <c r="AS6">
        <v>-1.0000000000000027</v>
      </c>
      <c r="AT6">
        <v>-1.0000000000000027</v>
      </c>
      <c r="AU6">
        <v>0.45114395770591187</v>
      </c>
      <c r="AV6">
        <v>153.21538624295204</v>
      </c>
      <c r="AW6">
        <v>181.99158918122953</v>
      </c>
      <c r="AX6">
        <v>0.46849072073700432</v>
      </c>
      <c r="AY6">
        <v>83.124986561100883</v>
      </c>
      <c r="AZ6">
        <v>1642.4990808657151</v>
      </c>
    </row>
    <row r="7" spans="1:52" x14ac:dyDescent="0.25">
      <c r="A7">
        <v>967</v>
      </c>
      <c r="B7" t="s">
        <v>790</v>
      </c>
      <c r="C7">
        <v>4.7550068473653839</v>
      </c>
      <c r="D7">
        <v>0</v>
      </c>
      <c r="E7">
        <v>2.7221865947483659E-2</v>
      </c>
      <c r="F7">
        <v>2.7221865947483659E-2</v>
      </c>
      <c r="G7">
        <v>0.63001844843496291</v>
      </c>
      <c r="H7">
        <v>0</v>
      </c>
      <c r="I7">
        <v>37.801106906097786</v>
      </c>
      <c r="J7">
        <v>0.63001844843496291</v>
      </c>
      <c r="K7">
        <v>-0.99999999999999856</v>
      </c>
      <c r="L7">
        <v>-0.99999999999999856</v>
      </c>
      <c r="M7">
        <v>12.600368968699263</v>
      </c>
      <c r="N7">
        <v>42.583335619410647</v>
      </c>
      <c r="O7">
        <v>0.10253834739061993</v>
      </c>
      <c r="P7">
        <v>-0.10046234495248184</v>
      </c>
      <c r="Q7">
        <v>-8.1887378054930446E-2</v>
      </c>
      <c r="R7">
        <v>0.33333333333333298</v>
      </c>
      <c r="S7">
        <v>0.38079900271852268</v>
      </c>
      <c r="T7">
        <v>0.48619530572122588</v>
      </c>
      <c r="U7">
        <v>6.585452759633191E-2</v>
      </c>
      <c r="V7">
        <v>25.446548837378021</v>
      </c>
      <c r="W7">
        <v>2.4714879454649776</v>
      </c>
      <c r="X7">
        <v>-0.99999999999999856</v>
      </c>
      <c r="Y7">
        <v>-0.99999999999999856</v>
      </c>
      <c r="Z7">
        <v>42.241010610106294</v>
      </c>
      <c r="AA7">
        <v>0.30017360099617207</v>
      </c>
      <c r="AB7">
        <v>0.13725630015384915</v>
      </c>
      <c r="AC7">
        <v>-9.9902918134357088E-2</v>
      </c>
      <c r="AD7">
        <v>16.876349150783209</v>
      </c>
      <c r="AE7">
        <v>-0.99999999999999856</v>
      </c>
      <c r="AF7">
        <v>-0.99999999999999856</v>
      </c>
      <c r="AG7">
        <v>-0.99999999999999856</v>
      </c>
      <c r="AH7">
        <v>0</v>
      </c>
      <c r="AI7">
        <v>6.585452759633191E-2</v>
      </c>
      <c r="AJ7">
        <v>4.2597873282317636E-2</v>
      </c>
      <c r="AK7">
        <v>2.7622949756683605E-2</v>
      </c>
      <c r="AL7">
        <v>0.94584137058487316</v>
      </c>
      <c r="AM7">
        <v>0.51035631547111826</v>
      </c>
      <c r="AN7">
        <v>23.859023631033402</v>
      </c>
      <c r="AO7">
        <v>12.89702263556137</v>
      </c>
      <c r="AP7">
        <v>63.247655743475811</v>
      </c>
      <c r="AQ7">
        <v>1.2661821693694135</v>
      </c>
      <c r="AR7">
        <v>3.1015063938999394</v>
      </c>
      <c r="AS7">
        <v>-0.99999999999999856</v>
      </c>
      <c r="AT7">
        <v>-0.99999999999999856</v>
      </c>
      <c r="AU7">
        <v>-5.4665512107446856E-2</v>
      </c>
      <c r="AV7">
        <v>97.721368865078318</v>
      </c>
      <c r="AW7">
        <v>104.30682162471152</v>
      </c>
      <c r="AX7">
        <v>1.9620684970173149E-2</v>
      </c>
      <c r="AY7">
        <v>-2.6640168092601275</v>
      </c>
      <c r="AZ7">
        <v>1485.561044668872</v>
      </c>
    </row>
    <row r="8" spans="1:52" x14ac:dyDescent="0.25">
      <c r="A8">
        <v>1094</v>
      </c>
      <c r="B8" t="s">
        <v>825</v>
      </c>
      <c r="C8">
        <v>5.8998661626161004</v>
      </c>
      <c r="D8">
        <v>0</v>
      </c>
      <c r="E8">
        <v>-0.11502631366741312</v>
      </c>
      <c r="F8">
        <v>-0.11502631366741312</v>
      </c>
      <c r="G8">
        <v>0.11578892705778129</v>
      </c>
      <c r="H8">
        <v>0</v>
      </c>
      <c r="I8">
        <v>6.9473356234668806</v>
      </c>
      <c r="J8">
        <v>0.11578892705778129</v>
      </c>
      <c r="K8">
        <v>-1.0000000000000009</v>
      </c>
      <c r="L8">
        <v>-1.0000000000000009</v>
      </c>
      <c r="M8">
        <v>2.3157785411556269</v>
      </c>
      <c r="N8">
        <v>12.732175472415578</v>
      </c>
      <c r="O8">
        <v>-0.15686243611019565</v>
      </c>
      <c r="P8">
        <v>0.7240824940367705</v>
      </c>
      <c r="Q8">
        <v>0.13747551510841402</v>
      </c>
      <c r="R8">
        <v>0.33333333333333365</v>
      </c>
      <c r="S8">
        <v>0.36854583519393475</v>
      </c>
      <c r="T8">
        <v>0.30018435454400205</v>
      </c>
      <c r="U8">
        <v>-2.6865683206572972E-2</v>
      </c>
      <c r="V8">
        <v>34.376356512276658</v>
      </c>
      <c r="W8">
        <v>1.6608460622666583</v>
      </c>
      <c r="X8">
        <v>-1.0000000000000009</v>
      </c>
      <c r="Y8">
        <v>-1.0000000000000009</v>
      </c>
      <c r="Z8">
        <v>75.963619389744295</v>
      </c>
      <c r="AA8">
        <v>0.19977298488383494</v>
      </c>
      <c r="AB8">
        <v>6.663941818737848E-2</v>
      </c>
      <c r="AC8">
        <v>0.56258334417597167</v>
      </c>
      <c r="AD8">
        <v>41.449787362359267</v>
      </c>
      <c r="AE8">
        <v>-1.0000000000000009</v>
      </c>
      <c r="AF8">
        <v>-1.0000000000000009</v>
      </c>
      <c r="AG8">
        <v>-1.0000000000000009</v>
      </c>
      <c r="AH8">
        <v>0</v>
      </c>
      <c r="AI8">
        <v>-2.6865683206572972E-2</v>
      </c>
      <c r="AJ8">
        <v>-6.2790465066795392E-2</v>
      </c>
      <c r="AK8">
        <v>0.15661784953087671</v>
      </c>
      <c r="AL8">
        <v>-5.9116637667717839E-2</v>
      </c>
      <c r="AM8">
        <v>0.33577348882998015</v>
      </c>
      <c r="AN8">
        <v>-1.7918682670269235</v>
      </c>
      <c r="AO8">
        <v>9.1774264684038869</v>
      </c>
      <c r="AP8">
        <v>41.323692135743535</v>
      </c>
      <c r="AQ8">
        <v>0.97519783986469744</v>
      </c>
      <c r="AR8">
        <v>1.7766349893244398</v>
      </c>
      <c r="AS8">
        <v>-1.0000000000000009</v>
      </c>
      <c r="AT8">
        <v>-1.0000000000000009</v>
      </c>
      <c r="AU8">
        <v>2.2449201441000835E-2</v>
      </c>
      <c r="AV8">
        <v>97.873221330563709</v>
      </c>
      <c r="AW8">
        <v>95.186653009906436</v>
      </c>
      <c r="AX8">
        <v>0.18651726972255081</v>
      </c>
      <c r="AY8">
        <v>6.1026656753813846</v>
      </c>
      <c r="AZ8">
        <v>1448.5383108011467</v>
      </c>
    </row>
    <row r="9" spans="1:52" x14ac:dyDescent="0.25">
      <c r="A9">
        <v>1208</v>
      </c>
      <c r="B9" t="s">
        <v>850</v>
      </c>
      <c r="C9">
        <v>5.381485291349593</v>
      </c>
      <c r="D9">
        <v>0</v>
      </c>
      <c r="E9">
        <v>0.15693405355870776</v>
      </c>
      <c r="F9">
        <v>0.15693405355870776</v>
      </c>
      <c r="G9">
        <v>0.18857394591122154</v>
      </c>
      <c r="H9">
        <v>0</v>
      </c>
      <c r="I9">
        <v>11.314436754673286</v>
      </c>
      <c r="J9">
        <v>0.18857394591122154</v>
      </c>
      <c r="K9">
        <v>-1.0000000000000011</v>
      </c>
      <c r="L9">
        <v>-1.0000000000000011</v>
      </c>
      <c r="M9">
        <v>3.7714789182244268</v>
      </c>
      <c r="N9">
        <v>16.852856099581583</v>
      </c>
      <c r="O9">
        <v>-0.20836753080975778</v>
      </c>
      <c r="P9">
        <v>0.40621449987679803</v>
      </c>
      <c r="Q9">
        <v>-3.1796847074920552E-2</v>
      </c>
      <c r="R9">
        <v>0.3333333333333337</v>
      </c>
      <c r="S9">
        <v>0.30164415028651526</v>
      </c>
      <c r="T9">
        <v>0.29072700480342373</v>
      </c>
      <c r="U9">
        <v>-1.0706624631101135E-2</v>
      </c>
      <c r="V9">
        <v>29.056956715237995</v>
      </c>
      <c r="W9">
        <v>1.5133826260888972</v>
      </c>
      <c r="X9">
        <v>-1.0000000000000011</v>
      </c>
      <c r="Y9">
        <v>-1.0000000000000011</v>
      </c>
      <c r="Z9">
        <v>59.368153799370056</v>
      </c>
      <c r="AA9">
        <v>0.17208167944912414</v>
      </c>
      <c r="AB9">
        <v>0.15934337205741347</v>
      </c>
      <c r="AC9">
        <v>0.27543482711760175</v>
      </c>
      <c r="AD9">
        <v>30.34299393120698</v>
      </c>
      <c r="AE9">
        <v>-1.0000000000000011</v>
      </c>
      <c r="AF9">
        <v>-1.0000000000000011</v>
      </c>
      <c r="AG9">
        <v>-1.0000000000000011</v>
      </c>
      <c r="AH9">
        <v>0</v>
      </c>
      <c r="AI9">
        <v>-1.0706624631101135E-2</v>
      </c>
      <c r="AJ9">
        <v>7.4731409602455584E-2</v>
      </c>
      <c r="AK9">
        <v>-5.2658213209941664E-2</v>
      </c>
      <c r="AL9">
        <v>-0.16529077718517124</v>
      </c>
      <c r="AM9">
        <v>-0.16733153951362761</v>
      </c>
      <c r="AN9">
        <v>-3.7586123816170018</v>
      </c>
      <c r="AO9">
        <v>-4.4465795538903992</v>
      </c>
      <c r="AP9">
        <v>40.371393469911283</v>
      </c>
      <c r="AQ9">
        <v>0.91499786379217141</v>
      </c>
      <c r="AR9">
        <v>1.7019565720001184</v>
      </c>
      <c r="AS9">
        <v>-1.0000000000000011</v>
      </c>
      <c r="AT9">
        <v>-1.0000000000000011</v>
      </c>
      <c r="AU9">
        <v>0.12513720648378718</v>
      </c>
      <c r="AV9">
        <v>71.774430345061248</v>
      </c>
      <c r="AW9">
        <v>70.703767881951123</v>
      </c>
      <c r="AX9">
        <v>0.28320037049162305</v>
      </c>
      <c r="AY9">
        <v>0.54593742853692895</v>
      </c>
      <c r="AZ9">
        <v>1431.30814281485</v>
      </c>
    </row>
    <row r="10" spans="1:52" x14ac:dyDescent="0.25">
      <c r="A10">
        <v>1785</v>
      </c>
      <c r="B10" t="s">
        <v>1061</v>
      </c>
      <c r="C10">
        <v>1.5935753842781621</v>
      </c>
      <c r="D10">
        <v>0</v>
      </c>
      <c r="E10">
        <v>2.3469607537081327E-4</v>
      </c>
      <c r="F10">
        <v>2.3469607537081327E-4</v>
      </c>
      <c r="G10">
        <v>-0.10111512166488421</v>
      </c>
      <c r="H10">
        <v>0</v>
      </c>
      <c r="I10">
        <v>-6.0669072998930487</v>
      </c>
      <c r="J10">
        <v>-0.10111512166488421</v>
      </c>
      <c r="K10">
        <v>-1.0000000000000007</v>
      </c>
      <c r="L10">
        <v>-1.0000000000000007</v>
      </c>
      <c r="M10">
        <v>-2.022302433297682</v>
      </c>
      <c r="N10">
        <v>-4.4730972195395129</v>
      </c>
      <c r="O10">
        <v>-1.3407042757159058</v>
      </c>
      <c r="P10">
        <v>0.19901419860209463</v>
      </c>
      <c r="Q10">
        <v>-0.15280773571629613</v>
      </c>
      <c r="R10">
        <v>0.33333333333333326</v>
      </c>
      <c r="S10">
        <v>0.25196627903460928</v>
      </c>
      <c r="T10">
        <v>2.4916412598694704E-2</v>
      </c>
      <c r="U10">
        <v>-4.0151913429153495E-2</v>
      </c>
      <c r="V10">
        <v>26.847169328094719</v>
      </c>
      <c r="W10">
        <v>0.46380184955396042</v>
      </c>
      <c r="X10">
        <v>-1.0000000000000007</v>
      </c>
      <c r="Y10">
        <v>-1.0000000000000007</v>
      </c>
      <c r="Z10">
        <v>29.318379466025817</v>
      </c>
      <c r="AA10">
        <v>0.23714738441240199</v>
      </c>
      <c r="AB10">
        <v>-0.10263460270504397</v>
      </c>
      <c r="AC10">
        <v>-8.2032424234410539E-2</v>
      </c>
      <c r="AD10">
        <v>2.6240178736473814</v>
      </c>
      <c r="AE10">
        <v>-1.0000000000000007</v>
      </c>
      <c r="AF10">
        <v>-1.0000000000000007</v>
      </c>
      <c r="AG10">
        <v>-1.0000000000000007</v>
      </c>
      <c r="AH10">
        <v>0</v>
      </c>
      <c r="AI10">
        <v>-4.0151913429153495E-2</v>
      </c>
      <c r="AJ10">
        <v>-7.4906429163209692E-2</v>
      </c>
      <c r="AK10">
        <v>-0.16873765669354587</v>
      </c>
      <c r="AL10">
        <v>9.8182166701572225E-3</v>
      </c>
      <c r="AM10">
        <v>0.32708383504949834</v>
      </c>
      <c r="AN10">
        <v>-0.12907672906211903</v>
      </c>
      <c r="AO10">
        <v>7.3334075927697313</v>
      </c>
      <c r="AP10">
        <v>20.78026202820169</v>
      </c>
      <c r="AQ10">
        <v>0.57006411153748404</v>
      </c>
      <c r="AR10">
        <v>0.3626867278890763</v>
      </c>
      <c r="AS10">
        <v>-1.0000000000000007</v>
      </c>
      <c r="AT10">
        <v>-1.0000000000000007</v>
      </c>
      <c r="AU10">
        <v>-0.15257303964092522</v>
      </c>
      <c r="AV10">
        <v>32.17868983925603</v>
      </c>
      <c r="AW10">
        <v>28.163498496340686</v>
      </c>
      <c r="AX10">
        <v>4.8039713410015776E-2</v>
      </c>
      <c r="AY10">
        <v>-45.461786275567825</v>
      </c>
      <c r="AZ10">
        <v>1393.5951456720052</v>
      </c>
    </row>
    <row r="11" spans="1:52" x14ac:dyDescent="0.25">
      <c r="A11">
        <v>1987</v>
      </c>
      <c r="B11" t="s">
        <v>1119</v>
      </c>
      <c r="C11">
        <v>5.4783944075872073</v>
      </c>
      <c r="D11">
        <v>0</v>
      </c>
      <c r="E11">
        <v>0.47489845960313382</v>
      </c>
      <c r="F11">
        <v>0.47489845960313382</v>
      </c>
      <c r="G11">
        <v>0.40875080885691017</v>
      </c>
      <c r="H11">
        <v>0</v>
      </c>
      <c r="I11">
        <v>24.525048531414612</v>
      </c>
      <c r="J11">
        <v>0.40875080885691017</v>
      </c>
      <c r="K11">
        <v>-1.0000000000000013</v>
      </c>
      <c r="L11">
        <v>-1.0000000000000013</v>
      </c>
      <c r="M11">
        <v>8.1750161771382039</v>
      </c>
      <c r="N11">
        <v>30.478341398604947</v>
      </c>
      <c r="O11">
        <v>-0.44726684149913903</v>
      </c>
      <c r="P11">
        <v>1.2767993838209162</v>
      </c>
      <c r="Q11">
        <v>0.26879086593349483</v>
      </c>
      <c r="R11">
        <v>0.33333333333333376</v>
      </c>
      <c r="S11">
        <v>0.36524820606281999</v>
      </c>
      <c r="T11">
        <v>0.10449014152124166</v>
      </c>
      <c r="U11">
        <v>0.19094177969997855</v>
      </c>
      <c r="V11">
        <v>23.410506070418549</v>
      </c>
      <c r="W11">
        <v>1.8853568475535676</v>
      </c>
      <c r="X11">
        <v>-1.0000000000000013</v>
      </c>
      <c r="Y11">
        <v>-1.0000000000000013</v>
      </c>
      <c r="Z11">
        <v>58.48564191075868</v>
      </c>
      <c r="AA11">
        <v>0.15715982472475487</v>
      </c>
      <c r="AB11">
        <v>0.38133858577960861</v>
      </c>
      <c r="AC11">
        <v>0.15762848898376891</v>
      </c>
      <c r="AD11">
        <v>34.806344974406613</v>
      </c>
      <c r="AE11">
        <v>-1.0000000000000013</v>
      </c>
      <c r="AF11">
        <v>-1.0000000000000013</v>
      </c>
      <c r="AG11">
        <v>-1.0000000000000013</v>
      </c>
      <c r="AH11">
        <v>0</v>
      </c>
      <c r="AI11">
        <v>0.19094177969997855</v>
      </c>
      <c r="AJ11">
        <v>-1.7607754082411414E-2</v>
      </c>
      <c r="AK11">
        <v>-1.5296490873883378E-2</v>
      </c>
      <c r="AL11">
        <v>0.47749557692659478</v>
      </c>
      <c r="AM11">
        <v>-0.70681382742287358</v>
      </c>
      <c r="AN11">
        <v>11.849350652752809</v>
      </c>
      <c r="AO11">
        <v>-17.746828139941258</v>
      </c>
      <c r="AP11">
        <v>47.935554601833147</v>
      </c>
      <c r="AQ11">
        <v>0.99401346061737406</v>
      </c>
      <c r="AR11">
        <v>2.2941076564104788</v>
      </c>
      <c r="AS11">
        <v>-1.0000000000000013</v>
      </c>
      <c r="AT11">
        <v>-1.0000000000000013</v>
      </c>
      <c r="AU11">
        <v>0.74368932553662859</v>
      </c>
      <c r="AV11">
        <v>71.217155169422369</v>
      </c>
      <c r="AW11">
        <v>90.311333139420242</v>
      </c>
      <c r="AX11">
        <v>0.22941118288211942</v>
      </c>
      <c r="AY11">
        <v>16.795077219696257</v>
      </c>
      <c r="AZ11">
        <v>1549.2852161626927</v>
      </c>
    </row>
    <row r="12" spans="1:52" x14ac:dyDescent="0.25">
      <c r="A12">
        <v>2040</v>
      </c>
      <c r="B12" t="s">
        <v>1133</v>
      </c>
      <c r="C12">
        <v>2.3977518866634124</v>
      </c>
      <c r="D12">
        <v>0</v>
      </c>
      <c r="E12">
        <v>1.4949833424618861</v>
      </c>
      <c r="F12">
        <v>1.4949833424618861</v>
      </c>
      <c r="G12">
        <v>0.16592690537462565</v>
      </c>
      <c r="H12">
        <v>0</v>
      </c>
      <c r="I12">
        <v>9.9556143224775386</v>
      </c>
      <c r="J12">
        <v>0.16592690537462565</v>
      </c>
      <c r="K12">
        <v>-0.99999999999999933</v>
      </c>
      <c r="L12">
        <v>-0.99999999999999933</v>
      </c>
      <c r="M12">
        <v>3.3185381074925129</v>
      </c>
      <c r="N12">
        <v>13.848349551602839</v>
      </c>
      <c r="O12">
        <v>-0.54357127400015359</v>
      </c>
      <c r="P12">
        <v>-0.22739454067012876</v>
      </c>
      <c r="Q12">
        <v>-0.10614130603377754</v>
      </c>
      <c r="R12">
        <v>0.33333333333333304</v>
      </c>
      <c r="S12">
        <v>0.46310507864646022</v>
      </c>
      <c r="T12">
        <v>0.35109887236739878</v>
      </c>
      <c r="U12">
        <v>-6.1830538116985877E-3</v>
      </c>
      <c r="V12">
        <v>39.017093006434699</v>
      </c>
      <c r="W12">
        <v>2.1275804185176979</v>
      </c>
      <c r="X12">
        <v>-0.99999999999999933</v>
      </c>
      <c r="Y12">
        <v>-0.99999999999999933</v>
      </c>
      <c r="Z12">
        <v>101.7620928240939</v>
      </c>
      <c r="AA12">
        <v>0.76422847165369201</v>
      </c>
      <c r="AB12">
        <v>0.41127351282812485</v>
      </c>
      <c r="AC12">
        <v>8.1520837992042225E-2</v>
      </c>
      <c r="AD12">
        <v>62.851141123692955</v>
      </c>
      <c r="AE12">
        <v>-0.99999999999999933</v>
      </c>
      <c r="AF12">
        <v>-0.99999999999999933</v>
      </c>
      <c r="AG12">
        <v>-0.99999999999999933</v>
      </c>
      <c r="AH12">
        <v>0</v>
      </c>
      <c r="AI12">
        <v>-6.1830538116985877E-3</v>
      </c>
      <c r="AJ12">
        <v>8.4274210727246682E-2</v>
      </c>
      <c r="AK12">
        <v>9.3780726382811749E-2</v>
      </c>
      <c r="AL12">
        <v>-0.122156376397938</v>
      </c>
      <c r="AM12">
        <v>-0.10798161021444661</v>
      </c>
      <c r="AN12">
        <v>-2.632538356312216</v>
      </c>
      <c r="AO12">
        <v>-2.230636623447106</v>
      </c>
      <c r="AP12">
        <v>48.972707328912264</v>
      </c>
      <c r="AQ12">
        <v>1.1413542305354938</v>
      </c>
      <c r="AR12">
        <v>2.293507323892324</v>
      </c>
      <c r="AS12">
        <v>-0.99999999999999933</v>
      </c>
      <c r="AT12">
        <v>-0.99999999999999933</v>
      </c>
      <c r="AU12">
        <v>1.3888420364281084</v>
      </c>
      <c r="AV12">
        <v>113.37980575224965</v>
      </c>
      <c r="AW12">
        <v>112.76150037107979</v>
      </c>
      <c r="AX12">
        <v>0.27317951303869742</v>
      </c>
      <c r="AY12">
        <v>38.59045053133115</v>
      </c>
      <c r="AZ12">
        <v>1488.0035268117817</v>
      </c>
    </row>
    <row r="13" spans="1:52" x14ac:dyDescent="0.25">
      <c r="A13">
        <v>2081</v>
      </c>
      <c r="B13" t="s">
        <v>1152</v>
      </c>
      <c r="C13">
        <v>4.1993059588993535</v>
      </c>
      <c r="D13">
        <v>0</v>
      </c>
      <c r="E13">
        <v>-0.52010072616860037</v>
      </c>
      <c r="F13">
        <v>-0.52010072616860037</v>
      </c>
      <c r="G13">
        <v>6.1798745158714828E-2</v>
      </c>
      <c r="H13">
        <v>0</v>
      </c>
      <c r="I13">
        <v>3.7079247095228891</v>
      </c>
      <c r="J13">
        <v>6.1798745158714828E-2</v>
      </c>
      <c r="K13">
        <v>-0.99999999999999711</v>
      </c>
      <c r="L13">
        <v>-0.99999999999999711</v>
      </c>
      <c r="M13">
        <v>1.2359749031742961</v>
      </c>
      <c r="N13">
        <v>7.3871299422536447</v>
      </c>
      <c r="O13">
        <v>-9.1628664743890642E-2</v>
      </c>
      <c r="P13">
        <v>-0.51599792749295625</v>
      </c>
      <c r="Q13">
        <v>-7.7506313789808573E-2</v>
      </c>
      <c r="R13">
        <v>0.33333333333333254</v>
      </c>
      <c r="S13">
        <v>0.34357106538464194</v>
      </c>
      <c r="T13">
        <v>0.53449091965608819</v>
      </c>
      <c r="U13">
        <v>-6.3268594602671202E-2</v>
      </c>
      <c r="V13">
        <v>43.453119144507085</v>
      </c>
      <c r="W13">
        <v>2.3836954966188957</v>
      </c>
      <c r="X13">
        <v>-0.99999999999999711</v>
      </c>
      <c r="Y13">
        <v>-0.99999999999999711</v>
      </c>
      <c r="Z13">
        <v>71.156411528011901</v>
      </c>
      <c r="AA13">
        <v>0.12488565769255056</v>
      </c>
      <c r="AB13">
        <v>0.41564923294548789</v>
      </c>
      <c r="AC13">
        <v>1.5081083307854055E-2</v>
      </c>
      <c r="AD13">
        <v>27.780798697294628</v>
      </c>
      <c r="AE13">
        <v>-0.99999999999999711</v>
      </c>
      <c r="AF13">
        <v>-0.99999999999999711</v>
      </c>
      <c r="AG13">
        <v>-0.99999999999999711</v>
      </c>
      <c r="AH13">
        <v>0</v>
      </c>
      <c r="AI13">
        <v>-6.3268594602671202E-2</v>
      </c>
      <c r="AJ13">
        <v>-0.14550034023118205</v>
      </c>
      <c r="AK13">
        <v>-1.2156963936030921E-2</v>
      </c>
      <c r="AL13">
        <v>-0.38600762454501081</v>
      </c>
      <c r="AM13">
        <v>0.17573120881884424</v>
      </c>
      <c r="AN13">
        <v>-10.377692314781179</v>
      </c>
      <c r="AO13">
        <v>4.3324954007909522</v>
      </c>
      <c r="AP13">
        <v>47.161043854029963</v>
      </c>
      <c r="AQ13">
        <v>1.1481267237713912</v>
      </c>
      <c r="AR13">
        <v>2.4454942417776113</v>
      </c>
      <c r="AS13">
        <v>-0.99999999999999711</v>
      </c>
      <c r="AT13">
        <v>-0.99999999999999711</v>
      </c>
      <c r="AU13">
        <v>-0.59760703995840869</v>
      </c>
      <c r="AV13">
        <v>82.876036871056527</v>
      </c>
      <c r="AW13">
        <v>76.549177410789397</v>
      </c>
      <c r="AX13">
        <v>0.17588048673668252</v>
      </c>
      <c r="AY13">
        <v>-3.571567570646847</v>
      </c>
      <c r="AZ13">
        <v>1474.296578949575</v>
      </c>
    </row>
    <row r="14" spans="1:52" x14ac:dyDescent="0.25">
      <c r="A14">
        <v>2177</v>
      </c>
      <c r="B14" t="s">
        <v>1185</v>
      </c>
      <c r="C14">
        <v>4.9302534085112946</v>
      </c>
      <c r="D14">
        <v>0</v>
      </c>
      <c r="E14">
        <v>-0.26634617783207132</v>
      </c>
      <c r="F14">
        <v>-0.26634617783207132</v>
      </c>
      <c r="G14">
        <v>-0.15528656559192205</v>
      </c>
      <c r="H14">
        <v>0</v>
      </c>
      <c r="I14">
        <v>-9.3171939355153235</v>
      </c>
      <c r="J14">
        <v>-0.15528656559192205</v>
      </c>
      <c r="K14">
        <v>-1.0000000000000009</v>
      </c>
      <c r="L14">
        <v>-1.0000000000000009</v>
      </c>
      <c r="M14">
        <v>-3.1057313118384418</v>
      </c>
      <c r="N14">
        <v>-4.6532867048360975</v>
      </c>
      <c r="O14">
        <v>0.63145669287759243</v>
      </c>
      <c r="P14">
        <v>0.14270142358501839</v>
      </c>
      <c r="Q14">
        <v>9.2473167194435185E-2</v>
      </c>
      <c r="R14">
        <v>0.33333333333333376</v>
      </c>
      <c r="S14">
        <v>0.23865896428197181</v>
      </c>
      <c r="T14">
        <v>-0.10590923244967176</v>
      </c>
      <c r="U14">
        <v>-7.2434752537264141E-2</v>
      </c>
      <c r="V14">
        <v>21.957395128811655</v>
      </c>
      <c r="W14">
        <v>-0.22564095086640684</v>
      </c>
      <c r="X14">
        <v>-1.0000000000000009</v>
      </c>
      <c r="Y14">
        <v>-1.0000000000000009</v>
      </c>
      <c r="Z14">
        <v>37.263466642858354</v>
      </c>
      <c r="AA14">
        <v>-8.8868374252668816E-2</v>
      </c>
      <c r="AB14">
        <v>0.67162160438711294</v>
      </c>
      <c r="AC14">
        <v>-0.27848126319739874</v>
      </c>
      <c r="AD14">
        <v>15.213598346852265</v>
      </c>
      <c r="AE14">
        <v>-1.0000000000000009</v>
      </c>
      <c r="AF14">
        <v>-1.0000000000000009</v>
      </c>
      <c r="AG14">
        <v>-1.0000000000000009</v>
      </c>
      <c r="AH14">
        <v>0</v>
      </c>
      <c r="AI14">
        <v>-7.2434752537264141E-2</v>
      </c>
      <c r="AJ14">
        <v>-4.2664700283329846E-2</v>
      </c>
      <c r="AK14">
        <v>-0.26786086543859211</v>
      </c>
      <c r="AL14">
        <v>0.5574282451029452</v>
      </c>
      <c r="AM14">
        <v>0.1299694521242438</v>
      </c>
      <c r="AN14">
        <v>13.72238262615698</v>
      </c>
      <c r="AO14">
        <v>1.9099319759131341</v>
      </c>
      <c r="AP14">
        <v>12.640201193296335</v>
      </c>
      <c r="AQ14">
        <v>0.3936483126283693</v>
      </c>
      <c r="AR14">
        <v>-0.38092751645832873</v>
      </c>
      <c r="AS14">
        <v>-1.0000000000000009</v>
      </c>
      <c r="AT14">
        <v>-1.0000000000000009</v>
      </c>
      <c r="AU14">
        <v>-0.17387301063763608</v>
      </c>
      <c r="AV14">
        <v>34.520111913935381</v>
      </c>
      <c r="AW14">
        <v>27.276636660208972</v>
      </c>
      <c r="AX14">
        <v>-0.22521589172118531</v>
      </c>
      <c r="AY14">
        <v>-121.51157533634887</v>
      </c>
      <c r="AZ14">
        <v>1313.9716733350576</v>
      </c>
    </row>
    <row r="15" spans="1:52" x14ac:dyDescent="0.25">
      <c r="A15">
        <v>2410</v>
      </c>
      <c r="B15" t="s">
        <v>1253</v>
      </c>
      <c r="C15">
        <v>6.2627924924195648</v>
      </c>
      <c r="D15">
        <v>0</v>
      </c>
      <c r="E15">
        <v>-0.17296499419368783</v>
      </c>
      <c r="F15">
        <v>-0.17296499419368783</v>
      </c>
      <c r="G15">
        <v>0.30236447035233166</v>
      </c>
      <c r="H15">
        <v>0</v>
      </c>
      <c r="I15">
        <v>18.141868221139898</v>
      </c>
      <c r="J15">
        <v>0.30236447035233166</v>
      </c>
      <c r="K15">
        <v>-1.0000000000000002</v>
      </c>
      <c r="L15">
        <v>-1.0000000000000002</v>
      </c>
      <c r="M15">
        <v>6.047289407046633</v>
      </c>
      <c r="N15">
        <v>24.231695719365774</v>
      </c>
      <c r="O15">
        <v>2.2794488095188679</v>
      </c>
      <c r="P15">
        <v>0.20783077673032818</v>
      </c>
      <c r="Q15">
        <v>0.32496002441200689</v>
      </c>
      <c r="R15">
        <v>0.33333333333333348</v>
      </c>
      <c r="S15">
        <v>0.42594190193956782</v>
      </c>
      <c r="T15">
        <v>0.4441475064583339</v>
      </c>
      <c r="U15">
        <v>0.25050545964681736</v>
      </c>
      <c r="V15">
        <v>46.062549241028862</v>
      </c>
      <c r="W15">
        <v>3.8291421172410436</v>
      </c>
      <c r="X15">
        <v>-1.0000000000000002</v>
      </c>
      <c r="Y15">
        <v>-1.0000000000000002</v>
      </c>
      <c r="Z15">
        <v>107.07383793033668</v>
      </c>
      <c r="AA15">
        <v>0.40785886203757382</v>
      </c>
      <c r="AB15">
        <v>0.54443959347311544</v>
      </c>
      <c r="AC15">
        <v>0.2614281177872278</v>
      </c>
      <c r="AD15">
        <v>60.686328664895875</v>
      </c>
      <c r="AE15">
        <v>-1.0000000000000002</v>
      </c>
      <c r="AF15">
        <v>-1.0000000000000002</v>
      </c>
      <c r="AG15">
        <v>-1.0000000000000002</v>
      </c>
      <c r="AH15">
        <v>0</v>
      </c>
      <c r="AI15">
        <v>0.25050545964681736</v>
      </c>
      <c r="AJ15">
        <v>-0.1717427433689416</v>
      </c>
      <c r="AK15">
        <v>8.8635305942596485E-2</v>
      </c>
      <c r="AL15">
        <v>-0.14770725995593803</v>
      </c>
      <c r="AM15">
        <v>0.65777818859324977</v>
      </c>
      <c r="AN15">
        <v>-4.5513952157431596</v>
      </c>
      <c r="AO15">
        <v>16.887631244544231</v>
      </c>
      <c r="AP15">
        <v>64.204417462168706</v>
      </c>
      <c r="AQ15">
        <v>1.453928201378053</v>
      </c>
      <c r="AR15">
        <v>4.1315065875933792</v>
      </c>
      <c r="AS15">
        <v>-1.0000000000000002</v>
      </c>
      <c r="AT15">
        <v>-1.0000000000000002</v>
      </c>
      <c r="AU15">
        <v>0.15199503021831912</v>
      </c>
      <c r="AV15">
        <v>148.19316489424673</v>
      </c>
      <c r="AW15">
        <v>173.24371085892858</v>
      </c>
      <c r="AX15">
        <v>0.35418548287970325</v>
      </c>
      <c r="AY15">
        <v>109.1662578326857</v>
      </c>
      <c r="AZ15">
        <v>1593.0902908599667</v>
      </c>
    </row>
    <row r="16" spans="1:52" x14ac:dyDescent="0.25">
      <c r="A16">
        <v>2450</v>
      </c>
      <c r="B16" t="s">
        <v>1268</v>
      </c>
      <c r="C16">
        <v>3.8246497277595495</v>
      </c>
      <c r="D16">
        <v>0</v>
      </c>
      <c r="E16">
        <v>-0.10480817860718787</v>
      </c>
      <c r="F16">
        <v>-0.10480817860718787</v>
      </c>
      <c r="G16">
        <v>-4.0727133998657711E-2</v>
      </c>
      <c r="H16">
        <v>0</v>
      </c>
      <c r="I16">
        <v>-2.4436280399194619</v>
      </c>
      <c r="J16">
        <v>-4.0727133998657711E-2</v>
      </c>
      <c r="K16">
        <v>-1.0000000000000018</v>
      </c>
      <c r="L16">
        <v>-1.0000000000000018</v>
      </c>
      <c r="M16">
        <v>-0.81454267997315455</v>
      </c>
      <c r="N16">
        <v>1.276213509232909</v>
      </c>
      <c r="O16">
        <v>-0.89832804707912273</v>
      </c>
      <c r="P16">
        <v>-0.14459447051443652</v>
      </c>
      <c r="Q16">
        <v>-0.16527396199199756</v>
      </c>
      <c r="R16">
        <v>0.33333333333333393</v>
      </c>
      <c r="S16">
        <v>0.1798687503956968</v>
      </c>
      <c r="T16">
        <v>-9.0805018067989712E-2</v>
      </c>
      <c r="U16">
        <v>5.8680310421816567E-2</v>
      </c>
      <c r="V16">
        <v>20.8721804032606</v>
      </c>
      <c r="W16">
        <v>0.38932642504899212</v>
      </c>
      <c r="X16">
        <v>-1.0000000000000018</v>
      </c>
      <c r="Y16">
        <v>-1.0000000000000018</v>
      </c>
      <c r="Z16">
        <v>28.650679973257549</v>
      </c>
      <c r="AA16">
        <v>-0.24710385228802118</v>
      </c>
      <c r="AB16">
        <v>0.16656589219379428</v>
      </c>
      <c r="AC16">
        <v>0.23941343073400601</v>
      </c>
      <c r="AD16">
        <v>7.9437735319889464</v>
      </c>
      <c r="AE16">
        <v>-1.0000000000000018</v>
      </c>
      <c r="AF16">
        <v>-1.0000000000000018</v>
      </c>
      <c r="AG16">
        <v>-1.0000000000000018</v>
      </c>
      <c r="AH16">
        <v>0</v>
      </c>
      <c r="AI16">
        <v>5.8680310421816567E-2</v>
      </c>
      <c r="AJ16">
        <v>-0.17110828624948343</v>
      </c>
      <c r="AK16">
        <v>0.36502315337383473</v>
      </c>
      <c r="AL16">
        <v>-0.12192247372757792</v>
      </c>
      <c r="AM16">
        <v>0.47872970345155968</v>
      </c>
      <c r="AN16">
        <v>-3.9036032744368647</v>
      </c>
      <c r="AO16">
        <v>13.793358353158164</v>
      </c>
      <c r="AP16">
        <v>18.428552363341154</v>
      </c>
      <c r="AQ16">
        <v>0.48107737608285767</v>
      </c>
      <c r="AR16">
        <v>0.3485992910503346</v>
      </c>
      <c r="AS16">
        <v>-1.0000000000000018</v>
      </c>
      <c r="AT16">
        <v>-1.0000000000000018</v>
      </c>
      <c r="AU16">
        <v>-0.27008214059918534</v>
      </c>
      <c r="AV16">
        <v>43.720251835648639</v>
      </c>
      <c r="AW16">
        <v>49.588282877830267</v>
      </c>
      <c r="AX16">
        <v>-9.7207370372551907E-2</v>
      </c>
      <c r="AY16">
        <v>-20.958124497797581</v>
      </c>
      <c r="AZ16">
        <v>1335.7782238296893</v>
      </c>
    </row>
    <row r="17" spans="1:52" x14ac:dyDescent="0.25">
      <c r="A17">
        <v>2500</v>
      </c>
      <c r="B17" t="s">
        <v>1294</v>
      </c>
      <c r="C17">
        <v>4.745006438939023</v>
      </c>
      <c r="D17">
        <v>0</v>
      </c>
      <c r="E17">
        <v>0.1684444780141176</v>
      </c>
      <c r="F17">
        <v>0.1684444780141176</v>
      </c>
      <c r="G17">
        <v>0.25104393540462955</v>
      </c>
      <c r="H17">
        <v>0</v>
      </c>
      <c r="I17">
        <v>15.06263612427777</v>
      </c>
      <c r="J17">
        <v>0.25104393540462955</v>
      </c>
      <c r="K17">
        <v>-1.0000000000000004</v>
      </c>
      <c r="L17">
        <v>-1.0000000000000004</v>
      </c>
      <c r="M17">
        <v>5.0208787080925887</v>
      </c>
      <c r="N17">
        <v>19.976087041230901</v>
      </c>
      <c r="O17">
        <v>-0.34303578444754057</v>
      </c>
      <c r="P17">
        <v>0.74478384248727647</v>
      </c>
      <c r="Q17">
        <v>0.12663398857211672</v>
      </c>
      <c r="R17">
        <v>0.33333333333333354</v>
      </c>
      <c r="S17">
        <v>0.35178696662902348</v>
      </c>
      <c r="T17">
        <v>0.19244634413855297</v>
      </c>
      <c r="U17">
        <v>-8.3146788170436636E-2</v>
      </c>
      <c r="V17">
        <v>21.735036821033752</v>
      </c>
      <c r="W17">
        <v>0.72343464538500946</v>
      </c>
      <c r="X17">
        <v>-1.0000000000000004</v>
      </c>
      <c r="Y17">
        <v>-1.0000000000000004</v>
      </c>
      <c r="Z17">
        <v>30.64868894375395</v>
      </c>
      <c r="AA17">
        <v>-1.5314979974410736E-2</v>
      </c>
      <c r="AB17">
        <v>9.1586857356934531E-2</v>
      </c>
      <c r="AC17">
        <v>9.9468485300437809E-2</v>
      </c>
      <c r="AD17">
        <v>8.7870181341480844</v>
      </c>
      <c r="AE17">
        <v>-1.0000000000000004</v>
      </c>
      <c r="AF17">
        <v>-1.0000000000000004</v>
      </c>
      <c r="AG17">
        <v>-1.0000000000000004</v>
      </c>
      <c r="AH17">
        <v>0</v>
      </c>
      <c r="AI17">
        <v>-8.3146788170436636E-2</v>
      </c>
      <c r="AJ17">
        <v>-0.17371750520947576</v>
      </c>
      <c r="AK17">
        <v>-0.14914756044130578</v>
      </c>
      <c r="AL17">
        <v>4.6293784595435983E-2</v>
      </c>
      <c r="AM17">
        <v>0.4985977486989645</v>
      </c>
      <c r="AN17">
        <v>0.28875708883852119</v>
      </c>
      <c r="AO17">
        <v>11.719205915267576</v>
      </c>
      <c r="AP17">
        <v>36.797672945311518</v>
      </c>
      <c r="AQ17">
        <v>0.79441985593047282</v>
      </c>
      <c r="AR17">
        <v>0.97447858078963867</v>
      </c>
      <c r="AS17">
        <v>-1.0000000000000004</v>
      </c>
      <c r="AT17">
        <v>-1.0000000000000004</v>
      </c>
      <c r="AU17">
        <v>0.29507846658623454</v>
      </c>
      <c r="AV17">
        <v>62.34398190025248</v>
      </c>
      <c r="AW17">
        <v>54.029303083208809</v>
      </c>
      <c r="AX17">
        <v>8.491826513775827E-2</v>
      </c>
      <c r="AY17">
        <v>-18.080070730254107</v>
      </c>
      <c r="AZ17">
        <v>1397.5921489783143</v>
      </c>
    </row>
    <row r="18" spans="1:52" x14ac:dyDescent="0.25">
      <c r="A18">
        <v>2512</v>
      </c>
      <c r="B18" t="s">
        <v>1302</v>
      </c>
      <c r="C18">
        <v>7.3178054517739461</v>
      </c>
      <c r="D18">
        <v>0</v>
      </c>
      <c r="E18">
        <v>1.3253310155330014</v>
      </c>
      <c r="F18">
        <v>1.3253310155330014</v>
      </c>
      <c r="G18">
        <v>8.8751383079209878E-2</v>
      </c>
      <c r="H18">
        <v>0</v>
      </c>
      <c r="I18">
        <v>5.3250829847525933</v>
      </c>
      <c r="J18">
        <v>8.8751383079209878E-2</v>
      </c>
      <c r="K18">
        <v>-1.0000000000000022</v>
      </c>
      <c r="L18">
        <v>-1.0000000000000022</v>
      </c>
      <c r="M18">
        <v>1.7750276615841969</v>
      </c>
      <c r="N18">
        <v>13.968219452059531</v>
      </c>
      <c r="O18">
        <v>3.9395618332783516E-2</v>
      </c>
      <c r="P18">
        <v>-9.3349075557701805E-2</v>
      </c>
      <c r="Q18">
        <v>-1.7985645745496465E-3</v>
      </c>
      <c r="R18">
        <v>0.33333333333333437</v>
      </c>
      <c r="S18">
        <v>0.30109100946064948</v>
      </c>
      <c r="T18">
        <v>0.46409716733245626</v>
      </c>
      <c r="U18">
        <v>0.21074518767982986</v>
      </c>
      <c r="V18">
        <v>48.820612589082366</v>
      </c>
      <c r="W18">
        <v>3.6342904312508919</v>
      </c>
      <c r="X18">
        <v>-1.0000000000000022</v>
      </c>
      <c r="Y18">
        <v>-1.0000000000000022</v>
      </c>
      <c r="Z18">
        <v>109.564829302752</v>
      </c>
      <c r="AA18">
        <v>0.43292320237365761</v>
      </c>
      <c r="AB18">
        <v>0.28484670520551203</v>
      </c>
      <c r="AC18">
        <v>0.4971503979857152</v>
      </c>
      <c r="AD18">
        <v>60.746015278244236</v>
      </c>
      <c r="AE18">
        <v>-1.0000000000000022</v>
      </c>
      <c r="AF18">
        <v>-1.0000000000000022</v>
      </c>
      <c r="AG18">
        <v>-1.0000000000000022</v>
      </c>
      <c r="AH18">
        <v>0</v>
      </c>
      <c r="AI18">
        <v>0.21074518767982986</v>
      </c>
      <c r="AJ18">
        <v>0.33476242098994097</v>
      </c>
      <c r="AK18">
        <v>0.22454366348744689</v>
      </c>
      <c r="AL18">
        <v>-0.28183506079016157</v>
      </c>
      <c r="AM18">
        <v>0.16131865924041489</v>
      </c>
      <c r="AN18">
        <v>-5.3720644148043295</v>
      </c>
      <c r="AO18">
        <v>5.1556847984476084</v>
      </c>
      <c r="AP18">
        <v>54.145695573834978</v>
      </c>
      <c r="AQ18">
        <v>1.3092666978062693</v>
      </c>
      <c r="AR18">
        <v>3.7230418143301032</v>
      </c>
      <c r="AS18">
        <v>-1.0000000000000022</v>
      </c>
      <c r="AT18">
        <v>-1.0000000000000022</v>
      </c>
      <c r="AU18">
        <v>1.3235324509584518</v>
      </c>
      <c r="AV18">
        <v>128.68873355325917</v>
      </c>
      <c r="AW18">
        <v>149.76325232124213</v>
      </c>
      <c r="AX18">
        <v>0.36845196324322149</v>
      </c>
      <c r="AY18">
        <v>97.82263334046371</v>
      </c>
      <c r="AZ18">
        <v>1607.6860650759529</v>
      </c>
    </row>
    <row r="19" spans="1:52" x14ac:dyDescent="0.25">
      <c r="A19">
        <v>2530</v>
      </c>
      <c r="B19" t="s">
        <v>1311</v>
      </c>
      <c r="C19">
        <v>5.0881291010187146</v>
      </c>
      <c r="D19">
        <v>0</v>
      </c>
      <c r="E19">
        <v>-0.98213668309315616</v>
      </c>
      <c r="F19">
        <v>-0.98213668309315616</v>
      </c>
      <c r="G19">
        <v>-4.9358430481389964E-2</v>
      </c>
      <c r="H19">
        <v>0</v>
      </c>
      <c r="I19">
        <v>-2.9615058288833955</v>
      </c>
      <c r="J19">
        <v>-4.9358430481389964E-2</v>
      </c>
      <c r="K19">
        <v>-1.0000000000000013</v>
      </c>
      <c r="L19">
        <v>-1.0000000000000013</v>
      </c>
      <c r="M19">
        <v>-0.98716860962780006</v>
      </c>
      <c r="N19">
        <v>1.1444865890421596</v>
      </c>
      <c r="O19">
        <v>-0.98659495960493693</v>
      </c>
      <c r="P19">
        <v>-0.71396737156354961</v>
      </c>
      <c r="Q19">
        <v>-0.26067854984236916</v>
      </c>
      <c r="R19">
        <v>0.33333333333333398</v>
      </c>
      <c r="S19">
        <v>0.35126238216996725</v>
      </c>
      <c r="T19">
        <v>0.10704770024483071</v>
      </c>
      <c r="U19">
        <v>2.7397505374778877E-2</v>
      </c>
      <c r="V19">
        <v>34.735974064172034</v>
      </c>
      <c r="W19">
        <v>1.3444590280493194</v>
      </c>
      <c r="X19">
        <v>-1.0000000000000013</v>
      </c>
      <c r="Y19">
        <v>-1.0000000000000013</v>
      </c>
      <c r="Z19">
        <v>62.245751165340479</v>
      </c>
      <c r="AA19">
        <v>-0.22980925571923214</v>
      </c>
      <c r="AB19">
        <v>0.36607837693699075</v>
      </c>
      <c r="AC19">
        <v>0.41913999180245781</v>
      </c>
      <c r="AD19">
        <v>27.770455651010831</v>
      </c>
      <c r="AE19">
        <v>-1.0000000000000013</v>
      </c>
      <c r="AF19">
        <v>-1.0000000000000013</v>
      </c>
      <c r="AG19">
        <v>-1.0000000000000013</v>
      </c>
      <c r="AH19">
        <v>0</v>
      </c>
      <c r="AI19">
        <v>2.7397505374778877E-2</v>
      </c>
      <c r="AJ19">
        <v>0.23368485991051452</v>
      </c>
      <c r="AK19">
        <v>-0.14213440609499872</v>
      </c>
      <c r="AL19">
        <v>0.12578308735856292</v>
      </c>
      <c r="AM19">
        <v>0.33905442430460636</v>
      </c>
      <c r="AN19">
        <v>4.3130014835166497</v>
      </c>
      <c r="AO19">
        <v>7.7656885771401631</v>
      </c>
      <c r="AP19">
        <v>31.774468235288619</v>
      </c>
      <c r="AQ19">
        <v>0.81904092112291027</v>
      </c>
      <c r="AR19">
        <v>1.2951005975679297</v>
      </c>
      <c r="AS19">
        <v>-1.0000000000000013</v>
      </c>
      <c r="AT19">
        <v>-1.0000000000000013</v>
      </c>
      <c r="AU19">
        <v>-1.2428152329355249</v>
      </c>
      <c r="AV19">
        <v>71.155926331522778</v>
      </c>
      <c r="AW19">
        <v>73.895676869000653</v>
      </c>
      <c r="AX19">
        <v>-4.4882473671468248E-2</v>
      </c>
      <c r="AY19">
        <v>-12.076705601060111</v>
      </c>
      <c r="AZ19">
        <v>1510.2491916963745</v>
      </c>
    </row>
    <row r="20" spans="1:52" x14ac:dyDescent="0.25">
      <c r="A20">
        <v>2574</v>
      </c>
      <c r="B20" t="s">
        <v>1329</v>
      </c>
      <c r="C20">
        <v>3.2375791686665996</v>
      </c>
      <c r="D20">
        <v>0</v>
      </c>
      <c r="E20">
        <v>0.1124531122581183</v>
      </c>
      <c r="F20">
        <v>0.1124531122581183</v>
      </c>
      <c r="G20">
        <v>-0.29059078954296214</v>
      </c>
      <c r="H20">
        <v>0</v>
      </c>
      <c r="I20">
        <v>-17.435447372577734</v>
      </c>
      <c r="J20">
        <v>-0.29059078954296214</v>
      </c>
      <c r="K20">
        <v>-0.99999999999999878</v>
      </c>
      <c r="L20">
        <v>-0.99999999999999878</v>
      </c>
      <c r="M20">
        <v>-5.8118157908592449</v>
      </c>
      <c r="N20">
        <v>-14.085415091653015</v>
      </c>
      <c r="O20">
        <v>0.23384982033255064</v>
      </c>
      <c r="P20">
        <v>-4.3395125115072264E-2</v>
      </c>
      <c r="Q20">
        <v>4.0723871459718685E-3</v>
      </c>
      <c r="R20">
        <v>0.33333333333333337</v>
      </c>
      <c r="S20">
        <v>0.39172224305768821</v>
      </c>
      <c r="T20">
        <v>0.45144848442105912</v>
      </c>
      <c r="U20">
        <v>-9.6097621773066737E-3</v>
      </c>
      <c r="V20">
        <v>58.299403527109405</v>
      </c>
      <c r="W20">
        <v>2.8221706402787348</v>
      </c>
      <c r="X20">
        <v>-0.99999999999999878</v>
      </c>
      <c r="Y20">
        <v>-0.99999999999999878</v>
      </c>
      <c r="Z20">
        <v>73.158801936797829</v>
      </c>
      <c r="AA20">
        <v>7.668954457308802E-2</v>
      </c>
      <c r="AB20">
        <v>-0.10217311093513466</v>
      </c>
      <c r="AC20">
        <v>0.32259008681289647</v>
      </c>
      <c r="AD20">
        <v>14.855326022542481</v>
      </c>
      <c r="AE20">
        <v>-0.99999999999999878</v>
      </c>
      <c r="AF20">
        <v>-0.99999999999999878</v>
      </c>
      <c r="AG20">
        <v>-0.99999999999999878</v>
      </c>
      <c r="AH20">
        <v>0</v>
      </c>
      <c r="AI20">
        <v>-9.6097621773066737E-3</v>
      </c>
      <c r="AJ20">
        <v>4.4882299213940852E-2</v>
      </c>
      <c r="AK20">
        <v>2.5960148109686415E-2</v>
      </c>
      <c r="AL20">
        <v>-0.29960639172176684</v>
      </c>
      <c r="AM20">
        <v>-0.23945595020094992</v>
      </c>
      <c r="AN20">
        <v>-7.2657482969744667</v>
      </c>
      <c r="AO20">
        <v>-5.8565980144753169</v>
      </c>
      <c r="AP20">
        <v>40.863956154531706</v>
      </c>
      <c r="AQ20">
        <v>1.1668942986347735</v>
      </c>
      <c r="AR20">
        <v>2.5315798507357714</v>
      </c>
      <c r="AS20">
        <v>-0.99999999999999878</v>
      </c>
      <c r="AT20">
        <v>-0.99999999999999878</v>
      </c>
      <c r="AU20">
        <v>0.11652549940409015</v>
      </c>
      <c r="AV20">
        <v>53.216788830669557</v>
      </c>
      <c r="AW20">
        <v>52.25581261293889</v>
      </c>
      <c r="AX20">
        <v>0.13877864177193278</v>
      </c>
      <c r="AY20">
        <v>-36.294657205636511</v>
      </c>
      <c r="AZ20">
        <v>1391.5059580827622</v>
      </c>
    </row>
    <row r="21" spans="1:52" x14ac:dyDescent="0.25">
      <c r="A21">
        <v>3018</v>
      </c>
      <c r="B21" t="s">
        <v>1501</v>
      </c>
      <c r="C21">
        <v>5.1623081507358579</v>
      </c>
      <c r="D21">
        <v>0</v>
      </c>
      <c r="E21">
        <v>0.3027978886788415</v>
      </c>
      <c r="F21">
        <v>0.3027978886788415</v>
      </c>
      <c r="G21">
        <v>8.5237174372519417E-2</v>
      </c>
      <c r="H21">
        <v>0</v>
      </c>
      <c r="I21">
        <v>5.1142304623511645</v>
      </c>
      <c r="J21">
        <v>8.5237174372519417E-2</v>
      </c>
      <c r="K21">
        <v>-1.0000000000000022</v>
      </c>
      <c r="L21">
        <v>-1.0000000000000022</v>
      </c>
      <c r="M21">
        <v>1.7047434874503855</v>
      </c>
      <c r="N21">
        <v>10.579336501765857</v>
      </c>
      <c r="O21">
        <v>0.91163083436261572</v>
      </c>
      <c r="P21">
        <v>0.20230015826353401</v>
      </c>
      <c r="Q21">
        <v>0.12101447445371009</v>
      </c>
      <c r="R21">
        <v>0.33333333333333409</v>
      </c>
      <c r="S21">
        <v>0.34433813003528529</v>
      </c>
      <c r="T21">
        <v>0.16465496321777423</v>
      </c>
      <c r="U21">
        <v>-6.7384888393325737E-2</v>
      </c>
      <c r="V21">
        <v>27.588174552821926</v>
      </c>
      <c r="W21">
        <v>0.85774960820919277</v>
      </c>
      <c r="X21">
        <v>-1.0000000000000022</v>
      </c>
      <c r="Y21">
        <v>-1.0000000000000022</v>
      </c>
      <c r="Z21">
        <v>58.891619238030302</v>
      </c>
      <c r="AA21">
        <v>-0.13658829552417556</v>
      </c>
      <c r="AB21">
        <v>0.29011315949498678</v>
      </c>
      <c r="AC21">
        <v>0.47012374024428188</v>
      </c>
      <c r="AD21">
        <v>31.182430210754656</v>
      </c>
      <c r="AE21">
        <v>-1.0000000000000022</v>
      </c>
      <c r="AF21">
        <v>-1.0000000000000022</v>
      </c>
      <c r="AG21">
        <v>-1.0000000000000022</v>
      </c>
      <c r="AH21">
        <v>0</v>
      </c>
      <c r="AI21">
        <v>-6.7384888393325737E-2</v>
      </c>
      <c r="AJ21">
        <v>0.10348960042248842</v>
      </c>
      <c r="AK21">
        <v>-7.9012480125259008E-2</v>
      </c>
      <c r="AL21">
        <v>0.33563266793715052</v>
      </c>
      <c r="AM21">
        <v>2.1608954110329689E-2</v>
      </c>
      <c r="AN21">
        <v>8.908264700541201</v>
      </c>
      <c r="AO21">
        <v>0.1451614521319447</v>
      </c>
      <c r="AP21">
        <v>32.702405015173099</v>
      </c>
      <c r="AQ21">
        <v>0.77494153819306777</v>
      </c>
      <c r="AR21">
        <v>0.94298678258171309</v>
      </c>
      <c r="AS21">
        <v>-1.0000000000000022</v>
      </c>
      <c r="AT21">
        <v>-1.0000000000000022</v>
      </c>
      <c r="AU21">
        <v>0.42381236313255144</v>
      </c>
      <c r="AV21">
        <v>69.616117191928112</v>
      </c>
      <c r="AW21">
        <v>62.877628352595536</v>
      </c>
      <c r="AX21">
        <v>0.22940045828339803</v>
      </c>
      <c r="AY21">
        <v>-8.7047190616634342</v>
      </c>
      <c r="AZ21">
        <v>1462.4229531070866</v>
      </c>
    </row>
    <row r="22" spans="1:52" x14ac:dyDescent="0.25">
      <c r="A22">
        <v>3206</v>
      </c>
      <c r="B22" t="s">
        <v>1585</v>
      </c>
      <c r="C22">
        <v>5.1910756387701369</v>
      </c>
      <c r="D22">
        <v>0</v>
      </c>
      <c r="E22">
        <v>1.0971289505889097</v>
      </c>
      <c r="F22">
        <v>1.0971289505889097</v>
      </c>
      <c r="G22">
        <v>-4.7241135618061106E-2</v>
      </c>
      <c r="H22">
        <v>0</v>
      </c>
      <c r="I22">
        <v>-2.8344681370836655</v>
      </c>
      <c r="J22">
        <v>-4.7241135618061106E-2</v>
      </c>
      <c r="K22">
        <v>-0.99999999999999845</v>
      </c>
      <c r="L22">
        <v>-0.99999999999999845</v>
      </c>
      <c r="M22">
        <v>-0.94482271236122151</v>
      </c>
      <c r="N22">
        <v>3.4537364522753768</v>
      </c>
      <c r="O22">
        <v>2.4101228045566887</v>
      </c>
      <c r="P22">
        <v>0.20635104515314889</v>
      </c>
      <c r="Q22">
        <v>0.39101287621459346</v>
      </c>
      <c r="R22">
        <v>0.33333333333333309</v>
      </c>
      <c r="S22">
        <v>0.36175480678431032</v>
      </c>
      <c r="T22">
        <v>0.14504245413414038</v>
      </c>
      <c r="U22">
        <v>-8.4055234485869504E-3</v>
      </c>
      <c r="V22">
        <v>35.158648256850334</v>
      </c>
      <c r="W22">
        <v>1.3004874250317215</v>
      </c>
      <c r="X22">
        <v>-0.99999999999999845</v>
      </c>
      <c r="Y22">
        <v>-0.99999999999999845</v>
      </c>
      <c r="Z22">
        <v>88.344753798175631</v>
      </c>
      <c r="AA22">
        <v>0.10681803375822736</v>
      </c>
      <c r="AB22">
        <v>0.57864117284273653</v>
      </c>
      <c r="AC22">
        <v>0.37044264670125154</v>
      </c>
      <c r="AD22">
        <v>52.795092665110765</v>
      </c>
      <c r="AE22">
        <v>-0.99999999999999845</v>
      </c>
      <c r="AF22">
        <v>-0.99999999999999845</v>
      </c>
      <c r="AG22">
        <v>-0.99999999999999845</v>
      </c>
      <c r="AH22">
        <v>0</v>
      </c>
      <c r="AI22">
        <v>-8.4055234485869504E-3</v>
      </c>
      <c r="AJ22">
        <v>-2.3919158377550459E-2</v>
      </c>
      <c r="AK22">
        <v>6.1547794044070521E-2</v>
      </c>
      <c r="AL22">
        <v>-0.57173092285843219</v>
      </c>
      <c r="AM22">
        <v>0.30579886840356924</v>
      </c>
      <c r="AN22">
        <v>-14.412868863348555</v>
      </c>
      <c r="AO22">
        <v>7.9527106803095888</v>
      </c>
      <c r="AP22">
        <v>32.324180119766659</v>
      </c>
      <c r="AQ22">
        <v>0.83172507080319669</v>
      </c>
      <c r="AR22">
        <v>1.2532462894136609</v>
      </c>
      <c r="AS22">
        <v>-0.99999999999999845</v>
      </c>
      <c r="AT22">
        <v>-0.99999999999999845</v>
      </c>
      <c r="AU22">
        <v>1.4881418268035032</v>
      </c>
      <c r="AV22">
        <v>99.751200930760618</v>
      </c>
      <c r="AW22">
        <v>98.910648585901924</v>
      </c>
      <c r="AX22">
        <v>0.32832658646836271</v>
      </c>
      <c r="AY22">
        <v>38.961956530468093</v>
      </c>
      <c r="AZ22">
        <v>1508.1863188793955</v>
      </c>
    </row>
    <row r="23" spans="1:52" x14ac:dyDescent="0.25">
      <c r="A23">
        <v>3267</v>
      </c>
      <c r="B23" t="s">
        <v>1614</v>
      </c>
      <c r="C23">
        <v>4.0199419506215364</v>
      </c>
      <c r="D23">
        <v>0</v>
      </c>
      <c r="E23">
        <v>4.663834363267056</v>
      </c>
      <c r="F23">
        <v>4.663834363267056</v>
      </c>
      <c r="G23">
        <v>-0.11028134289142731</v>
      </c>
      <c r="H23">
        <v>0</v>
      </c>
      <c r="I23">
        <v>-6.6168805734856377</v>
      </c>
      <c r="J23">
        <v>-0.11028134289142731</v>
      </c>
      <c r="K23">
        <v>-0.99999999999999734</v>
      </c>
      <c r="L23">
        <v>-0.99999999999999734</v>
      </c>
      <c r="M23">
        <v>-2.2056268578285452</v>
      </c>
      <c r="N23">
        <v>2.066895740402952</v>
      </c>
      <c r="O23">
        <v>-0.4448971642686238</v>
      </c>
      <c r="P23">
        <v>-4.5985181971183418E-2</v>
      </c>
      <c r="Q23">
        <v>-4.0132714283893492E-2</v>
      </c>
      <c r="R23">
        <v>0.33333333333333237</v>
      </c>
      <c r="S23">
        <v>0.38303373760926163</v>
      </c>
      <c r="T23">
        <v>2.7284684040449387E-2</v>
      </c>
      <c r="U23">
        <v>2.7221442022878333E-2</v>
      </c>
      <c r="V23">
        <v>35.246181595893965</v>
      </c>
      <c r="W23">
        <v>1.1488162064090188</v>
      </c>
      <c r="X23">
        <v>-0.99999999999999734</v>
      </c>
      <c r="Y23">
        <v>-0.99999999999999734</v>
      </c>
      <c r="Z23">
        <v>66.857756211545563</v>
      </c>
      <c r="AA23">
        <v>0.34842810232074201</v>
      </c>
      <c r="AB23">
        <v>1.1165176603099403E-2</v>
      </c>
      <c r="AC23">
        <v>0.2734408676748683</v>
      </c>
      <c r="AD23">
        <v>31.651707329935498</v>
      </c>
      <c r="AE23">
        <v>-0.99999999999999734</v>
      </c>
      <c r="AF23">
        <v>-0.99999999999999734</v>
      </c>
      <c r="AG23">
        <v>-0.99999999999999734</v>
      </c>
      <c r="AH23">
        <v>0</v>
      </c>
      <c r="AI23">
        <v>2.7221442022878333E-2</v>
      </c>
      <c r="AJ23">
        <v>0.31014560969370103</v>
      </c>
      <c r="AK23">
        <v>4.7790161916442961E-2</v>
      </c>
      <c r="AL23">
        <v>0.31089151101015428</v>
      </c>
      <c r="AM23">
        <v>-0.33201146827336869</v>
      </c>
      <c r="AN23">
        <v>9.323015823722363</v>
      </c>
      <c r="AO23">
        <v>-8.0613358972520022</v>
      </c>
      <c r="AP23">
        <v>28.629301022408335</v>
      </c>
      <c r="AQ23">
        <v>0.77087319700592194</v>
      </c>
      <c r="AR23">
        <v>1.0385348635175908</v>
      </c>
      <c r="AS23">
        <v>-0.99999999999999734</v>
      </c>
      <c r="AT23">
        <v>-0.99999999999999734</v>
      </c>
      <c r="AU23">
        <v>4.6237016489831628</v>
      </c>
      <c r="AV23">
        <v>60.863316054696526</v>
      </c>
      <c r="AW23">
        <v>63.585460256984348</v>
      </c>
      <c r="AX23">
        <v>0.1839609127481954</v>
      </c>
      <c r="AY23">
        <v>-5.5123372274757978</v>
      </c>
      <c r="AZ23">
        <v>1430.3215956064396</v>
      </c>
    </row>
    <row r="24" spans="1:52" x14ac:dyDescent="0.25">
      <c r="A24">
        <v>3528</v>
      </c>
      <c r="B24" t="s">
        <v>1732</v>
      </c>
      <c r="C24">
        <v>4.7097670108700198</v>
      </c>
      <c r="D24">
        <v>0</v>
      </c>
      <c r="E24">
        <v>-0.16820748214439607</v>
      </c>
      <c r="F24">
        <v>-0.16820748214439607</v>
      </c>
      <c r="G24">
        <v>0.9043902465188477</v>
      </c>
      <c r="H24">
        <v>0</v>
      </c>
      <c r="I24">
        <v>54.263414791130835</v>
      </c>
      <c r="J24">
        <v>0.9043902465188477</v>
      </c>
      <c r="K24">
        <v>-0.99999999999999944</v>
      </c>
      <c r="L24">
        <v>-0.99999999999999944</v>
      </c>
      <c r="M24">
        <v>18.087804930376947</v>
      </c>
      <c r="N24">
        <v>58.80497431985647</v>
      </c>
      <c r="O24">
        <v>-2.9667581771045413</v>
      </c>
      <c r="P24">
        <v>3.5609206288008226E-2</v>
      </c>
      <c r="Q24">
        <v>-0.30686553658274485</v>
      </c>
      <c r="R24">
        <v>0.33333333333333315</v>
      </c>
      <c r="S24">
        <v>0.39311526800730695</v>
      </c>
      <c r="T24">
        <v>0.4552531379022039</v>
      </c>
      <c r="U24">
        <v>0.23970077250126406</v>
      </c>
      <c r="V24">
        <v>20.68049060901042</v>
      </c>
      <c r="W24">
        <v>3.1410574761121657</v>
      </c>
      <c r="X24">
        <v>-0.99999999999999944</v>
      </c>
      <c r="Y24">
        <v>-0.99999999999999944</v>
      </c>
      <c r="Z24">
        <v>72.850507199827064</v>
      </c>
      <c r="AA24">
        <v>0.38611371689350626</v>
      </c>
      <c r="AB24">
        <v>0.19946053564909025</v>
      </c>
      <c r="AC24">
        <v>0.46396339000539077</v>
      </c>
      <c r="AD24">
        <v>52.476882127399378</v>
      </c>
      <c r="AE24">
        <v>-0.99999999999999944</v>
      </c>
      <c r="AF24">
        <v>-0.99999999999999944</v>
      </c>
      <c r="AG24">
        <v>-0.99999999999999944</v>
      </c>
      <c r="AH24">
        <v>0</v>
      </c>
      <c r="AI24">
        <v>0.23970077250126406</v>
      </c>
      <c r="AJ24">
        <v>-4.9142309662664474E-2</v>
      </c>
      <c r="AK24">
        <v>0.14290734503138158</v>
      </c>
      <c r="AL24">
        <v>0.64438862728892765</v>
      </c>
      <c r="AM24">
        <v>-5.7904105082756063E-2</v>
      </c>
      <c r="AN24">
        <v>15.864004133909864</v>
      </c>
      <c r="AO24">
        <v>-0.73306590191199283</v>
      </c>
      <c r="AP24">
        <v>74.943905400141276</v>
      </c>
      <c r="AQ24">
        <v>1.4214025117441083</v>
      </c>
      <c r="AR24">
        <v>4.0454477226310139</v>
      </c>
      <c r="AS24">
        <v>-0.99999999999999944</v>
      </c>
      <c r="AT24">
        <v>-0.99999999999999944</v>
      </c>
      <c r="AU24">
        <v>-0.47507301872714097</v>
      </c>
      <c r="AV24">
        <v>130.92241561777158</v>
      </c>
      <c r="AW24">
        <v>154.89249286789786</v>
      </c>
      <c r="AX24">
        <v>0.29272394858778827</v>
      </c>
      <c r="AY24">
        <v>42.682026431744966</v>
      </c>
      <c r="AZ24">
        <v>1599.5917571714058</v>
      </c>
    </row>
    <row r="25" spans="1:52" x14ac:dyDescent="0.25">
      <c r="A25">
        <v>3633</v>
      </c>
      <c r="B25" t="s">
        <v>1786</v>
      </c>
      <c r="C25">
        <v>5.7631358842555773</v>
      </c>
      <c r="D25">
        <v>0</v>
      </c>
      <c r="E25">
        <v>0.11546794954229579</v>
      </c>
      <c r="F25">
        <v>0.11546794954229579</v>
      </c>
      <c r="G25">
        <v>0.12760156549141929</v>
      </c>
      <c r="H25">
        <v>0</v>
      </c>
      <c r="I25">
        <v>7.6560939294851496</v>
      </c>
      <c r="J25">
        <v>0.12760156549141929</v>
      </c>
      <c r="K25">
        <v>-1.0000000000000011</v>
      </c>
      <c r="L25">
        <v>-1.0000000000000011</v>
      </c>
      <c r="M25">
        <v>2.5520313098283829</v>
      </c>
      <c r="N25">
        <v>13.534697763283033</v>
      </c>
      <c r="O25">
        <v>0.31114360001498181</v>
      </c>
      <c r="P25">
        <v>-3.0038137886595984E-2</v>
      </c>
      <c r="Q25">
        <v>3.5839213743686635E-2</v>
      </c>
      <c r="R25">
        <v>0.33333333333333381</v>
      </c>
      <c r="S25">
        <v>5.8652190256429648E-2</v>
      </c>
      <c r="T25">
        <v>0.15820966076364623</v>
      </c>
      <c r="U25">
        <v>3.2574532240530543E-3</v>
      </c>
      <c r="V25">
        <v>17.034042883441735</v>
      </c>
      <c r="W25">
        <v>0.64208617742034324</v>
      </c>
      <c r="X25">
        <v>-1.0000000000000011</v>
      </c>
      <c r="Y25">
        <v>-1.0000000000000011</v>
      </c>
      <c r="Z25">
        <v>12.91322641530979</v>
      </c>
      <c r="AA25">
        <v>2.6386321076037209E-2</v>
      </c>
      <c r="AB25">
        <v>-7.6001511459969848E-3</v>
      </c>
      <c r="AC25">
        <v>-0.10191928356755306</v>
      </c>
      <c r="AD25">
        <v>-4.1566556818756428</v>
      </c>
      <c r="AE25">
        <v>-1.0000000000000011</v>
      </c>
      <c r="AF25">
        <v>-1.0000000000000011</v>
      </c>
      <c r="AG25">
        <v>-1.0000000000000011</v>
      </c>
      <c r="AH25">
        <v>0</v>
      </c>
      <c r="AI25">
        <v>3.2574532240530543E-3</v>
      </c>
      <c r="AJ25">
        <v>0.12309454834563305</v>
      </c>
      <c r="AK25">
        <v>6.3502259583715304E-2</v>
      </c>
      <c r="AL25">
        <v>0.46217416077993867</v>
      </c>
      <c r="AM25">
        <v>4.8673042089612657E-2</v>
      </c>
      <c r="AN25">
        <v>12.169826761226636</v>
      </c>
      <c r="AO25">
        <v>1.5343373501588933</v>
      </c>
      <c r="AP25">
        <v>24.690136812926891</v>
      </c>
      <c r="AQ25">
        <v>0.55345263757746288</v>
      </c>
      <c r="AR25">
        <v>0.76968774291176278</v>
      </c>
      <c r="AS25">
        <v>-1.0000000000000011</v>
      </c>
      <c r="AT25">
        <v>-1.0000000000000011</v>
      </c>
      <c r="AU25">
        <v>0.1513071632859824</v>
      </c>
      <c r="AV25">
        <v>27.9822615287517</v>
      </c>
      <c r="AW25">
        <v>28.308006851157003</v>
      </c>
      <c r="AX25">
        <v>-1.9789483842554231E-2</v>
      </c>
      <c r="AY25">
        <v>-40.681664583765787</v>
      </c>
      <c r="AZ25">
        <v>1380.985903011149</v>
      </c>
    </row>
    <row r="26" spans="1:52" x14ac:dyDescent="0.25">
      <c r="A26">
        <v>3928</v>
      </c>
      <c r="B26" t="s">
        <v>1894</v>
      </c>
      <c r="C26">
        <v>3.6309348276756355</v>
      </c>
      <c r="D26">
        <v>0</v>
      </c>
      <c r="E26">
        <v>0.41353381351269525</v>
      </c>
      <c r="F26">
        <v>0.41353381351269525</v>
      </c>
      <c r="G26">
        <v>0.42665799230769896</v>
      </c>
      <c r="H26">
        <v>0</v>
      </c>
      <c r="I26">
        <v>25.599479538461942</v>
      </c>
      <c r="J26">
        <v>0.42665799230769896</v>
      </c>
      <c r="K26">
        <v>-0.99999999999999833</v>
      </c>
      <c r="L26">
        <v>-0.99999999999999833</v>
      </c>
      <c r="M26">
        <v>8.5331598461539784</v>
      </c>
      <c r="N26">
        <v>29.643948179650263</v>
      </c>
      <c r="O26">
        <v>-0.38921774438076212</v>
      </c>
      <c r="P26">
        <v>-0.10968183575040175</v>
      </c>
      <c r="Q26">
        <v>-7.8235522003952215E-2</v>
      </c>
      <c r="R26">
        <v>0.33333333333333304</v>
      </c>
      <c r="S26">
        <v>0.40259194356782735</v>
      </c>
      <c r="T26">
        <v>0.27227738870511009</v>
      </c>
      <c r="U26">
        <v>-2.1068182570223821E-2</v>
      </c>
      <c r="V26">
        <v>22.419059629133884</v>
      </c>
      <c r="W26">
        <v>1.3412263542270515</v>
      </c>
      <c r="X26">
        <v>-0.99999999999999833</v>
      </c>
      <c r="Y26">
        <v>-0.99999999999999833</v>
      </c>
      <c r="Z26">
        <v>59.618638029248999</v>
      </c>
      <c r="AA26">
        <v>0.34345142730406741</v>
      </c>
      <c r="AB26">
        <v>0.15418257850182346</v>
      </c>
      <c r="AC26">
        <v>0.24792227263649</v>
      </c>
      <c r="AD26">
        <v>37.27781392211903</v>
      </c>
      <c r="AE26">
        <v>-0.99999999999999833</v>
      </c>
      <c r="AF26">
        <v>-0.99999999999999833</v>
      </c>
      <c r="AG26">
        <v>-0.99999999999999833</v>
      </c>
      <c r="AH26">
        <v>0</v>
      </c>
      <c r="AI26">
        <v>-2.1068182570223821E-2</v>
      </c>
      <c r="AJ26">
        <v>-0.11163891034524698</v>
      </c>
      <c r="AK26">
        <v>-0.18221751917825785</v>
      </c>
      <c r="AL26">
        <v>0.22209511545396962</v>
      </c>
      <c r="AM26">
        <v>-0.25262694889233345</v>
      </c>
      <c r="AN26">
        <v>4.9941833346230036</v>
      </c>
      <c r="AO26">
        <v>-7.2267613181996229</v>
      </c>
      <c r="AP26">
        <v>48.018539167595819</v>
      </c>
      <c r="AQ26">
        <v>0.98713448303604634</v>
      </c>
      <c r="AR26">
        <v>1.7678843465347505</v>
      </c>
      <c r="AS26">
        <v>-0.99999999999999833</v>
      </c>
      <c r="AT26">
        <v>-0.99999999999999833</v>
      </c>
      <c r="AU26">
        <v>0.33529829150874302</v>
      </c>
      <c r="AV26">
        <v>82.035824890699615</v>
      </c>
      <c r="AW26">
        <v>79.929006633677204</v>
      </c>
      <c r="AX26">
        <v>0.45931394328780939</v>
      </c>
      <c r="AY26">
        <v>28.228945396152174</v>
      </c>
      <c r="AZ26">
        <v>1494.5642622864341</v>
      </c>
    </row>
    <row r="27" spans="1:52" x14ac:dyDescent="0.25">
      <c r="A27">
        <v>4009</v>
      </c>
      <c r="B27" t="s">
        <v>1942</v>
      </c>
      <c r="C27">
        <v>3.3005237025214118</v>
      </c>
      <c r="D27">
        <v>0</v>
      </c>
      <c r="E27">
        <v>-0.15126684823724046</v>
      </c>
      <c r="F27">
        <v>-0.15126684823724046</v>
      </c>
      <c r="G27">
        <v>0.53553554195500064</v>
      </c>
      <c r="H27">
        <v>0</v>
      </c>
      <c r="I27">
        <v>32.132132517300036</v>
      </c>
      <c r="J27">
        <v>0.53553554195500064</v>
      </c>
      <c r="K27">
        <v>-1.0000000000000007</v>
      </c>
      <c r="L27">
        <v>-1.0000000000000007</v>
      </c>
      <c r="M27">
        <v>10.710710839100011</v>
      </c>
      <c r="N27">
        <v>35.281389371584204</v>
      </c>
      <c r="O27">
        <v>-0.77769798008118018</v>
      </c>
      <c r="P27">
        <v>0.40803511331838216</v>
      </c>
      <c r="Q27">
        <v>6.2777912024628239E-3</v>
      </c>
      <c r="R27">
        <v>0.33333333333333331</v>
      </c>
      <c r="S27">
        <v>0.34276004002082766</v>
      </c>
      <c r="T27">
        <v>0.20615259857275425</v>
      </c>
      <c r="U27">
        <v>-0.13167819022052499</v>
      </c>
      <c r="V27">
        <v>8.601289590055595</v>
      </c>
      <c r="W27">
        <v>0.18452579105452127</v>
      </c>
      <c r="X27">
        <v>-1.0000000000000007</v>
      </c>
      <c r="Y27">
        <v>-1.0000000000000007</v>
      </c>
      <c r="Z27">
        <v>57.639183022915248</v>
      </c>
      <c r="AA27">
        <v>0.28645233254890878</v>
      </c>
      <c r="AB27">
        <v>0.31978656510496439</v>
      </c>
      <c r="AC27">
        <v>0.37439341517927077</v>
      </c>
      <c r="AD27">
        <v>49.031615641657197</v>
      </c>
      <c r="AE27">
        <v>-1.0000000000000007</v>
      </c>
      <c r="AF27">
        <v>-1.0000000000000007</v>
      </c>
      <c r="AG27">
        <v>-1.0000000000000007</v>
      </c>
      <c r="AH27">
        <v>0</v>
      </c>
      <c r="AI27">
        <v>-0.13167819022052499</v>
      </c>
      <c r="AJ27">
        <v>-7.4147066284944024E-2</v>
      </c>
      <c r="AK27">
        <v>9.1713205050907784E-2</v>
      </c>
      <c r="AL27">
        <v>0.72381810672913793</v>
      </c>
      <c r="AM27">
        <v>-0.3594769800265839</v>
      </c>
      <c r="AN27">
        <v>17.724717336803732</v>
      </c>
      <c r="AO27">
        <v>-8.5283584754100623</v>
      </c>
      <c r="AP27">
        <v>40.733422107355651</v>
      </c>
      <c r="AQ27">
        <v>0.7505677817063906</v>
      </c>
      <c r="AR27">
        <v>0.72006133300952202</v>
      </c>
      <c r="AS27">
        <v>-1.0000000000000007</v>
      </c>
      <c r="AT27">
        <v>-1.0000000000000007</v>
      </c>
      <c r="AU27">
        <v>-0.14498905703477749</v>
      </c>
      <c r="AV27">
        <v>84.3922139190894</v>
      </c>
      <c r="AW27">
        <v>71.224394897036916</v>
      </c>
      <c r="AX27">
        <v>0.4305778211641621</v>
      </c>
      <c r="AY27">
        <v>-1.7996140396009168</v>
      </c>
      <c r="AZ27">
        <v>1459.1569742342185</v>
      </c>
    </row>
    <row r="28" spans="1:52" x14ac:dyDescent="0.25">
      <c r="A28">
        <v>4011</v>
      </c>
      <c r="B28" t="s">
        <v>1944</v>
      </c>
      <c r="C28">
        <v>6.2006604924863717</v>
      </c>
      <c r="D28">
        <v>0</v>
      </c>
      <c r="E28">
        <v>-4.1695426956028847E-2</v>
      </c>
      <c r="F28">
        <v>-4.1695426956028847E-2</v>
      </c>
      <c r="G28">
        <v>0.11709882606139631</v>
      </c>
      <c r="H28">
        <v>0</v>
      </c>
      <c r="I28">
        <v>7.0259295636837944</v>
      </c>
      <c r="J28">
        <v>0.11709882606139631</v>
      </c>
      <c r="K28">
        <v>-0.999999999999997</v>
      </c>
      <c r="L28">
        <v>-0.999999999999997</v>
      </c>
      <c r="M28">
        <v>2.3419765212279255</v>
      </c>
      <c r="N28">
        <v>13.184894629214133</v>
      </c>
      <c r="O28">
        <v>2.4803795882760271</v>
      </c>
      <c r="P28">
        <v>-0.2806394609694588</v>
      </c>
      <c r="Q28">
        <v>0.18652796154399054</v>
      </c>
      <c r="R28">
        <v>0.33333333333333232</v>
      </c>
      <c r="S28">
        <v>0.24351965880251406</v>
      </c>
      <c r="T28">
        <v>-0.18824332213509873</v>
      </c>
      <c r="U28">
        <v>2.1575317308634292E-2</v>
      </c>
      <c r="V28">
        <v>11.72344644991944</v>
      </c>
      <c r="W28">
        <v>-0.25358089314495713</v>
      </c>
      <c r="X28">
        <v>-0.999999999999997</v>
      </c>
      <c r="Y28">
        <v>-0.999999999999997</v>
      </c>
      <c r="Z28">
        <v>31.94303755476297</v>
      </c>
      <c r="AA28">
        <v>0.10932736073165575</v>
      </c>
      <c r="AB28">
        <v>0.35970115747862552</v>
      </c>
      <c r="AC28">
        <v>-6.8367255344290195E-2</v>
      </c>
      <c r="AD28">
        <v>20.033063143299557</v>
      </c>
      <c r="AE28">
        <v>-0.999999999999997</v>
      </c>
      <c r="AF28">
        <v>-0.999999999999997</v>
      </c>
      <c r="AG28">
        <v>-0.999999999999997</v>
      </c>
      <c r="AH28">
        <v>0</v>
      </c>
      <c r="AI28">
        <v>2.1575317308634292E-2</v>
      </c>
      <c r="AJ28">
        <v>0.29225141250577413</v>
      </c>
      <c r="AK28">
        <v>0.18994730742846438</v>
      </c>
      <c r="AL28">
        <v>0.66948727301810207</v>
      </c>
      <c r="AM28">
        <v>9.5038323758772095E-2</v>
      </c>
      <c r="AN28">
        <v>18.198438887981425</v>
      </c>
      <c r="AO28">
        <v>3.3256946311116256</v>
      </c>
      <c r="AP28">
        <v>18.749376013603211</v>
      </c>
      <c r="AQ28">
        <v>0.41018498730938213</v>
      </c>
      <c r="AR28">
        <v>-0.13648206708356095</v>
      </c>
      <c r="AS28">
        <v>-0.999999999999997</v>
      </c>
      <c r="AT28">
        <v>-0.999999999999997</v>
      </c>
      <c r="AU28">
        <v>0.14483253458796166</v>
      </c>
      <c r="AV28">
        <v>48.453626815088732</v>
      </c>
      <c r="AW28">
        <v>50.611158545952165</v>
      </c>
      <c r="AX28">
        <v>-0.29564926779255091</v>
      </c>
      <c r="AY28">
        <v>-88.372492903625272</v>
      </c>
      <c r="AZ28">
        <v>1388.6673475696043</v>
      </c>
    </row>
    <row r="29" spans="1:52" x14ac:dyDescent="0.25">
      <c r="A29">
        <v>4230</v>
      </c>
      <c r="B29" t="s">
        <v>2050</v>
      </c>
      <c r="C29">
        <v>5.0130847218915617</v>
      </c>
      <c r="D29">
        <v>0</v>
      </c>
      <c r="E29">
        <v>-0.59492442383120614</v>
      </c>
      <c r="F29">
        <v>-0.59492442383120614</v>
      </c>
      <c r="G29">
        <v>0.4704204193338799</v>
      </c>
      <c r="H29">
        <v>0</v>
      </c>
      <c r="I29">
        <v>28.225225160032789</v>
      </c>
      <c r="J29">
        <v>0.4704204193338799</v>
      </c>
      <c r="K29">
        <v>-0.99999999999999989</v>
      </c>
      <c r="L29">
        <v>-0.99999999999999989</v>
      </c>
      <c r="M29">
        <v>9.4084083866775963</v>
      </c>
      <c r="N29">
        <v>32.643385458093135</v>
      </c>
      <c r="O29">
        <v>-0.36557900386712805</v>
      </c>
      <c r="P29">
        <v>6.7862662556403344E-2</v>
      </c>
      <c r="Q29">
        <v>-3.4055040964551392E-4</v>
      </c>
      <c r="R29">
        <v>0.3333333333333332</v>
      </c>
      <c r="S29">
        <v>0.3660088202849146</v>
      </c>
      <c r="T29">
        <v>0.32283157499107501</v>
      </c>
      <c r="U29">
        <v>-4.1747812367468357E-2</v>
      </c>
      <c r="V29">
        <v>20.400219876318989</v>
      </c>
      <c r="W29">
        <v>1.3024366469954396</v>
      </c>
      <c r="X29">
        <v>-0.99999999999999989</v>
      </c>
      <c r="Y29">
        <v>-0.99999999999999989</v>
      </c>
      <c r="Z29">
        <v>10.871835100207825</v>
      </c>
      <c r="AA29">
        <v>-0.36915236171003479</v>
      </c>
      <c r="AB29">
        <v>0.13908156083153123</v>
      </c>
      <c r="AC29">
        <v>3.9509916364473437E-2</v>
      </c>
      <c r="AD29">
        <v>-9.5280442257014961</v>
      </c>
      <c r="AE29">
        <v>-0.99999999999999989</v>
      </c>
      <c r="AF29">
        <v>-0.99999999999999989</v>
      </c>
      <c r="AG29">
        <v>-0.99999999999999989</v>
      </c>
      <c r="AH29">
        <v>0</v>
      </c>
      <c r="AI29">
        <v>-4.1747812367468357E-2</v>
      </c>
      <c r="AJ29">
        <v>6.4715920752739492E-2</v>
      </c>
      <c r="AK29">
        <v>-0.10145340144476603</v>
      </c>
      <c r="AL29">
        <v>1.1796224642915933</v>
      </c>
      <c r="AM29">
        <v>-0.45867236862955768</v>
      </c>
      <c r="AN29">
        <v>29.814141211053535</v>
      </c>
      <c r="AO29">
        <v>-11.974076222962777</v>
      </c>
      <c r="AP29">
        <v>48.625445036351792</v>
      </c>
      <c r="AQ29">
        <v>0.9804259162418546</v>
      </c>
      <c r="AR29">
        <v>1.7728570663293188</v>
      </c>
      <c r="AS29">
        <v>-0.99999999999999989</v>
      </c>
      <c r="AT29">
        <v>-0.99999999999999989</v>
      </c>
      <c r="AU29">
        <v>-0.59526497424085134</v>
      </c>
      <c r="AV29">
        <v>31.541144335338231</v>
      </c>
      <c r="AW29">
        <v>27.366363098591378</v>
      </c>
      <c r="AX29">
        <v>1.1011783382536302E-2</v>
      </c>
      <c r="AY29">
        <v>-89.020338274519929</v>
      </c>
      <c r="AZ29">
        <v>1401.8127860020238</v>
      </c>
    </row>
    <row r="30" spans="1:52" x14ac:dyDescent="0.25">
      <c r="A30">
        <v>4329</v>
      </c>
      <c r="B30" t="s">
        <v>2100</v>
      </c>
      <c r="C30">
        <v>5.7332889283375907</v>
      </c>
      <c r="D30">
        <v>0</v>
      </c>
      <c r="E30">
        <v>0.14292829889009162</v>
      </c>
      <c r="F30">
        <v>0.14292829889009162</v>
      </c>
      <c r="G30">
        <v>0.54053724148860705</v>
      </c>
      <c r="H30">
        <v>0</v>
      </c>
      <c r="I30">
        <v>32.432234489316421</v>
      </c>
      <c r="J30">
        <v>0.54053724148860705</v>
      </c>
      <c r="K30">
        <v>-1.0000000000000002</v>
      </c>
      <c r="L30">
        <v>-1.0000000000000002</v>
      </c>
      <c r="M30">
        <v>10.810744829772137</v>
      </c>
      <c r="N30">
        <v>38.308451716544113</v>
      </c>
      <c r="O30">
        <v>0.65418584029496618</v>
      </c>
      <c r="P30">
        <v>-0.36148578446741825</v>
      </c>
      <c r="Q30">
        <v>1.1611451614376954E-3</v>
      </c>
      <c r="R30">
        <v>0.33333333333333337</v>
      </c>
      <c r="S30">
        <v>0.32952650189556743</v>
      </c>
      <c r="T30">
        <v>0.66906106873524918</v>
      </c>
      <c r="U30">
        <v>0.12843432737471225</v>
      </c>
      <c r="V30">
        <v>36.792719594010208</v>
      </c>
      <c r="W30">
        <v>3.5653660014917978</v>
      </c>
      <c r="X30">
        <v>-1.0000000000000002</v>
      </c>
      <c r="Y30">
        <v>-1.0000000000000002</v>
      </c>
      <c r="Z30">
        <v>79.168865534156566</v>
      </c>
      <c r="AA30">
        <v>0.15752374298830857</v>
      </c>
      <c r="AB30">
        <v>0.37102706226443505</v>
      </c>
      <c r="AC30">
        <v>0.31894889064695481</v>
      </c>
      <c r="AD30">
        <v>42.37498479498494</v>
      </c>
      <c r="AE30">
        <v>-1.0000000000000002</v>
      </c>
      <c r="AF30">
        <v>-1.0000000000000002</v>
      </c>
      <c r="AG30">
        <v>-1.0000000000000002</v>
      </c>
      <c r="AH30">
        <v>0</v>
      </c>
      <c r="AI30">
        <v>0.12843432737471225</v>
      </c>
      <c r="AJ30">
        <v>-0.13214656056632401</v>
      </c>
      <c r="AK30">
        <v>0.10928401591114045</v>
      </c>
      <c r="AL30">
        <v>-0.25944477202155042</v>
      </c>
      <c r="AM30">
        <v>0.9221493228944081</v>
      </c>
      <c r="AN30">
        <v>-7.1468521033703807</v>
      </c>
      <c r="AO30">
        <v>23.600153151915908</v>
      </c>
      <c r="AP30">
        <v>69.224954083326622</v>
      </c>
      <c r="AQ30">
        <v>1.4603552313388628</v>
      </c>
      <c r="AR30">
        <v>4.1059032429804052</v>
      </c>
      <c r="AS30">
        <v>-1.0000000000000002</v>
      </c>
      <c r="AT30">
        <v>-1.0000000000000002</v>
      </c>
      <c r="AU30">
        <v>0.14408944405152932</v>
      </c>
      <c r="AV30">
        <v>141.07747040261654</v>
      </c>
      <c r="AW30">
        <v>153.92090314008777</v>
      </c>
      <c r="AX30">
        <v>0.71054621796679296</v>
      </c>
      <c r="AY30">
        <v>106.41382751234613</v>
      </c>
      <c r="AZ30">
        <v>1609.2651778894506</v>
      </c>
    </row>
    <row r="31" spans="1:52" x14ac:dyDescent="0.25">
      <c r="A31">
        <v>4506</v>
      </c>
      <c r="B31" t="s">
        <v>2179</v>
      </c>
      <c r="C31">
        <v>4.957523960325994</v>
      </c>
      <c r="D31">
        <v>0</v>
      </c>
      <c r="E31">
        <v>-6.0807612537364553E-2</v>
      </c>
      <c r="F31">
        <v>-6.0807612537364553E-2</v>
      </c>
      <c r="G31">
        <v>0.14478773973471037</v>
      </c>
      <c r="H31">
        <v>0</v>
      </c>
      <c r="I31">
        <v>8.6872643840826207</v>
      </c>
      <c r="J31">
        <v>0.14478773973471037</v>
      </c>
      <c r="K31">
        <v>-0.99999999999999756</v>
      </c>
      <c r="L31">
        <v>-0.99999999999999756</v>
      </c>
      <c r="M31">
        <v>2.8957547946942075</v>
      </c>
      <c r="N31">
        <v>13.583980731871254</v>
      </c>
      <c r="O31">
        <v>-0.79526432220364984</v>
      </c>
      <c r="P31">
        <v>-7.8005988041954105E-2</v>
      </c>
      <c r="Q31">
        <v>-0.12578768164667897</v>
      </c>
      <c r="R31">
        <v>0.33333333333333248</v>
      </c>
      <c r="S31">
        <v>0.28761849858934208</v>
      </c>
      <c r="T31">
        <v>9.2484033313683323E-2</v>
      </c>
      <c r="U31">
        <v>-0.10615745147882318</v>
      </c>
      <c r="V31">
        <v>18.49962696091298</v>
      </c>
      <c r="W31">
        <v>0.16344068182576801</v>
      </c>
      <c r="X31">
        <v>-0.99999999999999756</v>
      </c>
      <c r="Y31">
        <v>-0.99999999999999756</v>
      </c>
      <c r="Z31">
        <v>43.406660356932704</v>
      </c>
      <c r="AA31">
        <v>0.11947728813059041</v>
      </c>
      <c r="AB31">
        <v>0.31690836545957296</v>
      </c>
      <c r="AC31">
        <v>6.427076796316486E-2</v>
      </c>
      <c r="AD31">
        <v>25.032821077666416</v>
      </c>
      <c r="AE31">
        <v>-0.99999999999999756</v>
      </c>
      <c r="AF31">
        <v>-0.99999999999999756</v>
      </c>
      <c r="AG31">
        <v>-0.99999999999999756</v>
      </c>
      <c r="AH31">
        <v>0</v>
      </c>
      <c r="AI31">
        <v>-0.10615745147882318</v>
      </c>
      <c r="AJ31">
        <v>0.23578900994573015</v>
      </c>
      <c r="AK31">
        <v>-0.12987986621283701</v>
      </c>
      <c r="AL31">
        <v>0.29250299622402753</v>
      </c>
      <c r="AM31">
        <v>-0.37690927562912885</v>
      </c>
      <c r="AN31">
        <v>8.491519955329343</v>
      </c>
      <c r="AO31">
        <v>-10.072131221792404</v>
      </c>
      <c r="AP31">
        <v>27.186891344995598</v>
      </c>
      <c r="AQ31">
        <v>0.607278413757535</v>
      </c>
      <c r="AR31">
        <v>0.30822842156047892</v>
      </c>
      <c r="AS31">
        <v>-0.99999999999999756</v>
      </c>
      <c r="AT31">
        <v>-0.99999999999999756</v>
      </c>
      <c r="AU31">
        <v>-0.18659529418404353</v>
      </c>
      <c r="AV31">
        <v>46.918509867011565</v>
      </c>
      <c r="AW31">
        <v>36.302764719129243</v>
      </c>
      <c r="AX31">
        <v>0.25715622644284036</v>
      </c>
      <c r="AY31">
        <v>-34.251304903482726</v>
      </c>
      <c r="AZ31">
        <v>1393.1621209738475</v>
      </c>
    </row>
    <row r="32" spans="1:52" x14ac:dyDescent="0.25">
      <c r="A32">
        <v>4536</v>
      </c>
      <c r="B32" t="s">
        <v>2198</v>
      </c>
      <c r="C32">
        <v>3.7355939288359372</v>
      </c>
      <c r="D32">
        <v>0</v>
      </c>
      <c r="E32">
        <v>0.68726558717806241</v>
      </c>
      <c r="F32">
        <v>0.68726558717806241</v>
      </c>
      <c r="G32">
        <v>0.87679085651668476</v>
      </c>
      <c r="H32">
        <v>0</v>
      </c>
      <c r="I32">
        <v>52.607451391001064</v>
      </c>
      <c r="J32">
        <v>0.87679085651668476</v>
      </c>
      <c r="K32">
        <v>-0.99999999999999933</v>
      </c>
      <c r="L32">
        <v>-0.99999999999999933</v>
      </c>
      <c r="M32">
        <v>17.53581713033369</v>
      </c>
      <c r="N32">
        <v>57.030310907015107</v>
      </c>
      <c r="O32">
        <v>0.466179908152419</v>
      </c>
      <c r="P32">
        <v>-9.1175736442274488E-2</v>
      </c>
      <c r="Q32">
        <v>4.4433017691235546E-2</v>
      </c>
      <c r="R32">
        <v>0.3333333333333332</v>
      </c>
      <c r="S32">
        <v>0.39325867320065416</v>
      </c>
      <c r="T32">
        <v>0.49091505719532874</v>
      </c>
      <c r="U32">
        <v>4.21675402022611E-2</v>
      </c>
      <c r="V32">
        <v>15.315349896595695</v>
      </c>
      <c r="W32">
        <v>2.1263919598795042</v>
      </c>
      <c r="X32">
        <v>-0.99999999999999933</v>
      </c>
      <c r="Y32">
        <v>-0.99999999999999933</v>
      </c>
      <c r="Z32">
        <v>56.615653154700588</v>
      </c>
      <c r="AA32">
        <v>0.35363691444556444</v>
      </c>
      <c r="AB32">
        <v>0.54709711433761987</v>
      </c>
      <c r="AC32">
        <v>-7.5616623974910702E-2</v>
      </c>
      <c r="AD32">
        <v>41.255870240413678</v>
      </c>
      <c r="AE32">
        <v>-0.99999999999999933</v>
      </c>
      <c r="AF32">
        <v>-0.99999999999999933</v>
      </c>
      <c r="AG32">
        <v>-0.99999999999999933</v>
      </c>
      <c r="AH32">
        <v>0</v>
      </c>
      <c r="AI32">
        <v>4.21675402022611E-2</v>
      </c>
      <c r="AJ32">
        <v>-0.10311661377800217</v>
      </c>
      <c r="AK32">
        <v>0.24666899698836289</v>
      </c>
      <c r="AL32">
        <v>-0.11554175847784864</v>
      </c>
      <c r="AM32">
        <v>-0.29527035587517586</v>
      </c>
      <c r="AN32">
        <v>-3.4041270308362268</v>
      </c>
      <c r="AO32">
        <v>-6.1484139119375847</v>
      </c>
      <c r="AP32">
        <v>67.922801287596783</v>
      </c>
      <c r="AQ32">
        <v>1.2596746039315776</v>
      </c>
      <c r="AR32">
        <v>3.0031828163961887</v>
      </c>
      <c r="AS32">
        <v>-0.99999999999999933</v>
      </c>
      <c r="AT32">
        <v>-0.99999999999999933</v>
      </c>
      <c r="AU32">
        <v>0.73169860486929794</v>
      </c>
      <c r="AV32">
        <v>107.49755014977809</v>
      </c>
      <c r="AW32">
        <v>111.7143041700042</v>
      </c>
      <c r="AX32">
        <v>0.64817678165674475</v>
      </c>
      <c r="AY32">
        <v>81.937348475565159</v>
      </c>
      <c r="AZ32">
        <v>1582.8932021303328</v>
      </c>
    </row>
    <row r="33" spans="1:52" x14ac:dyDescent="0.25">
      <c r="A33">
        <v>4646</v>
      </c>
      <c r="B33" t="s">
        <v>2264</v>
      </c>
      <c r="C33">
        <v>4.3490009998535193</v>
      </c>
      <c r="D33">
        <v>0</v>
      </c>
      <c r="E33">
        <v>-0.1354296425477034</v>
      </c>
      <c r="F33">
        <v>-0.1354296425477034</v>
      </c>
      <c r="G33">
        <v>-4.2896757046875233E-2</v>
      </c>
      <c r="H33">
        <v>0</v>
      </c>
      <c r="I33">
        <v>-2.5738054228125211</v>
      </c>
      <c r="J33">
        <v>-4.2896757046875233E-2</v>
      </c>
      <c r="K33">
        <v>-1.0000000000000013</v>
      </c>
      <c r="L33">
        <v>-1.0000000000000013</v>
      </c>
      <c r="M33">
        <v>-0.85793514093750545</v>
      </c>
      <c r="N33">
        <v>1.6397659344932984</v>
      </c>
      <c r="O33">
        <v>4.3626147723477171E-2</v>
      </c>
      <c r="P33">
        <v>-0.38671916646966303</v>
      </c>
      <c r="Q33">
        <v>-0.11363500854617843</v>
      </c>
      <c r="R33">
        <v>0.3333333333333337</v>
      </c>
      <c r="S33">
        <v>0.12814545310811459</v>
      </c>
      <c r="T33">
        <v>0.32805567560747839</v>
      </c>
      <c r="U33">
        <v>-8.3516440778063722E-2</v>
      </c>
      <c r="V33">
        <v>29.956591132709555</v>
      </c>
      <c r="W33">
        <v>1.1103117210246354</v>
      </c>
      <c r="X33">
        <v>-1.0000000000000013</v>
      </c>
      <c r="Y33">
        <v>-1.0000000000000013</v>
      </c>
      <c r="Z33">
        <v>52.008117421546366</v>
      </c>
      <c r="AA33">
        <v>0.13328576242146845</v>
      </c>
      <c r="AB33">
        <v>9.3913150888361857E-3</v>
      </c>
      <c r="AC33">
        <v>0.30062614843735647</v>
      </c>
      <c r="AD33">
        <v>22.165161297383058</v>
      </c>
      <c r="AE33">
        <v>-1.0000000000000013</v>
      </c>
      <c r="AF33">
        <v>-1.0000000000000013</v>
      </c>
      <c r="AG33">
        <v>-1.0000000000000013</v>
      </c>
      <c r="AH33">
        <v>0</v>
      </c>
      <c r="AI33">
        <v>-8.3516440778063722E-2</v>
      </c>
      <c r="AJ33">
        <v>0.16704498499695158</v>
      </c>
      <c r="AK33">
        <v>-4.4726742815277179E-2</v>
      </c>
      <c r="AL33">
        <v>-9.9930743572589964E-2</v>
      </c>
      <c r="AM33">
        <v>0.10668500864855114</v>
      </c>
      <c r="AN33">
        <v>-1.6630436643299922</v>
      </c>
      <c r="AO33">
        <v>2.4434915021373929</v>
      </c>
      <c r="AP33">
        <v>27.382785709897021</v>
      </c>
      <c r="AQ33">
        <v>0.70601802127086233</v>
      </c>
      <c r="AR33">
        <v>1.0674149639777601</v>
      </c>
      <c r="AS33">
        <v>-1.0000000000000013</v>
      </c>
      <c r="AT33">
        <v>-1.0000000000000013</v>
      </c>
      <c r="AU33">
        <v>-0.24906465109388187</v>
      </c>
      <c r="AV33">
        <v>56.091374858177105</v>
      </c>
      <c r="AW33">
        <v>47.739730780370735</v>
      </c>
      <c r="AX33">
        <v>0.28082338865573753</v>
      </c>
      <c r="AY33">
        <v>-18.377646375136738</v>
      </c>
      <c r="AZ33">
        <v>1516.4976222557996</v>
      </c>
    </row>
    <row r="34" spans="1:52" x14ac:dyDescent="0.25">
      <c r="A34">
        <v>4818</v>
      </c>
      <c r="B34" t="s">
        <v>2350</v>
      </c>
      <c r="C34">
        <v>6.0624211991734356</v>
      </c>
      <c r="D34">
        <v>0</v>
      </c>
      <c r="E34">
        <v>-0.26000882384289759</v>
      </c>
      <c r="F34">
        <v>-0.26000882384289759</v>
      </c>
      <c r="G34">
        <v>0.3089286823271708</v>
      </c>
      <c r="H34">
        <v>0</v>
      </c>
      <c r="I34">
        <v>18.535720939630249</v>
      </c>
      <c r="J34">
        <v>0.3089286823271708</v>
      </c>
      <c r="K34">
        <v>-1.000000000000004</v>
      </c>
      <c r="L34">
        <v>-1.000000000000004</v>
      </c>
      <c r="M34">
        <v>6.1785736465434136</v>
      </c>
      <c r="N34">
        <v>24.338133314960775</v>
      </c>
      <c r="O34">
        <v>1.0630243552272316</v>
      </c>
      <c r="P34">
        <v>-0.19150480479645754</v>
      </c>
      <c r="Q34">
        <v>-4.0711452295147096E-2</v>
      </c>
      <c r="R34">
        <v>0.33333333333333459</v>
      </c>
      <c r="S34">
        <v>0.30244497025464145</v>
      </c>
      <c r="T34">
        <v>0.30740901228723266</v>
      </c>
      <c r="U34">
        <v>-1.1454710376275885E-2</v>
      </c>
      <c r="V34">
        <v>24.912156926870466</v>
      </c>
      <c r="W34">
        <v>1.4568690450733868</v>
      </c>
      <c r="X34">
        <v>-1.000000000000004</v>
      </c>
      <c r="Y34">
        <v>-1.000000000000004</v>
      </c>
      <c r="Z34">
        <v>72.929574776935908</v>
      </c>
      <c r="AA34">
        <v>0.50804576702939652</v>
      </c>
      <c r="AB34">
        <v>-0.11303671903037149</v>
      </c>
      <c r="AC34">
        <v>0.56615353804818569</v>
      </c>
      <c r="AD34">
        <v>48.058129302360541</v>
      </c>
      <c r="AE34">
        <v>-1.000000000000004</v>
      </c>
      <c r="AF34">
        <v>-1.000000000000004</v>
      </c>
      <c r="AG34">
        <v>-1.000000000000004</v>
      </c>
      <c r="AH34">
        <v>0</v>
      </c>
      <c r="AI34">
        <v>-1.1454710376275885E-2</v>
      </c>
      <c r="AJ34">
        <v>-7.1622285682906905E-2</v>
      </c>
      <c r="AK34">
        <v>3.226033628138749E-2</v>
      </c>
      <c r="AL34">
        <v>-3.3214734936401993E-2</v>
      </c>
      <c r="AM34">
        <v>0.64238377592904017</v>
      </c>
      <c r="AN34">
        <v>-1.1884798018245846</v>
      </c>
      <c r="AO34">
        <v>16.220896079632936</v>
      </c>
      <c r="AP34">
        <v>43.447877866500725</v>
      </c>
      <c r="AQ34">
        <v>0.93173260549893311</v>
      </c>
      <c r="AR34">
        <v>1.7657977274005585</v>
      </c>
      <c r="AS34">
        <v>-1.000000000000004</v>
      </c>
      <c r="AT34">
        <v>-1.000000000000004</v>
      </c>
      <c r="AU34">
        <v>-0.3007202761380447</v>
      </c>
      <c r="AV34">
        <v>113.48860417152957</v>
      </c>
      <c r="AW34">
        <v>112.34313313390197</v>
      </c>
      <c r="AX34">
        <v>0.193118416977797</v>
      </c>
      <c r="AY34">
        <v>76.752990277762848</v>
      </c>
      <c r="AZ34">
        <v>1479.3125483622227</v>
      </c>
    </row>
    <row r="35" spans="1:52" x14ac:dyDescent="0.25">
      <c r="A35">
        <v>5041</v>
      </c>
      <c r="B35" t="s">
        <v>2440</v>
      </c>
      <c r="C35">
        <v>6.3845137500971463</v>
      </c>
      <c r="D35">
        <v>0</v>
      </c>
      <c r="E35">
        <v>-0.37975363879055896</v>
      </c>
      <c r="F35">
        <v>-0.37975363879055896</v>
      </c>
      <c r="G35">
        <v>-6.8134463564801462E-2</v>
      </c>
      <c r="H35">
        <v>0</v>
      </c>
      <c r="I35">
        <v>-4.088067813888089</v>
      </c>
      <c r="J35">
        <v>-6.8134463564801462E-2</v>
      </c>
      <c r="K35">
        <v>-0.99999999999999822</v>
      </c>
      <c r="L35">
        <v>-0.99999999999999822</v>
      </c>
      <c r="M35">
        <v>-1.3626892712960292</v>
      </c>
      <c r="N35">
        <v>1.9166922974185057</v>
      </c>
      <c r="O35">
        <v>-0.27852414238257156</v>
      </c>
      <c r="P35">
        <v>-0.89393151907095714</v>
      </c>
      <c r="Q35">
        <v>-0.25858804189211521</v>
      </c>
      <c r="R35">
        <v>0.33333333333333315</v>
      </c>
      <c r="S35">
        <v>0.13461519874365038</v>
      </c>
      <c r="T35">
        <v>0.10548396587075375</v>
      </c>
      <c r="U35">
        <v>2.5312624982230802E-2</v>
      </c>
      <c r="V35">
        <v>26.675183459790794</v>
      </c>
      <c r="W35">
        <v>0.9111764744285018</v>
      </c>
      <c r="X35">
        <v>-0.99999999999999822</v>
      </c>
      <c r="Y35">
        <v>-0.99999999999999822</v>
      </c>
      <c r="Z35">
        <v>60.312494875423702</v>
      </c>
      <c r="AA35">
        <v>0.24580063268193925</v>
      </c>
      <c r="AB35">
        <v>-1.7550119068269546E-3</v>
      </c>
      <c r="AC35">
        <v>0.43387236837538867</v>
      </c>
      <c r="AD35">
        <v>33.895899457525026</v>
      </c>
      <c r="AE35">
        <v>-0.99999999999999822</v>
      </c>
      <c r="AF35">
        <v>-0.99999999999999822</v>
      </c>
      <c r="AG35">
        <v>-0.99999999999999822</v>
      </c>
      <c r="AH35">
        <v>0</v>
      </c>
      <c r="AI35">
        <v>2.5312624982230802E-2</v>
      </c>
      <c r="AJ35">
        <v>0.38772693216517051</v>
      </c>
      <c r="AK35">
        <v>-7.0370503513518274E-4</v>
      </c>
      <c r="AL35">
        <v>-3.4657462863786126E-2</v>
      </c>
      <c r="AM35">
        <v>-0.31468418195646752</v>
      </c>
      <c r="AN35">
        <v>1.0721980892312013</v>
      </c>
      <c r="AO35">
        <v>-7.8706230740873622</v>
      </c>
      <c r="AP35">
        <v>22.587115645902696</v>
      </c>
      <c r="AQ35">
        <v>0.59874512292996784</v>
      </c>
      <c r="AR35">
        <v>0.84304201086370101</v>
      </c>
      <c r="AS35">
        <v>-0.99999999999999822</v>
      </c>
      <c r="AT35">
        <v>-0.99999999999999822</v>
      </c>
      <c r="AU35">
        <v>-0.63834168068267405</v>
      </c>
      <c r="AV35">
        <v>54.35856409875484</v>
      </c>
      <c r="AW35">
        <v>56.889826596977947</v>
      </c>
      <c r="AX35">
        <v>0.15693697301878912</v>
      </c>
      <c r="AY35">
        <v>-13.623441351401031</v>
      </c>
      <c r="AZ35">
        <v>1425.4797541531473</v>
      </c>
    </row>
    <row r="36" spans="1:52" x14ac:dyDescent="0.25">
      <c r="A36">
        <v>5434</v>
      </c>
      <c r="B36" t="s">
        <v>754</v>
      </c>
      <c r="C36">
        <v>3.8121919459027827</v>
      </c>
      <c r="D36">
        <v>0</v>
      </c>
      <c r="E36">
        <v>-4.7518214525995528E-2</v>
      </c>
      <c r="F36">
        <v>-4.7518214525995528E-2</v>
      </c>
      <c r="G36">
        <v>-1.6233396789953836E-2</v>
      </c>
      <c r="H36">
        <v>0</v>
      </c>
      <c r="I36">
        <v>-0.97400380739722714</v>
      </c>
      <c r="J36">
        <v>-1.6233396789953836E-2</v>
      </c>
      <c r="K36">
        <v>-1.0000000000000007</v>
      </c>
      <c r="L36">
        <v>-1.0000000000000007</v>
      </c>
      <c r="M36">
        <v>-0.32466793579907582</v>
      </c>
      <c r="N36">
        <v>2.7906699239795616</v>
      </c>
      <c r="O36">
        <v>0.26865436936172815</v>
      </c>
      <c r="P36">
        <v>1.7821644834050545</v>
      </c>
      <c r="Q36">
        <v>0.48047420556043768</v>
      </c>
      <c r="R36">
        <v>0.33333333333333365</v>
      </c>
      <c r="S36">
        <v>0.31770406416473512</v>
      </c>
      <c r="T36">
        <v>0.24573588600625379</v>
      </c>
      <c r="U36">
        <v>3.3672249069331861E-2</v>
      </c>
      <c r="V36">
        <v>37.867157174544339</v>
      </c>
      <c r="W36">
        <v>1.8366185635604291</v>
      </c>
      <c r="X36">
        <v>-1.0000000000000007</v>
      </c>
      <c r="Y36">
        <v>-1.0000000000000007</v>
      </c>
      <c r="Z36">
        <v>55.88683665109054</v>
      </c>
      <c r="AA36">
        <v>0.2317404117591125</v>
      </c>
      <c r="AB36">
        <v>-0.19342156484569251</v>
      </c>
      <c r="AC36">
        <v>0.31246525850629592</v>
      </c>
      <c r="AD36">
        <v>17.539205270985782</v>
      </c>
      <c r="AE36">
        <v>-1.0000000000000007</v>
      </c>
      <c r="AF36">
        <v>-1.0000000000000007</v>
      </c>
      <c r="AG36">
        <v>-1.0000000000000007</v>
      </c>
      <c r="AH36">
        <v>0</v>
      </c>
      <c r="AI36">
        <v>3.3672249069331861E-2</v>
      </c>
      <c r="AJ36">
        <v>-2.3933595667424701E-4</v>
      </c>
      <c r="AK36">
        <v>6.1751045463516674E-2</v>
      </c>
      <c r="AL36">
        <v>0.21510214417172122</v>
      </c>
      <c r="AM36">
        <v>0.21486288859822295</v>
      </c>
      <c r="AN36">
        <v>5.3763569245096594</v>
      </c>
      <c r="AO36">
        <v>5.6803274422731569</v>
      </c>
      <c r="AP36">
        <v>36.893153367147086</v>
      </c>
      <c r="AQ36">
        <v>0.93044553257365403</v>
      </c>
      <c r="AR36">
        <v>1.8203851667704751</v>
      </c>
      <c r="AS36">
        <v>-1.0000000000000007</v>
      </c>
      <c r="AT36">
        <v>-1.0000000000000007</v>
      </c>
      <c r="AU36">
        <v>0.43295599103444227</v>
      </c>
      <c r="AV36">
        <v>64.357834017343251</v>
      </c>
      <c r="AW36">
        <v>67.725058924276439</v>
      </c>
      <c r="AX36">
        <v>2.8346066272897978E-2</v>
      </c>
      <c r="AY36">
        <v>12.206285683945211</v>
      </c>
      <c r="AZ36">
        <v>1496.8237709416514</v>
      </c>
    </row>
    <row r="37" spans="1:52" x14ac:dyDescent="0.25">
      <c r="A37">
        <v>5576</v>
      </c>
      <c r="B37" t="s">
        <v>2733</v>
      </c>
      <c r="C37">
        <v>5.6871341362834702</v>
      </c>
      <c r="D37">
        <v>0</v>
      </c>
      <c r="E37">
        <v>-0.14001608357379555</v>
      </c>
      <c r="F37">
        <v>-0.14001608357379555</v>
      </c>
      <c r="G37">
        <v>0.11889665558607576</v>
      </c>
      <c r="H37">
        <v>0</v>
      </c>
      <c r="I37">
        <v>7.1337993351645466</v>
      </c>
      <c r="J37">
        <v>0.11889665558607576</v>
      </c>
      <c r="K37">
        <v>-1.0000000000000024</v>
      </c>
      <c r="L37">
        <v>-1.0000000000000024</v>
      </c>
      <c r="M37">
        <v>2.3779331117215152</v>
      </c>
      <c r="N37">
        <v>12.680917387874224</v>
      </c>
      <c r="O37">
        <v>-0.76100901998475556</v>
      </c>
      <c r="P37">
        <v>-4.1136504641411886E-2</v>
      </c>
      <c r="Q37">
        <v>-9.0850125876460769E-2</v>
      </c>
      <c r="R37">
        <v>0.33333333333333415</v>
      </c>
      <c r="S37">
        <v>0.15983860947155762</v>
      </c>
      <c r="T37">
        <v>0.31744436084446359</v>
      </c>
      <c r="U37">
        <v>-8.3421921284540373E-2</v>
      </c>
      <c r="V37">
        <v>24.331909071149575</v>
      </c>
      <c r="W37">
        <v>0.9700264790276526</v>
      </c>
      <c r="X37">
        <v>-1.0000000000000024</v>
      </c>
      <c r="Y37">
        <v>-1.0000000000000024</v>
      </c>
      <c r="Z37">
        <v>15.936036502948895</v>
      </c>
      <c r="AA37">
        <v>-0.22200369343774107</v>
      </c>
      <c r="AB37">
        <v>-6.8547894145236557E-2</v>
      </c>
      <c r="AC37">
        <v>0.12445113873649377</v>
      </c>
      <c r="AD37">
        <v>-8.3050224423241943</v>
      </c>
      <c r="AE37">
        <v>-1.0000000000000024</v>
      </c>
      <c r="AF37">
        <v>-1.0000000000000024</v>
      </c>
      <c r="AG37">
        <v>-1.0000000000000024</v>
      </c>
      <c r="AH37">
        <v>0</v>
      </c>
      <c r="AI37">
        <v>-8.3421921284540373E-2</v>
      </c>
      <c r="AJ37">
        <v>-0.22501973367170647</v>
      </c>
      <c r="AK37">
        <v>0.5820161763841325</v>
      </c>
      <c r="AL37">
        <v>-2.8260283827592839E-3</v>
      </c>
      <c r="AM37">
        <v>0.67988436666350005</v>
      </c>
      <c r="AN37">
        <v>-1.1957493779275143</v>
      </c>
      <c r="AO37">
        <v>19.907190048508166</v>
      </c>
      <c r="AP37">
        <v>31.465708406314114</v>
      </c>
      <c r="AQ37">
        <v>0.72719438236481482</v>
      </c>
      <c r="AR37">
        <v>1.088923134613728</v>
      </c>
      <c r="AS37">
        <v>-1.0000000000000024</v>
      </c>
      <c r="AT37">
        <v>-1.0000000000000024</v>
      </c>
      <c r="AU37">
        <v>-0.23086620945025629</v>
      </c>
      <c r="AV37">
        <v>48.524143939331296</v>
      </c>
      <c r="AW37">
        <v>40.181951810877266</v>
      </c>
      <c r="AX37">
        <v>0.30583796160842197</v>
      </c>
      <c r="AY37">
        <v>12.433275181129883</v>
      </c>
      <c r="AZ37">
        <v>1572.8729963352471</v>
      </c>
    </row>
    <row r="38" spans="1:52" x14ac:dyDescent="0.25">
      <c r="A38">
        <v>5638</v>
      </c>
      <c r="B38" t="s">
        <v>2773</v>
      </c>
      <c r="C38">
        <v>3.8286485524418596</v>
      </c>
      <c r="D38">
        <v>0</v>
      </c>
      <c r="E38">
        <v>0.39765461233649702</v>
      </c>
      <c r="F38">
        <v>0.39765461233649702</v>
      </c>
      <c r="G38">
        <v>0.565502593596516</v>
      </c>
      <c r="H38">
        <v>0</v>
      </c>
      <c r="I38">
        <v>33.930155615790937</v>
      </c>
      <c r="J38">
        <v>0.565502593596516</v>
      </c>
      <c r="K38">
        <v>-1.0000000000000007</v>
      </c>
      <c r="L38">
        <v>-1.0000000000000007</v>
      </c>
      <c r="M38">
        <v>11.310051871930318</v>
      </c>
      <c r="N38">
        <v>38.156458780569324</v>
      </c>
      <c r="O38">
        <v>3.0655227868030002</v>
      </c>
      <c r="P38">
        <v>6.787927555122715E-2</v>
      </c>
      <c r="Q38">
        <v>0.32350294283549091</v>
      </c>
      <c r="R38">
        <v>0.33333333333333348</v>
      </c>
      <c r="S38">
        <v>0.38456970376431948</v>
      </c>
      <c r="T38">
        <v>0.69233922016318827</v>
      </c>
      <c r="U38">
        <v>5.6792264928990123E-2</v>
      </c>
      <c r="V38">
        <v>36.06127714373261</v>
      </c>
      <c r="W38">
        <v>3.3137472841588163</v>
      </c>
      <c r="X38">
        <v>-1.0000000000000007</v>
      </c>
      <c r="Y38">
        <v>-1.0000000000000007</v>
      </c>
      <c r="Z38">
        <v>54.813546869439051</v>
      </c>
      <c r="AA38">
        <v>-4.1683454643465789E-3</v>
      </c>
      <c r="AB38">
        <v>0.42867881740689512</v>
      </c>
      <c r="AC38">
        <v>-5.5935136285129222E-2</v>
      </c>
      <c r="AD38">
        <v>18.428766782870969</v>
      </c>
      <c r="AE38">
        <v>-1.0000000000000007</v>
      </c>
      <c r="AF38">
        <v>-1.0000000000000007</v>
      </c>
      <c r="AG38">
        <v>-1.0000000000000007</v>
      </c>
      <c r="AH38">
        <v>0</v>
      </c>
      <c r="AI38">
        <v>5.6792264928990123E-2</v>
      </c>
      <c r="AJ38">
        <v>-0.14024282959206139</v>
      </c>
      <c r="AK38">
        <v>0.12676513925352967</v>
      </c>
      <c r="AL38">
        <v>-0.38017423306436715</v>
      </c>
      <c r="AM38">
        <v>0.14753246034259118</v>
      </c>
      <c r="AN38">
        <v>-10.205569974569485</v>
      </c>
      <c r="AO38">
        <v>4.3221372048324307</v>
      </c>
      <c r="AP38">
        <v>69.991432759523562</v>
      </c>
      <c r="AQ38">
        <v>1.4670345221898311</v>
      </c>
      <c r="AR38">
        <v>3.8792498777553344</v>
      </c>
      <c r="AS38">
        <v>-1.0000000000000007</v>
      </c>
      <c r="AT38">
        <v>-1.0000000000000007</v>
      </c>
      <c r="AU38">
        <v>0.72115755517198821</v>
      </c>
      <c r="AV38">
        <v>97.292142854840776</v>
      </c>
      <c r="AW38">
        <v>102.97136934773981</v>
      </c>
      <c r="AX38">
        <v>0.21255431704396238</v>
      </c>
      <c r="AY38">
        <v>42.61316086263318</v>
      </c>
      <c r="AZ38">
        <v>1445.7316721411048</v>
      </c>
    </row>
    <row r="39" spans="1:52" x14ac:dyDescent="0.25">
      <c r="A39">
        <v>5690</v>
      </c>
      <c r="B39" t="s">
        <v>2807</v>
      </c>
      <c r="C39">
        <v>5.1042194116119335</v>
      </c>
      <c r="D39">
        <v>0</v>
      </c>
      <c r="E39">
        <v>2.2304328566371656</v>
      </c>
      <c r="F39">
        <v>2.2304328566371656</v>
      </c>
      <c r="G39">
        <v>0.20504967289687226</v>
      </c>
      <c r="H39">
        <v>0</v>
      </c>
      <c r="I39">
        <v>12.302980373812336</v>
      </c>
      <c r="J39">
        <v>0.20504967289687226</v>
      </c>
      <c r="K39">
        <v>-0.99999999999999978</v>
      </c>
      <c r="L39">
        <v>-0.99999999999999978</v>
      </c>
      <c r="M39">
        <v>4.100993457937447</v>
      </c>
      <c r="N39">
        <v>19.637632642061437</v>
      </c>
      <c r="O39">
        <v>0.3126907195450539</v>
      </c>
      <c r="P39">
        <v>1.5033724576978444</v>
      </c>
      <c r="Q39">
        <v>0.43596010116880146</v>
      </c>
      <c r="R39">
        <v>0.33333333333333348</v>
      </c>
      <c r="S39">
        <v>0.40450087905068421</v>
      </c>
      <c r="T39">
        <v>0.48518978337908802</v>
      </c>
      <c r="U39">
        <v>-1.2330398397159888E-2</v>
      </c>
      <c r="V39">
        <v>40.225756978762966</v>
      </c>
      <c r="W39">
        <v>2.4707288283378892</v>
      </c>
      <c r="X39">
        <v>-0.99999999999999978</v>
      </c>
      <c r="Y39">
        <v>-0.99999999999999978</v>
      </c>
      <c r="Z39">
        <v>99.804574038127384</v>
      </c>
      <c r="AA39">
        <v>0.58951807516585286</v>
      </c>
      <c r="AB39">
        <v>0.24840492849459156</v>
      </c>
      <c r="AC39">
        <v>0.34493413550346896</v>
      </c>
      <c r="AD39">
        <v>59.142856958195672</v>
      </c>
      <c r="AE39">
        <v>-0.99999999999999978</v>
      </c>
      <c r="AF39">
        <v>-0.99999999999999978</v>
      </c>
      <c r="AG39">
        <v>-0.99999999999999978</v>
      </c>
      <c r="AH39">
        <v>0</v>
      </c>
      <c r="AI39">
        <v>-1.2330398397159888E-2</v>
      </c>
      <c r="AJ39">
        <v>-8.6987155026376859E-3</v>
      </c>
      <c r="AK39">
        <v>-3.6953569681968931E-2</v>
      </c>
      <c r="AL39">
        <v>-0.19529575314271622</v>
      </c>
      <c r="AM39">
        <v>0.9899409951087067</v>
      </c>
      <c r="AN39">
        <v>-4.9258874060810927</v>
      </c>
      <c r="AO39">
        <v>24.563757029307833</v>
      </c>
      <c r="AP39">
        <v>52.52873735257527</v>
      </c>
      <c r="AQ39">
        <v>1.2106935973659467</v>
      </c>
      <c r="AR39">
        <v>2.6757785012347624</v>
      </c>
      <c r="AS39">
        <v>-0.99999999999999978</v>
      </c>
      <c r="AT39">
        <v>-0.99999999999999978</v>
      </c>
      <c r="AU39">
        <v>2.6663929578059675</v>
      </c>
      <c r="AV39">
        <v>144.00596370949668</v>
      </c>
      <c r="AW39">
        <v>142.77292386978067</v>
      </c>
      <c r="AX39">
        <v>0.5688740746340788</v>
      </c>
      <c r="AY39">
        <v>92.39059790696777</v>
      </c>
      <c r="AZ39">
        <v>1510.003892095232</v>
      </c>
    </row>
    <row r="40" spans="1:52" x14ac:dyDescent="0.25">
      <c r="A40">
        <v>5809</v>
      </c>
      <c r="B40" t="s">
        <v>2869</v>
      </c>
      <c r="C40">
        <v>4.7880334127105257</v>
      </c>
      <c r="D40">
        <v>0</v>
      </c>
      <c r="E40">
        <v>-0.11816757695794256</v>
      </c>
      <c r="F40">
        <v>-0.11816757695794256</v>
      </c>
      <c r="G40">
        <v>0.34528091693175911</v>
      </c>
      <c r="H40">
        <v>0</v>
      </c>
      <c r="I40">
        <v>20.716855015905555</v>
      </c>
      <c r="J40">
        <v>0.34528091693175911</v>
      </c>
      <c r="K40">
        <v>-1.0000000000000007</v>
      </c>
      <c r="L40">
        <v>-1.0000000000000007</v>
      </c>
      <c r="M40">
        <v>6.9056183386351835</v>
      </c>
      <c r="N40">
        <v>25.386720851658126</v>
      </c>
      <c r="O40">
        <v>1.4633477562464516</v>
      </c>
      <c r="P40">
        <v>3.166316862698762E-3</v>
      </c>
      <c r="Q40">
        <v>0.17465105460260627</v>
      </c>
      <c r="R40">
        <v>0.33333333333333376</v>
      </c>
      <c r="S40">
        <v>0.19084582702198177</v>
      </c>
      <c r="T40">
        <v>-0.22847738444006552</v>
      </c>
      <c r="U40">
        <v>1.9450101967072482E-3</v>
      </c>
      <c r="V40">
        <v>-1.9053652327920689</v>
      </c>
      <c r="W40">
        <v>-0.86582873946781369</v>
      </c>
      <c r="X40">
        <v>-1.0000000000000007</v>
      </c>
      <c r="Y40">
        <v>-1.0000000000000007</v>
      </c>
      <c r="Z40">
        <v>26.533515189153171</v>
      </c>
      <c r="AA40">
        <v>0.29287949266767443</v>
      </c>
      <c r="AB40">
        <v>0.22158533486870846</v>
      </c>
      <c r="AC40">
        <v>5.0819759810469461E-2</v>
      </c>
      <c r="AD40">
        <v>28.264229367342612</v>
      </c>
      <c r="AE40">
        <v>-1.0000000000000007</v>
      </c>
      <c r="AF40">
        <v>-1.0000000000000007</v>
      </c>
      <c r="AG40">
        <v>-1.0000000000000007</v>
      </c>
      <c r="AH40">
        <v>0</v>
      </c>
      <c r="AI40">
        <v>1.9450101967072482E-3</v>
      </c>
      <c r="AJ40">
        <v>7.1708404696856895E-2</v>
      </c>
      <c r="AK40">
        <v>0.43546157124492546</v>
      </c>
      <c r="AL40">
        <v>-0.4746234335924166</v>
      </c>
      <c r="AM40">
        <v>-6.7909489343880136E-2</v>
      </c>
      <c r="AN40">
        <v>-11.507043816326133</v>
      </c>
      <c r="AO40">
        <v>0.4795706226276244</v>
      </c>
      <c r="AP40">
        <v>18.811489783113473</v>
      </c>
      <c r="AQ40">
        <v>0.29764678611195727</v>
      </c>
      <c r="AR40">
        <v>-0.52054782253605469</v>
      </c>
      <c r="AS40">
        <v>-1.0000000000000007</v>
      </c>
      <c r="AT40">
        <v>-1.0000000000000007</v>
      </c>
      <c r="AU40">
        <v>5.6483477644663702E-2</v>
      </c>
      <c r="AV40">
        <v>52.399806663438909</v>
      </c>
      <c r="AW40">
        <v>52.594307683109648</v>
      </c>
      <c r="AX40">
        <v>9.6579716721222134E-2</v>
      </c>
      <c r="AY40">
        <v>32.010007371863793</v>
      </c>
      <c r="AZ40">
        <v>1459.5234923747646</v>
      </c>
    </row>
    <row r="41" spans="1:52" x14ac:dyDescent="0.25">
      <c r="A41">
        <v>5837</v>
      </c>
      <c r="B41" t="s">
        <v>2891</v>
      </c>
      <c r="C41">
        <v>3.7644638418911764</v>
      </c>
      <c r="D41">
        <v>0</v>
      </c>
      <c r="E41">
        <v>-0.60992090300757429</v>
      </c>
      <c r="F41">
        <v>-0.60992090300757429</v>
      </c>
      <c r="G41">
        <v>0.10178794085655565</v>
      </c>
      <c r="H41">
        <v>0</v>
      </c>
      <c r="I41">
        <v>6.1072764513933411</v>
      </c>
      <c r="J41">
        <v>0.10178794085655565</v>
      </c>
      <c r="K41">
        <v>-0.99999999999999933</v>
      </c>
      <c r="L41">
        <v>-0.99999999999999933</v>
      </c>
      <c r="M41">
        <v>2.0357588171311138</v>
      </c>
      <c r="N41">
        <v>9.2618193902769335</v>
      </c>
      <c r="O41">
        <v>25.986751072654606</v>
      </c>
      <c r="P41">
        <v>0.18100524933553222</v>
      </c>
      <c r="Q41">
        <v>2.5482076935122309</v>
      </c>
      <c r="R41">
        <v>0.33333333333333331</v>
      </c>
      <c r="S41">
        <v>0.35174907731398636</v>
      </c>
      <c r="T41">
        <v>-0.17238903344926795</v>
      </c>
      <c r="U41">
        <v>-6.4643631560333079E-2</v>
      </c>
      <c r="V41">
        <v>13.850472191246523</v>
      </c>
      <c r="W41">
        <v>-0.47570770938765305</v>
      </c>
      <c r="X41">
        <v>-0.99999999999999933</v>
      </c>
      <c r="Y41">
        <v>-0.99999999999999933</v>
      </c>
      <c r="Z41">
        <v>26.349056498905195</v>
      </c>
      <c r="AA41">
        <v>0.23591378864832857</v>
      </c>
      <c r="AB41">
        <v>3.3003854001502339E-2</v>
      </c>
      <c r="AC41">
        <v>-6.9910110366902339E-2</v>
      </c>
      <c r="AD41">
        <v>9.9503766141464443</v>
      </c>
      <c r="AE41">
        <v>-0.99999999999999933</v>
      </c>
      <c r="AF41">
        <v>-0.99999999999999933</v>
      </c>
      <c r="AG41">
        <v>-0.99999999999999933</v>
      </c>
      <c r="AH41">
        <v>0</v>
      </c>
      <c r="AI41">
        <v>-6.4643631560333079E-2</v>
      </c>
      <c r="AJ41">
        <v>0.26230526257180137</v>
      </c>
      <c r="AK41">
        <v>-0.13874224278388006</v>
      </c>
      <c r="AL41">
        <v>1.4566820712815973</v>
      </c>
      <c r="AM41">
        <v>-0.28364896573264464</v>
      </c>
      <c r="AN41">
        <v>37.728578094898936</v>
      </c>
      <c r="AO41">
        <v>-7.784935357235514</v>
      </c>
      <c r="AP41">
        <v>19.957748642639856</v>
      </c>
      <c r="AQ41">
        <v>0.44804974563771871</v>
      </c>
      <c r="AR41">
        <v>-0.37391976853109721</v>
      </c>
      <c r="AS41">
        <v>-0.99999999999999933</v>
      </c>
      <c r="AT41">
        <v>-0.99999999999999933</v>
      </c>
      <c r="AU41">
        <v>1.9382867905046568</v>
      </c>
      <c r="AV41">
        <v>27.825940531946628</v>
      </c>
      <c r="AW41">
        <v>21.361577375913317</v>
      </c>
      <c r="AX41">
        <v>-0.27186361894168559</v>
      </c>
      <c r="AY41">
        <v>-93.181081892592232</v>
      </c>
      <c r="AZ41">
        <v>1381.6883407409191</v>
      </c>
    </row>
    <row r="42" spans="1:52" x14ac:dyDescent="0.25">
      <c r="A42">
        <v>5906</v>
      </c>
      <c r="B42" t="s">
        <v>2940</v>
      </c>
      <c r="C42">
        <v>5.4075574033668934</v>
      </c>
      <c r="D42">
        <v>0</v>
      </c>
      <c r="E42">
        <v>0.10305262608272964</v>
      </c>
      <c r="F42">
        <v>0.10305262608272964</v>
      </c>
      <c r="G42">
        <v>-7.4611067023817132E-2</v>
      </c>
      <c r="H42">
        <v>0</v>
      </c>
      <c r="I42">
        <v>-4.4766640214290252</v>
      </c>
      <c r="J42">
        <v>-7.4611067023817132E-2</v>
      </c>
      <c r="K42">
        <v>-0.99999999999999578</v>
      </c>
      <c r="L42">
        <v>-0.99999999999999578</v>
      </c>
      <c r="M42">
        <v>-1.4922213404763423</v>
      </c>
      <c r="N42">
        <v>1.0339460080205978</v>
      </c>
      <c r="O42">
        <v>0.37976931089172022</v>
      </c>
      <c r="P42">
        <v>0.34528457222557862</v>
      </c>
      <c r="Q42">
        <v>0.18797413943339122</v>
      </c>
      <c r="R42">
        <v>0.33333333333333193</v>
      </c>
      <c r="S42">
        <v>0.3623674456844162</v>
      </c>
      <c r="T42">
        <v>-1.7913760822386601E-2</v>
      </c>
      <c r="U42">
        <v>-1.5978579379334903E-2</v>
      </c>
      <c r="V42">
        <v>29.456780233593733</v>
      </c>
      <c r="W42">
        <v>0.63181943882709379</v>
      </c>
      <c r="X42">
        <v>-0.99999999999999578</v>
      </c>
      <c r="Y42">
        <v>-0.99999999999999578</v>
      </c>
      <c r="Z42">
        <v>20.36330617773999</v>
      </c>
      <c r="AA42">
        <v>-5.822451475650349E-2</v>
      </c>
      <c r="AB42">
        <v>-7.5999553871316447E-2</v>
      </c>
      <c r="AC42">
        <v>-5.1404895277922941E-2</v>
      </c>
      <c r="AD42">
        <v>-9.281448195287151</v>
      </c>
      <c r="AE42">
        <v>-0.99999999999999578</v>
      </c>
      <c r="AF42">
        <v>-0.99999999999999578</v>
      </c>
      <c r="AG42">
        <v>-0.99999999999999578</v>
      </c>
      <c r="AH42">
        <v>0</v>
      </c>
      <c r="AI42">
        <v>-1.5978579379334903E-2</v>
      </c>
      <c r="AJ42">
        <v>0.31786082735533733</v>
      </c>
      <c r="AK42">
        <v>-4.6641028163590427E-2</v>
      </c>
      <c r="AL42">
        <v>0.5209735806971928</v>
      </c>
      <c r="AM42">
        <v>-0.23775906354474069</v>
      </c>
      <c r="AN42">
        <v>14.6136436542065</v>
      </c>
      <c r="AO42">
        <v>-6.1771817294364668</v>
      </c>
      <c r="AP42">
        <v>24.980116212164717</v>
      </c>
      <c r="AQ42">
        <v>0.66180843881602647</v>
      </c>
      <c r="AR42">
        <v>0.55720837180327676</v>
      </c>
      <c r="AS42">
        <v>-0.99999999999999578</v>
      </c>
      <c r="AT42">
        <v>-0.99999999999999578</v>
      </c>
      <c r="AU42">
        <v>0.29102676551612094</v>
      </c>
      <c r="AV42">
        <v>15.220070456324116</v>
      </c>
      <c r="AW42">
        <v>13.622212518390629</v>
      </c>
      <c r="AX42">
        <v>-0.18273335475063635</v>
      </c>
      <c r="AY42">
        <v>-109.41314924786622</v>
      </c>
      <c r="AZ42">
        <v>1291.8593114325008</v>
      </c>
    </row>
    <row r="43" spans="1:52" x14ac:dyDescent="0.25">
      <c r="A43">
        <v>5935</v>
      </c>
      <c r="B43" t="s">
        <v>2962</v>
      </c>
      <c r="C43">
        <v>2.5150207940296214</v>
      </c>
      <c r="D43">
        <v>0</v>
      </c>
      <c r="E43">
        <v>-3.2910809770711175E-2</v>
      </c>
      <c r="F43">
        <v>-3.2910809770711175E-2</v>
      </c>
      <c r="G43">
        <v>0.27931858314210201</v>
      </c>
      <c r="H43">
        <v>0</v>
      </c>
      <c r="I43">
        <v>16.759114988526118</v>
      </c>
      <c r="J43">
        <v>0.27931858314210201</v>
      </c>
      <c r="K43">
        <v>-0.99999999999999933</v>
      </c>
      <c r="L43">
        <v>-0.99999999999999933</v>
      </c>
      <c r="M43">
        <v>5.5863716628420406</v>
      </c>
      <c r="N43">
        <v>19.241224972785044</v>
      </c>
      <c r="O43">
        <v>-0.94131237304996751</v>
      </c>
      <c r="P43">
        <v>-6.0998456736216886E-2</v>
      </c>
      <c r="Q43">
        <v>-0.14580803611877416</v>
      </c>
      <c r="R43">
        <v>0.33333333333333337</v>
      </c>
      <c r="S43">
        <v>0.22884986625373979</v>
      </c>
      <c r="T43">
        <v>-0.14913660035725562</v>
      </c>
      <c r="U43">
        <v>3.6795157538934545E-2</v>
      </c>
      <c r="V43">
        <v>6.8209269450659979</v>
      </c>
      <c r="W43">
        <v>-0.19739430683003767</v>
      </c>
      <c r="X43">
        <v>-0.99999999999999933</v>
      </c>
      <c r="Y43">
        <v>-0.99999999999999933</v>
      </c>
      <c r="Z43">
        <v>-5.3984576779052329E-2</v>
      </c>
      <c r="AA43">
        <v>-0.18497201333291385</v>
      </c>
      <c r="AB43">
        <v>0.38597084194017139</v>
      </c>
      <c r="AC43">
        <v>-0.33558089832178284</v>
      </c>
      <c r="AD43">
        <v>-6.7291034857262826</v>
      </c>
      <c r="AE43">
        <v>-0.99999999999999933</v>
      </c>
      <c r="AF43">
        <v>-0.99999999999999933</v>
      </c>
      <c r="AG43">
        <v>-0.99999999999999933</v>
      </c>
      <c r="AH43">
        <v>0</v>
      </c>
      <c r="AI43">
        <v>3.6795157538934545E-2</v>
      </c>
      <c r="AJ43">
        <v>0.32202830653737002</v>
      </c>
      <c r="AK43">
        <v>-1.5040371141509704E-2</v>
      </c>
      <c r="AL43">
        <v>5.6742378374945196E-2</v>
      </c>
      <c r="AM43">
        <v>0.15350307045501471</v>
      </c>
      <c r="AN43">
        <v>3.0287009920604819</v>
      </c>
      <c r="AO43">
        <v>3.7623749056678188</v>
      </c>
      <c r="AP43">
        <v>23.580041933592085</v>
      </c>
      <c r="AQ43">
        <v>0.44984175676875188</v>
      </c>
      <c r="AR43">
        <v>8.1924276312064309E-2</v>
      </c>
      <c r="AS43">
        <v>-0.99999999999999933</v>
      </c>
      <c r="AT43">
        <v>-0.99999999999999933</v>
      </c>
      <c r="AU43">
        <v>-0.17871884588948531</v>
      </c>
      <c r="AV43">
        <v>22.949615301673767</v>
      </c>
      <c r="AW43">
        <v>26.629131055567242</v>
      </c>
      <c r="AX43">
        <v>-4.1358485881100138E-2</v>
      </c>
      <c r="AY43">
        <v>-13.125381764662841</v>
      </c>
      <c r="AZ43">
        <v>1335.2791381396296</v>
      </c>
    </row>
    <row r="44" spans="1:52" x14ac:dyDescent="0.25">
      <c r="A44">
        <v>5991</v>
      </c>
      <c r="B44" t="s">
        <v>1851</v>
      </c>
      <c r="C44">
        <v>3.5082297287076067</v>
      </c>
      <c r="D44">
        <v>0</v>
      </c>
      <c r="E44">
        <v>0.14151305033614309</v>
      </c>
      <c r="F44">
        <v>0.14151305033614309</v>
      </c>
      <c r="G44">
        <v>-0.41598464414583297</v>
      </c>
      <c r="H44">
        <v>0</v>
      </c>
      <c r="I44">
        <v>-24.95907864874999</v>
      </c>
      <c r="J44">
        <v>-0.41598464414583297</v>
      </c>
      <c r="K44">
        <v>-1.0000000000000018</v>
      </c>
      <c r="L44">
        <v>-1.0000000000000018</v>
      </c>
      <c r="M44">
        <v>-8.3196928829166659</v>
      </c>
      <c r="N44">
        <v>-21.309335869706249</v>
      </c>
      <c r="O44">
        <v>0.32634339311270677</v>
      </c>
      <c r="P44">
        <v>-0.25598665036815516</v>
      </c>
      <c r="Q44">
        <v>-5.3670783883547755E-2</v>
      </c>
      <c r="R44">
        <v>0.33333333333333387</v>
      </c>
      <c r="S44">
        <v>0.3577803630128355</v>
      </c>
      <c r="T44">
        <v>-0.1080526277590471</v>
      </c>
      <c r="U44">
        <v>-2.4136822511757479E-2</v>
      </c>
      <c r="V44">
        <v>38.996355608847921</v>
      </c>
      <c r="W44">
        <v>0.55451392406477029</v>
      </c>
      <c r="X44">
        <v>-1.0000000000000018</v>
      </c>
      <c r="Y44">
        <v>-1.0000000000000018</v>
      </c>
      <c r="Z44">
        <v>74.795906836838853</v>
      </c>
      <c r="AA44">
        <v>0.35455717075132381</v>
      </c>
      <c r="AB44">
        <v>0.15113711686706827</v>
      </c>
      <c r="AC44">
        <v>0.21137015261909686</v>
      </c>
      <c r="AD44">
        <v>35.853222011874458</v>
      </c>
      <c r="AE44">
        <v>-1.0000000000000018</v>
      </c>
      <c r="AF44">
        <v>-1.0000000000000018</v>
      </c>
      <c r="AG44">
        <v>-1.0000000000000018</v>
      </c>
      <c r="AH44">
        <v>0</v>
      </c>
      <c r="AI44">
        <v>-2.4136822511757479E-2</v>
      </c>
      <c r="AJ44">
        <v>-4.0589355619324051E-2</v>
      </c>
      <c r="AK44">
        <v>-0.10508039419487976</v>
      </c>
      <c r="AL44">
        <v>-0.23385429775827551</v>
      </c>
      <c r="AM44">
        <v>0.11069114149419483</v>
      </c>
      <c r="AN44">
        <v>-6.0493042220535056</v>
      </c>
      <c r="AO44">
        <v>2.2418765663804723</v>
      </c>
      <c r="AP44">
        <v>14.037276960097925</v>
      </c>
      <c r="AQ44">
        <v>0.55892424607536439</v>
      </c>
      <c r="AR44">
        <v>0.13852927991893707</v>
      </c>
      <c r="AS44">
        <v>-1.0000000000000018</v>
      </c>
      <c r="AT44">
        <v>-1.0000000000000018</v>
      </c>
      <c r="AU44">
        <v>8.784226645259556E-2</v>
      </c>
      <c r="AV44">
        <v>55.728447533513062</v>
      </c>
      <c r="AW44">
        <v>53.314765282337291</v>
      </c>
      <c r="AX44">
        <v>-0.14612887693794077</v>
      </c>
      <c r="AY44">
        <v>-35.983407191945957</v>
      </c>
      <c r="AZ44">
        <v>1359.4555443819902</v>
      </c>
    </row>
    <row r="45" spans="1:52" x14ac:dyDescent="0.25">
      <c r="A45">
        <v>6164</v>
      </c>
      <c r="B45" t="s">
        <v>3130</v>
      </c>
      <c r="C45">
        <v>5.3287526317587446</v>
      </c>
      <c r="D45">
        <v>0</v>
      </c>
      <c r="E45">
        <v>-0.24102003659423665</v>
      </c>
      <c r="F45">
        <v>-0.24102003659423665</v>
      </c>
      <c r="G45">
        <v>0.20760355487704071</v>
      </c>
      <c r="H45">
        <v>0</v>
      </c>
      <c r="I45">
        <v>12.456213292622447</v>
      </c>
      <c r="J45">
        <v>0.20760355487704071</v>
      </c>
      <c r="K45">
        <v>-1.0000000000000029</v>
      </c>
      <c r="L45">
        <v>-1.0000000000000029</v>
      </c>
      <c r="M45">
        <v>4.1520710975408148</v>
      </c>
      <c r="N45">
        <v>17.543945887786958</v>
      </c>
      <c r="O45">
        <v>-4.5748113597392115E-2</v>
      </c>
      <c r="P45">
        <v>-0.26044254987297943</v>
      </c>
      <c r="Q45">
        <v>8.4959970482510541E-3</v>
      </c>
      <c r="R45">
        <v>0.33333333333333426</v>
      </c>
      <c r="S45">
        <v>0.40109786327493924</v>
      </c>
      <c r="T45">
        <v>0.21713973935619532</v>
      </c>
      <c r="U45">
        <v>-2.7143610129601994E-2</v>
      </c>
      <c r="V45">
        <v>28.672950838313042</v>
      </c>
      <c r="W45">
        <v>1.3002894683200059</v>
      </c>
      <c r="X45">
        <v>-1.0000000000000029</v>
      </c>
      <c r="Y45">
        <v>-1.0000000000000029</v>
      </c>
      <c r="Z45">
        <v>33.815164396032714</v>
      </c>
      <c r="AA45">
        <v>-0.19593686739738972</v>
      </c>
      <c r="AB45">
        <v>0.18316481497576628</v>
      </c>
      <c r="AC45">
        <v>0.11544640363505232</v>
      </c>
      <c r="AD45">
        <v>5.1337175606714496</v>
      </c>
      <c r="AE45">
        <v>-1.0000000000000029</v>
      </c>
      <c r="AF45">
        <v>-1.0000000000000029</v>
      </c>
      <c r="AG45">
        <v>-1.0000000000000029</v>
      </c>
      <c r="AH45">
        <v>0</v>
      </c>
      <c r="AI45">
        <v>-2.7143610129601994E-2</v>
      </c>
      <c r="AJ45">
        <v>0.28051443576570978</v>
      </c>
      <c r="AK45">
        <v>0.20113452820834762</v>
      </c>
      <c r="AL45">
        <v>-0.47222020504651285</v>
      </c>
      <c r="AM45">
        <v>0.1442340114119546</v>
      </c>
      <c r="AN45">
        <v>-10.402932947334271</v>
      </c>
      <c r="AO45">
        <v>4.6115229263406041</v>
      </c>
      <c r="AP45">
        <v>41.129164130935486</v>
      </c>
      <c r="AQ45">
        <v>0.92442732583486598</v>
      </c>
      <c r="AR45">
        <v>1.5078930231970447</v>
      </c>
      <c r="AS45">
        <v>-1.0000000000000029</v>
      </c>
      <c r="AT45">
        <v>-1.0000000000000029</v>
      </c>
      <c r="AU45">
        <v>-0.23252403954598561</v>
      </c>
      <c r="AV45">
        <v>55.970633210160322</v>
      </c>
      <c r="AW45">
        <v>53.25627219720009</v>
      </c>
      <c r="AX45">
        <v>0.23948482886406317</v>
      </c>
      <c r="AY45">
        <v>23.195296735294004</v>
      </c>
      <c r="AZ45">
        <v>1370.6881068419018</v>
      </c>
    </row>
    <row r="46" spans="1:52" x14ac:dyDescent="0.25">
      <c r="A46">
        <v>6317</v>
      </c>
      <c r="B46" t="s">
        <v>3195</v>
      </c>
      <c r="C46">
        <v>3.8973952621261234</v>
      </c>
      <c r="D46">
        <v>0</v>
      </c>
      <c r="E46">
        <v>1.4101262805909147</v>
      </c>
      <c r="F46">
        <v>1.4101262805909147</v>
      </c>
      <c r="G46">
        <v>-9.0879223303965417E-2</v>
      </c>
      <c r="H46">
        <v>0</v>
      </c>
      <c r="I46">
        <v>-5.452753398237923</v>
      </c>
      <c r="J46">
        <v>-9.0879223303965417E-2</v>
      </c>
      <c r="K46">
        <v>-0.99999999999999889</v>
      </c>
      <c r="L46">
        <v>-0.99999999999999889</v>
      </c>
      <c r="M46">
        <v>-1.8175844660793061</v>
      </c>
      <c r="N46">
        <v>-0.14523185552088705</v>
      </c>
      <c r="O46">
        <v>2.0000718915570332</v>
      </c>
      <c r="P46">
        <v>-0.47964813871354284</v>
      </c>
      <c r="Q46">
        <v>7.6543007223628147E-3</v>
      </c>
      <c r="R46">
        <v>0.33333333333333298</v>
      </c>
      <c r="S46">
        <v>0.25593366747773044</v>
      </c>
      <c r="T46">
        <v>-4.8864695265254929E-2</v>
      </c>
      <c r="U46">
        <v>1.7536375883593729E-2</v>
      </c>
      <c r="V46">
        <v>25.95271618933468</v>
      </c>
      <c r="W46">
        <v>0.51250603249996896</v>
      </c>
      <c r="X46">
        <v>-0.99999999999999889</v>
      </c>
      <c r="Y46">
        <v>-0.99999999999999889</v>
      </c>
      <c r="Z46">
        <v>2.5063091539642381</v>
      </c>
      <c r="AA46">
        <v>-0.12522580072466141</v>
      </c>
      <c r="AB46">
        <v>-0.20614580810616909</v>
      </c>
      <c r="AC46">
        <v>-0.13770961789102645</v>
      </c>
      <c r="AD46">
        <v>-23.454061336092845</v>
      </c>
      <c r="AE46">
        <v>-0.99999999999999889</v>
      </c>
      <c r="AF46">
        <v>-0.99999999999999889</v>
      </c>
      <c r="AG46">
        <v>-0.99999999999999889</v>
      </c>
      <c r="AH46">
        <v>0</v>
      </c>
      <c r="AI46">
        <v>1.7536375883593729E-2</v>
      </c>
      <c r="AJ46">
        <v>2.9735458621028249E-2</v>
      </c>
      <c r="AK46">
        <v>0.10044114949200694</v>
      </c>
      <c r="AL46">
        <v>-0.31070110071258855</v>
      </c>
      <c r="AM46">
        <v>-0.26067800778871275</v>
      </c>
      <c r="AN46">
        <v>-7.6188502247095728</v>
      </c>
      <c r="AO46">
        <v>-6.0147444472577885</v>
      </c>
      <c r="AP46">
        <v>20.499962791096756</v>
      </c>
      <c r="AQ46">
        <v>0.55793868142940273</v>
      </c>
      <c r="AR46">
        <v>0.42162680919600326</v>
      </c>
      <c r="AS46">
        <v>-0.99999999999999889</v>
      </c>
      <c r="AT46">
        <v>-0.99999999999999889</v>
      </c>
      <c r="AU46">
        <v>1.4177805813132776</v>
      </c>
      <c r="AV46">
        <v>-3.6536671488144372</v>
      </c>
      <c r="AW46">
        <v>-1.900029560455055</v>
      </c>
      <c r="AX46">
        <v>-0.15350842158309189</v>
      </c>
      <c r="AY46">
        <v>-87.240465014507024</v>
      </c>
      <c r="AZ46">
        <v>1323.7773816837639</v>
      </c>
    </row>
    <row r="47" spans="1:52" x14ac:dyDescent="0.25">
      <c r="A47">
        <v>6320</v>
      </c>
      <c r="B47" t="s">
        <v>3198</v>
      </c>
      <c r="C47">
        <v>4.6918993006153418</v>
      </c>
      <c r="D47">
        <v>0</v>
      </c>
      <c r="E47">
        <v>-0.58705380209247937</v>
      </c>
      <c r="F47">
        <v>-0.58705380209247937</v>
      </c>
      <c r="G47">
        <v>6.2063128801230674E-2</v>
      </c>
      <c r="H47">
        <v>0</v>
      </c>
      <c r="I47">
        <v>3.7237877280738467</v>
      </c>
      <c r="J47">
        <v>6.2063128801230674E-2</v>
      </c>
      <c r="K47">
        <v>-1</v>
      </c>
      <c r="L47">
        <v>-1</v>
      </c>
      <c r="M47">
        <v>1.2412625760246132</v>
      </c>
      <c r="N47">
        <v>7.8286332265967049</v>
      </c>
      <c r="O47">
        <v>-6.2380024968763326E-2</v>
      </c>
      <c r="P47">
        <v>-0.68454054985173063</v>
      </c>
      <c r="Q47">
        <v>-0.1585282227549199</v>
      </c>
      <c r="R47">
        <v>0.33333333333333326</v>
      </c>
      <c r="S47">
        <v>0.32796560773238281</v>
      </c>
      <c r="T47">
        <v>0.26202539437672545</v>
      </c>
      <c r="U47">
        <v>-3.3473662383560018E-2</v>
      </c>
      <c r="V47">
        <v>33.111501770306006</v>
      </c>
      <c r="W47">
        <v>1.4411276898690755</v>
      </c>
      <c r="X47">
        <v>-1</v>
      </c>
      <c r="Y47">
        <v>-1</v>
      </c>
      <c r="Z47">
        <v>43.205246387622665</v>
      </c>
      <c r="AA47">
        <v>-0.18929026663308524</v>
      </c>
      <c r="AB47">
        <v>-1.998998344106058E-2</v>
      </c>
      <c r="AC47">
        <v>0.41432570687557885</v>
      </c>
      <c r="AD47">
        <v>10.252272840071644</v>
      </c>
      <c r="AE47">
        <v>-1</v>
      </c>
      <c r="AF47">
        <v>-1</v>
      </c>
      <c r="AG47">
        <v>-1</v>
      </c>
      <c r="AH47">
        <v>0</v>
      </c>
      <c r="AI47">
        <v>-3.3473662383560018E-2</v>
      </c>
      <c r="AJ47">
        <v>-5.0053230347872714E-2</v>
      </c>
      <c r="AK47">
        <v>0.15406290398298794</v>
      </c>
      <c r="AL47">
        <v>-0.13298594990377649</v>
      </c>
      <c r="AM47">
        <v>7.3518689708320178E-2</v>
      </c>
      <c r="AN47">
        <v>-3.5749148993337765</v>
      </c>
      <c r="AO47">
        <v>2.6082817626229433</v>
      </c>
      <c r="AP47">
        <v>36.835289498379836</v>
      </c>
      <c r="AQ47">
        <v>0.88985067305888121</v>
      </c>
      <c r="AR47">
        <v>1.5031908186703051</v>
      </c>
      <c r="AS47">
        <v>-1</v>
      </c>
      <c r="AT47">
        <v>-1</v>
      </c>
      <c r="AU47">
        <v>-0.74558202484739944</v>
      </c>
      <c r="AV47">
        <v>53.642161376842367</v>
      </c>
      <c r="AW47">
        <v>50.294795138486364</v>
      </c>
      <c r="AX47">
        <v>7.141560828007941E-2</v>
      </c>
      <c r="AY47">
        <v>9.6531608638807249</v>
      </c>
      <c r="AZ47">
        <v>1376.0300274339888</v>
      </c>
    </row>
    <row r="48" spans="1:52" x14ac:dyDescent="0.25">
      <c r="A48">
        <v>6359</v>
      </c>
      <c r="B48" t="s">
        <v>3235</v>
      </c>
      <c r="C48">
        <v>1.5673458808159535</v>
      </c>
      <c r="D48">
        <v>0</v>
      </c>
      <c r="E48">
        <v>7.0308950977287468E-2</v>
      </c>
      <c r="F48">
        <v>7.0308950977287468E-2</v>
      </c>
      <c r="G48">
        <v>-0.11491693573779901</v>
      </c>
      <c r="H48">
        <v>0</v>
      </c>
      <c r="I48">
        <v>-6.8950161442679416</v>
      </c>
      <c r="J48">
        <v>-0.11491693573779901</v>
      </c>
      <c r="K48">
        <v>-1.0000000000000004</v>
      </c>
      <c r="L48">
        <v>-1.0000000000000004</v>
      </c>
      <c r="M48">
        <v>-2.2983387147559808</v>
      </c>
      <c r="N48">
        <v>-5.2573613124747016</v>
      </c>
      <c r="O48">
        <v>0.16147039186119089</v>
      </c>
      <c r="P48">
        <v>-0.38226668992303675</v>
      </c>
      <c r="Q48">
        <v>-8.3859118701703705E-2</v>
      </c>
      <c r="R48">
        <v>0.33333333333333354</v>
      </c>
      <c r="S48">
        <v>0.28987028844964075</v>
      </c>
      <c r="T48">
        <v>3.9413628805000413E-2</v>
      </c>
      <c r="U48">
        <v>0.13327503555373033</v>
      </c>
      <c r="V48">
        <v>36.432368875180138</v>
      </c>
      <c r="W48">
        <v>1.6519622411794641</v>
      </c>
      <c r="X48">
        <v>-1.0000000000000004</v>
      </c>
      <c r="Y48">
        <v>-1.0000000000000004</v>
      </c>
      <c r="Z48">
        <v>75.822370205879963</v>
      </c>
      <c r="AA48">
        <v>-1.4291860514260107E-2</v>
      </c>
      <c r="AB48">
        <v>0.61700763327767849</v>
      </c>
      <c r="AC48">
        <v>0.18676143622461305</v>
      </c>
      <c r="AD48">
        <v>39.473860449401542</v>
      </c>
      <c r="AE48">
        <v>-1.0000000000000004</v>
      </c>
      <c r="AF48">
        <v>-1.0000000000000004</v>
      </c>
      <c r="AG48">
        <v>-1.0000000000000004</v>
      </c>
      <c r="AH48">
        <v>0</v>
      </c>
      <c r="AI48">
        <v>0.13327503555373033</v>
      </c>
      <c r="AJ48">
        <v>-9.6094205918832776E-2</v>
      </c>
      <c r="AK48">
        <v>-4.0178401978760374E-2</v>
      </c>
      <c r="AL48">
        <v>4.4761150901122884E-3</v>
      </c>
      <c r="AM48">
        <v>-0.10146084469427281</v>
      </c>
      <c r="AN48">
        <v>-0.36856815234135631</v>
      </c>
      <c r="AO48">
        <v>-2.7374131272506226</v>
      </c>
      <c r="AP48">
        <v>29.537352730912197</v>
      </c>
      <c r="AQ48">
        <v>0.79589228614170482</v>
      </c>
      <c r="AR48">
        <v>1.5370453054416648</v>
      </c>
      <c r="AS48">
        <v>-1.0000000000000004</v>
      </c>
      <c r="AT48">
        <v>-1.0000000000000004</v>
      </c>
      <c r="AU48">
        <v>-1.3550167724416237E-2</v>
      </c>
      <c r="AV48">
        <v>67.827595766154715</v>
      </c>
      <c r="AW48">
        <v>81.155099321527729</v>
      </c>
      <c r="AX48">
        <v>0.40821491157940726</v>
      </c>
      <c r="AY48">
        <v>8.9062066910985447</v>
      </c>
      <c r="AZ48">
        <v>1395.3501776172232</v>
      </c>
    </row>
    <row r="49" spans="1:52" x14ac:dyDescent="0.25">
      <c r="A49">
        <v>6371</v>
      </c>
      <c r="B49" t="s">
        <v>3245</v>
      </c>
      <c r="C49">
        <v>3.5291788660456973</v>
      </c>
      <c r="D49">
        <v>0</v>
      </c>
      <c r="E49">
        <v>-0.27307285173176066</v>
      </c>
      <c r="F49">
        <v>-0.27307285173176066</v>
      </c>
      <c r="G49">
        <v>7.7201937763796066E-3</v>
      </c>
      <c r="H49">
        <v>0</v>
      </c>
      <c r="I49">
        <v>0.46321162658278414</v>
      </c>
      <c r="J49">
        <v>7.7201937763796066E-3</v>
      </c>
      <c r="K49">
        <v>-1.0000000000000022</v>
      </c>
      <c r="L49">
        <v>-1.0000000000000022</v>
      </c>
      <c r="M49">
        <v>0.1544038755275936</v>
      </c>
      <c r="N49">
        <v>3.7193176408967106</v>
      </c>
      <c r="O49">
        <v>-1.779417948495789</v>
      </c>
      <c r="P49">
        <v>9.4163078629169811E-2</v>
      </c>
      <c r="Q49">
        <v>-0.15574801388527404</v>
      </c>
      <c r="R49">
        <v>0.33333333333333387</v>
      </c>
      <c r="S49">
        <v>0.40003433413546396</v>
      </c>
      <c r="T49">
        <v>0.42735533969512435</v>
      </c>
      <c r="U49">
        <v>-0.15391969212577231</v>
      </c>
      <c r="V49">
        <v>39.963324850470784</v>
      </c>
      <c r="W49">
        <v>1.5782516805204096</v>
      </c>
      <c r="X49">
        <v>-1.0000000000000022</v>
      </c>
      <c r="Y49">
        <v>-1.0000000000000022</v>
      </c>
      <c r="Z49">
        <v>50.510580647840662</v>
      </c>
      <c r="AA49">
        <v>0.26674425331438972</v>
      </c>
      <c r="AB49">
        <v>-0.48242203630462965</v>
      </c>
      <c r="AC49">
        <v>0.42973785921534291</v>
      </c>
      <c r="AD49">
        <v>10.703003811255144</v>
      </c>
      <c r="AE49">
        <v>-1.0000000000000022</v>
      </c>
      <c r="AF49">
        <v>-1.0000000000000022</v>
      </c>
      <c r="AG49">
        <v>-1.0000000000000022</v>
      </c>
      <c r="AH49">
        <v>0</v>
      </c>
      <c r="AI49">
        <v>-0.15391969212577231</v>
      </c>
      <c r="AJ49">
        <v>5.6371270645336487E-2</v>
      </c>
      <c r="AK49">
        <v>-7.0010465409455741E-2</v>
      </c>
      <c r="AL49">
        <v>8.5578605887787582E-2</v>
      </c>
      <c r="AM49">
        <v>-0.18280690143893275</v>
      </c>
      <c r="AN49">
        <v>2.4213215004213717</v>
      </c>
      <c r="AO49">
        <v>-4.9202248630205991</v>
      </c>
      <c r="AP49">
        <v>40.426536477053574</v>
      </c>
      <c r="AQ49">
        <v>1.0068033150381508</v>
      </c>
      <c r="AR49">
        <v>1.5859718742967905</v>
      </c>
      <c r="AS49">
        <v>-1.0000000000000022</v>
      </c>
      <c r="AT49">
        <v>-1.0000000000000022</v>
      </c>
      <c r="AU49">
        <v>-0.42882086561703459</v>
      </c>
      <c r="AV49">
        <v>49.309673425716745</v>
      </c>
      <c r="AW49">
        <v>33.91770421313953</v>
      </c>
      <c r="AX49">
        <v>0.22977301913005008</v>
      </c>
      <c r="AY49">
        <v>15.055234997806108</v>
      </c>
      <c r="AZ49">
        <v>1414.814274220146</v>
      </c>
    </row>
    <row r="50" spans="1:52" x14ac:dyDescent="0.25">
      <c r="A50">
        <v>6379</v>
      </c>
      <c r="B50" t="s">
        <v>3253</v>
      </c>
      <c r="C50">
        <v>5.3335510590563668</v>
      </c>
      <c r="D50">
        <v>0</v>
      </c>
      <c r="E50">
        <v>0.95882131418211736</v>
      </c>
      <c r="F50">
        <v>0.95882131418211736</v>
      </c>
      <c r="G50">
        <v>0.42356688719470925</v>
      </c>
      <c r="H50">
        <v>0</v>
      </c>
      <c r="I50">
        <v>25.41401323168256</v>
      </c>
      <c r="J50">
        <v>0.42356688719470925</v>
      </c>
      <c r="K50">
        <v>-1.0000000000000027</v>
      </c>
      <c r="L50">
        <v>-1.0000000000000027</v>
      </c>
      <c r="M50">
        <v>8.4713377438941855</v>
      </c>
      <c r="N50">
        <v>31.706385604921028</v>
      </c>
      <c r="O50">
        <v>0.44370482698062841</v>
      </c>
      <c r="P50">
        <v>0.11172411292653431</v>
      </c>
      <c r="Q50">
        <v>1.2750663248768937E-2</v>
      </c>
      <c r="R50">
        <v>0.33333333333333404</v>
      </c>
      <c r="S50">
        <v>0.30879000913497767</v>
      </c>
      <c r="T50">
        <v>-6.6506072053707649E-2</v>
      </c>
      <c r="U50">
        <v>-4.7888553952058467E-2</v>
      </c>
      <c r="V50">
        <v>4.1664731707134539</v>
      </c>
      <c r="W50">
        <v>-0.35934248085193543</v>
      </c>
      <c r="X50">
        <v>-1.0000000000000027</v>
      </c>
      <c r="Y50">
        <v>-1.0000000000000027</v>
      </c>
      <c r="Z50">
        <v>2.4936389464454773</v>
      </c>
      <c r="AA50">
        <v>-4.0287073293033861E-3</v>
      </c>
      <c r="AB50">
        <v>-3.0296628479705365E-2</v>
      </c>
      <c r="AC50">
        <v>6.1363805867345467E-4</v>
      </c>
      <c r="AD50">
        <v>-1.6855848875167645</v>
      </c>
      <c r="AE50">
        <v>-1.0000000000000027</v>
      </c>
      <c r="AF50">
        <v>-1.0000000000000027</v>
      </c>
      <c r="AG50">
        <v>-1.0000000000000027</v>
      </c>
      <c r="AH50">
        <v>0</v>
      </c>
      <c r="AI50">
        <v>-4.7888553952058467E-2</v>
      </c>
      <c r="AJ50">
        <v>-0.17614522716006134</v>
      </c>
      <c r="AK50">
        <v>0.51252910484854519</v>
      </c>
      <c r="AL50">
        <v>2.9109414023968907E-2</v>
      </c>
      <c r="AM50">
        <v>7.138552348544859E-2</v>
      </c>
      <c r="AN50">
        <v>-0.15299078520108356</v>
      </c>
      <c r="AO50">
        <v>4.3472836113789395</v>
      </c>
      <c r="AP50">
        <v>29.580486402396012</v>
      </c>
      <c r="AQ50">
        <v>0.52772871646254571</v>
      </c>
      <c r="AR50">
        <v>6.4224406342774099E-2</v>
      </c>
      <c r="AS50">
        <v>-1.0000000000000027</v>
      </c>
      <c r="AT50">
        <v>-1.0000000000000027</v>
      </c>
      <c r="AU50">
        <v>0.97157197743088641</v>
      </c>
      <c r="AV50">
        <v>38.547308162745431</v>
      </c>
      <c r="AW50">
        <v>33.758452767539602</v>
      </c>
      <c r="AX50">
        <v>0.15945650715636972</v>
      </c>
      <c r="AY50">
        <v>7.6854363180812015</v>
      </c>
      <c r="AZ50">
        <v>1313.6570860908946</v>
      </c>
    </row>
    <row r="51" spans="1:52" x14ac:dyDescent="0.25">
      <c r="A51">
        <v>6412</v>
      </c>
      <c r="B51" t="s">
        <v>3286</v>
      </c>
      <c r="C51">
        <v>0.82753076953897076</v>
      </c>
      <c r="D51">
        <v>0</v>
      </c>
      <c r="E51">
        <v>-0.16874400244719356</v>
      </c>
      <c r="F51">
        <v>-0.16874400244719356</v>
      </c>
      <c r="G51">
        <v>5.0301690678354487E-2</v>
      </c>
      <c r="H51">
        <v>0</v>
      </c>
      <c r="I51">
        <v>3.0181014407012694</v>
      </c>
      <c r="J51">
        <v>5.0301690678354487E-2</v>
      </c>
      <c r="K51">
        <v>-0.99999999999999978</v>
      </c>
      <c r="L51">
        <v>-0.99999999999999978</v>
      </c>
      <c r="M51">
        <v>1.0060338135670885</v>
      </c>
      <c r="N51">
        <v>3.6768882077930467</v>
      </c>
      <c r="O51">
        <v>-4.3382671228027156</v>
      </c>
      <c r="P51">
        <v>-3.5024885432693678E-2</v>
      </c>
      <c r="Q51">
        <v>-0.46074746627339092</v>
      </c>
      <c r="R51">
        <v>0.33333333333333315</v>
      </c>
      <c r="S51">
        <v>0.41155161529153705</v>
      </c>
      <c r="T51">
        <v>-0.2162272963152698</v>
      </c>
      <c r="U51">
        <v>-0.10894449940828792</v>
      </c>
      <c r="V51">
        <v>14.77645848891834</v>
      </c>
      <c r="W51">
        <v>-0.74577464180608644</v>
      </c>
      <c r="X51">
        <v>-0.99999999999999978</v>
      </c>
      <c r="Y51">
        <v>-0.99999999999999978</v>
      </c>
      <c r="Z51">
        <v>22.550240486146894</v>
      </c>
      <c r="AA51">
        <v>3.3125241481534458E-2</v>
      </c>
      <c r="AB51">
        <v>-0.13144766842167308</v>
      </c>
      <c r="AC51">
        <v>0.26301301621017781</v>
      </c>
      <c r="AD51">
        <v>8.2345294635019624</v>
      </c>
      <c r="AE51">
        <v>-0.99999999999999978</v>
      </c>
      <c r="AF51">
        <v>-0.99999999999999978</v>
      </c>
      <c r="AG51">
        <v>-0.99999999999999978</v>
      </c>
      <c r="AH51">
        <v>0</v>
      </c>
      <c r="AI51">
        <v>-0.10894449940828792</v>
      </c>
      <c r="AJ51">
        <v>0.13148490575986169</v>
      </c>
      <c r="AK51">
        <v>-0.26116178402538565</v>
      </c>
      <c r="AL51">
        <v>0.88591707101530259</v>
      </c>
      <c r="AM51">
        <v>-2.901678142772967E-2</v>
      </c>
      <c r="AN51">
        <v>22.805351304181887</v>
      </c>
      <c r="AO51">
        <v>-2.0312284558201692</v>
      </c>
      <c r="AP51">
        <v>17.794559929619595</v>
      </c>
      <c r="AQ51">
        <v>0.41971315290131295</v>
      </c>
      <c r="AR51">
        <v>-0.69547295112773222</v>
      </c>
      <c r="AS51">
        <v>-0.99999999999999978</v>
      </c>
      <c r="AT51">
        <v>-0.99999999999999978</v>
      </c>
      <c r="AU51">
        <v>-0.62949146872058448</v>
      </c>
      <c r="AV51">
        <v>24.195900238119769</v>
      </c>
      <c r="AW51">
        <v>13.301450297290986</v>
      </c>
      <c r="AX51">
        <v>3.5533055515288285E-2</v>
      </c>
      <c r="AY51">
        <v>-94.13764952746746</v>
      </c>
      <c r="AZ51">
        <v>1288.0120321134029</v>
      </c>
    </row>
    <row r="52" spans="1:52" x14ac:dyDescent="0.25">
      <c r="A52">
        <v>6420</v>
      </c>
      <c r="B52" t="s">
        <v>3293</v>
      </c>
      <c r="C52">
        <v>4.3333003856867593</v>
      </c>
      <c r="D52">
        <v>0</v>
      </c>
      <c r="E52">
        <v>-0.51141469088467217</v>
      </c>
      <c r="F52">
        <v>-0.51141469088467217</v>
      </c>
      <c r="G52">
        <v>0.30980182058247568</v>
      </c>
      <c r="H52">
        <v>0</v>
      </c>
      <c r="I52">
        <v>18.588109234948533</v>
      </c>
      <c r="J52">
        <v>0.30980182058247568</v>
      </c>
      <c r="K52">
        <v>-0.99999999999999911</v>
      </c>
      <c r="L52">
        <v>-0.99999999999999911</v>
      </c>
      <c r="M52">
        <v>6.196036411649513</v>
      </c>
      <c r="N52">
        <v>22.409994929750642</v>
      </c>
      <c r="O52">
        <v>-0.66282605254394489</v>
      </c>
      <c r="P52">
        <v>0.1120907912033883</v>
      </c>
      <c r="Q52">
        <v>5.2264939575471653E-3</v>
      </c>
      <c r="R52">
        <v>0.33333333333333304</v>
      </c>
      <c r="S52">
        <v>0.38349011387129472</v>
      </c>
      <c r="T52">
        <v>0.38438947473768759</v>
      </c>
      <c r="U52">
        <v>-6.5268215365497373E-3</v>
      </c>
      <c r="V52">
        <v>31.395371192931599</v>
      </c>
      <c r="W52">
        <v>1.9555753768915674</v>
      </c>
      <c r="X52">
        <v>-0.99999999999999911</v>
      </c>
      <c r="Y52">
        <v>-0.99999999999999911</v>
      </c>
      <c r="Z52">
        <v>75.412194339844234</v>
      </c>
      <c r="AA52">
        <v>0.12424668446949322</v>
      </c>
      <c r="AB52">
        <v>0.59892578359940174</v>
      </c>
      <c r="AC52">
        <v>0.15705946499020718</v>
      </c>
      <c r="AD52">
        <v>44.011596652955127</v>
      </c>
      <c r="AE52">
        <v>-0.99999999999999911</v>
      </c>
      <c r="AF52">
        <v>-0.99999999999999911</v>
      </c>
      <c r="AG52">
        <v>-0.99999999999999911</v>
      </c>
      <c r="AH52">
        <v>0</v>
      </c>
      <c r="AI52">
        <v>-6.5268215365497373E-3</v>
      </c>
      <c r="AJ52">
        <v>0.33191894749486284</v>
      </c>
      <c r="AK52">
        <v>-0.1054591465439214</v>
      </c>
      <c r="AL52">
        <v>0.398389039174747</v>
      </c>
      <c r="AM52">
        <v>0.28455257670245204</v>
      </c>
      <c r="AN52">
        <v>11.619320716842989</v>
      </c>
      <c r="AO52">
        <v>6.5865186848416979</v>
      </c>
      <c r="AP52">
        <v>49.983480427880153</v>
      </c>
      <c r="AQ52">
        <v>1.0946861004057664</v>
      </c>
      <c r="AR52">
        <v>2.2653771974740438</v>
      </c>
      <c r="AS52">
        <v>-0.99999999999999911</v>
      </c>
      <c r="AT52">
        <v>-0.99999999999999911</v>
      </c>
      <c r="AU52">
        <v>-0.50618819692712491</v>
      </c>
      <c r="AV52">
        <v>104.40870795443662</v>
      </c>
      <c r="AW52">
        <v>103.75602580078167</v>
      </c>
      <c r="AX52">
        <v>-4.4959144391351798E-2</v>
      </c>
      <c r="AY52">
        <v>17.65052586169508</v>
      </c>
      <c r="AZ52">
        <v>1383.6868308377</v>
      </c>
    </row>
    <row r="53" spans="1:52" x14ac:dyDescent="0.25">
      <c r="A53">
        <v>6455</v>
      </c>
      <c r="B53" t="s">
        <v>3322</v>
      </c>
      <c r="C53">
        <v>2.9299350938273805</v>
      </c>
      <c r="D53">
        <v>0</v>
      </c>
      <c r="E53">
        <v>0.9948134275049535</v>
      </c>
      <c r="F53">
        <v>0.9948134275049535</v>
      </c>
      <c r="G53">
        <v>0.13574367778439825</v>
      </c>
      <c r="H53">
        <v>0</v>
      </c>
      <c r="I53">
        <v>8.1446206670638954</v>
      </c>
      <c r="J53">
        <v>0.13574367778439825</v>
      </c>
      <c r="K53">
        <v>-1.0000000000000002</v>
      </c>
      <c r="L53">
        <v>-1.0000000000000002</v>
      </c>
      <c r="M53">
        <v>2.714873555687964</v>
      </c>
      <c r="N53">
        <v>12.069369188396223</v>
      </c>
      <c r="O53">
        <v>1.819510341125409E-2</v>
      </c>
      <c r="P53">
        <v>-2.4324301145728658E-2</v>
      </c>
      <c r="Q53">
        <v>-4.6859433862888607E-2</v>
      </c>
      <c r="R53">
        <v>0.33333333333333354</v>
      </c>
      <c r="S53">
        <v>0.412027021313146</v>
      </c>
      <c r="T53">
        <v>9.7299880912569331E-2</v>
      </c>
      <c r="U53">
        <v>-1.1493339660882396E-3</v>
      </c>
      <c r="V53">
        <v>28.230688952342497</v>
      </c>
      <c r="W53">
        <v>1.0706138846956414</v>
      </c>
      <c r="X53">
        <v>-1.0000000000000002</v>
      </c>
      <c r="Y53">
        <v>-1.0000000000000002</v>
      </c>
      <c r="Z53">
        <v>70.880277973117956</v>
      </c>
      <c r="AA53">
        <v>0.34674083479896406</v>
      </c>
      <c r="AB53">
        <v>0.24208044457127026</v>
      </c>
      <c r="AC53">
        <v>0.26510768972253235</v>
      </c>
      <c r="AD53">
        <v>42.696448454638322</v>
      </c>
      <c r="AE53">
        <v>-1.0000000000000002</v>
      </c>
      <c r="AF53">
        <v>-1.0000000000000002</v>
      </c>
      <c r="AG53">
        <v>-1.0000000000000002</v>
      </c>
      <c r="AH53">
        <v>0</v>
      </c>
      <c r="AI53">
        <v>-1.1493339660882396E-3</v>
      </c>
      <c r="AJ53">
        <v>0.13762782941693455</v>
      </c>
      <c r="AK53">
        <v>0.23070929935721096</v>
      </c>
      <c r="AL53">
        <v>-0.14791112813905416</v>
      </c>
      <c r="AM53">
        <v>0.15086412054799256</v>
      </c>
      <c r="AN53">
        <v>-3.0096390563916802</v>
      </c>
      <c r="AO53">
        <v>4.9251495104858707</v>
      </c>
      <c r="AP53">
        <v>36.375309619406387</v>
      </c>
      <c r="AQ53">
        <v>0.84151090159296038</v>
      </c>
      <c r="AR53">
        <v>1.2063575624800396</v>
      </c>
      <c r="AS53">
        <v>-1.0000000000000002</v>
      </c>
      <c r="AT53">
        <v>-1.0000000000000002</v>
      </c>
      <c r="AU53">
        <v>0.94795399364206478</v>
      </c>
      <c r="AV53">
        <v>87.874796672000002</v>
      </c>
      <c r="AW53">
        <v>87.759863275391197</v>
      </c>
      <c r="AX53">
        <v>0.62122119189863989</v>
      </c>
      <c r="AY53">
        <v>96.302807133719881</v>
      </c>
      <c r="AZ53">
        <v>1444.6439101342548</v>
      </c>
    </row>
    <row r="54" spans="1:52" x14ac:dyDescent="0.25">
      <c r="A54">
        <v>6467</v>
      </c>
      <c r="B54" t="s">
        <v>1906</v>
      </c>
      <c r="C54">
        <v>2.3909154448079728</v>
      </c>
      <c r="D54">
        <v>0</v>
      </c>
      <c r="E54">
        <v>0.48089567831721614</v>
      </c>
      <c r="F54">
        <v>0.48089567831721614</v>
      </c>
      <c r="G54">
        <v>0.18162496509165604</v>
      </c>
      <c r="H54">
        <v>0</v>
      </c>
      <c r="I54">
        <v>10.897497905499371</v>
      </c>
      <c r="J54">
        <v>0.18162496509165604</v>
      </c>
      <c r="K54">
        <v>-0.99999999999999989</v>
      </c>
      <c r="L54">
        <v>-0.99999999999999989</v>
      </c>
      <c r="M54">
        <v>3.6324993018331222</v>
      </c>
      <c r="N54">
        <v>13.769309028624557</v>
      </c>
      <c r="O54">
        <v>1.3009589338865342</v>
      </c>
      <c r="P54">
        <v>1.2254428206846988</v>
      </c>
      <c r="Q54">
        <v>0.4356916502854068</v>
      </c>
      <c r="R54">
        <v>0.3333333333333332</v>
      </c>
      <c r="S54">
        <v>0.24268462585500669</v>
      </c>
      <c r="T54">
        <v>-9.197179168488636E-3</v>
      </c>
      <c r="U54">
        <v>-8.0168351115230352E-2</v>
      </c>
      <c r="V54">
        <v>12.201098552518593</v>
      </c>
      <c r="W54">
        <v>-0.21405453674697972</v>
      </c>
      <c r="X54">
        <v>-0.99999999999999989</v>
      </c>
      <c r="Y54">
        <v>-0.99999999999999989</v>
      </c>
      <c r="Z54">
        <v>25.556219892390402</v>
      </c>
      <c r="AA54">
        <v>4.4979825249823732E-2</v>
      </c>
      <c r="AB54">
        <v>-0.11571661037422444</v>
      </c>
      <c r="AC54">
        <v>0.32912537891612864</v>
      </c>
      <c r="AD54">
        <v>12.919429689586398</v>
      </c>
      <c r="AE54">
        <v>-0.99999999999999989</v>
      </c>
      <c r="AF54">
        <v>-0.99999999999999989</v>
      </c>
      <c r="AG54">
        <v>-0.99999999999999989</v>
      </c>
      <c r="AH54">
        <v>0</v>
      </c>
      <c r="AI54">
        <v>-8.0168351115230352E-2</v>
      </c>
      <c r="AJ54">
        <v>-5.5078516905192984E-2</v>
      </c>
      <c r="AK54">
        <v>2.0321132136086308E-2</v>
      </c>
      <c r="AL54">
        <v>-3.9231740107359081E-2</v>
      </c>
      <c r="AM54">
        <v>-0.22623717256897732</v>
      </c>
      <c r="AN54">
        <v>-1.2561860872099402</v>
      </c>
      <c r="AO54">
        <v>-5.5543236535439968</v>
      </c>
      <c r="AP54">
        <v>23.098596458017955</v>
      </c>
      <c r="AQ54">
        <v>0.48665242890462079</v>
      </c>
      <c r="AR54">
        <v>-3.2429571655323418E-2</v>
      </c>
      <c r="AS54">
        <v>-0.99999999999999989</v>
      </c>
      <c r="AT54">
        <v>-0.99999999999999989</v>
      </c>
      <c r="AU54">
        <v>0.91658732860262337</v>
      </c>
      <c r="AV54">
        <v>33.771205267470961</v>
      </c>
      <c r="AW54">
        <v>25.754370155947907</v>
      </c>
      <c r="AX54">
        <v>5.6470909384129256E-2</v>
      </c>
      <c r="AY54">
        <v>-47.912361699257097</v>
      </c>
      <c r="AZ54">
        <v>1344.5468027291888</v>
      </c>
    </row>
    <row r="55" spans="1:52" x14ac:dyDescent="0.25">
      <c r="A55">
        <v>6536</v>
      </c>
      <c r="B55" t="s">
        <v>3383</v>
      </c>
      <c r="C55">
        <v>5.1068295477898502</v>
      </c>
      <c r="D55">
        <v>0</v>
      </c>
      <c r="E55">
        <v>-0.78144049516032443</v>
      </c>
      <c r="F55">
        <v>-0.78144049516032443</v>
      </c>
      <c r="G55">
        <v>3.2625964758056555E-2</v>
      </c>
      <c r="H55">
        <v>0</v>
      </c>
      <c r="I55">
        <v>1.9575578854833897</v>
      </c>
      <c r="J55">
        <v>3.2625964758056555E-2</v>
      </c>
      <c r="K55">
        <v>-1.0000000000000016</v>
      </c>
      <c r="L55">
        <v>-1.0000000000000016</v>
      </c>
      <c r="M55">
        <v>0.6525192951611305</v>
      </c>
      <c r="N55">
        <v>6.2829469381129162</v>
      </c>
      <c r="O55">
        <v>0.53586582064630817</v>
      </c>
      <c r="P55">
        <v>-6.6376810105892737E-3</v>
      </c>
      <c r="Q55">
        <v>6.0641392743210884E-2</v>
      </c>
      <c r="R55">
        <v>0.3333333333333337</v>
      </c>
      <c r="S55">
        <v>0.30999865191758691</v>
      </c>
      <c r="T55">
        <v>-3.3254754863614337E-2</v>
      </c>
      <c r="U55">
        <v>7.9392436489966051E-3</v>
      </c>
      <c r="V55">
        <v>23.415620371129847</v>
      </c>
      <c r="W55">
        <v>0.5019877815166397</v>
      </c>
      <c r="X55">
        <v>-1.0000000000000016</v>
      </c>
      <c r="Y55">
        <v>-1.0000000000000016</v>
      </c>
      <c r="Z55">
        <v>56.512674468004292</v>
      </c>
      <c r="AA55">
        <v>0.25874331132947548</v>
      </c>
      <c r="AB55">
        <v>-0.17772676304801427</v>
      </c>
      <c r="AC55">
        <v>0.57971170580116349</v>
      </c>
      <c r="AD55">
        <v>33.036412704131237</v>
      </c>
      <c r="AE55">
        <v>-1.0000000000000016</v>
      </c>
      <c r="AF55">
        <v>-1.0000000000000016</v>
      </c>
      <c r="AG55">
        <v>-1.0000000000000016</v>
      </c>
      <c r="AH55">
        <v>0</v>
      </c>
      <c r="AI55">
        <v>7.9392436489966051E-3</v>
      </c>
      <c r="AJ55">
        <v>6.5602130358971916E-2</v>
      </c>
      <c r="AK55">
        <v>2.3951120626271652E-2</v>
      </c>
      <c r="AL55">
        <v>0.51628379557912718</v>
      </c>
      <c r="AM55">
        <v>0.71043167434074661</v>
      </c>
      <c r="AN55">
        <v>13.235105541273034</v>
      </c>
      <c r="AO55">
        <v>17.880547461650025</v>
      </c>
      <c r="AP55">
        <v>25.37317825661324</v>
      </c>
      <c r="AQ55">
        <v>0.61801647403630311</v>
      </c>
      <c r="AR55">
        <v>0.53461374627469738</v>
      </c>
      <c r="AS55">
        <v>-1.0000000000000016</v>
      </c>
      <c r="AT55">
        <v>-1.0000000000000016</v>
      </c>
      <c r="AU55">
        <v>-0.72079910241711354</v>
      </c>
      <c r="AV55">
        <v>80.676168867767245</v>
      </c>
      <c r="AW55">
        <v>81.470093232666883</v>
      </c>
      <c r="AX55">
        <v>-2.4448491173198108E-2</v>
      </c>
      <c r="AY55">
        <v>-14.967779632757139</v>
      </c>
      <c r="AZ55">
        <v>1405.5285037915824</v>
      </c>
    </row>
    <row r="56" spans="1:52" x14ac:dyDescent="0.25">
      <c r="A56">
        <v>6630</v>
      </c>
      <c r="B56" t="s">
        <v>3458</v>
      </c>
      <c r="C56">
        <v>3.5415531922079926</v>
      </c>
      <c r="D56">
        <v>0</v>
      </c>
      <c r="E56">
        <v>-0.13344215898726997</v>
      </c>
      <c r="F56">
        <v>-0.13344215898726997</v>
      </c>
      <c r="G56">
        <v>1.1271761266496878E-2</v>
      </c>
      <c r="H56">
        <v>0</v>
      </c>
      <c r="I56">
        <v>0.67630567598981361</v>
      </c>
      <c r="J56">
        <v>1.1271761266496878E-2</v>
      </c>
      <c r="K56">
        <v>-0.99999999999999756</v>
      </c>
      <c r="L56">
        <v>-0.99999999999999756</v>
      </c>
      <c r="M56">
        <v>0.22543522532993898</v>
      </c>
      <c r="N56">
        <v>4.0844167092105383</v>
      </c>
      <c r="O56">
        <v>0.67907892765008315</v>
      </c>
      <c r="P56">
        <v>3.8616216311424457E-2</v>
      </c>
      <c r="Q56">
        <v>0.10737202584754352</v>
      </c>
      <c r="R56">
        <v>0.33333333333333243</v>
      </c>
      <c r="S56">
        <v>0.35277375367274949</v>
      </c>
      <c r="T56">
        <v>0.12402170124276399</v>
      </c>
      <c r="U56">
        <v>0.1644495546227836</v>
      </c>
      <c r="V56">
        <v>38.532263264205284</v>
      </c>
      <c r="W56">
        <v>2.1770598787867601</v>
      </c>
      <c r="X56">
        <v>-0.99999999999999756</v>
      </c>
      <c r="Y56">
        <v>-0.99999999999999756</v>
      </c>
      <c r="Z56">
        <v>26.757450139285559</v>
      </c>
      <c r="AA56">
        <v>-1.2990869603639897E-2</v>
      </c>
      <c r="AB56">
        <v>0.41118199334321703</v>
      </c>
      <c r="AC56">
        <v>-0.63583482675492298</v>
      </c>
      <c r="AD56">
        <v>-11.882185150767295</v>
      </c>
      <c r="AE56">
        <v>-0.99999999999999756</v>
      </c>
      <c r="AF56">
        <v>-0.99999999999999756</v>
      </c>
      <c r="AG56">
        <v>-0.99999999999999756</v>
      </c>
      <c r="AH56">
        <v>0</v>
      </c>
      <c r="AI56">
        <v>0.1644495546227836</v>
      </c>
      <c r="AJ56">
        <v>0.15913011282412179</v>
      </c>
      <c r="AK56">
        <v>-0.26945416867330529</v>
      </c>
      <c r="AL56">
        <v>0.13462329530827732</v>
      </c>
      <c r="AM56">
        <v>-0.44924541764315612</v>
      </c>
      <c r="AN56">
        <v>4.16123294682754</v>
      </c>
      <c r="AO56">
        <v>-12.578406284445427</v>
      </c>
      <c r="AP56">
        <v>39.208568940195143</v>
      </c>
      <c r="AQ56">
        <v>0.97457834287162948</v>
      </c>
      <c r="AR56">
        <v>2.1883316400532564</v>
      </c>
      <c r="AS56">
        <v>-0.99999999999999756</v>
      </c>
      <c r="AT56">
        <v>-0.99999999999999756</v>
      </c>
      <c r="AU56">
        <v>-2.6070133139726462E-2</v>
      </c>
      <c r="AV56">
        <v>18.263460564050664</v>
      </c>
      <c r="AW56">
        <v>34.708416026329012</v>
      </c>
      <c r="AX56">
        <v>-1.1977679591429112E-2</v>
      </c>
      <c r="AY56">
        <v>-51.947549541477386</v>
      </c>
      <c r="AZ56">
        <v>1346.3301045234691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167</v>
      </c>
      <c r="B3" t="s">
        <v>521</v>
      </c>
      <c r="C3" s="21">
        <v>4.0184614639091327</v>
      </c>
      <c r="D3" s="21">
        <v>0</v>
      </c>
      <c r="E3" s="21">
        <v>1.1678556496555026</v>
      </c>
      <c r="F3" s="21">
        <v>1.1678556496555026</v>
      </c>
      <c r="G3" s="21">
        <v>-0.13488992510571871</v>
      </c>
      <c r="H3" s="21">
        <v>0</v>
      </c>
      <c r="I3" s="21">
        <v>-8.0933955063431302</v>
      </c>
      <c r="J3" s="21">
        <v>-0.13488992510571871</v>
      </c>
      <c r="K3" s="21">
        <v>-1.0000000000000009</v>
      </c>
      <c r="L3" s="21">
        <v>-1.0000000000000009</v>
      </c>
      <c r="M3" s="21">
        <v>-2.697798502114376</v>
      </c>
      <c r="N3" s="21">
        <v>-2.9070783927784998</v>
      </c>
      <c r="O3" s="21">
        <v>-0.81675691569328723</v>
      </c>
      <c r="P3" s="21">
        <v>-0.60568990724224658</v>
      </c>
      <c r="Q3" s="21">
        <v>-0.24361550579190722</v>
      </c>
      <c r="R3" s="21">
        <v>0.33333333333333398</v>
      </c>
      <c r="S3" s="21">
        <v>0.26804568153897462</v>
      </c>
      <c r="T3" s="21">
        <v>0.24065574626722766</v>
      </c>
      <c r="U3" s="21">
        <v>0.11571097345738827</v>
      </c>
      <c r="V3" s="21">
        <v>43.705426388105685</v>
      </c>
      <c r="W3" s="21">
        <v>2.3278701139969051</v>
      </c>
      <c r="X3" s="21">
        <v>-1.0000000000000009</v>
      </c>
      <c r="Y3" s="21">
        <v>-1.0000000000000009</v>
      </c>
      <c r="Z3" s="21">
        <v>42.779202107715442</v>
      </c>
      <c r="AA3" s="21">
        <v>4.2286800199560812E-2</v>
      </c>
      <c r="AB3" s="21">
        <v>1.1099225262560422E-2</v>
      </c>
      <c r="AC3" s="21">
        <v>-6.7038200954088703E-2</v>
      </c>
      <c r="AD3" s="21">
        <v>-0.68260877459836899</v>
      </c>
      <c r="AE3" s="21">
        <v>-1.0000000000000009</v>
      </c>
      <c r="AF3" s="21">
        <v>-1.0000000000000009</v>
      </c>
      <c r="AG3" s="21">
        <v>-1.0000000000000009</v>
      </c>
      <c r="AH3" s="21">
        <v>0</v>
      </c>
      <c r="AI3" s="21">
        <v>0.11571097345738827</v>
      </c>
      <c r="AJ3" s="21">
        <v>-7.1560397695579939E-2</v>
      </c>
      <c r="AK3" s="21">
        <v>0.31776974694533999</v>
      </c>
      <c r="AL3" s="21">
        <v>-5.1112222465494336E-2</v>
      </c>
      <c r="AM3" s="21">
        <v>0.47953129954126916</v>
      </c>
      <c r="AN3" s="21">
        <v>-1.635607550115258</v>
      </c>
      <c r="AO3" s="21">
        <v>13.577131223258419</v>
      </c>
      <c r="AP3" s="21">
        <v>35.612030881762593</v>
      </c>
      <c r="AQ3" s="21">
        <v>0.95774573459692447</v>
      </c>
      <c r="AR3" s="21">
        <v>2.1929801888911875</v>
      </c>
      <c r="AS3" s="21">
        <v>-1.0000000000000009</v>
      </c>
      <c r="AT3" s="21">
        <v>-1.0000000000000009</v>
      </c>
      <c r="AU3" s="21">
        <v>0.92424014386359554</v>
      </c>
      <c r="AV3" s="21">
        <v>53.449254938195324</v>
      </c>
      <c r="AW3" s="21">
        <v>65.020352283934201</v>
      </c>
      <c r="AX3" s="21">
        <v>0.22024155587806493</v>
      </c>
      <c r="AY3" s="21">
        <v>-20.569199054148523</v>
      </c>
      <c r="AZ3">
        <v>1528.4866020535096</v>
      </c>
    </row>
    <row r="4" spans="1:52" x14ac:dyDescent="0.25">
      <c r="A4">
        <v>525</v>
      </c>
      <c r="B4" t="s">
        <v>659</v>
      </c>
      <c r="C4" s="21">
        <v>3.5044272558666272</v>
      </c>
      <c r="D4" s="21">
        <v>0</v>
      </c>
      <c r="E4" s="21">
        <v>6.6879472210045338E-2</v>
      </c>
      <c r="F4" s="21">
        <v>6.6879472210045338E-2</v>
      </c>
      <c r="G4" s="21">
        <v>0.24261354012808342</v>
      </c>
      <c r="H4" s="21">
        <v>0</v>
      </c>
      <c r="I4" s="21">
        <v>14.556812407684994</v>
      </c>
      <c r="J4" s="21">
        <v>0.24261354012808342</v>
      </c>
      <c r="K4" s="21">
        <v>-1.0000000000000009</v>
      </c>
      <c r="L4" s="21">
        <v>-1.0000000000000009</v>
      </c>
      <c r="M4" s="21">
        <v>4.8522708025616685</v>
      </c>
      <c r="N4" s="21">
        <v>18.128119135761683</v>
      </c>
      <c r="O4" s="21">
        <v>-5.6845972625206409E-2</v>
      </c>
      <c r="P4" s="21">
        <v>0.14687767985304659</v>
      </c>
      <c r="Q4" s="21">
        <v>5.0369011303261838E-2</v>
      </c>
      <c r="R4" s="21">
        <v>0.33333333333333348</v>
      </c>
      <c r="S4" s="21">
        <v>0.39035922206274465</v>
      </c>
      <c r="T4" s="21">
        <v>0.52442652853661642</v>
      </c>
      <c r="U4" s="21">
        <v>-1.4859516991751823E-2</v>
      </c>
      <c r="V4" s="21">
        <v>39.625841072514383</v>
      </c>
      <c r="W4" s="21">
        <v>2.5466539161933608</v>
      </c>
      <c r="X4" s="21">
        <v>-1.0000000000000009</v>
      </c>
      <c r="Y4" s="21">
        <v>-1.0000000000000009</v>
      </c>
      <c r="Z4" s="21">
        <v>63.646841568688714</v>
      </c>
      <c r="AA4" s="21">
        <v>0.53339683302932572</v>
      </c>
      <c r="AB4" s="21">
        <v>-0.23822826960198792</v>
      </c>
      <c r="AC4" s="21">
        <v>0.18424406627008372</v>
      </c>
      <c r="AD4" s="21">
        <v>23.97063148487107</v>
      </c>
      <c r="AE4" s="21">
        <v>-1.0000000000000009</v>
      </c>
      <c r="AF4" s="21">
        <v>-1.0000000000000009</v>
      </c>
      <c r="AG4" s="21">
        <v>-1.0000000000000009</v>
      </c>
      <c r="AH4" s="21">
        <v>0</v>
      </c>
      <c r="AI4" s="21">
        <v>-1.4859516991751823E-2</v>
      </c>
      <c r="AJ4" s="21">
        <v>0.12150702976322172</v>
      </c>
      <c r="AK4" s="21">
        <v>0.20249077023579062</v>
      </c>
      <c r="AL4" s="21">
        <v>-0.28824642369349235</v>
      </c>
      <c r="AM4" s="21">
        <v>0.37432530398858316</v>
      </c>
      <c r="AN4" s="21">
        <v>-6.5986254435212039</v>
      </c>
      <c r="AO4" s="21">
        <v>10.37058645089353</v>
      </c>
      <c r="AP4" s="21">
        <v>54.182653480199399</v>
      </c>
      <c r="AQ4" s="21">
        <v>1.2332595669409434</v>
      </c>
      <c r="AR4" s="21">
        <v>2.7892674563214448</v>
      </c>
      <c r="AS4" s="21">
        <v>-1.0000000000000009</v>
      </c>
      <c r="AT4" s="21">
        <v>-1.0000000000000009</v>
      </c>
      <c r="AU4" s="21">
        <v>0.11724848351330711</v>
      </c>
      <c r="AV4" s="21">
        <v>92.14554715534392</v>
      </c>
      <c r="AW4" s="21">
        <v>90.659595456168702</v>
      </c>
      <c r="AX4" s="21">
        <v>0.29480136338226859</v>
      </c>
      <c r="AY4" s="21">
        <v>29.841978957316012</v>
      </c>
      <c r="AZ4">
        <v>1618.9617408699175</v>
      </c>
    </row>
    <row r="5" spans="1:52" x14ac:dyDescent="0.25">
      <c r="A5">
        <v>648</v>
      </c>
      <c r="B5" t="s">
        <v>702</v>
      </c>
      <c r="C5" s="21">
        <v>5.6445056846822181</v>
      </c>
      <c r="D5" s="21">
        <v>0</v>
      </c>
      <c r="E5" s="21">
        <v>-0.28552641559914371</v>
      </c>
      <c r="F5" s="21">
        <v>-0.28552641559914371</v>
      </c>
      <c r="G5" s="21">
        <v>0.1543314752947717</v>
      </c>
      <c r="H5" s="21">
        <v>0</v>
      </c>
      <c r="I5" s="21">
        <v>9.2598885176862957</v>
      </c>
      <c r="J5" s="21">
        <v>0.1543314752947717</v>
      </c>
      <c r="K5" s="21">
        <v>-0.99999999999999911</v>
      </c>
      <c r="L5" s="21">
        <v>-0.99999999999999911</v>
      </c>
      <c r="M5" s="21">
        <v>3.0866295058954334</v>
      </c>
      <c r="N5" s="21">
        <v>14.618867786769373</v>
      </c>
      <c r="O5" s="21">
        <v>-1.0897821785771209</v>
      </c>
      <c r="P5" s="21">
        <v>-0.10452063652456038</v>
      </c>
      <c r="Q5" s="21">
        <v>-0.13722340173647057</v>
      </c>
      <c r="R5" s="21">
        <v>0.33333333333333315</v>
      </c>
      <c r="S5" s="21">
        <v>0.32952811050039166</v>
      </c>
      <c r="T5" s="21">
        <v>8.5801582542983264E-3</v>
      </c>
      <c r="U5" s="21">
        <v>-5.0998287060058455E-2</v>
      </c>
      <c r="V5" s="21">
        <v>18.644473589327717</v>
      </c>
      <c r="W5" s="21">
        <v>0.23305565636285391</v>
      </c>
      <c r="X5" s="21">
        <v>-0.99999999999999911</v>
      </c>
      <c r="Y5" s="21">
        <v>-0.99999999999999911</v>
      </c>
      <c r="Z5" s="21">
        <v>60.997220352755278</v>
      </c>
      <c r="AA5" s="21">
        <v>0.37968676110080779</v>
      </c>
      <c r="AB5" s="21">
        <v>6.0760617078597215E-2</v>
      </c>
      <c r="AC5" s="21">
        <v>0.40935202512387658</v>
      </c>
      <c r="AD5" s="21">
        <v>42.489970165164088</v>
      </c>
      <c r="AE5" s="21">
        <v>-0.99999999999999911</v>
      </c>
      <c r="AF5" s="21">
        <v>-0.99999999999999911</v>
      </c>
      <c r="AG5" s="21">
        <v>-0.99999999999999911</v>
      </c>
      <c r="AH5" s="21">
        <v>0</v>
      </c>
      <c r="AI5" s="21">
        <v>-5.0998287060058455E-2</v>
      </c>
      <c r="AJ5" s="21">
        <v>-4.9130288702688471E-2</v>
      </c>
      <c r="AK5" s="21">
        <v>9.5980325855782464E-2</v>
      </c>
      <c r="AL5" s="21">
        <v>-0.19168133040959862</v>
      </c>
      <c r="AM5" s="21">
        <v>7.6703425592376889E-2</v>
      </c>
      <c r="AN5" s="21">
        <v>-5.0376847037534107</v>
      </c>
      <c r="AO5" s="21">
        <v>2.3974872690883386</v>
      </c>
      <c r="AP5" s="21">
        <v>27.904362107014013</v>
      </c>
      <c r="AQ5" s="21">
        <v>0.62044331502796413</v>
      </c>
      <c r="AR5" s="21">
        <v>0.38738713165762551</v>
      </c>
      <c r="AS5" s="21">
        <v>-0.99999999999999911</v>
      </c>
      <c r="AT5" s="21">
        <v>-0.99999999999999911</v>
      </c>
      <c r="AU5" s="21">
        <v>-0.42274981733561445</v>
      </c>
      <c r="AV5" s="21">
        <v>78.013575408613093</v>
      </c>
      <c r="AW5" s="21">
        <v>72.913746702607227</v>
      </c>
      <c r="AX5" s="21">
        <v>0.28029422979699986</v>
      </c>
      <c r="AY5" s="21">
        <v>31.006363889939209</v>
      </c>
      <c r="AZ5">
        <v>1533.524669555027</v>
      </c>
    </row>
    <row r="6" spans="1:52" x14ac:dyDescent="0.25">
      <c r="A6">
        <v>876</v>
      </c>
      <c r="B6" t="s">
        <v>768</v>
      </c>
      <c r="C6" s="21">
        <v>2.3021676761543421</v>
      </c>
      <c r="D6" s="21">
        <v>0</v>
      </c>
      <c r="E6" s="21">
        <v>0.43787141901033555</v>
      </c>
      <c r="F6" s="21">
        <v>0.43787141901033555</v>
      </c>
      <c r="G6" s="21">
        <v>0.58633692922550185</v>
      </c>
      <c r="H6" s="21">
        <v>0</v>
      </c>
      <c r="I6" s="21">
        <v>35.180215753530106</v>
      </c>
      <c r="J6" s="21">
        <v>0.58633692922550185</v>
      </c>
      <c r="K6" s="21">
        <v>-1.0000000000000027</v>
      </c>
      <c r="L6" s="21">
        <v>-1.0000000000000027</v>
      </c>
      <c r="M6" s="21">
        <v>11.726738584510038</v>
      </c>
      <c r="N6" s="21">
        <v>37.920254848694789</v>
      </c>
      <c r="O6" s="21">
        <v>0.33048971813310202</v>
      </c>
      <c r="P6" s="21">
        <v>3.0201349797140009E-2</v>
      </c>
      <c r="Q6" s="21">
        <v>1.3272538695576364E-2</v>
      </c>
      <c r="R6" s="21">
        <v>0.33333333333333431</v>
      </c>
      <c r="S6" s="21">
        <v>0.33210013563683688</v>
      </c>
      <c r="T6" s="21">
        <v>0.36549125715658048</v>
      </c>
      <c r="U6" s="21">
        <v>0.28776202938277462</v>
      </c>
      <c r="V6" s="21">
        <v>29.293993051360967</v>
      </c>
      <c r="W6" s="21">
        <v>3.266400546971143</v>
      </c>
      <c r="X6" s="21">
        <v>-1.0000000000000027</v>
      </c>
      <c r="Y6" s="21">
        <v>-1.0000000000000027</v>
      </c>
      <c r="Z6" s="21">
        <v>80.872020433087243</v>
      </c>
      <c r="AA6" s="21">
        <v>0.35159630532150343</v>
      </c>
      <c r="AB6" s="21">
        <v>0.39273775944934047</v>
      </c>
      <c r="AC6" s="21">
        <v>0.28696103208976981</v>
      </c>
      <c r="AD6" s="21">
        <v>51.564754843030684</v>
      </c>
      <c r="AE6" s="21">
        <v>-1.0000000000000027</v>
      </c>
      <c r="AF6" s="21">
        <v>-1.0000000000000027</v>
      </c>
      <c r="AG6" s="21">
        <v>-1.0000000000000027</v>
      </c>
      <c r="AH6" s="21">
        <v>0</v>
      </c>
      <c r="AI6" s="21">
        <v>0.28776202938277462</v>
      </c>
      <c r="AJ6" s="21">
        <v>0.14806953822524122</v>
      </c>
      <c r="AK6" s="21">
        <v>0.11150503019955584</v>
      </c>
      <c r="AL6" s="21">
        <v>0.34420550848389375</v>
      </c>
      <c r="AM6" s="21">
        <v>1.3546234324068891</v>
      </c>
      <c r="AN6" s="21">
        <v>9.3454854032235506</v>
      </c>
      <c r="AO6" s="21">
        <v>34.423110961169996</v>
      </c>
      <c r="AP6" s="21">
        <v>64.474208804891106</v>
      </c>
      <c r="AQ6" s="21">
        <v>1.3186867555095263</v>
      </c>
      <c r="AR6" s="21">
        <v>3.8527374761966438</v>
      </c>
      <c r="AS6" s="21">
        <v>-1.0000000000000027</v>
      </c>
      <c r="AT6" s="21">
        <v>-1.0000000000000027</v>
      </c>
      <c r="AU6" s="21">
        <v>0.45114395770591187</v>
      </c>
      <c r="AV6" s="21">
        <v>153.21538624295204</v>
      </c>
      <c r="AW6" s="21">
        <v>181.99158918122953</v>
      </c>
      <c r="AX6" s="21">
        <v>0.46849072073700432</v>
      </c>
      <c r="AY6" s="21">
        <v>83.124986561100883</v>
      </c>
      <c r="AZ6">
        <v>1642.4990808657151</v>
      </c>
    </row>
    <row r="7" spans="1:52" x14ac:dyDescent="0.25">
      <c r="A7">
        <v>967</v>
      </c>
      <c r="B7" t="s">
        <v>790</v>
      </c>
      <c r="C7" s="21">
        <v>4.7550068473653839</v>
      </c>
      <c r="D7" s="21">
        <v>0</v>
      </c>
      <c r="E7" s="21">
        <v>2.7221865947483659E-2</v>
      </c>
      <c r="F7" s="21">
        <v>2.7221865947483659E-2</v>
      </c>
      <c r="G7" s="21">
        <v>0.63001844843496291</v>
      </c>
      <c r="H7" s="21">
        <v>0</v>
      </c>
      <c r="I7" s="21">
        <v>37.801106906097786</v>
      </c>
      <c r="J7" s="21">
        <v>0.63001844843496291</v>
      </c>
      <c r="K7" s="21">
        <v>-0.99999999999999856</v>
      </c>
      <c r="L7" s="21">
        <v>-0.99999999999999856</v>
      </c>
      <c r="M7" s="21">
        <v>12.600368968699263</v>
      </c>
      <c r="N7" s="21">
        <v>42.583335619410647</v>
      </c>
      <c r="O7" s="21">
        <v>0.10253834739061993</v>
      </c>
      <c r="P7" s="21">
        <v>-0.10046234495248184</v>
      </c>
      <c r="Q7" s="21">
        <v>-8.1887378054930446E-2</v>
      </c>
      <c r="R7" s="21">
        <v>0.33333333333333298</v>
      </c>
      <c r="S7" s="21">
        <v>0.38079900271852268</v>
      </c>
      <c r="T7" s="21">
        <v>0.48619530572122588</v>
      </c>
      <c r="U7" s="21">
        <v>6.585452759633191E-2</v>
      </c>
      <c r="V7" s="21">
        <v>25.446548837378021</v>
      </c>
      <c r="W7" s="21">
        <v>2.4714879454649776</v>
      </c>
      <c r="X7" s="21">
        <v>-0.99999999999999856</v>
      </c>
      <c r="Y7" s="21">
        <v>-0.99999999999999856</v>
      </c>
      <c r="Z7" s="21">
        <v>42.241010610106294</v>
      </c>
      <c r="AA7" s="21">
        <v>0.30017360099617207</v>
      </c>
      <c r="AB7" s="21">
        <v>0.13725630015384915</v>
      </c>
      <c r="AC7" s="21">
        <v>-9.9902918134357088E-2</v>
      </c>
      <c r="AD7" s="21">
        <v>16.876349150783209</v>
      </c>
      <c r="AE7" s="21">
        <v>-0.99999999999999856</v>
      </c>
      <c r="AF7" s="21">
        <v>-0.99999999999999856</v>
      </c>
      <c r="AG7" s="21">
        <v>-0.99999999999999856</v>
      </c>
      <c r="AH7" s="21">
        <v>0</v>
      </c>
      <c r="AI7" s="21">
        <v>6.585452759633191E-2</v>
      </c>
      <c r="AJ7" s="21">
        <v>4.2597873282317636E-2</v>
      </c>
      <c r="AK7" s="21">
        <v>2.7622949756683605E-2</v>
      </c>
      <c r="AL7" s="21">
        <v>0.94584137058487316</v>
      </c>
      <c r="AM7" s="21">
        <v>0.51035631547111826</v>
      </c>
      <c r="AN7" s="21">
        <v>23.859023631033402</v>
      </c>
      <c r="AO7" s="21">
        <v>12.89702263556137</v>
      </c>
      <c r="AP7" s="21">
        <v>63.247655743475811</v>
      </c>
      <c r="AQ7" s="21">
        <v>1.2661821693694135</v>
      </c>
      <c r="AR7" s="21">
        <v>3.1015063938999394</v>
      </c>
      <c r="AS7" s="21">
        <v>-0.99999999999999856</v>
      </c>
      <c r="AT7" s="21">
        <v>-0.99999999999999856</v>
      </c>
      <c r="AU7" s="21">
        <v>-5.4665512107446856E-2</v>
      </c>
      <c r="AV7" s="21">
        <v>97.721368865078318</v>
      </c>
      <c r="AW7" s="21">
        <v>104.30682162471152</v>
      </c>
      <c r="AX7" s="21">
        <v>1.9620684970173149E-2</v>
      </c>
      <c r="AY7" s="21">
        <v>-2.6640168092601275</v>
      </c>
      <c r="AZ7">
        <v>1485.561044668872</v>
      </c>
    </row>
    <row r="8" spans="1:52" x14ac:dyDescent="0.25">
      <c r="A8">
        <v>1094</v>
      </c>
      <c r="B8" t="s">
        <v>825</v>
      </c>
      <c r="C8" s="21">
        <v>5.8998661626161004</v>
      </c>
      <c r="D8" s="21">
        <v>0</v>
      </c>
      <c r="E8" s="21">
        <v>-0.11502631366741312</v>
      </c>
      <c r="F8" s="21">
        <v>-0.11502631366741312</v>
      </c>
      <c r="G8" s="21">
        <v>0.11578892705778129</v>
      </c>
      <c r="H8" s="21">
        <v>0</v>
      </c>
      <c r="I8" s="21">
        <v>6.9473356234668806</v>
      </c>
      <c r="J8" s="21">
        <v>0.11578892705778129</v>
      </c>
      <c r="K8" s="21">
        <v>-1.0000000000000009</v>
      </c>
      <c r="L8" s="21">
        <v>-1.0000000000000009</v>
      </c>
      <c r="M8" s="21">
        <v>2.3157785411556269</v>
      </c>
      <c r="N8" s="21">
        <v>12.732175472415578</v>
      </c>
      <c r="O8" s="21">
        <v>-0.15686243611019565</v>
      </c>
      <c r="P8" s="21">
        <v>0.7240824940367705</v>
      </c>
      <c r="Q8" s="21">
        <v>0.13747551510841402</v>
      </c>
      <c r="R8" s="21">
        <v>0.33333333333333365</v>
      </c>
      <c r="S8" s="21">
        <v>0.36854583519393475</v>
      </c>
      <c r="T8" s="21">
        <v>0.30018435454400205</v>
      </c>
      <c r="U8" s="21">
        <v>-2.6865683206572972E-2</v>
      </c>
      <c r="V8" s="21">
        <v>34.376356512276658</v>
      </c>
      <c r="W8" s="21">
        <v>1.6608460622666583</v>
      </c>
      <c r="X8" s="21">
        <v>-1.0000000000000009</v>
      </c>
      <c r="Y8" s="21">
        <v>-1.0000000000000009</v>
      </c>
      <c r="Z8" s="21">
        <v>75.963619389744295</v>
      </c>
      <c r="AA8" s="21">
        <v>0.19977298488383494</v>
      </c>
      <c r="AB8" s="21">
        <v>6.663941818737848E-2</v>
      </c>
      <c r="AC8" s="21">
        <v>0.56258334417597167</v>
      </c>
      <c r="AD8" s="21">
        <v>41.449787362359267</v>
      </c>
      <c r="AE8" s="21">
        <v>-1.0000000000000009</v>
      </c>
      <c r="AF8" s="21">
        <v>-1.0000000000000009</v>
      </c>
      <c r="AG8" s="21">
        <v>-1.0000000000000009</v>
      </c>
      <c r="AH8" s="21">
        <v>0</v>
      </c>
      <c r="AI8" s="21">
        <v>-2.6865683206572972E-2</v>
      </c>
      <c r="AJ8" s="21">
        <v>-6.2790465066795392E-2</v>
      </c>
      <c r="AK8" s="21">
        <v>0.15661784953087671</v>
      </c>
      <c r="AL8" s="21">
        <v>-5.9116637667717839E-2</v>
      </c>
      <c r="AM8" s="21">
        <v>0.33577348882998015</v>
      </c>
      <c r="AN8" s="21">
        <v>-1.7918682670269235</v>
      </c>
      <c r="AO8" s="21">
        <v>9.1774264684038869</v>
      </c>
      <c r="AP8" s="21">
        <v>41.323692135743535</v>
      </c>
      <c r="AQ8" s="21">
        <v>0.97519783986469744</v>
      </c>
      <c r="AR8" s="21">
        <v>1.7766349893244398</v>
      </c>
      <c r="AS8" s="21">
        <v>-1.0000000000000009</v>
      </c>
      <c r="AT8" s="21">
        <v>-1.0000000000000009</v>
      </c>
      <c r="AU8" s="21">
        <v>2.2449201441000835E-2</v>
      </c>
      <c r="AV8" s="21">
        <v>97.873221330563709</v>
      </c>
      <c r="AW8" s="21">
        <v>95.186653009906436</v>
      </c>
      <c r="AX8" s="21">
        <v>0.18651726972255081</v>
      </c>
      <c r="AY8" s="21">
        <v>6.1026656753813846</v>
      </c>
      <c r="AZ8">
        <v>1448.5383108011467</v>
      </c>
    </row>
    <row r="9" spans="1:52" x14ac:dyDescent="0.25">
      <c r="A9">
        <v>1208</v>
      </c>
      <c r="B9" t="s">
        <v>850</v>
      </c>
      <c r="C9" s="21">
        <v>5.381485291349593</v>
      </c>
      <c r="D9" s="21">
        <v>0</v>
      </c>
      <c r="E9" s="21">
        <v>0.15693405355870776</v>
      </c>
      <c r="F9" s="21">
        <v>0.15693405355870776</v>
      </c>
      <c r="G9" s="21">
        <v>0.18857394591122154</v>
      </c>
      <c r="H9" s="21">
        <v>0</v>
      </c>
      <c r="I9" s="21">
        <v>11.314436754673286</v>
      </c>
      <c r="J9" s="21">
        <v>0.18857394591122154</v>
      </c>
      <c r="K9" s="21">
        <v>-1.0000000000000011</v>
      </c>
      <c r="L9" s="21">
        <v>-1.0000000000000011</v>
      </c>
      <c r="M9" s="21">
        <v>3.7714789182244268</v>
      </c>
      <c r="N9" s="21">
        <v>16.852856099581583</v>
      </c>
      <c r="O9" s="21">
        <v>-0.20836753080975778</v>
      </c>
      <c r="P9" s="21">
        <v>0.40621449987679803</v>
      </c>
      <c r="Q9" s="21">
        <v>-3.1796847074920552E-2</v>
      </c>
      <c r="R9" s="21">
        <v>0.3333333333333337</v>
      </c>
      <c r="S9" s="21">
        <v>0.30164415028651526</v>
      </c>
      <c r="T9" s="21">
        <v>0.29072700480342373</v>
      </c>
      <c r="U9" s="21">
        <v>-1.0706624631101135E-2</v>
      </c>
      <c r="V9" s="21">
        <v>29.056956715237995</v>
      </c>
      <c r="W9" s="21">
        <v>1.5133826260888972</v>
      </c>
      <c r="X9" s="21">
        <v>-1.0000000000000011</v>
      </c>
      <c r="Y9" s="21">
        <v>-1.0000000000000011</v>
      </c>
      <c r="Z9" s="21">
        <v>59.368153799370056</v>
      </c>
      <c r="AA9" s="21">
        <v>0.17208167944912414</v>
      </c>
      <c r="AB9" s="21">
        <v>0.15934337205741347</v>
      </c>
      <c r="AC9" s="21">
        <v>0.27543482711760175</v>
      </c>
      <c r="AD9" s="21">
        <v>30.34299393120698</v>
      </c>
      <c r="AE9" s="21">
        <v>-1.0000000000000011</v>
      </c>
      <c r="AF9" s="21">
        <v>-1.0000000000000011</v>
      </c>
      <c r="AG9" s="21">
        <v>-1.0000000000000011</v>
      </c>
      <c r="AH9" s="21">
        <v>0</v>
      </c>
      <c r="AI9" s="21">
        <v>-1.0706624631101135E-2</v>
      </c>
      <c r="AJ9" s="21">
        <v>7.4731409602455584E-2</v>
      </c>
      <c r="AK9" s="21">
        <v>-5.2658213209941664E-2</v>
      </c>
      <c r="AL9" s="21">
        <v>-0.16529077718517124</v>
      </c>
      <c r="AM9" s="21">
        <v>-0.16733153951362761</v>
      </c>
      <c r="AN9" s="21">
        <v>-3.7586123816170018</v>
      </c>
      <c r="AO9" s="21">
        <v>-4.4465795538903992</v>
      </c>
      <c r="AP9" s="21">
        <v>40.371393469911283</v>
      </c>
      <c r="AQ9" s="21">
        <v>0.91499786379217141</v>
      </c>
      <c r="AR9" s="21">
        <v>1.7019565720001184</v>
      </c>
      <c r="AS9" s="21">
        <v>-1.0000000000000011</v>
      </c>
      <c r="AT9" s="21">
        <v>-1.0000000000000011</v>
      </c>
      <c r="AU9" s="21">
        <v>0.12513720648378718</v>
      </c>
      <c r="AV9" s="21">
        <v>71.774430345061248</v>
      </c>
      <c r="AW9" s="21">
        <v>70.703767881951123</v>
      </c>
      <c r="AX9" s="21">
        <v>0.28320037049162305</v>
      </c>
      <c r="AY9" s="21">
        <v>0.54593742853692895</v>
      </c>
      <c r="AZ9">
        <v>1431.30814281485</v>
      </c>
    </row>
    <row r="10" spans="1:52" x14ac:dyDescent="0.25">
      <c r="A10">
        <v>1785</v>
      </c>
      <c r="B10" t="s">
        <v>1061</v>
      </c>
      <c r="C10" s="21">
        <v>1.5935753842781621</v>
      </c>
      <c r="D10" s="21">
        <v>0</v>
      </c>
      <c r="E10" s="21">
        <v>2.3469607537081327E-4</v>
      </c>
      <c r="F10" s="21">
        <v>2.3469607537081327E-4</v>
      </c>
      <c r="G10" s="21">
        <v>-0.10111512166488421</v>
      </c>
      <c r="H10" s="21">
        <v>0</v>
      </c>
      <c r="I10" s="21">
        <v>-6.0669072998930487</v>
      </c>
      <c r="J10" s="21">
        <v>-0.10111512166488421</v>
      </c>
      <c r="K10" s="21">
        <v>-1.0000000000000007</v>
      </c>
      <c r="L10" s="21">
        <v>-1.0000000000000007</v>
      </c>
      <c r="M10" s="21">
        <v>-2.022302433297682</v>
      </c>
      <c r="N10" s="21">
        <v>-4.4730972195395129</v>
      </c>
      <c r="O10" s="21">
        <v>-1.3407042757159058</v>
      </c>
      <c r="P10" s="21">
        <v>0.19901419860209463</v>
      </c>
      <c r="Q10" s="21">
        <v>-0.15280773571629613</v>
      </c>
      <c r="R10" s="21">
        <v>0.33333333333333326</v>
      </c>
      <c r="S10" s="21">
        <v>0.25196627903460928</v>
      </c>
      <c r="T10" s="21">
        <v>2.4916412598694704E-2</v>
      </c>
      <c r="U10" s="21">
        <v>-4.0151913429153495E-2</v>
      </c>
      <c r="V10" s="21">
        <v>26.847169328094719</v>
      </c>
      <c r="W10" s="21">
        <v>0.46380184955396042</v>
      </c>
      <c r="X10" s="21">
        <v>-1.0000000000000007</v>
      </c>
      <c r="Y10" s="21">
        <v>-1.0000000000000007</v>
      </c>
      <c r="Z10" s="21">
        <v>29.318379466025817</v>
      </c>
      <c r="AA10" s="21">
        <v>0.23714738441240199</v>
      </c>
      <c r="AB10" s="21">
        <v>-0.10263460270504397</v>
      </c>
      <c r="AC10" s="21">
        <v>-8.2032424234410539E-2</v>
      </c>
      <c r="AD10" s="21">
        <v>2.6240178736473814</v>
      </c>
      <c r="AE10" s="21">
        <v>-1.0000000000000007</v>
      </c>
      <c r="AF10" s="21">
        <v>-1.0000000000000007</v>
      </c>
      <c r="AG10" s="21">
        <v>-1.0000000000000007</v>
      </c>
      <c r="AH10" s="21">
        <v>0</v>
      </c>
      <c r="AI10" s="21">
        <v>-4.0151913429153495E-2</v>
      </c>
      <c r="AJ10" s="21">
        <v>-7.4906429163209692E-2</v>
      </c>
      <c r="AK10" s="21">
        <v>-0.16873765669354587</v>
      </c>
      <c r="AL10" s="21">
        <v>9.8182166701572225E-3</v>
      </c>
      <c r="AM10" s="21">
        <v>0.32708383504949834</v>
      </c>
      <c r="AN10" s="21">
        <v>-0.12907672906211903</v>
      </c>
      <c r="AO10" s="21">
        <v>7.3334075927697313</v>
      </c>
      <c r="AP10" s="21">
        <v>20.78026202820169</v>
      </c>
      <c r="AQ10" s="21">
        <v>0.57006411153748404</v>
      </c>
      <c r="AR10" s="21">
        <v>0.3626867278890763</v>
      </c>
      <c r="AS10" s="21">
        <v>-1.0000000000000007</v>
      </c>
      <c r="AT10" s="21">
        <v>-1.0000000000000007</v>
      </c>
      <c r="AU10" s="21">
        <v>-0.15257303964092522</v>
      </c>
      <c r="AV10" s="21">
        <v>32.17868983925603</v>
      </c>
      <c r="AW10" s="21">
        <v>28.163498496340686</v>
      </c>
      <c r="AX10" s="21">
        <v>4.8039713410015776E-2</v>
      </c>
      <c r="AY10" s="21">
        <v>-45.461786275567825</v>
      </c>
      <c r="AZ10">
        <v>1393.5951456720052</v>
      </c>
    </row>
    <row r="11" spans="1:52" x14ac:dyDescent="0.25">
      <c r="A11">
        <v>1987</v>
      </c>
      <c r="B11" t="s">
        <v>1119</v>
      </c>
      <c r="C11" s="21">
        <v>5.4783944075872073</v>
      </c>
      <c r="D11" s="21">
        <v>0</v>
      </c>
      <c r="E11" s="21">
        <v>0.47489845960313382</v>
      </c>
      <c r="F11" s="21">
        <v>0.47489845960313382</v>
      </c>
      <c r="G11" s="21">
        <v>0.40875080885691017</v>
      </c>
      <c r="H11" s="21">
        <v>0</v>
      </c>
      <c r="I11" s="21">
        <v>24.525048531414612</v>
      </c>
      <c r="J11" s="21">
        <v>0.40875080885691017</v>
      </c>
      <c r="K11" s="21">
        <v>-1.0000000000000013</v>
      </c>
      <c r="L11" s="21">
        <v>-1.0000000000000013</v>
      </c>
      <c r="M11" s="21">
        <v>8.1750161771382039</v>
      </c>
      <c r="N11" s="21">
        <v>30.478341398604947</v>
      </c>
      <c r="O11" s="21">
        <v>-0.44726684149913903</v>
      </c>
      <c r="P11" s="21">
        <v>1.2767993838209162</v>
      </c>
      <c r="Q11" s="21">
        <v>0.26879086593349483</v>
      </c>
      <c r="R11" s="21">
        <v>0.33333333333333376</v>
      </c>
      <c r="S11" s="21">
        <v>0.36524820606281999</v>
      </c>
      <c r="T11" s="21">
        <v>0.10449014152124166</v>
      </c>
      <c r="U11" s="21">
        <v>0.19094177969997855</v>
      </c>
      <c r="V11" s="21">
        <v>23.410506070418549</v>
      </c>
      <c r="W11" s="21">
        <v>1.8853568475535676</v>
      </c>
      <c r="X11" s="21">
        <v>-1.0000000000000013</v>
      </c>
      <c r="Y11" s="21">
        <v>-1.0000000000000013</v>
      </c>
      <c r="Z11" s="21">
        <v>58.48564191075868</v>
      </c>
      <c r="AA11" s="21">
        <v>0.15715982472475487</v>
      </c>
      <c r="AB11" s="21">
        <v>0.38133858577960861</v>
      </c>
      <c r="AC11" s="21">
        <v>0.15762848898376891</v>
      </c>
      <c r="AD11" s="21">
        <v>34.806344974406613</v>
      </c>
      <c r="AE11" s="21">
        <v>-1.0000000000000013</v>
      </c>
      <c r="AF11" s="21">
        <v>-1.0000000000000013</v>
      </c>
      <c r="AG11" s="21">
        <v>-1.0000000000000013</v>
      </c>
      <c r="AH11" s="21">
        <v>0</v>
      </c>
      <c r="AI11" s="21">
        <v>0.19094177969997855</v>
      </c>
      <c r="AJ11" s="21">
        <v>-1.7607754082411414E-2</v>
      </c>
      <c r="AK11" s="21">
        <v>-1.5296490873883378E-2</v>
      </c>
      <c r="AL11" s="21">
        <v>0.47749557692659478</v>
      </c>
      <c r="AM11" s="21">
        <v>-0.70681382742287358</v>
      </c>
      <c r="AN11" s="21">
        <v>11.849350652752809</v>
      </c>
      <c r="AO11" s="21">
        <v>-17.746828139941258</v>
      </c>
      <c r="AP11" s="21">
        <v>47.935554601833147</v>
      </c>
      <c r="AQ11" s="21">
        <v>0.99401346061737406</v>
      </c>
      <c r="AR11" s="21">
        <v>2.2941076564104788</v>
      </c>
      <c r="AS11" s="21">
        <v>-1.0000000000000013</v>
      </c>
      <c r="AT11" s="21">
        <v>-1.0000000000000013</v>
      </c>
      <c r="AU11" s="21">
        <v>0.74368932553662859</v>
      </c>
      <c r="AV11" s="21">
        <v>71.217155169422369</v>
      </c>
      <c r="AW11" s="21">
        <v>90.311333139420242</v>
      </c>
      <c r="AX11" s="21">
        <v>0.22941118288211942</v>
      </c>
      <c r="AY11" s="21">
        <v>16.795077219696257</v>
      </c>
      <c r="AZ11">
        <v>1549.2852161626927</v>
      </c>
    </row>
    <row r="12" spans="1:52" x14ac:dyDescent="0.25">
      <c r="A12">
        <v>2040</v>
      </c>
      <c r="B12" t="s">
        <v>1133</v>
      </c>
      <c r="C12" s="21">
        <v>2.3977518866634124</v>
      </c>
      <c r="D12" s="21">
        <v>0</v>
      </c>
      <c r="E12" s="21">
        <v>1.4949833424618861</v>
      </c>
      <c r="F12" s="21">
        <v>1.4949833424618861</v>
      </c>
      <c r="G12" s="21">
        <v>0.16592690537462565</v>
      </c>
      <c r="H12" s="21">
        <v>0</v>
      </c>
      <c r="I12" s="21">
        <v>9.9556143224775386</v>
      </c>
      <c r="J12" s="21">
        <v>0.16592690537462565</v>
      </c>
      <c r="K12" s="21">
        <v>-0.99999999999999933</v>
      </c>
      <c r="L12" s="21">
        <v>-0.99999999999999933</v>
      </c>
      <c r="M12" s="21">
        <v>3.3185381074925129</v>
      </c>
      <c r="N12" s="21">
        <v>13.848349551602839</v>
      </c>
      <c r="O12" s="21">
        <v>-0.54357127400015359</v>
      </c>
      <c r="P12" s="21">
        <v>-0.22739454067012876</v>
      </c>
      <c r="Q12" s="21">
        <v>-0.10614130603377754</v>
      </c>
      <c r="R12" s="21">
        <v>0.33333333333333304</v>
      </c>
      <c r="S12" s="21">
        <v>0.46310507864646022</v>
      </c>
      <c r="T12" s="21">
        <v>0.35109887236739878</v>
      </c>
      <c r="U12" s="21">
        <v>-6.1830538116985877E-3</v>
      </c>
      <c r="V12" s="21">
        <v>39.017093006434699</v>
      </c>
      <c r="W12" s="21">
        <v>2.1275804185176979</v>
      </c>
      <c r="X12" s="21">
        <v>-0.99999999999999933</v>
      </c>
      <c r="Y12" s="21">
        <v>-0.99999999999999933</v>
      </c>
      <c r="Z12" s="21">
        <v>101.7620928240939</v>
      </c>
      <c r="AA12" s="21">
        <v>0.76422847165369201</v>
      </c>
      <c r="AB12" s="21">
        <v>0.41127351282812485</v>
      </c>
      <c r="AC12" s="21">
        <v>8.1520837992042225E-2</v>
      </c>
      <c r="AD12" s="21">
        <v>62.851141123692955</v>
      </c>
      <c r="AE12" s="21">
        <v>-0.99999999999999933</v>
      </c>
      <c r="AF12" s="21">
        <v>-0.99999999999999933</v>
      </c>
      <c r="AG12" s="21">
        <v>-0.99999999999999933</v>
      </c>
      <c r="AH12" s="21">
        <v>0</v>
      </c>
      <c r="AI12" s="21">
        <v>-6.1830538116985877E-3</v>
      </c>
      <c r="AJ12" s="21">
        <v>8.4274210727246682E-2</v>
      </c>
      <c r="AK12" s="21">
        <v>9.3780726382811749E-2</v>
      </c>
      <c r="AL12" s="21">
        <v>-0.122156376397938</v>
      </c>
      <c r="AM12" s="21">
        <v>-0.10798161021444661</v>
      </c>
      <c r="AN12" s="21">
        <v>-2.632538356312216</v>
      </c>
      <c r="AO12" s="21">
        <v>-2.230636623447106</v>
      </c>
      <c r="AP12" s="21">
        <v>48.972707328912264</v>
      </c>
      <c r="AQ12" s="21">
        <v>1.1413542305354938</v>
      </c>
      <c r="AR12" s="21">
        <v>2.293507323892324</v>
      </c>
      <c r="AS12" s="21">
        <v>-0.99999999999999933</v>
      </c>
      <c r="AT12" s="21">
        <v>-0.99999999999999933</v>
      </c>
      <c r="AU12" s="21">
        <v>1.3888420364281084</v>
      </c>
      <c r="AV12" s="21">
        <v>113.37980575224965</v>
      </c>
      <c r="AW12" s="21">
        <v>112.76150037107979</v>
      </c>
      <c r="AX12" s="21">
        <v>0.27317951303869742</v>
      </c>
      <c r="AY12" s="21">
        <v>38.59045053133115</v>
      </c>
      <c r="AZ12">
        <v>1488.0035268117817</v>
      </c>
    </row>
    <row r="13" spans="1:52" x14ac:dyDescent="0.25">
      <c r="A13">
        <v>2081</v>
      </c>
      <c r="B13" t="s">
        <v>1152</v>
      </c>
      <c r="C13" s="21">
        <v>4.1993059588993535</v>
      </c>
      <c r="D13" s="21">
        <v>0</v>
      </c>
      <c r="E13" s="21">
        <v>-0.52010072616860037</v>
      </c>
      <c r="F13" s="21">
        <v>-0.52010072616860037</v>
      </c>
      <c r="G13" s="21">
        <v>6.1798745158714828E-2</v>
      </c>
      <c r="H13" s="21">
        <v>0</v>
      </c>
      <c r="I13" s="21">
        <v>3.7079247095228891</v>
      </c>
      <c r="J13" s="21">
        <v>6.1798745158714828E-2</v>
      </c>
      <c r="K13" s="21">
        <v>-0.99999999999999711</v>
      </c>
      <c r="L13" s="21">
        <v>-0.99999999999999711</v>
      </c>
      <c r="M13" s="21">
        <v>1.2359749031742961</v>
      </c>
      <c r="N13" s="21">
        <v>7.3871299422536447</v>
      </c>
      <c r="O13" s="21">
        <v>-9.1628664743890642E-2</v>
      </c>
      <c r="P13" s="21">
        <v>-0.51599792749295625</v>
      </c>
      <c r="Q13" s="21">
        <v>-7.7506313789808573E-2</v>
      </c>
      <c r="R13" s="21">
        <v>0.33333333333333254</v>
      </c>
      <c r="S13" s="21">
        <v>0.34357106538464194</v>
      </c>
      <c r="T13" s="21">
        <v>0.53449091965608819</v>
      </c>
      <c r="U13" s="21">
        <v>-6.3268594602671202E-2</v>
      </c>
      <c r="V13" s="21">
        <v>43.453119144507085</v>
      </c>
      <c r="W13" s="21">
        <v>2.3836954966188957</v>
      </c>
      <c r="X13" s="21">
        <v>-0.99999999999999711</v>
      </c>
      <c r="Y13" s="21">
        <v>-0.99999999999999711</v>
      </c>
      <c r="Z13" s="21">
        <v>71.156411528011901</v>
      </c>
      <c r="AA13" s="21">
        <v>0.12488565769255056</v>
      </c>
      <c r="AB13" s="21">
        <v>0.41564923294548789</v>
      </c>
      <c r="AC13" s="21">
        <v>1.5081083307854055E-2</v>
      </c>
      <c r="AD13" s="21">
        <v>27.780798697294628</v>
      </c>
      <c r="AE13" s="21">
        <v>-0.99999999999999711</v>
      </c>
      <c r="AF13" s="21">
        <v>-0.99999999999999711</v>
      </c>
      <c r="AG13" s="21">
        <v>-0.99999999999999711</v>
      </c>
      <c r="AH13" s="21">
        <v>0</v>
      </c>
      <c r="AI13" s="21">
        <v>-6.3268594602671202E-2</v>
      </c>
      <c r="AJ13" s="21">
        <v>-0.14550034023118205</v>
      </c>
      <c r="AK13" s="21">
        <v>-1.2156963936030921E-2</v>
      </c>
      <c r="AL13" s="21">
        <v>-0.38600762454501081</v>
      </c>
      <c r="AM13" s="21">
        <v>0.17573120881884424</v>
      </c>
      <c r="AN13" s="21">
        <v>-10.377692314781179</v>
      </c>
      <c r="AO13" s="21">
        <v>4.3324954007909522</v>
      </c>
      <c r="AP13" s="21">
        <v>47.161043854029963</v>
      </c>
      <c r="AQ13" s="21">
        <v>1.1481267237713912</v>
      </c>
      <c r="AR13" s="21">
        <v>2.4454942417776113</v>
      </c>
      <c r="AS13" s="21">
        <v>-0.99999999999999711</v>
      </c>
      <c r="AT13" s="21">
        <v>-0.99999999999999711</v>
      </c>
      <c r="AU13" s="21">
        <v>-0.59760703995840869</v>
      </c>
      <c r="AV13" s="21">
        <v>82.876036871056527</v>
      </c>
      <c r="AW13" s="21">
        <v>76.549177410789397</v>
      </c>
      <c r="AX13" s="21">
        <v>0.17588048673668252</v>
      </c>
      <c r="AY13" s="21">
        <v>-3.571567570646847</v>
      </c>
      <c r="AZ13">
        <v>1474.296578949575</v>
      </c>
    </row>
    <row r="14" spans="1:52" x14ac:dyDescent="0.25">
      <c r="A14">
        <v>2177</v>
      </c>
      <c r="B14" t="s">
        <v>1185</v>
      </c>
      <c r="C14" s="21">
        <v>4.9302534085112946</v>
      </c>
      <c r="D14" s="21">
        <v>0</v>
      </c>
      <c r="E14" s="21">
        <v>-0.26634617783207132</v>
      </c>
      <c r="F14" s="21">
        <v>-0.26634617783207132</v>
      </c>
      <c r="G14" s="21">
        <v>-0.15528656559192205</v>
      </c>
      <c r="H14" s="21">
        <v>0</v>
      </c>
      <c r="I14" s="21">
        <v>-9.3171939355153235</v>
      </c>
      <c r="J14" s="21">
        <v>-0.15528656559192205</v>
      </c>
      <c r="K14" s="21">
        <v>-1.0000000000000009</v>
      </c>
      <c r="L14" s="21">
        <v>-1.0000000000000009</v>
      </c>
      <c r="M14" s="21">
        <v>-3.1057313118384418</v>
      </c>
      <c r="N14" s="21">
        <v>-4.6532867048360975</v>
      </c>
      <c r="O14" s="21">
        <v>0.63145669287759243</v>
      </c>
      <c r="P14" s="21">
        <v>0.14270142358501839</v>
      </c>
      <c r="Q14" s="21">
        <v>9.2473167194435185E-2</v>
      </c>
      <c r="R14" s="21">
        <v>0.33333333333333376</v>
      </c>
      <c r="S14" s="21">
        <v>0.23865896428197181</v>
      </c>
      <c r="T14" s="21">
        <v>-0.10590923244967176</v>
      </c>
      <c r="U14" s="21">
        <v>-7.2434752537264141E-2</v>
      </c>
      <c r="V14" s="21">
        <v>21.957395128811655</v>
      </c>
      <c r="W14" s="21">
        <v>-0.22564095086640684</v>
      </c>
      <c r="X14" s="21">
        <v>-1.0000000000000009</v>
      </c>
      <c r="Y14" s="21">
        <v>-1.0000000000000009</v>
      </c>
      <c r="Z14" s="21">
        <v>37.263466642858354</v>
      </c>
      <c r="AA14" s="21">
        <v>-8.8868374252668816E-2</v>
      </c>
      <c r="AB14" s="21">
        <v>0.67162160438711294</v>
      </c>
      <c r="AC14" s="21">
        <v>-0.27848126319739874</v>
      </c>
      <c r="AD14" s="21">
        <v>15.213598346852265</v>
      </c>
      <c r="AE14" s="21">
        <v>-1.0000000000000009</v>
      </c>
      <c r="AF14" s="21">
        <v>-1.0000000000000009</v>
      </c>
      <c r="AG14" s="21">
        <v>-1.0000000000000009</v>
      </c>
      <c r="AH14" s="21">
        <v>0</v>
      </c>
      <c r="AI14" s="21">
        <v>-7.2434752537264141E-2</v>
      </c>
      <c r="AJ14" s="21">
        <v>-4.2664700283329846E-2</v>
      </c>
      <c r="AK14" s="21">
        <v>-0.26786086543859211</v>
      </c>
      <c r="AL14" s="21">
        <v>0.5574282451029452</v>
      </c>
      <c r="AM14" s="21">
        <v>0.1299694521242438</v>
      </c>
      <c r="AN14" s="21">
        <v>13.72238262615698</v>
      </c>
      <c r="AO14" s="21">
        <v>1.9099319759131341</v>
      </c>
      <c r="AP14" s="21">
        <v>12.640201193296335</v>
      </c>
      <c r="AQ14" s="21">
        <v>0.3936483126283693</v>
      </c>
      <c r="AR14" s="21">
        <v>-0.38092751645832873</v>
      </c>
      <c r="AS14" s="21">
        <v>-1.0000000000000009</v>
      </c>
      <c r="AT14" s="21">
        <v>-1.0000000000000009</v>
      </c>
      <c r="AU14" s="21">
        <v>-0.17387301063763608</v>
      </c>
      <c r="AV14" s="21">
        <v>34.520111913935381</v>
      </c>
      <c r="AW14" s="21">
        <v>27.276636660208972</v>
      </c>
      <c r="AX14" s="21">
        <v>-0.22521589172118531</v>
      </c>
      <c r="AY14" s="21">
        <v>-121.51157533634887</v>
      </c>
      <c r="AZ14">
        <v>1313.9716733350576</v>
      </c>
    </row>
    <row r="15" spans="1:52" x14ac:dyDescent="0.25">
      <c r="A15">
        <v>2410</v>
      </c>
      <c r="B15" t="s">
        <v>1253</v>
      </c>
      <c r="C15" s="21">
        <v>6.2627924924195648</v>
      </c>
      <c r="D15" s="21">
        <v>0</v>
      </c>
      <c r="E15" s="21">
        <v>-0.17296499419368783</v>
      </c>
      <c r="F15" s="21">
        <v>-0.17296499419368783</v>
      </c>
      <c r="G15" s="21">
        <v>0.30236447035233166</v>
      </c>
      <c r="H15" s="21">
        <v>0</v>
      </c>
      <c r="I15" s="21">
        <v>18.141868221139898</v>
      </c>
      <c r="J15" s="21">
        <v>0.30236447035233166</v>
      </c>
      <c r="K15" s="21">
        <v>-1.0000000000000002</v>
      </c>
      <c r="L15" s="21">
        <v>-1.0000000000000002</v>
      </c>
      <c r="M15" s="21">
        <v>6.047289407046633</v>
      </c>
      <c r="N15" s="21">
        <v>24.231695719365774</v>
      </c>
      <c r="O15" s="21">
        <v>2.2794488095188679</v>
      </c>
      <c r="P15" s="21">
        <v>0.20783077673032818</v>
      </c>
      <c r="Q15" s="21">
        <v>0.32496002441200689</v>
      </c>
      <c r="R15" s="21">
        <v>0.33333333333333348</v>
      </c>
      <c r="S15" s="21">
        <v>0.42594190193956782</v>
      </c>
      <c r="T15" s="21">
        <v>0.4441475064583339</v>
      </c>
      <c r="U15" s="21">
        <v>0.25050545964681736</v>
      </c>
      <c r="V15" s="21">
        <v>46.062549241028862</v>
      </c>
      <c r="W15" s="21">
        <v>3.8291421172410436</v>
      </c>
      <c r="X15" s="21">
        <v>-1.0000000000000002</v>
      </c>
      <c r="Y15" s="21">
        <v>-1.0000000000000002</v>
      </c>
      <c r="Z15" s="21">
        <v>107.07383793033668</v>
      </c>
      <c r="AA15" s="21">
        <v>0.40785886203757382</v>
      </c>
      <c r="AB15" s="21">
        <v>0.54443959347311544</v>
      </c>
      <c r="AC15" s="21">
        <v>0.2614281177872278</v>
      </c>
      <c r="AD15" s="21">
        <v>60.686328664895875</v>
      </c>
      <c r="AE15" s="21">
        <v>-1.0000000000000002</v>
      </c>
      <c r="AF15" s="21">
        <v>-1.0000000000000002</v>
      </c>
      <c r="AG15" s="21">
        <v>-1.0000000000000002</v>
      </c>
      <c r="AH15" s="21">
        <v>0</v>
      </c>
      <c r="AI15" s="21">
        <v>0.25050545964681736</v>
      </c>
      <c r="AJ15" s="21">
        <v>-0.1717427433689416</v>
      </c>
      <c r="AK15" s="21">
        <v>8.8635305942596485E-2</v>
      </c>
      <c r="AL15" s="21">
        <v>-0.14770725995593803</v>
      </c>
      <c r="AM15" s="21">
        <v>0.65777818859324977</v>
      </c>
      <c r="AN15" s="21">
        <v>-4.5513952157431596</v>
      </c>
      <c r="AO15" s="21">
        <v>16.887631244544231</v>
      </c>
      <c r="AP15" s="21">
        <v>64.204417462168706</v>
      </c>
      <c r="AQ15" s="21">
        <v>1.453928201378053</v>
      </c>
      <c r="AR15" s="21">
        <v>4.1315065875933792</v>
      </c>
      <c r="AS15" s="21">
        <v>-1.0000000000000002</v>
      </c>
      <c r="AT15" s="21">
        <v>-1.0000000000000002</v>
      </c>
      <c r="AU15" s="21">
        <v>0.15199503021831912</v>
      </c>
      <c r="AV15" s="21">
        <v>148.19316489424673</v>
      </c>
      <c r="AW15" s="21">
        <v>173.24371085892858</v>
      </c>
      <c r="AX15" s="21">
        <v>0.35418548287970325</v>
      </c>
      <c r="AY15" s="21">
        <v>109.1662578326857</v>
      </c>
      <c r="AZ15">
        <v>1593.0902908599667</v>
      </c>
    </row>
    <row r="16" spans="1:52" x14ac:dyDescent="0.25">
      <c r="A16">
        <v>2450</v>
      </c>
      <c r="B16" t="s">
        <v>1268</v>
      </c>
      <c r="C16" s="21">
        <v>3.8246497277595495</v>
      </c>
      <c r="D16" s="21">
        <v>0</v>
      </c>
      <c r="E16" s="21">
        <v>-0.10480817860718787</v>
      </c>
      <c r="F16" s="21">
        <v>-0.10480817860718787</v>
      </c>
      <c r="G16" s="21">
        <v>-4.0727133998657711E-2</v>
      </c>
      <c r="H16" s="21">
        <v>0</v>
      </c>
      <c r="I16" s="21">
        <v>-2.4436280399194619</v>
      </c>
      <c r="J16" s="21">
        <v>-4.0727133998657711E-2</v>
      </c>
      <c r="K16" s="21">
        <v>-1.0000000000000018</v>
      </c>
      <c r="L16" s="21">
        <v>-1.0000000000000018</v>
      </c>
      <c r="M16" s="21">
        <v>-0.81454267997315455</v>
      </c>
      <c r="N16" s="21">
        <v>1.276213509232909</v>
      </c>
      <c r="O16" s="21">
        <v>-0.89832804707912273</v>
      </c>
      <c r="P16" s="21">
        <v>-0.14459447051443652</v>
      </c>
      <c r="Q16" s="21">
        <v>-0.16527396199199756</v>
      </c>
      <c r="R16" s="21">
        <v>0.33333333333333393</v>
      </c>
      <c r="S16" s="21">
        <v>0.1798687503956968</v>
      </c>
      <c r="T16" s="21">
        <v>-9.0805018067989712E-2</v>
      </c>
      <c r="U16" s="21">
        <v>5.8680310421816567E-2</v>
      </c>
      <c r="V16" s="21">
        <v>20.8721804032606</v>
      </c>
      <c r="W16" s="21">
        <v>0.38932642504899212</v>
      </c>
      <c r="X16" s="21">
        <v>-1.0000000000000018</v>
      </c>
      <c r="Y16" s="21">
        <v>-1.0000000000000018</v>
      </c>
      <c r="Z16" s="21">
        <v>28.650679973257549</v>
      </c>
      <c r="AA16" s="21">
        <v>-0.24710385228802118</v>
      </c>
      <c r="AB16" s="21">
        <v>0.16656589219379428</v>
      </c>
      <c r="AC16" s="21">
        <v>0.23941343073400601</v>
      </c>
      <c r="AD16" s="21">
        <v>7.9437735319889464</v>
      </c>
      <c r="AE16" s="21">
        <v>-1.0000000000000018</v>
      </c>
      <c r="AF16" s="21">
        <v>-1.0000000000000018</v>
      </c>
      <c r="AG16" s="21">
        <v>-1.0000000000000018</v>
      </c>
      <c r="AH16" s="21">
        <v>0</v>
      </c>
      <c r="AI16" s="21">
        <v>5.8680310421816567E-2</v>
      </c>
      <c r="AJ16" s="21">
        <v>-0.17110828624948343</v>
      </c>
      <c r="AK16" s="21">
        <v>0.36502315337383473</v>
      </c>
      <c r="AL16" s="21">
        <v>-0.12192247372757792</v>
      </c>
      <c r="AM16" s="21">
        <v>0.47872970345155968</v>
      </c>
      <c r="AN16" s="21">
        <v>-3.9036032744368647</v>
      </c>
      <c r="AO16" s="21">
        <v>13.793358353158164</v>
      </c>
      <c r="AP16" s="21">
        <v>18.428552363341154</v>
      </c>
      <c r="AQ16" s="21">
        <v>0.48107737608285767</v>
      </c>
      <c r="AR16" s="21">
        <v>0.3485992910503346</v>
      </c>
      <c r="AS16" s="21">
        <v>-1.0000000000000018</v>
      </c>
      <c r="AT16" s="21">
        <v>-1.0000000000000018</v>
      </c>
      <c r="AU16" s="21">
        <v>-0.27008214059918534</v>
      </c>
      <c r="AV16" s="21">
        <v>43.720251835648639</v>
      </c>
      <c r="AW16" s="21">
        <v>49.588282877830267</v>
      </c>
      <c r="AX16" s="21">
        <v>-9.7207370372551907E-2</v>
      </c>
      <c r="AY16" s="21">
        <v>-20.958124497797581</v>
      </c>
      <c r="AZ16">
        <v>1335.7782238296893</v>
      </c>
    </row>
    <row r="17" spans="1:52" x14ac:dyDescent="0.25">
      <c r="A17">
        <v>2500</v>
      </c>
      <c r="B17" t="s">
        <v>1294</v>
      </c>
      <c r="C17" s="21">
        <v>4.745006438939023</v>
      </c>
      <c r="D17" s="21">
        <v>0</v>
      </c>
      <c r="E17" s="21">
        <v>0.1684444780141176</v>
      </c>
      <c r="F17" s="21">
        <v>0.1684444780141176</v>
      </c>
      <c r="G17" s="21">
        <v>0.25104393540462955</v>
      </c>
      <c r="H17" s="21">
        <v>0</v>
      </c>
      <c r="I17" s="21">
        <v>15.06263612427777</v>
      </c>
      <c r="J17" s="21">
        <v>0.25104393540462955</v>
      </c>
      <c r="K17" s="21">
        <v>-1.0000000000000004</v>
      </c>
      <c r="L17" s="21">
        <v>-1.0000000000000004</v>
      </c>
      <c r="M17" s="21">
        <v>5.0208787080925887</v>
      </c>
      <c r="N17" s="21">
        <v>19.976087041230901</v>
      </c>
      <c r="O17" s="21">
        <v>-0.34303578444754057</v>
      </c>
      <c r="P17" s="21">
        <v>0.74478384248727647</v>
      </c>
      <c r="Q17" s="21">
        <v>0.12663398857211672</v>
      </c>
      <c r="R17" s="21">
        <v>0.33333333333333354</v>
      </c>
      <c r="S17" s="21">
        <v>0.35178696662902348</v>
      </c>
      <c r="T17" s="21">
        <v>0.19244634413855297</v>
      </c>
      <c r="U17" s="21">
        <v>-8.3146788170436636E-2</v>
      </c>
      <c r="V17" s="21">
        <v>21.735036821033752</v>
      </c>
      <c r="W17" s="21">
        <v>0.72343464538500946</v>
      </c>
      <c r="X17" s="21">
        <v>-1.0000000000000004</v>
      </c>
      <c r="Y17" s="21">
        <v>-1.0000000000000004</v>
      </c>
      <c r="Z17" s="21">
        <v>30.64868894375395</v>
      </c>
      <c r="AA17" s="21">
        <v>-1.5314979974410736E-2</v>
      </c>
      <c r="AB17" s="21">
        <v>9.1586857356934531E-2</v>
      </c>
      <c r="AC17" s="21">
        <v>9.9468485300437809E-2</v>
      </c>
      <c r="AD17" s="21">
        <v>8.7870181341480844</v>
      </c>
      <c r="AE17" s="21">
        <v>-1.0000000000000004</v>
      </c>
      <c r="AF17" s="21">
        <v>-1.0000000000000004</v>
      </c>
      <c r="AG17" s="21">
        <v>-1.0000000000000004</v>
      </c>
      <c r="AH17" s="21">
        <v>0</v>
      </c>
      <c r="AI17" s="21">
        <v>-8.3146788170436636E-2</v>
      </c>
      <c r="AJ17" s="21">
        <v>-0.17371750520947576</v>
      </c>
      <c r="AK17" s="21">
        <v>-0.14914756044130578</v>
      </c>
      <c r="AL17" s="21">
        <v>4.6293784595435983E-2</v>
      </c>
      <c r="AM17" s="21">
        <v>0.4985977486989645</v>
      </c>
      <c r="AN17" s="21">
        <v>0.28875708883852119</v>
      </c>
      <c r="AO17" s="21">
        <v>11.719205915267576</v>
      </c>
      <c r="AP17" s="21">
        <v>36.797672945311518</v>
      </c>
      <c r="AQ17" s="21">
        <v>0.79441985593047282</v>
      </c>
      <c r="AR17" s="21">
        <v>0.97447858078963867</v>
      </c>
      <c r="AS17" s="21">
        <v>-1.0000000000000004</v>
      </c>
      <c r="AT17" s="21">
        <v>-1.0000000000000004</v>
      </c>
      <c r="AU17" s="21">
        <v>0.29507846658623454</v>
      </c>
      <c r="AV17" s="21">
        <v>62.34398190025248</v>
      </c>
      <c r="AW17" s="21">
        <v>54.029303083208809</v>
      </c>
      <c r="AX17" s="21">
        <v>8.491826513775827E-2</v>
      </c>
      <c r="AY17" s="21">
        <v>-18.080070730254107</v>
      </c>
      <c r="AZ17">
        <v>1397.5921489783143</v>
      </c>
    </row>
    <row r="18" spans="1:52" x14ac:dyDescent="0.25">
      <c r="A18">
        <v>2512</v>
      </c>
      <c r="B18" t="s">
        <v>1302</v>
      </c>
      <c r="C18" s="21">
        <v>7.3178054517739461</v>
      </c>
      <c r="D18" s="21">
        <v>0</v>
      </c>
      <c r="E18" s="21">
        <v>1.3253310155330014</v>
      </c>
      <c r="F18" s="21">
        <v>1.3253310155330014</v>
      </c>
      <c r="G18" s="21">
        <v>8.8751383079209878E-2</v>
      </c>
      <c r="H18" s="21">
        <v>0</v>
      </c>
      <c r="I18" s="21">
        <v>5.3250829847525933</v>
      </c>
      <c r="J18" s="21">
        <v>8.8751383079209878E-2</v>
      </c>
      <c r="K18" s="21">
        <v>-1.0000000000000022</v>
      </c>
      <c r="L18" s="21">
        <v>-1.0000000000000022</v>
      </c>
      <c r="M18" s="21">
        <v>1.7750276615841969</v>
      </c>
      <c r="N18" s="21">
        <v>13.968219452059531</v>
      </c>
      <c r="O18" s="21">
        <v>3.9395618332783516E-2</v>
      </c>
      <c r="P18" s="21">
        <v>-9.3349075557701805E-2</v>
      </c>
      <c r="Q18" s="21">
        <v>-1.7985645745496465E-3</v>
      </c>
      <c r="R18" s="21">
        <v>0.33333333333333437</v>
      </c>
      <c r="S18" s="21">
        <v>0.30109100946064948</v>
      </c>
      <c r="T18" s="21">
        <v>0.46409716733245626</v>
      </c>
      <c r="U18" s="21">
        <v>0.21074518767982986</v>
      </c>
      <c r="V18" s="21">
        <v>48.820612589082366</v>
      </c>
      <c r="W18" s="21">
        <v>3.6342904312508919</v>
      </c>
      <c r="X18" s="21">
        <v>-1.0000000000000022</v>
      </c>
      <c r="Y18" s="21">
        <v>-1.0000000000000022</v>
      </c>
      <c r="Z18" s="21">
        <v>109.564829302752</v>
      </c>
      <c r="AA18" s="21">
        <v>0.43292320237365761</v>
      </c>
      <c r="AB18" s="21">
        <v>0.28484670520551203</v>
      </c>
      <c r="AC18" s="21">
        <v>0.4971503979857152</v>
      </c>
      <c r="AD18" s="21">
        <v>60.746015278244236</v>
      </c>
      <c r="AE18" s="21">
        <v>-1.0000000000000022</v>
      </c>
      <c r="AF18" s="21">
        <v>-1.0000000000000022</v>
      </c>
      <c r="AG18" s="21">
        <v>-1.0000000000000022</v>
      </c>
      <c r="AH18" s="21">
        <v>0</v>
      </c>
      <c r="AI18" s="21">
        <v>0.21074518767982986</v>
      </c>
      <c r="AJ18" s="21">
        <v>0.33476242098994097</v>
      </c>
      <c r="AK18" s="21">
        <v>0.22454366348744689</v>
      </c>
      <c r="AL18" s="21">
        <v>-0.28183506079016157</v>
      </c>
      <c r="AM18" s="21">
        <v>0.16131865924041489</v>
      </c>
      <c r="AN18" s="21">
        <v>-5.3720644148043295</v>
      </c>
      <c r="AO18" s="21">
        <v>5.1556847984476084</v>
      </c>
      <c r="AP18" s="21">
        <v>54.145695573834978</v>
      </c>
      <c r="AQ18" s="21">
        <v>1.3092666978062693</v>
      </c>
      <c r="AR18" s="21">
        <v>3.7230418143301032</v>
      </c>
      <c r="AS18" s="21">
        <v>-1.0000000000000022</v>
      </c>
      <c r="AT18" s="21">
        <v>-1.0000000000000022</v>
      </c>
      <c r="AU18" s="21">
        <v>1.3235324509584518</v>
      </c>
      <c r="AV18" s="21">
        <v>128.68873355325917</v>
      </c>
      <c r="AW18" s="21">
        <v>149.76325232124213</v>
      </c>
      <c r="AX18" s="21">
        <v>0.36845196324322149</v>
      </c>
      <c r="AY18" s="21">
        <v>97.82263334046371</v>
      </c>
      <c r="AZ18">
        <v>1607.6860650759529</v>
      </c>
    </row>
    <row r="19" spans="1:52" x14ac:dyDescent="0.25">
      <c r="A19">
        <v>2530</v>
      </c>
      <c r="B19" t="s">
        <v>1311</v>
      </c>
      <c r="C19" s="21">
        <v>5.0881291010187146</v>
      </c>
      <c r="D19" s="21">
        <v>0</v>
      </c>
      <c r="E19" s="21">
        <v>-0.98213668309315616</v>
      </c>
      <c r="F19" s="21">
        <v>-0.98213668309315616</v>
      </c>
      <c r="G19" s="21">
        <v>-4.9358430481389964E-2</v>
      </c>
      <c r="H19" s="21">
        <v>0</v>
      </c>
      <c r="I19" s="21">
        <v>-2.9615058288833955</v>
      </c>
      <c r="J19" s="21">
        <v>-4.9358430481389964E-2</v>
      </c>
      <c r="K19" s="21">
        <v>-1.0000000000000013</v>
      </c>
      <c r="L19" s="21">
        <v>-1.0000000000000013</v>
      </c>
      <c r="M19" s="21">
        <v>-0.98716860962780006</v>
      </c>
      <c r="N19" s="21">
        <v>1.1444865890421596</v>
      </c>
      <c r="O19" s="21">
        <v>-0.98659495960493693</v>
      </c>
      <c r="P19" s="21">
        <v>-0.71396737156354961</v>
      </c>
      <c r="Q19" s="21">
        <v>-0.26067854984236916</v>
      </c>
      <c r="R19" s="21">
        <v>0.33333333333333398</v>
      </c>
      <c r="S19" s="21">
        <v>0.35126238216996725</v>
      </c>
      <c r="T19" s="21">
        <v>0.10704770024483071</v>
      </c>
      <c r="U19" s="21">
        <v>2.7397505374778877E-2</v>
      </c>
      <c r="V19" s="21">
        <v>34.735974064172034</v>
      </c>
      <c r="W19" s="21">
        <v>1.3444590280493194</v>
      </c>
      <c r="X19" s="21">
        <v>-1.0000000000000013</v>
      </c>
      <c r="Y19" s="21">
        <v>-1.0000000000000013</v>
      </c>
      <c r="Z19" s="21">
        <v>62.245751165340479</v>
      </c>
      <c r="AA19" s="21">
        <v>-0.22980925571923214</v>
      </c>
      <c r="AB19" s="21">
        <v>0.36607837693699075</v>
      </c>
      <c r="AC19" s="21">
        <v>0.41913999180245781</v>
      </c>
      <c r="AD19" s="21">
        <v>27.770455651010831</v>
      </c>
      <c r="AE19" s="21">
        <v>-1.0000000000000013</v>
      </c>
      <c r="AF19" s="21">
        <v>-1.0000000000000013</v>
      </c>
      <c r="AG19" s="21">
        <v>-1.0000000000000013</v>
      </c>
      <c r="AH19" s="21">
        <v>0</v>
      </c>
      <c r="AI19" s="21">
        <v>2.7397505374778877E-2</v>
      </c>
      <c r="AJ19" s="21">
        <v>0.23368485991051452</v>
      </c>
      <c r="AK19" s="21">
        <v>-0.14213440609499872</v>
      </c>
      <c r="AL19" s="21">
        <v>0.12578308735856292</v>
      </c>
      <c r="AM19" s="21">
        <v>0.33905442430460636</v>
      </c>
      <c r="AN19" s="21">
        <v>4.3130014835166497</v>
      </c>
      <c r="AO19" s="21">
        <v>7.7656885771401631</v>
      </c>
      <c r="AP19" s="21">
        <v>31.774468235288619</v>
      </c>
      <c r="AQ19" s="21">
        <v>0.81904092112291027</v>
      </c>
      <c r="AR19" s="21">
        <v>1.2951005975679297</v>
      </c>
      <c r="AS19" s="21">
        <v>-1.0000000000000013</v>
      </c>
      <c r="AT19" s="21">
        <v>-1.0000000000000013</v>
      </c>
      <c r="AU19" s="21">
        <v>-1.2428152329355249</v>
      </c>
      <c r="AV19" s="21">
        <v>71.155926331522778</v>
      </c>
      <c r="AW19" s="21">
        <v>73.895676869000653</v>
      </c>
      <c r="AX19" s="21">
        <v>-4.4882473671468248E-2</v>
      </c>
      <c r="AY19" s="21">
        <v>-12.076705601060111</v>
      </c>
      <c r="AZ19">
        <v>1510.2491916963745</v>
      </c>
    </row>
    <row r="20" spans="1:52" x14ac:dyDescent="0.25">
      <c r="A20">
        <v>2574</v>
      </c>
      <c r="B20" t="s">
        <v>1329</v>
      </c>
      <c r="C20" s="21">
        <v>3.2375791686665996</v>
      </c>
      <c r="D20" s="21">
        <v>0</v>
      </c>
      <c r="E20" s="21">
        <v>0.1124531122581183</v>
      </c>
      <c r="F20" s="21">
        <v>0.1124531122581183</v>
      </c>
      <c r="G20" s="21">
        <v>-0.29059078954296214</v>
      </c>
      <c r="H20" s="21">
        <v>0</v>
      </c>
      <c r="I20" s="21">
        <v>-17.435447372577734</v>
      </c>
      <c r="J20" s="21">
        <v>-0.29059078954296214</v>
      </c>
      <c r="K20" s="21">
        <v>-0.99999999999999878</v>
      </c>
      <c r="L20" s="21">
        <v>-0.99999999999999878</v>
      </c>
      <c r="M20" s="21">
        <v>-5.8118157908592449</v>
      </c>
      <c r="N20" s="21">
        <v>-14.085415091653015</v>
      </c>
      <c r="O20" s="21">
        <v>0.23384982033255064</v>
      </c>
      <c r="P20" s="21">
        <v>-4.3395125115072264E-2</v>
      </c>
      <c r="Q20" s="21">
        <v>4.0723871459718685E-3</v>
      </c>
      <c r="R20" s="21">
        <v>0.33333333333333337</v>
      </c>
      <c r="S20" s="21">
        <v>0.39172224305768821</v>
      </c>
      <c r="T20" s="21">
        <v>0.45144848442105912</v>
      </c>
      <c r="U20" s="21">
        <v>-9.6097621773066737E-3</v>
      </c>
      <c r="V20" s="21">
        <v>58.299403527109405</v>
      </c>
      <c r="W20" s="21">
        <v>2.8221706402787348</v>
      </c>
      <c r="X20" s="21">
        <v>-0.99999999999999878</v>
      </c>
      <c r="Y20" s="21">
        <v>-0.99999999999999878</v>
      </c>
      <c r="Z20" s="21">
        <v>73.158801936797829</v>
      </c>
      <c r="AA20" s="21">
        <v>7.668954457308802E-2</v>
      </c>
      <c r="AB20" s="21">
        <v>-0.10217311093513466</v>
      </c>
      <c r="AC20" s="21">
        <v>0.32259008681289647</v>
      </c>
      <c r="AD20" s="21">
        <v>14.855326022542481</v>
      </c>
      <c r="AE20" s="21">
        <v>-0.99999999999999878</v>
      </c>
      <c r="AF20" s="21">
        <v>-0.99999999999999878</v>
      </c>
      <c r="AG20" s="21">
        <v>-0.99999999999999878</v>
      </c>
      <c r="AH20" s="21">
        <v>0</v>
      </c>
      <c r="AI20" s="21">
        <v>-9.6097621773066737E-3</v>
      </c>
      <c r="AJ20" s="21">
        <v>4.4882299213940852E-2</v>
      </c>
      <c r="AK20" s="21">
        <v>2.5960148109686415E-2</v>
      </c>
      <c r="AL20" s="21">
        <v>-0.29960639172176684</v>
      </c>
      <c r="AM20" s="21">
        <v>-0.23945595020094992</v>
      </c>
      <c r="AN20" s="21">
        <v>-7.2657482969744667</v>
      </c>
      <c r="AO20" s="21">
        <v>-5.8565980144753169</v>
      </c>
      <c r="AP20" s="21">
        <v>40.863956154531706</v>
      </c>
      <c r="AQ20" s="21">
        <v>1.1668942986347735</v>
      </c>
      <c r="AR20" s="21">
        <v>2.5315798507357714</v>
      </c>
      <c r="AS20" s="21">
        <v>-0.99999999999999878</v>
      </c>
      <c r="AT20" s="21">
        <v>-0.99999999999999878</v>
      </c>
      <c r="AU20" s="21">
        <v>0.11652549940409015</v>
      </c>
      <c r="AV20" s="21">
        <v>53.216788830669557</v>
      </c>
      <c r="AW20" s="21">
        <v>52.25581261293889</v>
      </c>
      <c r="AX20" s="21">
        <v>0.13877864177193278</v>
      </c>
      <c r="AY20" s="21">
        <v>-36.294657205636511</v>
      </c>
      <c r="AZ20">
        <v>1391.5059580827622</v>
      </c>
    </row>
    <row r="21" spans="1:52" x14ac:dyDescent="0.25">
      <c r="A21">
        <v>3018</v>
      </c>
      <c r="B21" t="s">
        <v>1501</v>
      </c>
      <c r="C21" s="21">
        <v>5.1623081507358579</v>
      </c>
      <c r="D21" s="21">
        <v>0</v>
      </c>
      <c r="E21" s="21">
        <v>0.3027978886788415</v>
      </c>
      <c r="F21" s="21">
        <v>0.3027978886788415</v>
      </c>
      <c r="G21" s="21">
        <v>8.5237174372519417E-2</v>
      </c>
      <c r="H21" s="21">
        <v>0</v>
      </c>
      <c r="I21" s="21">
        <v>5.1142304623511645</v>
      </c>
      <c r="J21" s="21">
        <v>8.5237174372519417E-2</v>
      </c>
      <c r="K21" s="21">
        <v>-1.0000000000000022</v>
      </c>
      <c r="L21" s="21">
        <v>-1.0000000000000022</v>
      </c>
      <c r="M21" s="21">
        <v>1.7047434874503855</v>
      </c>
      <c r="N21" s="21">
        <v>10.579336501765857</v>
      </c>
      <c r="O21" s="21">
        <v>0.91163083436261572</v>
      </c>
      <c r="P21" s="21">
        <v>0.20230015826353401</v>
      </c>
      <c r="Q21" s="21">
        <v>0.12101447445371009</v>
      </c>
      <c r="R21" s="21">
        <v>0.33333333333333409</v>
      </c>
      <c r="S21" s="21">
        <v>0.34433813003528529</v>
      </c>
      <c r="T21" s="21">
        <v>0.16465496321777423</v>
      </c>
      <c r="U21" s="21">
        <v>-6.7384888393325737E-2</v>
      </c>
      <c r="V21" s="21">
        <v>27.588174552821926</v>
      </c>
      <c r="W21" s="21">
        <v>0.85774960820919277</v>
      </c>
      <c r="X21" s="21">
        <v>-1.0000000000000022</v>
      </c>
      <c r="Y21" s="21">
        <v>-1.0000000000000022</v>
      </c>
      <c r="Z21" s="21">
        <v>58.891619238030302</v>
      </c>
      <c r="AA21" s="21">
        <v>-0.13658829552417556</v>
      </c>
      <c r="AB21" s="21">
        <v>0.29011315949498678</v>
      </c>
      <c r="AC21" s="21">
        <v>0.47012374024428188</v>
      </c>
      <c r="AD21" s="21">
        <v>31.182430210754656</v>
      </c>
      <c r="AE21" s="21">
        <v>-1.0000000000000022</v>
      </c>
      <c r="AF21" s="21">
        <v>-1.0000000000000022</v>
      </c>
      <c r="AG21" s="21">
        <v>-1.0000000000000022</v>
      </c>
      <c r="AH21" s="21">
        <v>0</v>
      </c>
      <c r="AI21" s="21">
        <v>-6.7384888393325737E-2</v>
      </c>
      <c r="AJ21" s="21">
        <v>0.10348960042248842</v>
      </c>
      <c r="AK21" s="21">
        <v>-7.9012480125259008E-2</v>
      </c>
      <c r="AL21" s="21">
        <v>0.33563266793715052</v>
      </c>
      <c r="AM21" s="21">
        <v>2.1608954110329689E-2</v>
      </c>
      <c r="AN21" s="21">
        <v>8.908264700541201</v>
      </c>
      <c r="AO21" s="21">
        <v>0.1451614521319447</v>
      </c>
      <c r="AP21" s="21">
        <v>32.702405015173099</v>
      </c>
      <c r="AQ21" s="21">
        <v>0.77494153819306777</v>
      </c>
      <c r="AR21" s="21">
        <v>0.94298678258171309</v>
      </c>
      <c r="AS21" s="21">
        <v>-1.0000000000000022</v>
      </c>
      <c r="AT21" s="21">
        <v>-1.0000000000000022</v>
      </c>
      <c r="AU21" s="21">
        <v>0.42381236313255144</v>
      </c>
      <c r="AV21" s="21">
        <v>69.616117191928112</v>
      </c>
      <c r="AW21" s="21">
        <v>62.877628352595536</v>
      </c>
      <c r="AX21" s="21">
        <v>0.22940045828339803</v>
      </c>
      <c r="AY21" s="21">
        <v>-8.7047190616634342</v>
      </c>
      <c r="AZ21">
        <v>1462.4229531070866</v>
      </c>
    </row>
    <row r="22" spans="1:52" x14ac:dyDescent="0.25">
      <c r="A22">
        <v>3206</v>
      </c>
      <c r="B22" t="s">
        <v>1585</v>
      </c>
      <c r="C22" s="21">
        <v>5.1910756387701369</v>
      </c>
      <c r="D22" s="21">
        <v>0</v>
      </c>
      <c r="E22" s="21">
        <v>1.0971289505889097</v>
      </c>
      <c r="F22" s="21">
        <v>1.0971289505889097</v>
      </c>
      <c r="G22" s="21">
        <v>-4.7241135618061106E-2</v>
      </c>
      <c r="H22" s="21">
        <v>0</v>
      </c>
      <c r="I22" s="21">
        <v>-2.8344681370836655</v>
      </c>
      <c r="J22" s="21">
        <v>-4.7241135618061106E-2</v>
      </c>
      <c r="K22" s="21">
        <v>-0.99999999999999845</v>
      </c>
      <c r="L22" s="21">
        <v>-0.99999999999999845</v>
      </c>
      <c r="M22" s="21">
        <v>-0.94482271236122151</v>
      </c>
      <c r="N22" s="21">
        <v>3.4537364522753768</v>
      </c>
      <c r="O22" s="21">
        <v>2.4101228045566887</v>
      </c>
      <c r="P22" s="21">
        <v>0.20635104515314889</v>
      </c>
      <c r="Q22" s="21">
        <v>0.39101287621459346</v>
      </c>
      <c r="R22" s="21">
        <v>0.33333333333333309</v>
      </c>
      <c r="S22" s="21">
        <v>0.36175480678431032</v>
      </c>
      <c r="T22" s="21">
        <v>0.14504245413414038</v>
      </c>
      <c r="U22" s="21">
        <v>-8.4055234485869504E-3</v>
      </c>
      <c r="V22" s="21">
        <v>35.158648256850334</v>
      </c>
      <c r="W22" s="21">
        <v>1.3004874250317215</v>
      </c>
      <c r="X22" s="21">
        <v>-0.99999999999999845</v>
      </c>
      <c r="Y22" s="21">
        <v>-0.99999999999999845</v>
      </c>
      <c r="Z22" s="21">
        <v>88.344753798175631</v>
      </c>
      <c r="AA22" s="21">
        <v>0.10681803375822736</v>
      </c>
      <c r="AB22" s="21">
        <v>0.57864117284273653</v>
      </c>
      <c r="AC22" s="21">
        <v>0.37044264670125154</v>
      </c>
      <c r="AD22" s="21">
        <v>52.795092665110765</v>
      </c>
      <c r="AE22" s="21">
        <v>-0.99999999999999845</v>
      </c>
      <c r="AF22" s="21">
        <v>-0.99999999999999845</v>
      </c>
      <c r="AG22" s="21">
        <v>-0.99999999999999845</v>
      </c>
      <c r="AH22" s="21">
        <v>0</v>
      </c>
      <c r="AI22" s="21">
        <v>-8.4055234485869504E-3</v>
      </c>
      <c r="AJ22" s="21">
        <v>-2.3919158377550459E-2</v>
      </c>
      <c r="AK22" s="21">
        <v>6.1547794044070521E-2</v>
      </c>
      <c r="AL22" s="21">
        <v>-0.57173092285843219</v>
      </c>
      <c r="AM22" s="21">
        <v>0.30579886840356924</v>
      </c>
      <c r="AN22" s="21">
        <v>-14.412868863348555</v>
      </c>
      <c r="AO22" s="21">
        <v>7.9527106803095888</v>
      </c>
      <c r="AP22" s="21">
        <v>32.324180119766659</v>
      </c>
      <c r="AQ22" s="21">
        <v>0.83172507080319669</v>
      </c>
      <c r="AR22" s="21">
        <v>1.2532462894136609</v>
      </c>
      <c r="AS22" s="21">
        <v>-0.99999999999999845</v>
      </c>
      <c r="AT22" s="21">
        <v>-0.99999999999999845</v>
      </c>
      <c r="AU22" s="21">
        <v>1.4881418268035032</v>
      </c>
      <c r="AV22" s="21">
        <v>99.751200930760618</v>
      </c>
      <c r="AW22" s="21">
        <v>98.910648585901924</v>
      </c>
      <c r="AX22" s="21">
        <v>0.32832658646836271</v>
      </c>
      <c r="AY22" s="21">
        <v>38.961956530468093</v>
      </c>
      <c r="AZ22">
        <v>1508.1863188793955</v>
      </c>
    </row>
    <row r="23" spans="1:52" x14ac:dyDescent="0.25">
      <c r="A23">
        <v>3267</v>
      </c>
      <c r="B23" t="s">
        <v>1614</v>
      </c>
      <c r="C23" s="21">
        <v>4.0199419506215364</v>
      </c>
      <c r="D23" s="21">
        <v>0</v>
      </c>
      <c r="E23" s="21">
        <v>4.663834363267056</v>
      </c>
      <c r="F23" s="21">
        <v>4.663834363267056</v>
      </c>
      <c r="G23" s="21">
        <v>-0.11028134289142731</v>
      </c>
      <c r="H23" s="21">
        <v>0</v>
      </c>
      <c r="I23" s="21">
        <v>-6.6168805734856377</v>
      </c>
      <c r="J23" s="21">
        <v>-0.11028134289142731</v>
      </c>
      <c r="K23" s="21">
        <v>-0.99999999999999734</v>
      </c>
      <c r="L23" s="21">
        <v>-0.99999999999999734</v>
      </c>
      <c r="M23" s="21">
        <v>-2.2056268578285452</v>
      </c>
      <c r="N23" s="21">
        <v>2.066895740402952</v>
      </c>
      <c r="O23" s="21">
        <v>-0.4448971642686238</v>
      </c>
      <c r="P23" s="21">
        <v>-4.5985181971183418E-2</v>
      </c>
      <c r="Q23" s="21">
        <v>-4.0132714283893492E-2</v>
      </c>
      <c r="R23" s="21">
        <v>0.33333333333333237</v>
      </c>
      <c r="S23" s="21">
        <v>0.38303373760926163</v>
      </c>
      <c r="T23" s="21">
        <v>2.7284684040449387E-2</v>
      </c>
      <c r="U23" s="21">
        <v>2.7221442022878333E-2</v>
      </c>
      <c r="V23" s="21">
        <v>35.246181595893965</v>
      </c>
      <c r="W23" s="21">
        <v>1.1488162064090188</v>
      </c>
      <c r="X23" s="21">
        <v>-0.99999999999999734</v>
      </c>
      <c r="Y23" s="21">
        <v>-0.99999999999999734</v>
      </c>
      <c r="Z23" s="21">
        <v>66.857756211545563</v>
      </c>
      <c r="AA23" s="21">
        <v>0.34842810232074201</v>
      </c>
      <c r="AB23" s="21">
        <v>1.1165176603099403E-2</v>
      </c>
      <c r="AC23" s="21">
        <v>0.2734408676748683</v>
      </c>
      <c r="AD23" s="21">
        <v>31.651707329935498</v>
      </c>
      <c r="AE23" s="21">
        <v>-0.99999999999999734</v>
      </c>
      <c r="AF23" s="21">
        <v>-0.99999999999999734</v>
      </c>
      <c r="AG23" s="21">
        <v>-0.99999999999999734</v>
      </c>
      <c r="AH23" s="21">
        <v>0</v>
      </c>
      <c r="AI23" s="21">
        <v>2.7221442022878333E-2</v>
      </c>
      <c r="AJ23" s="21">
        <v>0.31014560969370103</v>
      </c>
      <c r="AK23" s="21">
        <v>4.7790161916442961E-2</v>
      </c>
      <c r="AL23" s="21">
        <v>0.31089151101015428</v>
      </c>
      <c r="AM23" s="21">
        <v>-0.33201146827336869</v>
      </c>
      <c r="AN23" s="21">
        <v>9.323015823722363</v>
      </c>
      <c r="AO23" s="21">
        <v>-8.0613358972520022</v>
      </c>
      <c r="AP23" s="21">
        <v>28.629301022408335</v>
      </c>
      <c r="AQ23" s="21">
        <v>0.77087319700592194</v>
      </c>
      <c r="AR23" s="21">
        <v>1.0385348635175908</v>
      </c>
      <c r="AS23" s="21">
        <v>-0.99999999999999734</v>
      </c>
      <c r="AT23" s="21">
        <v>-0.99999999999999734</v>
      </c>
      <c r="AU23" s="21">
        <v>4.6237016489831628</v>
      </c>
      <c r="AV23" s="21">
        <v>60.863316054696526</v>
      </c>
      <c r="AW23" s="21">
        <v>63.585460256984348</v>
      </c>
      <c r="AX23" s="21">
        <v>0.1839609127481954</v>
      </c>
      <c r="AY23" s="21">
        <v>-5.5123372274757978</v>
      </c>
      <c r="AZ23">
        <v>1430.3215956064396</v>
      </c>
    </row>
    <row r="24" spans="1:52" x14ac:dyDescent="0.25">
      <c r="A24">
        <v>3528</v>
      </c>
      <c r="B24" t="s">
        <v>1732</v>
      </c>
      <c r="C24" s="21">
        <v>4.7097670108700198</v>
      </c>
      <c r="D24" s="21">
        <v>0</v>
      </c>
      <c r="E24" s="21">
        <v>-0.16820748214439607</v>
      </c>
      <c r="F24" s="21">
        <v>-0.16820748214439607</v>
      </c>
      <c r="G24" s="21">
        <v>0.9043902465188477</v>
      </c>
      <c r="H24" s="21">
        <v>0</v>
      </c>
      <c r="I24" s="21">
        <v>54.263414791130835</v>
      </c>
      <c r="J24" s="21">
        <v>0.9043902465188477</v>
      </c>
      <c r="K24" s="21">
        <v>-0.99999999999999944</v>
      </c>
      <c r="L24" s="21">
        <v>-0.99999999999999944</v>
      </c>
      <c r="M24" s="21">
        <v>18.087804930376947</v>
      </c>
      <c r="N24" s="21">
        <v>58.80497431985647</v>
      </c>
      <c r="O24" s="21">
        <v>-2.9667581771045413</v>
      </c>
      <c r="P24" s="21">
        <v>3.5609206288008226E-2</v>
      </c>
      <c r="Q24" s="21">
        <v>-0.30686553658274485</v>
      </c>
      <c r="R24" s="21">
        <v>0.33333333333333315</v>
      </c>
      <c r="S24" s="21">
        <v>0.39311526800730695</v>
      </c>
      <c r="T24" s="21">
        <v>0.4552531379022039</v>
      </c>
      <c r="U24" s="21">
        <v>0.23970077250126406</v>
      </c>
      <c r="V24" s="21">
        <v>20.68049060901042</v>
      </c>
      <c r="W24" s="21">
        <v>3.1410574761121657</v>
      </c>
      <c r="X24" s="21">
        <v>-0.99999999999999944</v>
      </c>
      <c r="Y24" s="21">
        <v>-0.99999999999999944</v>
      </c>
      <c r="Z24" s="21">
        <v>72.850507199827064</v>
      </c>
      <c r="AA24" s="21">
        <v>0.38611371689350626</v>
      </c>
      <c r="AB24" s="21">
        <v>0.19946053564909025</v>
      </c>
      <c r="AC24" s="21">
        <v>0.46396339000539077</v>
      </c>
      <c r="AD24" s="21">
        <v>52.476882127399378</v>
      </c>
      <c r="AE24" s="21">
        <v>-0.99999999999999944</v>
      </c>
      <c r="AF24" s="21">
        <v>-0.99999999999999944</v>
      </c>
      <c r="AG24" s="21">
        <v>-0.99999999999999944</v>
      </c>
      <c r="AH24" s="21">
        <v>0</v>
      </c>
      <c r="AI24" s="21">
        <v>0.23970077250126406</v>
      </c>
      <c r="AJ24" s="21">
        <v>-4.9142309662664474E-2</v>
      </c>
      <c r="AK24" s="21">
        <v>0.14290734503138158</v>
      </c>
      <c r="AL24" s="21">
        <v>0.64438862728892765</v>
      </c>
      <c r="AM24" s="21">
        <v>-5.7904105082756063E-2</v>
      </c>
      <c r="AN24" s="21">
        <v>15.864004133909864</v>
      </c>
      <c r="AO24" s="21">
        <v>-0.73306590191199283</v>
      </c>
      <c r="AP24" s="21">
        <v>74.943905400141276</v>
      </c>
      <c r="AQ24" s="21">
        <v>1.4214025117441083</v>
      </c>
      <c r="AR24" s="21">
        <v>4.0454477226310139</v>
      </c>
      <c r="AS24" s="21">
        <v>-0.99999999999999944</v>
      </c>
      <c r="AT24" s="21">
        <v>-0.99999999999999944</v>
      </c>
      <c r="AU24" s="21">
        <v>-0.47507301872714097</v>
      </c>
      <c r="AV24" s="21">
        <v>130.92241561777158</v>
      </c>
      <c r="AW24" s="21">
        <v>154.89249286789786</v>
      </c>
      <c r="AX24" s="21">
        <v>0.29272394858778827</v>
      </c>
      <c r="AY24" s="21">
        <v>42.682026431744966</v>
      </c>
      <c r="AZ24">
        <v>1599.5917571714058</v>
      </c>
    </row>
    <row r="25" spans="1:52" x14ac:dyDescent="0.25">
      <c r="A25">
        <v>3633</v>
      </c>
      <c r="B25" t="s">
        <v>1786</v>
      </c>
      <c r="C25" s="21">
        <v>5.7631358842555773</v>
      </c>
      <c r="D25" s="21">
        <v>0</v>
      </c>
      <c r="E25" s="21">
        <v>0.11546794954229579</v>
      </c>
      <c r="F25" s="21">
        <v>0.11546794954229579</v>
      </c>
      <c r="G25" s="21">
        <v>0.12760156549141929</v>
      </c>
      <c r="H25" s="21">
        <v>0</v>
      </c>
      <c r="I25" s="21">
        <v>7.6560939294851496</v>
      </c>
      <c r="J25" s="21">
        <v>0.12760156549141929</v>
      </c>
      <c r="K25" s="21">
        <v>-1.0000000000000011</v>
      </c>
      <c r="L25" s="21">
        <v>-1.0000000000000011</v>
      </c>
      <c r="M25" s="21">
        <v>2.5520313098283829</v>
      </c>
      <c r="N25" s="21">
        <v>13.534697763283033</v>
      </c>
      <c r="O25" s="21">
        <v>0.31114360001498181</v>
      </c>
      <c r="P25" s="21">
        <v>-3.0038137886595984E-2</v>
      </c>
      <c r="Q25" s="21">
        <v>3.5839213743686635E-2</v>
      </c>
      <c r="R25" s="21">
        <v>0.33333333333333381</v>
      </c>
      <c r="S25" s="21">
        <v>5.8652190256429648E-2</v>
      </c>
      <c r="T25" s="21">
        <v>0.15820966076364623</v>
      </c>
      <c r="U25" s="21">
        <v>3.2574532240530543E-3</v>
      </c>
      <c r="V25" s="21">
        <v>17.034042883441735</v>
      </c>
      <c r="W25" s="21">
        <v>0.64208617742034324</v>
      </c>
      <c r="X25" s="21">
        <v>-1.0000000000000011</v>
      </c>
      <c r="Y25" s="21">
        <v>-1.0000000000000011</v>
      </c>
      <c r="Z25" s="21">
        <v>12.91322641530979</v>
      </c>
      <c r="AA25" s="21">
        <v>2.6386321076037209E-2</v>
      </c>
      <c r="AB25" s="21">
        <v>-7.6001511459969848E-3</v>
      </c>
      <c r="AC25" s="21">
        <v>-0.10191928356755306</v>
      </c>
      <c r="AD25" s="21">
        <v>-4.1566556818756428</v>
      </c>
      <c r="AE25" s="21">
        <v>-1.0000000000000011</v>
      </c>
      <c r="AF25" s="21">
        <v>-1.0000000000000011</v>
      </c>
      <c r="AG25" s="21">
        <v>-1.0000000000000011</v>
      </c>
      <c r="AH25" s="21">
        <v>0</v>
      </c>
      <c r="AI25" s="21">
        <v>3.2574532240530543E-3</v>
      </c>
      <c r="AJ25" s="21">
        <v>0.12309454834563305</v>
      </c>
      <c r="AK25" s="21">
        <v>6.3502259583715304E-2</v>
      </c>
      <c r="AL25" s="21">
        <v>0.46217416077993867</v>
      </c>
      <c r="AM25" s="21">
        <v>4.8673042089612657E-2</v>
      </c>
      <c r="AN25" s="21">
        <v>12.169826761226636</v>
      </c>
      <c r="AO25" s="21">
        <v>1.5343373501588933</v>
      </c>
      <c r="AP25" s="21">
        <v>24.690136812926891</v>
      </c>
      <c r="AQ25" s="21">
        <v>0.55345263757746288</v>
      </c>
      <c r="AR25" s="21">
        <v>0.76968774291176278</v>
      </c>
      <c r="AS25" s="21">
        <v>-1.0000000000000011</v>
      </c>
      <c r="AT25" s="21">
        <v>-1.0000000000000011</v>
      </c>
      <c r="AU25" s="21">
        <v>0.1513071632859824</v>
      </c>
      <c r="AV25" s="21">
        <v>27.9822615287517</v>
      </c>
      <c r="AW25" s="21">
        <v>28.308006851157003</v>
      </c>
      <c r="AX25" s="21">
        <v>-1.9789483842554231E-2</v>
      </c>
      <c r="AY25" s="21">
        <v>-40.681664583765787</v>
      </c>
      <c r="AZ25">
        <v>1380.985903011149</v>
      </c>
    </row>
    <row r="26" spans="1:52" x14ac:dyDescent="0.25">
      <c r="A26">
        <v>3928</v>
      </c>
      <c r="B26" t="s">
        <v>1894</v>
      </c>
      <c r="C26" s="21">
        <v>3.6309348276756355</v>
      </c>
      <c r="D26" s="21">
        <v>0</v>
      </c>
      <c r="E26" s="21">
        <v>0.41353381351269525</v>
      </c>
      <c r="F26" s="21">
        <v>0.41353381351269525</v>
      </c>
      <c r="G26" s="21">
        <v>0.42665799230769896</v>
      </c>
      <c r="H26" s="21">
        <v>0</v>
      </c>
      <c r="I26" s="21">
        <v>25.599479538461942</v>
      </c>
      <c r="J26" s="21">
        <v>0.42665799230769896</v>
      </c>
      <c r="K26" s="21">
        <v>-0.99999999999999833</v>
      </c>
      <c r="L26" s="21">
        <v>-0.99999999999999833</v>
      </c>
      <c r="M26" s="21">
        <v>8.5331598461539784</v>
      </c>
      <c r="N26" s="21">
        <v>29.643948179650263</v>
      </c>
      <c r="O26" s="21">
        <v>-0.38921774438076212</v>
      </c>
      <c r="P26" s="21">
        <v>-0.10968183575040175</v>
      </c>
      <c r="Q26" s="21">
        <v>-7.8235522003952215E-2</v>
      </c>
      <c r="R26" s="21">
        <v>0.33333333333333304</v>
      </c>
      <c r="S26" s="21">
        <v>0.40259194356782735</v>
      </c>
      <c r="T26" s="21">
        <v>0.27227738870511009</v>
      </c>
      <c r="U26" s="21">
        <v>-2.1068182570223821E-2</v>
      </c>
      <c r="V26" s="21">
        <v>22.419059629133884</v>
      </c>
      <c r="W26" s="21">
        <v>1.3412263542270515</v>
      </c>
      <c r="X26" s="21">
        <v>-0.99999999999999833</v>
      </c>
      <c r="Y26" s="21">
        <v>-0.99999999999999833</v>
      </c>
      <c r="Z26" s="21">
        <v>59.618638029248999</v>
      </c>
      <c r="AA26" s="21">
        <v>0.34345142730406741</v>
      </c>
      <c r="AB26" s="21">
        <v>0.15418257850182346</v>
      </c>
      <c r="AC26" s="21">
        <v>0.24792227263649</v>
      </c>
      <c r="AD26" s="21">
        <v>37.27781392211903</v>
      </c>
      <c r="AE26" s="21">
        <v>-0.99999999999999833</v>
      </c>
      <c r="AF26" s="21">
        <v>-0.99999999999999833</v>
      </c>
      <c r="AG26" s="21">
        <v>-0.99999999999999833</v>
      </c>
      <c r="AH26" s="21">
        <v>0</v>
      </c>
      <c r="AI26" s="21">
        <v>-2.1068182570223821E-2</v>
      </c>
      <c r="AJ26" s="21">
        <v>-0.11163891034524698</v>
      </c>
      <c r="AK26" s="21">
        <v>-0.18221751917825785</v>
      </c>
      <c r="AL26" s="21">
        <v>0.22209511545396962</v>
      </c>
      <c r="AM26" s="21">
        <v>-0.25262694889233345</v>
      </c>
      <c r="AN26" s="21">
        <v>4.9941833346230036</v>
      </c>
      <c r="AO26" s="21">
        <v>-7.2267613181996229</v>
      </c>
      <c r="AP26" s="21">
        <v>48.018539167595819</v>
      </c>
      <c r="AQ26" s="21">
        <v>0.98713448303604634</v>
      </c>
      <c r="AR26" s="21">
        <v>1.7678843465347505</v>
      </c>
      <c r="AS26" s="21">
        <v>-0.99999999999999833</v>
      </c>
      <c r="AT26" s="21">
        <v>-0.99999999999999833</v>
      </c>
      <c r="AU26" s="21">
        <v>0.33529829150874302</v>
      </c>
      <c r="AV26" s="21">
        <v>82.035824890699615</v>
      </c>
      <c r="AW26" s="21">
        <v>79.929006633677204</v>
      </c>
      <c r="AX26" s="21">
        <v>0.45931394328780939</v>
      </c>
      <c r="AY26" s="21">
        <v>28.228945396152174</v>
      </c>
      <c r="AZ26">
        <v>1494.5642622864341</v>
      </c>
    </row>
    <row r="27" spans="1:52" x14ac:dyDescent="0.25">
      <c r="A27">
        <v>4009</v>
      </c>
      <c r="B27" t="s">
        <v>1942</v>
      </c>
      <c r="C27" s="21">
        <v>3.3005237025214118</v>
      </c>
      <c r="D27" s="21">
        <v>0</v>
      </c>
      <c r="E27" s="21">
        <v>-0.15126684823724046</v>
      </c>
      <c r="F27" s="21">
        <v>-0.15126684823724046</v>
      </c>
      <c r="G27" s="21">
        <v>0.53553554195500064</v>
      </c>
      <c r="H27" s="21">
        <v>0</v>
      </c>
      <c r="I27" s="21">
        <v>32.132132517300036</v>
      </c>
      <c r="J27" s="21">
        <v>0.53553554195500064</v>
      </c>
      <c r="K27" s="21">
        <v>-1.0000000000000007</v>
      </c>
      <c r="L27" s="21">
        <v>-1.0000000000000007</v>
      </c>
      <c r="M27" s="21">
        <v>10.710710839100011</v>
      </c>
      <c r="N27" s="21">
        <v>35.281389371584204</v>
      </c>
      <c r="O27" s="21">
        <v>-0.77769798008118018</v>
      </c>
      <c r="P27" s="21">
        <v>0.40803511331838216</v>
      </c>
      <c r="Q27" s="21">
        <v>6.2777912024628239E-3</v>
      </c>
      <c r="R27" s="21">
        <v>0.33333333333333331</v>
      </c>
      <c r="S27" s="21">
        <v>0.34276004002082766</v>
      </c>
      <c r="T27" s="21">
        <v>0.20615259857275425</v>
      </c>
      <c r="U27" s="21">
        <v>-0.13167819022052499</v>
      </c>
      <c r="V27" s="21">
        <v>8.601289590055595</v>
      </c>
      <c r="W27" s="21">
        <v>0.18452579105452127</v>
      </c>
      <c r="X27" s="21">
        <v>-1.0000000000000007</v>
      </c>
      <c r="Y27" s="21">
        <v>-1.0000000000000007</v>
      </c>
      <c r="Z27" s="21">
        <v>57.639183022915248</v>
      </c>
      <c r="AA27" s="21">
        <v>0.28645233254890878</v>
      </c>
      <c r="AB27" s="21">
        <v>0.31978656510496439</v>
      </c>
      <c r="AC27" s="21">
        <v>0.37439341517927077</v>
      </c>
      <c r="AD27" s="21">
        <v>49.031615641657197</v>
      </c>
      <c r="AE27" s="21">
        <v>-1.0000000000000007</v>
      </c>
      <c r="AF27" s="21">
        <v>-1.0000000000000007</v>
      </c>
      <c r="AG27" s="21">
        <v>-1.0000000000000007</v>
      </c>
      <c r="AH27" s="21">
        <v>0</v>
      </c>
      <c r="AI27" s="21">
        <v>-0.13167819022052499</v>
      </c>
      <c r="AJ27" s="21">
        <v>-7.4147066284944024E-2</v>
      </c>
      <c r="AK27" s="21">
        <v>9.1713205050907784E-2</v>
      </c>
      <c r="AL27" s="21">
        <v>0.72381810672913793</v>
      </c>
      <c r="AM27" s="21">
        <v>-0.3594769800265839</v>
      </c>
      <c r="AN27" s="21">
        <v>17.724717336803732</v>
      </c>
      <c r="AO27" s="21">
        <v>-8.5283584754100623</v>
      </c>
      <c r="AP27" s="21">
        <v>40.733422107355651</v>
      </c>
      <c r="AQ27" s="21">
        <v>0.7505677817063906</v>
      </c>
      <c r="AR27" s="21">
        <v>0.72006133300952202</v>
      </c>
      <c r="AS27" s="21">
        <v>-1.0000000000000007</v>
      </c>
      <c r="AT27" s="21">
        <v>-1.0000000000000007</v>
      </c>
      <c r="AU27" s="21">
        <v>-0.14498905703477749</v>
      </c>
      <c r="AV27" s="21">
        <v>84.3922139190894</v>
      </c>
      <c r="AW27" s="21">
        <v>71.224394897036916</v>
      </c>
      <c r="AX27" s="21">
        <v>0.4305778211641621</v>
      </c>
      <c r="AY27" s="21">
        <v>-1.7996140396009168</v>
      </c>
      <c r="AZ27">
        <v>1459.1569742342185</v>
      </c>
    </row>
    <row r="28" spans="1:52" x14ac:dyDescent="0.25">
      <c r="A28">
        <v>4011</v>
      </c>
      <c r="B28" t="s">
        <v>1944</v>
      </c>
      <c r="C28" s="21">
        <v>6.2006604924863717</v>
      </c>
      <c r="D28" s="21">
        <v>0</v>
      </c>
      <c r="E28" s="21">
        <v>-4.1695426956028847E-2</v>
      </c>
      <c r="F28" s="21">
        <v>-4.1695426956028847E-2</v>
      </c>
      <c r="G28" s="21">
        <v>0.11709882606139631</v>
      </c>
      <c r="H28" s="21">
        <v>0</v>
      </c>
      <c r="I28" s="21">
        <v>7.0259295636837944</v>
      </c>
      <c r="J28" s="21">
        <v>0.11709882606139631</v>
      </c>
      <c r="K28" s="21">
        <v>-0.999999999999997</v>
      </c>
      <c r="L28" s="21">
        <v>-0.999999999999997</v>
      </c>
      <c r="M28" s="21">
        <v>2.3419765212279255</v>
      </c>
      <c r="N28" s="21">
        <v>13.184894629214133</v>
      </c>
      <c r="O28" s="21">
        <v>2.4803795882760271</v>
      </c>
      <c r="P28" s="21">
        <v>-0.2806394609694588</v>
      </c>
      <c r="Q28" s="21">
        <v>0.18652796154399054</v>
      </c>
      <c r="R28" s="21">
        <v>0.33333333333333232</v>
      </c>
      <c r="S28" s="21">
        <v>0.24351965880251406</v>
      </c>
      <c r="T28" s="21">
        <v>-0.18824332213509873</v>
      </c>
      <c r="U28" s="21">
        <v>2.1575317308634292E-2</v>
      </c>
      <c r="V28" s="21">
        <v>11.72344644991944</v>
      </c>
      <c r="W28" s="21">
        <v>-0.25358089314495713</v>
      </c>
      <c r="X28" s="21">
        <v>-0.999999999999997</v>
      </c>
      <c r="Y28" s="21">
        <v>-0.999999999999997</v>
      </c>
      <c r="Z28" s="21">
        <v>31.94303755476297</v>
      </c>
      <c r="AA28" s="21">
        <v>0.10932736073165575</v>
      </c>
      <c r="AB28" s="21">
        <v>0.35970115747862552</v>
      </c>
      <c r="AC28" s="21">
        <v>-6.8367255344290195E-2</v>
      </c>
      <c r="AD28" s="21">
        <v>20.033063143299557</v>
      </c>
      <c r="AE28" s="21">
        <v>-0.999999999999997</v>
      </c>
      <c r="AF28" s="21">
        <v>-0.999999999999997</v>
      </c>
      <c r="AG28" s="21">
        <v>-0.999999999999997</v>
      </c>
      <c r="AH28" s="21">
        <v>0</v>
      </c>
      <c r="AI28" s="21">
        <v>2.1575317308634292E-2</v>
      </c>
      <c r="AJ28" s="21">
        <v>0.29225141250577413</v>
      </c>
      <c r="AK28" s="21">
        <v>0.18994730742846438</v>
      </c>
      <c r="AL28" s="21">
        <v>0.66948727301810207</v>
      </c>
      <c r="AM28" s="21">
        <v>9.5038323758772095E-2</v>
      </c>
      <c r="AN28" s="21">
        <v>18.198438887981425</v>
      </c>
      <c r="AO28" s="21">
        <v>3.3256946311116256</v>
      </c>
      <c r="AP28" s="21">
        <v>18.749376013603211</v>
      </c>
      <c r="AQ28" s="21">
        <v>0.41018498730938213</v>
      </c>
      <c r="AR28" s="21">
        <v>-0.13648206708356095</v>
      </c>
      <c r="AS28" s="21">
        <v>-0.999999999999997</v>
      </c>
      <c r="AT28" s="21">
        <v>-0.999999999999997</v>
      </c>
      <c r="AU28" s="21">
        <v>0.14483253458796166</v>
      </c>
      <c r="AV28" s="21">
        <v>48.453626815088732</v>
      </c>
      <c r="AW28" s="21">
        <v>50.611158545952165</v>
      </c>
      <c r="AX28" s="21">
        <v>-0.29564926779255091</v>
      </c>
      <c r="AY28" s="21">
        <v>-88.372492903625272</v>
      </c>
      <c r="AZ28">
        <v>1388.6673475696043</v>
      </c>
    </row>
    <row r="29" spans="1:52" x14ac:dyDescent="0.25">
      <c r="A29">
        <v>4230</v>
      </c>
      <c r="B29" t="s">
        <v>2050</v>
      </c>
      <c r="C29" s="21">
        <v>5.0130847218915617</v>
      </c>
      <c r="D29" s="21">
        <v>0</v>
      </c>
      <c r="E29" s="21">
        <v>-0.59492442383120614</v>
      </c>
      <c r="F29" s="21">
        <v>-0.59492442383120614</v>
      </c>
      <c r="G29" s="21">
        <v>0.4704204193338799</v>
      </c>
      <c r="H29" s="21">
        <v>0</v>
      </c>
      <c r="I29" s="21">
        <v>28.225225160032789</v>
      </c>
      <c r="J29" s="21">
        <v>0.4704204193338799</v>
      </c>
      <c r="K29" s="21">
        <v>-0.99999999999999989</v>
      </c>
      <c r="L29" s="21">
        <v>-0.99999999999999989</v>
      </c>
      <c r="M29" s="21">
        <v>9.4084083866775963</v>
      </c>
      <c r="N29" s="21">
        <v>32.643385458093135</v>
      </c>
      <c r="O29" s="21">
        <v>-0.36557900386712805</v>
      </c>
      <c r="P29" s="21">
        <v>6.7862662556403344E-2</v>
      </c>
      <c r="Q29" s="21">
        <v>-3.4055040964551392E-4</v>
      </c>
      <c r="R29" s="21">
        <v>0.3333333333333332</v>
      </c>
      <c r="S29" s="21">
        <v>0.3660088202849146</v>
      </c>
      <c r="T29" s="21">
        <v>0.32283157499107501</v>
      </c>
      <c r="U29" s="21">
        <v>-4.1747812367468357E-2</v>
      </c>
      <c r="V29" s="21">
        <v>20.400219876318989</v>
      </c>
      <c r="W29" s="21">
        <v>1.3024366469954396</v>
      </c>
      <c r="X29" s="21">
        <v>-0.99999999999999989</v>
      </c>
      <c r="Y29" s="21">
        <v>-0.99999999999999989</v>
      </c>
      <c r="Z29" s="21">
        <v>10.871835100207825</v>
      </c>
      <c r="AA29" s="21">
        <v>-0.36915236171003479</v>
      </c>
      <c r="AB29" s="21">
        <v>0.13908156083153123</v>
      </c>
      <c r="AC29" s="21">
        <v>3.9509916364473437E-2</v>
      </c>
      <c r="AD29" s="21">
        <v>-9.5280442257014961</v>
      </c>
      <c r="AE29" s="21">
        <v>-0.99999999999999989</v>
      </c>
      <c r="AF29" s="21">
        <v>-0.99999999999999989</v>
      </c>
      <c r="AG29" s="21">
        <v>-0.99999999999999989</v>
      </c>
      <c r="AH29" s="21">
        <v>0</v>
      </c>
      <c r="AI29" s="21">
        <v>-4.1747812367468357E-2</v>
      </c>
      <c r="AJ29" s="21">
        <v>6.4715920752739492E-2</v>
      </c>
      <c r="AK29" s="21">
        <v>-0.10145340144476603</v>
      </c>
      <c r="AL29" s="21">
        <v>1.1796224642915933</v>
      </c>
      <c r="AM29" s="21">
        <v>-0.45867236862955768</v>
      </c>
      <c r="AN29" s="21">
        <v>29.814141211053535</v>
      </c>
      <c r="AO29" s="21">
        <v>-11.974076222962777</v>
      </c>
      <c r="AP29" s="21">
        <v>48.625445036351792</v>
      </c>
      <c r="AQ29" s="21">
        <v>0.9804259162418546</v>
      </c>
      <c r="AR29" s="21">
        <v>1.7728570663293188</v>
      </c>
      <c r="AS29" s="21">
        <v>-0.99999999999999989</v>
      </c>
      <c r="AT29" s="21">
        <v>-0.99999999999999989</v>
      </c>
      <c r="AU29" s="21">
        <v>-0.59526497424085134</v>
      </c>
      <c r="AV29" s="21">
        <v>31.541144335338231</v>
      </c>
      <c r="AW29" s="21">
        <v>27.366363098591378</v>
      </c>
      <c r="AX29" s="21">
        <v>1.1011783382536302E-2</v>
      </c>
      <c r="AY29" s="21">
        <v>-89.020338274519929</v>
      </c>
      <c r="AZ29">
        <v>1401.8127860020238</v>
      </c>
    </row>
    <row r="30" spans="1:52" x14ac:dyDescent="0.25">
      <c r="A30">
        <v>4329</v>
      </c>
      <c r="B30" t="s">
        <v>2100</v>
      </c>
      <c r="C30" s="21">
        <v>5.7332889283375907</v>
      </c>
      <c r="D30" s="21">
        <v>0</v>
      </c>
      <c r="E30" s="21">
        <v>0.14292829889009162</v>
      </c>
      <c r="F30" s="21">
        <v>0.14292829889009162</v>
      </c>
      <c r="G30" s="21">
        <v>0.54053724148860705</v>
      </c>
      <c r="H30" s="21">
        <v>0</v>
      </c>
      <c r="I30" s="21">
        <v>32.432234489316421</v>
      </c>
      <c r="J30" s="21">
        <v>0.54053724148860705</v>
      </c>
      <c r="K30" s="21">
        <v>-1.0000000000000002</v>
      </c>
      <c r="L30" s="21">
        <v>-1.0000000000000002</v>
      </c>
      <c r="M30" s="21">
        <v>10.810744829772137</v>
      </c>
      <c r="N30" s="21">
        <v>38.308451716544113</v>
      </c>
      <c r="O30" s="21">
        <v>0.65418584029496618</v>
      </c>
      <c r="P30" s="21">
        <v>-0.36148578446741825</v>
      </c>
      <c r="Q30" s="21">
        <v>1.1611451614376954E-3</v>
      </c>
      <c r="R30" s="21">
        <v>0.33333333333333337</v>
      </c>
      <c r="S30" s="21">
        <v>0.32952650189556743</v>
      </c>
      <c r="T30" s="21">
        <v>0.66906106873524918</v>
      </c>
      <c r="U30" s="21">
        <v>0.12843432737471225</v>
      </c>
      <c r="V30" s="21">
        <v>36.792719594010208</v>
      </c>
      <c r="W30" s="21">
        <v>3.5653660014917978</v>
      </c>
      <c r="X30" s="21">
        <v>-1.0000000000000002</v>
      </c>
      <c r="Y30" s="21">
        <v>-1.0000000000000002</v>
      </c>
      <c r="Z30" s="21">
        <v>79.168865534156566</v>
      </c>
      <c r="AA30" s="21">
        <v>0.15752374298830857</v>
      </c>
      <c r="AB30" s="21">
        <v>0.37102706226443505</v>
      </c>
      <c r="AC30" s="21">
        <v>0.31894889064695481</v>
      </c>
      <c r="AD30" s="21">
        <v>42.37498479498494</v>
      </c>
      <c r="AE30" s="21">
        <v>-1.0000000000000002</v>
      </c>
      <c r="AF30" s="21">
        <v>-1.0000000000000002</v>
      </c>
      <c r="AG30" s="21">
        <v>-1.0000000000000002</v>
      </c>
      <c r="AH30" s="21">
        <v>0</v>
      </c>
      <c r="AI30" s="21">
        <v>0.12843432737471225</v>
      </c>
      <c r="AJ30" s="21">
        <v>-0.13214656056632401</v>
      </c>
      <c r="AK30" s="21">
        <v>0.10928401591114045</v>
      </c>
      <c r="AL30" s="21">
        <v>-0.25944477202155042</v>
      </c>
      <c r="AM30" s="21">
        <v>0.9221493228944081</v>
      </c>
      <c r="AN30" s="21">
        <v>-7.1468521033703807</v>
      </c>
      <c r="AO30" s="21">
        <v>23.600153151915908</v>
      </c>
      <c r="AP30" s="21">
        <v>69.224954083326622</v>
      </c>
      <c r="AQ30" s="21">
        <v>1.4603552313388628</v>
      </c>
      <c r="AR30" s="21">
        <v>4.1059032429804052</v>
      </c>
      <c r="AS30" s="21">
        <v>-1.0000000000000002</v>
      </c>
      <c r="AT30" s="21">
        <v>-1.0000000000000002</v>
      </c>
      <c r="AU30" s="21">
        <v>0.14408944405152932</v>
      </c>
      <c r="AV30" s="21">
        <v>141.07747040261654</v>
      </c>
      <c r="AW30" s="21">
        <v>153.92090314008777</v>
      </c>
      <c r="AX30" s="21">
        <v>0.71054621796679296</v>
      </c>
      <c r="AY30" s="21">
        <v>106.41382751234613</v>
      </c>
      <c r="AZ30">
        <v>1609.2651778894506</v>
      </c>
    </row>
    <row r="31" spans="1:52" x14ac:dyDescent="0.25">
      <c r="A31">
        <v>4506</v>
      </c>
      <c r="B31" t="s">
        <v>2179</v>
      </c>
      <c r="C31" s="21">
        <v>4.957523960325994</v>
      </c>
      <c r="D31" s="21">
        <v>0</v>
      </c>
      <c r="E31" s="21">
        <v>-6.0807612537364553E-2</v>
      </c>
      <c r="F31" s="21">
        <v>-6.0807612537364553E-2</v>
      </c>
      <c r="G31" s="21">
        <v>0.14478773973471037</v>
      </c>
      <c r="H31" s="21">
        <v>0</v>
      </c>
      <c r="I31" s="21">
        <v>8.6872643840826207</v>
      </c>
      <c r="J31" s="21">
        <v>0.14478773973471037</v>
      </c>
      <c r="K31" s="21">
        <v>-0.99999999999999756</v>
      </c>
      <c r="L31" s="21">
        <v>-0.99999999999999756</v>
      </c>
      <c r="M31" s="21">
        <v>2.8957547946942075</v>
      </c>
      <c r="N31" s="21">
        <v>13.583980731871254</v>
      </c>
      <c r="O31" s="21">
        <v>-0.79526432220364984</v>
      </c>
      <c r="P31" s="21">
        <v>-7.8005988041954105E-2</v>
      </c>
      <c r="Q31" s="21">
        <v>-0.12578768164667897</v>
      </c>
      <c r="R31" s="21">
        <v>0.33333333333333248</v>
      </c>
      <c r="S31" s="21">
        <v>0.28761849858934208</v>
      </c>
      <c r="T31" s="21">
        <v>9.2484033313683323E-2</v>
      </c>
      <c r="U31" s="21">
        <v>-0.10615745147882318</v>
      </c>
      <c r="V31" s="21">
        <v>18.49962696091298</v>
      </c>
      <c r="W31" s="21">
        <v>0.16344068182576801</v>
      </c>
      <c r="X31" s="21">
        <v>-0.99999999999999756</v>
      </c>
      <c r="Y31" s="21">
        <v>-0.99999999999999756</v>
      </c>
      <c r="Z31" s="21">
        <v>43.406660356932704</v>
      </c>
      <c r="AA31" s="21">
        <v>0.11947728813059041</v>
      </c>
      <c r="AB31" s="21">
        <v>0.31690836545957296</v>
      </c>
      <c r="AC31" s="21">
        <v>6.427076796316486E-2</v>
      </c>
      <c r="AD31" s="21">
        <v>25.032821077666416</v>
      </c>
      <c r="AE31" s="21">
        <v>-0.99999999999999756</v>
      </c>
      <c r="AF31" s="21">
        <v>-0.99999999999999756</v>
      </c>
      <c r="AG31" s="21">
        <v>-0.99999999999999756</v>
      </c>
      <c r="AH31" s="21">
        <v>0</v>
      </c>
      <c r="AI31" s="21">
        <v>-0.10615745147882318</v>
      </c>
      <c r="AJ31" s="21">
        <v>0.23578900994573015</v>
      </c>
      <c r="AK31" s="21">
        <v>-0.12987986621283701</v>
      </c>
      <c r="AL31" s="21">
        <v>0.29250299622402753</v>
      </c>
      <c r="AM31" s="21">
        <v>-0.37690927562912885</v>
      </c>
      <c r="AN31" s="21">
        <v>8.491519955329343</v>
      </c>
      <c r="AO31" s="21">
        <v>-10.072131221792404</v>
      </c>
      <c r="AP31" s="21">
        <v>27.186891344995598</v>
      </c>
      <c r="AQ31" s="21">
        <v>0.607278413757535</v>
      </c>
      <c r="AR31" s="21">
        <v>0.30822842156047892</v>
      </c>
      <c r="AS31" s="21">
        <v>-0.99999999999999756</v>
      </c>
      <c r="AT31" s="21">
        <v>-0.99999999999999756</v>
      </c>
      <c r="AU31" s="21">
        <v>-0.18659529418404353</v>
      </c>
      <c r="AV31" s="21">
        <v>46.918509867011565</v>
      </c>
      <c r="AW31" s="21">
        <v>36.302764719129243</v>
      </c>
      <c r="AX31" s="21">
        <v>0.25715622644284036</v>
      </c>
      <c r="AY31" s="21">
        <v>-34.251304903482726</v>
      </c>
      <c r="AZ31">
        <v>1393.1621209738475</v>
      </c>
    </row>
    <row r="32" spans="1:52" x14ac:dyDescent="0.25">
      <c r="A32">
        <v>4536</v>
      </c>
      <c r="B32" t="s">
        <v>2198</v>
      </c>
      <c r="C32" s="21">
        <v>3.7355939288359372</v>
      </c>
      <c r="D32" s="21">
        <v>0</v>
      </c>
      <c r="E32" s="21">
        <v>0.68726558717806241</v>
      </c>
      <c r="F32" s="21">
        <v>0.68726558717806241</v>
      </c>
      <c r="G32" s="21">
        <v>0.87679085651668476</v>
      </c>
      <c r="H32" s="21">
        <v>0</v>
      </c>
      <c r="I32" s="21">
        <v>52.607451391001064</v>
      </c>
      <c r="J32" s="21">
        <v>0.87679085651668476</v>
      </c>
      <c r="K32" s="21">
        <v>-0.99999999999999933</v>
      </c>
      <c r="L32" s="21">
        <v>-0.99999999999999933</v>
      </c>
      <c r="M32" s="21">
        <v>17.53581713033369</v>
      </c>
      <c r="N32" s="21">
        <v>57.030310907015107</v>
      </c>
      <c r="O32" s="21">
        <v>0.466179908152419</v>
      </c>
      <c r="P32" s="21">
        <v>-9.1175736442274488E-2</v>
      </c>
      <c r="Q32" s="21">
        <v>4.4433017691235546E-2</v>
      </c>
      <c r="R32" s="21">
        <v>0.3333333333333332</v>
      </c>
      <c r="S32" s="21">
        <v>0.39325867320065416</v>
      </c>
      <c r="T32" s="21">
        <v>0.49091505719532874</v>
      </c>
      <c r="U32" s="21">
        <v>4.21675402022611E-2</v>
      </c>
      <c r="V32" s="21">
        <v>15.315349896595695</v>
      </c>
      <c r="W32" s="21">
        <v>2.1263919598795042</v>
      </c>
      <c r="X32" s="21">
        <v>-0.99999999999999933</v>
      </c>
      <c r="Y32" s="21">
        <v>-0.99999999999999933</v>
      </c>
      <c r="Z32" s="21">
        <v>56.615653154700588</v>
      </c>
      <c r="AA32" s="21">
        <v>0.35363691444556444</v>
      </c>
      <c r="AB32" s="21">
        <v>0.54709711433761987</v>
      </c>
      <c r="AC32" s="21">
        <v>-7.5616623974910702E-2</v>
      </c>
      <c r="AD32" s="21">
        <v>41.255870240413678</v>
      </c>
      <c r="AE32" s="21">
        <v>-0.99999999999999933</v>
      </c>
      <c r="AF32" s="21">
        <v>-0.99999999999999933</v>
      </c>
      <c r="AG32" s="21">
        <v>-0.99999999999999933</v>
      </c>
      <c r="AH32" s="21">
        <v>0</v>
      </c>
      <c r="AI32" s="21">
        <v>4.21675402022611E-2</v>
      </c>
      <c r="AJ32" s="21">
        <v>-0.10311661377800217</v>
      </c>
      <c r="AK32" s="21">
        <v>0.24666899698836289</v>
      </c>
      <c r="AL32" s="21">
        <v>-0.11554175847784864</v>
      </c>
      <c r="AM32" s="21">
        <v>-0.29527035587517586</v>
      </c>
      <c r="AN32" s="21">
        <v>-3.4041270308362268</v>
      </c>
      <c r="AO32" s="21">
        <v>-6.1484139119375847</v>
      </c>
      <c r="AP32" s="21">
        <v>67.922801287596783</v>
      </c>
      <c r="AQ32" s="21">
        <v>1.2596746039315776</v>
      </c>
      <c r="AR32" s="21">
        <v>3.0031828163961887</v>
      </c>
      <c r="AS32" s="21">
        <v>-0.99999999999999933</v>
      </c>
      <c r="AT32" s="21">
        <v>-0.99999999999999933</v>
      </c>
      <c r="AU32" s="21">
        <v>0.73169860486929794</v>
      </c>
      <c r="AV32" s="21">
        <v>107.49755014977809</v>
      </c>
      <c r="AW32" s="21">
        <v>111.7143041700042</v>
      </c>
      <c r="AX32" s="21">
        <v>0.64817678165674475</v>
      </c>
      <c r="AY32" s="21">
        <v>81.937348475565159</v>
      </c>
      <c r="AZ32">
        <v>1582.8932021303328</v>
      </c>
    </row>
    <row r="33" spans="1:52" x14ac:dyDescent="0.25">
      <c r="A33">
        <v>4646</v>
      </c>
      <c r="B33" t="s">
        <v>2264</v>
      </c>
      <c r="C33" s="21">
        <v>4.3490009998535193</v>
      </c>
      <c r="D33" s="21">
        <v>0</v>
      </c>
      <c r="E33" s="21">
        <v>-0.1354296425477034</v>
      </c>
      <c r="F33" s="21">
        <v>-0.1354296425477034</v>
      </c>
      <c r="G33" s="21">
        <v>-4.2896757046875233E-2</v>
      </c>
      <c r="H33" s="21">
        <v>0</v>
      </c>
      <c r="I33" s="21">
        <v>-2.5738054228125211</v>
      </c>
      <c r="J33" s="21">
        <v>-4.2896757046875233E-2</v>
      </c>
      <c r="K33" s="21">
        <v>-1.0000000000000013</v>
      </c>
      <c r="L33" s="21">
        <v>-1.0000000000000013</v>
      </c>
      <c r="M33" s="21">
        <v>-0.85793514093750545</v>
      </c>
      <c r="N33" s="21">
        <v>1.6397659344932984</v>
      </c>
      <c r="O33" s="21">
        <v>4.3626147723477171E-2</v>
      </c>
      <c r="P33" s="21">
        <v>-0.38671916646966303</v>
      </c>
      <c r="Q33" s="21">
        <v>-0.11363500854617843</v>
      </c>
      <c r="R33" s="21">
        <v>0.3333333333333337</v>
      </c>
      <c r="S33" s="21">
        <v>0.12814545310811459</v>
      </c>
      <c r="T33" s="21">
        <v>0.32805567560747839</v>
      </c>
      <c r="U33" s="21">
        <v>-8.3516440778063722E-2</v>
      </c>
      <c r="V33" s="21">
        <v>29.956591132709555</v>
      </c>
      <c r="W33" s="21">
        <v>1.1103117210246354</v>
      </c>
      <c r="X33" s="21">
        <v>-1.0000000000000013</v>
      </c>
      <c r="Y33" s="21">
        <v>-1.0000000000000013</v>
      </c>
      <c r="Z33" s="21">
        <v>52.008117421546366</v>
      </c>
      <c r="AA33" s="21">
        <v>0.13328576242146845</v>
      </c>
      <c r="AB33" s="21">
        <v>9.3913150888361857E-3</v>
      </c>
      <c r="AC33" s="21">
        <v>0.30062614843735647</v>
      </c>
      <c r="AD33" s="21">
        <v>22.165161297383058</v>
      </c>
      <c r="AE33" s="21">
        <v>-1.0000000000000013</v>
      </c>
      <c r="AF33" s="21">
        <v>-1.0000000000000013</v>
      </c>
      <c r="AG33" s="21">
        <v>-1.0000000000000013</v>
      </c>
      <c r="AH33" s="21">
        <v>0</v>
      </c>
      <c r="AI33" s="21">
        <v>-8.3516440778063722E-2</v>
      </c>
      <c r="AJ33" s="21">
        <v>0.16704498499695158</v>
      </c>
      <c r="AK33" s="21">
        <v>-4.4726742815277179E-2</v>
      </c>
      <c r="AL33" s="21">
        <v>-9.9930743572589964E-2</v>
      </c>
      <c r="AM33" s="21">
        <v>0.10668500864855114</v>
      </c>
      <c r="AN33" s="21">
        <v>-1.6630436643299922</v>
      </c>
      <c r="AO33" s="21">
        <v>2.4434915021373929</v>
      </c>
      <c r="AP33" s="21">
        <v>27.382785709897021</v>
      </c>
      <c r="AQ33" s="21">
        <v>0.70601802127086233</v>
      </c>
      <c r="AR33" s="21">
        <v>1.0674149639777601</v>
      </c>
      <c r="AS33" s="21">
        <v>-1.0000000000000013</v>
      </c>
      <c r="AT33" s="21">
        <v>-1.0000000000000013</v>
      </c>
      <c r="AU33" s="21">
        <v>-0.24906465109388187</v>
      </c>
      <c r="AV33" s="21">
        <v>56.091374858177105</v>
      </c>
      <c r="AW33" s="21">
        <v>47.739730780370735</v>
      </c>
      <c r="AX33" s="21">
        <v>0.28082338865573753</v>
      </c>
      <c r="AY33" s="21">
        <v>-18.377646375136738</v>
      </c>
      <c r="AZ33">
        <v>1516.4976222557996</v>
      </c>
    </row>
    <row r="34" spans="1:52" x14ac:dyDescent="0.25">
      <c r="A34">
        <v>4818</v>
      </c>
      <c r="B34" t="s">
        <v>2350</v>
      </c>
      <c r="C34" s="21">
        <v>6.0624211991734356</v>
      </c>
      <c r="D34" s="21">
        <v>0</v>
      </c>
      <c r="E34" s="21">
        <v>-0.26000882384289759</v>
      </c>
      <c r="F34" s="21">
        <v>-0.26000882384289759</v>
      </c>
      <c r="G34" s="21">
        <v>0.3089286823271708</v>
      </c>
      <c r="H34" s="21">
        <v>0</v>
      </c>
      <c r="I34" s="21">
        <v>18.535720939630249</v>
      </c>
      <c r="J34" s="21">
        <v>0.3089286823271708</v>
      </c>
      <c r="K34" s="21">
        <v>-1.000000000000004</v>
      </c>
      <c r="L34" s="21">
        <v>-1.000000000000004</v>
      </c>
      <c r="M34" s="21">
        <v>6.1785736465434136</v>
      </c>
      <c r="N34" s="21">
        <v>24.338133314960775</v>
      </c>
      <c r="O34" s="21">
        <v>1.0630243552272316</v>
      </c>
      <c r="P34" s="21">
        <v>-0.19150480479645754</v>
      </c>
      <c r="Q34" s="21">
        <v>-4.0711452295147096E-2</v>
      </c>
      <c r="R34" s="21">
        <v>0.33333333333333459</v>
      </c>
      <c r="S34" s="21">
        <v>0.30244497025464145</v>
      </c>
      <c r="T34" s="21">
        <v>0.30740901228723266</v>
      </c>
      <c r="U34" s="21">
        <v>-1.1454710376275885E-2</v>
      </c>
      <c r="V34" s="21">
        <v>24.912156926870466</v>
      </c>
      <c r="W34" s="21">
        <v>1.4568690450733868</v>
      </c>
      <c r="X34" s="21">
        <v>-1.000000000000004</v>
      </c>
      <c r="Y34" s="21">
        <v>-1.000000000000004</v>
      </c>
      <c r="Z34" s="21">
        <v>72.929574776935908</v>
      </c>
      <c r="AA34" s="21">
        <v>0.50804576702939652</v>
      </c>
      <c r="AB34" s="21">
        <v>-0.11303671903037149</v>
      </c>
      <c r="AC34" s="21">
        <v>0.56615353804818569</v>
      </c>
      <c r="AD34" s="21">
        <v>48.058129302360541</v>
      </c>
      <c r="AE34" s="21">
        <v>-1.000000000000004</v>
      </c>
      <c r="AF34" s="21">
        <v>-1.000000000000004</v>
      </c>
      <c r="AG34" s="21">
        <v>-1.000000000000004</v>
      </c>
      <c r="AH34" s="21">
        <v>0</v>
      </c>
      <c r="AI34" s="21">
        <v>-1.1454710376275885E-2</v>
      </c>
      <c r="AJ34" s="21">
        <v>-7.1622285682906905E-2</v>
      </c>
      <c r="AK34" s="21">
        <v>3.226033628138749E-2</v>
      </c>
      <c r="AL34" s="21">
        <v>-3.3214734936401993E-2</v>
      </c>
      <c r="AM34" s="21">
        <v>0.64238377592904017</v>
      </c>
      <c r="AN34" s="21">
        <v>-1.1884798018245846</v>
      </c>
      <c r="AO34" s="21">
        <v>16.220896079632936</v>
      </c>
      <c r="AP34" s="21">
        <v>43.447877866500725</v>
      </c>
      <c r="AQ34" s="21">
        <v>0.93173260549893311</v>
      </c>
      <c r="AR34" s="21">
        <v>1.7657977274005585</v>
      </c>
      <c r="AS34" s="21">
        <v>-1.000000000000004</v>
      </c>
      <c r="AT34" s="21">
        <v>-1.000000000000004</v>
      </c>
      <c r="AU34" s="21">
        <v>-0.3007202761380447</v>
      </c>
      <c r="AV34" s="21">
        <v>113.48860417152957</v>
      </c>
      <c r="AW34" s="21">
        <v>112.34313313390197</v>
      </c>
      <c r="AX34" s="21">
        <v>0.193118416977797</v>
      </c>
      <c r="AY34" s="21">
        <v>76.752990277762848</v>
      </c>
      <c r="AZ34">
        <v>1479.3125483622227</v>
      </c>
    </row>
    <row r="35" spans="1:52" x14ac:dyDescent="0.25">
      <c r="A35">
        <v>5041</v>
      </c>
      <c r="B35" t="s">
        <v>2440</v>
      </c>
      <c r="C35" s="21">
        <v>6.3845137500971463</v>
      </c>
      <c r="D35" s="21">
        <v>0</v>
      </c>
      <c r="E35" s="21">
        <v>-0.37975363879055896</v>
      </c>
      <c r="F35" s="21">
        <v>-0.37975363879055896</v>
      </c>
      <c r="G35" s="21">
        <v>-6.8134463564801462E-2</v>
      </c>
      <c r="H35" s="21">
        <v>0</v>
      </c>
      <c r="I35" s="21">
        <v>-4.088067813888089</v>
      </c>
      <c r="J35" s="21">
        <v>-6.8134463564801462E-2</v>
      </c>
      <c r="K35" s="21">
        <v>-0.99999999999999822</v>
      </c>
      <c r="L35" s="21">
        <v>-0.99999999999999822</v>
      </c>
      <c r="M35" s="21">
        <v>-1.3626892712960292</v>
      </c>
      <c r="N35" s="21">
        <v>1.9166922974185057</v>
      </c>
      <c r="O35" s="21">
        <v>-0.27852414238257156</v>
      </c>
      <c r="P35" s="21">
        <v>-0.89393151907095714</v>
      </c>
      <c r="Q35" s="21">
        <v>-0.25858804189211521</v>
      </c>
      <c r="R35" s="21">
        <v>0.33333333333333315</v>
      </c>
      <c r="S35" s="21">
        <v>0.13461519874365038</v>
      </c>
      <c r="T35" s="21">
        <v>0.10548396587075375</v>
      </c>
      <c r="U35" s="21">
        <v>2.5312624982230802E-2</v>
      </c>
      <c r="V35" s="21">
        <v>26.675183459790794</v>
      </c>
      <c r="W35" s="21">
        <v>0.9111764744285018</v>
      </c>
      <c r="X35" s="21">
        <v>-0.99999999999999822</v>
      </c>
      <c r="Y35" s="21">
        <v>-0.99999999999999822</v>
      </c>
      <c r="Z35" s="21">
        <v>60.312494875423702</v>
      </c>
      <c r="AA35" s="21">
        <v>0.24580063268193925</v>
      </c>
      <c r="AB35" s="21">
        <v>-1.7550119068269546E-3</v>
      </c>
      <c r="AC35" s="21">
        <v>0.43387236837538867</v>
      </c>
      <c r="AD35" s="21">
        <v>33.895899457525026</v>
      </c>
      <c r="AE35" s="21">
        <v>-0.99999999999999822</v>
      </c>
      <c r="AF35" s="21">
        <v>-0.99999999999999822</v>
      </c>
      <c r="AG35" s="21">
        <v>-0.99999999999999822</v>
      </c>
      <c r="AH35" s="21">
        <v>0</v>
      </c>
      <c r="AI35" s="21">
        <v>2.5312624982230802E-2</v>
      </c>
      <c r="AJ35" s="21">
        <v>0.38772693216517051</v>
      </c>
      <c r="AK35" s="21">
        <v>-7.0370503513518274E-4</v>
      </c>
      <c r="AL35" s="21">
        <v>-3.4657462863786126E-2</v>
      </c>
      <c r="AM35" s="21">
        <v>-0.31468418195646752</v>
      </c>
      <c r="AN35" s="21">
        <v>1.0721980892312013</v>
      </c>
      <c r="AO35" s="21">
        <v>-7.8706230740873622</v>
      </c>
      <c r="AP35" s="21">
        <v>22.587115645902696</v>
      </c>
      <c r="AQ35" s="21">
        <v>0.59874512292996784</v>
      </c>
      <c r="AR35" s="21">
        <v>0.84304201086370101</v>
      </c>
      <c r="AS35" s="21">
        <v>-0.99999999999999822</v>
      </c>
      <c r="AT35" s="21">
        <v>-0.99999999999999822</v>
      </c>
      <c r="AU35" s="21">
        <v>-0.63834168068267405</v>
      </c>
      <c r="AV35" s="21">
        <v>54.35856409875484</v>
      </c>
      <c r="AW35" s="21">
        <v>56.889826596977947</v>
      </c>
      <c r="AX35" s="21">
        <v>0.15693697301878912</v>
      </c>
      <c r="AY35" s="21">
        <v>-13.623441351401031</v>
      </c>
      <c r="AZ35">
        <v>1425.4797541531473</v>
      </c>
    </row>
    <row r="36" spans="1:52" x14ac:dyDescent="0.25">
      <c r="A36">
        <v>5434</v>
      </c>
      <c r="B36" t="s">
        <v>754</v>
      </c>
      <c r="C36" s="21">
        <v>3.8121919459027827</v>
      </c>
      <c r="D36" s="21">
        <v>0</v>
      </c>
      <c r="E36" s="21">
        <v>-4.7518214525995528E-2</v>
      </c>
      <c r="F36" s="21">
        <v>-4.7518214525995528E-2</v>
      </c>
      <c r="G36" s="21">
        <v>-1.6233396789953836E-2</v>
      </c>
      <c r="H36" s="21">
        <v>0</v>
      </c>
      <c r="I36" s="21">
        <v>-0.97400380739722714</v>
      </c>
      <c r="J36" s="21">
        <v>-1.6233396789953836E-2</v>
      </c>
      <c r="K36" s="21">
        <v>-1.0000000000000007</v>
      </c>
      <c r="L36" s="21">
        <v>-1.0000000000000007</v>
      </c>
      <c r="M36" s="21">
        <v>-0.32466793579907582</v>
      </c>
      <c r="N36" s="21">
        <v>2.7906699239795616</v>
      </c>
      <c r="O36" s="21">
        <v>0.26865436936172815</v>
      </c>
      <c r="P36" s="21">
        <v>1.7821644834050545</v>
      </c>
      <c r="Q36" s="21">
        <v>0.48047420556043768</v>
      </c>
      <c r="R36" s="21">
        <v>0.33333333333333365</v>
      </c>
      <c r="S36" s="21">
        <v>0.31770406416473512</v>
      </c>
      <c r="T36" s="21">
        <v>0.24573588600625379</v>
      </c>
      <c r="U36" s="21">
        <v>3.3672249069331861E-2</v>
      </c>
      <c r="V36" s="21">
        <v>37.867157174544339</v>
      </c>
      <c r="W36" s="21">
        <v>1.8366185635604291</v>
      </c>
      <c r="X36" s="21">
        <v>-1.0000000000000007</v>
      </c>
      <c r="Y36" s="21">
        <v>-1.0000000000000007</v>
      </c>
      <c r="Z36" s="21">
        <v>55.88683665109054</v>
      </c>
      <c r="AA36" s="21">
        <v>0.2317404117591125</v>
      </c>
      <c r="AB36" s="21">
        <v>-0.19342156484569251</v>
      </c>
      <c r="AC36" s="21">
        <v>0.31246525850629592</v>
      </c>
      <c r="AD36" s="21">
        <v>17.539205270985782</v>
      </c>
      <c r="AE36" s="21">
        <v>-1.0000000000000007</v>
      </c>
      <c r="AF36" s="21">
        <v>-1.0000000000000007</v>
      </c>
      <c r="AG36" s="21">
        <v>-1.0000000000000007</v>
      </c>
      <c r="AH36" s="21">
        <v>0</v>
      </c>
      <c r="AI36" s="21">
        <v>3.3672249069331861E-2</v>
      </c>
      <c r="AJ36" s="21">
        <v>-2.3933595667424701E-4</v>
      </c>
      <c r="AK36" s="21">
        <v>6.1751045463516674E-2</v>
      </c>
      <c r="AL36" s="21">
        <v>0.21510214417172122</v>
      </c>
      <c r="AM36" s="21">
        <v>0.21486288859822295</v>
      </c>
      <c r="AN36" s="21">
        <v>5.3763569245096594</v>
      </c>
      <c r="AO36" s="21">
        <v>5.6803274422731569</v>
      </c>
      <c r="AP36" s="21">
        <v>36.893153367147086</v>
      </c>
      <c r="AQ36" s="21">
        <v>0.93044553257365403</v>
      </c>
      <c r="AR36" s="21">
        <v>1.8203851667704751</v>
      </c>
      <c r="AS36" s="21">
        <v>-1.0000000000000007</v>
      </c>
      <c r="AT36" s="21">
        <v>-1.0000000000000007</v>
      </c>
      <c r="AU36" s="21">
        <v>0.43295599103444227</v>
      </c>
      <c r="AV36" s="21">
        <v>64.357834017343251</v>
      </c>
      <c r="AW36" s="21">
        <v>67.725058924276439</v>
      </c>
      <c r="AX36" s="21">
        <v>2.8346066272897978E-2</v>
      </c>
      <c r="AY36" s="21">
        <v>12.206285683945211</v>
      </c>
      <c r="AZ36">
        <v>1496.8237709416514</v>
      </c>
    </row>
    <row r="37" spans="1:52" x14ac:dyDescent="0.25">
      <c r="A37">
        <v>5576</v>
      </c>
      <c r="B37" t="s">
        <v>2733</v>
      </c>
      <c r="C37" s="21">
        <v>5.6871341362834702</v>
      </c>
      <c r="D37" s="21">
        <v>0</v>
      </c>
      <c r="E37" s="21">
        <v>-0.14001608357379555</v>
      </c>
      <c r="F37" s="21">
        <v>-0.14001608357379555</v>
      </c>
      <c r="G37" s="21">
        <v>0.11889665558607576</v>
      </c>
      <c r="H37" s="21">
        <v>0</v>
      </c>
      <c r="I37" s="21">
        <v>7.1337993351645466</v>
      </c>
      <c r="J37" s="21">
        <v>0.11889665558607576</v>
      </c>
      <c r="K37" s="21">
        <v>-1.0000000000000024</v>
      </c>
      <c r="L37" s="21">
        <v>-1.0000000000000024</v>
      </c>
      <c r="M37" s="21">
        <v>2.3779331117215152</v>
      </c>
      <c r="N37" s="21">
        <v>12.680917387874224</v>
      </c>
      <c r="O37" s="21">
        <v>-0.76100901998475556</v>
      </c>
      <c r="P37" s="21">
        <v>-4.1136504641411886E-2</v>
      </c>
      <c r="Q37" s="21">
        <v>-9.0850125876460769E-2</v>
      </c>
      <c r="R37" s="21">
        <v>0.33333333333333415</v>
      </c>
      <c r="S37" s="21">
        <v>0.15983860947155762</v>
      </c>
      <c r="T37" s="21">
        <v>0.31744436084446359</v>
      </c>
      <c r="U37" s="21">
        <v>-8.3421921284540373E-2</v>
      </c>
      <c r="V37" s="21">
        <v>24.331909071149575</v>
      </c>
      <c r="W37" s="21">
        <v>0.9700264790276526</v>
      </c>
      <c r="X37" s="21">
        <v>-1.0000000000000024</v>
      </c>
      <c r="Y37" s="21">
        <v>-1.0000000000000024</v>
      </c>
      <c r="Z37" s="21">
        <v>15.936036502948895</v>
      </c>
      <c r="AA37" s="21">
        <v>-0.22200369343774107</v>
      </c>
      <c r="AB37" s="21">
        <v>-6.8547894145236557E-2</v>
      </c>
      <c r="AC37" s="21">
        <v>0.12445113873649377</v>
      </c>
      <c r="AD37" s="21">
        <v>-8.3050224423241943</v>
      </c>
      <c r="AE37" s="21">
        <v>-1.0000000000000024</v>
      </c>
      <c r="AF37" s="21">
        <v>-1.0000000000000024</v>
      </c>
      <c r="AG37" s="21">
        <v>-1.0000000000000024</v>
      </c>
      <c r="AH37" s="21">
        <v>0</v>
      </c>
      <c r="AI37" s="21">
        <v>-8.3421921284540373E-2</v>
      </c>
      <c r="AJ37" s="21">
        <v>-0.22501973367170647</v>
      </c>
      <c r="AK37" s="21">
        <v>0.5820161763841325</v>
      </c>
      <c r="AL37" s="21">
        <v>-2.8260283827592839E-3</v>
      </c>
      <c r="AM37" s="21">
        <v>0.67988436666350005</v>
      </c>
      <c r="AN37" s="21">
        <v>-1.1957493779275143</v>
      </c>
      <c r="AO37" s="21">
        <v>19.907190048508166</v>
      </c>
      <c r="AP37" s="21">
        <v>31.465708406314114</v>
      </c>
      <c r="AQ37" s="21">
        <v>0.72719438236481482</v>
      </c>
      <c r="AR37" s="21">
        <v>1.088923134613728</v>
      </c>
      <c r="AS37" s="21">
        <v>-1.0000000000000024</v>
      </c>
      <c r="AT37" s="21">
        <v>-1.0000000000000024</v>
      </c>
      <c r="AU37" s="21">
        <v>-0.23086620945025629</v>
      </c>
      <c r="AV37" s="21">
        <v>48.524143939331296</v>
      </c>
      <c r="AW37" s="21">
        <v>40.181951810877266</v>
      </c>
      <c r="AX37" s="21">
        <v>0.30583796160842197</v>
      </c>
      <c r="AY37" s="21">
        <v>12.433275181129883</v>
      </c>
      <c r="AZ37">
        <v>1572.8729963352471</v>
      </c>
    </row>
    <row r="38" spans="1:52" x14ac:dyDescent="0.25">
      <c r="A38">
        <v>5638</v>
      </c>
      <c r="B38" t="s">
        <v>2773</v>
      </c>
      <c r="C38" s="21">
        <v>3.8286485524418596</v>
      </c>
      <c r="D38" s="21">
        <v>0</v>
      </c>
      <c r="E38" s="21">
        <v>0.39765461233649702</v>
      </c>
      <c r="F38" s="21">
        <v>0.39765461233649702</v>
      </c>
      <c r="G38" s="21">
        <v>0.565502593596516</v>
      </c>
      <c r="H38" s="21">
        <v>0</v>
      </c>
      <c r="I38" s="21">
        <v>33.930155615790937</v>
      </c>
      <c r="J38" s="21">
        <v>0.565502593596516</v>
      </c>
      <c r="K38" s="21">
        <v>-1.0000000000000007</v>
      </c>
      <c r="L38" s="21">
        <v>-1.0000000000000007</v>
      </c>
      <c r="M38" s="21">
        <v>11.310051871930318</v>
      </c>
      <c r="N38" s="21">
        <v>38.156458780569324</v>
      </c>
      <c r="O38" s="21">
        <v>3.0655227868030002</v>
      </c>
      <c r="P38" s="21">
        <v>6.787927555122715E-2</v>
      </c>
      <c r="Q38" s="21">
        <v>0.32350294283549091</v>
      </c>
      <c r="R38" s="21">
        <v>0.33333333333333348</v>
      </c>
      <c r="S38" s="21">
        <v>0.38456970376431948</v>
      </c>
      <c r="T38" s="21">
        <v>0.69233922016318827</v>
      </c>
      <c r="U38" s="21">
        <v>5.6792264928990123E-2</v>
      </c>
      <c r="V38" s="21">
        <v>36.06127714373261</v>
      </c>
      <c r="W38" s="21">
        <v>3.3137472841588163</v>
      </c>
      <c r="X38" s="21">
        <v>-1.0000000000000007</v>
      </c>
      <c r="Y38" s="21">
        <v>-1.0000000000000007</v>
      </c>
      <c r="Z38" s="21">
        <v>54.813546869439051</v>
      </c>
      <c r="AA38" s="21">
        <v>-4.1683454643465789E-3</v>
      </c>
      <c r="AB38" s="21">
        <v>0.42867881740689512</v>
      </c>
      <c r="AC38" s="21">
        <v>-5.5935136285129222E-2</v>
      </c>
      <c r="AD38" s="21">
        <v>18.428766782870969</v>
      </c>
      <c r="AE38" s="21">
        <v>-1.0000000000000007</v>
      </c>
      <c r="AF38" s="21">
        <v>-1.0000000000000007</v>
      </c>
      <c r="AG38" s="21">
        <v>-1.0000000000000007</v>
      </c>
      <c r="AH38" s="21">
        <v>0</v>
      </c>
      <c r="AI38" s="21">
        <v>5.6792264928990123E-2</v>
      </c>
      <c r="AJ38" s="21">
        <v>-0.14024282959206139</v>
      </c>
      <c r="AK38" s="21">
        <v>0.12676513925352967</v>
      </c>
      <c r="AL38" s="21">
        <v>-0.38017423306436715</v>
      </c>
      <c r="AM38" s="21">
        <v>0.14753246034259118</v>
      </c>
      <c r="AN38" s="21">
        <v>-10.205569974569485</v>
      </c>
      <c r="AO38" s="21">
        <v>4.3221372048324307</v>
      </c>
      <c r="AP38" s="21">
        <v>69.991432759523562</v>
      </c>
      <c r="AQ38" s="21">
        <v>1.4670345221898311</v>
      </c>
      <c r="AR38" s="21">
        <v>3.8792498777553344</v>
      </c>
      <c r="AS38" s="21">
        <v>-1.0000000000000007</v>
      </c>
      <c r="AT38" s="21">
        <v>-1.0000000000000007</v>
      </c>
      <c r="AU38" s="21">
        <v>0.72115755517198821</v>
      </c>
      <c r="AV38" s="21">
        <v>97.292142854840776</v>
      </c>
      <c r="AW38" s="21">
        <v>102.97136934773981</v>
      </c>
      <c r="AX38" s="21">
        <v>0.21255431704396238</v>
      </c>
      <c r="AY38" s="21">
        <v>42.61316086263318</v>
      </c>
      <c r="AZ38">
        <v>1445.7316721411048</v>
      </c>
    </row>
    <row r="39" spans="1:52" x14ac:dyDescent="0.25">
      <c r="A39">
        <v>5690</v>
      </c>
      <c r="B39" t="s">
        <v>2807</v>
      </c>
      <c r="C39" s="21">
        <v>5.1042194116119335</v>
      </c>
      <c r="D39" s="21">
        <v>0</v>
      </c>
      <c r="E39" s="21">
        <v>2.2304328566371656</v>
      </c>
      <c r="F39" s="21">
        <v>2.2304328566371656</v>
      </c>
      <c r="G39" s="21">
        <v>0.20504967289687226</v>
      </c>
      <c r="H39" s="21">
        <v>0</v>
      </c>
      <c r="I39" s="21">
        <v>12.302980373812336</v>
      </c>
      <c r="J39" s="21">
        <v>0.20504967289687226</v>
      </c>
      <c r="K39" s="21">
        <v>-0.99999999999999978</v>
      </c>
      <c r="L39" s="21">
        <v>-0.99999999999999978</v>
      </c>
      <c r="M39" s="21">
        <v>4.100993457937447</v>
      </c>
      <c r="N39" s="21">
        <v>19.637632642061437</v>
      </c>
      <c r="O39" s="21">
        <v>0.3126907195450539</v>
      </c>
      <c r="P39" s="21">
        <v>1.5033724576978444</v>
      </c>
      <c r="Q39" s="21">
        <v>0.43596010116880146</v>
      </c>
      <c r="R39" s="21">
        <v>0.33333333333333348</v>
      </c>
      <c r="S39" s="21">
        <v>0.40450087905068421</v>
      </c>
      <c r="T39" s="21">
        <v>0.48518978337908802</v>
      </c>
      <c r="U39" s="21">
        <v>-1.2330398397159888E-2</v>
      </c>
      <c r="V39" s="21">
        <v>40.225756978762966</v>
      </c>
      <c r="W39" s="21">
        <v>2.4707288283378892</v>
      </c>
      <c r="X39" s="21">
        <v>-0.99999999999999978</v>
      </c>
      <c r="Y39" s="21">
        <v>-0.99999999999999978</v>
      </c>
      <c r="Z39" s="21">
        <v>99.804574038127384</v>
      </c>
      <c r="AA39" s="21">
        <v>0.58951807516585286</v>
      </c>
      <c r="AB39" s="21">
        <v>0.24840492849459156</v>
      </c>
      <c r="AC39" s="21">
        <v>0.34493413550346896</v>
      </c>
      <c r="AD39" s="21">
        <v>59.142856958195672</v>
      </c>
      <c r="AE39" s="21">
        <v>-0.99999999999999978</v>
      </c>
      <c r="AF39" s="21">
        <v>-0.99999999999999978</v>
      </c>
      <c r="AG39" s="21">
        <v>-0.99999999999999978</v>
      </c>
      <c r="AH39" s="21">
        <v>0</v>
      </c>
      <c r="AI39" s="21">
        <v>-1.2330398397159888E-2</v>
      </c>
      <c r="AJ39" s="21">
        <v>-8.6987155026376859E-3</v>
      </c>
      <c r="AK39" s="21">
        <v>-3.6953569681968931E-2</v>
      </c>
      <c r="AL39" s="21">
        <v>-0.19529575314271622</v>
      </c>
      <c r="AM39" s="21">
        <v>0.9899409951087067</v>
      </c>
      <c r="AN39" s="21">
        <v>-4.9258874060810927</v>
      </c>
      <c r="AO39" s="21">
        <v>24.563757029307833</v>
      </c>
      <c r="AP39" s="21">
        <v>52.52873735257527</v>
      </c>
      <c r="AQ39" s="21">
        <v>1.2106935973659467</v>
      </c>
      <c r="AR39" s="21">
        <v>2.6757785012347624</v>
      </c>
      <c r="AS39" s="21">
        <v>-0.99999999999999978</v>
      </c>
      <c r="AT39" s="21">
        <v>-0.99999999999999978</v>
      </c>
      <c r="AU39" s="21">
        <v>2.6663929578059675</v>
      </c>
      <c r="AV39" s="21">
        <v>144.00596370949668</v>
      </c>
      <c r="AW39" s="21">
        <v>142.77292386978067</v>
      </c>
      <c r="AX39" s="21">
        <v>0.5688740746340788</v>
      </c>
      <c r="AY39" s="21">
        <v>92.39059790696777</v>
      </c>
      <c r="AZ39">
        <v>1510.003892095232</v>
      </c>
    </row>
    <row r="40" spans="1:52" x14ac:dyDescent="0.25">
      <c r="A40">
        <v>5809</v>
      </c>
      <c r="B40" t="s">
        <v>2869</v>
      </c>
      <c r="C40" s="21">
        <v>4.7880334127105257</v>
      </c>
      <c r="D40" s="21">
        <v>0</v>
      </c>
      <c r="E40" s="21">
        <v>-0.11816757695794256</v>
      </c>
      <c r="F40" s="21">
        <v>-0.11816757695794256</v>
      </c>
      <c r="G40" s="21">
        <v>0.34528091693175911</v>
      </c>
      <c r="H40" s="21">
        <v>0</v>
      </c>
      <c r="I40" s="21">
        <v>20.716855015905555</v>
      </c>
      <c r="J40" s="21">
        <v>0.34528091693175911</v>
      </c>
      <c r="K40" s="21">
        <v>-1.0000000000000007</v>
      </c>
      <c r="L40" s="21">
        <v>-1.0000000000000007</v>
      </c>
      <c r="M40" s="21">
        <v>6.9056183386351835</v>
      </c>
      <c r="N40" s="21">
        <v>25.386720851658126</v>
      </c>
      <c r="O40" s="21">
        <v>1.4633477562464516</v>
      </c>
      <c r="P40" s="21">
        <v>3.166316862698762E-3</v>
      </c>
      <c r="Q40" s="21">
        <v>0.17465105460260627</v>
      </c>
      <c r="R40" s="21">
        <v>0.33333333333333376</v>
      </c>
      <c r="S40" s="21">
        <v>0.19084582702198177</v>
      </c>
      <c r="T40" s="21">
        <v>-0.22847738444006552</v>
      </c>
      <c r="U40" s="21">
        <v>1.9450101967072482E-3</v>
      </c>
      <c r="V40" s="21">
        <v>-1.9053652327920689</v>
      </c>
      <c r="W40" s="21">
        <v>-0.86582873946781369</v>
      </c>
      <c r="X40" s="21">
        <v>-1.0000000000000007</v>
      </c>
      <c r="Y40" s="21">
        <v>-1.0000000000000007</v>
      </c>
      <c r="Z40" s="21">
        <v>26.533515189153171</v>
      </c>
      <c r="AA40" s="21">
        <v>0.29287949266767443</v>
      </c>
      <c r="AB40" s="21">
        <v>0.22158533486870846</v>
      </c>
      <c r="AC40" s="21">
        <v>5.0819759810469461E-2</v>
      </c>
      <c r="AD40" s="21">
        <v>28.264229367342612</v>
      </c>
      <c r="AE40" s="21">
        <v>-1.0000000000000007</v>
      </c>
      <c r="AF40" s="21">
        <v>-1.0000000000000007</v>
      </c>
      <c r="AG40" s="21">
        <v>-1.0000000000000007</v>
      </c>
      <c r="AH40" s="21">
        <v>0</v>
      </c>
      <c r="AI40" s="21">
        <v>1.9450101967072482E-3</v>
      </c>
      <c r="AJ40" s="21">
        <v>7.1708404696856895E-2</v>
      </c>
      <c r="AK40" s="21">
        <v>0.43546157124492546</v>
      </c>
      <c r="AL40" s="21">
        <v>-0.4746234335924166</v>
      </c>
      <c r="AM40" s="21">
        <v>-6.7909489343880136E-2</v>
      </c>
      <c r="AN40" s="21">
        <v>-11.507043816326133</v>
      </c>
      <c r="AO40" s="21">
        <v>0.4795706226276244</v>
      </c>
      <c r="AP40" s="21">
        <v>18.811489783113473</v>
      </c>
      <c r="AQ40" s="21">
        <v>0.29764678611195727</v>
      </c>
      <c r="AR40" s="21">
        <v>-0.52054782253605469</v>
      </c>
      <c r="AS40" s="21">
        <v>-1.0000000000000007</v>
      </c>
      <c r="AT40" s="21">
        <v>-1.0000000000000007</v>
      </c>
      <c r="AU40" s="21">
        <v>5.6483477644663702E-2</v>
      </c>
      <c r="AV40" s="21">
        <v>52.399806663438909</v>
      </c>
      <c r="AW40" s="21">
        <v>52.594307683109648</v>
      </c>
      <c r="AX40" s="21">
        <v>9.6579716721222134E-2</v>
      </c>
      <c r="AY40" s="21">
        <v>32.010007371863793</v>
      </c>
      <c r="AZ40">
        <v>1459.5234923747646</v>
      </c>
    </row>
    <row r="41" spans="1:52" x14ac:dyDescent="0.25">
      <c r="A41">
        <v>5837</v>
      </c>
      <c r="B41" t="s">
        <v>2891</v>
      </c>
      <c r="C41" s="21">
        <v>3.7644638418911764</v>
      </c>
      <c r="D41" s="21">
        <v>0</v>
      </c>
      <c r="E41" s="21">
        <v>-0.60992090300757429</v>
      </c>
      <c r="F41" s="21">
        <v>-0.60992090300757429</v>
      </c>
      <c r="G41" s="21">
        <v>0.10178794085655565</v>
      </c>
      <c r="H41" s="21">
        <v>0</v>
      </c>
      <c r="I41" s="21">
        <v>6.1072764513933411</v>
      </c>
      <c r="J41" s="21">
        <v>0.10178794085655565</v>
      </c>
      <c r="K41" s="21">
        <v>-0.99999999999999933</v>
      </c>
      <c r="L41" s="21">
        <v>-0.99999999999999933</v>
      </c>
      <c r="M41" s="21">
        <v>2.0357588171311138</v>
      </c>
      <c r="N41" s="21">
        <v>9.2618193902769335</v>
      </c>
      <c r="O41" s="21">
        <v>25.986751072654606</v>
      </c>
      <c r="P41" s="21">
        <v>0.18100524933553222</v>
      </c>
      <c r="Q41" s="21">
        <v>2.5482076935122309</v>
      </c>
      <c r="R41" s="21">
        <v>0.33333333333333331</v>
      </c>
      <c r="S41" s="21">
        <v>0.35174907731398636</v>
      </c>
      <c r="T41" s="21">
        <v>-0.17238903344926795</v>
      </c>
      <c r="U41" s="21">
        <v>-6.4643631560333079E-2</v>
      </c>
      <c r="V41" s="21">
        <v>13.850472191246523</v>
      </c>
      <c r="W41" s="21">
        <v>-0.47570770938765305</v>
      </c>
      <c r="X41" s="21">
        <v>-0.99999999999999933</v>
      </c>
      <c r="Y41" s="21">
        <v>-0.99999999999999933</v>
      </c>
      <c r="Z41" s="21">
        <v>26.349056498905195</v>
      </c>
      <c r="AA41" s="21">
        <v>0.23591378864832857</v>
      </c>
      <c r="AB41" s="21">
        <v>3.3003854001502339E-2</v>
      </c>
      <c r="AC41" s="21">
        <v>-6.9910110366902339E-2</v>
      </c>
      <c r="AD41" s="21">
        <v>9.9503766141464443</v>
      </c>
      <c r="AE41" s="21">
        <v>-0.99999999999999933</v>
      </c>
      <c r="AF41" s="21">
        <v>-0.99999999999999933</v>
      </c>
      <c r="AG41" s="21">
        <v>-0.99999999999999933</v>
      </c>
      <c r="AH41" s="21">
        <v>0</v>
      </c>
      <c r="AI41" s="21">
        <v>-6.4643631560333079E-2</v>
      </c>
      <c r="AJ41" s="21">
        <v>0.26230526257180137</v>
      </c>
      <c r="AK41" s="21">
        <v>-0.13874224278388006</v>
      </c>
      <c r="AL41" s="21">
        <v>1.4566820712815973</v>
      </c>
      <c r="AM41" s="21">
        <v>-0.28364896573264464</v>
      </c>
      <c r="AN41" s="21">
        <v>37.728578094898936</v>
      </c>
      <c r="AO41" s="21">
        <v>-7.784935357235514</v>
      </c>
      <c r="AP41" s="21">
        <v>19.957748642639856</v>
      </c>
      <c r="AQ41" s="21">
        <v>0.44804974563771871</v>
      </c>
      <c r="AR41" s="21">
        <v>-0.37391976853109721</v>
      </c>
      <c r="AS41" s="21">
        <v>-0.99999999999999933</v>
      </c>
      <c r="AT41" s="21">
        <v>-0.99999999999999933</v>
      </c>
      <c r="AU41" s="21">
        <v>1.9382867905046568</v>
      </c>
      <c r="AV41" s="21">
        <v>27.825940531946628</v>
      </c>
      <c r="AW41" s="21">
        <v>21.361577375913317</v>
      </c>
      <c r="AX41" s="21">
        <v>-0.27186361894168559</v>
      </c>
      <c r="AY41" s="21">
        <v>-93.181081892592232</v>
      </c>
      <c r="AZ41">
        <v>1381.6883407409191</v>
      </c>
    </row>
    <row r="42" spans="1:52" x14ac:dyDescent="0.25">
      <c r="A42">
        <v>5906</v>
      </c>
      <c r="B42" t="s">
        <v>2940</v>
      </c>
      <c r="C42" s="21">
        <v>5.4075574033668934</v>
      </c>
      <c r="D42" s="21">
        <v>0</v>
      </c>
      <c r="E42" s="21">
        <v>0.10305262608272964</v>
      </c>
      <c r="F42" s="21">
        <v>0.10305262608272964</v>
      </c>
      <c r="G42" s="21">
        <v>-7.4611067023817132E-2</v>
      </c>
      <c r="H42" s="21">
        <v>0</v>
      </c>
      <c r="I42" s="21">
        <v>-4.4766640214290252</v>
      </c>
      <c r="J42" s="21">
        <v>-7.4611067023817132E-2</v>
      </c>
      <c r="K42" s="21">
        <v>-0.99999999999999578</v>
      </c>
      <c r="L42" s="21">
        <v>-0.99999999999999578</v>
      </c>
      <c r="M42" s="21">
        <v>-1.4922213404763423</v>
      </c>
      <c r="N42" s="21">
        <v>1.0339460080205978</v>
      </c>
      <c r="O42" s="21">
        <v>0.37976931089172022</v>
      </c>
      <c r="P42" s="21">
        <v>0.34528457222557862</v>
      </c>
      <c r="Q42" s="21">
        <v>0.18797413943339122</v>
      </c>
      <c r="R42" s="21">
        <v>0.33333333333333193</v>
      </c>
      <c r="S42" s="21">
        <v>0.3623674456844162</v>
      </c>
      <c r="T42" s="21">
        <v>-1.7913760822386601E-2</v>
      </c>
      <c r="U42" s="21">
        <v>-1.5978579379334903E-2</v>
      </c>
      <c r="V42" s="21">
        <v>29.456780233593733</v>
      </c>
      <c r="W42" s="21">
        <v>0.63181943882709379</v>
      </c>
      <c r="X42" s="21">
        <v>-0.99999999999999578</v>
      </c>
      <c r="Y42" s="21">
        <v>-0.99999999999999578</v>
      </c>
      <c r="Z42" s="21">
        <v>20.36330617773999</v>
      </c>
      <c r="AA42" s="21">
        <v>-5.822451475650349E-2</v>
      </c>
      <c r="AB42" s="21">
        <v>-7.5999553871316447E-2</v>
      </c>
      <c r="AC42" s="21">
        <v>-5.1404895277922941E-2</v>
      </c>
      <c r="AD42" s="21">
        <v>-9.281448195287151</v>
      </c>
      <c r="AE42" s="21">
        <v>-0.99999999999999578</v>
      </c>
      <c r="AF42" s="21">
        <v>-0.99999999999999578</v>
      </c>
      <c r="AG42" s="21">
        <v>-0.99999999999999578</v>
      </c>
      <c r="AH42" s="21">
        <v>0</v>
      </c>
      <c r="AI42" s="21">
        <v>-1.5978579379334903E-2</v>
      </c>
      <c r="AJ42" s="21">
        <v>0.31786082735533733</v>
      </c>
      <c r="AK42" s="21">
        <v>-4.6641028163590427E-2</v>
      </c>
      <c r="AL42" s="21">
        <v>0.5209735806971928</v>
      </c>
      <c r="AM42" s="21">
        <v>-0.23775906354474069</v>
      </c>
      <c r="AN42" s="21">
        <v>14.6136436542065</v>
      </c>
      <c r="AO42" s="21">
        <v>-6.1771817294364668</v>
      </c>
      <c r="AP42" s="21">
        <v>24.980116212164717</v>
      </c>
      <c r="AQ42" s="21">
        <v>0.66180843881602647</v>
      </c>
      <c r="AR42" s="21">
        <v>0.55720837180327676</v>
      </c>
      <c r="AS42" s="21">
        <v>-0.99999999999999578</v>
      </c>
      <c r="AT42" s="21">
        <v>-0.99999999999999578</v>
      </c>
      <c r="AU42" s="21">
        <v>0.29102676551612094</v>
      </c>
      <c r="AV42" s="21">
        <v>15.220070456324116</v>
      </c>
      <c r="AW42" s="21">
        <v>13.622212518390629</v>
      </c>
      <c r="AX42" s="21">
        <v>-0.18273335475063635</v>
      </c>
      <c r="AY42" s="21">
        <v>-109.41314924786622</v>
      </c>
      <c r="AZ42">
        <v>1291.8593114325008</v>
      </c>
    </row>
    <row r="43" spans="1:52" x14ac:dyDescent="0.25">
      <c r="A43">
        <v>5935</v>
      </c>
      <c r="B43" t="s">
        <v>2962</v>
      </c>
      <c r="C43" s="21">
        <v>2.5150207940296214</v>
      </c>
      <c r="D43" s="21">
        <v>0</v>
      </c>
      <c r="E43" s="21">
        <v>-3.2910809770711175E-2</v>
      </c>
      <c r="F43" s="21">
        <v>-3.2910809770711175E-2</v>
      </c>
      <c r="G43" s="21">
        <v>0.27931858314210201</v>
      </c>
      <c r="H43" s="21">
        <v>0</v>
      </c>
      <c r="I43" s="21">
        <v>16.759114988526118</v>
      </c>
      <c r="J43" s="21">
        <v>0.27931858314210201</v>
      </c>
      <c r="K43" s="21">
        <v>-0.99999999999999933</v>
      </c>
      <c r="L43" s="21">
        <v>-0.99999999999999933</v>
      </c>
      <c r="M43" s="21">
        <v>5.5863716628420406</v>
      </c>
      <c r="N43" s="21">
        <v>19.241224972785044</v>
      </c>
      <c r="O43" s="21">
        <v>-0.94131237304996751</v>
      </c>
      <c r="P43" s="21">
        <v>-6.0998456736216886E-2</v>
      </c>
      <c r="Q43" s="21">
        <v>-0.14580803611877416</v>
      </c>
      <c r="R43" s="21">
        <v>0.33333333333333337</v>
      </c>
      <c r="S43" s="21">
        <v>0.22884986625373979</v>
      </c>
      <c r="T43" s="21">
        <v>-0.14913660035725562</v>
      </c>
      <c r="U43" s="21">
        <v>3.6795157538934545E-2</v>
      </c>
      <c r="V43" s="21">
        <v>6.8209269450659979</v>
      </c>
      <c r="W43" s="21">
        <v>-0.19739430683003767</v>
      </c>
      <c r="X43" s="21">
        <v>-0.99999999999999933</v>
      </c>
      <c r="Y43" s="21">
        <v>-0.99999999999999933</v>
      </c>
      <c r="Z43" s="21">
        <v>-5.3984576779052329E-2</v>
      </c>
      <c r="AA43" s="21">
        <v>-0.18497201333291385</v>
      </c>
      <c r="AB43" s="21">
        <v>0.38597084194017139</v>
      </c>
      <c r="AC43" s="21">
        <v>-0.33558089832178284</v>
      </c>
      <c r="AD43" s="21">
        <v>-6.7291034857262826</v>
      </c>
      <c r="AE43" s="21">
        <v>-0.99999999999999933</v>
      </c>
      <c r="AF43" s="21">
        <v>-0.99999999999999933</v>
      </c>
      <c r="AG43" s="21">
        <v>-0.99999999999999933</v>
      </c>
      <c r="AH43" s="21">
        <v>0</v>
      </c>
      <c r="AI43" s="21">
        <v>3.6795157538934545E-2</v>
      </c>
      <c r="AJ43" s="21">
        <v>0.32202830653737002</v>
      </c>
      <c r="AK43" s="21">
        <v>-1.5040371141509704E-2</v>
      </c>
      <c r="AL43" s="21">
        <v>5.6742378374945196E-2</v>
      </c>
      <c r="AM43" s="21">
        <v>0.15350307045501471</v>
      </c>
      <c r="AN43" s="21">
        <v>3.0287009920604819</v>
      </c>
      <c r="AO43" s="21">
        <v>3.7623749056678188</v>
      </c>
      <c r="AP43" s="21">
        <v>23.580041933592085</v>
      </c>
      <c r="AQ43" s="21">
        <v>0.44984175676875188</v>
      </c>
      <c r="AR43" s="21">
        <v>8.1924276312064309E-2</v>
      </c>
      <c r="AS43" s="21">
        <v>-0.99999999999999933</v>
      </c>
      <c r="AT43" s="21">
        <v>-0.99999999999999933</v>
      </c>
      <c r="AU43" s="21">
        <v>-0.17871884588948531</v>
      </c>
      <c r="AV43" s="21">
        <v>22.949615301673767</v>
      </c>
      <c r="AW43" s="21">
        <v>26.629131055567242</v>
      </c>
      <c r="AX43" s="21">
        <v>-4.1358485881100138E-2</v>
      </c>
      <c r="AY43" s="21">
        <v>-13.125381764662841</v>
      </c>
      <c r="AZ43">
        <v>1335.2791381396296</v>
      </c>
    </row>
    <row r="44" spans="1:52" x14ac:dyDescent="0.25">
      <c r="A44">
        <v>5991</v>
      </c>
      <c r="B44" t="s">
        <v>1851</v>
      </c>
      <c r="C44" s="21">
        <v>3.5082297287076067</v>
      </c>
      <c r="D44" s="21">
        <v>0</v>
      </c>
      <c r="E44" s="21">
        <v>0.14151305033614309</v>
      </c>
      <c r="F44" s="21">
        <v>0.14151305033614309</v>
      </c>
      <c r="G44" s="21">
        <v>-0.41598464414583297</v>
      </c>
      <c r="H44" s="21">
        <v>0</v>
      </c>
      <c r="I44" s="21">
        <v>-24.95907864874999</v>
      </c>
      <c r="J44" s="21">
        <v>-0.41598464414583297</v>
      </c>
      <c r="K44" s="21">
        <v>-1.0000000000000018</v>
      </c>
      <c r="L44" s="21">
        <v>-1.0000000000000018</v>
      </c>
      <c r="M44" s="21">
        <v>-8.3196928829166659</v>
      </c>
      <c r="N44" s="21">
        <v>-21.309335869706249</v>
      </c>
      <c r="O44" s="21">
        <v>0.32634339311270677</v>
      </c>
      <c r="P44" s="21">
        <v>-0.25598665036815516</v>
      </c>
      <c r="Q44" s="21">
        <v>-5.3670783883547755E-2</v>
      </c>
      <c r="R44" s="21">
        <v>0.33333333333333387</v>
      </c>
      <c r="S44" s="21">
        <v>0.3577803630128355</v>
      </c>
      <c r="T44" s="21">
        <v>-0.1080526277590471</v>
      </c>
      <c r="U44" s="21">
        <v>-2.4136822511757479E-2</v>
      </c>
      <c r="V44" s="21">
        <v>38.996355608847921</v>
      </c>
      <c r="W44" s="21">
        <v>0.55451392406477029</v>
      </c>
      <c r="X44" s="21">
        <v>-1.0000000000000018</v>
      </c>
      <c r="Y44" s="21">
        <v>-1.0000000000000018</v>
      </c>
      <c r="Z44" s="21">
        <v>74.795906836838853</v>
      </c>
      <c r="AA44" s="21">
        <v>0.35455717075132381</v>
      </c>
      <c r="AB44" s="21">
        <v>0.15113711686706827</v>
      </c>
      <c r="AC44" s="21">
        <v>0.21137015261909686</v>
      </c>
      <c r="AD44" s="21">
        <v>35.853222011874458</v>
      </c>
      <c r="AE44" s="21">
        <v>-1.0000000000000018</v>
      </c>
      <c r="AF44" s="21">
        <v>-1.0000000000000018</v>
      </c>
      <c r="AG44" s="21">
        <v>-1.0000000000000018</v>
      </c>
      <c r="AH44" s="21">
        <v>0</v>
      </c>
      <c r="AI44" s="21">
        <v>-2.4136822511757479E-2</v>
      </c>
      <c r="AJ44" s="21">
        <v>-4.0589355619324051E-2</v>
      </c>
      <c r="AK44" s="21">
        <v>-0.10508039419487976</v>
      </c>
      <c r="AL44" s="21">
        <v>-0.23385429775827551</v>
      </c>
      <c r="AM44" s="21">
        <v>0.11069114149419483</v>
      </c>
      <c r="AN44" s="21">
        <v>-6.0493042220535056</v>
      </c>
      <c r="AO44" s="21">
        <v>2.2418765663804723</v>
      </c>
      <c r="AP44" s="21">
        <v>14.037276960097925</v>
      </c>
      <c r="AQ44" s="21">
        <v>0.55892424607536439</v>
      </c>
      <c r="AR44" s="21">
        <v>0.13852927991893707</v>
      </c>
      <c r="AS44" s="21">
        <v>-1.0000000000000018</v>
      </c>
      <c r="AT44" s="21">
        <v>-1.0000000000000018</v>
      </c>
      <c r="AU44" s="21">
        <v>8.784226645259556E-2</v>
      </c>
      <c r="AV44" s="21">
        <v>55.728447533513062</v>
      </c>
      <c r="AW44" s="21">
        <v>53.314765282337291</v>
      </c>
      <c r="AX44" s="21">
        <v>-0.14612887693794077</v>
      </c>
      <c r="AY44" s="21">
        <v>-35.983407191945957</v>
      </c>
      <c r="AZ44">
        <v>1359.4555443819902</v>
      </c>
    </row>
    <row r="45" spans="1:52" x14ac:dyDescent="0.25">
      <c r="A45">
        <v>6164</v>
      </c>
      <c r="B45" t="s">
        <v>3130</v>
      </c>
      <c r="C45" s="21">
        <v>5.3287526317587446</v>
      </c>
      <c r="D45" s="21">
        <v>0</v>
      </c>
      <c r="E45" s="21">
        <v>-0.24102003659423665</v>
      </c>
      <c r="F45" s="21">
        <v>-0.24102003659423665</v>
      </c>
      <c r="G45" s="21">
        <v>0.20760355487704071</v>
      </c>
      <c r="H45" s="21">
        <v>0</v>
      </c>
      <c r="I45" s="21">
        <v>12.456213292622447</v>
      </c>
      <c r="J45" s="21">
        <v>0.20760355487704071</v>
      </c>
      <c r="K45" s="21">
        <v>-1.0000000000000029</v>
      </c>
      <c r="L45" s="21">
        <v>-1.0000000000000029</v>
      </c>
      <c r="M45" s="21">
        <v>4.1520710975408148</v>
      </c>
      <c r="N45" s="21">
        <v>17.543945887786958</v>
      </c>
      <c r="O45" s="21">
        <v>-4.5748113597392115E-2</v>
      </c>
      <c r="P45" s="21">
        <v>-0.26044254987297943</v>
      </c>
      <c r="Q45" s="21">
        <v>8.4959970482510541E-3</v>
      </c>
      <c r="R45" s="21">
        <v>0.33333333333333426</v>
      </c>
      <c r="S45" s="21">
        <v>0.40109786327493924</v>
      </c>
      <c r="T45" s="21">
        <v>0.21713973935619532</v>
      </c>
      <c r="U45" s="21">
        <v>-2.7143610129601994E-2</v>
      </c>
      <c r="V45" s="21">
        <v>28.672950838313042</v>
      </c>
      <c r="W45" s="21">
        <v>1.3002894683200059</v>
      </c>
      <c r="X45" s="21">
        <v>-1.0000000000000029</v>
      </c>
      <c r="Y45" s="21">
        <v>-1.0000000000000029</v>
      </c>
      <c r="Z45" s="21">
        <v>33.815164396032714</v>
      </c>
      <c r="AA45" s="21">
        <v>-0.19593686739738972</v>
      </c>
      <c r="AB45" s="21">
        <v>0.18316481497576628</v>
      </c>
      <c r="AC45" s="21">
        <v>0.11544640363505232</v>
      </c>
      <c r="AD45" s="21">
        <v>5.1337175606714496</v>
      </c>
      <c r="AE45" s="21">
        <v>-1.0000000000000029</v>
      </c>
      <c r="AF45" s="21">
        <v>-1.0000000000000029</v>
      </c>
      <c r="AG45" s="21">
        <v>-1.0000000000000029</v>
      </c>
      <c r="AH45" s="21">
        <v>0</v>
      </c>
      <c r="AI45" s="21">
        <v>-2.7143610129601994E-2</v>
      </c>
      <c r="AJ45" s="21">
        <v>0.28051443576570978</v>
      </c>
      <c r="AK45" s="21">
        <v>0.20113452820834762</v>
      </c>
      <c r="AL45" s="21">
        <v>-0.47222020504651285</v>
      </c>
      <c r="AM45" s="21">
        <v>0.1442340114119546</v>
      </c>
      <c r="AN45" s="21">
        <v>-10.402932947334271</v>
      </c>
      <c r="AO45" s="21">
        <v>4.6115229263406041</v>
      </c>
      <c r="AP45" s="21">
        <v>41.129164130935486</v>
      </c>
      <c r="AQ45" s="21">
        <v>0.92442732583486598</v>
      </c>
      <c r="AR45" s="21">
        <v>1.5078930231970447</v>
      </c>
      <c r="AS45" s="21">
        <v>-1.0000000000000029</v>
      </c>
      <c r="AT45" s="21">
        <v>-1.0000000000000029</v>
      </c>
      <c r="AU45" s="21">
        <v>-0.23252403954598561</v>
      </c>
      <c r="AV45" s="21">
        <v>55.970633210160322</v>
      </c>
      <c r="AW45" s="21">
        <v>53.25627219720009</v>
      </c>
      <c r="AX45" s="21">
        <v>0.23948482886406317</v>
      </c>
      <c r="AY45" s="21">
        <v>23.195296735294004</v>
      </c>
      <c r="AZ45">
        <v>1370.6881068419018</v>
      </c>
    </row>
    <row r="46" spans="1:52" x14ac:dyDescent="0.25">
      <c r="A46">
        <v>6317</v>
      </c>
      <c r="B46" t="s">
        <v>3195</v>
      </c>
      <c r="C46" s="21">
        <v>3.8973952621261234</v>
      </c>
      <c r="D46" s="21">
        <v>0</v>
      </c>
      <c r="E46" s="21">
        <v>1.4101262805909147</v>
      </c>
      <c r="F46" s="21">
        <v>1.4101262805909147</v>
      </c>
      <c r="G46" s="21">
        <v>-9.0879223303965417E-2</v>
      </c>
      <c r="H46" s="21">
        <v>0</v>
      </c>
      <c r="I46" s="21">
        <v>-5.452753398237923</v>
      </c>
      <c r="J46" s="21">
        <v>-9.0879223303965417E-2</v>
      </c>
      <c r="K46" s="21">
        <v>-0.99999999999999889</v>
      </c>
      <c r="L46" s="21">
        <v>-0.99999999999999889</v>
      </c>
      <c r="M46" s="21">
        <v>-1.8175844660793061</v>
      </c>
      <c r="N46" s="21">
        <v>-0.14523185552088705</v>
      </c>
      <c r="O46" s="21">
        <v>2.0000718915570332</v>
      </c>
      <c r="P46" s="21">
        <v>-0.47964813871354284</v>
      </c>
      <c r="Q46" s="21">
        <v>7.6543007223628147E-3</v>
      </c>
      <c r="R46" s="21">
        <v>0.33333333333333298</v>
      </c>
      <c r="S46" s="21">
        <v>0.25593366747773044</v>
      </c>
      <c r="T46" s="21">
        <v>-4.8864695265254929E-2</v>
      </c>
      <c r="U46" s="21">
        <v>1.7536375883593729E-2</v>
      </c>
      <c r="V46" s="21">
        <v>25.95271618933468</v>
      </c>
      <c r="W46" s="21">
        <v>0.51250603249996896</v>
      </c>
      <c r="X46" s="21">
        <v>-0.99999999999999889</v>
      </c>
      <c r="Y46" s="21">
        <v>-0.99999999999999889</v>
      </c>
      <c r="Z46" s="21">
        <v>2.5063091539642381</v>
      </c>
      <c r="AA46" s="21">
        <v>-0.12522580072466141</v>
      </c>
      <c r="AB46" s="21">
        <v>-0.20614580810616909</v>
      </c>
      <c r="AC46" s="21">
        <v>-0.13770961789102645</v>
      </c>
      <c r="AD46" s="21">
        <v>-23.454061336092845</v>
      </c>
      <c r="AE46" s="21">
        <v>-0.99999999999999889</v>
      </c>
      <c r="AF46" s="21">
        <v>-0.99999999999999889</v>
      </c>
      <c r="AG46" s="21">
        <v>-0.99999999999999889</v>
      </c>
      <c r="AH46" s="21">
        <v>0</v>
      </c>
      <c r="AI46" s="21">
        <v>1.7536375883593729E-2</v>
      </c>
      <c r="AJ46" s="21">
        <v>2.9735458621028249E-2</v>
      </c>
      <c r="AK46" s="21">
        <v>0.10044114949200694</v>
      </c>
      <c r="AL46" s="21">
        <v>-0.31070110071258855</v>
      </c>
      <c r="AM46" s="21">
        <v>-0.26067800778871275</v>
      </c>
      <c r="AN46" s="21">
        <v>-7.6188502247095728</v>
      </c>
      <c r="AO46" s="21">
        <v>-6.0147444472577885</v>
      </c>
      <c r="AP46" s="21">
        <v>20.499962791096756</v>
      </c>
      <c r="AQ46" s="21">
        <v>0.55793868142940273</v>
      </c>
      <c r="AR46" s="21">
        <v>0.42162680919600326</v>
      </c>
      <c r="AS46" s="21">
        <v>-0.99999999999999889</v>
      </c>
      <c r="AT46" s="21">
        <v>-0.99999999999999889</v>
      </c>
      <c r="AU46" s="21">
        <v>1.4177805813132776</v>
      </c>
      <c r="AV46" s="21">
        <v>-3.6536671488144372</v>
      </c>
      <c r="AW46" s="21">
        <v>-1.900029560455055</v>
      </c>
      <c r="AX46" s="21">
        <v>-0.15350842158309189</v>
      </c>
      <c r="AY46" s="21">
        <v>-87.240465014507024</v>
      </c>
      <c r="AZ46">
        <v>1323.7773816837639</v>
      </c>
    </row>
    <row r="47" spans="1:52" x14ac:dyDescent="0.25">
      <c r="A47">
        <v>6320</v>
      </c>
      <c r="B47" t="s">
        <v>3198</v>
      </c>
      <c r="C47" s="21">
        <v>4.6918993006153418</v>
      </c>
      <c r="D47" s="21">
        <v>0</v>
      </c>
      <c r="E47" s="21">
        <v>-0.58705380209247937</v>
      </c>
      <c r="F47" s="21">
        <v>-0.58705380209247937</v>
      </c>
      <c r="G47" s="21">
        <v>6.2063128801230674E-2</v>
      </c>
      <c r="H47" s="21">
        <v>0</v>
      </c>
      <c r="I47" s="21">
        <v>3.7237877280738467</v>
      </c>
      <c r="J47" s="21">
        <v>6.2063128801230674E-2</v>
      </c>
      <c r="K47" s="21">
        <v>-1</v>
      </c>
      <c r="L47" s="21">
        <v>-1</v>
      </c>
      <c r="M47" s="21">
        <v>1.2412625760246132</v>
      </c>
      <c r="N47" s="21">
        <v>7.8286332265967049</v>
      </c>
      <c r="O47" s="21">
        <v>-6.2380024968763326E-2</v>
      </c>
      <c r="P47" s="21">
        <v>-0.68454054985173063</v>
      </c>
      <c r="Q47" s="21">
        <v>-0.1585282227549199</v>
      </c>
      <c r="R47" s="21">
        <v>0.33333333333333326</v>
      </c>
      <c r="S47" s="21">
        <v>0.32796560773238281</v>
      </c>
      <c r="T47" s="21">
        <v>0.26202539437672545</v>
      </c>
      <c r="U47" s="21">
        <v>-3.3473662383560018E-2</v>
      </c>
      <c r="V47" s="21">
        <v>33.111501770306006</v>
      </c>
      <c r="W47" s="21">
        <v>1.4411276898690755</v>
      </c>
      <c r="X47" s="21">
        <v>-1</v>
      </c>
      <c r="Y47" s="21">
        <v>-1</v>
      </c>
      <c r="Z47" s="21">
        <v>43.205246387622665</v>
      </c>
      <c r="AA47" s="21">
        <v>-0.18929026663308524</v>
      </c>
      <c r="AB47" s="21">
        <v>-1.998998344106058E-2</v>
      </c>
      <c r="AC47" s="21">
        <v>0.41432570687557885</v>
      </c>
      <c r="AD47" s="21">
        <v>10.252272840071644</v>
      </c>
      <c r="AE47" s="21">
        <v>-1</v>
      </c>
      <c r="AF47" s="21">
        <v>-1</v>
      </c>
      <c r="AG47" s="21">
        <v>-1</v>
      </c>
      <c r="AH47" s="21">
        <v>0</v>
      </c>
      <c r="AI47" s="21">
        <v>-3.3473662383560018E-2</v>
      </c>
      <c r="AJ47" s="21">
        <v>-5.0053230347872714E-2</v>
      </c>
      <c r="AK47" s="21">
        <v>0.15406290398298794</v>
      </c>
      <c r="AL47" s="21">
        <v>-0.13298594990377649</v>
      </c>
      <c r="AM47" s="21">
        <v>7.3518689708320178E-2</v>
      </c>
      <c r="AN47" s="21">
        <v>-3.5749148993337765</v>
      </c>
      <c r="AO47" s="21">
        <v>2.6082817626229433</v>
      </c>
      <c r="AP47" s="21">
        <v>36.835289498379836</v>
      </c>
      <c r="AQ47" s="21">
        <v>0.88985067305888121</v>
      </c>
      <c r="AR47" s="21">
        <v>1.5031908186703051</v>
      </c>
      <c r="AS47" s="21">
        <v>-1</v>
      </c>
      <c r="AT47" s="21">
        <v>-1</v>
      </c>
      <c r="AU47" s="21">
        <v>-0.74558202484739944</v>
      </c>
      <c r="AV47" s="21">
        <v>53.642161376842367</v>
      </c>
      <c r="AW47" s="21">
        <v>50.294795138486364</v>
      </c>
      <c r="AX47" s="21">
        <v>7.141560828007941E-2</v>
      </c>
      <c r="AY47" s="21">
        <v>9.6531608638807249</v>
      </c>
      <c r="AZ47">
        <v>1376.0300274339888</v>
      </c>
    </row>
    <row r="48" spans="1:52" x14ac:dyDescent="0.25">
      <c r="A48">
        <v>6359</v>
      </c>
      <c r="B48" t="s">
        <v>3235</v>
      </c>
      <c r="C48" s="21">
        <v>1.5673458808159535</v>
      </c>
      <c r="D48" s="21">
        <v>0</v>
      </c>
      <c r="E48" s="21">
        <v>7.0308950977287468E-2</v>
      </c>
      <c r="F48" s="21">
        <v>7.0308950977287468E-2</v>
      </c>
      <c r="G48" s="21">
        <v>-0.11491693573779901</v>
      </c>
      <c r="H48" s="21">
        <v>0</v>
      </c>
      <c r="I48" s="21">
        <v>-6.8950161442679416</v>
      </c>
      <c r="J48" s="21">
        <v>-0.11491693573779901</v>
      </c>
      <c r="K48" s="21">
        <v>-1.0000000000000004</v>
      </c>
      <c r="L48" s="21">
        <v>-1.0000000000000004</v>
      </c>
      <c r="M48" s="21">
        <v>-2.2983387147559808</v>
      </c>
      <c r="N48" s="21">
        <v>-5.2573613124747016</v>
      </c>
      <c r="O48" s="21">
        <v>0.16147039186119089</v>
      </c>
      <c r="P48" s="21">
        <v>-0.38226668992303675</v>
      </c>
      <c r="Q48" s="21">
        <v>-8.3859118701703705E-2</v>
      </c>
      <c r="R48" s="21">
        <v>0.33333333333333354</v>
      </c>
      <c r="S48" s="21">
        <v>0.28987028844964075</v>
      </c>
      <c r="T48" s="21">
        <v>3.9413628805000413E-2</v>
      </c>
      <c r="U48" s="21">
        <v>0.13327503555373033</v>
      </c>
      <c r="V48" s="21">
        <v>36.432368875180138</v>
      </c>
      <c r="W48" s="21">
        <v>1.6519622411794641</v>
      </c>
      <c r="X48" s="21">
        <v>-1.0000000000000004</v>
      </c>
      <c r="Y48" s="21">
        <v>-1.0000000000000004</v>
      </c>
      <c r="Z48" s="21">
        <v>75.822370205879963</v>
      </c>
      <c r="AA48" s="21">
        <v>-1.4291860514260107E-2</v>
      </c>
      <c r="AB48" s="21">
        <v>0.61700763327767849</v>
      </c>
      <c r="AC48" s="21">
        <v>0.18676143622461305</v>
      </c>
      <c r="AD48" s="21">
        <v>39.473860449401542</v>
      </c>
      <c r="AE48" s="21">
        <v>-1.0000000000000004</v>
      </c>
      <c r="AF48" s="21">
        <v>-1.0000000000000004</v>
      </c>
      <c r="AG48" s="21">
        <v>-1.0000000000000004</v>
      </c>
      <c r="AH48" s="21">
        <v>0</v>
      </c>
      <c r="AI48" s="21">
        <v>0.13327503555373033</v>
      </c>
      <c r="AJ48" s="21">
        <v>-9.6094205918832776E-2</v>
      </c>
      <c r="AK48" s="21">
        <v>-4.0178401978760374E-2</v>
      </c>
      <c r="AL48" s="21">
        <v>4.4761150901122884E-3</v>
      </c>
      <c r="AM48" s="21">
        <v>-0.10146084469427281</v>
      </c>
      <c r="AN48" s="21">
        <v>-0.36856815234135631</v>
      </c>
      <c r="AO48" s="21">
        <v>-2.7374131272506226</v>
      </c>
      <c r="AP48" s="21">
        <v>29.537352730912197</v>
      </c>
      <c r="AQ48" s="21">
        <v>0.79589228614170482</v>
      </c>
      <c r="AR48" s="21">
        <v>1.5370453054416648</v>
      </c>
      <c r="AS48" s="21">
        <v>-1.0000000000000004</v>
      </c>
      <c r="AT48" s="21">
        <v>-1.0000000000000004</v>
      </c>
      <c r="AU48" s="21">
        <v>-1.3550167724416237E-2</v>
      </c>
      <c r="AV48" s="21">
        <v>67.827595766154715</v>
      </c>
      <c r="AW48" s="21">
        <v>81.155099321527729</v>
      </c>
      <c r="AX48" s="21">
        <v>0.40821491157940726</v>
      </c>
      <c r="AY48" s="21">
        <v>8.9062066910985447</v>
      </c>
      <c r="AZ48">
        <v>1395.3501776172232</v>
      </c>
    </row>
    <row r="49" spans="1:52" x14ac:dyDescent="0.25">
      <c r="A49">
        <v>6371</v>
      </c>
      <c r="B49" t="s">
        <v>3245</v>
      </c>
      <c r="C49" s="21">
        <v>3.5291788660456973</v>
      </c>
      <c r="D49" s="21">
        <v>0</v>
      </c>
      <c r="E49" s="21">
        <v>-0.27307285173176066</v>
      </c>
      <c r="F49" s="21">
        <v>-0.27307285173176066</v>
      </c>
      <c r="G49" s="21">
        <v>7.7201937763796066E-3</v>
      </c>
      <c r="H49" s="21">
        <v>0</v>
      </c>
      <c r="I49" s="21">
        <v>0.46321162658278414</v>
      </c>
      <c r="J49" s="21">
        <v>7.7201937763796066E-3</v>
      </c>
      <c r="K49" s="21">
        <v>-1.0000000000000022</v>
      </c>
      <c r="L49" s="21">
        <v>-1.0000000000000022</v>
      </c>
      <c r="M49" s="21">
        <v>0.1544038755275936</v>
      </c>
      <c r="N49" s="21">
        <v>3.7193176408967106</v>
      </c>
      <c r="O49" s="21">
        <v>-1.779417948495789</v>
      </c>
      <c r="P49" s="21">
        <v>9.4163078629169811E-2</v>
      </c>
      <c r="Q49" s="21">
        <v>-0.15574801388527404</v>
      </c>
      <c r="R49" s="21">
        <v>0.33333333333333387</v>
      </c>
      <c r="S49" s="21">
        <v>0.40003433413546396</v>
      </c>
      <c r="T49" s="21">
        <v>0.42735533969512435</v>
      </c>
      <c r="U49" s="21">
        <v>-0.15391969212577231</v>
      </c>
      <c r="V49" s="21">
        <v>39.963324850470784</v>
      </c>
      <c r="W49" s="21">
        <v>1.5782516805204096</v>
      </c>
      <c r="X49" s="21">
        <v>-1.0000000000000022</v>
      </c>
      <c r="Y49" s="21">
        <v>-1.0000000000000022</v>
      </c>
      <c r="Z49" s="21">
        <v>50.510580647840662</v>
      </c>
      <c r="AA49" s="21">
        <v>0.26674425331438972</v>
      </c>
      <c r="AB49" s="21">
        <v>-0.48242203630462965</v>
      </c>
      <c r="AC49" s="21">
        <v>0.42973785921534291</v>
      </c>
      <c r="AD49" s="21">
        <v>10.703003811255144</v>
      </c>
      <c r="AE49" s="21">
        <v>-1.0000000000000022</v>
      </c>
      <c r="AF49" s="21">
        <v>-1.0000000000000022</v>
      </c>
      <c r="AG49" s="21">
        <v>-1.0000000000000022</v>
      </c>
      <c r="AH49" s="21">
        <v>0</v>
      </c>
      <c r="AI49" s="21">
        <v>-0.15391969212577231</v>
      </c>
      <c r="AJ49" s="21">
        <v>5.6371270645336487E-2</v>
      </c>
      <c r="AK49" s="21">
        <v>-7.0010465409455741E-2</v>
      </c>
      <c r="AL49" s="21">
        <v>8.5578605887787582E-2</v>
      </c>
      <c r="AM49" s="21">
        <v>-0.18280690143893275</v>
      </c>
      <c r="AN49" s="21">
        <v>2.4213215004213717</v>
      </c>
      <c r="AO49" s="21">
        <v>-4.9202248630205991</v>
      </c>
      <c r="AP49" s="21">
        <v>40.426536477053574</v>
      </c>
      <c r="AQ49" s="21">
        <v>1.0068033150381508</v>
      </c>
      <c r="AR49" s="21">
        <v>1.5859718742967905</v>
      </c>
      <c r="AS49" s="21">
        <v>-1.0000000000000022</v>
      </c>
      <c r="AT49" s="21">
        <v>-1.0000000000000022</v>
      </c>
      <c r="AU49" s="21">
        <v>-0.42882086561703459</v>
      </c>
      <c r="AV49" s="21">
        <v>49.309673425716745</v>
      </c>
      <c r="AW49" s="21">
        <v>33.91770421313953</v>
      </c>
      <c r="AX49" s="21">
        <v>0.22977301913005008</v>
      </c>
      <c r="AY49" s="21">
        <v>15.055234997806108</v>
      </c>
      <c r="AZ49">
        <v>1414.814274220146</v>
      </c>
    </row>
    <row r="50" spans="1:52" x14ac:dyDescent="0.25">
      <c r="A50">
        <v>6379</v>
      </c>
      <c r="B50" t="s">
        <v>3253</v>
      </c>
      <c r="C50" s="21">
        <v>5.3335510590563668</v>
      </c>
      <c r="D50" s="21">
        <v>0</v>
      </c>
      <c r="E50" s="21">
        <v>0.95882131418211736</v>
      </c>
      <c r="F50" s="21">
        <v>0.95882131418211736</v>
      </c>
      <c r="G50" s="21">
        <v>0.42356688719470925</v>
      </c>
      <c r="H50" s="21">
        <v>0</v>
      </c>
      <c r="I50" s="21">
        <v>25.41401323168256</v>
      </c>
      <c r="J50" s="21">
        <v>0.42356688719470925</v>
      </c>
      <c r="K50" s="21">
        <v>-1.0000000000000027</v>
      </c>
      <c r="L50" s="21">
        <v>-1.0000000000000027</v>
      </c>
      <c r="M50" s="21">
        <v>8.4713377438941855</v>
      </c>
      <c r="N50" s="21">
        <v>31.706385604921028</v>
      </c>
      <c r="O50" s="21">
        <v>0.44370482698062841</v>
      </c>
      <c r="P50" s="21">
        <v>0.11172411292653431</v>
      </c>
      <c r="Q50" s="21">
        <v>1.2750663248768937E-2</v>
      </c>
      <c r="R50" s="21">
        <v>0.33333333333333404</v>
      </c>
      <c r="S50" s="21">
        <v>0.30879000913497767</v>
      </c>
      <c r="T50" s="21">
        <v>-6.6506072053707649E-2</v>
      </c>
      <c r="U50" s="21">
        <v>-4.7888553952058467E-2</v>
      </c>
      <c r="V50" s="21">
        <v>4.1664731707134539</v>
      </c>
      <c r="W50" s="21">
        <v>-0.35934248085193543</v>
      </c>
      <c r="X50" s="21">
        <v>-1.0000000000000027</v>
      </c>
      <c r="Y50" s="21">
        <v>-1.0000000000000027</v>
      </c>
      <c r="Z50" s="21">
        <v>2.4936389464454773</v>
      </c>
      <c r="AA50" s="21">
        <v>-4.0287073293033861E-3</v>
      </c>
      <c r="AB50" s="21">
        <v>-3.0296628479705365E-2</v>
      </c>
      <c r="AC50" s="21">
        <v>6.1363805867345467E-4</v>
      </c>
      <c r="AD50" s="21">
        <v>-1.6855848875167645</v>
      </c>
      <c r="AE50" s="21">
        <v>-1.0000000000000027</v>
      </c>
      <c r="AF50" s="21">
        <v>-1.0000000000000027</v>
      </c>
      <c r="AG50" s="21">
        <v>-1.0000000000000027</v>
      </c>
      <c r="AH50" s="21">
        <v>0</v>
      </c>
      <c r="AI50" s="21">
        <v>-4.7888553952058467E-2</v>
      </c>
      <c r="AJ50" s="21">
        <v>-0.17614522716006134</v>
      </c>
      <c r="AK50" s="21">
        <v>0.51252910484854519</v>
      </c>
      <c r="AL50" s="21">
        <v>2.9109414023968907E-2</v>
      </c>
      <c r="AM50" s="21">
        <v>7.138552348544859E-2</v>
      </c>
      <c r="AN50" s="21">
        <v>-0.15299078520108356</v>
      </c>
      <c r="AO50" s="21">
        <v>4.3472836113789395</v>
      </c>
      <c r="AP50" s="21">
        <v>29.580486402396012</v>
      </c>
      <c r="AQ50" s="21">
        <v>0.52772871646254571</v>
      </c>
      <c r="AR50" s="21">
        <v>6.4224406342774099E-2</v>
      </c>
      <c r="AS50" s="21">
        <v>-1.0000000000000027</v>
      </c>
      <c r="AT50" s="21">
        <v>-1.0000000000000027</v>
      </c>
      <c r="AU50" s="21">
        <v>0.97157197743088641</v>
      </c>
      <c r="AV50" s="21">
        <v>38.547308162745431</v>
      </c>
      <c r="AW50" s="21">
        <v>33.758452767539602</v>
      </c>
      <c r="AX50" s="21">
        <v>0.15945650715636972</v>
      </c>
      <c r="AY50" s="21">
        <v>7.6854363180812015</v>
      </c>
      <c r="AZ50">
        <v>1313.6570860908946</v>
      </c>
    </row>
    <row r="51" spans="1:52" x14ac:dyDescent="0.25">
      <c r="A51">
        <v>6412</v>
      </c>
      <c r="B51" t="s">
        <v>3286</v>
      </c>
      <c r="C51" s="21">
        <v>0.82753076953897076</v>
      </c>
      <c r="D51" s="21">
        <v>0</v>
      </c>
      <c r="E51" s="21">
        <v>-0.16874400244719356</v>
      </c>
      <c r="F51" s="21">
        <v>-0.16874400244719356</v>
      </c>
      <c r="G51" s="21">
        <v>5.0301690678354487E-2</v>
      </c>
      <c r="H51" s="21">
        <v>0</v>
      </c>
      <c r="I51" s="21">
        <v>3.0181014407012694</v>
      </c>
      <c r="J51" s="21">
        <v>5.0301690678354487E-2</v>
      </c>
      <c r="K51" s="21">
        <v>-0.99999999999999978</v>
      </c>
      <c r="L51" s="21">
        <v>-0.99999999999999978</v>
      </c>
      <c r="M51" s="21">
        <v>1.0060338135670885</v>
      </c>
      <c r="N51" s="21">
        <v>3.6768882077930467</v>
      </c>
      <c r="O51" s="21">
        <v>-4.3382671228027156</v>
      </c>
      <c r="P51" s="21">
        <v>-3.5024885432693678E-2</v>
      </c>
      <c r="Q51" s="21">
        <v>-0.46074746627339092</v>
      </c>
      <c r="R51" s="21">
        <v>0.33333333333333315</v>
      </c>
      <c r="S51" s="21">
        <v>0.41155161529153705</v>
      </c>
      <c r="T51" s="21">
        <v>-0.2162272963152698</v>
      </c>
      <c r="U51" s="21">
        <v>-0.10894449940828792</v>
      </c>
      <c r="V51" s="21">
        <v>14.77645848891834</v>
      </c>
      <c r="W51" s="21">
        <v>-0.74577464180608644</v>
      </c>
      <c r="X51" s="21">
        <v>-0.99999999999999978</v>
      </c>
      <c r="Y51" s="21">
        <v>-0.99999999999999978</v>
      </c>
      <c r="Z51" s="21">
        <v>22.550240486146894</v>
      </c>
      <c r="AA51" s="21">
        <v>3.3125241481534458E-2</v>
      </c>
      <c r="AB51" s="21">
        <v>-0.13144766842167308</v>
      </c>
      <c r="AC51" s="21">
        <v>0.26301301621017781</v>
      </c>
      <c r="AD51" s="21">
        <v>8.2345294635019624</v>
      </c>
      <c r="AE51" s="21">
        <v>-0.99999999999999978</v>
      </c>
      <c r="AF51" s="21">
        <v>-0.99999999999999978</v>
      </c>
      <c r="AG51" s="21">
        <v>-0.99999999999999978</v>
      </c>
      <c r="AH51" s="21">
        <v>0</v>
      </c>
      <c r="AI51" s="21">
        <v>-0.10894449940828792</v>
      </c>
      <c r="AJ51" s="21">
        <v>0.13148490575986169</v>
      </c>
      <c r="AK51" s="21">
        <v>-0.26116178402538565</v>
      </c>
      <c r="AL51" s="21">
        <v>0.88591707101530259</v>
      </c>
      <c r="AM51" s="21">
        <v>-2.901678142772967E-2</v>
      </c>
      <c r="AN51" s="21">
        <v>22.805351304181887</v>
      </c>
      <c r="AO51" s="21">
        <v>-2.0312284558201692</v>
      </c>
      <c r="AP51" s="21">
        <v>17.794559929619595</v>
      </c>
      <c r="AQ51" s="21">
        <v>0.41971315290131295</v>
      </c>
      <c r="AR51" s="21">
        <v>-0.69547295112773222</v>
      </c>
      <c r="AS51" s="21">
        <v>-0.99999999999999978</v>
      </c>
      <c r="AT51" s="21">
        <v>-0.99999999999999978</v>
      </c>
      <c r="AU51" s="21">
        <v>-0.62949146872058448</v>
      </c>
      <c r="AV51" s="21">
        <v>24.195900238119769</v>
      </c>
      <c r="AW51" s="21">
        <v>13.301450297290986</v>
      </c>
      <c r="AX51" s="21">
        <v>3.5533055515288285E-2</v>
      </c>
      <c r="AY51" s="21">
        <v>-94.13764952746746</v>
      </c>
      <c r="AZ51">
        <v>1288.0120321134029</v>
      </c>
    </row>
    <row r="52" spans="1:52" x14ac:dyDescent="0.25">
      <c r="A52">
        <v>6420</v>
      </c>
      <c r="B52" t="s">
        <v>3293</v>
      </c>
      <c r="C52" s="21">
        <v>4.3333003856867593</v>
      </c>
      <c r="D52" s="21">
        <v>0</v>
      </c>
      <c r="E52" s="21">
        <v>-0.51141469088467217</v>
      </c>
      <c r="F52" s="21">
        <v>-0.51141469088467217</v>
      </c>
      <c r="G52" s="21">
        <v>0.30980182058247568</v>
      </c>
      <c r="H52" s="21">
        <v>0</v>
      </c>
      <c r="I52" s="21">
        <v>18.588109234948533</v>
      </c>
      <c r="J52" s="21">
        <v>0.30980182058247568</v>
      </c>
      <c r="K52" s="21">
        <v>-0.99999999999999911</v>
      </c>
      <c r="L52" s="21">
        <v>-0.99999999999999911</v>
      </c>
      <c r="M52" s="21">
        <v>6.196036411649513</v>
      </c>
      <c r="N52" s="21">
        <v>22.409994929750642</v>
      </c>
      <c r="O52" s="21">
        <v>-0.66282605254394489</v>
      </c>
      <c r="P52" s="21">
        <v>0.1120907912033883</v>
      </c>
      <c r="Q52" s="21">
        <v>5.2264939575471653E-3</v>
      </c>
      <c r="R52" s="21">
        <v>0.33333333333333304</v>
      </c>
      <c r="S52" s="21">
        <v>0.38349011387129472</v>
      </c>
      <c r="T52" s="21">
        <v>0.38438947473768759</v>
      </c>
      <c r="U52" s="21">
        <v>-6.5268215365497373E-3</v>
      </c>
      <c r="V52" s="21">
        <v>31.395371192931599</v>
      </c>
      <c r="W52" s="21">
        <v>1.9555753768915674</v>
      </c>
      <c r="X52" s="21">
        <v>-0.99999999999999911</v>
      </c>
      <c r="Y52" s="21">
        <v>-0.99999999999999911</v>
      </c>
      <c r="Z52" s="21">
        <v>75.412194339844234</v>
      </c>
      <c r="AA52" s="21">
        <v>0.12424668446949322</v>
      </c>
      <c r="AB52" s="21">
        <v>0.59892578359940174</v>
      </c>
      <c r="AC52" s="21">
        <v>0.15705946499020718</v>
      </c>
      <c r="AD52" s="21">
        <v>44.011596652955127</v>
      </c>
      <c r="AE52" s="21">
        <v>-0.99999999999999911</v>
      </c>
      <c r="AF52" s="21">
        <v>-0.99999999999999911</v>
      </c>
      <c r="AG52" s="21">
        <v>-0.99999999999999911</v>
      </c>
      <c r="AH52" s="21">
        <v>0</v>
      </c>
      <c r="AI52" s="21">
        <v>-6.5268215365497373E-3</v>
      </c>
      <c r="AJ52" s="21">
        <v>0.33191894749486284</v>
      </c>
      <c r="AK52" s="21">
        <v>-0.1054591465439214</v>
      </c>
      <c r="AL52" s="21">
        <v>0.398389039174747</v>
      </c>
      <c r="AM52" s="21">
        <v>0.28455257670245204</v>
      </c>
      <c r="AN52" s="21">
        <v>11.619320716842989</v>
      </c>
      <c r="AO52" s="21">
        <v>6.5865186848416979</v>
      </c>
      <c r="AP52" s="21">
        <v>49.983480427880153</v>
      </c>
      <c r="AQ52" s="21">
        <v>1.0946861004057664</v>
      </c>
      <c r="AR52" s="21">
        <v>2.2653771974740438</v>
      </c>
      <c r="AS52" s="21">
        <v>-0.99999999999999911</v>
      </c>
      <c r="AT52" s="21">
        <v>-0.99999999999999911</v>
      </c>
      <c r="AU52" s="21">
        <v>-0.50618819692712491</v>
      </c>
      <c r="AV52" s="21">
        <v>104.40870795443662</v>
      </c>
      <c r="AW52" s="21">
        <v>103.75602580078167</v>
      </c>
      <c r="AX52" s="21">
        <v>-4.4959144391351798E-2</v>
      </c>
      <c r="AY52" s="21">
        <v>17.65052586169508</v>
      </c>
      <c r="AZ52">
        <v>1383.6868308377</v>
      </c>
    </row>
    <row r="53" spans="1:52" x14ac:dyDescent="0.25">
      <c r="A53">
        <v>6455</v>
      </c>
      <c r="B53" t="s">
        <v>3322</v>
      </c>
      <c r="C53" s="21">
        <v>2.9299350938273805</v>
      </c>
      <c r="D53" s="21">
        <v>0</v>
      </c>
      <c r="E53" s="21">
        <v>0.9948134275049535</v>
      </c>
      <c r="F53" s="21">
        <v>0.9948134275049535</v>
      </c>
      <c r="G53" s="21">
        <v>0.13574367778439825</v>
      </c>
      <c r="H53" s="21">
        <v>0</v>
      </c>
      <c r="I53" s="21">
        <v>8.1446206670638954</v>
      </c>
      <c r="J53" s="21">
        <v>0.13574367778439825</v>
      </c>
      <c r="K53" s="21">
        <v>-1.0000000000000002</v>
      </c>
      <c r="L53" s="21">
        <v>-1.0000000000000002</v>
      </c>
      <c r="M53" s="21">
        <v>2.714873555687964</v>
      </c>
      <c r="N53" s="21">
        <v>12.069369188396223</v>
      </c>
      <c r="O53" s="21">
        <v>1.819510341125409E-2</v>
      </c>
      <c r="P53" s="21">
        <v>-2.4324301145728658E-2</v>
      </c>
      <c r="Q53" s="21">
        <v>-4.6859433862888607E-2</v>
      </c>
      <c r="R53" s="21">
        <v>0.33333333333333354</v>
      </c>
      <c r="S53" s="21">
        <v>0.412027021313146</v>
      </c>
      <c r="T53" s="21">
        <v>9.7299880912569331E-2</v>
      </c>
      <c r="U53" s="21">
        <v>-1.1493339660882396E-3</v>
      </c>
      <c r="V53" s="21">
        <v>28.230688952342497</v>
      </c>
      <c r="W53" s="21">
        <v>1.0706138846956414</v>
      </c>
      <c r="X53" s="21">
        <v>-1.0000000000000002</v>
      </c>
      <c r="Y53" s="21">
        <v>-1.0000000000000002</v>
      </c>
      <c r="Z53" s="21">
        <v>70.880277973117956</v>
      </c>
      <c r="AA53" s="21">
        <v>0.34674083479896406</v>
      </c>
      <c r="AB53" s="21">
        <v>0.24208044457127026</v>
      </c>
      <c r="AC53" s="21">
        <v>0.26510768972253235</v>
      </c>
      <c r="AD53" s="21">
        <v>42.696448454638322</v>
      </c>
      <c r="AE53" s="21">
        <v>-1.0000000000000002</v>
      </c>
      <c r="AF53" s="21">
        <v>-1.0000000000000002</v>
      </c>
      <c r="AG53" s="21">
        <v>-1.0000000000000002</v>
      </c>
      <c r="AH53" s="21">
        <v>0</v>
      </c>
      <c r="AI53" s="21">
        <v>-1.1493339660882396E-3</v>
      </c>
      <c r="AJ53" s="21">
        <v>0.13762782941693455</v>
      </c>
      <c r="AK53" s="21">
        <v>0.23070929935721096</v>
      </c>
      <c r="AL53" s="21">
        <v>-0.14791112813905416</v>
      </c>
      <c r="AM53" s="21">
        <v>0.15086412054799256</v>
      </c>
      <c r="AN53" s="21">
        <v>-3.0096390563916802</v>
      </c>
      <c r="AO53" s="21">
        <v>4.9251495104858707</v>
      </c>
      <c r="AP53" s="21">
        <v>36.375309619406387</v>
      </c>
      <c r="AQ53" s="21">
        <v>0.84151090159296038</v>
      </c>
      <c r="AR53" s="21">
        <v>1.2063575624800396</v>
      </c>
      <c r="AS53" s="21">
        <v>-1.0000000000000002</v>
      </c>
      <c r="AT53" s="21">
        <v>-1.0000000000000002</v>
      </c>
      <c r="AU53" s="21">
        <v>0.94795399364206478</v>
      </c>
      <c r="AV53" s="21">
        <v>87.874796672000002</v>
      </c>
      <c r="AW53" s="21">
        <v>87.759863275391197</v>
      </c>
      <c r="AX53" s="21">
        <v>0.62122119189863989</v>
      </c>
      <c r="AY53" s="21">
        <v>96.302807133719881</v>
      </c>
      <c r="AZ53">
        <v>1444.6439101342548</v>
      </c>
    </row>
    <row r="54" spans="1:52" x14ac:dyDescent="0.25">
      <c r="A54">
        <v>6467</v>
      </c>
      <c r="B54" t="s">
        <v>1906</v>
      </c>
      <c r="C54" s="21">
        <v>2.3909154448079728</v>
      </c>
      <c r="D54" s="21">
        <v>0</v>
      </c>
      <c r="E54" s="21">
        <v>0.48089567831721614</v>
      </c>
      <c r="F54" s="21">
        <v>0.48089567831721614</v>
      </c>
      <c r="G54" s="21">
        <v>0.18162496509165604</v>
      </c>
      <c r="H54" s="21">
        <v>0</v>
      </c>
      <c r="I54" s="21">
        <v>10.897497905499371</v>
      </c>
      <c r="J54" s="21">
        <v>0.18162496509165604</v>
      </c>
      <c r="K54" s="21">
        <v>-0.99999999999999989</v>
      </c>
      <c r="L54" s="21">
        <v>-0.99999999999999989</v>
      </c>
      <c r="M54" s="21">
        <v>3.6324993018331222</v>
      </c>
      <c r="N54" s="21">
        <v>13.769309028624557</v>
      </c>
      <c r="O54" s="21">
        <v>1.3009589338865342</v>
      </c>
      <c r="P54" s="21">
        <v>1.2254428206846988</v>
      </c>
      <c r="Q54" s="21">
        <v>0.4356916502854068</v>
      </c>
      <c r="R54" s="21">
        <v>0.3333333333333332</v>
      </c>
      <c r="S54" s="21">
        <v>0.24268462585500669</v>
      </c>
      <c r="T54" s="21">
        <v>-9.197179168488636E-3</v>
      </c>
      <c r="U54" s="21">
        <v>-8.0168351115230352E-2</v>
      </c>
      <c r="V54" s="21">
        <v>12.201098552518593</v>
      </c>
      <c r="W54" s="21">
        <v>-0.21405453674697972</v>
      </c>
      <c r="X54" s="21">
        <v>-0.99999999999999989</v>
      </c>
      <c r="Y54" s="21">
        <v>-0.99999999999999989</v>
      </c>
      <c r="Z54" s="21">
        <v>25.556219892390402</v>
      </c>
      <c r="AA54" s="21">
        <v>4.4979825249823732E-2</v>
      </c>
      <c r="AB54" s="21">
        <v>-0.11571661037422444</v>
      </c>
      <c r="AC54" s="21">
        <v>0.32912537891612864</v>
      </c>
      <c r="AD54" s="21">
        <v>12.919429689586398</v>
      </c>
      <c r="AE54" s="21">
        <v>-0.99999999999999989</v>
      </c>
      <c r="AF54" s="21">
        <v>-0.99999999999999989</v>
      </c>
      <c r="AG54" s="21">
        <v>-0.99999999999999989</v>
      </c>
      <c r="AH54" s="21">
        <v>0</v>
      </c>
      <c r="AI54" s="21">
        <v>-8.0168351115230352E-2</v>
      </c>
      <c r="AJ54" s="21">
        <v>-5.5078516905192984E-2</v>
      </c>
      <c r="AK54" s="21">
        <v>2.0321132136086308E-2</v>
      </c>
      <c r="AL54" s="21">
        <v>-3.9231740107359081E-2</v>
      </c>
      <c r="AM54" s="21">
        <v>-0.22623717256897732</v>
      </c>
      <c r="AN54" s="21">
        <v>-1.2561860872099402</v>
      </c>
      <c r="AO54" s="21">
        <v>-5.5543236535439968</v>
      </c>
      <c r="AP54" s="21">
        <v>23.098596458017955</v>
      </c>
      <c r="AQ54" s="21">
        <v>0.48665242890462079</v>
      </c>
      <c r="AR54" s="21">
        <v>-3.2429571655323418E-2</v>
      </c>
      <c r="AS54" s="21">
        <v>-0.99999999999999989</v>
      </c>
      <c r="AT54" s="21">
        <v>-0.99999999999999989</v>
      </c>
      <c r="AU54" s="21">
        <v>0.91658732860262337</v>
      </c>
      <c r="AV54" s="21">
        <v>33.771205267470961</v>
      </c>
      <c r="AW54" s="21">
        <v>25.754370155947907</v>
      </c>
      <c r="AX54" s="21">
        <v>5.6470909384129256E-2</v>
      </c>
      <c r="AY54" s="21">
        <v>-47.912361699257097</v>
      </c>
      <c r="AZ54">
        <v>1344.5468027291888</v>
      </c>
    </row>
    <row r="55" spans="1:52" x14ac:dyDescent="0.25">
      <c r="A55">
        <v>6536</v>
      </c>
      <c r="B55" t="s">
        <v>3383</v>
      </c>
      <c r="C55" s="21">
        <v>5.1068295477898502</v>
      </c>
      <c r="D55" s="21">
        <v>0</v>
      </c>
      <c r="E55" s="21">
        <v>-0.78144049516032443</v>
      </c>
      <c r="F55" s="21">
        <v>-0.78144049516032443</v>
      </c>
      <c r="G55" s="21">
        <v>3.2625964758056555E-2</v>
      </c>
      <c r="H55" s="21">
        <v>0</v>
      </c>
      <c r="I55" s="21">
        <v>1.9575578854833897</v>
      </c>
      <c r="J55" s="21">
        <v>3.2625964758056555E-2</v>
      </c>
      <c r="K55" s="21">
        <v>-1.0000000000000016</v>
      </c>
      <c r="L55" s="21">
        <v>-1.0000000000000016</v>
      </c>
      <c r="M55" s="21">
        <v>0.6525192951611305</v>
      </c>
      <c r="N55" s="21">
        <v>6.2829469381129162</v>
      </c>
      <c r="O55" s="21">
        <v>0.53586582064630817</v>
      </c>
      <c r="P55" s="21">
        <v>-6.6376810105892737E-3</v>
      </c>
      <c r="Q55" s="21">
        <v>6.0641392743210884E-2</v>
      </c>
      <c r="R55" s="21">
        <v>0.3333333333333337</v>
      </c>
      <c r="S55" s="21">
        <v>0.30999865191758691</v>
      </c>
      <c r="T55" s="21">
        <v>-3.3254754863614337E-2</v>
      </c>
      <c r="U55" s="21">
        <v>7.9392436489966051E-3</v>
      </c>
      <c r="V55" s="21">
        <v>23.415620371129847</v>
      </c>
      <c r="W55" s="21">
        <v>0.5019877815166397</v>
      </c>
      <c r="X55" s="21">
        <v>-1.0000000000000016</v>
      </c>
      <c r="Y55" s="21">
        <v>-1.0000000000000016</v>
      </c>
      <c r="Z55" s="21">
        <v>56.512674468004292</v>
      </c>
      <c r="AA55" s="21">
        <v>0.25874331132947548</v>
      </c>
      <c r="AB55" s="21">
        <v>-0.17772676304801427</v>
      </c>
      <c r="AC55" s="21">
        <v>0.57971170580116349</v>
      </c>
      <c r="AD55" s="21">
        <v>33.036412704131237</v>
      </c>
      <c r="AE55" s="21">
        <v>-1.0000000000000016</v>
      </c>
      <c r="AF55" s="21">
        <v>-1.0000000000000016</v>
      </c>
      <c r="AG55" s="21">
        <v>-1.0000000000000016</v>
      </c>
      <c r="AH55" s="21">
        <v>0</v>
      </c>
      <c r="AI55" s="21">
        <v>7.9392436489966051E-3</v>
      </c>
      <c r="AJ55" s="21">
        <v>6.5602130358971916E-2</v>
      </c>
      <c r="AK55" s="21">
        <v>2.3951120626271652E-2</v>
      </c>
      <c r="AL55" s="21">
        <v>0.51628379557912718</v>
      </c>
      <c r="AM55" s="21">
        <v>0.71043167434074661</v>
      </c>
      <c r="AN55" s="21">
        <v>13.235105541273034</v>
      </c>
      <c r="AO55" s="21">
        <v>17.880547461650025</v>
      </c>
      <c r="AP55" s="21">
        <v>25.37317825661324</v>
      </c>
      <c r="AQ55" s="21">
        <v>0.61801647403630311</v>
      </c>
      <c r="AR55" s="21">
        <v>0.53461374627469738</v>
      </c>
      <c r="AS55" s="21">
        <v>-1.0000000000000016</v>
      </c>
      <c r="AT55" s="21">
        <v>-1.0000000000000016</v>
      </c>
      <c r="AU55" s="21">
        <v>-0.72079910241711354</v>
      </c>
      <c r="AV55" s="21">
        <v>80.676168867767245</v>
      </c>
      <c r="AW55" s="21">
        <v>81.470093232666883</v>
      </c>
      <c r="AX55" s="21">
        <v>-2.4448491173198108E-2</v>
      </c>
      <c r="AY55" s="21">
        <v>-14.967779632757139</v>
      </c>
      <c r="AZ55">
        <v>1405.5285037915824</v>
      </c>
    </row>
    <row r="56" spans="1:52" x14ac:dyDescent="0.25">
      <c r="A56">
        <v>6630</v>
      </c>
      <c r="B56" t="s">
        <v>3458</v>
      </c>
      <c r="C56" s="21">
        <v>3.5415531922079926</v>
      </c>
      <c r="D56" s="21">
        <v>0</v>
      </c>
      <c r="E56" s="21">
        <v>-0.13344215898726997</v>
      </c>
      <c r="F56" s="21">
        <v>-0.13344215898726997</v>
      </c>
      <c r="G56" s="21">
        <v>1.1271761266496878E-2</v>
      </c>
      <c r="H56" s="21">
        <v>0</v>
      </c>
      <c r="I56" s="21">
        <v>0.67630567598981361</v>
      </c>
      <c r="J56" s="21">
        <v>1.1271761266496878E-2</v>
      </c>
      <c r="K56" s="21">
        <v>-0.99999999999999756</v>
      </c>
      <c r="L56" s="21">
        <v>-0.99999999999999756</v>
      </c>
      <c r="M56" s="21">
        <v>0.22543522532993898</v>
      </c>
      <c r="N56" s="21">
        <v>4.0844167092105383</v>
      </c>
      <c r="O56" s="21">
        <v>0.67907892765008315</v>
      </c>
      <c r="P56" s="21">
        <v>3.8616216311424457E-2</v>
      </c>
      <c r="Q56" s="21">
        <v>0.10737202584754352</v>
      </c>
      <c r="R56" s="21">
        <v>0.33333333333333243</v>
      </c>
      <c r="S56" s="21">
        <v>0.35277375367274949</v>
      </c>
      <c r="T56" s="21">
        <v>0.12402170124276399</v>
      </c>
      <c r="U56" s="21">
        <v>0.1644495546227836</v>
      </c>
      <c r="V56" s="21">
        <v>38.532263264205284</v>
      </c>
      <c r="W56" s="21">
        <v>2.1770598787867601</v>
      </c>
      <c r="X56" s="21">
        <v>-0.99999999999999756</v>
      </c>
      <c r="Y56" s="21">
        <v>-0.99999999999999756</v>
      </c>
      <c r="Z56" s="21">
        <v>26.757450139285559</v>
      </c>
      <c r="AA56" s="21">
        <v>-1.2990869603639897E-2</v>
      </c>
      <c r="AB56" s="21">
        <v>0.41118199334321703</v>
      </c>
      <c r="AC56" s="21">
        <v>-0.63583482675492298</v>
      </c>
      <c r="AD56" s="21">
        <v>-11.882185150767295</v>
      </c>
      <c r="AE56" s="21">
        <v>-0.99999999999999756</v>
      </c>
      <c r="AF56" s="21">
        <v>-0.99999999999999756</v>
      </c>
      <c r="AG56" s="21">
        <v>-0.99999999999999756</v>
      </c>
      <c r="AH56" s="21">
        <v>0</v>
      </c>
      <c r="AI56" s="21">
        <v>0.1644495546227836</v>
      </c>
      <c r="AJ56" s="21">
        <v>0.15913011282412179</v>
      </c>
      <c r="AK56" s="21">
        <v>-0.26945416867330529</v>
      </c>
      <c r="AL56" s="21">
        <v>0.13462329530827732</v>
      </c>
      <c r="AM56" s="21">
        <v>-0.44924541764315612</v>
      </c>
      <c r="AN56" s="21">
        <v>4.16123294682754</v>
      </c>
      <c r="AO56" s="21">
        <v>-12.578406284445427</v>
      </c>
      <c r="AP56" s="21">
        <v>39.208568940195143</v>
      </c>
      <c r="AQ56" s="21">
        <v>0.97457834287162948</v>
      </c>
      <c r="AR56" s="21">
        <v>2.1883316400532564</v>
      </c>
      <c r="AS56" s="21">
        <v>-0.99999999999999756</v>
      </c>
      <c r="AT56" s="21">
        <v>-0.99999999999999756</v>
      </c>
      <c r="AU56" s="21">
        <v>-2.6070133139726462E-2</v>
      </c>
      <c r="AV56" s="21">
        <v>18.263460564050664</v>
      </c>
      <c r="AW56" s="21">
        <v>34.708416026329012</v>
      </c>
      <c r="AX56" s="21">
        <v>-1.1977679591429112E-2</v>
      </c>
      <c r="AY56" s="21">
        <v>-51.947549541477386</v>
      </c>
      <c r="AZ56">
        <v>1346.3301045234691</v>
      </c>
    </row>
    <row r="57" spans="1:52" x14ac:dyDescent="0.25">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row>
    <row r="58" spans="1:52" x14ac:dyDescent="0.25">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row>
    <row r="59" spans="1:52" x14ac:dyDescent="0.25">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row>
    <row r="60" spans="1:52" x14ac:dyDescent="0.25">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row>
    <row r="61" spans="1:52" x14ac:dyDescent="0.25">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2" x14ac:dyDescent="0.25">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65">
      <sortCondition descending="1" ref="U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5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5" width="6.28515625" customWidth="1"/>
  </cols>
  <sheetData>
    <row r="1" spans="1:52" x14ac:dyDescent="0.25">
      <c r="A1" t="s">
        <v>3593</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167</v>
      </c>
      <c r="B3" t="s">
        <v>521</v>
      </c>
      <c r="C3">
        <v>4.6669259438573301</v>
      </c>
      <c r="D3">
        <v>9.411058173525895E-2</v>
      </c>
      <c r="E3">
        <v>1.4938649137352047</v>
      </c>
      <c r="F3">
        <v>1.4959328628992885</v>
      </c>
      <c r="G3">
        <v>3.136755495125991E-2</v>
      </c>
      <c r="H3">
        <v>0</v>
      </c>
      <c r="I3">
        <v>1.8820532970756001</v>
      </c>
      <c r="J3">
        <v>3.136755495125991E-2</v>
      </c>
      <c r="K3">
        <v>-1.0000000000000004</v>
      </c>
      <c r="L3">
        <v>-1.0000000000000004</v>
      </c>
      <c r="M3">
        <v>0.62735109902519937</v>
      </c>
      <c r="N3">
        <v>7.5272404040565073</v>
      </c>
      <c r="O3">
        <v>0.15942649954872792</v>
      </c>
      <c r="P3">
        <v>1.3301567379580079</v>
      </c>
      <c r="Q3">
        <v>0.42850968451830568</v>
      </c>
      <c r="R3">
        <v>0.34126852522957107</v>
      </c>
      <c r="S3">
        <v>0.33197760780229113</v>
      </c>
      <c r="T3">
        <v>0.32972155647648743</v>
      </c>
      <c r="U3">
        <v>0.1102099763559732</v>
      </c>
      <c r="V3">
        <v>44.120994844555277</v>
      </c>
      <c r="W3">
        <v>2.5818888289807851</v>
      </c>
      <c r="X3">
        <v>-1.0000000000000004</v>
      </c>
      <c r="Y3">
        <v>-1.0000000000000004</v>
      </c>
      <c r="Z3">
        <v>53.619391822178926</v>
      </c>
      <c r="AA3">
        <v>0.1539198900279401</v>
      </c>
      <c r="AB3">
        <v>0.16798835714539651</v>
      </c>
      <c r="AC3">
        <v>-4.2412328266343148E-2</v>
      </c>
      <c r="AD3">
        <v>11.064682807290058</v>
      </c>
      <c r="AE3">
        <v>-1.0000000000000004</v>
      </c>
      <c r="AF3">
        <v>-1.0000000000000004</v>
      </c>
      <c r="AG3">
        <v>-1.0000000000000004</v>
      </c>
      <c r="AH3">
        <v>7.3666950950698412E-3</v>
      </c>
      <c r="AI3">
        <v>0.1102099763559732</v>
      </c>
      <c r="AJ3">
        <v>-0.1584288547811708</v>
      </c>
      <c r="AK3">
        <v>0.36426536329612086</v>
      </c>
      <c r="AL3">
        <v>-0.22343148473755289</v>
      </c>
      <c r="AM3">
        <v>0.57669003476311742</v>
      </c>
      <c r="AN3">
        <v>-6.1059276058697787</v>
      </c>
      <c r="AO3">
        <v>15.96657389908364</v>
      </c>
      <c r="AP3">
        <v>43.415942898606403</v>
      </c>
      <c r="AQ3">
        <v>1.0837454129797279</v>
      </c>
      <c r="AR3">
        <v>2.5738520801077542</v>
      </c>
      <c r="AS3">
        <v>-1.0000000000000004</v>
      </c>
      <c r="AT3">
        <v>-1.0000000000000004</v>
      </c>
      <c r="AU3">
        <v>1.8146755824144032</v>
      </c>
      <c r="AV3">
        <v>73.319724213054073</v>
      </c>
      <c r="AW3">
        <v>83.914344862175909</v>
      </c>
      <c r="AX3">
        <v>0.36795843697519826</v>
      </c>
      <c r="AY3">
        <v>18.014567607038327</v>
      </c>
      <c r="AZ3">
        <v>1528.4866020535096</v>
      </c>
    </row>
    <row r="4" spans="1:52" x14ac:dyDescent="0.25">
      <c r="A4">
        <v>525</v>
      </c>
      <c r="B4" t="s">
        <v>659</v>
      </c>
      <c r="C4">
        <v>3.3126937221777446</v>
      </c>
      <c r="D4">
        <v>-5.2045368920121321E-2</v>
      </c>
      <c r="E4">
        <v>-0.27933903896951856</v>
      </c>
      <c r="F4">
        <v>-0.28322396610911615</v>
      </c>
      <c r="G4">
        <v>0.26611302199116671</v>
      </c>
      <c r="H4">
        <v>0</v>
      </c>
      <c r="I4">
        <v>15.966781319470019</v>
      </c>
      <c r="J4">
        <v>0.26611302199116671</v>
      </c>
      <c r="K4">
        <v>-0.99999999999999922</v>
      </c>
      <c r="L4">
        <v>-0.99999999999999922</v>
      </c>
      <c r="M4">
        <v>5.3222604398233377</v>
      </c>
      <c r="N4">
        <v>19.219778002156723</v>
      </c>
      <c r="O4">
        <v>9.537592279990556E-2</v>
      </c>
      <c r="P4">
        <v>-0.52045081253091885</v>
      </c>
      <c r="Q4">
        <v>-0.13254407966227613</v>
      </c>
      <c r="R4">
        <v>0.32997788219233309</v>
      </c>
      <c r="S4">
        <v>0.39538712013337968</v>
      </c>
      <c r="T4">
        <v>0.53190524279672058</v>
      </c>
      <c r="U4">
        <v>-4.6629512709206504E-2</v>
      </c>
      <c r="V4">
        <v>37.414693165773777</v>
      </c>
      <c r="W4">
        <v>2.3931386127096994</v>
      </c>
      <c r="X4">
        <v>-0.99999999999999922</v>
      </c>
      <c r="Y4">
        <v>-0.99999999999999922</v>
      </c>
      <c r="Z4">
        <v>59.394150710927775</v>
      </c>
      <c r="AA4">
        <v>0.43859286743842396</v>
      </c>
      <c r="AB4">
        <v>-0.15348006524687863</v>
      </c>
      <c r="AC4">
        <v>0.11476914285848143</v>
      </c>
      <c r="AD4">
        <v>21.250663230790774</v>
      </c>
      <c r="AE4">
        <v>-0.99999999999999922</v>
      </c>
      <c r="AF4">
        <v>-0.99999999999999922</v>
      </c>
      <c r="AG4">
        <v>-0.99999999999999922</v>
      </c>
      <c r="AH4">
        <v>-1.630540408360911E-3</v>
      </c>
      <c r="AI4">
        <v>-4.6629512709206504E-2</v>
      </c>
      <c r="AJ4">
        <v>0.10771291638149033</v>
      </c>
      <c r="AK4">
        <v>0.13860965248202675</v>
      </c>
      <c r="AL4">
        <v>-0.10389007874343417</v>
      </c>
      <c r="AM4">
        <v>0.16249394269737913</v>
      </c>
      <c r="AN4">
        <v>-2.1761366705499432</v>
      </c>
      <c r="AO4">
        <v>4.8728461137161512</v>
      </c>
      <c r="AP4">
        <v>54.498567971446242</v>
      </c>
      <c r="AQ4">
        <v>1.2233493680863579</v>
      </c>
      <c r="AR4">
        <v>2.6762661304385822</v>
      </c>
      <c r="AS4">
        <v>-0.99999999999999922</v>
      </c>
      <c r="AT4">
        <v>-0.99999999999999922</v>
      </c>
      <c r="AU4">
        <v>-0.36837145765967971</v>
      </c>
      <c r="AV4">
        <v>85.124716288115764</v>
      </c>
      <c r="AW4">
        <v>80.676878455305555</v>
      </c>
      <c r="AX4">
        <v>0.32183112025465238</v>
      </c>
      <c r="AY4">
        <v>18.430420802032828</v>
      </c>
      <c r="AZ4">
        <v>1618.9617408699175</v>
      </c>
    </row>
    <row r="5" spans="1:52" x14ac:dyDescent="0.25">
      <c r="A5">
        <v>648</v>
      </c>
      <c r="B5" t="s">
        <v>702</v>
      </c>
      <c r="C5">
        <v>5.4756146060513533</v>
      </c>
      <c r="D5">
        <v>6.2311483004493431E-3</v>
      </c>
      <c r="E5">
        <v>5.5614399420675864E-2</v>
      </c>
      <c r="F5">
        <v>5.595110047601571E-2</v>
      </c>
      <c r="G5">
        <v>6.6786923361304276E-2</v>
      </c>
      <c r="H5">
        <v>0</v>
      </c>
      <c r="I5">
        <v>4.0072154016782546</v>
      </c>
      <c r="J5">
        <v>6.6786923361304276E-2</v>
      </c>
      <c r="K5">
        <v>-0.99999999999999922</v>
      </c>
      <c r="L5">
        <v>-0.99999999999999922</v>
      </c>
      <c r="M5">
        <v>1.3357384672260857</v>
      </c>
      <c r="N5">
        <v>9.4996711957942939</v>
      </c>
      <c r="O5">
        <v>-0.77140813930813878</v>
      </c>
      <c r="P5">
        <v>-0.46911566575999036</v>
      </c>
      <c r="Q5">
        <v>-0.26176519954410976</v>
      </c>
      <c r="R5">
        <v>0.3358329883499328</v>
      </c>
      <c r="S5">
        <v>0.27669769407358835</v>
      </c>
      <c r="T5">
        <v>4.2721904586337053E-2</v>
      </c>
      <c r="U5">
        <v>-5.512837174993802E-3</v>
      </c>
      <c r="V5">
        <v>23.38222376181767</v>
      </c>
      <c r="W5">
        <v>0.61796986804842258</v>
      </c>
      <c r="X5">
        <v>-0.99999999999999922</v>
      </c>
      <c r="Y5">
        <v>-0.99999999999999922</v>
      </c>
      <c r="Z5">
        <v>74.009803928588738</v>
      </c>
      <c r="AA5">
        <v>0.49824955313091629</v>
      </c>
      <c r="AB5">
        <v>0.1404744719934887</v>
      </c>
      <c r="AC5">
        <v>0.38647416421163161</v>
      </c>
      <c r="AD5">
        <v>51.040051456433709</v>
      </c>
      <c r="AE5">
        <v>-0.99999999999999922</v>
      </c>
      <c r="AF5">
        <v>-0.99999999999999922</v>
      </c>
      <c r="AG5">
        <v>-0.99999999999999922</v>
      </c>
      <c r="AH5">
        <v>9.5374144941565864E-3</v>
      </c>
      <c r="AI5">
        <v>-5.512837174993802E-3</v>
      </c>
      <c r="AJ5">
        <v>-1.7110604943959981E-2</v>
      </c>
      <c r="AK5">
        <v>1.7880811581250215E-2</v>
      </c>
      <c r="AL5">
        <v>-0.20944019017821949</v>
      </c>
      <c r="AM5">
        <v>0.17029833208063683</v>
      </c>
      <c r="AN5">
        <v>-5.3010079900537423</v>
      </c>
      <c r="AO5">
        <v>4.326312570800626</v>
      </c>
      <c r="AP5">
        <v>27.193984284472382</v>
      </c>
      <c r="AQ5">
        <v>0.64751615361957415</v>
      </c>
      <c r="AR5">
        <v>0.68177981030014656</v>
      </c>
      <c r="AS5">
        <v>-0.99999999999999922</v>
      </c>
      <c r="AT5">
        <v>-0.99999999999999922</v>
      </c>
      <c r="AU5">
        <v>-0.21410695415132969</v>
      </c>
      <c r="AV5">
        <v>87.54923586928038</v>
      </c>
      <c r="AW5">
        <v>87.14535678852728</v>
      </c>
      <c r="AX5">
        <v>0.23940917053948152</v>
      </c>
      <c r="AY5">
        <v>38.136122358125142</v>
      </c>
      <c r="AZ5">
        <v>1533.524669555027</v>
      </c>
    </row>
    <row r="6" spans="1:52" x14ac:dyDescent="0.25">
      <c r="A6">
        <v>876</v>
      </c>
      <c r="B6" t="s">
        <v>768</v>
      </c>
      <c r="C6">
        <v>2.6777458975296877</v>
      </c>
      <c r="D6">
        <v>-3.8753707668821781E-2</v>
      </c>
      <c r="E6">
        <v>0.45695067230212821</v>
      </c>
      <c r="F6">
        <v>0.45748747060991291</v>
      </c>
      <c r="G6">
        <v>0.4941644562674149</v>
      </c>
      <c r="H6">
        <v>0</v>
      </c>
      <c r="I6">
        <v>29.649867376044917</v>
      </c>
      <c r="J6">
        <v>0.4941644562674149</v>
      </c>
      <c r="K6">
        <v>-0.99999999999999956</v>
      </c>
      <c r="L6">
        <v>-0.99999999999999956</v>
      </c>
      <c r="M6">
        <v>9.8832891253482931</v>
      </c>
      <c r="N6">
        <v>33.038588386312952</v>
      </c>
      <c r="O6">
        <v>-0.48429744834237276</v>
      </c>
      <c r="P6">
        <v>-0.53962909750645682</v>
      </c>
      <c r="Q6">
        <v>-0.20605084875868035</v>
      </c>
      <c r="R6">
        <v>0.3283778490304417</v>
      </c>
      <c r="S6">
        <v>0.31794825497115525</v>
      </c>
      <c r="T6">
        <v>0.28364493840763705</v>
      </c>
      <c r="U6">
        <v>0.25060745469512913</v>
      </c>
      <c r="V6">
        <v>27.041033448803663</v>
      </c>
      <c r="W6">
        <v>2.7923233343442249</v>
      </c>
      <c r="X6">
        <v>-0.99999999999999956</v>
      </c>
      <c r="Y6">
        <v>-0.99999999999999956</v>
      </c>
      <c r="Z6">
        <v>72.387500999045514</v>
      </c>
      <c r="AA6">
        <v>0.226449734624491</v>
      </c>
      <c r="AB6">
        <v>0.32722783195853894</v>
      </c>
      <c r="AC6">
        <v>0.30933719390089887</v>
      </c>
      <c r="AD6">
        <v>44.575729419347667</v>
      </c>
      <c r="AE6">
        <v>-0.99999999999999956</v>
      </c>
      <c r="AF6">
        <v>-0.99999999999999956</v>
      </c>
      <c r="AG6">
        <v>-0.99999999999999956</v>
      </c>
      <c r="AH6">
        <v>-2.3844200334280767E-3</v>
      </c>
      <c r="AI6">
        <v>0.25060745469512913</v>
      </c>
      <c r="AJ6">
        <v>0.17586414243183585</v>
      </c>
      <c r="AK6">
        <v>0.18473865168266193</v>
      </c>
      <c r="AL6">
        <v>0.41852923339496528</v>
      </c>
      <c r="AM6">
        <v>1.1302169916031215</v>
      </c>
      <c r="AN6">
        <v>11.209359799225956</v>
      </c>
      <c r="AO6">
        <v>29.312309796298713</v>
      </c>
      <c r="AP6">
        <v>57.957725355292318</v>
      </c>
      <c r="AQ6">
        <v>1.1949905509011542</v>
      </c>
      <c r="AR6">
        <v>3.3057828458956355</v>
      </c>
      <c r="AS6">
        <v>-0.99999999999999956</v>
      </c>
      <c r="AT6">
        <v>-0.99999999999999956</v>
      </c>
      <c r="AU6">
        <v>0.30518607184880564</v>
      </c>
      <c r="AV6">
        <v>136.59582168198301</v>
      </c>
      <c r="AW6">
        <v>161.88980703108902</v>
      </c>
      <c r="AX6">
        <v>0.36263894589847651</v>
      </c>
      <c r="AY6">
        <v>62.639775936782009</v>
      </c>
      <c r="AZ6">
        <v>1642.4990808657151</v>
      </c>
    </row>
    <row r="7" spans="1:52" x14ac:dyDescent="0.25">
      <c r="A7">
        <v>967</v>
      </c>
      <c r="B7" t="s">
        <v>790</v>
      </c>
      <c r="C7">
        <v>4.3071009564371243</v>
      </c>
      <c r="D7">
        <v>1.8953552921522711E-2</v>
      </c>
      <c r="E7">
        <v>-4.7299377428029511E-2</v>
      </c>
      <c r="F7">
        <v>-4.9375993206957659E-2</v>
      </c>
      <c r="G7">
        <v>0.63731228867884404</v>
      </c>
      <c r="H7">
        <v>0</v>
      </c>
      <c r="I7">
        <v>38.238737320730621</v>
      </c>
      <c r="J7">
        <v>0.63731228867884404</v>
      </c>
      <c r="K7">
        <v>-0.999999999999998</v>
      </c>
      <c r="L7">
        <v>-0.999999999999998</v>
      </c>
      <c r="M7">
        <v>12.746245773576867</v>
      </c>
      <c r="N7">
        <v>42.342229172920092</v>
      </c>
      <c r="O7">
        <v>-1.1845220142325155</v>
      </c>
      <c r="P7">
        <v>0.94260657763067801</v>
      </c>
      <c r="Q7">
        <v>0.14647259782890062</v>
      </c>
      <c r="R7">
        <v>0.33470737761885372</v>
      </c>
      <c r="S7">
        <v>0.38284031238329624</v>
      </c>
      <c r="T7">
        <v>0.48698782775807664</v>
      </c>
      <c r="U7">
        <v>3.3074959958493987E-2</v>
      </c>
      <c r="V7">
        <v>24.264753317159563</v>
      </c>
      <c r="W7">
        <v>2.2766827356097639</v>
      </c>
      <c r="X7">
        <v>-0.999999999999998</v>
      </c>
      <c r="Y7">
        <v>-0.999999999999998</v>
      </c>
      <c r="Z7">
        <v>38.555443932885751</v>
      </c>
      <c r="AA7">
        <v>0.24893678544610287</v>
      </c>
      <c r="AB7">
        <v>0.13876112708148056</v>
      </c>
      <c r="AC7">
        <v>-7.5586560578881495E-2</v>
      </c>
      <c r="AD7">
        <v>14.738539705128698</v>
      </c>
      <c r="AE7">
        <v>-0.999999999999998</v>
      </c>
      <c r="AF7">
        <v>-0.999999999999998</v>
      </c>
      <c r="AG7">
        <v>-0.999999999999998</v>
      </c>
      <c r="AH7">
        <v>-2.9994406935756094E-4</v>
      </c>
      <c r="AI7">
        <v>3.3074959958493987E-2</v>
      </c>
      <c r="AJ7">
        <v>-6.1244665591776513E-2</v>
      </c>
      <c r="AK7">
        <v>0.1086493742336182</v>
      </c>
      <c r="AL7">
        <v>0.65493203518307541</v>
      </c>
      <c r="AM7">
        <v>0.51220509198839947</v>
      </c>
      <c r="AN7">
        <v>16.14811731141371</v>
      </c>
      <c r="AO7">
        <v>13.26733441108237</v>
      </c>
      <c r="AP7">
        <v>61.732698472905824</v>
      </c>
      <c r="AQ7">
        <v>1.2288415457309503</v>
      </c>
      <c r="AR7">
        <v>2.9022550578777628</v>
      </c>
      <c r="AS7">
        <v>-0.999999999999998</v>
      </c>
      <c r="AT7">
        <v>-0.999999999999998</v>
      </c>
      <c r="AU7">
        <v>6.4393058128542374E-2</v>
      </c>
      <c r="AV7">
        <v>93.034697929477559</v>
      </c>
      <c r="AW7">
        <v>96.165265833031341</v>
      </c>
      <c r="AX7">
        <v>0.1893461271673425</v>
      </c>
      <c r="AY7">
        <v>7.1200399134463082</v>
      </c>
      <c r="AZ7">
        <v>1485.561044668872</v>
      </c>
    </row>
    <row r="8" spans="1:52" x14ac:dyDescent="0.25">
      <c r="A8">
        <v>1094</v>
      </c>
      <c r="B8" t="s">
        <v>825</v>
      </c>
      <c r="C8">
        <v>5.4530134754107671</v>
      </c>
      <c r="D8">
        <v>7.1820755096169142E-4</v>
      </c>
      <c r="E8">
        <v>-7.0732622992577668E-2</v>
      </c>
      <c r="F8">
        <v>-6.7608082932377744E-2</v>
      </c>
      <c r="G8">
        <v>0.12696914135349543</v>
      </c>
      <c r="H8">
        <v>0</v>
      </c>
      <c r="I8">
        <v>7.6181484812097233</v>
      </c>
      <c r="J8">
        <v>0.12696914135349543</v>
      </c>
      <c r="K8">
        <v>-0.99999999999999911</v>
      </c>
      <c r="L8">
        <v>-0.99999999999999911</v>
      </c>
      <c r="M8">
        <v>2.5393828270699066</v>
      </c>
      <c r="N8">
        <v>13.054827881507013</v>
      </c>
      <c r="O8">
        <v>-0.63583937892420972</v>
      </c>
      <c r="P8">
        <v>0.3579625525861922</v>
      </c>
      <c r="Q8">
        <v>-2.05130528550065E-2</v>
      </c>
      <c r="R8">
        <v>0.33496003186850137</v>
      </c>
      <c r="S8">
        <v>0.382618354865914</v>
      </c>
      <c r="T8">
        <v>0.28742228457529767</v>
      </c>
      <c r="U8">
        <v>2.3124052182448454E-3</v>
      </c>
      <c r="V8">
        <v>35.129706779456541</v>
      </c>
      <c r="W8">
        <v>1.8030375406617618</v>
      </c>
      <c r="X8">
        <v>-0.99999999999999911</v>
      </c>
      <c r="Y8">
        <v>-0.99999999999999911</v>
      </c>
      <c r="Z8">
        <v>78.285490875115471</v>
      </c>
      <c r="AA8">
        <v>0.25032611391969772</v>
      </c>
      <c r="AB8">
        <v>8.7916951813892696E-2</v>
      </c>
      <c r="AC8">
        <v>0.51556651357627858</v>
      </c>
      <c r="AD8">
        <v>42.978717947573045</v>
      </c>
      <c r="AE8">
        <v>-0.99999999999999911</v>
      </c>
      <c r="AF8">
        <v>-0.99999999999999911</v>
      </c>
      <c r="AG8">
        <v>-0.99999999999999911</v>
      </c>
      <c r="AH8">
        <v>-6.0216574472067869E-3</v>
      </c>
      <c r="AI8">
        <v>2.3124052182448454E-3</v>
      </c>
      <c r="AJ8">
        <v>-6.9290231383053014E-2</v>
      </c>
      <c r="AK8">
        <v>0.14416600868982613</v>
      </c>
      <c r="AL8">
        <v>-5.0789646131178243E-2</v>
      </c>
      <c r="AM8">
        <v>0.31057089617709061</v>
      </c>
      <c r="AN8">
        <v>-1.6431335632717678</v>
      </c>
      <c r="AO8">
        <v>8.5120437009534449</v>
      </c>
      <c r="AP8">
        <v>43.004101168094863</v>
      </c>
      <c r="AQ8">
        <v>1.0102282630548367</v>
      </c>
      <c r="AR8">
        <v>1.9339095737191312</v>
      </c>
      <c r="AS8">
        <v>-0.99999999999999911</v>
      </c>
      <c r="AT8">
        <v>-0.99999999999999911</v>
      </c>
      <c r="AU8">
        <v>-7.7249009255707018E-2</v>
      </c>
      <c r="AV8">
        <v>100.22814868106683</v>
      </c>
      <c r="AW8">
        <v>100.39578059465352</v>
      </c>
      <c r="AX8">
        <v>0.16804938020147886</v>
      </c>
      <c r="AY8">
        <v>5.4541050711465724</v>
      </c>
      <c r="AZ8">
        <v>1448.5383108011467</v>
      </c>
    </row>
    <row r="9" spans="1:52" x14ac:dyDescent="0.25">
      <c r="A9">
        <v>1208</v>
      </c>
      <c r="B9" t="s">
        <v>850</v>
      </c>
      <c r="C9">
        <v>5.4692076375322385</v>
      </c>
      <c r="D9">
        <v>-9.2718150601363517E-3</v>
      </c>
      <c r="E9">
        <v>0.27867835932533414</v>
      </c>
      <c r="F9">
        <v>0.28308628807208913</v>
      </c>
      <c r="G9">
        <v>0.15023521402060083</v>
      </c>
      <c r="H9">
        <v>0</v>
      </c>
      <c r="I9">
        <v>9.0141128412360416</v>
      </c>
      <c r="J9">
        <v>0.15023521402060083</v>
      </c>
      <c r="K9">
        <v>-1.0000000000000031</v>
      </c>
      <c r="L9">
        <v>-1.0000000000000031</v>
      </c>
      <c r="M9">
        <v>3.0047042804120152</v>
      </c>
      <c r="N9">
        <v>14.906779518609834</v>
      </c>
      <c r="O9">
        <v>1.0945872732469598E-2</v>
      </c>
      <c r="P9">
        <v>3.0810216386705832E-2</v>
      </c>
      <c r="Q9">
        <v>-0.11074227178590737</v>
      </c>
      <c r="R9">
        <v>0.33162433447700823</v>
      </c>
      <c r="S9">
        <v>0.29443591245990547</v>
      </c>
      <c r="T9">
        <v>0.29486036665877108</v>
      </c>
      <c r="U9">
        <v>5.0982966371859763E-3</v>
      </c>
      <c r="V9">
        <v>30.80124260852433</v>
      </c>
      <c r="W9">
        <v>1.6549732235430392</v>
      </c>
      <c r="X9">
        <v>-1.0000000000000031</v>
      </c>
      <c r="Y9">
        <v>-1.0000000000000031</v>
      </c>
      <c r="Z9">
        <v>66.913959961802107</v>
      </c>
      <c r="AA9">
        <v>0.24331270934454424</v>
      </c>
      <c r="AB9">
        <v>0.24067921785143728</v>
      </c>
      <c r="AC9">
        <v>0.21387679535525697</v>
      </c>
      <c r="AD9">
        <v>35.682547429815585</v>
      </c>
      <c r="AE9">
        <v>-1.0000000000000031</v>
      </c>
      <c r="AF9">
        <v>-1.0000000000000031</v>
      </c>
      <c r="AG9">
        <v>-1.0000000000000031</v>
      </c>
      <c r="AH9">
        <v>-4.087485316453392E-4</v>
      </c>
      <c r="AI9">
        <v>5.0982966371859763E-3</v>
      </c>
      <c r="AJ9">
        <v>7.9411312603935871E-2</v>
      </c>
      <c r="AK9">
        <v>-7.7137417135598185E-2</v>
      </c>
      <c r="AL9">
        <v>-0.21543473650539716</v>
      </c>
      <c r="AM9">
        <v>-0.17472702622639855</v>
      </c>
      <c r="AN9">
        <v>-5.0625688659167762</v>
      </c>
      <c r="AO9">
        <v>-4.6801057250364337</v>
      </c>
      <c r="AP9">
        <v>40.516879373586811</v>
      </c>
      <c r="AQ9">
        <v>0.93399981073404825</v>
      </c>
      <c r="AR9">
        <v>1.8158933766124088</v>
      </c>
      <c r="AS9">
        <v>-1.0000000000000031</v>
      </c>
      <c r="AT9">
        <v>-1.0000000000000031</v>
      </c>
      <c r="AU9">
        <v>0.20210861600750263</v>
      </c>
      <c r="AV9">
        <v>78.169298168803309</v>
      </c>
      <c r="AW9">
        <v>78.826521296780228</v>
      </c>
      <c r="AX9">
        <v>0.25997378992834191</v>
      </c>
      <c r="AY9">
        <v>8.1421821163205248</v>
      </c>
      <c r="AZ9">
        <v>1431.30814281485</v>
      </c>
    </row>
    <row r="10" spans="1:52" x14ac:dyDescent="0.25">
      <c r="A10">
        <v>1785</v>
      </c>
      <c r="B10" t="s">
        <v>1061</v>
      </c>
      <c r="C10">
        <v>2.1867824302532748</v>
      </c>
      <c r="D10">
        <v>8.0360952409080089E-2</v>
      </c>
      <c r="E10">
        <v>-2.4796364857094171E-2</v>
      </c>
      <c r="F10">
        <v>-1.6632549585880594E-2</v>
      </c>
      <c r="G10">
        <v>-8.3203694671840453E-2</v>
      </c>
      <c r="H10">
        <v>0</v>
      </c>
      <c r="I10">
        <v>-4.9922216803104291</v>
      </c>
      <c r="J10">
        <v>-8.3203694671840453E-2</v>
      </c>
      <c r="K10">
        <v>-1</v>
      </c>
      <c r="L10">
        <v>-1</v>
      </c>
      <c r="M10">
        <v>-1.6640738934368087</v>
      </c>
      <c r="N10">
        <v>-3.1299112741107558</v>
      </c>
      <c r="O10">
        <v>3.8285114793383604E-3</v>
      </c>
      <c r="P10">
        <v>0.91097465496012686</v>
      </c>
      <c r="Q10">
        <v>0.21240260490708546</v>
      </c>
      <c r="R10">
        <v>0.33684431668671594</v>
      </c>
      <c r="S10">
        <v>0.27261248942878863</v>
      </c>
      <c r="T10">
        <v>8.0714812772713449E-3</v>
      </c>
      <c r="U10">
        <v>-2.5330506216621699E-2</v>
      </c>
      <c r="V10">
        <v>27.520683152565507</v>
      </c>
      <c r="W10">
        <v>0.48123456937632603</v>
      </c>
      <c r="X10">
        <v>-1</v>
      </c>
      <c r="Y10">
        <v>-1</v>
      </c>
      <c r="Z10">
        <v>27.154835943093623</v>
      </c>
      <c r="AA10">
        <v>0.15196072886430773</v>
      </c>
      <c r="AB10">
        <v>-0.11590317313382938</v>
      </c>
      <c r="AC10">
        <v>1.0712663234128372E-2</v>
      </c>
      <c r="AD10">
        <v>0.60797845157266461</v>
      </c>
      <c r="AE10">
        <v>-1</v>
      </c>
      <c r="AF10">
        <v>-1</v>
      </c>
      <c r="AG10">
        <v>-1</v>
      </c>
      <c r="AH10">
        <v>8.5635739361321819E-3</v>
      </c>
      <c r="AI10">
        <v>-2.5330506216621699E-2</v>
      </c>
      <c r="AJ10">
        <v>3.4117196040302673E-2</v>
      </c>
      <c r="AK10">
        <v>-8.2729067855409233E-2</v>
      </c>
      <c r="AL10">
        <v>0.1035763774514563</v>
      </c>
      <c r="AM10">
        <v>0.28057642995432386</v>
      </c>
      <c r="AN10">
        <v>2.9217456197884748</v>
      </c>
      <c r="AO10">
        <v>6.4390152062804971</v>
      </c>
      <c r="AP10">
        <v>20.990009363031433</v>
      </c>
      <c r="AQ10">
        <v>0.57469555097056202</v>
      </c>
      <c r="AR10">
        <v>0.37459864886271721</v>
      </c>
      <c r="AS10">
        <v>-1</v>
      </c>
      <c r="AT10">
        <v>-1</v>
      </c>
      <c r="AU10">
        <v>0.13049585772620506</v>
      </c>
      <c r="AV10">
        <v>28.208084669899229</v>
      </c>
      <c r="AW10">
        <v>25.505141699671373</v>
      </c>
      <c r="AX10">
        <v>-1.8742410888462766E-2</v>
      </c>
      <c r="AY10">
        <v>-51.027739747791209</v>
      </c>
      <c r="AZ10">
        <v>1393.5951456720052</v>
      </c>
    </row>
    <row r="11" spans="1:52" x14ac:dyDescent="0.25">
      <c r="A11">
        <v>1987</v>
      </c>
      <c r="B11" t="s">
        <v>1119</v>
      </c>
      <c r="C11">
        <v>5.2894551747024128</v>
      </c>
      <c r="D11">
        <v>9.2930750685195032E-2</v>
      </c>
      <c r="E11">
        <v>0.13735351788154168</v>
      </c>
      <c r="F11">
        <v>0.14214228635541568</v>
      </c>
      <c r="G11">
        <v>0.44800502696748723</v>
      </c>
      <c r="H11">
        <v>0</v>
      </c>
      <c r="I11">
        <v>26.880301618049231</v>
      </c>
      <c r="J11">
        <v>0.44800502696748723</v>
      </c>
      <c r="K11">
        <v>-1.0000000000000044</v>
      </c>
      <c r="L11">
        <v>-1.0000000000000044</v>
      </c>
      <c r="M11">
        <v>8.9601005393497317</v>
      </c>
      <c r="N11">
        <v>31.859011515920418</v>
      </c>
      <c r="O11">
        <v>-7.6926025531140779E-2</v>
      </c>
      <c r="P11">
        <v>3.8250060829374157</v>
      </c>
      <c r="Q11">
        <v>1.1365810173064783</v>
      </c>
      <c r="R11">
        <v>0.33925257575581769</v>
      </c>
      <c r="S11">
        <v>0.36371239961552676</v>
      </c>
      <c r="T11">
        <v>0.21898428216632643</v>
      </c>
      <c r="U11">
        <v>0.18127995600834743</v>
      </c>
      <c r="V11">
        <v>26.951360841423305</v>
      </c>
      <c r="W11">
        <v>2.2205724187326297</v>
      </c>
      <c r="X11">
        <v>-1.0000000000000044</v>
      </c>
      <c r="Y11">
        <v>-1.0000000000000044</v>
      </c>
      <c r="Z11">
        <v>67.499969018666476</v>
      </c>
      <c r="AA11">
        <v>0.2317810565744034</v>
      </c>
      <c r="AB11">
        <v>0.45715550322760323</v>
      </c>
      <c r="AC11">
        <v>0.18512563940498131</v>
      </c>
      <c r="AD11">
        <v>41.157183558994532</v>
      </c>
      <c r="AE11">
        <v>-1.0000000000000044</v>
      </c>
      <c r="AF11">
        <v>-1.0000000000000044</v>
      </c>
      <c r="AG11">
        <v>-1.0000000000000044</v>
      </c>
      <c r="AH11">
        <v>8.6986475886277996E-3</v>
      </c>
      <c r="AI11">
        <v>0.18127995600834743</v>
      </c>
      <c r="AJ11">
        <v>-8.4110887578258284E-2</v>
      </c>
      <c r="AK11">
        <v>3.2282362984499227E-2</v>
      </c>
      <c r="AL11">
        <v>0.15375248718624934</v>
      </c>
      <c r="AM11">
        <v>-0.40514015510726659</v>
      </c>
      <c r="AN11">
        <v>3.6612215556792949</v>
      </c>
      <c r="AO11">
        <v>-10.205055876673521</v>
      </c>
      <c r="AP11">
        <v>51.568321060419102</v>
      </c>
      <c r="AQ11">
        <v>1.0774802663005485</v>
      </c>
      <c r="AR11">
        <v>2.6341044019819053</v>
      </c>
      <c r="AS11">
        <v>-1.0000000000000044</v>
      </c>
      <c r="AT11">
        <v>-1.0000000000000044</v>
      </c>
      <c r="AU11">
        <v>1.182693149183242</v>
      </c>
      <c r="AV11">
        <v>85.835221671399481</v>
      </c>
      <c r="AW11">
        <v>103.63527650857057</v>
      </c>
      <c r="AX11">
        <v>0.36802145878756198</v>
      </c>
      <c r="AY11">
        <v>44.076382723019123</v>
      </c>
      <c r="AZ11">
        <v>1549.2852161626927</v>
      </c>
    </row>
    <row r="12" spans="1:52" x14ac:dyDescent="0.25">
      <c r="A12">
        <v>2040</v>
      </c>
      <c r="B12" t="s">
        <v>1133</v>
      </c>
      <c r="C12">
        <v>2.5237079066591916</v>
      </c>
      <c r="D12">
        <v>1.8715307949002034E-2</v>
      </c>
      <c r="E12">
        <v>1.3789954499624628</v>
      </c>
      <c r="F12">
        <v>1.3863561727672757</v>
      </c>
      <c r="G12">
        <v>8.9617806828502719E-3</v>
      </c>
      <c r="H12">
        <v>0</v>
      </c>
      <c r="I12">
        <v>0.53770684097101618</v>
      </c>
      <c r="J12">
        <v>8.9617806828502719E-3</v>
      </c>
      <c r="K12">
        <v>-1.000000000000004</v>
      </c>
      <c r="L12">
        <v>-1.000000000000004</v>
      </c>
      <c r="M12">
        <v>0.17923561365700483</v>
      </c>
      <c r="N12">
        <v>4.4883257643010124</v>
      </c>
      <c r="O12">
        <v>-1.1057503777015134</v>
      </c>
      <c r="P12">
        <v>-0.10938161471056364</v>
      </c>
      <c r="Q12">
        <v>-0.11636980562641849</v>
      </c>
      <c r="R12">
        <v>0.33229114240556906</v>
      </c>
      <c r="S12">
        <v>0.39799794576665376</v>
      </c>
      <c r="T12">
        <v>0.26826562692750872</v>
      </c>
      <c r="U12">
        <v>-1.0775435321742318E-2</v>
      </c>
      <c r="V12">
        <v>39.086220665148296</v>
      </c>
      <c r="W12">
        <v>1.7932620409769411</v>
      </c>
      <c r="X12">
        <v>-1.000000000000004</v>
      </c>
      <c r="Y12">
        <v>-1.000000000000004</v>
      </c>
      <c r="Z12">
        <v>91.626613859223056</v>
      </c>
      <c r="AA12">
        <v>0.56110592017673588</v>
      </c>
      <c r="AB12">
        <v>0.35966481525333427</v>
      </c>
      <c r="AC12">
        <v>0.12467942975042405</v>
      </c>
      <c r="AD12">
        <v>52.500489012283488</v>
      </c>
      <c r="AE12">
        <v>-1.000000000000004</v>
      </c>
      <c r="AF12">
        <v>-1.000000000000004</v>
      </c>
      <c r="AG12">
        <v>-1.000000000000004</v>
      </c>
      <c r="AH12">
        <v>3.7387386866816769E-3</v>
      </c>
      <c r="AI12">
        <v>-1.0775435321742318E-2</v>
      </c>
      <c r="AJ12">
        <v>0.10810597645692015</v>
      </c>
      <c r="AK12">
        <v>0.1573719303687571</v>
      </c>
      <c r="AL12">
        <v>-0.13399743520980836</v>
      </c>
      <c r="AM12">
        <v>-0.1544468355141459</v>
      </c>
      <c r="AN12">
        <v>-2.8307150073316807</v>
      </c>
      <c r="AO12">
        <v>-3.0530022266387844</v>
      </c>
      <c r="AP12">
        <v>39.826603544500998</v>
      </c>
      <c r="AQ12">
        <v>0.9900850276525226</v>
      </c>
      <c r="AR12">
        <v>1.8053107885374737</v>
      </c>
      <c r="AS12">
        <v>-1.000000000000004</v>
      </c>
      <c r="AT12">
        <v>-1.000000000000004</v>
      </c>
      <c r="AU12">
        <v>1.2785856051007407</v>
      </c>
      <c r="AV12">
        <v>93.359136034110492</v>
      </c>
      <c r="AW12">
        <v>92.401312277557992</v>
      </c>
      <c r="AX12">
        <v>0.20126042986545928</v>
      </c>
      <c r="AY12">
        <v>16.526372900270029</v>
      </c>
      <c r="AZ12">
        <v>1488.0035268117817</v>
      </c>
    </row>
    <row r="13" spans="1:52" x14ac:dyDescent="0.25">
      <c r="A13">
        <v>2081</v>
      </c>
      <c r="B13" t="s">
        <v>1152</v>
      </c>
      <c r="C13">
        <v>4.7278803891691288</v>
      </c>
      <c r="D13">
        <v>1.5974543792824987E-2</v>
      </c>
      <c r="E13">
        <v>-0.3006641860419112</v>
      </c>
      <c r="F13">
        <v>-0.30360397362578545</v>
      </c>
      <c r="G13">
        <v>4.5192815884375619E-2</v>
      </c>
      <c r="H13">
        <v>0</v>
      </c>
      <c r="I13">
        <v>2.7115689530625349</v>
      </c>
      <c r="J13">
        <v>4.5192815884375619E-2</v>
      </c>
      <c r="K13">
        <v>-0.99999999999999845</v>
      </c>
      <c r="L13">
        <v>-0.99999999999999845</v>
      </c>
      <c r="M13">
        <v>0.90385631768751129</v>
      </c>
      <c r="N13">
        <v>7.0165839547453892</v>
      </c>
      <c r="O13">
        <v>0.19834718191502507</v>
      </c>
      <c r="P13">
        <v>0.13681807361213449</v>
      </c>
      <c r="Q13">
        <v>9.0177363538996913E-2</v>
      </c>
      <c r="R13">
        <v>0.33445862889985878</v>
      </c>
      <c r="S13">
        <v>0.34608552562005501</v>
      </c>
      <c r="T13">
        <v>0.45482978240180677</v>
      </c>
      <c r="U13">
        <v>-5.832684151808324E-2</v>
      </c>
      <c r="V13">
        <v>41.469669779388624</v>
      </c>
      <c r="W13">
        <v>2.1030627404965401</v>
      </c>
      <c r="X13">
        <v>-0.99999999999999845</v>
      </c>
      <c r="Y13">
        <v>-0.99999999999999845</v>
      </c>
      <c r="Z13">
        <v>69.617704933195697</v>
      </c>
      <c r="AA13">
        <v>0.17787599699310658</v>
      </c>
      <c r="AB13">
        <v>0.22188936874439846</v>
      </c>
      <c r="AC13">
        <v>0.18399168652642903</v>
      </c>
      <c r="AD13">
        <v>28.517419581046475</v>
      </c>
      <c r="AE13">
        <v>-0.99999999999999845</v>
      </c>
      <c r="AF13">
        <v>-0.99999999999999845</v>
      </c>
      <c r="AG13">
        <v>-0.99999999999999845</v>
      </c>
      <c r="AH13">
        <v>-4.1255059874296951E-4</v>
      </c>
      <c r="AI13">
        <v>-5.832684151808324E-2</v>
      </c>
      <c r="AJ13">
        <v>-0.1313501147423255</v>
      </c>
      <c r="AK13">
        <v>4.1197286965789046E-2</v>
      </c>
      <c r="AL13">
        <v>-0.24858312035440899</v>
      </c>
      <c r="AM13">
        <v>0.28695118270178466</v>
      </c>
      <c r="AN13">
        <v>-6.8086642411283105</v>
      </c>
      <c r="AO13">
        <v>7.3171016609300192</v>
      </c>
      <c r="AP13">
        <v>43.585220388735131</v>
      </c>
      <c r="AQ13">
        <v>1.0702664811772131</v>
      </c>
      <c r="AR13">
        <v>2.1391775770586747</v>
      </c>
      <c r="AS13">
        <v>-0.99999999999999845</v>
      </c>
      <c r="AT13">
        <v>-0.99999999999999845</v>
      </c>
      <c r="AU13">
        <v>-0.23871476751769968</v>
      </c>
      <c r="AV13">
        <v>83.077389357517276</v>
      </c>
      <c r="AW13">
        <v>77.104282449123374</v>
      </c>
      <c r="AX13">
        <v>0.14766176650665308</v>
      </c>
      <c r="AY13">
        <v>0.33873009930189762</v>
      </c>
      <c r="AZ13">
        <v>1474.296578949575</v>
      </c>
    </row>
    <row r="14" spans="1:52" x14ac:dyDescent="0.25">
      <c r="A14">
        <v>2177</v>
      </c>
      <c r="B14" t="s">
        <v>1185</v>
      </c>
      <c r="C14">
        <v>5.1904312071575971</v>
      </c>
      <c r="D14">
        <v>-1.1790932264479456E-2</v>
      </c>
      <c r="E14">
        <v>-0.33459256006889582</v>
      </c>
      <c r="F14">
        <v>-0.33304780930908084</v>
      </c>
      <c r="G14">
        <v>-0.18510555275631563</v>
      </c>
      <c r="H14">
        <v>0</v>
      </c>
      <c r="I14">
        <v>-11.106333165378942</v>
      </c>
      <c r="J14">
        <v>-0.18510555275631563</v>
      </c>
      <c r="K14">
        <v>-1.0000000000000004</v>
      </c>
      <c r="L14">
        <v>-1.0000000000000004</v>
      </c>
      <c r="M14">
        <v>-3.7021110551263123</v>
      </c>
      <c r="N14">
        <v>-6.1514183176991404</v>
      </c>
      <c r="O14">
        <v>0.21812455728193159</v>
      </c>
      <c r="P14">
        <v>-0.44106472037425415</v>
      </c>
      <c r="Q14">
        <v>-0.14107145000484461</v>
      </c>
      <c r="R14">
        <v>0.33276048534027991</v>
      </c>
      <c r="S14">
        <v>0.25007973188517502</v>
      </c>
      <c r="T14">
        <v>-0.10425480486690217</v>
      </c>
      <c r="U14">
        <v>-6.2778656588711831E-2</v>
      </c>
      <c r="V14">
        <v>23.87661446314754</v>
      </c>
      <c r="W14">
        <v>-0.10843620782015143</v>
      </c>
      <c r="X14">
        <v>-1.0000000000000004</v>
      </c>
      <c r="Y14">
        <v>-1.0000000000000004</v>
      </c>
      <c r="Z14">
        <v>35.420973377231249</v>
      </c>
      <c r="AA14">
        <v>-0.10556237556975642</v>
      </c>
      <c r="AB14">
        <v>0.52574372369855948</v>
      </c>
      <c r="AC14">
        <v>-0.2049548348981729</v>
      </c>
      <c r="AD14">
        <v>11.309602790938062</v>
      </c>
      <c r="AE14">
        <v>-1.0000000000000004</v>
      </c>
      <c r="AF14">
        <v>-1.0000000000000004</v>
      </c>
      <c r="AG14">
        <v>-1.0000000000000004</v>
      </c>
      <c r="AH14">
        <v>-2.3380421209923171E-3</v>
      </c>
      <c r="AI14">
        <v>-6.2778656588711831E-2</v>
      </c>
      <c r="AJ14">
        <v>5.0856564582691319E-2</v>
      </c>
      <c r="AK14">
        <v>-0.20653075032110252</v>
      </c>
      <c r="AL14">
        <v>0.55006256290697209</v>
      </c>
      <c r="AM14">
        <v>8.2224177072240029E-2</v>
      </c>
      <c r="AN14">
        <v>13.954600277961202</v>
      </c>
      <c r="AO14">
        <v>1.0741972928270507</v>
      </c>
      <c r="AP14">
        <v>13.25770242843431</v>
      </c>
      <c r="AQ14">
        <v>0.42135191169951525</v>
      </c>
      <c r="AR14">
        <v>-0.28611782976618544</v>
      </c>
      <c r="AS14">
        <v>-1.0000000000000004</v>
      </c>
      <c r="AT14">
        <v>-1.0000000000000004</v>
      </c>
      <c r="AU14">
        <v>-0.45343871748600595</v>
      </c>
      <c r="AV14">
        <v>31.058412497700665</v>
      </c>
      <c r="AW14">
        <v>24.841875456875862</v>
      </c>
      <c r="AX14">
        <v>-0.29704672626574147</v>
      </c>
      <c r="AY14">
        <v>-114.34047673082227</v>
      </c>
      <c r="AZ14">
        <v>1313.9716733350576</v>
      </c>
    </row>
    <row r="15" spans="1:52" x14ac:dyDescent="0.25">
      <c r="A15">
        <v>2410</v>
      </c>
      <c r="B15" t="s">
        <v>1253</v>
      </c>
      <c r="C15">
        <v>6.0839366891764168</v>
      </c>
      <c r="D15">
        <v>-1.3717636751396169E-2</v>
      </c>
      <c r="E15">
        <v>-0.48761792685154615</v>
      </c>
      <c r="F15">
        <v>-0.49028545447741301</v>
      </c>
      <c r="G15">
        <v>0.29681325374787915</v>
      </c>
      <c r="H15">
        <v>0</v>
      </c>
      <c r="I15">
        <v>17.80879522487275</v>
      </c>
      <c r="J15">
        <v>0.29681325374787915</v>
      </c>
      <c r="K15">
        <v>-0.99999999999999778</v>
      </c>
      <c r="L15">
        <v>-0.99999999999999778</v>
      </c>
      <c r="M15">
        <v>5.9362650749575838</v>
      </c>
      <c r="N15">
        <v>23.433142421492722</v>
      </c>
      <c r="O15">
        <v>1.9297507727261682</v>
      </c>
      <c r="P15">
        <v>-0.30956424878992805</v>
      </c>
      <c r="Q15">
        <v>0.12330095377837999</v>
      </c>
      <c r="R15">
        <v>0.33277607739703463</v>
      </c>
      <c r="S15">
        <v>0.40748394141407229</v>
      </c>
      <c r="T15">
        <v>0.38930758176605251</v>
      </c>
      <c r="U15">
        <v>0.22595176367762065</v>
      </c>
      <c r="V15">
        <v>42.297926238187323</v>
      </c>
      <c r="W15">
        <v>3.4347169443413295</v>
      </c>
      <c r="X15">
        <v>-0.99999999999999778</v>
      </c>
      <c r="Y15">
        <v>-0.99999999999999778</v>
      </c>
      <c r="Z15">
        <v>96.103651692646991</v>
      </c>
      <c r="AA15">
        <v>0.31875273593124376</v>
      </c>
      <c r="AB15">
        <v>0.49974048653233671</v>
      </c>
      <c r="AC15">
        <v>0.24933841917759814</v>
      </c>
      <c r="AD15">
        <v>53.564140717406936</v>
      </c>
      <c r="AE15">
        <v>-0.99999999999999778</v>
      </c>
      <c r="AF15">
        <v>-0.99999999999999778</v>
      </c>
      <c r="AG15">
        <v>-0.99999999999999778</v>
      </c>
      <c r="AH15">
        <v>-2.5949429623994017E-3</v>
      </c>
      <c r="AI15">
        <v>0.22595176367762065</v>
      </c>
      <c r="AJ15">
        <v>-0.16067337823553496</v>
      </c>
      <c r="AK15">
        <v>7.4167718988131362E-2</v>
      </c>
      <c r="AL15">
        <v>1.748614279711885E-2</v>
      </c>
      <c r="AM15">
        <v>0.52604614599307387</v>
      </c>
      <c r="AN15">
        <v>-0.38234211074236796</v>
      </c>
      <c r="AO15">
        <v>13.538121034260167</v>
      </c>
      <c r="AP15">
        <v>60.26012695936172</v>
      </c>
      <c r="AQ15">
        <v>1.3572645848534426</v>
      </c>
      <c r="AR15">
        <v>3.7338667233623455</v>
      </c>
      <c r="AS15">
        <v>-0.99999999999999778</v>
      </c>
      <c r="AT15">
        <v>-0.99999999999999778</v>
      </c>
      <c r="AU15">
        <v>-0.36047573736625343</v>
      </c>
      <c r="AV15">
        <v>133.29989240389648</v>
      </c>
      <c r="AW15">
        <v>155.87718878497176</v>
      </c>
      <c r="AX15">
        <v>0.30073567531392442</v>
      </c>
      <c r="AY15">
        <v>81.315292215374271</v>
      </c>
      <c r="AZ15">
        <v>1593.0902908599667</v>
      </c>
    </row>
    <row r="16" spans="1:52" x14ac:dyDescent="0.25">
      <c r="A16">
        <v>2450</v>
      </c>
      <c r="B16" t="s">
        <v>1268</v>
      </c>
      <c r="C16">
        <v>3.8888860599785726</v>
      </c>
      <c r="D16">
        <v>-1.1234622115415377E-2</v>
      </c>
      <c r="E16">
        <v>-0.17742957401327764</v>
      </c>
      <c r="F16">
        <v>-0.18133521239864933</v>
      </c>
      <c r="G16">
        <v>4.6642268234015585E-2</v>
      </c>
      <c r="H16">
        <v>0</v>
      </c>
      <c r="I16">
        <v>2.7985360940409412</v>
      </c>
      <c r="J16">
        <v>4.6642268234015585E-2</v>
      </c>
      <c r="K16">
        <v>-1.0000000000000047</v>
      </c>
      <c r="L16">
        <v>-1.0000000000000047</v>
      </c>
      <c r="M16">
        <v>0.93284536468031276</v>
      </c>
      <c r="N16">
        <v>6.4952362233309389</v>
      </c>
      <c r="O16">
        <v>0.22782620991375094</v>
      </c>
      <c r="P16">
        <v>-0.15220136468961187</v>
      </c>
      <c r="Q16">
        <v>-4.3321768182494259E-2</v>
      </c>
      <c r="R16">
        <v>0.33254933298120842</v>
      </c>
      <c r="S16">
        <v>0.20031263121563761</v>
      </c>
      <c r="T16">
        <v>-8.8684299153287238E-2</v>
      </c>
      <c r="U16">
        <v>2.7947602414706844E-2</v>
      </c>
      <c r="V16">
        <v>17.037106947599682</v>
      </c>
      <c r="W16">
        <v>0.18021671511349494</v>
      </c>
      <c r="X16">
        <v>-1.0000000000000047</v>
      </c>
      <c r="Y16">
        <v>-1.0000000000000047</v>
      </c>
      <c r="Z16">
        <v>26.044914671017811</v>
      </c>
      <c r="AA16">
        <v>-0.20985405652246769</v>
      </c>
      <c r="AB16">
        <v>0.21600134104917823</v>
      </c>
      <c r="AC16">
        <v>0.17693150355011147</v>
      </c>
      <c r="AD16">
        <v>9.0929416365948601</v>
      </c>
      <c r="AE16">
        <v>-1.0000000000000047</v>
      </c>
      <c r="AF16">
        <v>-1.0000000000000047</v>
      </c>
      <c r="AG16">
        <v>-1.0000000000000047</v>
      </c>
      <c r="AH16">
        <v>6.1492778635373335E-4</v>
      </c>
      <c r="AI16">
        <v>2.7947602414706844E-2</v>
      </c>
      <c r="AJ16">
        <v>-0.14736715761101779</v>
      </c>
      <c r="AK16">
        <v>0.2926498450656782</v>
      </c>
      <c r="AL16">
        <v>0.10365433969861103</v>
      </c>
      <c r="AM16">
        <v>0.32953383342447162</v>
      </c>
      <c r="AN16">
        <v>1.8602240716321365</v>
      </c>
      <c r="AO16">
        <v>9.6958936937182347</v>
      </c>
      <c r="AP16">
        <v>19.781415719207114</v>
      </c>
      <c r="AQ16">
        <v>0.47150834927473967</v>
      </c>
      <c r="AR16">
        <v>0.22603304482239239</v>
      </c>
      <c r="AS16">
        <v>-1.0000000000000047</v>
      </c>
      <c r="AT16">
        <v>-1.0000000000000047</v>
      </c>
      <c r="AU16">
        <v>-0.22695776390637762</v>
      </c>
      <c r="AV16">
        <v>42.156420602105293</v>
      </c>
      <c r="AW16">
        <v>44.951454065037431</v>
      </c>
      <c r="AX16">
        <v>-3.4126651919874879E-2</v>
      </c>
      <c r="AY16">
        <v>-37.352070783671962</v>
      </c>
      <c r="AZ16">
        <v>1335.7782238296893</v>
      </c>
    </row>
    <row r="17" spans="1:52" x14ac:dyDescent="0.25">
      <c r="A17">
        <v>2500</v>
      </c>
      <c r="B17" t="s">
        <v>1294</v>
      </c>
      <c r="C17">
        <v>4.1990660647933007</v>
      </c>
      <c r="D17">
        <v>-7.6165642126368643E-2</v>
      </c>
      <c r="E17">
        <v>-0.18369745473948026</v>
      </c>
      <c r="F17">
        <v>-0.18052067906692987</v>
      </c>
      <c r="G17">
        <v>0.13388140736220711</v>
      </c>
      <c r="H17">
        <v>0</v>
      </c>
      <c r="I17">
        <v>8.0328844417324259</v>
      </c>
      <c r="J17">
        <v>0.13388140736220711</v>
      </c>
      <c r="K17">
        <v>-0.99999999999999711</v>
      </c>
      <c r="L17">
        <v>-0.99999999999999711</v>
      </c>
      <c r="M17">
        <v>2.6776281472441417</v>
      </c>
      <c r="N17">
        <v>12.581839555513149</v>
      </c>
      <c r="O17">
        <v>-0.95629204553953562</v>
      </c>
      <c r="P17">
        <v>-0.15922823465025604</v>
      </c>
      <c r="Q17">
        <v>-0.15764242644463733</v>
      </c>
      <c r="R17">
        <v>0.32299894820683955</v>
      </c>
      <c r="S17">
        <v>0.29674081967493554</v>
      </c>
      <c r="T17">
        <v>0.15179105411356325</v>
      </c>
      <c r="U17">
        <v>-5.4955019677068721E-2</v>
      </c>
      <c r="V17">
        <v>22.438304649347927</v>
      </c>
      <c r="W17">
        <v>0.76647682853701216</v>
      </c>
      <c r="X17">
        <v>-0.99999999999999711</v>
      </c>
      <c r="Y17">
        <v>-0.99999999999999711</v>
      </c>
      <c r="Z17">
        <v>30.561154713425587</v>
      </c>
      <c r="AA17">
        <v>-5.9466068604930977E-2</v>
      </c>
      <c r="AB17">
        <v>2.7479348098215194E-2</v>
      </c>
      <c r="AC17">
        <v>9.7084556023331131E-2</v>
      </c>
      <c r="AD17">
        <v>6.2366122732703095</v>
      </c>
      <c r="AE17">
        <v>-0.99999999999999711</v>
      </c>
      <c r="AF17">
        <v>-0.99999999999999711</v>
      </c>
      <c r="AG17">
        <v>-0.99999999999999711</v>
      </c>
      <c r="AH17">
        <v>-4.6559298187282116E-3</v>
      </c>
      <c r="AI17">
        <v>-5.4955019677068721E-2</v>
      </c>
      <c r="AJ17">
        <v>-1.1142134033024503E-2</v>
      </c>
      <c r="AK17">
        <v>-0.17043368681993615</v>
      </c>
      <c r="AL17">
        <v>0.18054753541699969</v>
      </c>
      <c r="AM17">
        <v>0.46179739729290431</v>
      </c>
      <c r="AN17">
        <v>4.179280899350454</v>
      </c>
      <c r="AO17">
        <v>10.971463314132343</v>
      </c>
      <c r="AP17">
        <v>33.121953637404118</v>
      </c>
      <c r="AQ17">
        <v>0.74673227649931639</v>
      </c>
      <c r="AR17">
        <v>0.94073213712787251</v>
      </c>
      <c r="AS17">
        <v>-0.99999999999999711</v>
      </c>
      <c r="AT17">
        <v>-0.99999999999999711</v>
      </c>
      <c r="AU17">
        <v>-0.22569517249162427</v>
      </c>
      <c r="AV17">
        <v>58.001029293165182</v>
      </c>
      <c r="AW17">
        <v>53.000236567494987</v>
      </c>
      <c r="AX17">
        <v>2.0671314659846535E-2</v>
      </c>
      <c r="AY17">
        <v>-18.016659174859427</v>
      </c>
      <c r="AZ17">
        <v>1397.5921489783143</v>
      </c>
    </row>
    <row r="18" spans="1:52" x14ac:dyDescent="0.25">
      <c r="A18">
        <v>2512</v>
      </c>
      <c r="B18" t="s">
        <v>1302</v>
      </c>
      <c r="C18">
        <v>6.653445480747946</v>
      </c>
      <c r="D18">
        <v>-1.8490729048772688E-2</v>
      </c>
      <c r="E18">
        <v>1.1403405236106043</v>
      </c>
      <c r="F18">
        <v>1.130733967904618</v>
      </c>
      <c r="G18">
        <v>0.24069398047560811</v>
      </c>
      <c r="H18">
        <v>0</v>
      </c>
      <c r="I18">
        <v>14.44163882853648</v>
      </c>
      <c r="J18">
        <v>0.24069398047560811</v>
      </c>
      <c r="K18">
        <v>-1.000000000000002</v>
      </c>
      <c r="L18">
        <v>-1.000000000000002</v>
      </c>
      <c r="M18">
        <v>4.8138796095121563</v>
      </c>
      <c r="N18">
        <v>22.137930841343159</v>
      </c>
      <c r="O18">
        <v>1.1467428731013805</v>
      </c>
      <c r="P18">
        <v>0.13552439633237429</v>
      </c>
      <c r="Q18">
        <v>0.17672952390911018</v>
      </c>
      <c r="R18">
        <v>0.33590011102127848</v>
      </c>
      <c r="S18">
        <v>0.31060333505377846</v>
      </c>
      <c r="T18">
        <v>0.54526725625133188</v>
      </c>
      <c r="U18">
        <v>0.16272172372526186</v>
      </c>
      <c r="V18">
        <v>44.696006805521769</v>
      </c>
      <c r="W18">
        <v>3.5586728727452694</v>
      </c>
      <c r="X18">
        <v>-1.000000000000002</v>
      </c>
      <c r="Y18">
        <v>-1.000000000000002</v>
      </c>
      <c r="Z18">
        <v>105.08645864580198</v>
      </c>
      <c r="AA18">
        <v>0.49290979761406717</v>
      </c>
      <c r="AB18">
        <v>0.36592194808728473</v>
      </c>
      <c r="AC18">
        <v>0.36209726546671384</v>
      </c>
      <c r="AD18">
        <v>60.552387657463775</v>
      </c>
      <c r="AE18">
        <v>-1.000000000000002</v>
      </c>
      <c r="AF18">
        <v>-1.000000000000002</v>
      </c>
      <c r="AG18">
        <v>-1.000000000000002</v>
      </c>
      <c r="AH18">
        <v>-1.3188146445921331E-3</v>
      </c>
      <c r="AI18">
        <v>0.16272172372526186</v>
      </c>
      <c r="AJ18">
        <v>0.26157372776754378</v>
      </c>
      <c r="AK18">
        <v>0.16107037317602249</v>
      </c>
      <c r="AL18">
        <v>-0.23117710480423762</v>
      </c>
      <c r="AM18">
        <v>4.6633646510528884E-2</v>
      </c>
      <c r="AN18">
        <v>-4.4253796839568054</v>
      </c>
      <c r="AO18">
        <v>1.9250137313319189</v>
      </c>
      <c r="AP18">
        <v>58.698421225670906</v>
      </c>
      <c r="AQ18">
        <v>1.3494955810660827</v>
      </c>
      <c r="AR18">
        <v>3.7926770086226305</v>
      </c>
      <c r="AS18">
        <v>-1.000000000000002</v>
      </c>
      <c r="AT18">
        <v>-1.000000000000002</v>
      </c>
      <c r="AU18">
        <v>1.2888278640618245</v>
      </c>
      <c r="AV18">
        <v>128.50534444113248</v>
      </c>
      <c r="AW18">
        <v>144.65373906166033</v>
      </c>
      <c r="AX18">
        <v>0.47525754689600924</v>
      </c>
      <c r="AY18">
        <v>88.890517340157842</v>
      </c>
      <c r="AZ18">
        <v>1607.6860650759529</v>
      </c>
    </row>
    <row r="19" spans="1:52" x14ac:dyDescent="0.25">
      <c r="A19">
        <v>2530</v>
      </c>
      <c r="B19" t="s">
        <v>1311</v>
      </c>
      <c r="C19">
        <v>4.0633246647755481</v>
      </c>
      <c r="D19">
        <v>-2.1549855730479545E-2</v>
      </c>
      <c r="E19">
        <v>-0.79283813348105747</v>
      </c>
      <c r="F19">
        <v>-0.79765955099673569</v>
      </c>
      <c r="G19">
        <v>9.0012183054249434E-2</v>
      </c>
      <c r="H19">
        <v>0</v>
      </c>
      <c r="I19">
        <v>5.4007309832549648</v>
      </c>
      <c r="J19">
        <v>9.0012183054249434E-2</v>
      </c>
      <c r="K19">
        <v>-1.0000000000000027</v>
      </c>
      <c r="L19">
        <v>-1.0000000000000027</v>
      </c>
      <c r="M19">
        <v>1.8002436610849881</v>
      </c>
      <c r="N19">
        <v>8.7116175825447613</v>
      </c>
      <c r="O19">
        <v>-1.8908157369733418</v>
      </c>
      <c r="P19">
        <v>0.14100501208056662</v>
      </c>
      <c r="Q19">
        <v>-6.7556299793203128E-2</v>
      </c>
      <c r="R19">
        <v>0.3315586944409637</v>
      </c>
      <c r="S19">
        <v>0.31763164124249488</v>
      </c>
      <c r="T19">
        <v>0.16481300267849516</v>
      </c>
      <c r="U19">
        <v>1.0806178291009969E-2</v>
      </c>
      <c r="V19">
        <v>29.317764279411637</v>
      </c>
      <c r="W19">
        <v>1.274455383602662</v>
      </c>
      <c r="X19">
        <v>-1.0000000000000027</v>
      </c>
      <c r="Y19">
        <v>-1.0000000000000027</v>
      </c>
      <c r="Z19">
        <v>57.43691459414763</v>
      </c>
      <c r="AA19">
        <v>-0.18182586127390904</v>
      </c>
      <c r="AB19">
        <v>0.31939337381880772</v>
      </c>
      <c r="AC19">
        <v>0.41759720188311716</v>
      </c>
      <c r="AD19">
        <v>28.012450195873953</v>
      </c>
      <c r="AE19">
        <v>-1.0000000000000027</v>
      </c>
      <c r="AF19">
        <v>-1.0000000000000027</v>
      </c>
      <c r="AG19">
        <v>-1.0000000000000027</v>
      </c>
      <c r="AH19">
        <v>-2.55634127479803E-3</v>
      </c>
      <c r="AI19">
        <v>1.0806178291009969E-2</v>
      </c>
      <c r="AJ19">
        <v>0.10260126739900076</v>
      </c>
      <c r="AK19">
        <v>-7.0233190721880584E-2</v>
      </c>
      <c r="AL19">
        <v>-2.0602450724846014E-2</v>
      </c>
      <c r="AM19">
        <v>0.35922722888012543</v>
      </c>
      <c r="AN19">
        <v>-2.5815965956405396E-2</v>
      </c>
      <c r="AO19">
        <v>8.6532758032239858</v>
      </c>
      <c r="AP19">
        <v>34.944493211392647</v>
      </c>
      <c r="AQ19">
        <v>0.82738058669205128</v>
      </c>
      <c r="AR19">
        <v>1.3679097504873841</v>
      </c>
      <c r="AS19">
        <v>-1.0000000000000027</v>
      </c>
      <c r="AT19">
        <v>-1.0000000000000027</v>
      </c>
      <c r="AU19">
        <v>-0.85562709942565163</v>
      </c>
      <c r="AV19">
        <v>75.132997123705664</v>
      </c>
      <c r="AW19">
        <v>76.21260494582225</v>
      </c>
      <c r="AX19">
        <v>0.15554641998090407</v>
      </c>
      <c r="AY19">
        <v>12.533911535533711</v>
      </c>
      <c r="AZ19">
        <v>1510.2491916963745</v>
      </c>
    </row>
    <row r="20" spans="1:52" x14ac:dyDescent="0.25">
      <c r="A20">
        <v>2574</v>
      </c>
      <c r="B20" t="s">
        <v>1329</v>
      </c>
      <c r="C20">
        <v>3.3953147462017199</v>
      </c>
      <c r="D20">
        <v>6.398996561417041E-3</v>
      </c>
      <c r="E20">
        <v>-1.030670531226846E-2</v>
      </c>
      <c r="F20">
        <v>-9.1528615382605923E-3</v>
      </c>
      <c r="G20">
        <v>-0.26434986329104404</v>
      </c>
      <c r="H20">
        <v>0</v>
      </c>
      <c r="I20">
        <v>-15.860991797462649</v>
      </c>
      <c r="J20">
        <v>-0.26434986329104404</v>
      </c>
      <c r="K20">
        <v>-1.0000000000000013</v>
      </c>
      <c r="L20">
        <v>-1.0000000000000013</v>
      </c>
      <c r="M20">
        <v>-5.2869972658208813</v>
      </c>
      <c r="N20">
        <v>-12.482718042527145</v>
      </c>
      <c r="O20">
        <v>4.2860378405495309E-2</v>
      </c>
      <c r="P20">
        <v>-0.10408848757661497</v>
      </c>
      <c r="Q20">
        <v>1.8271509027240891E-3</v>
      </c>
      <c r="R20">
        <v>0.33184286954674058</v>
      </c>
      <c r="S20">
        <v>0.36493151851504008</v>
      </c>
      <c r="T20">
        <v>0.44925073618223665</v>
      </c>
      <c r="U20">
        <v>-1.3395931363385934E-2</v>
      </c>
      <c r="V20">
        <v>55.892092818940746</v>
      </c>
      <c r="W20">
        <v>2.7113437251182764</v>
      </c>
      <c r="X20">
        <v>-1.0000000000000013</v>
      </c>
      <c r="Y20">
        <v>-1.0000000000000013</v>
      </c>
      <c r="Z20">
        <v>69.374600131278214</v>
      </c>
      <c r="AA20">
        <v>2.4824669488970563E-2</v>
      </c>
      <c r="AB20">
        <v>-6.5032633893665356E-2</v>
      </c>
      <c r="AC20">
        <v>0.31131635885993275</v>
      </c>
      <c r="AD20">
        <v>13.511076271176632</v>
      </c>
      <c r="AE20">
        <v>-1.0000000000000013</v>
      </c>
      <c r="AF20">
        <v>-1.0000000000000013</v>
      </c>
      <c r="AG20">
        <v>-1.0000000000000013</v>
      </c>
      <c r="AH20">
        <v>4.8390413134453397E-3</v>
      </c>
      <c r="AI20">
        <v>-1.3395931363385934E-2</v>
      </c>
      <c r="AJ20">
        <v>8.4614873805533827E-2</v>
      </c>
      <c r="AK20">
        <v>2.1944351565936084E-2</v>
      </c>
      <c r="AL20">
        <v>-0.28705228249958031</v>
      </c>
      <c r="AM20">
        <v>-0.28568874469360456</v>
      </c>
      <c r="AN20">
        <v>-6.7490879794372134</v>
      </c>
      <c r="AO20">
        <v>-7.0366415735350571</v>
      </c>
      <c r="AP20">
        <v>39.991679469583858</v>
      </c>
      <c r="AQ20">
        <v>1.1321807128322907</v>
      </c>
      <c r="AR20">
        <v>2.4463934305876247</v>
      </c>
      <c r="AS20">
        <v>-1.0000000000000013</v>
      </c>
      <c r="AT20">
        <v>-1.0000000000000013</v>
      </c>
      <c r="AU20">
        <v>-8.9983074959891045E-3</v>
      </c>
      <c r="AV20">
        <v>49.797392069142688</v>
      </c>
      <c r="AW20">
        <v>48.545837720603799</v>
      </c>
      <c r="AX20">
        <v>0.10090295553581587</v>
      </c>
      <c r="AY20">
        <v>-42.654575662951544</v>
      </c>
      <c r="AZ20">
        <v>1391.5059580827622</v>
      </c>
    </row>
    <row r="21" spans="1:52" x14ac:dyDescent="0.25">
      <c r="A21">
        <v>3018</v>
      </c>
      <c r="B21" t="s">
        <v>1501</v>
      </c>
      <c r="C21">
        <v>5.4189150168156743</v>
      </c>
      <c r="D21">
        <v>5.9973366842618378E-2</v>
      </c>
      <c r="E21">
        <v>0.43649718409416888</v>
      </c>
      <c r="F21">
        <v>0.44082438665720625</v>
      </c>
      <c r="G21">
        <v>0.13689840150365998</v>
      </c>
      <c r="H21">
        <v>0</v>
      </c>
      <c r="I21">
        <v>8.2139040902195948</v>
      </c>
      <c r="J21">
        <v>0.13689840150365998</v>
      </c>
      <c r="K21">
        <v>-1.0000000000000007</v>
      </c>
      <c r="L21">
        <v>-1.0000000000000007</v>
      </c>
      <c r="M21">
        <v>2.7379680300731994</v>
      </c>
      <c r="N21">
        <v>13.808846408451574</v>
      </c>
      <c r="O21">
        <v>0.58943480311711738</v>
      </c>
      <c r="P21">
        <v>0.99055167482651296</v>
      </c>
      <c r="Q21">
        <v>0.3401665034826446</v>
      </c>
      <c r="R21">
        <v>0.33566609315211787</v>
      </c>
      <c r="S21">
        <v>0.37589088682821947</v>
      </c>
      <c r="T21">
        <v>0.18039383293160813</v>
      </c>
      <c r="U21">
        <v>-5.6829633820404214E-2</v>
      </c>
      <c r="V21">
        <v>28.362978228891841</v>
      </c>
      <c r="W21">
        <v>0.97149819195592124</v>
      </c>
      <c r="X21">
        <v>-1.0000000000000007</v>
      </c>
      <c r="Y21">
        <v>-1.0000000000000007</v>
      </c>
      <c r="Z21">
        <v>56.621902973703534</v>
      </c>
      <c r="AA21">
        <v>-0.12930644617094633</v>
      </c>
      <c r="AB21">
        <v>0.23240204909407797</v>
      </c>
      <c r="AC21">
        <v>0.50545829545407261</v>
      </c>
      <c r="AD21">
        <v>28.939127015663427</v>
      </c>
      <c r="AE21">
        <v>-1.0000000000000007</v>
      </c>
      <c r="AF21">
        <v>-1.0000000000000007</v>
      </c>
      <c r="AG21">
        <v>-1.0000000000000007</v>
      </c>
      <c r="AH21">
        <v>7.6937576051262703E-4</v>
      </c>
      <c r="AI21">
        <v>-5.6829633820404214E-2</v>
      </c>
      <c r="AJ21">
        <v>9.9794987786096884E-2</v>
      </c>
      <c r="AK21">
        <v>3.0943109991265916E-2</v>
      </c>
      <c r="AL21">
        <v>0.14456886958899376</v>
      </c>
      <c r="AM21">
        <v>0.15566722231913466</v>
      </c>
      <c r="AN21">
        <v>4.2523308246097038</v>
      </c>
      <c r="AO21">
        <v>3.9072619619803195</v>
      </c>
      <c r="AP21">
        <v>35.253537952669994</v>
      </c>
      <c r="AQ21">
        <v>0.8200661262862774</v>
      </c>
      <c r="AR21">
        <v>1.088240682284332</v>
      </c>
      <c r="AS21">
        <v>-1.0000000000000007</v>
      </c>
      <c r="AT21">
        <v>-1.0000000000000007</v>
      </c>
      <c r="AU21">
        <v>0.72484338893169387</v>
      </c>
      <c r="AV21">
        <v>72.397589487296472</v>
      </c>
      <c r="AW21">
        <v>66.43655162306716</v>
      </c>
      <c r="AX21">
        <v>0.23784216001462621</v>
      </c>
      <c r="AY21">
        <v>8.8332571341522286</v>
      </c>
      <c r="AZ21">
        <v>1462.4229531070866</v>
      </c>
    </row>
    <row r="22" spans="1:52" x14ac:dyDescent="0.25">
      <c r="A22">
        <v>3206</v>
      </c>
      <c r="B22" t="s">
        <v>1585</v>
      </c>
      <c r="C22">
        <v>4.5044939969835482</v>
      </c>
      <c r="D22">
        <v>-5.0955493866184039E-2</v>
      </c>
      <c r="E22">
        <v>0.8587744400716143</v>
      </c>
      <c r="F22">
        <v>0.85458835097139585</v>
      </c>
      <c r="G22">
        <v>-1.939435066904871E-2</v>
      </c>
      <c r="H22">
        <v>0</v>
      </c>
      <c r="I22">
        <v>-1.1636610401429259</v>
      </c>
      <c r="J22">
        <v>-1.939435066904871E-2</v>
      </c>
      <c r="K22">
        <v>-0.99999999999999978</v>
      </c>
      <c r="L22">
        <v>-0.99999999999999978</v>
      </c>
      <c r="M22">
        <v>-0.38788701338097592</v>
      </c>
      <c r="N22">
        <v>4.4314754367187499</v>
      </c>
      <c r="O22">
        <v>2.5233789398106357</v>
      </c>
      <c r="P22">
        <v>-0.14956442629117433</v>
      </c>
      <c r="Q22">
        <v>0.29935883389152657</v>
      </c>
      <c r="R22">
        <v>0.32867648293132151</v>
      </c>
      <c r="S22">
        <v>0.33095702066693078</v>
      </c>
      <c r="T22">
        <v>0.12475403520560902</v>
      </c>
      <c r="U22">
        <v>-2.1615536448982741E-2</v>
      </c>
      <c r="V22">
        <v>30.899703724299165</v>
      </c>
      <c r="W22">
        <v>1.0676543049623064</v>
      </c>
      <c r="X22">
        <v>-0.99999999999999978</v>
      </c>
      <c r="Y22">
        <v>-0.99999999999999978</v>
      </c>
      <c r="Z22">
        <v>78.82594711105294</v>
      </c>
      <c r="AA22">
        <v>9.4291989455588102E-2</v>
      </c>
      <c r="AB22">
        <v>0.40070757237010846</v>
      </c>
      <c r="AC22">
        <v>0.41280615181133151</v>
      </c>
      <c r="AD22">
        <v>46.717273852389468</v>
      </c>
      <c r="AE22">
        <v>-0.99999999999999978</v>
      </c>
      <c r="AF22">
        <v>-0.99999999999999978</v>
      </c>
      <c r="AG22">
        <v>-0.99999999999999978</v>
      </c>
      <c r="AH22">
        <v>-3.1390337987100671E-3</v>
      </c>
      <c r="AI22">
        <v>-2.1615536448982741E-2</v>
      </c>
      <c r="AJ22">
        <v>1.9860462626046897E-2</v>
      </c>
      <c r="AK22">
        <v>0.10897952610472487</v>
      </c>
      <c r="AL22">
        <v>-0.44536599266558957</v>
      </c>
      <c r="AM22">
        <v>0.20989206821870943</v>
      </c>
      <c r="AN22">
        <v>-11.158879041071804</v>
      </c>
      <c r="AO22">
        <v>5.9162308735536513</v>
      </c>
      <c r="AP22">
        <v>30.915741854106606</v>
      </c>
      <c r="AQ22">
        <v>0.77619287280123639</v>
      </c>
      <c r="AR22">
        <v>1.0662279997136457</v>
      </c>
      <c r="AS22">
        <v>-0.99999999999999978</v>
      </c>
      <c r="AT22">
        <v>-0.99999999999999978</v>
      </c>
      <c r="AU22">
        <v>1.2040000375063848</v>
      </c>
      <c r="AV22">
        <v>90.903284041251212</v>
      </c>
      <c r="AW22">
        <v>88.940557268287563</v>
      </c>
      <c r="AX22">
        <v>0.35117820449071369</v>
      </c>
      <c r="AY22">
        <v>39.463927808115258</v>
      </c>
      <c r="AZ22">
        <v>1508.1863188793955</v>
      </c>
    </row>
    <row r="23" spans="1:52" x14ac:dyDescent="0.25">
      <c r="A23">
        <v>3267</v>
      </c>
      <c r="B23" t="s">
        <v>1614</v>
      </c>
      <c r="C23">
        <v>3.2638091266838036</v>
      </c>
      <c r="D23">
        <v>-4.3649579453082857E-2</v>
      </c>
      <c r="E23">
        <v>4.3099821232556952</v>
      </c>
      <c r="F23">
        <v>4.3030804765680202</v>
      </c>
      <c r="G23">
        <v>-0.11596361371402608</v>
      </c>
      <c r="H23">
        <v>0</v>
      </c>
      <c r="I23">
        <v>-6.9578168228415711</v>
      </c>
      <c r="J23">
        <v>-0.11596361371402608</v>
      </c>
      <c r="K23">
        <v>-1.0000000000000022</v>
      </c>
      <c r="L23">
        <v>-1.0000000000000022</v>
      </c>
      <c r="M23">
        <v>-2.3192722742805216</v>
      </c>
      <c r="N23">
        <v>0.72573934609365875</v>
      </c>
      <c r="O23">
        <v>-0.29517674488267792</v>
      </c>
      <c r="P23">
        <v>0.42435645937717947</v>
      </c>
      <c r="Q23">
        <v>0.12845797769487632</v>
      </c>
      <c r="R23">
        <v>0.33184774279395302</v>
      </c>
      <c r="S23">
        <v>0.31266959666058947</v>
      </c>
      <c r="T23">
        <v>5.0926390713326185E-2</v>
      </c>
      <c r="U23">
        <v>1.0852107912277168E-2</v>
      </c>
      <c r="V23">
        <v>32.699133063357223</v>
      </c>
      <c r="W23">
        <v>1.0215067081764944</v>
      </c>
      <c r="X23">
        <v>-1.0000000000000022</v>
      </c>
      <c r="Y23">
        <v>-1.0000000000000022</v>
      </c>
      <c r="Z23">
        <v>61.6735701844921</v>
      </c>
      <c r="AA23">
        <v>0.33533070825920291</v>
      </c>
      <c r="AB23">
        <v>3.6249058716618418E-2</v>
      </c>
      <c r="AC23">
        <v>0.18323164008595333</v>
      </c>
      <c r="AD23">
        <v>28.396416337550857</v>
      </c>
      <c r="AE23">
        <v>-1.0000000000000022</v>
      </c>
      <c r="AF23">
        <v>-1.0000000000000022</v>
      </c>
      <c r="AG23">
        <v>-1.0000000000000022</v>
      </c>
      <c r="AH23">
        <v>-1.9515954287158725E-3</v>
      </c>
      <c r="AI23">
        <v>1.0852107912277168E-2</v>
      </c>
      <c r="AJ23">
        <v>0.2660193271750369</v>
      </c>
      <c r="AK23">
        <v>-1.0233591594322428E-2</v>
      </c>
      <c r="AL23">
        <v>0.32637564752355669</v>
      </c>
      <c r="AM23">
        <v>-0.27233040749095572</v>
      </c>
      <c r="AN23">
        <v>9.428186911369</v>
      </c>
      <c r="AO23">
        <v>-6.7981272326504074</v>
      </c>
      <c r="AP23">
        <v>26.324366625336669</v>
      </c>
      <c r="AQ23">
        <v>0.71292892207113645</v>
      </c>
      <c r="AR23">
        <v>0.91442355828213884</v>
      </c>
      <c r="AS23">
        <v>-1.0000000000000022</v>
      </c>
      <c r="AT23">
        <v>-1.0000000000000022</v>
      </c>
      <c r="AU23">
        <v>4.4562764007992044</v>
      </c>
      <c r="AV23">
        <v>56.45616343007876</v>
      </c>
      <c r="AW23">
        <v>57.631638310699742</v>
      </c>
      <c r="AX23">
        <v>0.23565592308120453</v>
      </c>
      <c r="AY23">
        <v>-16.06985765548912</v>
      </c>
      <c r="AZ23">
        <v>1430.3215956064396</v>
      </c>
    </row>
    <row r="24" spans="1:52" x14ac:dyDescent="0.25">
      <c r="A24">
        <v>3528</v>
      </c>
      <c r="B24" t="s">
        <v>1732</v>
      </c>
      <c r="C24">
        <v>4.6993441989080837</v>
      </c>
      <c r="D24">
        <v>-1.7342788425470226E-2</v>
      </c>
      <c r="E24">
        <v>-0.14159608015153125</v>
      </c>
      <c r="F24">
        <v>-0.14289976265493637</v>
      </c>
      <c r="G24">
        <v>0.82778820022308441</v>
      </c>
      <c r="H24">
        <v>0</v>
      </c>
      <c r="I24">
        <v>49.667292013385065</v>
      </c>
      <c r="J24">
        <v>0.82778820022308441</v>
      </c>
      <c r="K24">
        <v>-1.0000000000000002</v>
      </c>
      <c r="L24">
        <v>-1.0000000000000002</v>
      </c>
      <c r="M24">
        <v>16.55576400446169</v>
      </c>
      <c r="N24">
        <v>54.291656731627711</v>
      </c>
      <c r="O24">
        <v>-2.0010923631060549</v>
      </c>
      <c r="P24">
        <v>-0.39062741440507498</v>
      </c>
      <c r="Q24">
        <v>-0.33471407850632656</v>
      </c>
      <c r="R24">
        <v>0.33187896989161764</v>
      </c>
      <c r="S24">
        <v>0.39007176854855624</v>
      </c>
      <c r="T24">
        <v>0.44102148195577351</v>
      </c>
      <c r="U24">
        <v>0.2421836522962113</v>
      </c>
      <c r="V24">
        <v>22.983368960389807</v>
      </c>
      <c r="W24">
        <v>3.1715657535362616</v>
      </c>
      <c r="X24">
        <v>-1.0000000000000002</v>
      </c>
      <c r="Y24">
        <v>-1.0000000000000002</v>
      </c>
      <c r="Z24">
        <v>78.883927031325769</v>
      </c>
      <c r="AA24">
        <v>0.38298364556890341</v>
      </c>
      <c r="AB24">
        <v>0.27781462578404892</v>
      </c>
      <c r="AC24">
        <v>0.45103635876597964</v>
      </c>
      <c r="AD24">
        <v>55.973548215347556</v>
      </c>
      <c r="AE24">
        <v>-1.0000000000000002</v>
      </c>
      <c r="AF24">
        <v>-1.0000000000000002</v>
      </c>
      <c r="AG24">
        <v>-1.0000000000000002</v>
      </c>
      <c r="AH24">
        <v>3.6287531727106823E-3</v>
      </c>
      <c r="AI24">
        <v>0.2421836522962113</v>
      </c>
      <c r="AJ24">
        <v>-2.9790625166344772E-2</v>
      </c>
      <c r="AK24">
        <v>5.9904113133914257E-2</v>
      </c>
      <c r="AL24">
        <v>0.69219291105935232</v>
      </c>
      <c r="AM24">
        <v>-6.1578834528520678E-2</v>
      </c>
      <c r="AN24">
        <v>17.12018183173598</v>
      </c>
      <c r="AO24">
        <v>-1.2042624786273435</v>
      </c>
      <c r="AP24">
        <v>72.990097952305575</v>
      </c>
      <c r="AQ24">
        <v>1.4090174840500402</v>
      </c>
      <c r="AR24">
        <v>4.0045239320071557</v>
      </c>
      <c r="AS24">
        <v>-1.0000000000000002</v>
      </c>
      <c r="AT24">
        <v>-1.0000000000000002</v>
      </c>
      <c r="AU24">
        <v>-0.46321204322759546</v>
      </c>
      <c r="AV24">
        <v>132.469084434504</v>
      </c>
      <c r="AW24">
        <v>156.83529754109392</v>
      </c>
      <c r="AX24">
        <v>0.30368695997143597</v>
      </c>
      <c r="AY24">
        <v>40.657751315139649</v>
      </c>
      <c r="AZ24">
        <v>1599.5917571714058</v>
      </c>
    </row>
    <row r="25" spans="1:52" x14ac:dyDescent="0.25">
      <c r="A25">
        <v>3633</v>
      </c>
      <c r="B25" t="s">
        <v>1786</v>
      </c>
      <c r="C25">
        <v>5.6338112793492403</v>
      </c>
      <c r="D25">
        <v>7.2192244783797641E-2</v>
      </c>
      <c r="E25">
        <v>0.3976245448344381</v>
      </c>
      <c r="F25">
        <v>0.40039112361742396</v>
      </c>
      <c r="G25">
        <v>0.17593365255718071</v>
      </c>
      <c r="H25">
        <v>0</v>
      </c>
      <c r="I25">
        <v>10.556019153430835</v>
      </c>
      <c r="J25">
        <v>0.17593365255718071</v>
      </c>
      <c r="K25">
        <v>-1.0000000000000011</v>
      </c>
      <c r="L25">
        <v>-1.0000000000000011</v>
      </c>
      <c r="M25">
        <v>3.5186730511436144</v>
      </c>
      <c r="N25">
        <v>16.211114572236077</v>
      </c>
      <c r="O25">
        <v>-0.42511945805131657</v>
      </c>
      <c r="P25">
        <v>0.76360299534453757</v>
      </c>
      <c r="Q25">
        <v>0.19306524257802318</v>
      </c>
      <c r="R25">
        <v>0.34060066773873737</v>
      </c>
      <c r="S25">
        <v>0.11375209633454178</v>
      </c>
      <c r="T25">
        <v>0.16803128798813161</v>
      </c>
      <c r="U25">
        <v>2.2838351636287928E-2</v>
      </c>
      <c r="V25">
        <v>19.392999026735588</v>
      </c>
      <c r="W25">
        <v>0.83675294564549718</v>
      </c>
      <c r="X25">
        <v>-1.0000000000000011</v>
      </c>
      <c r="Y25">
        <v>-1.0000000000000011</v>
      </c>
      <c r="Z25">
        <v>19.738617964052594</v>
      </c>
      <c r="AA25">
        <v>0.11356672656470895</v>
      </c>
      <c r="AB25">
        <v>3.1312453935587049E-2</v>
      </c>
      <c r="AC25">
        <v>-6.9987782803951237E-2</v>
      </c>
      <c r="AD25">
        <v>1.6134040980524711</v>
      </c>
      <c r="AE25">
        <v>-1.0000000000000011</v>
      </c>
      <c r="AF25">
        <v>-1.0000000000000011</v>
      </c>
      <c r="AG25">
        <v>-1.0000000000000011</v>
      </c>
      <c r="AH25">
        <v>-5.9666375678685572E-4</v>
      </c>
      <c r="AI25">
        <v>2.2838351636287928E-2</v>
      </c>
      <c r="AJ25">
        <v>1.2260269255349045E-2</v>
      </c>
      <c r="AK25">
        <v>0.11108123655018022</v>
      </c>
      <c r="AL25">
        <v>0.19589807741441609</v>
      </c>
      <c r="AM25">
        <v>0.16906109417559514</v>
      </c>
      <c r="AN25">
        <v>5.1579500606298332</v>
      </c>
      <c r="AO25">
        <v>4.5827367581480933</v>
      </c>
      <c r="AP25">
        <v>28.054401057352518</v>
      </c>
      <c r="AQ25">
        <v>0.62366825531950876</v>
      </c>
      <c r="AR25">
        <v>0.98382960873950931</v>
      </c>
      <c r="AS25">
        <v>-1.0000000000000011</v>
      </c>
      <c r="AT25">
        <v>-1.0000000000000011</v>
      </c>
      <c r="AU25">
        <v>0.51307062542394355</v>
      </c>
      <c r="AV25">
        <v>37.754521338832859</v>
      </c>
      <c r="AW25">
        <v>39.606277013485411</v>
      </c>
      <c r="AX25">
        <v>4.7990954653171804E-2</v>
      </c>
      <c r="AY25">
        <v>-25.952370892263431</v>
      </c>
      <c r="AZ25">
        <v>1380.985903011149</v>
      </c>
    </row>
    <row r="26" spans="1:52" x14ac:dyDescent="0.25">
      <c r="A26">
        <v>3928</v>
      </c>
      <c r="B26" t="s">
        <v>1894</v>
      </c>
      <c r="C26">
        <v>4.5634571195189348</v>
      </c>
      <c r="D26">
        <v>2.1068032332861676E-2</v>
      </c>
      <c r="E26">
        <v>0.51405335850469336</v>
      </c>
      <c r="F26">
        <v>0.51826583474974575</v>
      </c>
      <c r="G26">
        <v>0.33212606651617205</v>
      </c>
      <c r="H26">
        <v>0</v>
      </c>
      <c r="I26">
        <v>19.927563990970313</v>
      </c>
      <c r="J26">
        <v>0.33212606651617205</v>
      </c>
      <c r="K26">
        <v>-0.99999999999999911</v>
      </c>
      <c r="L26">
        <v>-0.99999999999999911</v>
      </c>
      <c r="M26">
        <v>6.6425213303234445</v>
      </c>
      <c r="N26">
        <v>24.990594556824664</v>
      </c>
      <c r="O26">
        <v>0.46558337383023962</v>
      </c>
      <c r="P26">
        <v>0.36148324580320707</v>
      </c>
      <c r="Q26">
        <v>0.11535441657389725</v>
      </c>
      <c r="R26">
        <v>0.33298301470076852</v>
      </c>
      <c r="S26">
        <v>0.39052503536140121</v>
      </c>
      <c r="T26">
        <v>0.22065957168268283</v>
      </c>
      <c r="U26">
        <v>-2.6870034890095911E-2</v>
      </c>
      <c r="V26">
        <v>23.437502205604211</v>
      </c>
      <c r="W26">
        <v>1.1591304938140066</v>
      </c>
      <c r="X26">
        <v>-0.99999999999999911</v>
      </c>
      <c r="Y26">
        <v>-0.99999999999999911</v>
      </c>
      <c r="Z26">
        <v>58.179775152727103</v>
      </c>
      <c r="AA26">
        <v>0.29327914512625824</v>
      </c>
      <c r="AB26">
        <v>1.9051193829982393E-2</v>
      </c>
      <c r="AC26">
        <v>0.38375021708632945</v>
      </c>
      <c r="AD26">
        <v>34.698947757903845</v>
      </c>
      <c r="AE26">
        <v>-0.99999999999999911</v>
      </c>
      <c r="AF26">
        <v>-0.99999999999999911</v>
      </c>
      <c r="AG26">
        <v>-0.99999999999999911</v>
      </c>
      <c r="AH26">
        <v>1.6555655894775253E-3</v>
      </c>
      <c r="AI26">
        <v>-2.6870034890095911E-2</v>
      </c>
      <c r="AJ26">
        <v>-7.2944255835143496E-2</v>
      </c>
      <c r="AK26">
        <v>-5.2352197091195159E-2</v>
      </c>
      <c r="AL26">
        <v>0.30072376961420039</v>
      </c>
      <c r="AM26">
        <v>-0.13018094596427252</v>
      </c>
      <c r="AN26">
        <v>7.1631946308382002</v>
      </c>
      <c r="AO26">
        <v>-3.5261063042216869</v>
      </c>
      <c r="AP26">
        <v>43.271649507788318</v>
      </c>
      <c r="AQ26">
        <v>0.91623483008619777</v>
      </c>
      <c r="AR26">
        <v>1.4898337269927566</v>
      </c>
      <c r="AS26">
        <v>-0.99999999999999911</v>
      </c>
      <c r="AT26">
        <v>-0.99999999999999911</v>
      </c>
      <c r="AU26">
        <v>0.62965672241952919</v>
      </c>
      <c r="AV26">
        <v>79.507267919076781</v>
      </c>
      <c r="AW26">
        <v>76.832659858087652</v>
      </c>
      <c r="AX26">
        <v>0.36337502114547621</v>
      </c>
      <c r="AY26">
        <v>30.5989145220978</v>
      </c>
      <c r="AZ26">
        <v>1494.5642622864341</v>
      </c>
    </row>
    <row r="27" spans="1:52" x14ac:dyDescent="0.25">
      <c r="A27">
        <v>4009</v>
      </c>
      <c r="B27" t="s">
        <v>1942</v>
      </c>
      <c r="C27">
        <v>4.2034257307009391</v>
      </c>
      <c r="D27">
        <v>0.11154366812514364</v>
      </c>
      <c r="E27">
        <v>-8.0132818306228801E-2</v>
      </c>
      <c r="F27">
        <v>-5.6320844287187297E-2</v>
      </c>
      <c r="G27">
        <v>0.48832992792355151</v>
      </c>
      <c r="H27">
        <v>0</v>
      </c>
      <c r="I27">
        <v>29.299795675413105</v>
      </c>
      <c r="J27">
        <v>0.48832992792355151</v>
      </c>
      <c r="K27">
        <v>-0.99999999999999933</v>
      </c>
      <c r="L27">
        <v>-0.99999999999999933</v>
      </c>
      <c r="M27">
        <v>9.7665985584710313</v>
      </c>
      <c r="N27">
        <v>33.228203766192131</v>
      </c>
      <c r="O27">
        <v>-2.011143742793462</v>
      </c>
      <c r="P27">
        <v>0.54662911717812634</v>
      </c>
      <c r="Q27">
        <v>-6.457497701374422E-2</v>
      </c>
      <c r="R27">
        <v>0.33609333431735805</v>
      </c>
      <c r="S27">
        <v>0.39416226069514998</v>
      </c>
      <c r="T27">
        <v>0.22283136958044297</v>
      </c>
      <c r="U27">
        <v>-6.6844573528077392E-2</v>
      </c>
      <c r="V27">
        <v>16.274996011846412</v>
      </c>
      <c r="W27">
        <v>0.76917541854054816</v>
      </c>
      <c r="X27">
        <v>-0.99999999999999933</v>
      </c>
      <c r="Y27">
        <v>-0.99999999999999933</v>
      </c>
      <c r="Z27">
        <v>64.101735453110209</v>
      </c>
      <c r="AA27">
        <v>0.27549121268261106</v>
      </c>
      <c r="AB27">
        <v>0.41224435004681953</v>
      </c>
      <c r="AC27">
        <v>0.31153350899057508</v>
      </c>
      <c r="AD27">
        <v>48.734040391298123</v>
      </c>
      <c r="AE27">
        <v>-0.99999999999999933</v>
      </c>
      <c r="AF27">
        <v>-0.99999999999999933</v>
      </c>
      <c r="AG27">
        <v>-0.99999999999999933</v>
      </c>
      <c r="AH27">
        <v>3.2715291006969998E-3</v>
      </c>
      <c r="AI27">
        <v>-6.6844573528077392E-2</v>
      </c>
      <c r="AJ27">
        <v>-2.8573411206395619E-2</v>
      </c>
      <c r="AK27">
        <v>0.12632388906105219</v>
      </c>
      <c r="AL27">
        <v>0.43356501719183466</v>
      </c>
      <c r="AM27">
        <v>-0.22632946557009476</v>
      </c>
      <c r="AN27">
        <v>10.8111697288338</v>
      </c>
      <c r="AO27">
        <v>-5.1415285490170257</v>
      </c>
      <c r="AP27">
        <v>44.48183716248176</v>
      </c>
      <c r="AQ27">
        <v>0.87380837275373024</v>
      </c>
      <c r="AR27">
        <v>1.2408585122169828</v>
      </c>
      <c r="AS27">
        <v>-0.99999999999999933</v>
      </c>
      <c r="AT27">
        <v>-0.99999999999999933</v>
      </c>
      <c r="AU27">
        <v>-0.16726822976588684</v>
      </c>
      <c r="AV27">
        <v>90.585941050895954</v>
      </c>
      <c r="AW27">
        <v>83.724543037936257</v>
      </c>
      <c r="AX27">
        <v>0.3338205179475181</v>
      </c>
      <c r="AY27">
        <v>8.9117594955109087</v>
      </c>
      <c r="AZ27">
        <v>1459.1569742342185</v>
      </c>
    </row>
    <row r="28" spans="1:52" x14ac:dyDescent="0.25">
      <c r="A28">
        <v>4011</v>
      </c>
      <c r="B28" t="s">
        <v>1944</v>
      </c>
      <c r="C28">
        <v>5.6676842623374224</v>
      </c>
      <c r="D28">
        <v>-1.2839652398582653E-2</v>
      </c>
      <c r="E28">
        <v>-5.5753925538855206E-2</v>
      </c>
      <c r="F28">
        <v>-6.1072976627548459E-2</v>
      </c>
      <c r="G28">
        <v>0.15001822529633793</v>
      </c>
      <c r="H28">
        <v>0</v>
      </c>
      <c r="I28">
        <v>9.0010935177802729</v>
      </c>
      <c r="J28">
        <v>0.15001822529633793</v>
      </c>
      <c r="K28">
        <v>-0.99999999999999845</v>
      </c>
      <c r="L28">
        <v>-0.99999999999999845</v>
      </c>
      <c r="M28">
        <v>3.0003645059267567</v>
      </c>
      <c r="N28">
        <v>14.571081029959783</v>
      </c>
      <c r="O28">
        <v>2.9992876404513149</v>
      </c>
      <c r="P28">
        <v>0.10018318046729555</v>
      </c>
      <c r="Q28">
        <v>0.35295647676232961</v>
      </c>
      <c r="R28">
        <v>0.33321808157347943</v>
      </c>
      <c r="S28">
        <v>0.2426643343126407</v>
      </c>
      <c r="T28">
        <v>-0.12856306906323445</v>
      </c>
      <c r="U28">
        <v>1.4658194558053988E-2</v>
      </c>
      <c r="V28">
        <v>12.538407957150106</v>
      </c>
      <c r="W28">
        <v>-9.5050244345808443E-2</v>
      </c>
      <c r="X28">
        <v>-0.99999999999999845</v>
      </c>
      <c r="Y28">
        <v>-0.99999999999999845</v>
      </c>
      <c r="Z28">
        <v>29.219084800457335</v>
      </c>
      <c r="AA28">
        <v>8.0580440273759726E-2</v>
      </c>
      <c r="AB28">
        <v>0.29490927176381432</v>
      </c>
      <c r="AC28">
        <v>-4.1995143065823762E-2</v>
      </c>
      <c r="AD28">
        <v>16.468846372047118</v>
      </c>
      <c r="AE28">
        <v>-0.99999999999999845</v>
      </c>
      <c r="AF28">
        <v>-0.99999999999999845</v>
      </c>
      <c r="AG28">
        <v>-0.99999999999999845</v>
      </c>
      <c r="AH28">
        <v>5.8728357348139699E-4</v>
      </c>
      <c r="AI28">
        <v>1.4658194558053988E-2</v>
      </c>
      <c r="AJ28">
        <v>0.29952203970421004</v>
      </c>
      <c r="AK28">
        <v>0.21079660538771336</v>
      </c>
      <c r="AL28">
        <v>0.59333158087650339</v>
      </c>
      <c r="AM28">
        <v>0.13870406969210494</v>
      </c>
      <c r="AN28">
        <v>16.350143200576696</v>
      </c>
      <c r="AO28">
        <v>4.5023412890981316</v>
      </c>
      <c r="AP28">
        <v>21.356471271500716</v>
      </c>
      <c r="AQ28">
        <v>0.45989529472808865</v>
      </c>
      <c r="AR28">
        <v>5.2180240573746761E-2</v>
      </c>
      <c r="AS28">
        <v>-0.99999999999999845</v>
      </c>
      <c r="AT28">
        <v>-0.99999999999999845</v>
      </c>
      <c r="AU28">
        <v>0.2841178052568622</v>
      </c>
      <c r="AV28">
        <v>48.024054844817755</v>
      </c>
      <c r="AW28">
        <v>49.461031588263964</v>
      </c>
      <c r="AX28">
        <v>-0.24952066186015789</v>
      </c>
      <c r="AY28">
        <v>-77.062891522405479</v>
      </c>
      <c r="AZ28">
        <v>1388.6673475696043</v>
      </c>
    </row>
    <row r="29" spans="1:52" x14ac:dyDescent="0.25">
      <c r="A29">
        <v>4230</v>
      </c>
      <c r="B29" t="s">
        <v>2050</v>
      </c>
      <c r="C29">
        <v>5.2711306216069707</v>
      </c>
      <c r="D29">
        <v>6.3547268689077577E-2</v>
      </c>
      <c r="E29">
        <v>-0.38680040267329796</v>
      </c>
      <c r="F29">
        <v>-0.37683761736130761</v>
      </c>
      <c r="G29">
        <v>0.36065590277605286</v>
      </c>
      <c r="H29">
        <v>0</v>
      </c>
      <c r="I29">
        <v>21.639354166563148</v>
      </c>
      <c r="J29">
        <v>0.36065590277605286</v>
      </c>
      <c r="K29">
        <v>-0.99999999999999956</v>
      </c>
      <c r="L29">
        <v>-0.99999999999999956</v>
      </c>
      <c r="M29">
        <v>7.2131180555210532</v>
      </c>
      <c r="N29">
        <v>26.372477551845062</v>
      </c>
      <c r="O29">
        <v>-0.10461212463942242</v>
      </c>
      <c r="P29">
        <v>0.63233281577534683</v>
      </c>
      <c r="Q29">
        <v>0.17845471379137764</v>
      </c>
      <c r="R29">
        <v>0.33639043315969824</v>
      </c>
      <c r="S29">
        <v>0.33327347105456279</v>
      </c>
      <c r="T29">
        <v>0.29569619319486801</v>
      </c>
      <c r="U29">
        <v>9.3160666477323534E-3</v>
      </c>
      <c r="V29">
        <v>24.825006838205422</v>
      </c>
      <c r="W29">
        <v>1.5210086164867731</v>
      </c>
      <c r="X29">
        <v>-0.99999999999999956</v>
      </c>
      <c r="Y29">
        <v>-0.99999999999999956</v>
      </c>
      <c r="Z29">
        <v>27.502304328700497</v>
      </c>
      <c r="AA29">
        <v>-0.20623358372699299</v>
      </c>
      <c r="AB29">
        <v>0.16886278741821736</v>
      </c>
      <c r="AC29">
        <v>0.11788910345694614</v>
      </c>
      <c r="AD29">
        <v>3.1198935953424152</v>
      </c>
      <c r="AE29">
        <v>-0.99999999999999956</v>
      </c>
      <c r="AF29">
        <v>-0.99999999999999956</v>
      </c>
      <c r="AG29">
        <v>-0.99999999999999956</v>
      </c>
      <c r="AH29">
        <v>6.5340285336402374E-4</v>
      </c>
      <c r="AI29">
        <v>9.3160666477323534E-3</v>
      </c>
      <c r="AJ29">
        <v>7.2521948523284432E-2</v>
      </c>
      <c r="AK29">
        <v>-6.9511827819045732E-2</v>
      </c>
      <c r="AL29">
        <v>0.92697466562684616</v>
      </c>
      <c r="AM29">
        <v>-0.13474871069733016</v>
      </c>
      <c r="AN29">
        <v>23.62166083994585</v>
      </c>
      <c r="AO29">
        <v>-3.800961363186742</v>
      </c>
      <c r="AP29">
        <v>45.658903093088142</v>
      </c>
      <c r="AQ29">
        <v>0.96551285653066132</v>
      </c>
      <c r="AR29">
        <v>1.8693965574722833</v>
      </c>
      <c r="AS29">
        <v>-0.99999999999999956</v>
      </c>
      <c r="AT29">
        <v>-0.99999999999999956</v>
      </c>
      <c r="AU29">
        <v>-0.23255726529771859</v>
      </c>
      <c r="AV29">
        <v>48.892914881071675</v>
      </c>
      <c r="AW29">
        <v>49.65897299065557</v>
      </c>
      <c r="AX29">
        <v>-7.7613114419751075E-3</v>
      </c>
      <c r="AY29">
        <v>-59.342974111464017</v>
      </c>
      <c r="AZ29">
        <v>1401.8127860020238</v>
      </c>
    </row>
    <row r="30" spans="1:52" x14ac:dyDescent="0.25">
      <c r="A30">
        <v>4329</v>
      </c>
      <c r="B30" t="s">
        <v>2100</v>
      </c>
      <c r="C30">
        <v>5.4897045686825017</v>
      </c>
      <c r="D30">
        <v>-2.1829963839344328E-2</v>
      </c>
      <c r="E30">
        <v>0.20789029768345513</v>
      </c>
      <c r="F30">
        <v>0.20149193210900909</v>
      </c>
      <c r="G30">
        <v>0.48115577123250131</v>
      </c>
      <c r="H30">
        <v>0</v>
      </c>
      <c r="I30">
        <v>28.869346273950093</v>
      </c>
      <c r="J30">
        <v>0.48115577123250131</v>
      </c>
      <c r="K30">
        <v>-0.99999999999999845</v>
      </c>
      <c r="L30">
        <v>-0.99999999999999845</v>
      </c>
      <c r="M30">
        <v>9.6231154246500239</v>
      </c>
      <c r="N30">
        <v>34.540318645446789</v>
      </c>
      <c r="O30">
        <v>1.1589388922945825</v>
      </c>
      <c r="P30">
        <v>-1.1611408736496425</v>
      </c>
      <c r="Q30">
        <v>-0.29153598376562623</v>
      </c>
      <c r="R30">
        <v>0.33882107298624842</v>
      </c>
      <c r="S30">
        <v>0.34644137488447452</v>
      </c>
      <c r="T30">
        <v>0.6529581160634339</v>
      </c>
      <c r="U30">
        <v>0.11748855243680711</v>
      </c>
      <c r="V30">
        <v>39.015286095180386</v>
      </c>
      <c r="W30">
        <v>3.5323494732241256</v>
      </c>
      <c r="X30">
        <v>-0.99999999999999845</v>
      </c>
      <c r="Y30">
        <v>-0.99999999999999845</v>
      </c>
      <c r="Z30">
        <v>79.384477872699051</v>
      </c>
      <c r="AA30">
        <v>0.21055764840718075</v>
      </c>
      <c r="AB30">
        <v>0.35173276561240152</v>
      </c>
      <c r="AC30">
        <v>0.25475658971758802</v>
      </c>
      <c r="AD30">
        <v>40.738659397131961</v>
      </c>
      <c r="AE30">
        <v>-0.99999999999999845</v>
      </c>
      <c r="AF30">
        <v>-0.99999999999999845</v>
      </c>
      <c r="AG30">
        <v>-0.99999999999999845</v>
      </c>
      <c r="AH30">
        <v>-6.0647977308196004E-3</v>
      </c>
      <c r="AI30">
        <v>0.11748855243680711</v>
      </c>
      <c r="AJ30">
        <v>-9.2147780238435242E-2</v>
      </c>
      <c r="AK30">
        <v>2.0463330150792672E-2</v>
      </c>
      <c r="AL30">
        <v>-0.10097524769350101</v>
      </c>
      <c r="AM30">
        <v>0.81658106775729034</v>
      </c>
      <c r="AN30">
        <v>-2.9744935907698942</v>
      </c>
      <c r="AO30">
        <v>20.506216841926427</v>
      </c>
      <c r="AP30">
        <v>67.783560684205824</v>
      </c>
      <c r="AQ30">
        <v>1.4545592723906322</v>
      </c>
      <c r="AR30">
        <v>4.0119658175656889</v>
      </c>
      <c r="AS30">
        <v>-0.99999999999999845</v>
      </c>
      <c r="AT30">
        <v>-0.99999999999999845</v>
      </c>
      <c r="AU30">
        <v>-9.4332370476215052E-2</v>
      </c>
      <c r="AV30">
        <v>134.28288833036237</v>
      </c>
      <c r="AW30">
        <v>145.88803418019597</v>
      </c>
      <c r="AX30">
        <v>0.63936175847304733</v>
      </c>
      <c r="AY30">
        <v>90.167561108613214</v>
      </c>
      <c r="AZ30">
        <v>1609.2651778894506</v>
      </c>
    </row>
    <row r="31" spans="1:52" x14ac:dyDescent="0.25">
      <c r="A31">
        <v>4506</v>
      </c>
      <c r="B31" t="s">
        <v>2179</v>
      </c>
      <c r="C31">
        <v>4.9394728062200315</v>
      </c>
      <c r="D31">
        <v>1.056783049561307E-2</v>
      </c>
      <c r="E31">
        <v>0.16894337967475975</v>
      </c>
      <c r="F31">
        <v>0.17046607620895324</v>
      </c>
      <c r="G31">
        <v>0.12314099679109082</v>
      </c>
      <c r="H31">
        <v>0</v>
      </c>
      <c r="I31">
        <v>7.3884598074654448</v>
      </c>
      <c r="J31">
        <v>0.12314099679109082</v>
      </c>
      <c r="K31">
        <v>-1.0000000000000007</v>
      </c>
      <c r="L31">
        <v>-1.0000000000000007</v>
      </c>
      <c r="M31">
        <v>2.462819935821817</v>
      </c>
      <c r="N31">
        <v>12.440909722689854</v>
      </c>
      <c r="O31">
        <v>-0.7263390546278492</v>
      </c>
      <c r="P31">
        <v>-0.23964789493129648</v>
      </c>
      <c r="Q31">
        <v>-0.17342537678886641</v>
      </c>
      <c r="R31">
        <v>0.33499910461620769</v>
      </c>
      <c r="S31">
        <v>0.29680247199668391</v>
      </c>
      <c r="T31">
        <v>0.1509775451672874</v>
      </c>
      <c r="U31">
        <v>-6.9670832117051315E-2</v>
      </c>
      <c r="V31">
        <v>23.69293017945013</v>
      </c>
      <c r="W31">
        <v>0.65156303413849936</v>
      </c>
      <c r="X31">
        <v>-1.0000000000000007</v>
      </c>
      <c r="Y31">
        <v>-1.0000000000000007</v>
      </c>
      <c r="Z31">
        <v>48.674302761060645</v>
      </c>
      <c r="AA31">
        <v>0.12784611673828</v>
      </c>
      <c r="AB31">
        <v>0.3580120481132496</v>
      </c>
      <c r="AC31">
        <v>2.8131885408264383E-2</v>
      </c>
      <c r="AD31">
        <v>25.376325876468872</v>
      </c>
      <c r="AE31">
        <v>-1.0000000000000007</v>
      </c>
      <c r="AF31">
        <v>-1.0000000000000007</v>
      </c>
      <c r="AG31">
        <v>-1.0000000000000007</v>
      </c>
      <c r="AH31">
        <v>1.7376823066174E-3</v>
      </c>
      <c r="AI31">
        <v>-6.9670832117051315E-2</v>
      </c>
      <c r="AJ31">
        <v>0.23548486938321295</v>
      </c>
      <c r="AK31">
        <v>-0.1612371847900364</v>
      </c>
      <c r="AL31">
        <v>0.12917557231927887</v>
      </c>
      <c r="AM31">
        <v>-0.25381194550262159</v>
      </c>
      <c r="AN31">
        <v>4.4370204766480974</v>
      </c>
      <c r="AO31">
        <v>-7.1816913832657789</v>
      </c>
      <c r="AP31">
        <v>30.794084328647067</v>
      </c>
      <c r="AQ31">
        <v>0.70983975127949084</v>
      </c>
      <c r="AR31">
        <v>0.77032806691367728</v>
      </c>
      <c r="AS31">
        <v>-1.0000000000000007</v>
      </c>
      <c r="AT31">
        <v>-1.0000000000000007</v>
      </c>
      <c r="AU31">
        <v>-1.5149245392327843E-2</v>
      </c>
      <c r="AV31">
        <v>53.512294934215745</v>
      </c>
      <c r="AW31">
        <v>46.516253084465376</v>
      </c>
      <c r="AX31">
        <v>0.26881685322559323</v>
      </c>
      <c r="AY31">
        <v>-25.525505262381664</v>
      </c>
      <c r="AZ31">
        <v>1393.1621209738475</v>
      </c>
    </row>
    <row r="32" spans="1:52" x14ac:dyDescent="0.25">
      <c r="A32">
        <v>4536</v>
      </c>
      <c r="B32" t="s">
        <v>2198</v>
      </c>
      <c r="C32">
        <v>4.0311765934015131</v>
      </c>
      <c r="D32">
        <v>6.9847768294636825E-3</v>
      </c>
      <c r="E32">
        <v>0.25613345475768434</v>
      </c>
      <c r="F32">
        <v>0.25912939626394105</v>
      </c>
      <c r="G32">
        <v>0.69718954206609718</v>
      </c>
      <c r="H32">
        <v>0</v>
      </c>
      <c r="I32">
        <v>41.83137252396584</v>
      </c>
      <c r="J32">
        <v>0.69718954206609718</v>
      </c>
      <c r="K32">
        <v>-0.99999999999999978</v>
      </c>
      <c r="L32">
        <v>-0.99999999999999978</v>
      </c>
      <c r="M32">
        <v>13.943790841321926</v>
      </c>
      <c r="N32">
        <v>46.163774186951322</v>
      </c>
      <c r="O32">
        <v>0.23324216726018171</v>
      </c>
      <c r="P32">
        <v>0.25241824174470023</v>
      </c>
      <c r="Q32">
        <v>0.12589645847383335</v>
      </c>
      <c r="R32">
        <v>0.33169612971834245</v>
      </c>
      <c r="S32">
        <v>0.3682228703804174</v>
      </c>
      <c r="T32">
        <v>0.39655904887264776</v>
      </c>
      <c r="U32">
        <v>2.4991118967863945E-2</v>
      </c>
      <c r="V32">
        <v>16.902179940357289</v>
      </c>
      <c r="W32">
        <v>1.7757313492527662</v>
      </c>
      <c r="X32">
        <v>-0.99999999999999978</v>
      </c>
      <c r="Y32">
        <v>-0.99999999999999978</v>
      </c>
      <c r="Z32">
        <v>53.799861003255423</v>
      </c>
      <c r="AA32">
        <v>0.29071933401493127</v>
      </c>
      <c r="AB32">
        <v>0.37820569904053969</v>
      </c>
      <c r="AC32">
        <v>5.853357887278933E-2</v>
      </c>
      <c r="AD32">
        <v>36.609573186759846</v>
      </c>
      <c r="AE32">
        <v>-0.99999999999999978</v>
      </c>
      <c r="AF32">
        <v>-0.99999999999999978</v>
      </c>
      <c r="AG32">
        <v>-0.99999999999999978</v>
      </c>
      <c r="AH32">
        <v>-3.5602034439012756E-3</v>
      </c>
      <c r="AI32">
        <v>2.4991118967863945E-2</v>
      </c>
      <c r="AJ32">
        <v>-1.185796170944315E-2</v>
      </c>
      <c r="AK32">
        <v>0.25859062212845874</v>
      </c>
      <c r="AL32">
        <v>7.1512225232576243E-3</v>
      </c>
      <c r="AM32">
        <v>-0.22729913808961905</v>
      </c>
      <c r="AN32">
        <v>9.7372136610497803E-2</v>
      </c>
      <c r="AO32">
        <v>-4.3674067236744527</v>
      </c>
      <c r="AP32">
        <v>58.9439289195208</v>
      </c>
      <c r="AQ32">
        <v>1.1238625197547945</v>
      </c>
      <c r="AR32">
        <v>2.4761251435542277</v>
      </c>
      <c r="AS32">
        <v>-0.99999999999999978</v>
      </c>
      <c r="AT32">
        <v>-0.99999999999999978</v>
      </c>
      <c r="AU32">
        <v>0.39395180974383409</v>
      </c>
      <c r="AV32">
        <v>95.904642169513778</v>
      </c>
      <c r="AW32">
        <v>98.379202627163565</v>
      </c>
      <c r="AX32">
        <v>0.53838323823339618</v>
      </c>
      <c r="AY32">
        <v>64.572917509807056</v>
      </c>
      <c r="AZ32">
        <v>1582.8932021303328</v>
      </c>
    </row>
    <row r="33" spans="1:52" x14ac:dyDescent="0.25">
      <c r="A33">
        <v>4646</v>
      </c>
      <c r="B33" t="s">
        <v>2264</v>
      </c>
      <c r="C33">
        <v>5.2430421170746193</v>
      </c>
      <c r="D33">
        <v>5.76508432075334E-2</v>
      </c>
      <c r="E33">
        <v>0.11332383641959061</v>
      </c>
      <c r="F33">
        <v>0.12215852553683164</v>
      </c>
      <c r="G33">
        <v>-6.3345427939639747E-3</v>
      </c>
      <c r="H33">
        <v>0</v>
      </c>
      <c r="I33">
        <v>-0.38007256763783603</v>
      </c>
      <c r="J33">
        <v>-6.3345427939639747E-3</v>
      </c>
      <c r="K33">
        <v>-0.99999999999999889</v>
      </c>
      <c r="L33">
        <v>-0.99999999999999889</v>
      </c>
      <c r="M33">
        <v>-0.12669085587928153</v>
      </c>
      <c r="N33">
        <v>4.8174088336469367</v>
      </c>
      <c r="O33">
        <v>-1.0062015357559777</v>
      </c>
      <c r="P33">
        <v>-5.9374659629488756E-2</v>
      </c>
      <c r="Q33">
        <v>-0.13644339626614177</v>
      </c>
      <c r="R33">
        <v>0.33775631732617767</v>
      </c>
      <c r="S33">
        <v>0.22366932280338453</v>
      </c>
      <c r="T33">
        <v>0.30427522102478283</v>
      </c>
      <c r="U33">
        <v>-7.5778234939393035E-2</v>
      </c>
      <c r="V33">
        <v>32.125219578770341</v>
      </c>
      <c r="W33">
        <v>1.2063376689792467</v>
      </c>
      <c r="X33">
        <v>-0.99999999999999889</v>
      </c>
      <c r="Y33">
        <v>-0.99999999999999889</v>
      </c>
      <c r="Z33">
        <v>54.610782589891059</v>
      </c>
      <c r="AA33">
        <v>0.13883637557114892</v>
      </c>
      <c r="AB33">
        <v>2.6590750431749483E-2</v>
      </c>
      <c r="AC33">
        <v>0.3187955994275376</v>
      </c>
      <c r="AD33">
        <v>23.268295533073804</v>
      </c>
      <c r="AE33">
        <v>-0.99999999999999889</v>
      </c>
      <c r="AF33">
        <v>-0.99999999999999889</v>
      </c>
      <c r="AG33">
        <v>-0.99999999999999889</v>
      </c>
      <c r="AH33">
        <v>-4.6137503941738609E-3</v>
      </c>
      <c r="AI33">
        <v>-7.5778234939393035E-2</v>
      </c>
      <c r="AJ33">
        <v>0.14244927497495372</v>
      </c>
      <c r="AK33">
        <v>3.8276644119339939E-2</v>
      </c>
      <c r="AL33">
        <v>-0.1434230120276597</v>
      </c>
      <c r="AM33">
        <v>8.2715339133923441E-2</v>
      </c>
      <c r="AN33">
        <v>-2.7852030562253942</v>
      </c>
      <c r="AO33">
        <v>2.1711408293534609</v>
      </c>
      <c r="AP33">
        <v>30.906956843927439</v>
      </c>
      <c r="AQ33">
        <v>0.7803869395500671</v>
      </c>
      <c r="AR33">
        <v>1.1872366180967004</v>
      </c>
      <c r="AS33">
        <v>-0.99999999999999889</v>
      </c>
      <c r="AT33">
        <v>-0.99999999999999889</v>
      </c>
      <c r="AU33">
        <v>-4.9848012583585365E-2</v>
      </c>
      <c r="AV33">
        <v>60.370328113519797</v>
      </c>
      <c r="AW33">
        <v>52.514354364931208</v>
      </c>
      <c r="AX33">
        <v>0.21538700025463667</v>
      </c>
      <c r="AY33">
        <v>-14.600744942359722</v>
      </c>
      <c r="AZ33">
        <v>1516.4976222557996</v>
      </c>
    </row>
    <row r="34" spans="1:52" x14ac:dyDescent="0.25">
      <c r="A34">
        <v>4818</v>
      </c>
      <c r="B34" t="s">
        <v>2350</v>
      </c>
      <c r="C34">
        <v>5.5266330527759235</v>
      </c>
      <c r="D34">
        <v>-8.4752284275991352E-2</v>
      </c>
      <c r="E34">
        <v>-0.17012155086313674</v>
      </c>
      <c r="F34">
        <v>-0.18591039941978976</v>
      </c>
      <c r="G34">
        <v>0.31700699108598435</v>
      </c>
      <c r="H34">
        <v>0</v>
      </c>
      <c r="I34">
        <v>19.020419465159073</v>
      </c>
      <c r="J34">
        <v>0.31700699108598435</v>
      </c>
      <c r="K34">
        <v>-0.999999999999999</v>
      </c>
      <c r="L34">
        <v>-0.999999999999999</v>
      </c>
      <c r="M34">
        <v>6.3401398217196876</v>
      </c>
      <c r="N34">
        <v>24.518426188671608</v>
      </c>
      <c r="O34">
        <v>2.3876787658790182</v>
      </c>
      <c r="P34">
        <v>-0.98470774192162736</v>
      </c>
      <c r="Q34">
        <v>-0.14810423097593509</v>
      </c>
      <c r="R34">
        <v>0.33170903440024779</v>
      </c>
      <c r="S34">
        <v>0.27836385469322111</v>
      </c>
      <c r="T34">
        <v>0.30235257349222178</v>
      </c>
      <c r="U34">
        <v>-3.7167176631568016E-2</v>
      </c>
      <c r="V34">
        <v>22.072224771674207</v>
      </c>
      <c r="W34">
        <v>1.2395114916026864</v>
      </c>
      <c r="X34">
        <v>-0.999999999999999</v>
      </c>
      <c r="Y34">
        <v>-0.999999999999999</v>
      </c>
      <c r="Z34">
        <v>58.946087197236601</v>
      </c>
      <c r="AA34">
        <v>0.32303030541552952</v>
      </c>
      <c r="AB34">
        <v>-3.6604724629525173E-2</v>
      </c>
      <c r="AC34">
        <v>0.42420860762061824</v>
      </c>
      <c r="AD34">
        <v>36.415888407067307</v>
      </c>
      <c r="AE34">
        <v>-0.999999999999999</v>
      </c>
      <c r="AF34">
        <v>-0.999999999999999</v>
      </c>
      <c r="AG34">
        <v>-0.999999999999999</v>
      </c>
      <c r="AH34">
        <v>3.1003551300777846E-4</v>
      </c>
      <c r="AI34">
        <v>-3.7167176631568016E-2</v>
      </c>
      <c r="AJ34">
        <v>-5.6788203830188747E-2</v>
      </c>
      <c r="AK34">
        <v>-6.9461397405534558E-2</v>
      </c>
      <c r="AL34">
        <v>0.18360125971126476</v>
      </c>
      <c r="AM34">
        <v>0.29968066624798206</v>
      </c>
      <c r="AN34">
        <v>4.2234476274923471</v>
      </c>
      <c r="AO34">
        <v>7.2273525153102041</v>
      </c>
      <c r="AP34">
        <v>41.878683811185496</v>
      </c>
      <c r="AQ34">
        <v>0.8842006803897613</v>
      </c>
      <c r="AR34">
        <v>1.5684906830037553</v>
      </c>
      <c r="AS34">
        <v>-0.999999999999999</v>
      </c>
      <c r="AT34">
        <v>-0.999999999999999</v>
      </c>
      <c r="AU34">
        <v>-0.30066415936959162</v>
      </c>
      <c r="AV34">
        <v>91.844435014646479</v>
      </c>
      <c r="AW34">
        <v>88.308228505330334</v>
      </c>
      <c r="AX34">
        <v>0.14669717210947836</v>
      </c>
      <c r="AY34">
        <v>33.880681777701341</v>
      </c>
      <c r="AZ34">
        <v>1479.3125483622227</v>
      </c>
    </row>
    <row r="35" spans="1:52" x14ac:dyDescent="0.25">
      <c r="A35">
        <v>5041</v>
      </c>
      <c r="B35" t="s">
        <v>2440</v>
      </c>
      <c r="C35">
        <v>5.565752512456176</v>
      </c>
      <c r="D35">
        <v>-6.0638869615860597E-2</v>
      </c>
      <c r="E35">
        <v>-0.4257146142718356</v>
      </c>
      <c r="F35">
        <v>-0.42986371225789316</v>
      </c>
      <c r="G35">
        <v>1.4945319020658805E-2</v>
      </c>
      <c r="H35">
        <v>0</v>
      </c>
      <c r="I35">
        <v>0.89671914123952756</v>
      </c>
      <c r="J35">
        <v>1.4945319020658805E-2</v>
      </c>
      <c r="K35">
        <v>-1.0000000000000024</v>
      </c>
      <c r="L35">
        <v>-1.0000000000000024</v>
      </c>
      <c r="M35">
        <v>0.29890638041317769</v>
      </c>
      <c r="N35">
        <v>6.3224629558699599</v>
      </c>
      <c r="O35">
        <v>-0.31815018571114789</v>
      </c>
      <c r="P35">
        <v>-0.46214987588925804</v>
      </c>
      <c r="Q35">
        <v>-0.11300426908830079</v>
      </c>
      <c r="R35">
        <v>0.32701219019446909</v>
      </c>
      <c r="S35">
        <v>0.14671105002086623</v>
      </c>
      <c r="T35">
        <v>0.14357374143949728</v>
      </c>
      <c r="U35">
        <v>-7.9404280802710184E-3</v>
      </c>
      <c r="V35">
        <v>23.301306187977481</v>
      </c>
      <c r="W35">
        <v>0.8296122394822778</v>
      </c>
      <c r="X35">
        <v>-1.0000000000000024</v>
      </c>
      <c r="Y35">
        <v>-1.0000000000000024</v>
      </c>
      <c r="Z35">
        <v>58.77134224618797</v>
      </c>
      <c r="AA35">
        <v>0.26985884702139074</v>
      </c>
      <c r="AB35">
        <v>1.9155816250466366E-2</v>
      </c>
      <c r="AC35">
        <v>0.36771896186549075</v>
      </c>
      <c r="AD35">
        <v>34.466113358326538</v>
      </c>
      <c r="AE35">
        <v>-1.0000000000000024</v>
      </c>
      <c r="AF35">
        <v>-1.0000000000000024</v>
      </c>
      <c r="AG35">
        <v>-1.0000000000000024</v>
      </c>
      <c r="AH35">
        <v>-2.1276529672713566E-3</v>
      </c>
      <c r="AI35">
        <v>-7.9404280802710184E-3</v>
      </c>
      <c r="AJ35">
        <v>0.29581675062856916</v>
      </c>
      <c r="AK35">
        <v>-1.3338448081845764E-3</v>
      </c>
      <c r="AL35">
        <v>2.192518606737438E-2</v>
      </c>
      <c r="AM35">
        <v>-0.30749509146955001</v>
      </c>
      <c r="AN35">
        <v>1.8749128995292705</v>
      </c>
      <c r="AO35">
        <v>-7.5417460054817402</v>
      </c>
      <c r="AP35">
        <v>25.646598677691046</v>
      </c>
      <c r="AQ35">
        <v>0.62583627631839955</v>
      </c>
      <c r="AR35">
        <v>0.86662083733125117</v>
      </c>
      <c r="AS35">
        <v>-1.0000000000000024</v>
      </c>
      <c r="AT35">
        <v>-1.0000000000000024</v>
      </c>
      <c r="AU35">
        <v>-0.4814072037163597</v>
      </c>
      <c r="AV35">
        <v>59.675844345034299</v>
      </c>
      <c r="AW35">
        <v>59.160480984484984</v>
      </c>
      <c r="AX35">
        <v>0.29661369825706857</v>
      </c>
      <c r="AY35">
        <v>8.3041177522060927</v>
      </c>
      <c r="AZ35">
        <v>1425.4797541531473</v>
      </c>
    </row>
    <row r="36" spans="1:52" x14ac:dyDescent="0.25">
      <c r="A36">
        <v>5434</v>
      </c>
      <c r="B36" t="s">
        <v>754</v>
      </c>
      <c r="C36">
        <v>4.7357603184685235</v>
      </c>
      <c r="D36">
        <v>8.7150162078445698E-2</v>
      </c>
      <c r="E36">
        <v>0.19925472987134471</v>
      </c>
      <c r="F36">
        <v>0.19918361925131839</v>
      </c>
      <c r="G36">
        <v>0.10196289481828143</v>
      </c>
      <c r="H36">
        <v>0</v>
      </c>
      <c r="I36">
        <v>6.117773689096885</v>
      </c>
      <c r="J36">
        <v>0.10196289481828143</v>
      </c>
      <c r="K36">
        <v>-1.0000000000000009</v>
      </c>
      <c r="L36">
        <v>-1.0000000000000009</v>
      </c>
      <c r="M36">
        <v>2.0392578963656276</v>
      </c>
      <c r="N36">
        <v>10.515967820339336</v>
      </c>
      <c r="O36">
        <v>0.75118582640599918</v>
      </c>
      <c r="P36">
        <v>2.181366830317053</v>
      </c>
      <c r="Q36">
        <v>0.62924928456529083</v>
      </c>
      <c r="R36">
        <v>0.34250732980307524</v>
      </c>
      <c r="S36">
        <v>0.38019994610114227</v>
      </c>
      <c r="T36">
        <v>0.3001744611247662</v>
      </c>
      <c r="U36">
        <v>2.4838032223566738E-2</v>
      </c>
      <c r="V36">
        <v>38.710139063986837</v>
      </c>
      <c r="W36">
        <v>1.9801601574297691</v>
      </c>
      <c r="X36">
        <v>-1.0000000000000009</v>
      </c>
      <c r="Y36">
        <v>-1.0000000000000009</v>
      </c>
      <c r="Z36">
        <v>56.59145455799338</v>
      </c>
      <c r="AA36">
        <v>0.2629968611212633</v>
      </c>
      <c r="AB36">
        <v>-0.1124932820071982</v>
      </c>
      <c r="AC36">
        <v>0.29625119670914768</v>
      </c>
      <c r="AD36">
        <v>19.320377277371943</v>
      </c>
      <c r="AE36">
        <v>-1.0000000000000009</v>
      </c>
      <c r="AF36">
        <v>-1.0000000000000009</v>
      </c>
      <c r="AG36">
        <v>-1.0000000000000009</v>
      </c>
      <c r="AH36">
        <v>5.6180722448227749E-3</v>
      </c>
      <c r="AI36">
        <v>2.4838032223566738E-2</v>
      </c>
      <c r="AJ36">
        <v>-1.3790728503779586E-2</v>
      </c>
      <c r="AK36">
        <v>8.0926294699812815E-2</v>
      </c>
      <c r="AL36">
        <v>0.16259160536739739</v>
      </c>
      <c r="AM36">
        <v>0.20531345329096867</v>
      </c>
      <c r="AN36">
        <v>4.2778646184011384</v>
      </c>
      <c r="AO36">
        <v>5.2554396790381821</v>
      </c>
      <c r="AP36">
        <v>42.14546316363996</v>
      </c>
      <c r="AQ36">
        <v>1.0172028295650135</v>
      </c>
      <c r="AR36">
        <v>2.0412665548555351</v>
      </c>
      <c r="AS36">
        <v>-1.0000000000000009</v>
      </c>
      <c r="AT36">
        <v>-1.0000000000000009</v>
      </c>
      <c r="AU36">
        <v>0.7146206223096232</v>
      </c>
      <c r="AV36">
        <v>68.429734155757302</v>
      </c>
      <c r="AW36">
        <v>70.431044577658199</v>
      </c>
      <c r="AX36">
        <v>1.1531498016293841E-2</v>
      </c>
      <c r="AY36">
        <v>5.3505405067916634</v>
      </c>
      <c r="AZ36">
        <v>1496.8237709416514</v>
      </c>
    </row>
    <row r="37" spans="1:52" x14ac:dyDescent="0.25">
      <c r="A37">
        <v>5576</v>
      </c>
      <c r="B37" t="s">
        <v>2733</v>
      </c>
      <c r="C37">
        <v>5.8855235538843589</v>
      </c>
      <c r="D37">
        <v>0.11369931509434922</v>
      </c>
      <c r="E37">
        <v>0.17550385996152623</v>
      </c>
      <c r="F37">
        <v>0.17873429575451266</v>
      </c>
      <c r="G37">
        <v>0.21999631430829553</v>
      </c>
      <c r="H37">
        <v>0</v>
      </c>
      <c r="I37">
        <v>13.199778858497735</v>
      </c>
      <c r="J37">
        <v>0.21999631430829553</v>
      </c>
      <c r="K37">
        <v>-0.99999999999999722</v>
      </c>
      <c r="L37">
        <v>-0.99999999999999722</v>
      </c>
      <c r="M37">
        <v>4.3999262861659076</v>
      </c>
      <c r="N37">
        <v>18.63277433768069</v>
      </c>
      <c r="O37">
        <v>0.19354100535464933</v>
      </c>
      <c r="P37">
        <v>0.78971199034260864</v>
      </c>
      <c r="Q37">
        <v>0.23441329593974589</v>
      </c>
      <c r="R37">
        <v>0.34541139605492599</v>
      </c>
      <c r="S37">
        <v>0.23657367086665856</v>
      </c>
      <c r="T37">
        <v>0.39535921003009267</v>
      </c>
      <c r="U37">
        <v>-3.3689603975768902E-2</v>
      </c>
      <c r="V37">
        <v>29.98112761964757</v>
      </c>
      <c r="W37">
        <v>1.5895684211703831</v>
      </c>
      <c r="X37">
        <v>-0.99999999999999722</v>
      </c>
      <c r="Y37">
        <v>-0.99999999999999722</v>
      </c>
      <c r="Z37">
        <v>31.41070017266312</v>
      </c>
      <c r="AA37">
        <v>-8.4215162877796346E-2</v>
      </c>
      <c r="AB37">
        <v>0.11105048629553707</v>
      </c>
      <c r="AC37">
        <v>0.1166913321212079</v>
      </c>
      <c r="AD37">
        <v>3.627664926990974</v>
      </c>
      <c r="AE37">
        <v>-0.99999999999999722</v>
      </c>
      <c r="AF37">
        <v>-0.99999999999999722</v>
      </c>
      <c r="AG37">
        <v>-0.99999999999999722</v>
      </c>
      <c r="AH37">
        <v>8.1984259114982402E-3</v>
      </c>
      <c r="AI37">
        <v>-3.3689603975768902E-2</v>
      </c>
      <c r="AJ37">
        <v>-0.16810966967642824</v>
      </c>
      <c r="AK37">
        <v>0.53417598507069053</v>
      </c>
      <c r="AL37">
        <v>-0.11263156282784104</v>
      </c>
      <c r="AM37">
        <v>0.64462365486945572</v>
      </c>
      <c r="AN37">
        <v>-3.3246489085848943</v>
      </c>
      <c r="AO37">
        <v>18.454782786596571</v>
      </c>
      <c r="AP37">
        <v>40.02612287873648</v>
      </c>
      <c r="AQ37">
        <v>0.90776421627944059</v>
      </c>
      <c r="AR37">
        <v>1.7615140998169947</v>
      </c>
      <c r="AS37">
        <v>-0.99999999999999722</v>
      </c>
      <c r="AT37">
        <v>-0.99999999999999722</v>
      </c>
      <c r="AU37">
        <v>0.27929489208621378</v>
      </c>
      <c r="AV37">
        <v>63.872508158447943</v>
      </c>
      <c r="AW37">
        <v>59.967918260684996</v>
      </c>
      <c r="AX37">
        <v>0.26621061879501012</v>
      </c>
      <c r="AY37">
        <v>19.130198211213422</v>
      </c>
      <c r="AZ37">
        <v>1572.8729963352471</v>
      </c>
    </row>
    <row r="38" spans="1:52" x14ac:dyDescent="0.25">
      <c r="A38">
        <v>5638</v>
      </c>
      <c r="B38" t="s">
        <v>2773</v>
      </c>
      <c r="C38">
        <v>4.3233534323491085</v>
      </c>
      <c r="D38">
        <v>-8.5608235045905434E-3</v>
      </c>
      <c r="E38">
        <v>0.2230200858981756</v>
      </c>
      <c r="F38">
        <v>0.22558692140721315</v>
      </c>
      <c r="G38">
        <v>0.43966523569411026</v>
      </c>
      <c r="H38">
        <v>0</v>
      </c>
      <c r="I38">
        <v>26.379914141646644</v>
      </c>
      <c r="J38">
        <v>0.43966523569411026</v>
      </c>
      <c r="K38">
        <v>-1.0000000000000013</v>
      </c>
      <c r="L38">
        <v>-1.0000000000000013</v>
      </c>
      <c r="M38">
        <v>8.7933047138822023</v>
      </c>
      <c r="N38">
        <v>31.039289500880997</v>
      </c>
      <c r="O38">
        <v>3.436197199535334</v>
      </c>
      <c r="P38">
        <v>-0.43238198924392945</v>
      </c>
      <c r="Q38">
        <v>0.19866420770650425</v>
      </c>
      <c r="R38">
        <v>0.33133622754953468</v>
      </c>
      <c r="S38">
        <v>0.39636199139489198</v>
      </c>
      <c r="T38">
        <v>0.57779936125712683</v>
      </c>
      <c r="U38">
        <v>7.5684863624535022E-3</v>
      </c>
      <c r="V38">
        <v>34.755003276232706</v>
      </c>
      <c r="W38">
        <v>2.7191369647866188</v>
      </c>
      <c r="X38">
        <v>-1.0000000000000013</v>
      </c>
      <c r="Y38">
        <v>-1.0000000000000013</v>
      </c>
      <c r="Z38">
        <v>50.613592967570547</v>
      </c>
      <c r="AA38">
        <v>-6.6955635720711892E-2</v>
      </c>
      <c r="AB38">
        <v>0.37690489213769263</v>
      </c>
      <c r="AC38">
        <v>-1.7678049284348976E-2</v>
      </c>
      <c r="AD38">
        <v>15.234375364449559</v>
      </c>
      <c r="AE38">
        <v>-1.0000000000000013</v>
      </c>
      <c r="AF38">
        <v>-1.0000000000000013</v>
      </c>
      <c r="AG38">
        <v>-1.0000000000000013</v>
      </c>
      <c r="AH38">
        <v>-1.0971660720697296E-3</v>
      </c>
      <c r="AI38">
        <v>7.5684863624535022E-3</v>
      </c>
      <c r="AJ38">
        <v>-0.10470015567096479</v>
      </c>
      <c r="AK38">
        <v>8.9843247331841056E-2</v>
      </c>
      <c r="AL38">
        <v>-0.11954718678122661</v>
      </c>
      <c r="AM38">
        <v>4.8022843834129463E-2</v>
      </c>
      <c r="AN38">
        <v>-3.5702070691252139</v>
      </c>
      <c r="AO38">
        <v>1.707813953752167</v>
      </c>
      <c r="AP38">
        <v>61.686825087951938</v>
      </c>
      <c r="AQ38">
        <v>1.3193448548577273</v>
      </c>
      <c r="AR38">
        <v>3.1672083283617423</v>
      </c>
      <c r="AS38">
        <v>-1.0000000000000013</v>
      </c>
      <c r="AT38">
        <v>-1.0000000000000013</v>
      </c>
      <c r="AU38">
        <v>0.44766773733605175</v>
      </c>
      <c r="AV38">
        <v>84.169945118299182</v>
      </c>
      <c r="AW38">
        <v>85.02724028970178</v>
      </c>
      <c r="AX38">
        <v>0.16252498121325151</v>
      </c>
      <c r="AY38">
        <v>19.675635890726959</v>
      </c>
      <c r="AZ38">
        <v>1445.7316721411048</v>
      </c>
    </row>
    <row r="39" spans="1:52" x14ac:dyDescent="0.25">
      <c r="A39">
        <v>5690</v>
      </c>
      <c r="B39" t="s">
        <v>2807</v>
      </c>
      <c r="C39">
        <v>5.3853473031186629</v>
      </c>
      <c r="D39">
        <v>2.1340237168775912E-3</v>
      </c>
      <c r="E39">
        <v>1.9696871526277289</v>
      </c>
      <c r="F39">
        <v>1.9734112370852339</v>
      </c>
      <c r="G39">
        <v>0.1653908482139281</v>
      </c>
      <c r="H39">
        <v>0</v>
      </c>
      <c r="I39">
        <v>9.9234508928356906</v>
      </c>
      <c r="J39">
        <v>0.1653908482139281</v>
      </c>
      <c r="K39">
        <v>-0.99999999999999745</v>
      </c>
      <c r="L39">
        <v>-0.99999999999999745</v>
      </c>
      <c r="M39">
        <v>3.3078169642785631</v>
      </c>
      <c r="N39">
        <v>17.330034878961214</v>
      </c>
      <c r="O39">
        <v>0.7196110705508566</v>
      </c>
      <c r="P39">
        <v>0.53222618622170859</v>
      </c>
      <c r="Q39">
        <v>0.16426288826308097</v>
      </c>
      <c r="R39">
        <v>0.33261753734903504</v>
      </c>
      <c r="S39">
        <v>0.41975378835388033</v>
      </c>
      <c r="T39">
        <v>0.40561151151996344</v>
      </c>
      <c r="U39">
        <v>-1.6228917425961435E-2</v>
      </c>
      <c r="V39">
        <v>38.976125271396789</v>
      </c>
      <c r="W39">
        <v>2.1979260754062198</v>
      </c>
      <c r="X39">
        <v>-0.99999999999999745</v>
      </c>
      <c r="Y39">
        <v>-0.99999999999999745</v>
      </c>
      <c r="Z39">
        <v>90.987777976657753</v>
      </c>
      <c r="AA39">
        <v>0.49597467925095229</v>
      </c>
      <c r="AB39">
        <v>0.23517014444082751</v>
      </c>
      <c r="AC39">
        <v>0.2967401073766136</v>
      </c>
      <c r="AD39">
        <v>51.663099300383422</v>
      </c>
      <c r="AE39">
        <v>-0.99999999999999745</v>
      </c>
      <c r="AF39">
        <v>-0.99999999999999745</v>
      </c>
      <c r="AG39">
        <v>-0.99999999999999745</v>
      </c>
      <c r="AH39">
        <v>-2.148736391783492E-3</v>
      </c>
      <c r="AI39">
        <v>-1.6228917425961435E-2</v>
      </c>
      <c r="AJ39">
        <v>8.1054855059265435E-2</v>
      </c>
      <c r="AK39">
        <v>-6.3114623718867613E-2</v>
      </c>
      <c r="AL39">
        <v>5.4631357038635038E-2</v>
      </c>
      <c r="AM39">
        <v>0.67659204122396521</v>
      </c>
      <c r="AN39">
        <v>1.7459289496802259</v>
      </c>
      <c r="AO39">
        <v>16.624357163586762</v>
      </c>
      <c r="AP39">
        <v>49.138587610961039</v>
      </c>
      <c r="AQ39">
        <v>1.1444730381479764</v>
      </c>
      <c r="AR39">
        <v>2.3669573165611659</v>
      </c>
      <c r="AS39">
        <v>-0.99999999999999745</v>
      </c>
      <c r="AT39">
        <v>-0.99999999999999745</v>
      </c>
      <c r="AU39">
        <v>2.1478150197627017</v>
      </c>
      <c r="AV39">
        <v>125.29267766781339</v>
      </c>
      <c r="AW39">
        <v>123.67981386119071</v>
      </c>
      <c r="AX39">
        <v>0.39012578747456511</v>
      </c>
      <c r="AY39">
        <v>50.888012459900558</v>
      </c>
      <c r="AZ39">
        <v>1510.003892095232</v>
      </c>
    </row>
    <row r="40" spans="1:52" x14ac:dyDescent="0.25">
      <c r="A40">
        <v>5809</v>
      </c>
      <c r="B40" t="s">
        <v>2869</v>
      </c>
      <c r="C40">
        <v>3.9712669119682862</v>
      </c>
      <c r="D40">
        <v>-7.6249632473852441E-2</v>
      </c>
      <c r="E40">
        <v>-0.32111931820099743</v>
      </c>
      <c r="F40">
        <v>-0.32325064455080244</v>
      </c>
      <c r="G40">
        <v>0.26856217893086975</v>
      </c>
      <c r="H40">
        <v>0</v>
      </c>
      <c r="I40">
        <v>16.113730735852194</v>
      </c>
      <c r="J40">
        <v>0.26856217893086975</v>
      </c>
      <c r="K40">
        <v>-0.99999999999999756</v>
      </c>
      <c r="L40">
        <v>-0.99999999999999756</v>
      </c>
      <c r="M40">
        <v>5.371243578617392</v>
      </c>
      <c r="N40">
        <v>20.174485679575334</v>
      </c>
      <c r="O40">
        <v>0.71680146173650583</v>
      </c>
      <c r="P40">
        <v>-0.41499360154610393</v>
      </c>
      <c r="Q40">
        <v>-4.8301492899269494E-2</v>
      </c>
      <c r="R40">
        <v>0.32762754156584933</v>
      </c>
      <c r="S40">
        <v>0.15073362033820559</v>
      </c>
      <c r="T40">
        <v>-0.2658062846625272</v>
      </c>
      <c r="U40">
        <v>-9.7067081123886467E-3</v>
      </c>
      <c r="V40">
        <v>-3.3051399344488086</v>
      </c>
      <c r="W40">
        <v>-1.060277526470736</v>
      </c>
      <c r="X40">
        <v>-0.99999999999999756</v>
      </c>
      <c r="Y40">
        <v>-0.99999999999999756</v>
      </c>
      <c r="Z40">
        <v>23.572126255686275</v>
      </c>
      <c r="AA40">
        <v>0.3357110879220937</v>
      </c>
      <c r="AB40">
        <v>0.1860932538649705</v>
      </c>
      <c r="AC40">
        <v>-6.1506477695329721E-2</v>
      </c>
      <c r="AD40">
        <v>25.335120957084762</v>
      </c>
      <c r="AE40">
        <v>-0.99999999999999756</v>
      </c>
      <c r="AF40">
        <v>-0.99999999999999756</v>
      </c>
      <c r="AG40">
        <v>-0.99999999999999756</v>
      </c>
      <c r="AH40">
        <v>-1.3531768687945414E-2</v>
      </c>
      <c r="AI40">
        <v>-9.7067081123886467E-3</v>
      </c>
      <c r="AJ40">
        <v>0.10851211769892401</v>
      </c>
      <c r="AK40">
        <v>0.35851652936108169</v>
      </c>
      <c r="AL40">
        <v>-0.22789989077998135</v>
      </c>
      <c r="AM40">
        <v>-2.4845984972434683E-2</v>
      </c>
      <c r="AN40">
        <v>-5.3718047903267392</v>
      </c>
      <c r="AO40">
        <v>1.3883011318163714</v>
      </c>
      <c r="AP40">
        <v>14.871284964387332</v>
      </c>
      <c r="AQ40">
        <v>0.22631444920885785</v>
      </c>
      <c r="AR40">
        <v>-0.76029836992986699</v>
      </c>
      <c r="AS40">
        <v>-0.99999999999999756</v>
      </c>
      <c r="AT40">
        <v>-0.99999999999999756</v>
      </c>
      <c r="AU40">
        <v>-0.28403514191576823</v>
      </c>
      <c r="AV40">
        <v>48.15931204127817</v>
      </c>
      <c r="AW40">
        <v>47.37542447266101</v>
      </c>
      <c r="AX40">
        <v>7.3182136683232174E-2</v>
      </c>
      <c r="AY40">
        <v>20.035471034781846</v>
      </c>
      <c r="AZ40">
        <v>1459.5234923747646</v>
      </c>
    </row>
    <row r="41" spans="1:52" x14ac:dyDescent="0.25">
      <c r="A41">
        <v>5837</v>
      </c>
      <c r="B41" t="s">
        <v>2891</v>
      </c>
      <c r="C41">
        <v>3.9941417827619752</v>
      </c>
      <c r="D41">
        <v>7.5042424920064937E-2</v>
      </c>
      <c r="E41">
        <v>-0.24202207780638069</v>
      </c>
      <c r="F41">
        <v>-0.22969641774006114</v>
      </c>
      <c r="G41">
        <v>0.10182382784487747</v>
      </c>
      <c r="H41">
        <v>0</v>
      </c>
      <c r="I41">
        <v>6.1094296706926485</v>
      </c>
      <c r="J41">
        <v>0.10182382784487747</v>
      </c>
      <c r="K41">
        <v>-0.99999999999999911</v>
      </c>
      <c r="L41">
        <v>-0.99999999999999911</v>
      </c>
      <c r="M41">
        <v>2.0364765568975507</v>
      </c>
      <c r="N41">
        <v>9.6662529004953388</v>
      </c>
      <c r="O41">
        <v>21.67822161629303</v>
      </c>
      <c r="P41">
        <v>0.68864027300210218</v>
      </c>
      <c r="Q41">
        <v>2.2771176809218612</v>
      </c>
      <c r="R41">
        <v>0.33651036651927418</v>
      </c>
      <c r="S41">
        <v>0.36764142425898638</v>
      </c>
      <c r="T41">
        <v>-0.16271557521698984</v>
      </c>
      <c r="U41">
        <v>-2.4294071694044787E-2</v>
      </c>
      <c r="V41">
        <v>16.953076052594156</v>
      </c>
      <c r="W41">
        <v>-0.18041786843846935</v>
      </c>
      <c r="X41">
        <v>-0.99999999999999911</v>
      </c>
      <c r="Y41">
        <v>-0.99999999999999911</v>
      </c>
      <c r="Z41">
        <v>33.504564028121237</v>
      </c>
      <c r="AA41">
        <v>0.28023277826315407</v>
      </c>
      <c r="AB41">
        <v>9.2227558335978496E-2</v>
      </c>
      <c r="AC41">
        <v>-4.7628782364539095E-2</v>
      </c>
      <c r="AD41">
        <v>15.074421184310395</v>
      </c>
      <c r="AE41">
        <v>-0.99999999999999911</v>
      </c>
      <c r="AF41">
        <v>-0.99999999999999911</v>
      </c>
      <c r="AG41">
        <v>-0.99999999999999911</v>
      </c>
      <c r="AH41">
        <v>-9.3674677101557757E-4</v>
      </c>
      <c r="AI41">
        <v>-2.4294071694044787E-2</v>
      </c>
      <c r="AJ41">
        <v>0.19810260418951373</v>
      </c>
      <c r="AK41">
        <v>-4.4139658201414078E-2</v>
      </c>
      <c r="AL41">
        <v>1.0427178774996346</v>
      </c>
      <c r="AM41">
        <v>-0.12121008714302683</v>
      </c>
      <c r="AN41">
        <v>27.167552278841701</v>
      </c>
      <c r="AO41">
        <v>-3.3600427899860001</v>
      </c>
      <c r="AP41">
        <v>22.024897689418399</v>
      </c>
      <c r="AQ41">
        <v>0.50533777598144192</v>
      </c>
      <c r="AR41">
        <v>-9.4397890215603131E-2</v>
      </c>
      <c r="AS41">
        <v>-0.99999999999999911</v>
      </c>
      <c r="AT41">
        <v>-0.99999999999999911</v>
      </c>
      <c r="AU41">
        <v>2.0033971226688649</v>
      </c>
      <c r="AV41">
        <v>38.289349678075467</v>
      </c>
      <c r="AW41">
        <v>35.611109849741851</v>
      </c>
      <c r="AX41">
        <v>-0.22462542476892375</v>
      </c>
      <c r="AY41">
        <v>-68.513634531313059</v>
      </c>
      <c r="AZ41">
        <v>1381.6883407409191</v>
      </c>
    </row>
    <row r="42" spans="1:52" x14ac:dyDescent="0.25">
      <c r="A42">
        <v>5906</v>
      </c>
      <c r="B42" t="s">
        <v>2940</v>
      </c>
      <c r="C42">
        <v>4.6974184883584025</v>
      </c>
      <c r="D42">
        <v>-6.1841322186396638E-2</v>
      </c>
      <c r="E42">
        <v>-7.2305244140812186E-2</v>
      </c>
      <c r="F42">
        <v>-7.2759347806880134E-2</v>
      </c>
      <c r="G42">
        <v>-0.14055666838292274</v>
      </c>
      <c r="H42">
        <v>0</v>
      </c>
      <c r="I42">
        <v>-8.4334001029753534</v>
      </c>
      <c r="J42">
        <v>-0.14055666838292274</v>
      </c>
      <c r="K42">
        <v>-0.99999999999999911</v>
      </c>
      <c r="L42">
        <v>-0.99999999999999911</v>
      </c>
      <c r="M42">
        <v>-2.8111333676584529</v>
      </c>
      <c r="N42">
        <v>-3.4355839300403508</v>
      </c>
      <c r="O42">
        <v>-0.58244278242580438</v>
      </c>
      <c r="P42">
        <v>-5.6908818672240506E-2</v>
      </c>
      <c r="Q42">
        <v>-3.9210123442778154E-2</v>
      </c>
      <c r="R42">
        <v>0.32774585812924567</v>
      </c>
      <c r="S42">
        <v>0.33889805225560909</v>
      </c>
      <c r="T42">
        <v>-2.8729240086231195E-2</v>
      </c>
      <c r="U42">
        <v>-2.5389543686341661E-2</v>
      </c>
      <c r="V42">
        <v>29.511576243516831</v>
      </c>
      <c r="W42">
        <v>0.57364444220845745</v>
      </c>
      <c r="X42">
        <v>-0.99999999999999911</v>
      </c>
      <c r="Y42">
        <v>-0.99999999999999911</v>
      </c>
      <c r="Z42">
        <v>21.578716634580214</v>
      </c>
      <c r="AA42">
        <v>-3.5684318995547339E-2</v>
      </c>
      <c r="AB42">
        <v>-0.16321522859477164</v>
      </c>
      <c r="AC42">
        <v>-2.9686257117039247E-2</v>
      </c>
      <c r="AD42">
        <v>-9.3315723516801974</v>
      </c>
      <c r="AE42">
        <v>-0.99999999999999911</v>
      </c>
      <c r="AF42">
        <v>-0.99999999999999911</v>
      </c>
      <c r="AG42">
        <v>-0.99999999999999911</v>
      </c>
      <c r="AH42">
        <v>-9.1536857723974047E-3</v>
      </c>
      <c r="AI42">
        <v>-2.5389543686341661E-2</v>
      </c>
      <c r="AJ42">
        <v>0.284488670650349</v>
      </c>
      <c r="AK42">
        <v>-4.5356609689651634E-2</v>
      </c>
      <c r="AL42">
        <v>0.52120233963780382</v>
      </c>
      <c r="AM42">
        <v>-0.16479590224797816</v>
      </c>
      <c r="AN42">
        <v>14.256431389114942</v>
      </c>
      <c r="AO42">
        <v>-4.1506101495658143</v>
      </c>
      <c r="AP42">
        <v>22.943057908984755</v>
      </c>
      <c r="AQ42">
        <v>0.63374099015578722</v>
      </c>
      <c r="AR42">
        <v>0.4614918629124623</v>
      </c>
      <c r="AS42">
        <v>-0.99999999999999911</v>
      </c>
      <c r="AT42">
        <v>-0.99999999999999911</v>
      </c>
      <c r="AU42">
        <v>-3.2845356618552188E-2</v>
      </c>
      <c r="AV42">
        <v>16.72687747705675</v>
      </c>
      <c r="AW42">
        <v>14.418401558653326</v>
      </c>
      <c r="AX42">
        <v>-0.13388302124198409</v>
      </c>
      <c r="AY42">
        <v>-97.080181738696751</v>
      </c>
      <c r="AZ42">
        <v>1291.8593114325008</v>
      </c>
    </row>
    <row r="43" spans="1:52" x14ac:dyDescent="0.25">
      <c r="A43">
        <v>5935</v>
      </c>
      <c r="B43" t="s">
        <v>2962</v>
      </c>
      <c r="C43">
        <v>1.9513995482824642</v>
      </c>
      <c r="D43">
        <v>-9.2277830937357752E-2</v>
      </c>
      <c r="E43">
        <v>-0.13344185194233618</v>
      </c>
      <c r="F43">
        <v>-0.13982406600483177</v>
      </c>
      <c r="G43">
        <v>0.22167735219122781</v>
      </c>
      <c r="H43">
        <v>0</v>
      </c>
      <c r="I43">
        <v>13.300641131473673</v>
      </c>
      <c r="J43">
        <v>0.22167735219122781</v>
      </c>
      <c r="K43">
        <v>-1.0000000000000033</v>
      </c>
      <c r="L43">
        <v>-1.0000000000000033</v>
      </c>
      <c r="M43">
        <v>4.4335470438245581</v>
      </c>
      <c r="N43">
        <v>15.552751875338322</v>
      </c>
      <c r="O43">
        <v>-0.99953476112921447</v>
      </c>
      <c r="P43">
        <v>-0.54410659099021574</v>
      </c>
      <c r="Q43">
        <v>-0.27887338116891291</v>
      </c>
      <c r="R43">
        <v>0.32474187314225406</v>
      </c>
      <c r="S43">
        <v>0.16883925672240221</v>
      </c>
      <c r="T43">
        <v>-0.16837456881385454</v>
      </c>
      <c r="U43">
        <v>1.2001382048241135E-2</v>
      </c>
      <c r="V43">
        <v>3.899078698613859</v>
      </c>
      <c r="W43">
        <v>-0.45273804514774074</v>
      </c>
      <c r="X43">
        <v>-1.0000000000000033</v>
      </c>
      <c r="Y43">
        <v>-1.0000000000000033</v>
      </c>
      <c r="Z43">
        <v>3.0186819183525126</v>
      </c>
      <c r="AA43">
        <v>-0.16069987494972951</v>
      </c>
      <c r="AB43">
        <v>0.40086999802919765</v>
      </c>
      <c r="AC43">
        <v>-0.33568150056875196</v>
      </c>
      <c r="AD43">
        <v>-2.2990814538106594</v>
      </c>
      <c r="AE43">
        <v>-1.0000000000000033</v>
      </c>
      <c r="AF43">
        <v>-1.0000000000000033</v>
      </c>
      <c r="AG43">
        <v>-1.0000000000000033</v>
      </c>
      <c r="AH43">
        <v>1.617844345261727E-3</v>
      </c>
      <c r="AI43">
        <v>1.2001382048241135E-2</v>
      </c>
      <c r="AJ43">
        <v>0.27265256550503231</v>
      </c>
      <c r="AK43">
        <v>-0.10858691539506776</v>
      </c>
      <c r="AL43">
        <v>0.24613524123959532</v>
      </c>
      <c r="AM43">
        <v>9.3582539107642165E-2</v>
      </c>
      <c r="AN43">
        <v>7.2851703990246195</v>
      </c>
      <c r="AO43">
        <v>2.0281023602061445</v>
      </c>
      <c r="AP43">
        <v>19.401329625412785</v>
      </c>
      <c r="AQ43">
        <v>0.36225459955955142</v>
      </c>
      <c r="AR43">
        <v>-0.19752788577310054</v>
      </c>
      <c r="AS43">
        <v>-1.0000000000000033</v>
      </c>
      <c r="AT43">
        <v>-1.0000000000000033</v>
      </c>
      <c r="AU43">
        <v>-0.32528647133279548</v>
      </c>
      <c r="AV43">
        <v>23.827540141938339</v>
      </c>
      <c r="AW43">
        <v>25.548259481576046</v>
      </c>
      <c r="AX43">
        <v>1.9798627882707014E-2</v>
      </c>
      <c r="AY43">
        <v>-22.598354714819436</v>
      </c>
      <c r="AZ43">
        <v>1335.2791381396296</v>
      </c>
    </row>
    <row r="44" spans="1:52" x14ac:dyDescent="0.25">
      <c r="A44">
        <v>5991</v>
      </c>
      <c r="B44" t="s">
        <v>1851</v>
      </c>
      <c r="C44">
        <v>4.1814372806059126</v>
      </c>
      <c r="D44">
        <v>-6.0541583838429579E-3</v>
      </c>
      <c r="E44">
        <v>5.2906446296293229E-2</v>
      </c>
      <c r="F44">
        <v>5.017516761195482E-2</v>
      </c>
      <c r="G44">
        <v>-0.29743309253634803</v>
      </c>
      <c r="H44">
        <v>0</v>
      </c>
      <c r="I44">
        <v>-17.845985552180867</v>
      </c>
      <c r="J44">
        <v>-0.29743309253634803</v>
      </c>
      <c r="K44">
        <v>-0.999999999999997</v>
      </c>
      <c r="L44">
        <v>-0.999999999999997</v>
      </c>
      <c r="M44">
        <v>-5.9486618507269551</v>
      </c>
      <c r="N44">
        <v>-13.647760708064242</v>
      </c>
      <c r="O44">
        <v>0.64442083006127082</v>
      </c>
      <c r="P44">
        <v>-0.49758095978038808</v>
      </c>
      <c r="Q44">
        <v>-8.0077186286753782E-2</v>
      </c>
      <c r="R44">
        <v>0.3328789953679902</v>
      </c>
      <c r="S44">
        <v>0.38781890331518537</v>
      </c>
      <c r="T44">
        <v>-7.1650817867775635E-2</v>
      </c>
      <c r="U44">
        <v>-5.129462102401415E-2</v>
      </c>
      <c r="V44">
        <v>35.8621525344292</v>
      </c>
      <c r="W44">
        <v>0.48251110746433634</v>
      </c>
      <c r="X44">
        <v>-0.999999999999997</v>
      </c>
      <c r="Y44">
        <v>-0.999999999999997</v>
      </c>
      <c r="Z44">
        <v>61.377805187919009</v>
      </c>
      <c r="AA44">
        <v>0.18760505519188039</v>
      </c>
      <c r="AB44">
        <v>0.18648415291000342</v>
      </c>
      <c r="AC44">
        <v>0.1441523000664344</v>
      </c>
      <c r="AD44">
        <v>25.724385593837432</v>
      </c>
      <c r="AE44">
        <v>-0.999999999999997</v>
      </c>
      <c r="AF44">
        <v>-0.999999999999997</v>
      </c>
      <c r="AG44">
        <v>-0.999999999999997</v>
      </c>
      <c r="AH44">
        <v>-5.3370433695217078E-4</v>
      </c>
      <c r="AI44">
        <v>-5.129462102401415E-2</v>
      </c>
      <c r="AJ44">
        <v>3.286764401031525E-2</v>
      </c>
      <c r="AK44">
        <v>-6.2733731074917531E-2</v>
      </c>
      <c r="AL44">
        <v>-0.19091131596783628</v>
      </c>
      <c r="AM44">
        <v>-0.14964535409048968</v>
      </c>
      <c r="AN44">
        <v>-4.5909016016672286</v>
      </c>
      <c r="AO44">
        <v>-4.072345585113939</v>
      </c>
      <c r="AP44">
        <v>17.849309791368789</v>
      </c>
      <c r="AQ44">
        <v>0.59585420572892644</v>
      </c>
      <c r="AR44">
        <v>0.18253660635467531</v>
      </c>
      <c r="AS44">
        <v>-0.999999999999997</v>
      </c>
      <c r="AT44">
        <v>-0.999999999999997</v>
      </c>
      <c r="AU44">
        <v>-3.698151707602923E-2</v>
      </c>
      <c r="AV44">
        <v>43.412973380177959</v>
      </c>
      <c r="AW44">
        <v>38.235835299649537</v>
      </c>
      <c r="AX44">
        <v>-0.20015567353300037</v>
      </c>
      <c r="AY44">
        <v>-47.858348485491035</v>
      </c>
      <c r="AZ44">
        <v>1359.4555443819902</v>
      </c>
    </row>
    <row r="45" spans="1:52" x14ac:dyDescent="0.25">
      <c r="A45">
        <v>6164</v>
      </c>
      <c r="B45" t="s">
        <v>3130</v>
      </c>
      <c r="C45">
        <v>4.8637027200037197</v>
      </c>
      <c r="D45">
        <v>-8.0530207065161841E-2</v>
      </c>
      <c r="E45">
        <v>-0.11889880215951527</v>
      </c>
      <c r="F45">
        <v>-0.12698657679455302</v>
      </c>
      <c r="G45">
        <v>0.16580321892470182</v>
      </c>
      <c r="H45">
        <v>0</v>
      </c>
      <c r="I45">
        <v>9.9481931354821125</v>
      </c>
      <c r="J45">
        <v>0.16580321892470182</v>
      </c>
      <c r="K45">
        <v>-1.0000000000000007</v>
      </c>
      <c r="L45">
        <v>-1.0000000000000007</v>
      </c>
      <c r="M45">
        <v>3.3160643784940369</v>
      </c>
      <c r="N45">
        <v>15.019579393583244</v>
      </c>
      <c r="O45">
        <v>0.83178116169205263</v>
      </c>
      <c r="P45">
        <v>-1.0214419785516931</v>
      </c>
      <c r="Q45">
        <v>-0.17709719101730723</v>
      </c>
      <c r="R45">
        <v>0.32919513077262158</v>
      </c>
      <c r="S45">
        <v>0.33548868341474064</v>
      </c>
      <c r="T45">
        <v>0.13183962770404617</v>
      </c>
      <c r="U45">
        <v>-3.992582970315138E-2</v>
      </c>
      <c r="V45">
        <v>23.083169636224927</v>
      </c>
      <c r="W45">
        <v>0.81851355552165117</v>
      </c>
      <c r="X45">
        <v>-1.0000000000000007</v>
      </c>
      <c r="Y45">
        <v>-1.0000000000000007</v>
      </c>
      <c r="Z45">
        <v>26.551597213288673</v>
      </c>
      <c r="AA45">
        <v>-0.17521415448400088</v>
      </c>
      <c r="AB45">
        <v>0.11657787926032952</v>
      </c>
      <c r="AC45">
        <v>6.8127180799239934E-2</v>
      </c>
      <c r="AD45">
        <v>2.3559073441279637</v>
      </c>
      <c r="AE45">
        <v>-1.0000000000000007</v>
      </c>
      <c r="AF45">
        <v>-1.0000000000000007</v>
      </c>
      <c r="AG45">
        <v>-1.0000000000000007</v>
      </c>
      <c r="AH45">
        <v>-2.290659899329273E-3</v>
      </c>
      <c r="AI45">
        <v>-3.992582970315138E-2</v>
      </c>
      <c r="AJ45">
        <v>0.23604135453406166</v>
      </c>
      <c r="AK45">
        <v>0.10979610356059395</v>
      </c>
      <c r="AL45">
        <v>-0.11037376959914112</v>
      </c>
      <c r="AM45">
        <v>-3.7284548433549031E-2</v>
      </c>
      <c r="AN45">
        <v>-1.7549854777558542</v>
      </c>
      <c r="AO45">
        <v>-0.20728518258811879</v>
      </c>
      <c r="AP45">
        <v>34.703903127487969</v>
      </c>
      <c r="AQ45">
        <v>0.77562529992680684</v>
      </c>
      <c r="AR45">
        <v>1.009791303754846</v>
      </c>
      <c r="AS45">
        <v>-1.0000000000000007</v>
      </c>
      <c r="AT45">
        <v>-1.0000000000000007</v>
      </c>
      <c r="AU45">
        <v>-0.23312040859234637</v>
      </c>
      <c r="AV45">
        <v>43.816233306279784</v>
      </c>
      <c r="AW45">
        <v>40.148736086116536</v>
      </c>
      <c r="AX45">
        <v>0.2215354509901053</v>
      </c>
      <c r="AY45">
        <v>-5.2889956381780667</v>
      </c>
      <c r="AZ45">
        <v>1370.6881068419018</v>
      </c>
    </row>
    <row r="46" spans="1:52" x14ac:dyDescent="0.25">
      <c r="A46">
        <v>6317</v>
      </c>
      <c r="B46" t="s">
        <v>3195</v>
      </c>
      <c r="C46">
        <v>3.7583558045619894</v>
      </c>
      <c r="D46">
        <v>-1.3523295053968945E-2</v>
      </c>
      <c r="E46">
        <v>1.2721854105098951</v>
      </c>
      <c r="F46">
        <v>1.2725793662672773</v>
      </c>
      <c r="G46">
        <v>-0.13384970508268884</v>
      </c>
      <c r="H46">
        <v>0</v>
      </c>
      <c r="I46">
        <v>-8.0309823049613236</v>
      </c>
      <c r="J46">
        <v>-0.13384970508268884</v>
      </c>
      <c r="K46">
        <v>-1.0000000000000018</v>
      </c>
      <c r="L46">
        <v>-1.0000000000000018</v>
      </c>
      <c r="M46">
        <v>-2.6769941016537757</v>
      </c>
      <c r="N46">
        <v>-2.8926448890354552</v>
      </c>
      <c r="O46">
        <v>2.3468353728827456</v>
      </c>
      <c r="P46">
        <v>-0.34373438965529635</v>
      </c>
      <c r="Q46">
        <v>8.8991977882500864E-2</v>
      </c>
      <c r="R46">
        <v>0.33101613515093808</v>
      </c>
      <c r="S46">
        <v>0.27985590847423436</v>
      </c>
      <c r="T46">
        <v>-4.1934157775435764E-2</v>
      </c>
      <c r="U46">
        <v>1.8346707390012916E-3</v>
      </c>
      <c r="V46">
        <v>28.008831943608413</v>
      </c>
      <c r="W46">
        <v>0.54377014592845241</v>
      </c>
      <c r="X46">
        <v>-1.0000000000000018</v>
      </c>
      <c r="Y46">
        <v>-1.0000000000000018</v>
      </c>
      <c r="Z46">
        <v>15.98710499806095</v>
      </c>
      <c r="AA46">
        <v>-5.9435276614125104E-3</v>
      </c>
      <c r="AB46">
        <v>-0.21589225213466062</v>
      </c>
      <c r="AC46">
        <v>-4.0731196717694471E-2</v>
      </c>
      <c r="AD46">
        <v>-12.524582607353279</v>
      </c>
      <c r="AE46">
        <v>-1.0000000000000018</v>
      </c>
      <c r="AF46">
        <v>-1.0000000000000018</v>
      </c>
      <c r="AG46">
        <v>-1.0000000000000018</v>
      </c>
      <c r="AH46">
        <v>-1.5883800001215663E-3</v>
      </c>
      <c r="AI46">
        <v>1.8346707390012916E-3</v>
      </c>
      <c r="AJ46">
        <v>4.5129281817886821E-2</v>
      </c>
      <c r="AK46">
        <v>8.001436877216285E-2</v>
      </c>
      <c r="AL46">
        <v>-0.28790950225562384</v>
      </c>
      <c r="AM46">
        <v>-7.8794306485298338E-2</v>
      </c>
      <c r="AN46">
        <v>-7.0285242444838625</v>
      </c>
      <c r="AO46">
        <v>-1.5133527210889415</v>
      </c>
      <c r="AP46">
        <v>20.514600848965067</v>
      </c>
      <c r="AQ46">
        <v>0.57687891712462536</v>
      </c>
      <c r="AR46">
        <v>0.4180957200797481</v>
      </c>
      <c r="AS46">
        <v>-1.0000000000000018</v>
      </c>
      <c r="AT46">
        <v>-1.0000000000000018</v>
      </c>
      <c r="AU46">
        <v>1.3843448866939994</v>
      </c>
      <c r="AV46">
        <v>12.368036971387202</v>
      </c>
      <c r="AW46">
        <v>12.638765238001875</v>
      </c>
      <c r="AX46">
        <v>-9.9201989297805424E-2</v>
      </c>
      <c r="AY46">
        <v>-60.344385867126512</v>
      </c>
      <c r="AZ46">
        <v>1323.7773816837639</v>
      </c>
    </row>
    <row r="47" spans="1:52" x14ac:dyDescent="0.25">
      <c r="A47">
        <v>6320</v>
      </c>
      <c r="B47" t="s">
        <v>3198</v>
      </c>
      <c r="C47">
        <v>3.7887670547661845</v>
      </c>
      <c r="D47">
        <v>-1.8402658296958363E-2</v>
      </c>
      <c r="E47">
        <v>-0.38866134763560073</v>
      </c>
      <c r="F47">
        <v>-0.39034531391573501</v>
      </c>
      <c r="G47">
        <v>6.6493582444859728E-2</v>
      </c>
      <c r="H47">
        <v>0</v>
      </c>
      <c r="I47">
        <v>3.9896149466915825</v>
      </c>
      <c r="J47">
        <v>6.6493582444859728E-2</v>
      </c>
      <c r="K47">
        <v>-0.99999999999999722</v>
      </c>
      <c r="L47">
        <v>-0.99999999999999722</v>
      </c>
      <c r="M47">
        <v>1.3298716488971951</v>
      </c>
      <c r="N47">
        <v>7.4700115679150558</v>
      </c>
      <c r="O47">
        <v>0.1529958549744064</v>
      </c>
      <c r="P47">
        <v>-0.27537002649647019</v>
      </c>
      <c r="Q47">
        <v>-4.191507180101809E-2</v>
      </c>
      <c r="R47">
        <v>0.33208057478068442</v>
      </c>
      <c r="S47">
        <v>0.29729528470720679</v>
      </c>
      <c r="T47">
        <v>0.21022353423017917</v>
      </c>
      <c r="U47">
        <v>-1.8839111189128257E-2</v>
      </c>
      <c r="V47">
        <v>30.036291144025011</v>
      </c>
      <c r="W47">
        <v>1.2595118762539725</v>
      </c>
      <c r="X47">
        <v>-0.99999999999999722</v>
      </c>
      <c r="Y47">
        <v>-0.99999999999999722</v>
      </c>
      <c r="Z47">
        <v>45.852235879911504</v>
      </c>
      <c r="AA47">
        <v>-3.6722908186063996E-2</v>
      </c>
      <c r="AB47">
        <v>1.9473548257759064E-2</v>
      </c>
      <c r="AC47">
        <v>0.3188724134900407</v>
      </c>
      <c r="AD47">
        <v>15.541977900844268</v>
      </c>
      <c r="AE47">
        <v>-0.99999999999999722</v>
      </c>
      <c r="AF47">
        <v>-0.99999999999999722</v>
      </c>
      <c r="AG47">
        <v>-0.99999999999999722</v>
      </c>
      <c r="AH47">
        <v>-5.5110493338900238E-3</v>
      </c>
      <c r="AI47">
        <v>-1.8839111189128257E-2</v>
      </c>
      <c r="AJ47">
        <v>-0.12125359053365932</v>
      </c>
      <c r="AK47">
        <v>0.1075478692827871</v>
      </c>
      <c r="AL47">
        <v>-0.13594060690508661</v>
      </c>
      <c r="AM47">
        <v>0.18250375387486345</v>
      </c>
      <c r="AN47">
        <v>-4.0478557480927817</v>
      </c>
      <c r="AO47">
        <v>5.14340581608284</v>
      </c>
      <c r="AP47">
        <v>34.435582035724281</v>
      </c>
      <c r="AQ47">
        <v>0.82542096884880189</v>
      </c>
      <c r="AR47">
        <v>1.332245249465023</v>
      </c>
      <c r="AS47">
        <v>-0.99999999999999722</v>
      </c>
      <c r="AT47">
        <v>-0.99999999999999722</v>
      </c>
      <c r="AU47">
        <v>-0.41487845460299078</v>
      </c>
      <c r="AV47">
        <v>59.066382543602991</v>
      </c>
      <c r="AW47">
        <v>57.163099293500821</v>
      </c>
      <c r="AX47">
        <v>0.15070422619982957</v>
      </c>
      <c r="AY47">
        <v>16.205060044499419</v>
      </c>
      <c r="AZ47">
        <v>1376.0300274339888</v>
      </c>
    </row>
    <row r="48" spans="1:52" x14ac:dyDescent="0.25">
      <c r="A48">
        <v>6359</v>
      </c>
      <c r="B48" t="s">
        <v>3235</v>
      </c>
      <c r="C48">
        <v>2.0911376168247946</v>
      </c>
      <c r="D48">
        <v>0.12317694273151338</v>
      </c>
      <c r="E48">
        <v>0.25547166395167453</v>
      </c>
      <c r="F48">
        <v>0.26528073882291797</v>
      </c>
      <c r="G48">
        <v>-2.6085911085910466E-2</v>
      </c>
      <c r="H48">
        <v>0</v>
      </c>
      <c r="I48">
        <v>-1.565154665154628</v>
      </c>
      <c r="J48">
        <v>-2.6085911085910466E-2</v>
      </c>
      <c r="K48">
        <v>-0.99999999999999978</v>
      </c>
      <c r="L48">
        <v>-0.99999999999999978</v>
      </c>
      <c r="M48">
        <v>-0.52171822171821003</v>
      </c>
      <c r="N48">
        <v>0.23909074492939505</v>
      </c>
      <c r="O48">
        <v>-0.24143972880637321</v>
      </c>
      <c r="P48">
        <v>0.83001875635351385</v>
      </c>
      <c r="Q48">
        <v>0.22500156962296872</v>
      </c>
      <c r="R48">
        <v>0.34253441770680082</v>
      </c>
      <c r="S48">
        <v>0.35448768338388104</v>
      </c>
      <c r="T48">
        <v>7.6176897456519593E-2</v>
      </c>
      <c r="U48">
        <v>0.13737503566001985</v>
      </c>
      <c r="V48">
        <v>38.371544191918638</v>
      </c>
      <c r="W48">
        <v>1.8292274359494749</v>
      </c>
      <c r="X48">
        <v>-0.99999999999999978</v>
      </c>
      <c r="Y48">
        <v>-0.99999999999999978</v>
      </c>
      <c r="Z48">
        <v>73.774636285468716</v>
      </c>
      <c r="AA48">
        <v>6.1618792145480897E-2</v>
      </c>
      <c r="AB48">
        <v>0.55880059331978549</v>
      </c>
      <c r="AC48">
        <v>0.18777854320957657</v>
      </c>
      <c r="AD48">
        <v>37.305833097727891</v>
      </c>
      <c r="AE48">
        <v>-0.99999999999999978</v>
      </c>
      <c r="AF48">
        <v>-0.99999999999999978</v>
      </c>
      <c r="AG48">
        <v>-0.99999999999999978</v>
      </c>
      <c r="AH48">
        <v>2.0188501601673819E-3</v>
      </c>
      <c r="AI48">
        <v>0.13737503566001985</v>
      </c>
      <c r="AJ48">
        <v>-9.3555722977751943E-2</v>
      </c>
      <c r="AK48">
        <v>7.9212608652405439E-2</v>
      </c>
      <c r="AL48">
        <v>-0.23832180554727564</v>
      </c>
      <c r="AM48">
        <v>-1.2655134642421694E-2</v>
      </c>
      <c r="AN48">
        <v>-6.1356917412404455</v>
      </c>
      <c r="AO48">
        <v>-0.21044733512871669</v>
      </c>
      <c r="AP48">
        <v>34.046861580494188</v>
      </c>
      <c r="AQ48">
        <v>0.87918021110098776</v>
      </c>
      <c r="AR48">
        <v>1.7611110439236703</v>
      </c>
      <c r="AS48">
        <v>-0.99999999999999978</v>
      </c>
      <c r="AT48">
        <v>-0.99999999999999978</v>
      </c>
      <c r="AU48">
        <v>0.37319970876415975</v>
      </c>
      <c r="AV48">
        <v>69.757034574729957</v>
      </c>
      <c r="AW48">
        <v>82.922968168131362</v>
      </c>
      <c r="AX48">
        <v>0.37932578323453287</v>
      </c>
      <c r="AY48">
        <v>19.438642275481826</v>
      </c>
      <c r="AZ48">
        <v>1395.3501776172232</v>
      </c>
    </row>
    <row r="49" spans="1:52" x14ac:dyDescent="0.25">
      <c r="A49">
        <v>6371</v>
      </c>
      <c r="B49" t="s">
        <v>3245</v>
      </c>
      <c r="C49">
        <v>3.6931064443155579</v>
      </c>
      <c r="D49">
        <v>3.030701233711669E-2</v>
      </c>
      <c r="E49">
        <v>7.0009487404326567E-2</v>
      </c>
      <c r="F49">
        <v>7.8129192877159193E-2</v>
      </c>
      <c r="G49">
        <v>-1.388423111555177E-2</v>
      </c>
      <c r="H49">
        <v>0</v>
      </c>
      <c r="I49">
        <v>-0.83305386693311079</v>
      </c>
      <c r="J49">
        <v>-1.388423111555177E-2</v>
      </c>
      <c r="K49">
        <v>-0.99999999999999989</v>
      </c>
      <c r="L49">
        <v>-0.99999999999999989</v>
      </c>
      <c r="M49">
        <v>-0.27768462231103308</v>
      </c>
      <c r="N49">
        <v>2.926945464741173</v>
      </c>
      <c r="O49">
        <v>-2.4922174595066284</v>
      </c>
      <c r="P49">
        <v>3.1254949546991838E-2</v>
      </c>
      <c r="Q49">
        <v>-0.22622794761823237</v>
      </c>
      <c r="R49">
        <v>0.33188630071099479</v>
      </c>
      <c r="S49">
        <v>0.36841602769768705</v>
      </c>
      <c r="T49">
        <v>0.38774904435871327</v>
      </c>
      <c r="U49">
        <v>-9.7836803240596931E-2</v>
      </c>
      <c r="V49">
        <v>40.182371076008693</v>
      </c>
      <c r="W49">
        <v>1.7062104306650232</v>
      </c>
      <c r="X49">
        <v>-0.99999999999999989</v>
      </c>
      <c r="Y49">
        <v>-0.99999999999999989</v>
      </c>
      <c r="Z49">
        <v>58.386239334229877</v>
      </c>
      <c r="AA49">
        <v>0.31119668552762797</v>
      </c>
      <c r="AB49">
        <v>-0.34628293143311822</v>
      </c>
      <c r="AC49">
        <v>0.40581743658950736</v>
      </c>
      <c r="AD49">
        <v>18.473394172202816</v>
      </c>
      <c r="AE49">
        <v>-0.99999999999999989</v>
      </c>
      <c r="AF49">
        <v>-0.99999999999999989</v>
      </c>
      <c r="AG49">
        <v>-0.99999999999999989</v>
      </c>
      <c r="AH49">
        <v>2.8239680919635453E-3</v>
      </c>
      <c r="AI49">
        <v>-9.7836803240596931E-2</v>
      </c>
      <c r="AJ49">
        <v>7.0800101724100326E-2</v>
      </c>
      <c r="AK49">
        <v>-5.6168768849623657E-2</v>
      </c>
      <c r="AL49">
        <v>-0.11091306956381228</v>
      </c>
      <c r="AM49">
        <v>-0.13426891455110887</v>
      </c>
      <c r="AN49">
        <v>-2.4129222615146912</v>
      </c>
      <c r="AO49">
        <v>-3.6434706769859515</v>
      </c>
      <c r="AP49">
        <v>39.293162883985815</v>
      </c>
      <c r="AQ49">
        <v>0.98957572876024591</v>
      </c>
      <c r="AR49">
        <v>1.6914709107695327</v>
      </c>
      <c r="AS49">
        <v>-0.99999999999999989</v>
      </c>
      <c r="AT49">
        <v>-0.99999999999999989</v>
      </c>
      <c r="AU49">
        <v>-0.15048129787631143</v>
      </c>
      <c r="AV49">
        <v>57.587357027169851</v>
      </c>
      <c r="AW49">
        <v>47.847703402723866</v>
      </c>
      <c r="AX49">
        <v>0.25572915323210765</v>
      </c>
      <c r="AY49">
        <v>26.619354804525088</v>
      </c>
      <c r="AZ49">
        <v>1414.814274220146</v>
      </c>
    </row>
    <row r="50" spans="1:52" x14ac:dyDescent="0.25">
      <c r="A50">
        <v>6379</v>
      </c>
      <c r="B50" t="s">
        <v>3253</v>
      </c>
      <c r="C50">
        <v>4.514567680575265</v>
      </c>
      <c r="D50">
        <v>-2.0940964172761659E-2</v>
      </c>
      <c r="E50">
        <v>0.90885798830070175</v>
      </c>
      <c r="F50">
        <v>0.9128191081119037</v>
      </c>
      <c r="G50">
        <v>0.29990912477403714</v>
      </c>
      <c r="H50">
        <v>0</v>
      </c>
      <c r="I50">
        <v>17.994547486442215</v>
      </c>
      <c r="J50">
        <v>0.29990912477403714</v>
      </c>
      <c r="K50">
        <v>-0.99999999999999867</v>
      </c>
      <c r="L50">
        <v>-0.99999999999999867</v>
      </c>
      <c r="M50">
        <v>5.9981824954807372</v>
      </c>
      <c r="N50">
        <v>23.609477088772287</v>
      </c>
      <c r="O50">
        <v>-0.34917656567163197</v>
      </c>
      <c r="P50">
        <v>-0.90397275737710292</v>
      </c>
      <c r="Q50">
        <v>-0.34904702492842926</v>
      </c>
      <c r="R50">
        <v>0.33037423959091694</v>
      </c>
      <c r="S50">
        <v>0.25230112591687937</v>
      </c>
      <c r="T50">
        <v>-0.11638974389332918</v>
      </c>
      <c r="U50">
        <v>-7.4467795754724984E-3</v>
      </c>
      <c r="V50">
        <v>6.0497601933058691</v>
      </c>
      <c r="W50">
        <v>-0.29702985231097623</v>
      </c>
      <c r="X50">
        <v>-0.99999999999999867</v>
      </c>
      <c r="Y50">
        <v>-0.99999999999999867</v>
      </c>
      <c r="Z50">
        <v>1.1228851621213027</v>
      </c>
      <c r="AA50">
        <v>-5.6839554893136572E-2</v>
      </c>
      <c r="AB50">
        <v>4.7459001449638098E-2</v>
      </c>
      <c r="AC50">
        <v>-0.11771514740351367</v>
      </c>
      <c r="AD50">
        <v>-5.3005052620044832</v>
      </c>
      <c r="AE50">
        <v>-0.99999999999999867</v>
      </c>
      <c r="AF50">
        <v>-0.99999999999999867</v>
      </c>
      <c r="AG50">
        <v>-0.99999999999999867</v>
      </c>
      <c r="AH50">
        <v>1.0339468914701019E-3</v>
      </c>
      <c r="AI50">
        <v>-7.4467795754724984E-3</v>
      </c>
      <c r="AJ50">
        <v>-6.5910087576775273E-2</v>
      </c>
      <c r="AK50">
        <v>0.40835097501705586</v>
      </c>
      <c r="AL50">
        <v>8.3217754107593536E-2</v>
      </c>
      <c r="AM50">
        <v>4.0564293344308618E-4</v>
      </c>
      <c r="AN50">
        <v>1.6523515098512713</v>
      </c>
      <c r="AO50">
        <v>2.1504378533760469</v>
      </c>
      <c r="AP50">
        <v>24.98156771671238</v>
      </c>
      <c r="AQ50">
        <v>0.46950159899522437</v>
      </c>
      <c r="AR50">
        <v>1.7154717715428737E-2</v>
      </c>
      <c r="AS50">
        <v>-0.99999999999999867</v>
      </c>
      <c r="AT50">
        <v>-0.99999999999999867</v>
      </c>
      <c r="AU50">
        <v>0.60353860986565955</v>
      </c>
      <c r="AV50">
        <v>28.257108851962048</v>
      </c>
      <c r="AW50">
        <v>27.740954600019627</v>
      </c>
      <c r="AX50">
        <v>6.9159537306371296E-2</v>
      </c>
      <c r="AY50">
        <v>-15.432405341752922</v>
      </c>
      <c r="AZ50">
        <v>1313.6570860908946</v>
      </c>
    </row>
    <row r="51" spans="1:52" x14ac:dyDescent="0.25">
      <c r="A51">
        <v>6412</v>
      </c>
      <c r="B51" t="s">
        <v>3286</v>
      </c>
      <c r="C51">
        <v>1.1374836654129201</v>
      </c>
      <c r="D51">
        <v>-1.6006305289949573E-2</v>
      </c>
      <c r="E51">
        <v>-0.37542731501873938</v>
      </c>
      <c r="F51">
        <v>-0.37555592637009633</v>
      </c>
      <c r="G51">
        <v>5.9258337408046723E-2</v>
      </c>
      <c r="H51">
        <v>0</v>
      </c>
      <c r="I51">
        <v>3.5555002444828103</v>
      </c>
      <c r="J51">
        <v>5.9258337408046723E-2</v>
      </c>
      <c r="K51">
        <v>-1.0000000000000002</v>
      </c>
      <c r="L51">
        <v>-1.0000000000000002</v>
      </c>
      <c r="M51">
        <v>1.1851667481609367</v>
      </c>
      <c r="N51">
        <v>4.4221503859390765</v>
      </c>
      <c r="O51">
        <v>-2.9076324734946577</v>
      </c>
      <c r="P51">
        <v>0.81792257143718294</v>
      </c>
      <c r="Q51">
        <v>-3.8096913526090209E-2</v>
      </c>
      <c r="R51">
        <v>0.33112579270305098</v>
      </c>
      <c r="S51">
        <v>0.34715507620975855</v>
      </c>
      <c r="T51">
        <v>-0.16890482946833466</v>
      </c>
      <c r="U51">
        <v>-0.10102145648816682</v>
      </c>
      <c r="V51">
        <v>13.792184215653917</v>
      </c>
      <c r="W51">
        <v>-0.64363792634200279</v>
      </c>
      <c r="X51">
        <v>-1.0000000000000002</v>
      </c>
      <c r="Y51">
        <v>-1.0000000000000002</v>
      </c>
      <c r="Z51">
        <v>22.204122967498755</v>
      </c>
      <c r="AA51">
        <v>2.3778893670140126E-2</v>
      </c>
      <c r="AB51">
        <v>-0.12700406952784951</v>
      </c>
      <c r="AC51">
        <v>0.25238111812958131</v>
      </c>
      <c r="AD51">
        <v>8.0464984840656246</v>
      </c>
      <c r="AE51">
        <v>-1.0000000000000002</v>
      </c>
      <c r="AF51">
        <v>-1.0000000000000002</v>
      </c>
      <c r="AG51">
        <v>-1.0000000000000002</v>
      </c>
      <c r="AH51">
        <v>2.4730764112907678E-3</v>
      </c>
      <c r="AI51">
        <v>-0.10102145648816682</v>
      </c>
      <c r="AJ51">
        <v>0.12098766199724661</v>
      </c>
      <c r="AK51">
        <v>-0.20929528283376081</v>
      </c>
      <c r="AL51">
        <v>0.78356472525016851</v>
      </c>
      <c r="AM51">
        <v>2.1195167518778639E-3</v>
      </c>
      <c r="AN51">
        <v>20.139031432151612</v>
      </c>
      <c r="AO51">
        <v>-0.93846348628299403</v>
      </c>
      <c r="AP51">
        <v>17.871042944796695</v>
      </c>
      <c r="AQ51">
        <v>0.41430858088945843</v>
      </c>
      <c r="AR51">
        <v>-0.57640829484216616</v>
      </c>
      <c r="AS51">
        <v>-1.0000000000000002</v>
      </c>
      <c r="AT51">
        <v>-1.0000000000000002</v>
      </c>
      <c r="AU51">
        <v>-0.39144753045827851</v>
      </c>
      <c r="AV51">
        <v>26.455175516197698</v>
      </c>
      <c r="AW51">
        <v>16.518550246317869</v>
      </c>
      <c r="AX51">
        <v>5.7587121207888815E-2</v>
      </c>
      <c r="AY51">
        <v>-78.831764662836022</v>
      </c>
      <c r="AZ51">
        <v>1288.0120321134029</v>
      </c>
    </row>
    <row r="52" spans="1:52" x14ac:dyDescent="0.25">
      <c r="A52">
        <v>6420</v>
      </c>
      <c r="B52" t="s">
        <v>3293</v>
      </c>
      <c r="C52">
        <v>4.4002143225809736</v>
      </c>
      <c r="D52">
        <v>3.7958722218371217E-2</v>
      </c>
      <c r="E52">
        <v>-0.3208491864602715</v>
      </c>
      <c r="F52">
        <v>-0.32218933801546473</v>
      </c>
      <c r="G52">
        <v>0.2963550134460049</v>
      </c>
      <c r="H52">
        <v>0</v>
      </c>
      <c r="I52">
        <v>17.781300806760289</v>
      </c>
      <c r="J52">
        <v>0.2963550134460049</v>
      </c>
      <c r="K52">
        <v>-1.0000000000000004</v>
      </c>
      <c r="L52">
        <v>-1.0000000000000004</v>
      </c>
      <c r="M52">
        <v>5.9271002689200962</v>
      </c>
      <c r="N52">
        <v>21.614722811126818</v>
      </c>
      <c r="O52">
        <v>-0.12394730564973162</v>
      </c>
      <c r="P52">
        <v>1.0703975919574533</v>
      </c>
      <c r="Q52">
        <v>0.30934669489122263</v>
      </c>
      <c r="R52">
        <v>0.3362606051695623</v>
      </c>
      <c r="S52">
        <v>0.37459246394718082</v>
      </c>
      <c r="T52">
        <v>0.32861800480057912</v>
      </c>
      <c r="U52">
        <v>-1.5783401684979086E-2</v>
      </c>
      <c r="V52">
        <v>29.494270404275063</v>
      </c>
      <c r="W52">
        <v>1.6584237304472584</v>
      </c>
      <c r="X52">
        <v>-1.0000000000000004</v>
      </c>
      <c r="Y52">
        <v>-1.0000000000000004</v>
      </c>
      <c r="Z52">
        <v>69.913244299692721</v>
      </c>
      <c r="AA52">
        <v>0.13331646786930898</v>
      </c>
      <c r="AB52">
        <v>0.46300324125116488</v>
      </c>
      <c r="AC52">
        <v>0.25222480948949794</v>
      </c>
      <c r="AD52">
        <v>41.052180034433547</v>
      </c>
      <c r="AE52">
        <v>-1.0000000000000004</v>
      </c>
      <c r="AF52">
        <v>-1.0000000000000004</v>
      </c>
      <c r="AG52">
        <v>-1.0000000000000004</v>
      </c>
      <c r="AH52">
        <v>4.0618245485384025E-3</v>
      </c>
      <c r="AI52">
        <v>-1.5783401684979086E-2</v>
      </c>
      <c r="AJ52">
        <v>0.22652383624002409</v>
      </c>
      <c r="AK52">
        <v>-3.7953510040180202E-2</v>
      </c>
      <c r="AL52">
        <v>0.30462349699159869</v>
      </c>
      <c r="AM52">
        <v>0.3398816028640898</v>
      </c>
      <c r="AN52">
        <v>8.8767300250334671</v>
      </c>
      <c r="AO52">
        <v>8.1787491023579708</v>
      </c>
      <c r="AP52">
        <v>46.053148480941424</v>
      </c>
      <c r="AQ52">
        <v>1.0097807563768675</v>
      </c>
      <c r="AR52">
        <v>1.9361599742130493</v>
      </c>
      <c r="AS52">
        <v>-1.0000000000000004</v>
      </c>
      <c r="AT52">
        <v>-1.0000000000000004</v>
      </c>
      <c r="AU52">
        <v>-6.4708191847131113E-2</v>
      </c>
      <c r="AV52">
        <v>97.914310207547629</v>
      </c>
      <c r="AW52">
        <v>96.146124697402698</v>
      </c>
      <c r="AX52">
        <v>4.9237943559978119E-2</v>
      </c>
      <c r="AY52">
        <v>21.232540633293361</v>
      </c>
      <c r="AZ52">
        <v>1383.6868308377</v>
      </c>
    </row>
    <row r="53" spans="1:52" x14ac:dyDescent="0.25">
      <c r="A53">
        <v>6455</v>
      </c>
      <c r="B53" t="s">
        <v>3322</v>
      </c>
      <c r="C53">
        <v>3.7145068141863362</v>
      </c>
      <c r="D53">
        <v>3.140674720497634E-2</v>
      </c>
      <c r="E53">
        <v>1.0244277436349323</v>
      </c>
      <c r="F53">
        <v>1.0238001492490099</v>
      </c>
      <c r="G53">
        <v>7.1842208140681124E-2</v>
      </c>
      <c r="H53">
        <v>0</v>
      </c>
      <c r="I53">
        <v>4.3105324884408631</v>
      </c>
      <c r="J53">
        <v>7.1842208140681124E-2</v>
      </c>
      <c r="K53">
        <v>-0.99999999999999944</v>
      </c>
      <c r="L53">
        <v>-0.99999999999999944</v>
      </c>
      <c r="M53">
        <v>1.4368441628136221</v>
      </c>
      <c r="N53">
        <v>8.8465184955737204</v>
      </c>
      <c r="O53">
        <v>0.32233834813649725</v>
      </c>
      <c r="P53">
        <v>-0.13538992661861726</v>
      </c>
      <c r="Q53">
        <v>-7.9410917772845535E-2</v>
      </c>
      <c r="R53">
        <v>0.33690582059992208</v>
      </c>
      <c r="S53">
        <v>0.40186610026176151</v>
      </c>
      <c r="T53">
        <v>5.1547801263797446E-2</v>
      </c>
      <c r="U53">
        <v>-3.9947435859578808E-4</v>
      </c>
      <c r="V53">
        <v>29.054775069170809</v>
      </c>
      <c r="W53">
        <v>0.92184916170879305</v>
      </c>
      <c r="X53">
        <v>-0.99999999999999944</v>
      </c>
      <c r="Y53">
        <v>-0.99999999999999944</v>
      </c>
      <c r="Z53">
        <v>69.011979586353107</v>
      </c>
      <c r="AA53">
        <v>0.31014441923216074</v>
      </c>
      <c r="AB53">
        <v>0.25244783853835151</v>
      </c>
      <c r="AC53">
        <v>0.2764796321546224</v>
      </c>
      <c r="AD53">
        <v>40.816238768107482</v>
      </c>
      <c r="AE53">
        <v>-0.99999999999999944</v>
      </c>
      <c r="AF53">
        <v>-0.99999999999999944</v>
      </c>
      <c r="AG53">
        <v>-0.99999999999999944</v>
      </c>
      <c r="AH53">
        <v>4.3966376564004966E-3</v>
      </c>
      <c r="AI53">
        <v>-3.9947435859578808E-4</v>
      </c>
      <c r="AJ53">
        <v>0.1511704687101188</v>
      </c>
      <c r="AK53">
        <v>0.17989234875556265</v>
      </c>
      <c r="AL53">
        <v>-0.10313870204447981</v>
      </c>
      <c r="AM53">
        <v>0.18776731548750342</v>
      </c>
      <c r="AN53">
        <v>-1.7163083219013502</v>
      </c>
      <c r="AO53">
        <v>5.4873377453053491</v>
      </c>
      <c r="AP53">
        <v>32.354192584452647</v>
      </c>
      <c r="AQ53">
        <v>0.77841727869917676</v>
      </c>
      <c r="AR53">
        <v>0.97829103709877785</v>
      </c>
      <c r="AS53">
        <v>-0.99999999999999944</v>
      </c>
      <c r="AT53">
        <v>-0.99999999999999944</v>
      </c>
      <c r="AU53">
        <v>0.9014891514843667</v>
      </c>
      <c r="AV53">
        <v>81.863412194682795</v>
      </c>
      <c r="AW53">
        <v>81.687174832542865</v>
      </c>
      <c r="AX53">
        <v>0.5077655141046844</v>
      </c>
      <c r="AY53">
        <v>72.203766318141419</v>
      </c>
      <c r="AZ53">
        <v>1444.6439101342548</v>
      </c>
    </row>
    <row r="54" spans="1:52" x14ac:dyDescent="0.25">
      <c r="A54">
        <v>6467</v>
      </c>
      <c r="B54" t="s">
        <v>1906</v>
      </c>
      <c r="C54">
        <v>2.7181380450333421</v>
      </c>
      <c r="D54">
        <v>-2.5658177053022865E-2</v>
      </c>
      <c r="E54">
        <v>0.5844673315303619</v>
      </c>
      <c r="F54">
        <v>0.58763384321758849</v>
      </c>
      <c r="G54">
        <v>0.11350928759706296</v>
      </c>
      <c r="H54">
        <v>0</v>
      </c>
      <c r="I54">
        <v>6.8105572558237908</v>
      </c>
      <c r="J54">
        <v>0.11350928759706296</v>
      </c>
      <c r="K54">
        <v>-0.99999999999999911</v>
      </c>
      <c r="L54">
        <v>-0.99999999999999911</v>
      </c>
      <c r="M54">
        <v>2.2701857519412636</v>
      </c>
      <c r="N54">
        <v>10.317039669768864</v>
      </c>
      <c r="O54">
        <v>1.0511913450538299</v>
      </c>
      <c r="P54">
        <v>-6.0071310999514377E-2</v>
      </c>
      <c r="Q54">
        <v>9.4283191567605326E-3</v>
      </c>
      <c r="R54">
        <v>0.33101840776915398</v>
      </c>
      <c r="S54">
        <v>0.22076435845579048</v>
      </c>
      <c r="T54">
        <v>-4.9194490679437958E-3</v>
      </c>
      <c r="U54">
        <v>-5.2063614191940659E-2</v>
      </c>
      <c r="V54">
        <v>14.922603019869962</v>
      </c>
      <c r="W54">
        <v>8.1512942378888318E-3</v>
      </c>
      <c r="X54">
        <v>-0.99999999999999911</v>
      </c>
      <c r="Y54">
        <v>-0.99999999999999911</v>
      </c>
      <c r="Z54">
        <v>27.97286458995654</v>
      </c>
      <c r="AA54">
        <v>3.061883367401725E-2</v>
      </c>
      <c r="AB54">
        <v>-6.6440450137972812E-2</v>
      </c>
      <c r="AC54">
        <v>0.25860387494650711</v>
      </c>
      <c r="AD54">
        <v>12.267415549174382</v>
      </c>
      <c r="AE54">
        <v>-0.99999999999999911</v>
      </c>
      <c r="AF54">
        <v>-0.99999999999999911</v>
      </c>
      <c r="AG54">
        <v>-0.99999999999999911</v>
      </c>
      <c r="AH54">
        <v>3.3982007923375574E-4</v>
      </c>
      <c r="AI54">
        <v>-5.2063614191940659E-2</v>
      </c>
      <c r="AJ54">
        <v>-1.6544482292351618E-2</v>
      </c>
      <c r="AK54">
        <v>-3.7377092857343648E-2</v>
      </c>
      <c r="AL54">
        <v>-2.4591067091956097E-2</v>
      </c>
      <c r="AM54">
        <v>-0.20551450076198699</v>
      </c>
      <c r="AN54">
        <v>-0.80295979483717339</v>
      </c>
      <c r="AO54">
        <v>-5.2192872772598795</v>
      </c>
      <c r="AP54">
        <v>22.736226994578498</v>
      </c>
      <c r="AQ54">
        <v>0.50621111091219972</v>
      </c>
      <c r="AR54">
        <v>0.13693833130167413</v>
      </c>
      <c r="AS54">
        <v>-0.99999999999999911</v>
      </c>
      <c r="AT54">
        <v>-0.99999999999999911</v>
      </c>
      <c r="AU54">
        <v>0.63962076710237725</v>
      </c>
      <c r="AV54">
        <v>34.541508880582185</v>
      </c>
      <c r="AW54">
        <v>29.564381778842023</v>
      </c>
      <c r="AX54">
        <v>-3.9640946078245004E-3</v>
      </c>
      <c r="AY54">
        <v>-50.018868384725437</v>
      </c>
      <c r="AZ54">
        <v>1344.5468027291888</v>
      </c>
    </row>
    <row r="55" spans="1:52" x14ac:dyDescent="0.25">
      <c r="A55">
        <v>6536</v>
      </c>
      <c r="B55" t="s">
        <v>3383</v>
      </c>
      <c r="C55">
        <v>4.8119870392309876</v>
      </c>
      <c r="D55">
        <v>7.0154876228162803E-3</v>
      </c>
      <c r="E55">
        <v>-0.66969815098354846</v>
      </c>
      <c r="F55">
        <v>-0.66955134565620433</v>
      </c>
      <c r="G55">
        <v>0.18908727871738212</v>
      </c>
      <c r="H55">
        <v>0</v>
      </c>
      <c r="I55">
        <v>11.345236723042929</v>
      </c>
      <c r="J55">
        <v>0.18908727871738212</v>
      </c>
      <c r="K55">
        <v>-1.0000000000000018</v>
      </c>
      <c r="L55">
        <v>-1.0000000000000018</v>
      </c>
      <c r="M55">
        <v>3.7817455743476454</v>
      </c>
      <c r="N55">
        <v>15.44426836927801</v>
      </c>
      <c r="O55">
        <v>0.56418431015366033</v>
      </c>
      <c r="P55">
        <v>-0.2464469622047919</v>
      </c>
      <c r="Q55">
        <v>9.5194507253570614E-3</v>
      </c>
      <c r="R55">
        <v>0.33296833505741957</v>
      </c>
      <c r="S55">
        <v>0.35353371269050027</v>
      </c>
      <c r="T55">
        <v>-5.3192576597795044E-3</v>
      </c>
      <c r="U55">
        <v>-4.3455234343774384E-4</v>
      </c>
      <c r="V55">
        <v>19.737588200379452</v>
      </c>
      <c r="W55">
        <v>0.49971631364688895</v>
      </c>
      <c r="X55">
        <v>-1.0000000000000018</v>
      </c>
      <c r="Y55">
        <v>-1.0000000000000018</v>
      </c>
      <c r="Z55">
        <v>49.58280066784522</v>
      </c>
      <c r="AA55">
        <v>0.22425733744797188</v>
      </c>
      <c r="AB55">
        <v>-8.6608658380370629E-2</v>
      </c>
      <c r="AC55">
        <v>0.46729019675216327</v>
      </c>
      <c r="AD55">
        <v>30.002946121301139</v>
      </c>
      <c r="AE55">
        <v>-1.0000000000000018</v>
      </c>
      <c r="AF55">
        <v>-1.0000000000000018</v>
      </c>
      <c r="AG55">
        <v>-1.0000000000000018</v>
      </c>
      <c r="AH55">
        <v>1.3980361092990881E-3</v>
      </c>
      <c r="AI55">
        <v>-4.3455234343774384E-4</v>
      </c>
      <c r="AJ55">
        <v>1.8387522765669538E-2</v>
      </c>
      <c r="AK55">
        <v>1.7418460598230056E-2</v>
      </c>
      <c r="AL55">
        <v>0.52802755032077175</v>
      </c>
      <c r="AM55">
        <v>0.54671074370029837</v>
      </c>
      <c r="AN55">
        <v>13.315432457692875</v>
      </c>
      <c r="AO55">
        <v>13.732054809653368</v>
      </c>
      <c r="AP55">
        <v>30.865909765630867</v>
      </c>
      <c r="AQ55">
        <v>0.67828049825252945</v>
      </c>
      <c r="AR55">
        <v>0.68549974888718135</v>
      </c>
      <c r="AS55">
        <v>-1.0000000000000018</v>
      </c>
      <c r="AT55">
        <v>-1.0000000000000018</v>
      </c>
      <c r="AU55">
        <v>-0.66923527720459064</v>
      </c>
      <c r="AV55">
        <v>78.441033671462051</v>
      </c>
      <c r="AW55">
        <v>78.377436520954078</v>
      </c>
      <c r="AX55">
        <v>2.2246072568448821E-2</v>
      </c>
      <c r="AY55">
        <v>-18.853000677229989</v>
      </c>
      <c r="AZ55">
        <v>1405.5285037915824</v>
      </c>
    </row>
    <row r="56" spans="1:52" x14ac:dyDescent="0.25">
      <c r="A56">
        <v>6630</v>
      </c>
      <c r="B56" t="s">
        <v>3458</v>
      </c>
      <c r="C56">
        <v>3.7479119549572943</v>
      </c>
      <c r="D56">
        <v>1.2813319375757607E-2</v>
      </c>
      <c r="E56">
        <v>-8.7865660874382093E-2</v>
      </c>
      <c r="F56">
        <v>-8.7136289113986423E-2</v>
      </c>
      <c r="G56">
        <v>-1.5939950452827846E-2</v>
      </c>
      <c r="H56">
        <v>0</v>
      </c>
      <c r="I56">
        <v>-0.95639702716966979</v>
      </c>
      <c r="J56">
        <v>-1.5939950452827846E-2</v>
      </c>
      <c r="K56">
        <v>-1.0000000000000009</v>
      </c>
      <c r="L56">
        <v>-1.0000000000000009</v>
      </c>
      <c r="M56">
        <v>-0.31879900905655445</v>
      </c>
      <c r="N56">
        <v>2.6793966537782703</v>
      </c>
      <c r="O56">
        <v>-0.68182763090355181</v>
      </c>
      <c r="P56">
        <v>1.0532004910253441</v>
      </c>
      <c r="Q56">
        <v>0.26887901988481588</v>
      </c>
      <c r="R56">
        <v>0.33193299953798344</v>
      </c>
      <c r="S56">
        <v>0.3135327715148693</v>
      </c>
      <c r="T56">
        <v>8.1515534852242624E-2</v>
      </c>
      <c r="U56">
        <v>0.1354429976749327</v>
      </c>
      <c r="V56">
        <v>35.175521738858478</v>
      </c>
      <c r="W56">
        <v>1.7761201952091714</v>
      </c>
      <c r="X56">
        <v>-1.0000000000000009</v>
      </c>
      <c r="Y56">
        <v>-1.0000000000000009</v>
      </c>
      <c r="Z56">
        <v>25.03252487140211</v>
      </c>
      <c r="AA56">
        <v>5.0635341392527566E-2</v>
      </c>
      <c r="AB56">
        <v>0.1731475873611891</v>
      </c>
      <c r="AC56">
        <v>-0.42728638999652024</v>
      </c>
      <c r="AD56">
        <v>-10.315610336363049</v>
      </c>
      <c r="AE56">
        <v>-1.0000000000000009</v>
      </c>
      <c r="AF56">
        <v>-1.0000000000000009</v>
      </c>
      <c r="AG56">
        <v>-1.0000000000000009</v>
      </c>
      <c r="AH56">
        <v>-9.1702162700658116E-4</v>
      </c>
      <c r="AI56">
        <v>0.1354429976749327</v>
      </c>
      <c r="AJ56">
        <v>9.9366729584753677E-2</v>
      </c>
      <c r="AK56">
        <v>-0.11217298231353201</v>
      </c>
      <c r="AL56">
        <v>9.3126599664985626E-2</v>
      </c>
      <c r="AM56">
        <v>-0.22030403372441709</v>
      </c>
      <c r="AN56">
        <v>2.838125094960485</v>
      </c>
      <c r="AO56">
        <v>-6.0815922100901689</v>
      </c>
      <c r="AP56">
        <v>34.094275267278448</v>
      </c>
      <c r="AQ56">
        <v>0.86100395145856168</v>
      </c>
      <c r="AR56">
        <v>1.7582786578560405</v>
      </c>
      <c r="AS56">
        <v>-1.0000000000000009</v>
      </c>
      <c r="AT56">
        <v>-1.0000000000000009</v>
      </c>
      <c r="AU56">
        <v>0.1764455575567864</v>
      </c>
      <c r="AV56">
        <v>21.447167918111198</v>
      </c>
      <c r="AW56">
        <v>34.94544090908623</v>
      </c>
      <c r="AX56">
        <v>6.0402827011119126E-2</v>
      </c>
      <c r="AY56">
        <v>-31.405603885720161</v>
      </c>
      <c r="AZ56">
        <v>1346.3301045234691</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167</v>
      </c>
      <c r="B3" t="s">
        <v>521</v>
      </c>
      <c r="C3" s="21">
        <v>4.6669259438573301</v>
      </c>
      <c r="D3" s="21">
        <v>9.411058173525895E-2</v>
      </c>
      <c r="E3" s="21">
        <v>1.4938649137352047</v>
      </c>
      <c r="F3" s="21">
        <v>1.4959328628992885</v>
      </c>
      <c r="G3" s="21">
        <v>3.136755495125991E-2</v>
      </c>
      <c r="H3" s="21">
        <v>0</v>
      </c>
      <c r="I3" s="21">
        <v>1.8820532970756001</v>
      </c>
      <c r="J3" s="21">
        <v>3.136755495125991E-2</v>
      </c>
      <c r="K3" s="21">
        <v>-1.0000000000000004</v>
      </c>
      <c r="L3" s="21">
        <v>-1.0000000000000004</v>
      </c>
      <c r="M3" s="21">
        <v>0.62735109902519937</v>
      </c>
      <c r="N3" s="21">
        <v>7.5272404040565073</v>
      </c>
      <c r="O3" s="21">
        <v>0.15942649954872792</v>
      </c>
      <c r="P3" s="21">
        <v>1.3301567379580079</v>
      </c>
      <c r="Q3" s="21">
        <v>0.42850968451830568</v>
      </c>
      <c r="R3" s="21">
        <v>0.34126852522957107</v>
      </c>
      <c r="S3" s="21">
        <v>0.33197760780229113</v>
      </c>
      <c r="T3" s="21">
        <v>0.32972155647648743</v>
      </c>
      <c r="U3" s="21">
        <v>0.1102099763559732</v>
      </c>
      <c r="V3" s="21">
        <v>44.120994844555277</v>
      </c>
      <c r="W3" s="21">
        <v>2.5818888289807851</v>
      </c>
      <c r="X3" s="21">
        <v>-1.0000000000000004</v>
      </c>
      <c r="Y3" s="21">
        <v>-1.0000000000000004</v>
      </c>
      <c r="Z3" s="21">
        <v>53.619391822178926</v>
      </c>
      <c r="AA3" s="21">
        <v>0.1539198900279401</v>
      </c>
      <c r="AB3" s="21">
        <v>0.16798835714539651</v>
      </c>
      <c r="AC3" s="21">
        <v>-4.2412328266343148E-2</v>
      </c>
      <c r="AD3" s="21">
        <v>11.064682807290058</v>
      </c>
      <c r="AE3" s="21">
        <v>-1.0000000000000004</v>
      </c>
      <c r="AF3" s="21">
        <v>-1.0000000000000004</v>
      </c>
      <c r="AG3" s="21">
        <v>-1.0000000000000004</v>
      </c>
      <c r="AH3" s="21">
        <v>7.3666950950698412E-3</v>
      </c>
      <c r="AI3" s="21">
        <v>0.1102099763559732</v>
      </c>
      <c r="AJ3" s="21">
        <v>-0.1584288547811708</v>
      </c>
      <c r="AK3" s="21">
        <v>0.36426536329612086</v>
      </c>
      <c r="AL3" s="21">
        <v>-0.22343148473755289</v>
      </c>
      <c r="AM3" s="21">
        <v>0.57669003476311742</v>
      </c>
      <c r="AN3" s="21">
        <v>-6.1059276058697787</v>
      </c>
      <c r="AO3" s="21">
        <v>15.96657389908364</v>
      </c>
      <c r="AP3" s="21">
        <v>43.415942898606403</v>
      </c>
      <c r="AQ3" s="21">
        <v>1.0837454129797279</v>
      </c>
      <c r="AR3" s="21">
        <v>2.5738520801077542</v>
      </c>
      <c r="AS3" s="21">
        <v>-1.0000000000000004</v>
      </c>
      <c r="AT3" s="21">
        <v>-1.0000000000000004</v>
      </c>
      <c r="AU3" s="21">
        <v>1.8146755824144032</v>
      </c>
      <c r="AV3" s="21">
        <v>73.319724213054073</v>
      </c>
      <c r="AW3" s="21">
        <v>83.914344862175909</v>
      </c>
      <c r="AX3" s="21">
        <v>0.36795843697519826</v>
      </c>
      <c r="AY3" s="21">
        <v>18.014567607038327</v>
      </c>
      <c r="AZ3">
        <v>1528.4866020535096</v>
      </c>
    </row>
    <row r="4" spans="1:52" x14ac:dyDescent="0.25">
      <c r="A4">
        <v>525</v>
      </c>
      <c r="B4" t="s">
        <v>659</v>
      </c>
      <c r="C4" s="21">
        <v>3.3126937221777446</v>
      </c>
      <c r="D4" s="21">
        <v>-5.2045368920121321E-2</v>
      </c>
      <c r="E4" s="21">
        <v>-0.27933903896951856</v>
      </c>
      <c r="F4" s="21">
        <v>-0.28322396610911615</v>
      </c>
      <c r="G4" s="21">
        <v>0.26611302199116671</v>
      </c>
      <c r="H4" s="21">
        <v>0</v>
      </c>
      <c r="I4" s="21">
        <v>15.966781319470019</v>
      </c>
      <c r="J4" s="21">
        <v>0.26611302199116671</v>
      </c>
      <c r="K4" s="21">
        <v>-0.99999999999999922</v>
      </c>
      <c r="L4" s="21">
        <v>-0.99999999999999922</v>
      </c>
      <c r="M4" s="21">
        <v>5.3222604398233377</v>
      </c>
      <c r="N4" s="21">
        <v>19.219778002156723</v>
      </c>
      <c r="O4" s="21">
        <v>9.537592279990556E-2</v>
      </c>
      <c r="P4" s="21">
        <v>-0.52045081253091885</v>
      </c>
      <c r="Q4" s="21">
        <v>-0.13254407966227613</v>
      </c>
      <c r="R4" s="21">
        <v>0.32997788219233309</v>
      </c>
      <c r="S4" s="21">
        <v>0.39538712013337968</v>
      </c>
      <c r="T4" s="21">
        <v>0.53190524279672058</v>
      </c>
      <c r="U4" s="21">
        <v>-4.6629512709206504E-2</v>
      </c>
      <c r="V4" s="21">
        <v>37.414693165773777</v>
      </c>
      <c r="W4" s="21">
        <v>2.3931386127096994</v>
      </c>
      <c r="X4" s="21">
        <v>-0.99999999999999922</v>
      </c>
      <c r="Y4" s="21">
        <v>-0.99999999999999922</v>
      </c>
      <c r="Z4" s="21">
        <v>59.394150710927775</v>
      </c>
      <c r="AA4" s="21">
        <v>0.43859286743842396</v>
      </c>
      <c r="AB4" s="21">
        <v>-0.15348006524687863</v>
      </c>
      <c r="AC4" s="21">
        <v>0.11476914285848143</v>
      </c>
      <c r="AD4" s="21">
        <v>21.250663230790774</v>
      </c>
      <c r="AE4" s="21">
        <v>-0.99999999999999922</v>
      </c>
      <c r="AF4" s="21">
        <v>-0.99999999999999922</v>
      </c>
      <c r="AG4" s="21">
        <v>-0.99999999999999922</v>
      </c>
      <c r="AH4" s="21">
        <v>-1.630540408360911E-3</v>
      </c>
      <c r="AI4" s="21">
        <v>-4.6629512709206504E-2</v>
      </c>
      <c r="AJ4" s="21">
        <v>0.10771291638149033</v>
      </c>
      <c r="AK4" s="21">
        <v>0.13860965248202675</v>
      </c>
      <c r="AL4" s="21">
        <v>-0.10389007874343417</v>
      </c>
      <c r="AM4" s="21">
        <v>0.16249394269737913</v>
      </c>
      <c r="AN4" s="21">
        <v>-2.1761366705499432</v>
      </c>
      <c r="AO4" s="21">
        <v>4.8728461137161512</v>
      </c>
      <c r="AP4" s="21">
        <v>54.498567971446242</v>
      </c>
      <c r="AQ4" s="21">
        <v>1.2233493680863579</v>
      </c>
      <c r="AR4" s="21">
        <v>2.6762661304385822</v>
      </c>
      <c r="AS4" s="21">
        <v>-0.99999999999999922</v>
      </c>
      <c r="AT4" s="21">
        <v>-0.99999999999999922</v>
      </c>
      <c r="AU4" s="21">
        <v>-0.36837145765967971</v>
      </c>
      <c r="AV4" s="21">
        <v>85.124716288115764</v>
      </c>
      <c r="AW4" s="21">
        <v>80.676878455305555</v>
      </c>
      <c r="AX4" s="21">
        <v>0.32183112025465238</v>
      </c>
      <c r="AY4" s="21">
        <v>18.430420802032828</v>
      </c>
      <c r="AZ4">
        <v>1618.9617408699175</v>
      </c>
    </row>
    <row r="5" spans="1:52" x14ac:dyDescent="0.25">
      <c r="A5">
        <v>648</v>
      </c>
      <c r="B5" t="s">
        <v>702</v>
      </c>
      <c r="C5" s="21">
        <v>5.4756146060513533</v>
      </c>
      <c r="D5" s="21">
        <v>6.2311483004493431E-3</v>
      </c>
      <c r="E5" s="21">
        <v>5.5614399420675864E-2</v>
      </c>
      <c r="F5" s="21">
        <v>5.595110047601571E-2</v>
      </c>
      <c r="G5" s="21">
        <v>6.6786923361304276E-2</v>
      </c>
      <c r="H5" s="21">
        <v>0</v>
      </c>
      <c r="I5" s="21">
        <v>4.0072154016782546</v>
      </c>
      <c r="J5" s="21">
        <v>6.6786923361304276E-2</v>
      </c>
      <c r="K5" s="21">
        <v>-0.99999999999999922</v>
      </c>
      <c r="L5" s="21">
        <v>-0.99999999999999922</v>
      </c>
      <c r="M5" s="21">
        <v>1.3357384672260857</v>
      </c>
      <c r="N5" s="21">
        <v>9.4996711957942939</v>
      </c>
      <c r="O5" s="21">
        <v>-0.77140813930813878</v>
      </c>
      <c r="P5" s="21">
        <v>-0.46911566575999036</v>
      </c>
      <c r="Q5" s="21">
        <v>-0.26176519954410976</v>
      </c>
      <c r="R5" s="21">
        <v>0.3358329883499328</v>
      </c>
      <c r="S5" s="21">
        <v>0.27669769407358835</v>
      </c>
      <c r="T5" s="21">
        <v>4.2721904586337053E-2</v>
      </c>
      <c r="U5" s="21">
        <v>-5.512837174993802E-3</v>
      </c>
      <c r="V5" s="21">
        <v>23.38222376181767</v>
      </c>
      <c r="W5" s="21">
        <v>0.61796986804842258</v>
      </c>
      <c r="X5" s="21">
        <v>-0.99999999999999922</v>
      </c>
      <c r="Y5" s="21">
        <v>-0.99999999999999922</v>
      </c>
      <c r="Z5" s="21">
        <v>74.009803928588738</v>
      </c>
      <c r="AA5" s="21">
        <v>0.49824955313091629</v>
      </c>
      <c r="AB5" s="21">
        <v>0.1404744719934887</v>
      </c>
      <c r="AC5" s="21">
        <v>0.38647416421163161</v>
      </c>
      <c r="AD5" s="21">
        <v>51.040051456433709</v>
      </c>
      <c r="AE5" s="21">
        <v>-0.99999999999999922</v>
      </c>
      <c r="AF5" s="21">
        <v>-0.99999999999999922</v>
      </c>
      <c r="AG5" s="21">
        <v>-0.99999999999999922</v>
      </c>
      <c r="AH5" s="21">
        <v>9.5374144941565864E-3</v>
      </c>
      <c r="AI5" s="21">
        <v>-5.512837174993802E-3</v>
      </c>
      <c r="AJ5" s="21">
        <v>-1.7110604943959981E-2</v>
      </c>
      <c r="AK5" s="21">
        <v>1.7880811581250215E-2</v>
      </c>
      <c r="AL5" s="21">
        <v>-0.20944019017821949</v>
      </c>
      <c r="AM5" s="21">
        <v>0.17029833208063683</v>
      </c>
      <c r="AN5" s="21">
        <v>-5.3010079900537423</v>
      </c>
      <c r="AO5" s="21">
        <v>4.326312570800626</v>
      </c>
      <c r="AP5" s="21">
        <v>27.193984284472382</v>
      </c>
      <c r="AQ5" s="21">
        <v>0.64751615361957415</v>
      </c>
      <c r="AR5" s="21">
        <v>0.68177981030014656</v>
      </c>
      <c r="AS5" s="21">
        <v>-0.99999999999999922</v>
      </c>
      <c r="AT5" s="21">
        <v>-0.99999999999999922</v>
      </c>
      <c r="AU5" s="21">
        <v>-0.21410695415132969</v>
      </c>
      <c r="AV5" s="21">
        <v>87.54923586928038</v>
      </c>
      <c r="AW5" s="21">
        <v>87.14535678852728</v>
      </c>
      <c r="AX5" s="21">
        <v>0.23940917053948152</v>
      </c>
      <c r="AY5" s="21">
        <v>38.136122358125142</v>
      </c>
      <c r="AZ5">
        <v>1533.524669555027</v>
      </c>
    </row>
    <row r="6" spans="1:52" x14ac:dyDescent="0.25">
      <c r="A6">
        <v>876</v>
      </c>
      <c r="B6" t="s">
        <v>768</v>
      </c>
      <c r="C6" s="21">
        <v>2.6777458975296877</v>
      </c>
      <c r="D6" s="21">
        <v>-3.8753707668821781E-2</v>
      </c>
      <c r="E6" s="21">
        <v>0.45695067230212821</v>
      </c>
      <c r="F6" s="21">
        <v>0.45748747060991291</v>
      </c>
      <c r="G6" s="21">
        <v>0.4941644562674149</v>
      </c>
      <c r="H6" s="21">
        <v>0</v>
      </c>
      <c r="I6" s="21">
        <v>29.649867376044917</v>
      </c>
      <c r="J6" s="21">
        <v>0.4941644562674149</v>
      </c>
      <c r="K6" s="21">
        <v>-0.99999999999999956</v>
      </c>
      <c r="L6" s="21">
        <v>-0.99999999999999956</v>
      </c>
      <c r="M6" s="21">
        <v>9.8832891253482931</v>
      </c>
      <c r="N6" s="21">
        <v>33.038588386312952</v>
      </c>
      <c r="O6" s="21">
        <v>-0.48429744834237276</v>
      </c>
      <c r="P6" s="21">
        <v>-0.53962909750645682</v>
      </c>
      <c r="Q6" s="21">
        <v>-0.20605084875868035</v>
      </c>
      <c r="R6" s="21">
        <v>0.3283778490304417</v>
      </c>
      <c r="S6" s="21">
        <v>0.31794825497115525</v>
      </c>
      <c r="T6" s="21">
        <v>0.28364493840763705</v>
      </c>
      <c r="U6" s="21">
        <v>0.25060745469512913</v>
      </c>
      <c r="V6" s="21">
        <v>27.041033448803663</v>
      </c>
      <c r="W6" s="21">
        <v>2.7923233343442249</v>
      </c>
      <c r="X6" s="21">
        <v>-0.99999999999999956</v>
      </c>
      <c r="Y6" s="21">
        <v>-0.99999999999999956</v>
      </c>
      <c r="Z6" s="21">
        <v>72.387500999045514</v>
      </c>
      <c r="AA6" s="21">
        <v>0.226449734624491</v>
      </c>
      <c r="AB6" s="21">
        <v>0.32722783195853894</v>
      </c>
      <c r="AC6" s="21">
        <v>0.30933719390089887</v>
      </c>
      <c r="AD6" s="21">
        <v>44.575729419347667</v>
      </c>
      <c r="AE6" s="21">
        <v>-0.99999999999999956</v>
      </c>
      <c r="AF6" s="21">
        <v>-0.99999999999999956</v>
      </c>
      <c r="AG6" s="21">
        <v>-0.99999999999999956</v>
      </c>
      <c r="AH6" s="21">
        <v>-2.3844200334280767E-3</v>
      </c>
      <c r="AI6" s="21">
        <v>0.25060745469512913</v>
      </c>
      <c r="AJ6" s="21">
        <v>0.17586414243183585</v>
      </c>
      <c r="AK6" s="21">
        <v>0.18473865168266193</v>
      </c>
      <c r="AL6" s="21">
        <v>0.41852923339496528</v>
      </c>
      <c r="AM6" s="21">
        <v>1.1302169916031215</v>
      </c>
      <c r="AN6" s="21">
        <v>11.209359799225956</v>
      </c>
      <c r="AO6" s="21">
        <v>29.312309796298713</v>
      </c>
      <c r="AP6" s="21">
        <v>57.957725355292318</v>
      </c>
      <c r="AQ6" s="21">
        <v>1.1949905509011542</v>
      </c>
      <c r="AR6" s="21">
        <v>3.3057828458956355</v>
      </c>
      <c r="AS6" s="21">
        <v>-0.99999999999999956</v>
      </c>
      <c r="AT6" s="21">
        <v>-0.99999999999999956</v>
      </c>
      <c r="AU6" s="21">
        <v>0.30518607184880564</v>
      </c>
      <c r="AV6" s="21">
        <v>136.59582168198301</v>
      </c>
      <c r="AW6" s="21">
        <v>161.88980703108902</v>
      </c>
      <c r="AX6" s="21">
        <v>0.36263894589847651</v>
      </c>
      <c r="AY6" s="21">
        <v>62.639775936782009</v>
      </c>
      <c r="AZ6">
        <v>1642.4990808657151</v>
      </c>
    </row>
    <row r="7" spans="1:52" x14ac:dyDescent="0.25">
      <c r="A7">
        <v>967</v>
      </c>
      <c r="B7" t="s">
        <v>790</v>
      </c>
      <c r="C7" s="21">
        <v>4.3071009564371243</v>
      </c>
      <c r="D7" s="21">
        <v>1.8953552921522711E-2</v>
      </c>
      <c r="E7" s="21">
        <v>-4.7299377428029511E-2</v>
      </c>
      <c r="F7" s="21">
        <v>-4.9375993206957659E-2</v>
      </c>
      <c r="G7" s="21">
        <v>0.63731228867884404</v>
      </c>
      <c r="H7" s="21">
        <v>0</v>
      </c>
      <c r="I7" s="21">
        <v>38.238737320730621</v>
      </c>
      <c r="J7" s="21">
        <v>0.63731228867884404</v>
      </c>
      <c r="K7" s="21">
        <v>-0.999999999999998</v>
      </c>
      <c r="L7" s="21">
        <v>-0.999999999999998</v>
      </c>
      <c r="M7" s="21">
        <v>12.746245773576867</v>
      </c>
      <c r="N7" s="21">
        <v>42.342229172920092</v>
      </c>
      <c r="O7" s="21">
        <v>-1.1845220142325155</v>
      </c>
      <c r="P7" s="21">
        <v>0.94260657763067801</v>
      </c>
      <c r="Q7" s="21">
        <v>0.14647259782890062</v>
      </c>
      <c r="R7" s="21">
        <v>0.33470737761885372</v>
      </c>
      <c r="S7" s="21">
        <v>0.38284031238329624</v>
      </c>
      <c r="T7" s="21">
        <v>0.48698782775807664</v>
      </c>
      <c r="U7" s="21">
        <v>3.3074959958493987E-2</v>
      </c>
      <c r="V7" s="21">
        <v>24.264753317159563</v>
      </c>
      <c r="W7" s="21">
        <v>2.2766827356097639</v>
      </c>
      <c r="X7" s="21">
        <v>-0.999999999999998</v>
      </c>
      <c r="Y7" s="21">
        <v>-0.999999999999998</v>
      </c>
      <c r="Z7" s="21">
        <v>38.555443932885751</v>
      </c>
      <c r="AA7" s="21">
        <v>0.24893678544610287</v>
      </c>
      <c r="AB7" s="21">
        <v>0.13876112708148056</v>
      </c>
      <c r="AC7" s="21">
        <v>-7.5586560578881495E-2</v>
      </c>
      <c r="AD7" s="21">
        <v>14.738539705128698</v>
      </c>
      <c r="AE7" s="21">
        <v>-0.999999999999998</v>
      </c>
      <c r="AF7" s="21">
        <v>-0.999999999999998</v>
      </c>
      <c r="AG7" s="21">
        <v>-0.999999999999998</v>
      </c>
      <c r="AH7" s="21">
        <v>-2.9994406935756094E-4</v>
      </c>
      <c r="AI7" s="21">
        <v>3.3074959958493987E-2</v>
      </c>
      <c r="AJ7" s="21">
        <v>-6.1244665591776513E-2</v>
      </c>
      <c r="AK7" s="21">
        <v>0.1086493742336182</v>
      </c>
      <c r="AL7" s="21">
        <v>0.65493203518307541</v>
      </c>
      <c r="AM7" s="21">
        <v>0.51220509198839947</v>
      </c>
      <c r="AN7" s="21">
        <v>16.14811731141371</v>
      </c>
      <c r="AO7" s="21">
        <v>13.26733441108237</v>
      </c>
      <c r="AP7" s="21">
        <v>61.732698472905824</v>
      </c>
      <c r="AQ7" s="21">
        <v>1.2288415457309503</v>
      </c>
      <c r="AR7" s="21">
        <v>2.9022550578777628</v>
      </c>
      <c r="AS7" s="21">
        <v>-0.999999999999998</v>
      </c>
      <c r="AT7" s="21">
        <v>-0.999999999999998</v>
      </c>
      <c r="AU7" s="21">
        <v>6.4393058128542374E-2</v>
      </c>
      <c r="AV7" s="21">
        <v>93.034697929477559</v>
      </c>
      <c r="AW7" s="21">
        <v>96.165265833031341</v>
      </c>
      <c r="AX7" s="21">
        <v>0.1893461271673425</v>
      </c>
      <c r="AY7" s="21">
        <v>7.1200399134463082</v>
      </c>
      <c r="AZ7">
        <v>1485.561044668872</v>
      </c>
    </row>
    <row r="8" spans="1:52" x14ac:dyDescent="0.25">
      <c r="A8">
        <v>1094</v>
      </c>
      <c r="B8" t="s">
        <v>825</v>
      </c>
      <c r="C8" s="21">
        <v>5.4530134754107671</v>
      </c>
      <c r="D8" s="21">
        <v>7.1820755096169142E-4</v>
      </c>
      <c r="E8" s="21">
        <v>-7.0732622992577668E-2</v>
      </c>
      <c r="F8" s="21">
        <v>-6.7608082932377744E-2</v>
      </c>
      <c r="G8" s="21">
        <v>0.12696914135349543</v>
      </c>
      <c r="H8" s="21">
        <v>0</v>
      </c>
      <c r="I8" s="21">
        <v>7.6181484812097233</v>
      </c>
      <c r="J8" s="21">
        <v>0.12696914135349543</v>
      </c>
      <c r="K8" s="21">
        <v>-0.99999999999999911</v>
      </c>
      <c r="L8" s="21">
        <v>-0.99999999999999911</v>
      </c>
      <c r="M8" s="21">
        <v>2.5393828270699066</v>
      </c>
      <c r="N8" s="21">
        <v>13.054827881507013</v>
      </c>
      <c r="O8" s="21">
        <v>-0.63583937892420972</v>
      </c>
      <c r="P8" s="21">
        <v>0.3579625525861922</v>
      </c>
      <c r="Q8" s="21">
        <v>-2.05130528550065E-2</v>
      </c>
      <c r="R8" s="21">
        <v>0.33496003186850137</v>
      </c>
      <c r="S8" s="21">
        <v>0.382618354865914</v>
      </c>
      <c r="T8" s="21">
        <v>0.28742228457529767</v>
      </c>
      <c r="U8" s="21">
        <v>2.3124052182448454E-3</v>
      </c>
      <c r="V8" s="21">
        <v>35.129706779456541</v>
      </c>
      <c r="W8" s="21">
        <v>1.8030375406617618</v>
      </c>
      <c r="X8" s="21">
        <v>-0.99999999999999911</v>
      </c>
      <c r="Y8" s="21">
        <v>-0.99999999999999911</v>
      </c>
      <c r="Z8" s="21">
        <v>78.285490875115471</v>
      </c>
      <c r="AA8" s="21">
        <v>0.25032611391969772</v>
      </c>
      <c r="AB8" s="21">
        <v>8.7916951813892696E-2</v>
      </c>
      <c r="AC8" s="21">
        <v>0.51556651357627858</v>
      </c>
      <c r="AD8" s="21">
        <v>42.978717947573045</v>
      </c>
      <c r="AE8" s="21">
        <v>-0.99999999999999911</v>
      </c>
      <c r="AF8" s="21">
        <v>-0.99999999999999911</v>
      </c>
      <c r="AG8" s="21">
        <v>-0.99999999999999911</v>
      </c>
      <c r="AH8" s="21">
        <v>-6.0216574472067869E-3</v>
      </c>
      <c r="AI8" s="21">
        <v>2.3124052182448454E-3</v>
      </c>
      <c r="AJ8" s="21">
        <v>-6.9290231383053014E-2</v>
      </c>
      <c r="AK8" s="21">
        <v>0.14416600868982613</v>
      </c>
      <c r="AL8" s="21">
        <v>-5.0789646131178243E-2</v>
      </c>
      <c r="AM8" s="21">
        <v>0.31057089617709061</v>
      </c>
      <c r="AN8" s="21">
        <v>-1.6431335632717678</v>
      </c>
      <c r="AO8" s="21">
        <v>8.5120437009534449</v>
      </c>
      <c r="AP8" s="21">
        <v>43.004101168094863</v>
      </c>
      <c r="AQ8" s="21">
        <v>1.0102282630548367</v>
      </c>
      <c r="AR8" s="21">
        <v>1.9339095737191312</v>
      </c>
      <c r="AS8" s="21">
        <v>-0.99999999999999911</v>
      </c>
      <c r="AT8" s="21">
        <v>-0.99999999999999911</v>
      </c>
      <c r="AU8" s="21">
        <v>-7.7249009255707018E-2</v>
      </c>
      <c r="AV8" s="21">
        <v>100.22814868106683</v>
      </c>
      <c r="AW8" s="21">
        <v>100.39578059465352</v>
      </c>
      <c r="AX8" s="21">
        <v>0.16804938020147886</v>
      </c>
      <c r="AY8" s="21">
        <v>5.4541050711465724</v>
      </c>
      <c r="AZ8">
        <v>1448.5383108011467</v>
      </c>
    </row>
    <row r="9" spans="1:52" x14ac:dyDescent="0.25">
      <c r="A9">
        <v>1208</v>
      </c>
      <c r="B9" t="s">
        <v>850</v>
      </c>
      <c r="C9" s="21">
        <v>5.4692076375322385</v>
      </c>
      <c r="D9" s="21">
        <v>-9.2718150601363517E-3</v>
      </c>
      <c r="E9" s="21">
        <v>0.27867835932533414</v>
      </c>
      <c r="F9" s="21">
        <v>0.28308628807208913</v>
      </c>
      <c r="G9" s="21">
        <v>0.15023521402060083</v>
      </c>
      <c r="H9" s="21">
        <v>0</v>
      </c>
      <c r="I9" s="21">
        <v>9.0141128412360416</v>
      </c>
      <c r="J9" s="21">
        <v>0.15023521402060083</v>
      </c>
      <c r="K9" s="21">
        <v>-1.0000000000000031</v>
      </c>
      <c r="L9" s="21">
        <v>-1.0000000000000031</v>
      </c>
      <c r="M9" s="21">
        <v>3.0047042804120152</v>
      </c>
      <c r="N9" s="21">
        <v>14.906779518609834</v>
      </c>
      <c r="O9" s="21">
        <v>1.0945872732469598E-2</v>
      </c>
      <c r="P9" s="21">
        <v>3.0810216386705832E-2</v>
      </c>
      <c r="Q9" s="21">
        <v>-0.11074227178590737</v>
      </c>
      <c r="R9" s="21">
        <v>0.33162433447700823</v>
      </c>
      <c r="S9" s="21">
        <v>0.29443591245990547</v>
      </c>
      <c r="T9" s="21">
        <v>0.29486036665877108</v>
      </c>
      <c r="U9" s="21">
        <v>5.0982966371859763E-3</v>
      </c>
      <c r="V9" s="21">
        <v>30.80124260852433</v>
      </c>
      <c r="W9" s="21">
        <v>1.6549732235430392</v>
      </c>
      <c r="X9" s="21">
        <v>-1.0000000000000031</v>
      </c>
      <c r="Y9" s="21">
        <v>-1.0000000000000031</v>
      </c>
      <c r="Z9" s="21">
        <v>66.913959961802107</v>
      </c>
      <c r="AA9" s="21">
        <v>0.24331270934454424</v>
      </c>
      <c r="AB9" s="21">
        <v>0.24067921785143728</v>
      </c>
      <c r="AC9" s="21">
        <v>0.21387679535525697</v>
      </c>
      <c r="AD9" s="21">
        <v>35.682547429815585</v>
      </c>
      <c r="AE9" s="21">
        <v>-1.0000000000000031</v>
      </c>
      <c r="AF9" s="21">
        <v>-1.0000000000000031</v>
      </c>
      <c r="AG9" s="21">
        <v>-1.0000000000000031</v>
      </c>
      <c r="AH9" s="21">
        <v>-4.087485316453392E-4</v>
      </c>
      <c r="AI9" s="21">
        <v>5.0982966371859763E-3</v>
      </c>
      <c r="AJ9" s="21">
        <v>7.9411312603935871E-2</v>
      </c>
      <c r="AK9" s="21">
        <v>-7.7137417135598185E-2</v>
      </c>
      <c r="AL9" s="21">
        <v>-0.21543473650539716</v>
      </c>
      <c r="AM9" s="21">
        <v>-0.17472702622639855</v>
      </c>
      <c r="AN9" s="21">
        <v>-5.0625688659167762</v>
      </c>
      <c r="AO9" s="21">
        <v>-4.6801057250364337</v>
      </c>
      <c r="AP9" s="21">
        <v>40.516879373586811</v>
      </c>
      <c r="AQ9" s="21">
        <v>0.93399981073404825</v>
      </c>
      <c r="AR9" s="21">
        <v>1.8158933766124088</v>
      </c>
      <c r="AS9" s="21">
        <v>-1.0000000000000031</v>
      </c>
      <c r="AT9" s="21">
        <v>-1.0000000000000031</v>
      </c>
      <c r="AU9" s="21">
        <v>0.20210861600750263</v>
      </c>
      <c r="AV9" s="21">
        <v>78.169298168803309</v>
      </c>
      <c r="AW9" s="21">
        <v>78.826521296780228</v>
      </c>
      <c r="AX9" s="21">
        <v>0.25997378992834191</v>
      </c>
      <c r="AY9" s="21">
        <v>8.1421821163205248</v>
      </c>
      <c r="AZ9">
        <v>1431.30814281485</v>
      </c>
    </row>
    <row r="10" spans="1:52" x14ac:dyDescent="0.25">
      <c r="A10">
        <v>1785</v>
      </c>
      <c r="B10" t="s">
        <v>1061</v>
      </c>
      <c r="C10" s="21">
        <v>2.1867824302532748</v>
      </c>
      <c r="D10" s="21">
        <v>8.0360952409080089E-2</v>
      </c>
      <c r="E10" s="21">
        <v>-2.4796364857094171E-2</v>
      </c>
      <c r="F10" s="21">
        <v>-1.6632549585880594E-2</v>
      </c>
      <c r="G10" s="21">
        <v>-8.3203694671840453E-2</v>
      </c>
      <c r="H10" s="21">
        <v>0</v>
      </c>
      <c r="I10" s="21">
        <v>-4.9922216803104291</v>
      </c>
      <c r="J10" s="21">
        <v>-8.3203694671840453E-2</v>
      </c>
      <c r="K10" s="21">
        <v>-1</v>
      </c>
      <c r="L10" s="21">
        <v>-1</v>
      </c>
      <c r="M10" s="21">
        <v>-1.6640738934368087</v>
      </c>
      <c r="N10" s="21">
        <v>-3.1299112741107558</v>
      </c>
      <c r="O10" s="21">
        <v>3.8285114793383604E-3</v>
      </c>
      <c r="P10" s="21">
        <v>0.91097465496012686</v>
      </c>
      <c r="Q10" s="21">
        <v>0.21240260490708546</v>
      </c>
      <c r="R10" s="21">
        <v>0.33684431668671594</v>
      </c>
      <c r="S10" s="21">
        <v>0.27261248942878863</v>
      </c>
      <c r="T10" s="21">
        <v>8.0714812772713449E-3</v>
      </c>
      <c r="U10" s="21">
        <v>-2.5330506216621699E-2</v>
      </c>
      <c r="V10" s="21">
        <v>27.520683152565507</v>
      </c>
      <c r="W10" s="21">
        <v>0.48123456937632603</v>
      </c>
      <c r="X10" s="21">
        <v>-1</v>
      </c>
      <c r="Y10" s="21">
        <v>-1</v>
      </c>
      <c r="Z10" s="21">
        <v>27.154835943093623</v>
      </c>
      <c r="AA10" s="21">
        <v>0.15196072886430773</v>
      </c>
      <c r="AB10" s="21">
        <v>-0.11590317313382938</v>
      </c>
      <c r="AC10" s="21">
        <v>1.0712663234128372E-2</v>
      </c>
      <c r="AD10" s="21">
        <v>0.60797845157266461</v>
      </c>
      <c r="AE10" s="21">
        <v>-1</v>
      </c>
      <c r="AF10" s="21">
        <v>-1</v>
      </c>
      <c r="AG10" s="21">
        <v>-1</v>
      </c>
      <c r="AH10" s="21">
        <v>8.5635739361321819E-3</v>
      </c>
      <c r="AI10" s="21">
        <v>-2.5330506216621699E-2</v>
      </c>
      <c r="AJ10" s="21">
        <v>3.4117196040302673E-2</v>
      </c>
      <c r="AK10" s="21">
        <v>-8.2729067855409233E-2</v>
      </c>
      <c r="AL10" s="21">
        <v>0.1035763774514563</v>
      </c>
      <c r="AM10" s="21">
        <v>0.28057642995432386</v>
      </c>
      <c r="AN10" s="21">
        <v>2.9217456197884748</v>
      </c>
      <c r="AO10" s="21">
        <v>6.4390152062804971</v>
      </c>
      <c r="AP10" s="21">
        <v>20.990009363031433</v>
      </c>
      <c r="AQ10" s="21">
        <v>0.57469555097056202</v>
      </c>
      <c r="AR10" s="21">
        <v>0.37459864886271721</v>
      </c>
      <c r="AS10" s="21">
        <v>-1</v>
      </c>
      <c r="AT10" s="21">
        <v>-1</v>
      </c>
      <c r="AU10" s="21">
        <v>0.13049585772620506</v>
      </c>
      <c r="AV10" s="21">
        <v>28.208084669899229</v>
      </c>
      <c r="AW10" s="21">
        <v>25.505141699671373</v>
      </c>
      <c r="AX10" s="21">
        <v>-1.8742410888462766E-2</v>
      </c>
      <c r="AY10" s="21">
        <v>-51.027739747791209</v>
      </c>
      <c r="AZ10">
        <v>1393.5951456720052</v>
      </c>
    </row>
    <row r="11" spans="1:52" x14ac:dyDescent="0.25">
      <c r="A11">
        <v>1987</v>
      </c>
      <c r="B11" t="s">
        <v>1119</v>
      </c>
      <c r="C11" s="21">
        <v>5.2894551747024128</v>
      </c>
      <c r="D11" s="21">
        <v>9.2930750685195032E-2</v>
      </c>
      <c r="E11" s="21">
        <v>0.13735351788154168</v>
      </c>
      <c r="F11" s="21">
        <v>0.14214228635541568</v>
      </c>
      <c r="G11" s="21">
        <v>0.44800502696748723</v>
      </c>
      <c r="H11" s="21">
        <v>0</v>
      </c>
      <c r="I11" s="21">
        <v>26.880301618049231</v>
      </c>
      <c r="J11" s="21">
        <v>0.44800502696748723</v>
      </c>
      <c r="K11" s="21">
        <v>-1.0000000000000044</v>
      </c>
      <c r="L11" s="21">
        <v>-1.0000000000000044</v>
      </c>
      <c r="M11" s="21">
        <v>8.9601005393497317</v>
      </c>
      <c r="N11" s="21">
        <v>31.859011515920418</v>
      </c>
      <c r="O11" s="21">
        <v>-7.6926025531140779E-2</v>
      </c>
      <c r="P11" s="21">
        <v>3.8250060829374157</v>
      </c>
      <c r="Q11" s="21">
        <v>1.1365810173064783</v>
      </c>
      <c r="R11" s="21">
        <v>0.33925257575581769</v>
      </c>
      <c r="S11" s="21">
        <v>0.36371239961552676</v>
      </c>
      <c r="T11" s="21">
        <v>0.21898428216632643</v>
      </c>
      <c r="U11" s="21">
        <v>0.18127995600834743</v>
      </c>
      <c r="V11" s="21">
        <v>26.951360841423305</v>
      </c>
      <c r="W11" s="21">
        <v>2.2205724187326297</v>
      </c>
      <c r="X11" s="21">
        <v>-1.0000000000000044</v>
      </c>
      <c r="Y11" s="21">
        <v>-1.0000000000000044</v>
      </c>
      <c r="Z11" s="21">
        <v>67.499969018666476</v>
      </c>
      <c r="AA11" s="21">
        <v>0.2317810565744034</v>
      </c>
      <c r="AB11" s="21">
        <v>0.45715550322760323</v>
      </c>
      <c r="AC11" s="21">
        <v>0.18512563940498131</v>
      </c>
      <c r="AD11" s="21">
        <v>41.157183558994532</v>
      </c>
      <c r="AE11" s="21">
        <v>-1.0000000000000044</v>
      </c>
      <c r="AF11" s="21">
        <v>-1.0000000000000044</v>
      </c>
      <c r="AG11" s="21">
        <v>-1.0000000000000044</v>
      </c>
      <c r="AH11" s="21">
        <v>8.6986475886277996E-3</v>
      </c>
      <c r="AI11" s="21">
        <v>0.18127995600834743</v>
      </c>
      <c r="AJ11" s="21">
        <v>-8.4110887578258284E-2</v>
      </c>
      <c r="AK11" s="21">
        <v>3.2282362984499227E-2</v>
      </c>
      <c r="AL11" s="21">
        <v>0.15375248718624934</v>
      </c>
      <c r="AM11" s="21">
        <v>-0.40514015510726659</v>
      </c>
      <c r="AN11" s="21">
        <v>3.6612215556792949</v>
      </c>
      <c r="AO11" s="21">
        <v>-10.205055876673521</v>
      </c>
      <c r="AP11" s="21">
        <v>51.568321060419102</v>
      </c>
      <c r="AQ11" s="21">
        <v>1.0774802663005485</v>
      </c>
      <c r="AR11" s="21">
        <v>2.6341044019819053</v>
      </c>
      <c r="AS11" s="21">
        <v>-1.0000000000000044</v>
      </c>
      <c r="AT11" s="21">
        <v>-1.0000000000000044</v>
      </c>
      <c r="AU11" s="21">
        <v>1.182693149183242</v>
      </c>
      <c r="AV11" s="21">
        <v>85.835221671399481</v>
      </c>
      <c r="AW11" s="21">
        <v>103.63527650857057</v>
      </c>
      <c r="AX11" s="21">
        <v>0.36802145878756198</v>
      </c>
      <c r="AY11" s="21">
        <v>44.076382723019123</v>
      </c>
      <c r="AZ11">
        <v>1549.2852161626927</v>
      </c>
    </row>
    <row r="12" spans="1:52" x14ac:dyDescent="0.25">
      <c r="A12">
        <v>2040</v>
      </c>
      <c r="B12" t="s">
        <v>1133</v>
      </c>
      <c r="C12" s="21">
        <v>2.5237079066591916</v>
      </c>
      <c r="D12" s="21">
        <v>1.8715307949002034E-2</v>
      </c>
      <c r="E12" s="21">
        <v>1.3789954499624628</v>
      </c>
      <c r="F12" s="21">
        <v>1.3863561727672757</v>
      </c>
      <c r="G12" s="21">
        <v>8.9617806828502719E-3</v>
      </c>
      <c r="H12" s="21">
        <v>0</v>
      </c>
      <c r="I12" s="21">
        <v>0.53770684097101618</v>
      </c>
      <c r="J12" s="21">
        <v>8.9617806828502719E-3</v>
      </c>
      <c r="K12" s="21">
        <v>-1.000000000000004</v>
      </c>
      <c r="L12" s="21">
        <v>-1.000000000000004</v>
      </c>
      <c r="M12" s="21">
        <v>0.17923561365700483</v>
      </c>
      <c r="N12" s="21">
        <v>4.4883257643010124</v>
      </c>
      <c r="O12" s="21">
        <v>-1.1057503777015134</v>
      </c>
      <c r="P12" s="21">
        <v>-0.10938161471056364</v>
      </c>
      <c r="Q12" s="21">
        <v>-0.11636980562641849</v>
      </c>
      <c r="R12" s="21">
        <v>0.33229114240556906</v>
      </c>
      <c r="S12" s="21">
        <v>0.39799794576665376</v>
      </c>
      <c r="T12" s="21">
        <v>0.26826562692750872</v>
      </c>
      <c r="U12" s="21">
        <v>-1.0775435321742318E-2</v>
      </c>
      <c r="V12" s="21">
        <v>39.086220665148296</v>
      </c>
      <c r="W12" s="21">
        <v>1.7932620409769411</v>
      </c>
      <c r="X12" s="21">
        <v>-1.000000000000004</v>
      </c>
      <c r="Y12" s="21">
        <v>-1.000000000000004</v>
      </c>
      <c r="Z12" s="21">
        <v>91.626613859223056</v>
      </c>
      <c r="AA12" s="21">
        <v>0.56110592017673588</v>
      </c>
      <c r="AB12" s="21">
        <v>0.35966481525333427</v>
      </c>
      <c r="AC12" s="21">
        <v>0.12467942975042405</v>
      </c>
      <c r="AD12" s="21">
        <v>52.500489012283488</v>
      </c>
      <c r="AE12" s="21">
        <v>-1.000000000000004</v>
      </c>
      <c r="AF12" s="21">
        <v>-1.000000000000004</v>
      </c>
      <c r="AG12" s="21">
        <v>-1.000000000000004</v>
      </c>
      <c r="AH12" s="21">
        <v>3.7387386866816769E-3</v>
      </c>
      <c r="AI12" s="21">
        <v>-1.0775435321742318E-2</v>
      </c>
      <c r="AJ12" s="21">
        <v>0.10810597645692015</v>
      </c>
      <c r="AK12" s="21">
        <v>0.1573719303687571</v>
      </c>
      <c r="AL12" s="21">
        <v>-0.13399743520980836</v>
      </c>
      <c r="AM12" s="21">
        <v>-0.1544468355141459</v>
      </c>
      <c r="AN12" s="21">
        <v>-2.8307150073316807</v>
      </c>
      <c r="AO12" s="21">
        <v>-3.0530022266387844</v>
      </c>
      <c r="AP12" s="21">
        <v>39.826603544500998</v>
      </c>
      <c r="AQ12" s="21">
        <v>0.9900850276525226</v>
      </c>
      <c r="AR12" s="21">
        <v>1.8053107885374737</v>
      </c>
      <c r="AS12" s="21">
        <v>-1.000000000000004</v>
      </c>
      <c r="AT12" s="21">
        <v>-1.000000000000004</v>
      </c>
      <c r="AU12" s="21">
        <v>1.2785856051007407</v>
      </c>
      <c r="AV12" s="21">
        <v>93.359136034110492</v>
      </c>
      <c r="AW12" s="21">
        <v>92.401312277557992</v>
      </c>
      <c r="AX12" s="21">
        <v>0.20126042986545928</v>
      </c>
      <c r="AY12" s="21">
        <v>16.526372900270029</v>
      </c>
      <c r="AZ12">
        <v>1488.0035268117817</v>
      </c>
    </row>
    <row r="13" spans="1:52" x14ac:dyDescent="0.25">
      <c r="A13">
        <v>2081</v>
      </c>
      <c r="B13" t="s">
        <v>1152</v>
      </c>
      <c r="C13" s="21">
        <v>4.7278803891691288</v>
      </c>
      <c r="D13" s="21">
        <v>1.5974543792824987E-2</v>
      </c>
      <c r="E13" s="21">
        <v>-0.3006641860419112</v>
      </c>
      <c r="F13" s="21">
        <v>-0.30360397362578545</v>
      </c>
      <c r="G13" s="21">
        <v>4.5192815884375619E-2</v>
      </c>
      <c r="H13" s="21">
        <v>0</v>
      </c>
      <c r="I13" s="21">
        <v>2.7115689530625349</v>
      </c>
      <c r="J13" s="21">
        <v>4.5192815884375619E-2</v>
      </c>
      <c r="K13" s="21">
        <v>-0.99999999999999845</v>
      </c>
      <c r="L13" s="21">
        <v>-0.99999999999999845</v>
      </c>
      <c r="M13" s="21">
        <v>0.90385631768751129</v>
      </c>
      <c r="N13" s="21">
        <v>7.0165839547453892</v>
      </c>
      <c r="O13" s="21">
        <v>0.19834718191502507</v>
      </c>
      <c r="P13" s="21">
        <v>0.13681807361213449</v>
      </c>
      <c r="Q13" s="21">
        <v>9.0177363538996913E-2</v>
      </c>
      <c r="R13" s="21">
        <v>0.33445862889985878</v>
      </c>
      <c r="S13" s="21">
        <v>0.34608552562005501</v>
      </c>
      <c r="T13" s="21">
        <v>0.45482978240180677</v>
      </c>
      <c r="U13" s="21">
        <v>-5.832684151808324E-2</v>
      </c>
      <c r="V13" s="21">
        <v>41.469669779388624</v>
      </c>
      <c r="W13" s="21">
        <v>2.1030627404965401</v>
      </c>
      <c r="X13" s="21">
        <v>-0.99999999999999845</v>
      </c>
      <c r="Y13" s="21">
        <v>-0.99999999999999845</v>
      </c>
      <c r="Z13" s="21">
        <v>69.617704933195697</v>
      </c>
      <c r="AA13" s="21">
        <v>0.17787599699310658</v>
      </c>
      <c r="AB13" s="21">
        <v>0.22188936874439846</v>
      </c>
      <c r="AC13" s="21">
        <v>0.18399168652642903</v>
      </c>
      <c r="AD13" s="21">
        <v>28.517419581046475</v>
      </c>
      <c r="AE13" s="21">
        <v>-0.99999999999999845</v>
      </c>
      <c r="AF13" s="21">
        <v>-0.99999999999999845</v>
      </c>
      <c r="AG13" s="21">
        <v>-0.99999999999999845</v>
      </c>
      <c r="AH13" s="21">
        <v>-4.1255059874296951E-4</v>
      </c>
      <c r="AI13" s="21">
        <v>-5.832684151808324E-2</v>
      </c>
      <c r="AJ13" s="21">
        <v>-0.1313501147423255</v>
      </c>
      <c r="AK13" s="21">
        <v>4.1197286965789046E-2</v>
      </c>
      <c r="AL13" s="21">
        <v>-0.24858312035440899</v>
      </c>
      <c r="AM13" s="21">
        <v>0.28695118270178466</v>
      </c>
      <c r="AN13" s="21">
        <v>-6.8086642411283105</v>
      </c>
      <c r="AO13" s="21">
        <v>7.3171016609300192</v>
      </c>
      <c r="AP13" s="21">
        <v>43.585220388735131</v>
      </c>
      <c r="AQ13" s="21">
        <v>1.0702664811772131</v>
      </c>
      <c r="AR13" s="21">
        <v>2.1391775770586747</v>
      </c>
      <c r="AS13" s="21">
        <v>-0.99999999999999845</v>
      </c>
      <c r="AT13" s="21">
        <v>-0.99999999999999845</v>
      </c>
      <c r="AU13" s="21">
        <v>-0.23871476751769968</v>
      </c>
      <c r="AV13" s="21">
        <v>83.077389357517276</v>
      </c>
      <c r="AW13" s="21">
        <v>77.104282449123374</v>
      </c>
      <c r="AX13" s="21">
        <v>0.14766176650665308</v>
      </c>
      <c r="AY13" s="21">
        <v>0.33873009930189762</v>
      </c>
      <c r="AZ13">
        <v>1474.296578949575</v>
      </c>
    </row>
    <row r="14" spans="1:52" x14ac:dyDescent="0.25">
      <c r="A14">
        <v>2177</v>
      </c>
      <c r="B14" t="s">
        <v>1185</v>
      </c>
      <c r="C14" s="21">
        <v>5.1904312071575971</v>
      </c>
      <c r="D14" s="21">
        <v>-1.1790932264479456E-2</v>
      </c>
      <c r="E14" s="21">
        <v>-0.33459256006889582</v>
      </c>
      <c r="F14" s="21">
        <v>-0.33304780930908084</v>
      </c>
      <c r="G14" s="21">
        <v>-0.18510555275631563</v>
      </c>
      <c r="H14" s="21">
        <v>0</v>
      </c>
      <c r="I14" s="21">
        <v>-11.106333165378942</v>
      </c>
      <c r="J14" s="21">
        <v>-0.18510555275631563</v>
      </c>
      <c r="K14" s="21">
        <v>-1.0000000000000004</v>
      </c>
      <c r="L14" s="21">
        <v>-1.0000000000000004</v>
      </c>
      <c r="M14" s="21">
        <v>-3.7021110551263123</v>
      </c>
      <c r="N14" s="21">
        <v>-6.1514183176991404</v>
      </c>
      <c r="O14" s="21">
        <v>0.21812455728193159</v>
      </c>
      <c r="P14" s="21">
        <v>-0.44106472037425415</v>
      </c>
      <c r="Q14" s="21">
        <v>-0.14107145000484461</v>
      </c>
      <c r="R14" s="21">
        <v>0.33276048534027991</v>
      </c>
      <c r="S14" s="21">
        <v>0.25007973188517502</v>
      </c>
      <c r="T14" s="21">
        <v>-0.10425480486690217</v>
      </c>
      <c r="U14" s="21">
        <v>-6.2778656588711831E-2</v>
      </c>
      <c r="V14" s="21">
        <v>23.87661446314754</v>
      </c>
      <c r="W14" s="21">
        <v>-0.10843620782015143</v>
      </c>
      <c r="X14" s="21">
        <v>-1.0000000000000004</v>
      </c>
      <c r="Y14" s="21">
        <v>-1.0000000000000004</v>
      </c>
      <c r="Z14" s="21">
        <v>35.420973377231249</v>
      </c>
      <c r="AA14" s="21">
        <v>-0.10556237556975642</v>
      </c>
      <c r="AB14" s="21">
        <v>0.52574372369855948</v>
      </c>
      <c r="AC14" s="21">
        <v>-0.2049548348981729</v>
      </c>
      <c r="AD14" s="21">
        <v>11.309602790938062</v>
      </c>
      <c r="AE14" s="21">
        <v>-1.0000000000000004</v>
      </c>
      <c r="AF14" s="21">
        <v>-1.0000000000000004</v>
      </c>
      <c r="AG14" s="21">
        <v>-1.0000000000000004</v>
      </c>
      <c r="AH14" s="21">
        <v>-2.3380421209923171E-3</v>
      </c>
      <c r="AI14" s="21">
        <v>-6.2778656588711831E-2</v>
      </c>
      <c r="AJ14" s="21">
        <v>5.0856564582691319E-2</v>
      </c>
      <c r="AK14" s="21">
        <v>-0.20653075032110252</v>
      </c>
      <c r="AL14" s="21">
        <v>0.55006256290697209</v>
      </c>
      <c r="AM14" s="21">
        <v>8.2224177072240029E-2</v>
      </c>
      <c r="AN14" s="21">
        <v>13.954600277961202</v>
      </c>
      <c r="AO14" s="21">
        <v>1.0741972928270507</v>
      </c>
      <c r="AP14" s="21">
        <v>13.25770242843431</v>
      </c>
      <c r="AQ14" s="21">
        <v>0.42135191169951525</v>
      </c>
      <c r="AR14" s="21">
        <v>-0.28611782976618544</v>
      </c>
      <c r="AS14" s="21">
        <v>-1.0000000000000004</v>
      </c>
      <c r="AT14" s="21">
        <v>-1.0000000000000004</v>
      </c>
      <c r="AU14" s="21">
        <v>-0.45343871748600595</v>
      </c>
      <c r="AV14" s="21">
        <v>31.058412497700665</v>
      </c>
      <c r="AW14" s="21">
        <v>24.841875456875862</v>
      </c>
      <c r="AX14" s="21">
        <v>-0.29704672626574147</v>
      </c>
      <c r="AY14" s="21">
        <v>-114.34047673082227</v>
      </c>
      <c r="AZ14">
        <v>1313.9716733350576</v>
      </c>
    </row>
    <row r="15" spans="1:52" x14ac:dyDescent="0.25">
      <c r="A15">
        <v>2410</v>
      </c>
      <c r="B15" t="s">
        <v>1253</v>
      </c>
      <c r="C15" s="21">
        <v>6.0839366891764168</v>
      </c>
      <c r="D15" s="21">
        <v>-1.3717636751396169E-2</v>
      </c>
      <c r="E15" s="21">
        <v>-0.48761792685154615</v>
      </c>
      <c r="F15" s="21">
        <v>-0.49028545447741301</v>
      </c>
      <c r="G15" s="21">
        <v>0.29681325374787915</v>
      </c>
      <c r="H15" s="21">
        <v>0</v>
      </c>
      <c r="I15" s="21">
        <v>17.80879522487275</v>
      </c>
      <c r="J15" s="21">
        <v>0.29681325374787915</v>
      </c>
      <c r="K15" s="21">
        <v>-0.99999999999999778</v>
      </c>
      <c r="L15" s="21">
        <v>-0.99999999999999778</v>
      </c>
      <c r="M15" s="21">
        <v>5.9362650749575838</v>
      </c>
      <c r="N15" s="21">
        <v>23.433142421492722</v>
      </c>
      <c r="O15" s="21">
        <v>1.9297507727261682</v>
      </c>
      <c r="P15" s="21">
        <v>-0.30956424878992805</v>
      </c>
      <c r="Q15" s="21">
        <v>0.12330095377837999</v>
      </c>
      <c r="R15" s="21">
        <v>0.33277607739703463</v>
      </c>
      <c r="S15" s="21">
        <v>0.40748394141407229</v>
      </c>
      <c r="T15" s="21">
        <v>0.38930758176605251</v>
      </c>
      <c r="U15" s="21">
        <v>0.22595176367762065</v>
      </c>
      <c r="V15" s="21">
        <v>42.297926238187323</v>
      </c>
      <c r="W15" s="21">
        <v>3.4347169443413295</v>
      </c>
      <c r="X15" s="21">
        <v>-0.99999999999999778</v>
      </c>
      <c r="Y15" s="21">
        <v>-0.99999999999999778</v>
      </c>
      <c r="Z15" s="21">
        <v>96.103651692646991</v>
      </c>
      <c r="AA15" s="21">
        <v>0.31875273593124376</v>
      </c>
      <c r="AB15" s="21">
        <v>0.49974048653233671</v>
      </c>
      <c r="AC15" s="21">
        <v>0.24933841917759814</v>
      </c>
      <c r="AD15" s="21">
        <v>53.564140717406936</v>
      </c>
      <c r="AE15" s="21">
        <v>-0.99999999999999778</v>
      </c>
      <c r="AF15" s="21">
        <v>-0.99999999999999778</v>
      </c>
      <c r="AG15" s="21">
        <v>-0.99999999999999778</v>
      </c>
      <c r="AH15" s="21">
        <v>-2.5949429623994017E-3</v>
      </c>
      <c r="AI15" s="21">
        <v>0.22595176367762065</v>
      </c>
      <c r="AJ15" s="21">
        <v>-0.16067337823553496</v>
      </c>
      <c r="AK15" s="21">
        <v>7.4167718988131362E-2</v>
      </c>
      <c r="AL15" s="21">
        <v>1.748614279711885E-2</v>
      </c>
      <c r="AM15" s="21">
        <v>0.52604614599307387</v>
      </c>
      <c r="AN15" s="21">
        <v>-0.38234211074236796</v>
      </c>
      <c r="AO15" s="21">
        <v>13.538121034260167</v>
      </c>
      <c r="AP15" s="21">
        <v>60.26012695936172</v>
      </c>
      <c r="AQ15" s="21">
        <v>1.3572645848534426</v>
      </c>
      <c r="AR15" s="21">
        <v>3.7338667233623455</v>
      </c>
      <c r="AS15" s="21">
        <v>-0.99999999999999778</v>
      </c>
      <c r="AT15" s="21">
        <v>-0.99999999999999778</v>
      </c>
      <c r="AU15" s="21">
        <v>-0.36047573736625343</v>
      </c>
      <c r="AV15" s="21">
        <v>133.29989240389648</v>
      </c>
      <c r="AW15" s="21">
        <v>155.87718878497176</v>
      </c>
      <c r="AX15" s="21">
        <v>0.30073567531392442</v>
      </c>
      <c r="AY15" s="21">
        <v>81.315292215374271</v>
      </c>
      <c r="AZ15">
        <v>1593.0902908599667</v>
      </c>
    </row>
    <row r="16" spans="1:52" x14ac:dyDescent="0.25">
      <c r="A16">
        <v>2450</v>
      </c>
      <c r="B16" t="s">
        <v>1268</v>
      </c>
      <c r="C16" s="21">
        <v>3.8888860599785726</v>
      </c>
      <c r="D16" s="21">
        <v>-1.1234622115415377E-2</v>
      </c>
      <c r="E16" s="21">
        <v>-0.17742957401327764</v>
      </c>
      <c r="F16" s="21">
        <v>-0.18133521239864933</v>
      </c>
      <c r="G16" s="21">
        <v>4.6642268234015585E-2</v>
      </c>
      <c r="H16" s="21">
        <v>0</v>
      </c>
      <c r="I16" s="21">
        <v>2.7985360940409412</v>
      </c>
      <c r="J16" s="21">
        <v>4.6642268234015585E-2</v>
      </c>
      <c r="K16" s="21">
        <v>-1.0000000000000047</v>
      </c>
      <c r="L16" s="21">
        <v>-1.0000000000000047</v>
      </c>
      <c r="M16" s="21">
        <v>0.93284536468031276</v>
      </c>
      <c r="N16" s="21">
        <v>6.4952362233309389</v>
      </c>
      <c r="O16" s="21">
        <v>0.22782620991375094</v>
      </c>
      <c r="P16" s="21">
        <v>-0.15220136468961187</v>
      </c>
      <c r="Q16" s="21">
        <v>-4.3321768182494259E-2</v>
      </c>
      <c r="R16" s="21">
        <v>0.33254933298120842</v>
      </c>
      <c r="S16" s="21">
        <v>0.20031263121563761</v>
      </c>
      <c r="T16" s="21">
        <v>-8.8684299153287238E-2</v>
      </c>
      <c r="U16" s="21">
        <v>2.7947602414706844E-2</v>
      </c>
      <c r="V16" s="21">
        <v>17.037106947599682</v>
      </c>
      <c r="W16" s="21">
        <v>0.18021671511349494</v>
      </c>
      <c r="X16" s="21">
        <v>-1.0000000000000047</v>
      </c>
      <c r="Y16" s="21">
        <v>-1.0000000000000047</v>
      </c>
      <c r="Z16" s="21">
        <v>26.044914671017811</v>
      </c>
      <c r="AA16" s="21">
        <v>-0.20985405652246769</v>
      </c>
      <c r="AB16" s="21">
        <v>0.21600134104917823</v>
      </c>
      <c r="AC16" s="21">
        <v>0.17693150355011147</v>
      </c>
      <c r="AD16" s="21">
        <v>9.0929416365948601</v>
      </c>
      <c r="AE16" s="21">
        <v>-1.0000000000000047</v>
      </c>
      <c r="AF16" s="21">
        <v>-1.0000000000000047</v>
      </c>
      <c r="AG16" s="21">
        <v>-1.0000000000000047</v>
      </c>
      <c r="AH16" s="21">
        <v>6.1492778635373335E-4</v>
      </c>
      <c r="AI16" s="21">
        <v>2.7947602414706844E-2</v>
      </c>
      <c r="AJ16" s="21">
        <v>-0.14736715761101779</v>
      </c>
      <c r="AK16" s="21">
        <v>0.2926498450656782</v>
      </c>
      <c r="AL16" s="21">
        <v>0.10365433969861103</v>
      </c>
      <c r="AM16" s="21">
        <v>0.32953383342447162</v>
      </c>
      <c r="AN16" s="21">
        <v>1.8602240716321365</v>
      </c>
      <c r="AO16" s="21">
        <v>9.6958936937182347</v>
      </c>
      <c r="AP16" s="21">
        <v>19.781415719207114</v>
      </c>
      <c r="AQ16" s="21">
        <v>0.47150834927473967</v>
      </c>
      <c r="AR16" s="21">
        <v>0.22603304482239239</v>
      </c>
      <c r="AS16" s="21">
        <v>-1.0000000000000047</v>
      </c>
      <c r="AT16" s="21">
        <v>-1.0000000000000047</v>
      </c>
      <c r="AU16" s="21">
        <v>-0.22695776390637762</v>
      </c>
      <c r="AV16" s="21">
        <v>42.156420602105293</v>
      </c>
      <c r="AW16" s="21">
        <v>44.951454065037431</v>
      </c>
      <c r="AX16" s="21">
        <v>-3.4126651919874879E-2</v>
      </c>
      <c r="AY16" s="21">
        <v>-37.352070783671962</v>
      </c>
      <c r="AZ16">
        <v>1335.7782238296893</v>
      </c>
    </row>
    <row r="17" spans="1:52" x14ac:dyDescent="0.25">
      <c r="A17">
        <v>2500</v>
      </c>
      <c r="B17" t="s">
        <v>1294</v>
      </c>
      <c r="C17" s="21">
        <v>4.1990660647933007</v>
      </c>
      <c r="D17" s="21">
        <v>-7.6165642126368643E-2</v>
      </c>
      <c r="E17" s="21">
        <v>-0.18369745473948026</v>
      </c>
      <c r="F17" s="21">
        <v>-0.18052067906692987</v>
      </c>
      <c r="G17" s="21">
        <v>0.13388140736220711</v>
      </c>
      <c r="H17" s="21">
        <v>0</v>
      </c>
      <c r="I17" s="21">
        <v>8.0328844417324259</v>
      </c>
      <c r="J17" s="21">
        <v>0.13388140736220711</v>
      </c>
      <c r="K17" s="21">
        <v>-0.99999999999999711</v>
      </c>
      <c r="L17" s="21">
        <v>-0.99999999999999711</v>
      </c>
      <c r="M17" s="21">
        <v>2.6776281472441417</v>
      </c>
      <c r="N17" s="21">
        <v>12.581839555513149</v>
      </c>
      <c r="O17" s="21">
        <v>-0.95629204553953562</v>
      </c>
      <c r="P17" s="21">
        <v>-0.15922823465025604</v>
      </c>
      <c r="Q17" s="21">
        <v>-0.15764242644463733</v>
      </c>
      <c r="R17" s="21">
        <v>0.32299894820683955</v>
      </c>
      <c r="S17" s="21">
        <v>0.29674081967493554</v>
      </c>
      <c r="T17" s="21">
        <v>0.15179105411356325</v>
      </c>
      <c r="U17" s="21">
        <v>-5.4955019677068721E-2</v>
      </c>
      <c r="V17" s="21">
        <v>22.438304649347927</v>
      </c>
      <c r="W17" s="21">
        <v>0.76647682853701216</v>
      </c>
      <c r="X17" s="21">
        <v>-0.99999999999999711</v>
      </c>
      <c r="Y17" s="21">
        <v>-0.99999999999999711</v>
      </c>
      <c r="Z17" s="21">
        <v>30.561154713425587</v>
      </c>
      <c r="AA17" s="21">
        <v>-5.9466068604930977E-2</v>
      </c>
      <c r="AB17" s="21">
        <v>2.7479348098215194E-2</v>
      </c>
      <c r="AC17" s="21">
        <v>9.7084556023331131E-2</v>
      </c>
      <c r="AD17" s="21">
        <v>6.2366122732703095</v>
      </c>
      <c r="AE17" s="21">
        <v>-0.99999999999999711</v>
      </c>
      <c r="AF17" s="21">
        <v>-0.99999999999999711</v>
      </c>
      <c r="AG17" s="21">
        <v>-0.99999999999999711</v>
      </c>
      <c r="AH17" s="21">
        <v>-4.6559298187282116E-3</v>
      </c>
      <c r="AI17" s="21">
        <v>-5.4955019677068721E-2</v>
      </c>
      <c r="AJ17" s="21">
        <v>-1.1142134033024503E-2</v>
      </c>
      <c r="AK17" s="21">
        <v>-0.17043368681993615</v>
      </c>
      <c r="AL17" s="21">
        <v>0.18054753541699969</v>
      </c>
      <c r="AM17" s="21">
        <v>0.46179739729290431</v>
      </c>
      <c r="AN17" s="21">
        <v>4.179280899350454</v>
      </c>
      <c r="AO17" s="21">
        <v>10.971463314132343</v>
      </c>
      <c r="AP17" s="21">
        <v>33.121953637404118</v>
      </c>
      <c r="AQ17" s="21">
        <v>0.74673227649931639</v>
      </c>
      <c r="AR17" s="21">
        <v>0.94073213712787251</v>
      </c>
      <c r="AS17" s="21">
        <v>-0.99999999999999711</v>
      </c>
      <c r="AT17" s="21">
        <v>-0.99999999999999711</v>
      </c>
      <c r="AU17" s="21">
        <v>-0.22569517249162427</v>
      </c>
      <c r="AV17" s="21">
        <v>58.001029293165182</v>
      </c>
      <c r="AW17" s="21">
        <v>53.000236567494987</v>
      </c>
      <c r="AX17" s="21">
        <v>2.0671314659846535E-2</v>
      </c>
      <c r="AY17" s="21">
        <v>-18.016659174859427</v>
      </c>
      <c r="AZ17">
        <v>1397.5921489783143</v>
      </c>
    </row>
    <row r="18" spans="1:52" x14ac:dyDescent="0.25">
      <c r="A18">
        <v>2512</v>
      </c>
      <c r="B18" t="s">
        <v>1302</v>
      </c>
      <c r="C18" s="21">
        <v>6.653445480747946</v>
      </c>
      <c r="D18" s="21">
        <v>-1.8490729048772688E-2</v>
      </c>
      <c r="E18" s="21">
        <v>1.1403405236106043</v>
      </c>
      <c r="F18" s="21">
        <v>1.130733967904618</v>
      </c>
      <c r="G18" s="21">
        <v>0.24069398047560811</v>
      </c>
      <c r="H18" s="21">
        <v>0</v>
      </c>
      <c r="I18" s="21">
        <v>14.44163882853648</v>
      </c>
      <c r="J18" s="21">
        <v>0.24069398047560811</v>
      </c>
      <c r="K18" s="21">
        <v>-1.000000000000002</v>
      </c>
      <c r="L18" s="21">
        <v>-1.000000000000002</v>
      </c>
      <c r="M18" s="21">
        <v>4.8138796095121563</v>
      </c>
      <c r="N18" s="21">
        <v>22.137930841343159</v>
      </c>
      <c r="O18" s="21">
        <v>1.1467428731013805</v>
      </c>
      <c r="P18" s="21">
        <v>0.13552439633237429</v>
      </c>
      <c r="Q18" s="21">
        <v>0.17672952390911018</v>
      </c>
      <c r="R18" s="21">
        <v>0.33590011102127848</v>
      </c>
      <c r="S18" s="21">
        <v>0.31060333505377846</v>
      </c>
      <c r="T18" s="21">
        <v>0.54526725625133188</v>
      </c>
      <c r="U18" s="21">
        <v>0.16272172372526186</v>
      </c>
      <c r="V18" s="21">
        <v>44.696006805521769</v>
      </c>
      <c r="W18" s="21">
        <v>3.5586728727452694</v>
      </c>
      <c r="X18" s="21">
        <v>-1.000000000000002</v>
      </c>
      <c r="Y18" s="21">
        <v>-1.000000000000002</v>
      </c>
      <c r="Z18" s="21">
        <v>105.08645864580198</v>
      </c>
      <c r="AA18" s="21">
        <v>0.49290979761406717</v>
      </c>
      <c r="AB18" s="21">
        <v>0.36592194808728473</v>
      </c>
      <c r="AC18" s="21">
        <v>0.36209726546671384</v>
      </c>
      <c r="AD18" s="21">
        <v>60.552387657463775</v>
      </c>
      <c r="AE18" s="21">
        <v>-1.000000000000002</v>
      </c>
      <c r="AF18" s="21">
        <v>-1.000000000000002</v>
      </c>
      <c r="AG18" s="21">
        <v>-1.000000000000002</v>
      </c>
      <c r="AH18" s="21">
        <v>-1.3188146445921331E-3</v>
      </c>
      <c r="AI18" s="21">
        <v>0.16272172372526186</v>
      </c>
      <c r="AJ18" s="21">
        <v>0.26157372776754378</v>
      </c>
      <c r="AK18" s="21">
        <v>0.16107037317602249</v>
      </c>
      <c r="AL18" s="21">
        <v>-0.23117710480423762</v>
      </c>
      <c r="AM18" s="21">
        <v>4.6633646510528884E-2</v>
      </c>
      <c r="AN18" s="21">
        <v>-4.4253796839568054</v>
      </c>
      <c r="AO18" s="21">
        <v>1.9250137313319189</v>
      </c>
      <c r="AP18" s="21">
        <v>58.698421225670906</v>
      </c>
      <c r="AQ18" s="21">
        <v>1.3494955810660827</v>
      </c>
      <c r="AR18" s="21">
        <v>3.7926770086226305</v>
      </c>
      <c r="AS18" s="21">
        <v>-1.000000000000002</v>
      </c>
      <c r="AT18" s="21">
        <v>-1.000000000000002</v>
      </c>
      <c r="AU18" s="21">
        <v>1.2888278640618245</v>
      </c>
      <c r="AV18" s="21">
        <v>128.50534444113248</v>
      </c>
      <c r="AW18" s="21">
        <v>144.65373906166033</v>
      </c>
      <c r="AX18" s="21">
        <v>0.47525754689600924</v>
      </c>
      <c r="AY18" s="21">
        <v>88.890517340157842</v>
      </c>
      <c r="AZ18">
        <v>1607.6860650759529</v>
      </c>
    </row>
    <row r="19" spans="1:52" x14ac:dyDescent="0.25">
      <c r="A19">
        <v>2530</v>
      </c>
      <c r="B19" t="s">
        <v>1311</v>
      </c>
      <c r="C19" s="21">
        <v>4.0633246647755481</v>
      </c>
      <c r="D19" s="21">
        <v>-2.1549855730479545E-2</v>
      </c>
      <c r="E19" s="21">
        <v>-0.79283813348105747</v>
      </c>
      <c r="F19" s="21">
        <v>-0.79765955099673569</v>
      </c>
      <c r="G19" s="21">
        <v>9.0012183054249434E-2</v>
      </c>
      <c r="H19" s="21">
        <v>0</v>
      </c>
      <c r="I19" s="21">
        <v>5.4007309832549648</v>
      </c>
      <c r="J19" s="21">
        <v>9.0012183054249434E-2</v>
      </c>
      <c r="K19" s="21">
        <v>-1.0000000000000027</v>
      </c>
      <c r="L19" s="21">
        <v>-1.0000000000000027</v>
      </c>
      <c r="M19" s="21">
        <v>1.8002436610849881</v>
      </c>
      <c r="N19" s="21">
        <v>8.7116175825447613</v>
      </c>
      <c r="O19" s="21">
        <v>-1.8908157369733418</v>
      </c>
      <c r="P19" s="21">
        <v>0.14100501208056662</v>
      </c>
      <c r="Q19" s="21">
        <v>-6.7556299793203128E-2</v>
      </c>
      <c r="R19" s="21">
        <v>0.3315586944409637</v>
      </c>
      <c r="S19" s="21">
        <v>0.31763164124249488</v>
      </c>
      <c r="T19" s="21">
        <v>0.16481300267849516</v>
      </c>
      <c r="U19" s="21">
        <v>1.0806178291009969E-2</v>
      </c>
      <c r="V19" s="21">
        <v>29.317764279411637</v>
      </c>
      <c r="W19" s="21">
        <v>1.274455383602662</v>
      </c>
      <c r="X19" s="21">
        <v>-1.0000000000000027</v>
      </c>
      <c r="Y19" s="21">
        <v>-1.0000000000000027</v>
      </c>
      <c r="Z19" s="21">
        <v>57.43691459414763</v>
      </c>
      <c r="AA19" s="21">
        <v>-0.18182586127390904</v>
      </c>
      <c r="AB19" s="21">
        <v>0.31939337381880772</v>
      </c>
      <c r="AC19" s="21">
        <v>0.41759720188311716</v>
      </c>
      <c r="AD19" s="21">
        <v>28.012450195873953</v>
      </c>
      <c r="AE19" s="21">
        <v>-1.0000000000000027</v>
      </c>
      <c r="AF19" s="21">
        <v>-1.0000000000000027</v>
      </c>
      <c r="AG19" s="21">
        <v>-1.0000000000000027</v>
      </c>
      <c r="AH19" s="21">
        <v>-2.55634127479803E-3</v>
      </c>
      <c r="AI19" s="21">
        <v>1.0806178291009969E-2</v>
      </c>
      <c r="AJ19" s="21">
        <v>0.10260126739900076</v>
      </c>
      <c r="AK19" s="21">
        <v>-7.0233190721880584E-2</v>
      </c>
      <c r="AL19" s="21">
        <v>-2.0602450724846014E-2</v>
      </c>
      <c r="AM19" s="21">
        <v>0.35922722888012543</v>
      </c>
      <c r="AN19" s="21">
        <v>-2.5815965956405396E-2</v>
      </c>
      <c r="AO19" s="21">
        <v>8.6532758032239858</v>
      </c>
      <c r="AP19" s="21">
        <v>34.944493211392647</v>
      </c>
      <c r="AQ19" s="21">
        <v>0.82738058669205128</v>
      </c>
      <c r="AR19" s="21">
        <v>1.3679097504873841</v>
      </c>
      <c r="AS19" s="21">
        <v>-1.0000000000000027</v>
      </c>
      <c r="AT19" s="21">
        <v>-1.0000000000000027</v>
      </c>
      <c r="AU19" s="21">
        <v>-0.85562709942565163</v>
      </c>
      <c r="AV19" s="21">
        <v>75.132997123705664</v>
      </c>
      <c r="AW19" s="21">
        <v>76.21260494582225</v>
      </c>
      <c r="AX19" s="21">
        <v>0.15554641998090407</v>
      </c>
      <c r="AY19" s="21">
        <v>12.533911535533711</v>
      </c>
      <c r="AZ19">
        <v>1510.2491916963745</v>
      </c>
    </row>
    <row r="20" spans="1:52" x14ac:dyDescent="0.25">
      <c r="A20">
        <v>2574</v>
      </c>
      <c r="B20" t="s">
        <v>1329</v>
      </c>
      <c r="C20" s="21">
        <v>3.3953147462017199</v>
      </c>
      <c r="D20" s="21">
        <v>6.398996561417041E-3</v>
      </c>
      <c r="E20" s="21">
        <v>-1.030670531226846E-2</v>
      </c>
      <c r="F20" s="21">
        <v>-9.1528615382605923E-3</v>
      </c>
      <c r="G20" s="21">
        <v>-0.26434986329104404</v>
      </c>
      <c r="H20" s="21">
        <v>0</v>
      </c>
      <c r="I20" s="21">
        <v>-15.860991797462649</v>
      </c>
      <c r="J20" s="21">
        <v>-0.26434986329104404</v>
      </c>
      <c r="K20" s="21">
        <v>-1.0000000000000013</v>
      </c>
      <c r="L20" s="21">
        <v>-1.0000000000000013</v>
      </c>
      <c r="M20" s="21">
        <v>-5.2869972658208813</v>
      </c>
      <c r="N20" s="21">
        <v>-12.482718042527145</v>
      </c>
      <c r="O20" s="21">
        <v>4.2860378405495309E-2</v>
      </c>
      <c r="P20" s="21">
        <v>-0.10408848757661497</v>
      </c>
      <c r="Q20" s="21">
        <v>1.8271509027240891E-3</v>
      </c>
      <c r="R20" s="21">
        <v>0.33184286954674058</v>
      </c>
      <c r="S20" s="21">
        <v>0.36493151851504008</v>
      </c>
      <c r="T20" s="21">
        <v>0.44925073618223665</v>
      </c>
      <c r="U20" s="21">
        <v>-1.3395931363385934E-2</v>
      </c>
      <c r="V20" s="21">
        <v>55.892092818940746</v>
      </c>
      <c r="W20" s="21">
        <v>2.7113437251182764</v>
      </c>
      <c r="X20" s="21">
        <v>-1.0000000000000013</v>
      </c>
      <c r="Y20" s="21">
        <v>-1.0000000000000013</v>
      </c>
      <c r="Z20" s="21">
        <v>69.374600131278214</v>
      </c>
      <c r="AA20" s="21">
        <v>2.4824669488970563E-2</v>
      </c>
      <c r="AB20" s="21">
        <v>-6.5032633893665356E-2</v>
      </c>
      <c r="AC20" s="21">
        <v>0.31131635885993275</v>
      </c>
      <c r="AD20" s="21">
        <v>13.511076271176632</v>
      </c>
      <c r="AE20" s="21">
        <v>-1.0000000000000013</v>
      </c>
      <c r="AF20" s="21">
        <v>-1.0000000000000013</v>
      </c>
      <c r="AG20" s="21">
        <v>-1.0000000000000013</v>
      </c>
      <c r="AH20" s="21">
        <v>4.8390413134453397E-3</v>
      </c>
      <c r="AI20" s="21">
        <v>-1.3395931363385934E-2</v>
      </c>
      <c r="AJ20" s="21">
        <v>8.4614873805533827E-2</v>
      </c>
      <c r="AK20" s="21">
        <v>2.1944351565936084E-2</v>
      </c>
      <c r="AL20" s="21">
        <v>-0.28705228249958031</v>
      </c>
      <c r="AM20" s="21">
        <v>-0.28568874469360456</v>
      </c>
      <c r="AN20" s="21">
        <v>-6.7490879794372134</v>
      </c>
      <c r="AO20" s="21">
        <v>-7.0366415735350571</v>
      </c>
      <c r="AP20" s="21">
        <v>39.991679469583858</v>
      </c>
      <c r="AQ20" s="21">
        <v>1.1321807128322907</v>
      </c>
      <c r="AR20" s="21">
        <v>2.4463934305876247</v>
      </c>
      <c r="AS20" s="21">
        <v>-1.0000000000000013</v>
      </c>
      <c r="AT20" s="21">
        <v>-1.0000000000000013</v>
      </c>
      <c r="AU20" s="21">
        <v>-8.9983074959891045E-3</v>
      </c>
      <c r="AV20" s="21">
        <v>49.797392069142688</v>
      </c>
      <c r="AW20" s="21">
        <v>48.545837720603799</v>
      </c>
      <c r="AX20" s="21">
        <v>0.10090295553581587</v>
      </c>
      <c r="AY20" s="21">
        <v>-42.654575662951544</v>
      </c>
      <c r="AZ20">
        <v>1391.5059580827622</v>
      </c>
    </row>
    <row r="21" spans="1:52" x14ac:dyDescent="0.25">
      <c r="A21">
        <v>3018</v>
      </c>
      <c r="B21" t="s">
        <v>1501</v>
      </c>
      <c r="C21" s="21">
        <v>5.4189150168156743</v>
      </c>
      <c r="D21" s="21">
        <v>5.9973366842618378E-2</v>
      </c>
      <c r="E21" s="21">
        <v>0.43649718409416888</v>
      </c>
      <c r="F21" s="21">
        <v>0.44082438665720625</v>
      </c>
      <c r="G21" s="21">
        <v>0.13689840150365998</v>
      </c>
      <c r="H21" s="21">
        <v>0</v>
      </c>
      <c r="I21" s="21">
        <v>8.2139040902195948</v>
      </c>
      <c r="J21" s="21">
        <v>0.13689840150365998</v>
      </c>
      <c r="K21" s="21">
        <v>-1.0000000000000007</v>
      </c>
      <c r="L21" s="21">
        <v>-1.0000000000000007</v>
      </c>
      <c r="M21" s="21">
        <v>2.7379680300731994</v>
      </c>
      <c r="N21" s="21">
        <v>13.808846408451574</v>
      </c>
      <c r="O21" s="21">
        <v>0.58943480311711738</v>
      </c>
      <c r="P21" s="21">
        <v>0.99055167482651296</v>
      </c>
      <c r="Q21" s="21">
        <v>0.3401665034826446</v>
      </c>
      <c r="R21" s="21">
        <v>0.33566609315211787</v>
      </c>
      <c r="S21" s="21">
        <v>0.37589088682821947</v>
      </c>
      <c r="T21" s="21">
        <v>0.18039383293160813</v>
      </c>
      <c r="U21" s="21">
        <v>-5.6829633820404214E-2</v>
      </c>
      <c r="V21" s="21">
        <v>28.362978228891841</v>
      </c>
      <c r="W21" s="21">
        <v>0.97149819195592124</v>
      </c>
      <c r="X21" s="21">
        <v>-1.0000000000000007</v>
      </c>
      <c r="Y21" s="21">
        <v>-1.0000000000000007</v>
      </c>
      <c r="Z21" s="21">
        <v>56.621902973703534</v>
      </c>
      <c r="AA21" s="21">
        <v>-0.12930644617094633</v>
      </c>
      <c r="AB21" s="21">
        <v>0.23240204909407797</v>
      </c>
      <c r="AC21" s="21">
        <v>0.50545829545407261</v>
      </c>
      <c r="AD21" s="21">
        <v>28.939127015663427</v>
      </c>
      <c r="AE21" s="21">
        <v>-1.0000000000000007</v>
      </c>
      <c r="AF21" s="21">
        <v>-1.0000000000000007</v>
      </c>
      <c r="AG21" s="21">
        <v>-1.0000000000000007</v>
      </c>
      <c r="AH21" s="21">
        <v>7.6937576051262703E-4</v>
      </c>
      <c r="AI21" s="21">
        <v>-5.6829633820404214E-2</v>
      </c>
      <c r="AJ21" s="21">
        <v>9.9794987786096884E-2</v>
      </c>
      <c r="AK21" s="21">
        <v>3.0943109991265916E-2</v>
      </c>
      <c r="AL21" s="21">
        <v>0.14456886958899376</v>
      </c>
      <c r="AM21" s="21">
        <v>0.15566722231913466</v>
      </c>
      <c r="AN21" s="21">
        <v>4.2523308246097038</v>
      </c>
      <c r="AO21" s="21">
        <v>3.9072619619803195</v>
      </c>
      <c r="AP21" s="21">
        <v>35.253537952669994</v>
      </c>
      <c r="AQ21" s="21">
        <v>0.8200661262862774</v>
      </c>
      <c r="AR21" s="21">
        <v>1.088240682284332</v>
      </c>
      <c r="AS21" s="21">
        <v>-1.0000000000000007</v>
      </c>
      <c r="AT21" s="21">
        <v>-1.0000000000000007</v>
      </c>
      <c r="AU21" s="21">
        <v>0.72484338893169387</v>
      </c>
      <c r="AV21" s="21">
        <v>72.397589487296472</v>
      </c>
      <c r="AW21" s="21">
        <v>66.43655162306716</v>
      </c>
      <c r="AX21" s="21">
        <v>0.23784216001462621</v>
      </c>
      <c r="AY21" s="21">
        <v>8.8332571341522286</v>
      </c>
      <c r="AZ21">
        <v>1462.4229531070866</v>
      </c>
    </row>
    <row r="22" spans="1:52" x14ac:dyDescent="0.25">
      <c r="A22">
        <v>3206</v>
      </c>
      <c r="B22" t="s">
        <v>1585</v>
      </c>
      <c r="C22" s="21">
        <v>4.5044939969835482</v>
      </c>
      <c r="D22" s="21">
        <v>-5.0955493866184039E-2</v>
      </c>
      <c r="E22" s="21">
        <v>0.8587744400716143</v>
      </c>
      <c r="F22" s="21">
        <v>0.85458835097139585</v>
      </c>
      <c r="G22" s="21">
        <v>-1.939435066904871E-2</v>
      </c>
      <c r="H22" s="21">
        <v>0</v>
      </c>
      <c r="I22" s="21">
        <v>-1.1636610401429259</v>
      </c>
      <c r="J22" s="21">
        <v>-1.939435066904871E-2</v>
      </c>
      <c r="K22" s="21">
        <v>-0.99999999999999978</v>
      </c>
      <c r="L22" s="21">
        <v>-0.99999999999999978</v>
      </c>
      <c r="M22" s="21">
        <v>-0.38788701338097592</v>
      </c>
      <c r="N22" s="21">
        <v>4.4314754367187499</v>
      </c>
      <c r="O22" s="21">
        <v>2.5233789398106357</v>
      </c>
      <c r="P22" s="21">
        <v>-0.14956442629117433</v>
      </c>
      <c r="Q22" s="21">
        <v>0.29935883389152657</v>
      </c>
      <c r="R22" s="21">
        <v>0.32867648293132151</v>
      </c>
      <c r="S22" s="21">
        <v>0.33095702066693078</v>
      </c>
      <c r="T22" s="21">
        <v>0.12475403520560902</v>
      </c>
      <c r="U22" s="21">
        <v>-2.1615536448982741E-2</v>
      </c>
      <c r="V22" s="21">
        <v>30.899703724299165</v>
      </c>
      <c r="W22" s="21">
        <v>1.0676543049623064</v>
      </c>
      <c r="X22" s="21">
        <v>-0.99999999999999978</v>
      </c>
      <c r="Y22" s="21">
        <v>-0.99999999999999978</v>
      </c>
      <c r="Z22" s="21">
        <v>78.82594711105294</v>
      </c>
      <c r="AA22" s="21">
        <v>9.4291989455588102E-2</v>
      </c>
      <c r="AB22" s="21">
        <v>0.40070757237010846</v>
      </c>
      <c r="AC22" s="21">
        <v>0.41280615181133151</v>
      </c>
      <c r="AD22" s="21">
        <v>46.717273852389468</v>
      </c>
      <c r="AE22" s="21">
        <v>-0.99999999999999978</v>
      </c>
      <c r="AF22" s="21">
        <v>-0.99999999999999978</v>
      </c>
      <c r="AG22" s="21">
        <v>-0.99999999999999978</v>
      </c>
      <c r="AH22" s="21">
        <v>-3.1390337987100671E-3</v>
      </c>
      <c r="AI22" s="21">
        <v>-2.1615536448982741E-2</v>
      </c>
      <c r="AJ22" s="21">
        <v>1.9860462626046897E-2</v>
      </c>
      <c r="AK22" s="21">
        <v>0.10897952610472487</v>
      </c>
      <c r="AL22" s="21">
        <v>-0.44536599266558957</v>
      </c>
      <c r="AM22" s="21">
        <v>0.20989206821870943</v>
      </c>
      <c r="AN22" s="21">
        <v>-11.158879041071804</v>
      </c>
      <c r="AO22" s="21">
        <v>5.9162308735536513</v>
      </c>
      <c r="AP22" s="21">
        <v>30.915741854106606</v>
      </c>
      <c r="AQ22" s="21">
        <v>0.77619287280123639</v>
      </c>
      <c r="AR22" s="21">
        <v>1.0662279997136457</v>
      </c>
      <c r="AS22" s="21">
        <v>-0.99999999999999978</v>
      </c>
      <c r="AT22" s="21">
        <v>-0.99999999999999978</v>
      </c>
      <c r="AU22" s="21">
        <v>1.2040000375063848</v>
      </c>
      <c r="AV22" s="21">
        <v>90.903284041251212</v>
      </c>
      <c r="AW22" s="21">
        <v>88.940557268287563</v>
      </c>
      <c r="AX22" s="21">
        <v>0.35117820449071369</v>
      </c>
      <c r="AY22" s="21">
        <v>39.463927808115258</v>
      </c>
      <c r="AZ22">
        <v>1508.1863188793955</v>
      </c>
    </row>
    <row r="23" spans="1:52" x14ac:dyDescent="0.25">
      <c r="A23">
        <v>3267</v>
      </c>
      <c r="B23" t="s">
        <v>1614</v>
      </c>
      <c r="C23" s="21">
        <v>3.2638091266838036</v>
      </c>
      <c r="D23" s="21">
        <v>-4.3649579453082857E-2</v>
      </c>
      <c r="E23" s="21">
        <v>4.3099821232556952</v>
      </c>
      <c r="F23" s="21">
        <v>4.3030804765680202</v>
      </c>
      <c r="G23" s="21">
        <v>-0.11596361371402608</v>
      </c>
      <c r="H23" s="21">
        <v>0</v>
      </c>
      <c r="I23" s="21">
        <v>-6.9578168228415711</v>
      </c>
      <c r="J23" s="21">
        <v>-0.11596361371402608</v>
      </c>
      <c r="K23" s="21">
        <v>-1.0000000000000022</v>
      </c>
      <c r="L23" s="21">
        <v>-1.0000000000000022</v>
      </c>
      <c r="M23" s="21">
        <v>-2.3192722742805216</v>
      </c>
      <c r="N23" s="21">
        <v>0.72573934609365875</v>
      </c>
      <c r="O23" s="21">
        <v>-0.29517674488267792</v>
      </c>
      <c r="P23" s="21">
        <v>0.42435645937717947</v>
      </c>
      <c r="Q23" s="21">
        <v>0.12845797769487632</v>
      </c>
      <c r="R23" s="21">
        <v>0.33184774279395302</v>
      </c>
      <c r="S23" s="21">
        <v>0.31266959666058947</v>
      </c>
      <c r="T23" s="21">
        <v>5.0926390713326185E-2</v>
      </c>
      <c r="U23" s="21">
        <v>1.0852107912277168E-2</v>
      </c>
      <c r="V23" s="21">
        <v>32.699133063357223</v>
      </c>
      <c r="W23" s="21">
        <v>1.0215067081764944</v>
      </c>
      <c r="X23" s="21">
        <v>-1.0000000000000022</v>
      </c>
      <c r="Y23" s="21">
        <v>-1.0000000000000022</v>
      </c>
      <c r="Z23" s="21">
        <v>61.6735701844921</v>
      </c>
      <c r="AA23" s="21">
        <v>0.33533070825920291</v>
      </c>
      <c r="AB23" s="21">
        <v>3.6249058716618418E-2</v>
      </c>
      <c r="AC23" s="21">
        <v>0.18323164008595333</v>
      </c>
      <c r="AD23" s="21">
        <v>28.396416337550857</v>
      </c>
      <c r="AE23" s="21">
        <v>-1.0000000000000022</v>
      </c>
      <c r="AF23" s="21">
        <v>-1.0000000000000022</v>
      </c>
      <c r="AG23" s="21">
        <v>-1.0000000000000022</v>
      </c>
      <c r="AH23" s="21">
        <v>-1.9515954287158725E-3</v>
      </c>
      <c r="AI23" s="21">
        <v>1.0852107912277168E-2</v>
      </c>
      <c r="AJ23" s="21">
        <v>0.2660193271750369</v>
      </c>
      <c r="AK23" s="21">
        <v>-1.0233591594322428E-2</v>
      </c>
      <c r="AL23" s="21">
        <v>0.32637564752355669</v>
      </c>
      <c r="AM23" s="21">
        <v>-0.27233040749095572</v>
      </c>
      <c r="AN23" s="21">
        <v>9.428186911369</v>
      </c>
      <c r="AO23" s="21">
        <v>-6.7981272326504074</v>
      </c>
      <c r="AP23" s="21">
        <v>26.324366625336669</v>
      </c>
      <c r="AQ23" s="21">
        <v>0.71292892207113645</v>
      </c>
      <c r="AR23" s="21">
        <v>0.91442355828213884</v>
      </c>
      <c r="AS23" s="21">
        <v>-1.0000000000000022</v>
      </c>
      <c r="AT23" s="21">
        <v>-1.0000000000000022</v>
      </c>
      <c r="AU23" s="21">
        <v>4.4562764007992044</v>
      </c>
      <c r="AV23" s="21">
        <v>56.45616343007876</v>
      </c>
      <c r="AW23" s="21">
        <v>57.631638310699742</v>
      </c>
      <c r="AX23" s="21">
        <v>0.23565592308120453</v>
      </c>
      <c r="AY23" s="21">
        <v>-16.06985765548912</v>
      </c>
      <c r="AZ23">
        <v>1430.3215956064396</v>
      </c>
    </row>
    <row r="24" spans="1:52" x14ac:dyDescent="0.25">
      <c r="A24">
        <v>3528</v>
      </c>
      <c r="B24" t="s">
        <v>1732</v>
      </c>
      <c r="C24" s="21">
        <v>4.6993441989080837</v>
      </c>
      <c r="D24" s="21">
        <v>-1.7342788425470226E-2</v>
      </c>
      <c r="E24" s="21">
        <v>-0.14159608015153125</v>
      </c>
      <c r="F24" s="21">
        <v>-0.14289976265493637</v>
      </c>
      <c r="G24" s="21">
        <v>0.82778820022308441</v>
      </c>
      <c r="H24" s="21">
        <v>0</v>
      </c>
      <c r="I24" s="21">
        <v>49.667292013385065</v>
      </c>
      <c r="J24" s="21">
        <v>0.82778820022308441</v>
      </c>
      <c r="K24" s="21">
        <v>-1.0000000000000002</v>
      </c>
      <c r="L24" s="21">
        <v>-1.0000000000000002</v>
      </c>
      <c r="M24" s="21">
        <v>16.55576400446169</v>
      </c>
      <c r="N24" s="21">
        <v>54.291656731627711</v>
      </c>
      <c r="O24" s="21">
        <v>-2.0010923631060549</v>
      </c>
      <c r="P24" s="21">
        <v>-0.39062741440507498</v>
      </c>
      <c r="Q24" s="21">
        <v>-0.33471407850632656</v>
      </c>
      <c r="R24" s="21">
        <v>0.33187896989161764</v>
      </c>
      <c r="S24" s="21">
        <v>0.39007176854855624</v>
      </c>
      <c r="T24" s="21">
        <v>0.44102148195577351</v>
      </c>
      <c r="U24" s="21">
        <v>0.2421836522962113</v>
      </c>
      <c r="V24" s="21">
        <v>22.983368960389807</v>
      </c>
      <c r="W24" s="21">
        <v>3.1715657535362616</v>
      </c>
      <c r="X24" s="21">
        <v>-1.0000000000000002</v>
      </c>
      <c r="Y24" s="21">
        <v>-1.0000000000000002</v>
      </c>
      <c r="Z24" s="21">
        <v>78.883927031325769</v>
      </c>
      <c r="AA24" s="21">
        <v>0.38298364556890341</v>
      </c>
      <c r="AB24" s="21">
        <v>0.27781462578404892</v>
      </c>
      <c r="AC24" s="21">
        <v>0.45103635876597964</v>
      </c>
      <c r="AD24" s="21">
        <v>55.973548215347556</v>
      </c>
      <c r="AE24" s="21">
        <v>-1.0000000000000002</v>
      </c>
      <c r="AF24" s="21">
        <v>-1.0000000000000002</v>
      </c>
      <c r="AG24" s="21">
        <v>-1.0000000000000002</v>
      </c>
      <c r="AH24" s="21">
        <v>3.6287531727106823E-3</v>
      </c>
      <c r="AI24" s="21">
        <v>0.2421836522962113</v>
      </c>
      <c r="AJ24" s="21">
        <v>-2.9790625166344772E-2</v>
      </c>
      <c r="AK24" s="21">
        <v>5.9904113133914257E-2</v>
      </c>
      <c r="AL24" s="21">
        <v>0.69219291105935232</v>
      </c>
      <c r="AM24" s="21">
        <v>-6.1578834528520678E-2</v>
      </c>
      <c r="AN24" s="21">
        <v>17.12018183173598</v>
      </c>
      <c r="AO24" s="21">
        <v>-1.2042624786273435</v>
      </c>
      <c r="AP24" s="21">
        <v>72.990097952305575</v>
      </c>
      <c r="AQ24" s="21">
        <v>1.4090174840500402</v>
      </c>
      <c r="AR24" s="21">
        <v>4.0045239320071557</v>
      </c>
      <c r="AS24" s="21">
        <v>-1.0000000000000002</v>
      </c>
      <c r="AT24" s="21">
        <v>-1.0000000000000002</v>
      </c>
      <c r="AU24" s="21">
        <v>-0.46321204322759546</v>
      </c>
      <c r="AV24" s="21">
        <v>132.469084434504</v>
      </c>
      <c r="AW24" s="21">
        <v>156.83529754109392</v>
      </c>
      <c r="AX24" s="21">
        <v>0.30368695997143597</v>
      </c>
      <c r="AY24" s="21">
        <v>40.657751315139649</v>
      </c>
      <c r="AZ24">
        <v>1599.5917571714058</v>
      </c>
    </row>
    <row r="25" spans="1:52" x14ac:dyDescent="0.25">
      <c r="A25">
        <v>3633</v>
      </c>
      <c r="B25" t="s">
        <v>1786</v>
      </c>
      <c r="C25" s="21">
        <v>5.6338112793492403</v>
      </c>
      <c r="D25" s="21">
        <v>7.2192244783797641E-2</v>
      </c>
      <c r="E25" s="21">
        <v>0.3976245448344381</v>
      </c>
      <c r="F25" s="21">
        <v>0.40039112361742396</v>
      </c>
      <c r="G25" s="21">
        <v>0.17593365255718071</v>
      </c>
      <c r="H25" s="21">
        <v>0</v>
      </c>
      <c r="I25" s="21">
        <v>10.556019153430835</v>
      </c>
      <c r="J25" s="21">
        <v>0.17593365255718071</v>
      </c>
      <c r="K25" s="21">
        <v>-1.0000000000000011</v>
      </c>
      <c r="L25" s="21">
        <v>-1.0000000000000011</v>
      </c>
      <c r="M25" s="21">
        <v>3.5186730511436144</v>
      </c>
      <c r="N25" s="21">
        <v>16.211114572236077</v>
      </c>
      <c r="O25" s="21">
        <v>-0.42511945805131657</v>
      </c>
      <c r="P25" s="21">
        <v>0.76360299534453757</v>
      </c>
      <c r="Q25" s="21">
        <v>0.19306524257802318</v>
      </c>
      <c r="R25" s="21">
        <v>0.34060066773873737</v>
      </c>
      <c r="S25" s="21">
        <v>0.11375209633454178</v>
      </c>
      <c r="T25" s="21">
        <v>0.16803128798813161</v>
      </c>
      <c r="U25" s="21">
        <v>2.2838351636287928E-2</v>
      </c>
      <c r="V25" s="21">
        <v>19.392999026735588</v>
      </c>
      <c r="W25" s="21">
        <v>0.83675294564549718</v>
      </c>
      <c r="X25" s="21">
        <v>-1.0000000000000011</v>
      </c>
      <c r="Y25" s="21">
        <v>-1.0000000000000011</v>
      </c>
      <c r="Z25" s="21">
        <v>19.738617964052594</v>
      </c>
      <c r="AA25" s="21">
        <v>0.11356672656470895</v>
      </c>
      <c r="AB25" s="21">
        <v>3.1312453935587049E-2</v>
      </c>
      <c r="AC25" s="21">
        <v>-6.9987782803951237E-2</v>
      </c>
      <c r="AD25" s="21">
        <v>1.6134040980524711</v>
      </c>
      <c r="AE25" s="21">
        <v>-1.0000000000000011</v>
      </c>
      <c r="AF25" s="21">
        <v>-1.0000000000000011</v>
      </c>
      <c r="AG25" s="21">
        <v>-1.0000000000000011</v>
      </c>
      <c r="AH25" s="21">
        <v>-5.9666375678685572E-4</v>
      </c>
      <c r="AI25" s="21">
        <v>2.2838351636287928E-2</v>
      </c>
      <c r="AJ25" s="21">
        <v>1.2260269255349045E-2</v>
      </c>
      <c r="AK25" s="21">
        <v>0.11108123655018022</v>
      </c>
      <c r="AL25" s="21">
        <v>0.19589807741441609</v>
      </c>
      <c r="AM25" s="21">
        <v>0.16906109417559514</v>
      </c>
      <c r="AN25" s="21">
        <v>5.1579500606298332</v>
      </c>
      <c r="AO25" s="21">
        <v>4.5827367581480933</v>
      </c>
      <c r="AP25" s="21">
        <v>28.054401057352518</v>
      </c>
      <c r="AQ25" s="21">
        <v>0.62366825531950876</v>
      </c>
      <c r="AR25" s="21">
        <v>0.98382960873950931</v>
      </c>
      <c r="AS25" s="21">
        <v>-1.0000000000000011</v>
      </c>
      <c r="AT25" s="21">
        <v>-1.0000000000000011</v>
      </c>
      <c r="AU25" s="21">
        <v>0.51307062542394355</v>
      </c>
      <c r="AV25" s="21">
        <v>37.754521338832859</v>
      </c>
      <c r="AW25" s="21">
        <v>39.606277013485411</v>
      </c>
      <c r="AX25" s="21">
        <v>4.7990954653171804E-2</v>
      </c>
      <c r="AY25" s="21">
        <v>-25.952370892263431</v>
      </c>
      <c r="AZ25">
        <v>1380.985903011149</v>
      </c>
    </row>
    <row r="26" spans="1:52" x14ac:dyDescent="0.25">
      <c r="A26">
        <v>3928</v>
      </c>
      <c r="B26" t="s">
        <v>1894</v>
      </c>
      <c r="C26" s="21">
        <v>4.5634571195189348</v>
      </c>
      <c r="D26" s="21">
        <v>2.1068032332861676E-2</v>
      </c>
      <c r="E26" s="21">
        <v>0.51405335850469336</v>
      </c>
      <c r="F26" s="21">
        <v>0.51826583474974575</v>
      </c>
      <c r="G26" s="21">
        <v>0.33212606651617205</v>
      </c>
      <c r="H26" s="21">
        <v>0</v>
      </c>
      <c r="I26" s="21">
        <v>19.927563990970313</v>
      </c>
      <c r="J26" s="21">
        <v>0.33212606651617205</v>
      </c>
      <c r="K26" s="21">
        <v>-0.99999999999999911</v>
      </c>
      <c r="L26" s="21">
        <v>-0.99999999999999911</v>
      </c>
      <c r="M26" s="21">
        <v>6.6425213303234445</v>
      </c>
      <c r="N26" s="21">
        <v>24.990594556824664</v>
      </c>
      <c r="O26" s="21">
        <v>0.46558337383023962</v>
      </c>
      <c r="P26" s="21">
        <v>0.36148324580320707</v>
      </c>
      <c r="Q26" s="21">
        <v>0.11535441657389725</v>
      </c>
      <c r="R26" s="21">
        <v>0.33298301470076852</v>
      </c>
      <c r="S26" s="21">
        <v>0.39052503536140121</v>
      </c>
      <c r="T26" s="21">
        <v>0.22065957168268283</v>
      </c>
      <c r="U26" s="21">
        <v>-2.6870034890095911E-2</v>
      </c>
      <c r="V26" s="21">
        <v>23.437502205604211</v>
      </c>
      <c r="W26" s="21">
        <v>1.1591304938140066</v>
      </c>
      <c r="X26" s="21">
        <v>-0.99999999999999911</v>
      </c>
      <c r="Y26" s="21">
        <v>-0.99999999999999911</v>
      </c>
      <c r="Z26" s="21">
        <v>58.179775152727103</v>
      </c>
      <c r="AA26" s="21">
        <v>0.29327914512625824</v>
      </c>
      <c r="AB26" s="21">
        <v>1.9051193829982393E-2</v>
      </c>
      <c r="AC26" s="21">
        <v>0.38375021708632945</v>
      </c>
      <c r="AD26" s="21">
        <v>34.698947757903845</v>
      </c>
      <c r="AE26" s="21">
        <v>-0.99999999999999911</v>
      </c>
      <c r="AF26" s="21">
        <v>-0.99999999999999911</v>
      </c>
      <c r="AG26" s="21">
        <v>-0.99999999999999911</v>
      </c>
      <c r="AH26" s="21">
        <v>1.6555655894775253E-3</v>
      </c>
      <c r="AI26" s="21">
        <v>-2.6870034890095911E-2</v>
      </c>
      <c r="AJ26" s="21">
        <v>-7.2944255835143496E-2</v>
      </c>
      <c r="AK26" s="21">
        <v>-5.2352197091195159E-2</v>
      </c>
      <c r="AL26" s="21">
        <v>0.30072376961420039</v>
      </c>
      <c r="AM26" s="21">
        <v>-0.13018094596427252</v>
      </c>
      <c r="AN26" s="21">
        <v>7.1631946308382002</v>
      </c>
      <c r="AO26" s="21">
        <v>-3.5261063042216869</v>
      </c>
      <c r="AP26" s="21">
        <v>43.271649507788318</v>
      </c>
      <c r="AQ26" s="21">
        <v>0.91623483008619777</v>
      </c>
      <c r="AR26" s="21">
        <v>1.4898337269927566</v>
      </c>
      <c r="AS26" s="21">
        <v>-0.99999999999999911</v>
      </c>
      <c r="AT26" s="21">
        <v>-0.99999999999999911</v>
      </c>
      <c r="AU26" s="21">
        <v>0.62965672241952919</v>
      </c>
      <c r="AV26" s="21">
        <v>79.507267919076781</v>
      </c>
      <c r="AW26" s="21">
        <v>76.832659858087652</v>
      </c>
      <c r="AX26" s="21">
        <v>0.36337502114547621</v>
      </c>
      <c r="AY26" s="21">
        <v>30.5989145220978</v>
      </c>
      <c r="AZ26">
        <v>1494.5642622864341</v>
      </c>
    </row>
    <row r="27" spans="1:52" x14ac:dyDescent="0.25">
      <c r="A27">
        <v>4009</v>
      </c>
      <c r="B27" t="s">
        <v>1942</v>
      </c>
      <c r="C27" s="21">
        <v>4.2034257307009391</v>
      </c>
      <c r="D27" s="21">
        <v>0.11154366812514364</v>
      </c>
      <c r="E27" s="21">
        <v>-8.0132818306228801E-2</v>
      </c>
      <c r="F27" s="21">
        <v>-5.6320844287187297E-2</v>
      </c>
      <c r="G27" s="21">
        <v>0.48832992792355151</v>
      </c>
      <c r="H27" s="21">
        <v>0</v>
      </c>
      <c r="I27" s="21">
        <v>29.299795675413105</v>
      </c>
      <c r="J27" s="21">
        <v>0.48832992792355151</v>
      </c>
      <c r="K27" s="21">
        <v>-0.99999999999999933</v>
      </c>
      <c r="L27" s="21">
        <v>-0.99999999999999933</v>
      </c>
      <c r="M27" s="21">
        <v>9.7665985584710313</v>
      </c>
      <c r="N27" s="21">
        <v>33.228203766192131</v>
      </c>
      <c r="O27" s="21">
        <v>-2.011143742793462</v>
      </c>
      <c r="P27" s="21">
        <v>0.54662911717812634</v>
      </c>
      <c r="Q27" s="21">
        <v>-6.457497701374422E-2</v>
      </c>
      <c r="R27" s="21">
        <v>0.33609333431735805</v>
      </c>
      <c r="S27" s="21">
        <v>0.39416226069514998</v>
      </c>
      <c r="T27" s="21">
        <v>0.22283136958044297</v>
      </c>
      <c r="U27" s="21">
        <v>-6.6844573528077392E-2</v>
      </c>
      <c r="V27" s="21">
        <v>16.274996011846412</v>
      </c>
      <c r="W27" s="21">
        <v>0.76917541854054816</v>
      </c>
      <c r="X27" s="21">
        <v>-0.99999999999999933</v>
      </c>
      <c r="Y27" s="21">
        <v>-0.99999999999999933</v>
      </c>
      <c r="Z27" s="21">
        <v>64.101735453110209</v>
      </c>
      <c r="AA27" s="21">
        <v>0.27549121268261106</v>
      </c>
      <c r="AB27" s="21">
        <v>0.41224435004681953</v>
      </c>
      <c r="AC27" s="21">
        <v>0.31153350899057508</v>
      </c>
      <c r="AD27" s="21">
        <v>48.734040391298123</v>
      </c>
      <c r="AE27" s="21">
        <v>-0.99999999999999933</v>
      </c>
      <c r="AF27" s="21">
        <v>-0.99999999999999933</v>
      </c>
      <c r="AG27" s="21">
        <v>-0.99999999999999933</v>
      </c>
      <c r="AH27" s="21">
        <v>3.2715291006969998E-3</v>
      </c>
      <c r="AI27" s="21">
        <v>-6.6844573528077392E-2</v>
      </c>
      <c r="AJ27" s="21">
        <v>-2.8573411206395619E-2</v>
      </c>
      <c r="AK27" s="21">
        <v>0.12632388906105219</v>
      </c>
      <c r="AL27" s="21">
        <v>0.43356501719183466</v>
      </c>
      <c r="AM27" s="21">
        <v>-0.22632946557009476</v>
      </c>
      <c r="AN27" s="21">
        <v>10.8111697288338</v>
      </c>
      <c r="AO27" s="21">
        <v>-5.1415285490170257</v>
      </c>
      <c r="AP27" s="21">
        <v>44.48183716248176</v>
      </c>
      <c r="AQ27" s="21">
        <v>0.87380837275373024</v>
      </c>
      <c r="AR27" s="21">
        <v>1.2408585122169828</v>
      </c>
      <c r="AS27" s="21">
        <v>-0.99999999999999933</v>
      </c>
      <c r="AT27" s="21">
        <v>-0.99999999999999933</v>
      </c>
      <c r="AU27" s="21">
        <v>-0.16726822976588684</v>
      </c>
      <c r="AV27" s="21">
        <v>90.585941050895954</v>
      </c>
      <c r="AW27" s="21">
        <v>83.724543037936257</v>
      </c>
      <c r="AX27" s="21">
        <v>0.3338205179475181</v>
      </c>
      <c r="AY27" s="21">
        <v>8.9117594955109087</v>
      </c>
      <c r="AZ27">
        <v>1459.1569742342185</v>
      </c>
    </row>
    <row r="28" spans="1:52" x14ac:dyDescent="0.25">
      <c r="A28">
        <v>4011</v>
      </c>
      <c r="B28" t="s">
        <v>1944</v>
      </c>
      <c r="C28" s="21">
        <v>5.6676842623374224</v>
      </c>
      <c r="D28" s="21">
        <v>-1.2839652398582653E-2</v>
      </c>
      <c r="E28" s="21">
        <v>-5.5753925538855206E-2</v>
      </c>
      <c r="F28" s="21">
        <v>-6.1072976627548459E-2</v>
      </c>
      <c r="G28" s="21">
        <v>0.15001822529633793</v>
      </c>
      <c r="H28" s="21">
        <v>0</v>
      </c>
      <c r="I28" s="21">
        <v>9.0010935177802729</v>
      </c>
      <c r="J28" s="21">
        <v>0.15001822529633793</v>
      </c>
      <c r="K28" s="21">
        <v>-0.99999999999999845</v>
      </c>
      <c r="L28" s="21">
        <v>-0.99999999999999845</v>
      </c>
      <c r="M28" s="21">
        <v>3.0003645059267567</v>
      </c>
      <c r="N28" s="21">
        <v>14.571081029959783</v>
      </c>
      <c r="O28" s="21">
        <v>2.9992876404513149</v>
      </c>
      <c r="P28" s="21">
        <v>0.10018318046729555</v>
      </c>
      <c r="Q28" s="21">
        <v>0.35295647676232961</v>
      </c>
      <c r="R28" s="21">
        <v>0.33321808157347943</v>
      </c>
      <c r="S28" s="21">
        <v>0.2426643343126407</v>
      </c>
      <c r="T28" s="21">
        <v>-0.12856306906323445</v>
      </c>
      <c r="U28" s="21">
        <v>1.4658194558053988E-2</v>
      </c>
      <c r="V28" s="21">
        <v>12.538407957150106</v>
      </c>
      <c r="W28" s="21">
        <v>-9.5050244345808443E-2</v>
      </c>
      <c r="X28" s="21">
        <v>-0.99999999999999845</v>
      </c>
      <c r="Y28" s="21">
        <v>-0.99999999999999845</v>
      </c>
      <c r="Z28" s="21">
        <v>29.219084800457335</v>
      </c>
      <c r="AA28" s="21">
        <v>8.0580440273759726E-2</v>
      </c>
      <c r="AB28" s="21">
        <v>0.29490927176381432</v>
      </c>
      <c r="AC28" s="21">
        <v>-4.1995143065823762E-2</v>
      </c>
      <c r="AD28" s="21">
        <v>16.468846372047118</v>
      </c>
      <c r="AE28" s="21">
        <v>-0.99999999999999845</v>
      </c>
      <c r="AF28" s="21">
        <v>-0.99999999999999845</v>
      </c>
      <c r="AG28" s="21">
        <v>-0.99999999999999845</v>
      </c>
      <c r="AH28" s="21">
        <v>5.8728357348139699E-4</v>
      </c>
      <c r="AI28" s="21">
        <v>1.4658194558053988E-2</v>
      </c>
      <c r="AJ28" s="21">
        <v>0.29952203970421004</v>
      </c>
      <c r="AK28" s="21">
        <v>0.21079660538771336</v>
      </c>
      <c r="AL28" s="21">
        <v>0.59333158087650339</v>
      </c>
      <c r="AM28" s="21">
        <v>0.13870406969210494</v>
      </c>
      <c r="AN28" s="21">
        <v>16.350143200576696</v>
      </c>
      <c r="AO28" s="21">
        <v>4.5023412890981316</v>
      </c>
      <c r="AP28" s="21">
        <v>21.356471271500716</v>
      </c>
      <c r="AQ28" s="21">
        <v>0.45989529472808865</v>
      </c>
      <c r="AR28" s="21">
        <v>5.2180240573746761E-2</v>
      </c>
      <c r="AS28" s="21">
        <v>-0.99999999999999845</v>
      </c>
      <c r="AT28" s="21">
        <v>-0.99999999999999845</v>
      </c>
      <c r="AU28" s="21">
        <v>0.2841178052568622</v>
      </c>
      <c r="AV28" s="21">
        <v>48.024054844817755</v>
      </c>
      <c r="AW28" s="21">
        <v>49.461031588263964</v>
      </c>
      <c r="AX28" s="21">
        <v>-0.24952066186015789</v>
      </c>
      <c r="AY28" s="21">
        <v>-77.062891522405479</v>
      </c>
      <c r="AZ28">
        <v>1388.6673475696043</v>
      </c>
    </row>
    <row r="29" spans="1:52" x14ac:dyDescent="0.25">
      <c r="A29">
        <v>4230</v>
      </c>
      <c r="B29" t="s">
        <v>2050</v>
      </c>
      <c r="C29" s="21">
        <v>5.2711306216069707</v>
      </c>
      <c r="D29" s="21">
        <v>6.3547268689077577E-2</v>
      </c>
      <c r="E29" s="21">
        <v>-0.38680040267329796</v>
      </c>
      <c r="F29" s="21">
        <v>-0.37683761736130761</v>
      </c>
      <c r="G29" s="21">
        <v>0.36065590277605286</v>
      </c>
      <c r="H29" s="21">
        <v>0</v>
      </c>
      <c r="I29" s="21">
        <v>21.639354166563148</v>
      </c>
      <c r="J29" s="21">
        <v>0.36065590277605286</v>
      </c>
      <c r="K29" s="21">
        <v>-0.99999999999999956</v>
      </c>
      <c r="L29" s="21">
        <v>-0.99999999999999956</v>
      </c>
      <c r="M29" s="21">
        <v>7.2131180555210532</v>
      </c>
      <c r="N29" s="21">
        <v>26.372477551845062</v>
      </c>
      <c r="O29" s="21">
        <v>-0.10461212463942242</v>
      </c>
      <c r="P29" s="21">
        <v>0.63233281577534683</v>
      </c>
      <c r="Q29" s="21">
        <v>0.17845471379137764</v>
      </c>
      <c r="R29" s="21">
        <v>0.33639043315969824</v>
      </c>
      <c r="S29" s="21">
        <v>0.33327347105456279</v>
      </c>
      <c r="T29" s="21">
        <v>0.29569619319486801</v>
      </c>
      <c r="U29" s="21">
        <v>9.3160666477323534E-3</v>
      </c>
      <c r="V29" s="21">
        <v>24.825006838205422</v>
      </c>
      <c r="W29" s="21">
        <v>1.5210086164867731</v>
      </c>
      <c r="X29" s="21">
        <v>-0.99999999999999956</v>
      </c>
      <c r="Y29" s="21">
        <v>-0.99999999999999956</v>
      </c>
      <c r="Z29" s="21">
        <v>27.502304328700497</v>
      </c>
      <c r="AA29" s="21">
        <v>-0.20623358372699299</v>
      </c>
      <c r="AB29" s="21">
        <v>0.16886278741821736</v>
      </c>
      <c r="AC29" s="21">
        <v>0.11788910345694614</v>
      </c>
      <c r="AD29" s="21">
        <v>3.1198935953424152</v>
      </c>
      <c r="AE29" s="21">
        <v>-0.99999999999999956</v>
      </c>
      <c r="AF29" s="21">
        <v>-0.99999999999999956</v>
      </c>
      <c r="AG29" s="21">
        <v>-0.99999999999999956</v>
      </c>
      <c r="AH29" s="21">
        <v>6.5340285336402374E-4</v>
      </c>
      <c r="AI29" s="21">
        <v>9.3160666477323534E-3</v>
      </c>
      <c r="AJ29" s="21">
        <v>7.2521948523284432E-2</v>
      </c>
      <c r="AK29" s="21">
        <v>-6.9511827819045732E-2</v>
      </c>
      <c r="AL29" s="21">
        <v>0.92697466562684616</v>
      </c>
      <c r="AM29" s="21">
        <v>-0.13474871069733016</v>
      </c>
      <c r="AN29" s="21">
        <v>23.62166083994585</v>
      </c>
      <c r="AO29" s="21">
        <v>-3.800961363186742</v>
      </c>
      <c r="AP29" s="21">
        <v>45.658903093088142</v>
      </c>
      <c r="AQ29" s="21">
        <v>0.96551285653066132</v>
      </c>
      <c r="AR29" s="21">
        <v>1.8693965574722833</v>
      </c>
      <c r="AS29" s="21">
        <v>-0.99999999999999956</v>
      </c>
      <c r="AT29" s="21">
        <v>-0.99999999999999956</v>
      </c>
      <c r="AU29" s="21">
        <v>-0.23255726529771859</v>
      </c>
      <c r="AV29" s="21">
        <v>48.892914881071675</v>
      </c>
      <c r="AW29" s="21">
        <v>49.65897299065557</v>
      </c>
      <c r="AX29" s="21">
        <v>-7.7613114419751075E-3</v>
      </c>
      <c r="AY29" s="21">
        <v>-59.342974111464017</v>
      </c>
      <c r="AZ29">
        <v>1401.8127860020238</v>
      </c>
    </row>
    <row r="30" spans="1:52" x14ac:dyDescent="0.25">
      <c r="A30">
        <v>4329</v>
      </c>
      <c r="B30" t="s">
        <v>2100</v>
      </c>
      <c r="C30" s="21">
        <v>5.4897045686825017</v>
      </c>
      <c r="D30" s="21">
        <v>-2.1829963839344328E-2</v>
      </c>
      <c r="E30" s="21">
        <v>0.20789029768345513</v>
      </c>
      <c r="F30" s="21">
        <v>0.20149193210900909</v>
      </c>
      <c r="G30" s="21">
        <v>0.48115577123250131</v>
      </c>
      <c r="H30" s="21">
        <v>0</v>
      </c>
      <c r="I30" s="21">
        <v>28.869346273950093</v>
      </c>
      <c r="J30" s="21">
        <v>0.48115577123250131</v>
      </c>
      <c r="K30" s="21">
        <v>-0.99999999999999845</v>
      </c>
      <c r="L30" s="21">
        <v>-0.99999999999999845</v>
      </c>
      <c r="M30" s="21">
        <v>9.6231154246500239</v>
      </c>
      <c r="N30" s="21">
        <v>34.540318645446789</v>
      </c>
      <c r="O30" s="21">
        <v>1.1589388922945825</v>
      </c>
      <c r="P30" s="21">
        <v>-1.1611408736496425</v>
      </c>
      <c r="Q30" s="21">
        <v>-0.29153598376562623</v>
      </c>
      <c r="R30" s="21">
        <v>0.33882107298624842</v>
      </c>
      <c r="S30" s="21">
        <v>0.34644137488447452</v>
      </c>
      <c r="T30" s="21">
        <v>0.6529581160634339</v>
      </c>
      <c r="U30" s="21">
        <v>0.11748855243680711</v>
      </c>
      <c r="V30" s="21">
        <v>39.015286095180386</v>
      </c>
      <c r="W30" s="21">
        <v>3.5323494732241256</v>
      </c>
      <c r="X30" s="21">
        <v>-0.99999999999999845</v>
      </c>
      <c r="Y30" s="21">
        <v>-0.99999999999999845</v>
      </c>
      <c r="Z30" s="21">
        <v>79.384477872699051</v>
      </c>
      <c r="AA30" s="21">
        <v>0.21055764840718075</v>
      </c>
      <c r="AB30" s="21">
        <v>0.35173276561240152</v>
      </c>
      <c r="AC30" s="21">
        <v>0.25475658971758802</v>
      </c>
      <c r="AD30" s="21">
        <v>40.738659397131961</v>
      </c>
      <c r="AE30" s="21">
        <v>-0.99999999999999845</v>
      </c>
      <c r="AF30" s="21">
        <v>-0.99999999999999845</v>
      </c>
      <c r="AG30" s="21">
        <v>-0.99999999999999845</v>
      </c>
      <c r="AH30" s="21">
        <v>-6.0647977308196004E-3</v>
      </c>
      <c r="AI30" s="21">
        <v>0.11748855243680711</v>
      </c>
      <c r="AJ30" s="21">
        <v>-9.2147780238435242E-2</v>
      </c>
      <c r="AK30" s="21">
        <v>2.0463330150792672E-2</v>
      </c>
      <c r="AL30" s="21">
        <v>-0.10097524769350101</v>
      </c>
      <c r="AM30" s="21">
        <v>0.81658106775729034</v>
      </c>
      <c r="AN30" s="21">
        <v>-2.9744935907698942</v>
      </c>
      <c r="AO30" s="21">
        <v>20.506216841926427</v>
      </c>
      <c r="AP30" s="21">
        <v>67.783560684205824</v>
      </c>
      <c r="AQ30" s="21">
        <v>1.4545592723906322</v>
      </c>
      <c r="AR30" s="21">
        <v>4.0119658175656889</v>
      </c>
      <c r="AS30" s="21">
        <v>-0.99999999999999845</v>
      </c>
      <c r="AT30" s="21">
        <v>-0.99999999999999845</v>
      </c>
      <c r="AU30" s="21">
        <v>-9.4332370476215052E-2</v>
      </c>
      <c r="AV30" s="21">
        <v>134.28288833036237</v>
      </c>
      <c r="AW30" s="21">
        <v>145.88803418019597</v>
      </c>
      <c r="AX30" s="21">
        <v>0.63936175847304733</v>
      </c>
      <c r="AY30" s="21">
        <v>90.167561108613214</v>
      </c>
      <c r="AZ30">
        <v>1609.2651778894506</v>
      </c>
    </row>
    <row r="31" spans="1:52" x14ac:dyDescent="0.25">
      <c r="A31">
        <v>4506</v>
      </c>
      <c r="B31" t="s">
        <v>2179</v>
      </c>
      <c r="C31" s="21">
        <v>4.9394728062200315</v>
      </c>
      <c r="D31" s="21">
        <v>1.056783049561307E-2</v>
      </c>
      <c r="E31" s="21">
        <v>0.16894337967475975</v>
      </c>
      <c r="F31" s="21">
        <v>0.17046607620895324</v>
      </c>
      <c r="G31" s="21">
        <v>0.12314099679109082</v>
      </c>
      <c r="H31" s="21">
        <v>0</v>
      </c>
      <c r="I31" s="21">
        <v>7.3884598074654448</v>
      </c>
      <c r="J31" s="21">
        <v>0.12314099679109082</v>
      </c>
      <c r="K31" s="21">
        <v>-1.0000000000000007</v>
      </c>
      <c r="L31" s="21">
        <v>-1.0000000000000007</v>
      </c>
      <c r="M31" s="21">
        <v>2.462819935821817</v>
      </c>
      <c r="N31" s="21">
        <v>12.440909722689854</v>
      </c>
      <c r="O31" s="21">
        <v>-0.7263390546278492</v>
      </c>
      <c r="P31" s="21">
        <v>-0.23964789493129648</v>
      </c>
      <c r="Q31" s="21">
        <v>-0.17342537678886641</v>
      </c>
      <c r="R31" s="21">
        <v>0.33499910461620769</v>
      </c>
      <c r="S31" s="21">
        <v>0.29680247199668391</v>
      </c>
      <c r="T31" s="21">
        <v>0.1509775451672874</v>
      </c>
      <c r="U31" s="21">
        <v>-6.9670832117051315E-2</v>
      </c>
      <c r="V31" s="21">
        <v>23.69293017945013</v>
      </c>
      <c r="W31" s="21">
        <v>0.65156303413849936</v>
      </c>
      <c r="X31" s="21">
        <v>-1.0000000000000007</v>
      </c>
      <c r="Y31" s="21">
        <v>-1.0000000000000007</v>
      </c>
      <c r="Z31" s="21">
        <v>48.674302761060645</v>
      </c>
      <c r="AA31" s="21">
        <v>0.12784611673828</v>
      </c>
      <c r="AB31" s="21">
        <v>0.3580120481132496</v>
      </c>
      <c r="AC31" s="21">
        <v>2.8131885408264383E-2</v>
      </c>
      <c r="AD31" s="21">
        <v>25.376325876468872</v>
      </c>
      <c r="AE31" s="21">
        <v>-1.0000000000000007</v>
      </c>
      <c r="AF31" s="21">
        <v>-1.0000000000000007</v>
      </c>
      <c r="AG31" s="21">
        <v>-1.0000000000000007</v>
      </c>
      <c r="AH31" s="21">
        <v>1.7376823066174E-3</v>
      </c>
      <c r="AI31" s="21">
        <v>-6.9670832117051315E-2</v>
      </c>
      <c r="AJ31" s="21">
        <v>0.23548486938321295</v>
      </c>
      <c r="AK31" s="21">
        <v>-0.1612371847900364</v>
      </c>
      <c r="AL31" s="21">
        <v>0.12917557231927887</v>
      </c>
      <c r="AM31" s="21">
        <v>-0.25381194550262159</v>
      </c>
      <c r="AN31" s="21">
        <v>4.4370204766480974</v>
      </c>
      <c r="AO31" s="21">
        <v>-7.1816913832657789</v>
      </c>
      <c r="AP31" s="21">
        <v>30.794084328647067</v>
      </c>
      <c r="AQ31" s="21">
        <v>0.70983975127949084</v>
      </c>
      <c r="AR31" s="21">
        <v>0.77032806691367728</v>
      </c>
      <c r="AS31" s="21">
        <v>-1.0000000000000007</v>
      </c>
      <c r="AT31" s="21">
        <v>-1.0000000000000007</v>
      </c>
      <c r="AU31" s="21">
        <v>-1.5149245392327843E-2</v>
      </c>
      <c r="AV31" s="21">
        <v>53.512294934215745</v>
      </c>
      <c r="AW31" s="21">
        <v>46.516253084465376</v>
      </c>
      <c r="AX31" s="21">
        <v>0.26881685322559323</v>
      </c>
      <c r="AY31" s="21">
        <v>-25.525505262381664</v>
      </c>
      <c r="AZ31">
        <v>1393.1621209738475</v>
      </c>
    </row>
    <row r="32" spans="1:52" x14ac:dyDescent="0.25">
      <c r="A32">
        <v>4536</v>
      </c>
      <c r="B32" t="s">
        <v>2198</v>
      </c>
      <c r="C32" s="21">
        <v>4.0311765934015131</v>
      </c>
      <c r="D32" s="21">
        <v>6.9847768294636825E-3</v>
      </c>
      <c r="E32" s="21">
        <v>0.25613345475768434</v>
      </c>
      <c r="F32" s="21">
        <v>0.25912939626394105</v>
      </c>
      <c r="G32" s="21">
        <v>0.69718954206609718</v>
      </c>
      <c r="H32" s="21">
        <v>0</v>
      </c>
      <c r="I32" s="21">
        <v>41.83137252396584</v>
      </c>
      <c r="J32" s="21">
        <v>0.69718954206609718</v>
      </c>
      <c r="K32" s="21">
        <v>-0.99999999999999978</v>
      </c>
      <c r="L32" s="21">
        <v>-0.99999999999999978</v>
      </c>
      <c r="M32" s="21">
        <v>13.943790841321926</v>
      </c>
      <c r="N32" s="21">
        <v>46.163774186951322</v>
      </c>
      <c r="O32" s="21">
        <v>0.23324216726018171</v>
      </c>
      <c r="P32" s="21">
        <v>0.25241824174470023</v>
      </c>
      <c r="Q32" s="21">
        <v>0.12589645847383335</v>
      </c>
      <c r="R32" s="21">
        <v>0.33169612971834245</v>
      </c>
      <c r="S32" s="21">
        <v>0.3682228703804174</v>
      </c>
      <c r="T32" s="21">
        <v>0.39655904887264776</v>
      </c>
      <c r="U32" s="21">
        <v>2.4991118967863945E-2</v>
      </c>
      <c r="V32" s="21">
        <v>16.902179940357289</v>
      </c>
      <c r="W32" s="21">
        <v>1.7757313492527662</v>
      </c>
      <c r="X32" s="21">
        <v>-0.99999999999999978</v>
      </c>
      <c r="Y32" s="21">
        <v>-0.99999999999999978</v>
      </c>
      <c r="Z32" s="21">
        <v>53.799861003255423</v>
      </c>
      <c r="AA32" s="21">
        <v>0.29071933401493127</v>
      </c>
      <c r="AB32" s="21">
        <v>0.37820569904053969</v>
      </c>
      <c r="AC32" s="21">
        <v>5.853357887278933E-2</v>
      </c>
      <c r="AD32" s="21">
        <v>36.609573186759846</v>
      </c>
      <c r="AE32" s="21">
        <v>-0.99999999999999978</v>
      </c>
      <c r="AF32" s="21">
        <v>-0.99999999999999978</v>
      </c>
      <c r="AG32" s="21">
        <v>-0.99999999999999978</v>
      </c>
      <c r="AH32" s="21">
        <v>-3.5602034439012756E-3</v>
      </c>
      <c r="AI32" s="21">
        <v>2.4991118967863945E-2</v>
      </c>
      <c r="AJ32" s="21">
        <v>-1.185796170944315E-2</v>
      </c>
      <c r="AK32" s="21">
        <v>0.25859062212845874</v>
      </c>
      <c r="AL32" s="21">
        <v>7.1512225232576243E-3</v>
      </c>
      <c r="AM32" s="21">
        <v>-0.22729913808961905</v>
      </c>
      <c r="AN32" s="21">
        <v>9.7372136610497803E-2</v>
      </c>
      <c r="AO32" s="21">
        <v>-4.3674067236744527</v>
      </c>
      <c r="AP32" s="21">
        <v>58.9439289195208</v>
      </c>
      <c r="AQ32" s="21">
        <v>1.1238625197547945</v>
      </c>
      <c r="AR32" s="21">
        <v>2.4761251435542277</v>
      </c>
      <c r="AS32" s="21">
        <v>-0.99999999999999978</v>
      </c>
      <c r="AT32" s="21">
        <v>-0.99999999999999978</v>
      </c>
      <c r="AU32" s="21">
        <v>0.39395180974383409</v>
      </c>
      <c r="AV32" s="21">
        <v>95.904642169513778</v>
      </c>
      <c r="AW32" s="21">
        <v>98.379202627163565</v>
      </c>
      <c r="AX32" s="21">
        <v>0.53838323823339618</v>
      </c>
      <c r="AY32" s="21">
        <v>64.572917509807056</v>
      </c>
      <c r="AZ32">
        <v>1582.8932021303328</v>
      </c>
    </row>
    <row r="33" spans="1:52" x14ac:dyDescent="0.25">
      <c r="A33">
        <v>4646</v>
      </c>
      <c r="B33" t="s">
        <v>2264</v>
      </c>
      <c r="C33" s="21">
        <v>5.2430421170746193</v>
      </c>
      <c r="D33" s="21">
        <v>5.76508432075334E-2</v>
      </c>
      <c r="E33" s="21">
        <v>0.11332383641959061</v>
      </c>
      <c r="F33" s="21">
        <v>0.12215852553683164</v>
      </c>
      <c r="G33" s="21">
        <v>-6.3345427939639747E-3</v>
      </c>
      <c r="H33" s="21">
        <v>0</v>
      </c>
      <c r="I33" s="21">
        <v>-0.38007256763783603</v>
      </c>
      <c r="J33" s="21">
        <v>-6.3345427939639747E-3</v>
      </c>
      <c r="K33" s="21">
        <v>-0.99999999999999889</v>
      </c>
      <c r="L33" s="21">
        <v>-0.99999999999999889</v>
      </c>
      <c r="M33" s="21">
        <v>-0.12669085587928153</v>
      </c>
      <c r="N33" s="21">
        <v>4.8174088336469367</v>
      </c>
      <c r="O33" s="21">
        <v>-1.0062015357559777</v>
      </c>
      <c r="P33" s="21">
        <v>-5.9374659629488756E-2</v>
      </c>
      <c r="Q33" s="21">
        <v>-0.13644339626614177</v>
      </c>
      <c r="R33" s="21">
        <v>0.33775631732617767</v>
      </c>
      <c r="S33" s="21">
        <v>0.22366932280338453</v>
      </c>
      <c r="T33" s="21">
        <v>0.30427522102478283</v>
      </c>
      <c r="U33" s="21">
        <v>-7.5778234939393035E-2</v>
      </c>
      <c r="V33" s="21">
        <v>32.125219578770341</v>
      </c>
      <c r="W33" s="21">
        <v>1.2063376689792467</v>
      </c>
      <c r="X33" s="21">
        <v>-0.99999999999999889</v>
      </c>
      <c r="Y33" s="21">
        <v>-0.99999999999999889</v>
      </c>
      <c r="Z33" s="21">
        <v>54.610782589891059</v>
      </c>
      <c r="AA33" s="21">
        <v>0.13883637557114892</v>
      </c>
      <c r="AB33" s="21">
        <v>2.6590750431749483E-2</v>
      </c>
      <c r="AC33" s="21">
        <v>0.3187955994275376</v>
      </c>
      <c r="AD33" s="21">
        <v>23.268295533073804</v>
      </c>
      <c r="AE33" s="21">
        <v>-0.99999999999999889</v>
      </c>
      <c r="AF33" s="21">
        <v>-0.99999999999999889</v>
      </c>
      <c r="AG33" s="21">
        <v>-0.99999999999999889</v>
      </c>
      <c r="AH33" s="21">
        <v>-4.6137503941738609E-3</v>
      </c>
      <c r="AI33" s="21">
        <v>-7.5778234939393035E-2</v>
      </c>
      <c r="AJ33" s="21">
        <v>0.14244927497495372</v>
      </c>
      <c r="AK33" s="21">
        <v>3.8276644119339939E-2</v>
      </c>
      <c r="AL33" s="21">
        <v>-0.1434230120276597</v>
      </c>
      <c r="AM33" s="21">
        <v>8.2715339133923441E-2</v>
      </c>
      <c r="AN33" s="21">
        <v>-2.7852030562253942</v>
      </c>
      <c r="AO33" s="21">
        <v>2.1711408293534609</v>
      </c>
      <c r="AP33" s="21">
        <v>30.906956843927439</v>
      </c>
      <c r="AQ33" s="21">
        <v>0.7803869395500671</v>
      </c>
      <c r="AR33" s="21">
        <v>1.1872366180967004</v>
      </c>
      <c r="AS33" s="21">
        <v>-0.99999999999999889</v>
      </c>
      <c r="AT33" s="21">
        <v>-0.99999999999999889</v>
      </c>
      <c r="AU33" s="21">
        <v>-4.9848012583585365E-2</v>
      </c>
      <c r="AV33" s="21">
        <v>60.370328113519797</v>
      </c>
      <c r="AW33" s="21">
        <v>52.514354364931208</v>
      </c>
      <c r="AX33" s="21">
        <v>0.21538700025463667</v>
      </c>
      <c r="AY33" s="21">
        <v>-14.600744942359722</v>
      </c>
      <c r="AZ33">
        <v>1516.4976222557996</v>
      </c>
    </row>
    <row r="34" spans="1:52" x14ac:dyDescent="0.25">
      <c r="A34">
        <v>4818</v>
      </c>
      <c r="B34" t="s">
        <v>2350</v>
      </c>
      <c r="C34" s="21">
        <v>5.5266330527759235</v>
      </c>
      <c r="D34" s="21">
        <v>-8.4752284275991352E-2</v>
      </c>
      <c r="E34" s="21">
        <v>-0.17012155086313674</v>
      </c>
      <c r="F34" s="21">
        <v>-0.18591039941978976</v>
      </c>
      <c r="G34" s="21">
        <v>0.31700699108598435</v>
      </c>
      <c r="H34" s="21">
        <v>0</v>
      </c>
      <c r="I34" s="21">
        <v>19.020419465159073</v>
      </c>
      <c r="J34" s="21">
        <v>0.31700699108598435</v>
      </c>
      <c r="K34" s="21">
        <v>-0.999999999999999</v>
      </c>
      <c r="L34" s="21">
        <v>-0.999999999999999</v>
      </c>
      <c r="M34" s="21">
        <v>6.3401398217196876</v>
      </c>
      <c r="N34" s="21">
        <v>24.518426188671608</v>
      </c>
      <c r="O34" s="21">
        <v>2.3876787658790182</v>
      </c>
      <c r="P34" s="21">
        <v>-0.98470774192162736</v>
      </c>
      <c r="Q34" s="21">
        <v>-0.14810423097593509</v>
      </c>
      <c r="R34" s="21">
        <v>0.33170903440024779</v>
      </c>
      <c r="S34" s="21">
        <v>0.27836385469322111</v>
      </c>
      <c r="T34" s="21">
        <v>0.30235257349222178</v>
      </c>
      <c r="U34" s="21">
        <v>-3.7167176631568016E-2</v>
      </c>
      <c r="V34" s="21">
        <v>22.072224771674207</v>
      </c>
      <c r="W34" s="21">
        <v>1.2395114916026864</v>
      </c>
      <c r="X34" s="21">
        <v>-0.999999999999999</v>
      </c>
      <c r="Y34" s="21">
        <v>-0.999999999999999</v>
      </c>
      <c r="Z34" s="21">
        <v>58.946087197236601</v>
      </c>
      <c r="AA34" s="21">
        <v>0.32303030541552952</v>
      </c>
      <c r="AB34" s="21">
        <v>-3.6604724629525173E-2</v>
      </c>
      <c r="AC34" s="21">
        <v>0.42420860762061824</v>
      </c>
      <c r="AD34" s="21">
        <v>36.415888407067307</v>
      </c>
      <c r="AE34" s="21">
        <v>-0.999999999999999</v>
      </c>
      <c r="AF34" s="21">
        <v>-0.999999999999999</v>
      </c>
      <c r="AG34" s="21">
        <v>-0.999999999999999</v>
      </c>
      <c r="AH34" s="21">
        <v>3.1003551300777846E-4</v>
      </c>
      <c r="AI34" s="21">
        <v>-3.7167176631568016E-2</v>
      </c>
      <c r="AJ34" s="21">
        <v>-5.6788203830188747E-2</v>
      </c>
      <c r="AK34" s="21">
        <v>-6.9461397405534558E-2</v>
      </c>
      <c r="AL34" s="21">
        <v>0.18360125971126476</v>
      </c>
      <c r="AM34" s="21">
        <v>0.29968066624798206</v>
      </c>
      <c r="AN34" s="21">
        <v>4.2234476274923471</v>
      </c>
      <c r="AO34" s="21">
        <v>7.2273525153102041</v>
      </c>
      <c r="AP34" s="21">
        <v>41.878683811185496</v>
      </c>
      <c r="AQ34" s="21">
        <v>0.8842006803897613</v>
      </c>
      <c r="AR34" s="21">
        <v>1.5684906830037553</v>
      </c>
      <c r="AS34" s="21">
        <v>-0.999999999999999</v>
      </c>
      <c r="AT34" s="21">
        <v>-0.999999999999999</v>
      </c>
      <c r="AU34" s="21">
        <v>-0.30066415936959162</v>
      </c>
      <c r="AV34" s="21">
        <v>91.844435014646479</v>
      </c>
      <c r="AW34" s="21">
        <v>88.308228505330334</v>
      </c>
      <c r="AX34" s="21">
        <v>0.14669717210947836</v>
      </c>
      <c r="AY34" s="21">
        <v>33.880681777701341</v>
      </c>
      <c r="AZ34">
        <v>1479.3125483622227</v>
      </c>
    </row>
    <row r="35" spans="1:52" x14ac:dyDescent="0.25">
      <c r="A35">
        <v>5041</v>
      </c>
      <c r="B35" t="s">
        <v>2440</v>
      </c>
      <c r="C35" s="21">
        <v>5.565752512456176</v>
      </c>
      <c r="D35" s="21">
        <v>-6.0638869615860597E-2</v>
      </c>
      <c r="E35" s="21">
        <v>-0.4257146142718356</v>
      </c>
      <c r="F35" s="21">
        <v>-0.42986371225789316</v>
      </c>
      <c r="G35" s="21">
        <v>1.4945319020658805E-2</v>
      </c>
      <c r="H35" s="21">
        <v>0</v>
      </c>
      <c r="I35" s="21">
        <v>0.89671914123952756</v>
      </c>
      <c r="J35" s="21">
        <v>1.4945319020658805E-2</v>
      </c>
      <c r="K35" s="21">
        <v>-1.0000000000000024</v>
      </c>
      <c r="L35" s="21">
        <v>-1.0000000000000024</v>
      </c>
      <c r="M35" s="21">
        <v>0.29890638041317769</v>
      </c>
      <c r="N35" s="21">
        <v>6.3224629558699599</v>
      </c>
      <c r="O35" s="21">
        <v>-0.31815018571114789</v>
      </c>
      <c r="P35" s="21">
        <v>-0.46214987588925804</v>
      </c>
      <c r="Q35" s="21">
        <v>-0.11300426908830079</v>
      </c>
      <c r="R35" s="21">
        <v>0.32701219019446909</v>
      </c>
      <c r="S35" s="21">
        <v>0.14671105002086623</v>
      </c>
      <c r="T35" s="21">
        <v>0.14357374143949728</v>
      </c>
      <c r="U35" s="21">
        <v>-7.9404280802710184E-3</v>
      </c>
      <c r="V35" s="21">
        <v>23.301306187977481</v>
      </c>
      <c r="W35" s="21">
        <v>0.8296122394822778</v>
      </c>
      <c r="X35" s="21">
        <v>-1.0000000000000024</v>
      </c>
      <c r="Y35" s="21">
        <v>-1.0000000000000024</v>
      </c>
      <c r="Z35" s="21">
        <v>58.77134224618797</v>
      </c>
      <c r="AA35" s="21">
        <v>0.26985884702139074</v>
      </c>
      <c r="AB35" s="21">
        <v>1.9155816250466366E-2</v>
      </c>
      <c r="AC35" s="21">
        <v>0.36771896186549075</v>
      </c>
      <c r="AD35" s="21">
        <v>34.466113358326538</v>
      </c>
      <c r="AE35" s="21">
        <v>-1.0000000000000024</v>
      </c>
      <c r="AF35" s="21">
        <v>-1.0000000000000024</v>
      </c>
      <c r="AG35" s="21">
        <v>-1.0000000000000024</v>
      </c>
      <c r="AH35" s="21">
        <v>-2.1276529672713566E-3</v>
      </c>
      <c r="AI35" s="21">
        <v>-7.9404280802710184E-3</v>
      </c>
      <c r="AJ35" s="21">
        <v>0.29581675062856916</v>
      </c>
      <c r="AK35" s="21">
        <v>-1.3338448081845764E-3</v>
      </c>
      <c r="AL35" s="21">
        <v>2.192518606737438E-2</v>
      </c>
      <c r="AM35" s="21">
        <v>-0.30749509146955001</v>
      </c>
      <c r="AN35" s="21">
        <v>1.8749128995292705</v>
      </c>
      <c r="AO35" s="21">
        <v>-7.5417460054817402</v>
      </c>
      <c r="AP35" s="21">
        <v>25.646598677691046</v>
      </c>
      <c r="AQ35" s="21">
        <v>0.62583627631839955</v>
      </c>
      <c r="AR35" s="21">
        <v>0.86662083733125117</v>
      </c>
      <c r="AS35" s="21">
        <v>-1.0000000000000024</v>
      </c>
      <c r="AT35" s="21">
        <v>-1.0000000000000024</v>
      </c>
      <c r="AU35" s="21">
        <v>-0.4814072037163597</v>
      </c>
      <c r="AV35" s="21">
        <v>59.675844345034299</v>
      </c>
      <c r="AW35" s="21">
        <v>59.160480984484984</v>
      </c>
      <c r="AX35" s="21">
        <v>0.29661369825706857</v>
      </c>
      <c r="AY35" s="21">
        <v>8.3041177522060927</v>
      </c>
      <c r="AZ35">
        <v>1425.4797541531473</v>
      </c>
    </row>
    <row r="36" spans="1:52" x14ac:dyDescent="0.25">
      <c r="A36">
        <v>5434</v>
      </c>
      <c r="B36" t="s">
        <v>754</v>
      </c>
      <c r="C36" s="21">
        <v>4.7357603184685235</v>
      </c>
      <c r="D36" s="21">
        <v>8.7150162078445698E-2</v>
      </c>
      <c r="E36" s="21">
        <v>0.19925472987134471</v>
      </c>
      <c r="F36" s="21">
        <v>0.19918361925131839</v>
      </c>
      <c r="G36" s="21">
        <v>0.10196289481828143</v>
      </c>
      <c r="H36" s="21">
        <v>0</v>
      </c>
      <c r="I36" s="21">
        <v>6.117773689096885</v>
      </c>
      <c r="J36" s="21">
        <v>0.10196289481828143</v>
      </c>
      <c r="K36" s="21">
        <v>-1.0000000000000009</v>
      </c>
      <c r="L36" s="21">
        <v>-1.0000000000000009</v>
      </c>
      <c r="M36" s="21">
        <v>2.0392578963656276</v>
      </c>
      <c r="N36" s="21">
        <v>10.515967820339336</v>
      </c>
      <c r="O36" s="21">
        <v>0.75118582640599918</v>
      </c>
      <c r="P36" s="21">
        <v>2.181366830317053</v>
      </c>
      <c r="Q36" s="21">
        <v>0.62924928456529083</v>
      </c>
      <c r="R36" s="21">
        <v>0.34250732980307524</v>
      </c>
      <c r="S36" s="21">
        <v>0.38019994610114227</v>
      </c>
      <c r="T36" s="21">
        <v>0.3001744611247662</v>
      </c>
      <c r="U36" s="21">
        <v>2.4838032223566738E-2</v>
      </c>
      <c r="V36" s="21">
        <v>38.710139063986837</v>
      </c>
      <c r="W36" s="21">
        <v>1.9801601574297691</v>
      </c>
      <c r="X36" s="21">
        <v>-1.0000000000000009</v>
      </c>
      <c r="Y36" s="21">
        <v>-1.0000000000000009</v>
      </c>
      <c r="Z36" s="21">
        <v>56.59145455799338</v>
      </c>
      <c r="AA36" s="21">
        <v>0.2629968611212633</v>
      </c>
      <c r="AB36" s="21">
        <v>-0.1124932820071982</v>
      </c>
      <c r="AC36" s="21">
        <v>0.29625119670914768</v>
      </c>
      <c r="AD36" s="21">
        <v>19.320377277371943</v>
      </c>
      <c r="AE36" s="21">
        <v>-1.0000000000000009</v>
      </c>
      <c r="AF36" s="21">
        <v>-1.0000000000000009</v>
      </c>
      <c r="AG36" s="21">
        <v>-1.0000000000000009</v>
      </c>
      <c r="AH36" s="21">
        <v>5.6180722448227749E-3</v>
      </c>
      <c r="AI36" s="21">
        <v>2.4838032223566738E-2</v>
      </c>
      <c r="AJ36" s="21">
        <v>-1.3790728503779586E-2</v>
      </c>
      <c r="AK36" s="21">
        <v>8.0926294699812815E-2</v>
      </c>
      <c r="AL36" s="21">
        <v>0.16259160536739739</v>
      </c>
      <c r="AM36" s="21">
        <v>0.20531345329096867</v>
      </c>
      <c r="AN36" s="21">
        <v>4.2778646184011384</v>
      </c>
      <c r="AO36" s="21">
        <v>5.2554396790381821</v>
      </c>
      <c r="AP36" s="21">
        <v>42.14546316363996</v>
      </c>
      <c r="AQ36" s="21">
        <v>1.0172028295650135</v>
      </c>
      <c r="AR36" s="21">
        <v>2.0412665548555351</v>
      </c>
      <c r="AS36" s="21">
        <v>-1.0000000000000009</v>
      </c>
      <c r="AT36" s="21">
        <v>-1.0000000000000009</v>
      </c>
      <c r="AU36" s="21">
        <v>0.7146206223096232</v>
      </c>
      <c r="AV36" s="21">
        <v>68.429734155757302</v>
      </c>
      <c r="AW36" s="21">
        <v>70.431044577658199</v>
      </c>
      <c r="AX36" s="21">
        <v>1.1531498016293841E-2</v>
      </c>
      <c r="AY36" s="21">
        <v>5.3505405067916634</v>
      </c>
      <c r="AZ36">
        <v>1496.8237709416514</v>
      </c>
    </row>
    <row r="37" spans="1:52" x14ac:dyDescent="0.25">
      <c r="A37">
        <v>5576</v>
      </c>
      <c r="B37" t="s">
        <v>2733</v>
      </c>
      <c r="C37" s="21">
        <v>5.8855235538843589</v>
      </c>
      <c r="D37" s="21">
        <v>0.11369931509434922</v>
      </c>
      <c r="E37" s="21">
        <v>0.17550385996152623</v>
      </c>
      <c r="F37" s="21">
        <v>0.17873429575451266</v>
      </c>
      <c r="G37" s="21">
        <v>0.21999631430829553</v>
      </c>
      <c r="H37" s="21">
        <v>0</v>
      </c>
      <c r="I37" s="21">
        <v>13.199778858497735</v>
      </c>
      <c r="J37" s="21">
        <v>0.21999631430829553</v>
      </c>
      <c r="K37" s="21">
        <v>-0.99999999999999722</v>
      </c>
      <c r="L37" s="21">
        <v>-0.99999999999999722</v>
      </c>
      <c r="M37" s="21">
        <v>4.3999262861659076</v>
      </c>
      <c r="N37" s="21">
        <v>18.63277433768069</v>
      </c>
      <c r="O37" s="21">
        <v>0.19354100535464933</v>
      </c>
      <c r="P37" s="21">
        <v>0.78971199034260864</v>
      </c>
      <c r="Q37" s="21">
        <v>0.23441329593974589</v>
      </c>
      <c r="R37" s="21">
        <v>0.34541139605492599</v>
      </c>
      <c r="S37" s="21">
        <v>0.23657367086665856</v>
      </c>
      <c r="T37" s="21">
        <v>0.39535921003009267</v>
      </c>
      <c r="U37" s="21">
        <v>-3.3689603975768902E-2</v>
      </c>
      <c r="V37" s="21">
        <v>29.98112761964757</v>
      </c>
      <c r="W37" s="21">
        <v>1.5895684211703831</v>
      </c>
      <c r="X37" s="21">
        <v>-0.99999999999999722</v>
      </c>
      <c r="Y37" s="21">
        <v>-0.99999999999999722</v>
      </c>
      <c r="Z37" s="21">
        <v>31.41070017266312</v>
      </c>
      <c r="AA37" s="21">
        <v>-8.4215162877796346E-2</v>
      </c>
      <c r="AB37" s="21">
        <v>0.11105048629553707</v>
      </c>
      <c r="AC37" s="21">
        <v>0.1166913321212079</v>
      </c>
      <c r="AD37" s="21">
        <v>3.627664926990974</v>
      </c>
      <c r="AE37" s="21">
        <v>-0.99999999999999722</v>
      </c>
      <c r="AF37" s="21">
        <v>-0.99999999999999722</v>
      </c>
      <c r="AG37" s="21">
        <v>-0.99999999999999722</v>
      </c>
      <c r="AH37" s="21">
        <v>8.1984259114982402E-3</v>
      </c>
      <c r="AI37" s="21">
        <v>-3.3689603975768902E-2</v>
      </c>
      <c r="AJ37" s="21">
        <v>-0.16810966967642824</v>
      </c>
      <c r="AK37" s="21">
        <v>0.53417598507069053</v>
      </c>
      <c r="AL37" s="21">
        <v>-0.11263156282784104</v>
      </c>
      <c r="AM37" s="21">
        <v>0.64462365486945572</v>
      </c>
      <c r="AN37" s="21">
        <v>-3.3246489085848943</v>
      </c>
      <c r="AO37" s="21">
        <v>18.454782786596571</v>
      </c>
      <c r="AP37" s="21">
        <v>40.02612287873648</v>
      </c>
      <c r="AQ37" s="21">
        <v>0.90776421627944059</v>
      </c>
      <c r="AR37" s="21">
        <v>1.7615140998169947</v>
      </c>
      <c r="AS37" s="21">
        <v>-0.99999999999999722</v>
      </c>
      <c r="AT37" s="21">
        <v>-0.99999999999999722</v>
      </c>
      <c r="AU37" s="21">
        <v>0.27929489208621378</v>
      </c>
      <c r="AV37" s="21">
        <v>63.872508158447943</v>
      </c>
      <c r="AW37" s="21">
        <v>59.967918260684996</v>
      </c>
      <c r="AX37" s="21">
        <v>0.26621061879501012</v>
      </c>
      <c r="AY37" s="21">
        <v>19.130198211213422</v>
      </c>
      <c r="AZ37">
        <v>1572.8729963352471</v>
      </c>
    </row>
    <row r="38" spans="1:52" x14ac:dyDescent="0.25">
      <c r="A38">
        <v>5638</v>
      </c>
      <c r="B38" t="s">
        <v>2773</v>
      </c>
      <c r="C38" s="21">
        <v>4.3233534323491085</v>
      </c>
      <c r="D38" s="21">
        <v>-8.5608235045905434E-3</v>
      </c>
      <c r="E38" s="21">
        <v>0.2230200858981756</v>
      </c>
      <c r="F38" s="21">
        <v>0.22558692140721315</v>
      </c>
      <c r="G38" s="21">
        <v>0.43966523569411026</v>
      </c>
      <c r="H38" s="21">
        <v>0</v>
      </c>
      <c r="I38" s="21">
        <v>26.379914141646644</v>
      </c>
      <c r="J38" s="21">
        <v>0.43966523569411026</v>
      </c>
      <c r="K38" s="21">
        <v>-1.0000000000000013</v>
      </c>
      <c r="L38" s="21">
        <v>-1.0000000000000013</v>
      </c>
      <c r="M38" s="21">
        <v>8.7933047138822023</v>
      </c>
      <c r="N38" s="21">
        <v>31.039289500880997</v>
      </c>
      <c r="O38" s="21">
        <v>3.436197199535334</v>
      </c>
      <c r="P38" s="21">
        <v>-0.43238198924392945</v>
      </c>
      <c r="Q38" s="21">
        <v>0.19866420770650425</v>
      </c>
      <c r="R38" s="21">
        <v>0.33133622754953468</v>
      </c>
      <c r="S38" s="21">
        <v>0.39636199139489198</v>
      </c>
      <c r="T38" s="21">
        <v>0.57779936125712683</v>
      </c>
      <c r="U38" s="21">
        <v>7.5684863624535022E-3</v>
      </c>
      <c r="V38" s="21">
        <v>34.755003276232706</v>
      </c>
      <c r="W38" s="21">
        <v>2.7191369647866188</v>
      </c>
      <c r="X38" s="21">
        <v>-1.0000000000000013</v>
      </c>
      <c r="Y38" s="21">
        <v>-1.0000000000000013</v>
      </c>
      <c r="Z38" s="21">
        <v>50.613592967570547</v>
      </c>
      <c r="AA38" s="21">
        <v>-6.6955635720711892E-2</v>
      </c>
      <c r="AB38" s="21">
        <v>0.37690489213769263</v>
      </c>
      <c r="AC38" s="21">
        <v>-1.7678049284348976E-2</v>
      </c>
      <c r="AD38" s="21">
        <v>15.234375364449559</v>
      </c>
      <c r="AE38" s="21">
        <v>-1.0000000000000013</v>
      </c>
      <c r="AF38" s="21">
        <v>-1.0000000000000013</v>
      </c>
      <c r="AG38" s="21">
        <v>-1.0000000000000013</v>
      </c>
      <c r="AH38" s="21">
        <v>-1.0971660720697296E-3</v>
      </c>
      <c r="AI38" s="21">
        <v>7.5684863624535022E-3</v>
      </c>
      <c r="AJ38" s="21">
        <v>-0.10470015567096479</v>
      </c>
      <c r="AK38" s="21">
        <v>8.9843247331841056E-2</v>
      </c>
      <c r="AL38" s="21">
        <v>-0.11954718678122661</v>
      </c>
      <c r="AM38" s="21">
        <v>4.8022843834129463E-2</v>
      </c>
      <c r="AN38" s="21">
        <v>-3.5702070691252139</v>
      </c>
      <c r="AO38" s="21">
        <v>1.707813953752167</v>
      </c>
      <c r="AP38" s="21">
        <v>61.686825087951938</v>
      </c>
      <c r="AQ38" s="21">
        <v>1.3193448548577273</v>
      </c>
      <c r="AR38" s="21">
        <v>3.1672083283617423</v>
      </c>
      <c r="AS38" s="21">
        <v>-1.0000000000000013</v>
      </c>
      <c r="AT38" s="21">
        <v>-1.0000000000000013</v>
      </c>
      <c r="AU38" s="21">
        <v>0.44766773733605175</v>
      </c>
      <c r="AV38" s="21">
        <v>84.169945118299182</v>
      </c>
      <c r="AW38" s="21">
        <v>85.02724028970178</v>
      </c>
      <c r="AX38" s="21">
        <v>0.16252498121325151</v>
      </c>
      <c r="AY38" s="21">
        <v>19.675635890726959</v>
      </c>
      <c r="AZ38">
        <v>1445.7316721411048</v>
      </c>
    </row>
    <row r="39" spans="1:52" x14ac:dyDescent="0.25">
      <c r="A39">
        <v>5690</v>
      </c>
      <c r="B39" t="s">
        <v>2807</v>
      </c>
      <c r="C39" s="21">
        <v>5.3853473031186629</v>
      </c>
      <c r="D39" s="21">
        <v>2.1340237168775912E-3</v>
      </c>
      <c r="E39" s="21">
        <v>1.9696871526277289</v>
      </c>
      <c r="F39" s="21">
        <v>1.9734112370852339</v>
      </c>
      <c r="G39" s="21">
        <v>0.1653908482139281</v>
      </c>
      <c r="H39" s="21">
        <v>0</v>
      </c>
      <c r="I39" s="21">
        <v>9.9234508928356906</v>
      </c>
      <c r="J39" s="21">
        <v>0.1653908482139281</v>
      </c>
      <c r="K39" s="21">
        <v>-0.99999999999999745</v>
      </c>
      <c r="L39" s="21">
        <v>-0.99999999999999745</v>
      </c>
      <c r="M39" s="21">
        <v>3.3078169642785631</v>
      </c>
      <c r="N39" s="21">
        <v>17.330034878961214</v>
      </c>
      <c r="O39" s="21">
        <v>0.7196110705508566</v>
      </c>
      <c r="P39" s="21">
        <v>0.53222618622170859</v>
      </c>
      <c r="Q39" s="21">
        <v>0.16426288826308097</v>
      </c>
      <c r="R39" s="21">
        <v>0.33261753734903504</v>
      </c>
      <c r="S39" s="21">
        <v>0.41975378835388033</v>
      </c>
      <c r="T39" s="21">
        <v>0.40561151151996344</v>
      </c>
      <c r="U39" s="21">
        <v>-1.6228917425961435E-2</v>
      </c>
      <c r="V39" s="21">
        <v>38.976125271396789</v>
      </c>
      <c r="W39" s="21">
        <v>2.1979260754062198</v>
      </c>
      <c r="X39" s="21">
        <v>-0.99999999999999745</v>
      </c>
      <c r="Y39" s="21">
        <v>-0.99999999999999745</v>
      </c>
      <c r="Z39" s="21">
        <v>90.987777976657753</v>
      </c>
      <c r="AA39" s="21">
        <v>0.49597467925095229</v>
      </c>
      <c r="AB39" s="21">
        <v>0.23517014444082751</v>
      </c>
      <c r="AC39" s="21">
        <v>0.2967401073766136</v>
      </c>
      <c r="AD39" s="21">
        <v>51.663099300383422</v>
      </c>
      <c r="AE39" s="21">
        <v>-0.99999999999999745</v>
      </c>
      <c r="AF39" s="21">
        <v>-0.99999999999999745</v>
      </c>
      <c r="AG39" s="21">
        <v>-0.99999999999999745</v>
      </c>
      <c r="AH39" s="21">
        <v>-2.148736391783492E-3</v>
      </c>
      <c r="AI39" s="21">
        <v>-1.6228917425961435E-2</v>
      </c>
      <c r="AJ39" s="21">
        <v>8.1054855059265435E-2</v>
      </c>
      <c r="AK39" s="21">
        <v>-6.3114623718867613E-2</v>
      </c>
      <c r="AL39" s="21">
        <v>5.4631357038635038E-2</v>
      </c>
      <c r="AM39" s="21">
        <v>0.67659204122396521</v>
      </c>
      <c r="AN39" s="21">
        <v>1.7459289496802259</v>
      </c>
      <c r="AO39" s="21">
        <v>16.624357163586762</v>
      </c>
      <c r="AP39" s="21">
        <v>49.138587610961039</v>
      </c>
      <c r="AQ39" s="21">
        <v>1.1444730381479764</v>
      </c>
      <c r="AR39" s="21">
        <v>2.3669573165611659</v>
      </c>
      <c r="AS39" s="21">
        <v>-0.99999999999999745</v>
      </c>
      <c r="AT39" s="21">
        <v>-0.99999999999999745</v>
      </c>
      <c r="AU39" s="21">
        <v>2.1478150197627017</v>
      </c>
      <c r="AV39" s="21">
        <v>125.29267766781339</v>
      </c>
      <c r="AW39" s="21">
        <v>123.67981386119071</v>
      </c>
      <c r="AX39" s="21">
        <v>0.39012578747456511</v>
      </c>
      <c r="AY39" s="21">
        <v>50.888012459900558</v>
      </c>
      <c r="AZ39">
        <v>1510.003892095232</v>
      </c>
    </row>
    <row r="40" spans="1:52" x14ac:dyDescent="0.25">
      <c r="A40">
        <v>5809</v>
      </c>
      <c r="B40" t="s">
        <v>2869</v>
      </c>
      <c r="C40" s="21">
        <v>3.9712669119682862</v>
      </c>
      <c r="D40" s="21">
        <v>-7.6249632473852441E-2</v>
      </c>
      <c r="E40" s="21">
        <v>-0.32111931820099743</v>
      </c>
      <c r="F40" s="21">
        <v>-0.32325064455080244</v>
      </c>
      <c r="G40" s="21">
        <v>0.26856217893086975</v>
      </c>
      <c r="H40" s="21">
        <v>0</v>
      </c>
      <c r="I40" s="21">
        <v>16.113730735852194</v>
      </c>
      <c r="J40" s="21">
        <v>0.26856217893086975</v>
      </c>
      <c r="K40" s="21">
        <v>-0.99999999999999756</v>
      </c>
      <c r="L40" s="21">
        <v>-0.99999999999999756</v>
      </c>
      <c r="M40" s="21">
        <v>5.371243578617392</v>
      </c>
      <c r="N40" s="21">
        <v>20.174485679575334</v>
      </c>
      <c r="O40" s="21">
        <v>0.71680146173650583</v>
      </c>
      <c r="P40" s="21">
        <v>-0.41499360154610393</v>
      </c>
      <c r="Q40" s="21">
        <v>-4.8301492899269494E-2</v>
      </c>
      <c r="R40" s="21">
        <v>0.32762754156584933</v>
      </c>
      <c r="S40" s="21">
        <v>0.15073362033820559</v>
      </c>
      <c r="T40" s="21">
        <v>-0.2658062846625272</v>
      </c>
      <c r="U40" s="21">
        <v>-9.7067081123886467E-3</v>
      </c>
      <c r="V40" s="21">
        <v>-3.3051399344488086</v>
      </c>
      <c r="W40" s="21">
        <v>-1.060277526470736</v>
      </c>
      <c r="X40" s="21">
        <v>-0.99999999999999756</v>
      </c>
      <c r="Y40" s="21">
        <v>-0.99999999999999756</v>
      </c>
      <c r="Z40" s="21">
        <v>23.572126255686275</v>
      </c>
      <c r="AA40" s="21">
        <v>0.3357110879220937</v>
      </c>
      <c r="AB40" s="21">
        <v>0.1860932538649705</v>
      </c>
      <c r="AC40" s="21">
        <v>-6.1506477695329721E-2</v>
      </c>
      <c r="AD40" s="21">
        <v>25.335120957084762</v>
      </c>
      <c r="AE40" s="21">
        <v>-0.99999999999999756</v>
      </c>
      <c r="AF40" s="21">
        <v>-0.99999999999999756</v>
      </c>
      <c r="AG40" s="21">
        <v>-0.99999999999999756</v>
      </c>
      <c r="AH40" s="21">
        <v>-1.3531768687945414E-2</v>
      </c>
      <c r="AI40" s="21">
        <v>-9.7067081123886467E-3</v>
      </c>
      <c r="AJ40" s="21">
        <v>0.10851211769892401</v>
      </c>
      <c r="AK40" s="21">
        <v>0.35851652936108169</v>
      </c>
      <c r="AL40" s="21">
        <v>-0.22789989077998135</v>
      </c>
      <c r="AM40" s="21">
        <v>-2.4845984972434683E-2</v>
      </c>
      <c r="AN40" s="21">
        <v>-5.3718047903267392</v>
      </c>
      <c r="AO40" s="21">
        <v>1.3883011318163714</v>
      </c>
      <c r="AP40" s="21">
        <v>14.871284964387332</v>
      </c>
      <c r="AQ40" s="21">
        <v>0.22631444920885785</v>
      </c>
      <c r="AR40" s="21">
        <v>-0.76029836992986699</v>
      </c>
      <c r="AS40" s="21">
        <v>-0.99999999999999756</v>
      </c>
      <c r="AT40" s="21">
        <v>-0.99999999999999756</v>
      </c>
      <c r="AU40" s="21">
        <v>-0.28403514191576823</v>
      </c>
      <c r="AV40" s="21">
        <v>48.15931204127817</v>
      </c>
      <c r="AW40" s="21">
        <v>47.37542447266101</v>
      </c>
      <c r="AX40" s="21">
        <v>7.3182136683232174E-2</v>
      </c>
      <c r="AY40" s="21">
        <v>20.035471034781846</v>
      </c>
      <c r="AZ40">
        <v>1459.5234923747646</v>
      </c>
    </row>
    <row r="41" spans="1:52" x14ac:dyDescent="0.25">
      <c r="A41">
        <v>5837</v>
      </c>
      <c r="B41" t="s">
        <v>2891</v>
      </c>
      <c r="C41" s="21">
        <v>3.9941417827619752</v>
      </c>
      <c r="D41" s="21">
        <v>7.5042424920064937E-2</v>
      </c>
      <c r="E41" s="21">
        <v>-0.24202207780638069</v>
      </c>
      <c r="F41" s="21">
        <v>-0.22969641774006114</v>
      </c>
      <c r="G41" s="21">
        <v>0.10182382784487747</v>
      </c>
      <c r="H41" s="21">
        <v>0</v>
      </c>
      <c r="I41" s="21">
        <v>6.1094296706926485</v>
      </c>
      <c r="J41" s="21">
        <v>0.10182382784487747</v>
      </c>
      <c r="K41" s="21">
        <v>-0.99999999999999911</v>
      </c>
      <c r="L41" s="21">
        <v>-0.99999999999999911</v>
      </c>
      <c r="M41" s="21">
        <v>2.0364765568975507</v>
      </c>
      <c r="N41" s="21">
        <v>9.6662529004953388</v>
      </c>
      <c r="O41" s="21">
        <v>21.67822161629303</v>
      </c>
      <c r="P41" s="21">
        <v>0.68864027300210218</v>
      </c>
      <c r="Q41" s="21">
        <v>2.2771176809218612</v>
      </c>
      <c r="R41" s="21">
        <v>0.33651036651927418</v>
      </c>
      <c r="S41" s="21">
        <v>0.36764142425898638</v>
      </c>
      <c r="T41" s="21">
        <v>-0.16271557521698984</v>
      </c>
      <c r="U41" s="21">
        <v>-2.4294071694044787E-2</v>
      </c>
      <c r="V41" s="21">
        <v>16.953076052594156</v>
      </c>
      <c r="W41" s="21">
        <v>-0.18041786843846935</v>
      </c>
      <c r="X41" s="21">
        <v>-0.99999999999999911</v>
      </c>
      <c r="Y41" s="21">
        <v>-0.99999999999999911</v>
      </c>
      <c r="Z41" s="21">
        <v>33.504564028121237</v>
      </c>
      <c r="AA41" s="21">
        <v>0.28023277826315407</v>
      </c>
      <c r="AB41" s="21">
        <v>9.2227558335978496E-2</v>
      </c>
      <c r="AC41" s="21">
        <v>-4.7628782364539095E-2</v>
      </c>
      <c r="AD41" s="21">
        <v>15.074421184310395</v>
      </c>
      <c r="AE41" s="21">
        <v>-0.99999999999999911</v>
      </c>
      <c r="AF41" s="21">
        <v>-0.99999999999999911</v>
      </c>
      <c r="AG41" s="21">
        <v>-0.99999999999999911</v>
      </c>
      <c r="AH41" s="21">
        <v>-9.3674677101557757E-4</v>
      </c>
      <c r="AI41" s="21">
        <v>-2.4294071694044787E-2</v>
      </c>
      <c r="AJ41" s="21">
        <v>0.19810260418951373</v>
      </c>
      <c r="AK41" s="21">
        <v>-4.4139658201414078E-2</v>
      </c>
      <c r="AL41" s="21">
        <v>1.0427178774996346</v>
      </c>
      <c r="AM41" s="21">
        <v>-0.12121008714302683</v>
      </c>
      <c r="AN41" s="21">
        <v>27.167552278841701</v>
      </c>
      <c r="AO41" s="21">
        <v>-3.3600427899860001</v>
      </c>
      <c r="AP41" s="21">
        <v>22.024897689418399</v>
      </c>
      <c r="AQ41" s="21">
        <v>0.50533777598144192</v>
      </c>
      <c r="AR41" s="21">
        <v>-9.4397890215603131E-2</v>
      </c>
      <c r="AS41" s="21">
        <v>-0.99999999999999911</v>
      </c>
      <c r="AT41" s="21">
        <v>-0.99999999999999911</v>
      </c>
      <c r="AU41" s="21">
        <v>2.0033971226688649</v>
      </c>
      <c r="AV41" s="21">
        <v>38.289349678075467</v>
      </c>
      <c r="AW41" s="21">
        <v>35.611109849741851</v>
      </c>
      <c r="AX41" s="21">
        <v>-0.22462542476892375</v>
      </c>
      <c r="AY41" s="21">
        <v>-68.513634531313059</v>
      </c>
      <c r="AZ41">
        <v>1381.6883407409191</v>
      </c>
    </row>
    <row r="42" spans="1:52" x14ac:dyDescent="0.25">
      <c r="A42">
        <v>5906</v>
      </c>
      <c r="B42" t="s">
        <v>2940</v>
      </c>
      <c r="C42" s="21">
        <v>4.6974184883584025</v>
      </c>
      <c r="D42" s="21">
        <v>-6.1841322186396638E-2</v>
      </c>
      <c r="E42" s="21">
        <v>-7.2305244140812186E-2</v>
      </c>
      <c r="F42" s="21">
        <v>-7.2759347806880134E-2</v>
      </c>
      <c r="G42" s="21">
        <v>-0.14055666838292274</v>
      </c>
      <c r="H42" s="21">
        <v>0</v>
      </c>
      <c r="I42" s="21">
        <v>-8.4334001029753534</v>
      </c>
      <c r="J42" s="21">
        <v>-0.14055666838292274</v>
      </c>
      <c r="K42" s="21">
        <v>-0.99999999999999911</v>
      </c>
      <c r="L42" s="21">
        <v>-0.99999999999999911</v>
      </c>
      <c r="M42" s="21">
        <v>-2.8111333676584529</v>
      </c>
      <c r="N42" s="21">
        <v>-3.4355839300403508</v>
      </c>
      <c r="O42" s="21">
        <v>-0.58244278242580438</v>
      </c>
      <c r="P42" s="21">
        <v>-5.6908818672240506E-2</v>
      </c>
      <c r="Q42" s="21">
        <v>-3.9210123442778154E-2</v>
      </c>
      <c r="R42" s="21">
        <v>0.32774585812924567</v>
      </c>
      <c r="S42" s="21">
        <v>0.33889805225560909</v>
      </c>
      <c r="T42" s="21">
        <v>-2.8729240086231195E-2</v>
      </c>
      <c r="U42" s="21">
        <v>-2.5389543686341661E-2</v>
      </c>
      <c r="V42" s="21">
        <v>29.511576243516831</v>
      </c>
      <c r="W42" s="21">
        <v>0.57364444220845745</v>
      </c>
      <c r="X42" s="21">
        <v>-0.99999999999999911</v>
      </c>
      <c r="Y42" s="21">
        <v>-0.99999999999999911</v>
      </c>
      <c r="Z42" s="21">
        <v>21.578716634580214</v>
      </c>
      <c r="AA42" s="21">
        <v>-3.5684318995547339E-2</v>
      </c>
      <c r="AB42" s="21">
        <v>-0.16321522859477164</v>
      </c>
      <c r="AC42" s="21">
        <v>-2.9686257117039247E-2</v>
      </c>
      <c r="AD42" s="21">
        <v>-9.3315723516801974</v>
      </c>
      <c r="AE42" s="21">
        <v>-0.99999999999999911</v>
      </c>
      <c r="AF42" s="21">
        <v>-0.99999999999999911</v>
      </c>
      <c r="AG42" s="21">
        <v>-0.99999999999999911</v>
      </c>
      <c r="AH42" s="21">
        <v>-9.1536857723974047E-3</v>
      </c>
      <c r="AI42" s="21">
        <v>-2.5389543686341661E-2</v>
      </c>
      <c r="AJ42" s="21">
        <v>0.284488670650349</v>
      </c>
      <c r="AK42" s="21">
        <v>-4.5356609689651634E-2</v>
      </c>
      <c r="AL42" s="21">
        <v>0.52120233963780382</v>
      </c>
      <c r="AM42" s="21">
        <v>-0.16479590224797816</v>
      </c>
      <c r="AN42" s="21">
        <v>14.256431389114942</v>
      </c>
      <c r="AO42" s="21">
        <v>-4.1506101495658143</v>
      </c>
      <c r="AP42" s="21">
        <v>22.943057908984755</v>
      </c>
      <c r="AQ42" s="21">
        <v>0.63374099015578722</v>
      </c>
      <c r="AR42" s="21">
        <v>0.4614918629124623</v>
      </c>
      <c r="AS42" s="21">
        <v>-0.99999999999999911</v>
      </c>
      <c r="AT42" s="21">
        <v>-0.99999999999999911</v>
      </c>
      <c r="AU42" s="21">
        <v>-3.2845356618552188E-2</v>
      </c>
      <c r="AV42" s="21">
        <v>16.72687747705675</v>
      </c>
      <c r="AW42" s="21">
        <v>14.418401558653326</v>
      </c>
      <c r="AX42" s="21">
        <v>-0.13388302124198409</v>
      </c>
      <c r="AY42" s="21">
        <v>-97.080181738696751</v>
      </c>
      <c r="AZ42">
        <v>1291.8593114325008</v>
      </c>
    </row>
    <row r="43" spans="1:52" x14ac:dyDescent="0.25">
      <c r="A43">
        <v>5935</v>
      </c>
      <c r="B43" t="s">
        <v>2962</v>
      </c>
      <c r="C43" s="21">
        <v>1.9513995482824642</v>
      </c>
      <c r="D43" s="21">
        <v>-9.2277830937357752E-2</v>
      </c>
      <c r="E43" s="21">
        <v>-0.13344185194233618</v>
      </c>
      <c r="F43" s="21">
        <v>-0.13982406600483177</v>
      </c>
      <c r="G43" s="21">
        <v>0.22167735219122781</v>
      </c>
      <c r="H43" s="21">
        <v>0</v>
      </c>
      <c r="I43" s="21">
        <v>13.300641131473673</v>
      </c>
      <c r="J43" s="21">
        <v>0.22167735219122781</v>
      </c>
      <c r="K43" s="21">
        <v>-1.0000000000000033</v>
      </c>
      <c r="L43" s="21">
        <v>-1.0000000000000033</v>
      </c>
      <c r="M43" s="21">
        <v>4.4335470438245581</v>
      </c>
      <c r="N43" s="21">
        <v>15.552751875338322</v>
      </c>
      <c r="O43" s="21">
        <v>-0.99953476112921447</v>
      </c>
      <c r="P43" s="21">
        <v>-0.54410659099021574</v>
      </c>
      <c r="Q43" s="21">
        <v>-0.27887338116891291</v>
      </c>
      <c r="R43" s="21">
        <v>0.32474187314225406</v>
      </c>
      <c r="S43" s="21">
        <v>0.16883925672240221</v>
      </c>
      <c r="T43" s="21">
        <v>-0.16837456881385454</v>
      </c>
      <c r="U43" s="21">
        <v>1.2001382048241135E-2</v>
      </c>
      <c r="V43" s="21">
        <v>3.899078698613859</v>
      </c>
      <c r="W43" s="21">
        <v>-0.45273804514774074</v>
      </c>
      <c r="X43" s="21">
        <v>-1.0000000000000033</v>
      </c>
      <c r="Y43" s="21">
        <v>-1.0000000000000033</v>
      </c>
      <c r="Z43" s="21">
        <v>3.0186819183525126</v>
      </c>
      <c r="AA43" s="21">
        <v>-0.16069987494972951</v>
      </c>
      <c r="AB43" s="21">
        <v>0.40086999802919765</v>
      </c>
      <c r="AC43" s="21">
        <v>-0.33568150056875196</v>
      </c>
      <c r="AD43" s="21">
        <v>-2.2990814538106594</v>
      </c>
      <c r="AE43" s="21">
        <v>-1.0000000000000033</v>
      </c>
      <c r="AF43" s="21">
        <v>-1.0000000000000033</v>
      </c>
      <c r="AG43" s="21">
        <v>-1.0000000000000033</v>
      </c>
      <c r="AH43" s="21">
        <v>1.617844345261727E-3</v>
      </c>
      <c r="AI43" s="21">
        <v>1.2001382048241135E-2</v>
      </c>
      <c r="AJ43" s="21">
        <v>0.27265256550503231</v>
      </c>
      <c r="AK43" s="21">
        <v>-0.10858691539506776</v>
      </c>
      <c r="AL43" s="21">
        <v>0.24613524123959532</v>
      </c>
      <c r="AM43" s="21">
        <v>9.3582539107642165E-2</v>
      </c>
      <c r="AN43" s="21">
        <v>7.2851703990246195</v>
      </c>
      <c r="AO43" s="21">
        <v>2.0281023602061445</v>
      </c>
      <c r="AP43" s="21">
        <v>19.401329625412785</v>
      </c>
      <c r="AQ43" s="21">
        <v>0.36225459955955142</v>
      </c>
      <c r="AR43" s="21">
        <v>-0.19752788577310054</v>
      </c>
      <c r="AS43" s="21">
        <v>-1.0000000000000033</v>
      </c>
      <c r="AT43" s="21">
        <v>-1.0000000000000033</v>
      </c>
      <c r="AU43" s="21">
        <v>-0.32528647133279548</v>
      </c>
      <c r="AV43" s="21">
        <v>23.827540141938339</v>
      </c>
      <c r="AW43" s="21">
        <v>25.548259481576046</v>
      </c>
      <c r="AX43" s="21">
        <v>1.9798627882707014E-2</v>
      </c>
      <c r="AY43" s="21">
        <v>-22.598354714819436</v>
      </c>
      <c r="AZ43">
        <v>1335.2791381396296</v>
      </c>
    </row>
    <row r="44" spans="1:52" x14ac:dyDescent="0.25">
      <c r="A44">
        <v>5991</v>
      </c>
      <c r="B44" t="s">
        <v>1851</v>
      </c>
      <c r="C44" s="21">
        <v>4.1814372806059126</v>
      </c>
      <c r="D44" s="21">
        <v>-6.0541583838429579E-3</v>
      </c>
      <c r="E44" s="21">
        <v>5.2906446296293229E-2</v>
      </c>
      <c r="F44" s="21">
        <v>5.017516761195482E-2</v>
      </c>
      <c r="G44" s="21">
        <v>-0.29743309253634803</v>
      </c>
      <c r="H44" s="21">
        <v>0</v>
      </c>
      <c r="I44" s="21">
        <v>-17.845985552180867</v>
      </c>
      <c r="J44" s="21">
        <v>-0.29743309253634803</v>
      </c>
      <c r="K44" s="21">
        <v>-0.999999999999997</v>
      </c>
      <c r="L44" s="21">
        <v>-0.999999999999997</v>
      </c>
      <c r="M44" s="21">
        <v>-5.9486618507269551</v>
      </c>
      <c r="N44" s="21">
        <v>-13.647760708064242</v>
      </c>
      <c r="O44" s="21">
        <v>0.64442083006127082</v>
      </c>
      <c r="P44" s="21">
        <v>-0.49758095978038808</v>
      </c>
      <c r="Q44" s="21">
        <v>-8.0077186286753782E-2</v>
      </c>
      <c r="R44" s="21">
        <v>0.3328789953679902</v>
      </c>
      <c r="S44" s="21">
        <v>0.38781890331518537</v>
      </c>
      <c r="T44" s="21">
        <v>-7.1650817867775635E-2</v>
      </c>
      <c r="U44" s="21">
        <v>-5.129462102401415E-2</v>
      </c>
      <c r="V44" s="21">
        <v>35.8621525344292</v>
      </c>
      <c r="W44" s="21">
        <v>0.48251110746433634</v>
      </c>
      <c r="X44" s="21">
        <v>-0.999999999999997</v>
      </c>
      <c r="Y44" s="21">
        <v>-0.999999999999997</v>
      </c>
      <c r="Z44" s="21">
        <v>61.377805187919009</v>
      </c>
      <c r="AA44" s="21">
        <v>0.18760505519188039</v>
      </c>
      <c r="AB44" s="21">
        <v>0.18648415291000342</v>
      </c>
      <c r="AC44" s="21">
        <v>0.1441523000664344</v>
      </c>
      <c r="AD44" s="21">
        <v>25.724385593837432</v>
      </c>
      <c r="AE44" s="21">
        <v>-0.999999999999997</v>
      </c>
      <c r="AF44" s="21">
        <v>-0.999999999999997</v>
      </c>
      <c r="AG44" s="21">
        <v>-0.999999999999997</v>
      </c>
      <c r="AH44" s="21">
        <v>-5.3370433695217078E-4</v>
      </c>
      <c r="AI44" s="21">
        <v>-5.129462102401415E-2</v>
      </c>
      <c r="AJ44" s="21">
        <v>3.286764401031525E-2</v>
      </c>
      <c r="AK44" s="21">
        <v>-6.2733731074917531E-2</v>
      </c>
      <c r="AL44" s="21">
        <v>-0.19091131596783628</v>
      </c>
      <c r="AM44" s="21">
        <v>-0.14964535409048968</v>
      </c>
      <c r="AN44" s="21">
        <v>-4.5909016016672286</v>
      </c>
      <c r="AO44" s="21">
        <v>-4.072345585113939</v>
      </c>
      <c r="AP44" s="21">
        <v>17.849309791368789</v>
      </c>
      <c r="AQ44" s="21">
        <v>0.59585420572892644</v>
      </c>
      <c r="AR44" s="21">
        <v>0.18253660635467531</v>
      </c>
      <c r="AS44" s="21">
        <v>-0.999999999999997</v>
      </c>
      <c r="AT44" s="21">
        <v>-0.999999999999997</v>
      </c>
      <c r="AU44" s="21">
        <v>-3.698151707602923E-2</v>
      </c>
      <c r="AV44" s="21">
        <v>43.412973380177959</v>
      </c>
      <c r="AW44" s="21">
        <v>38.235835299649537</v>
      </c>
      <c r="AX44" s="21">
        <v>-0.20015567353300037</v>
      </c>
      <c r="AY44" s="21">
        <v>-47.858348485491035</v>
      </c>
      <c r="AZ44">
        <v>1359.4555443819902</v>
      </c>
    </row>
    <row r="45" spans="1:52" x14ac:dyDescent="0.25">
      <c r="A45">
        <v>6164</v>
      </c>
      <c r="B45" t="s">
        <v>3130</v>
      </c>
      <c r="C45" s="21">
        <v>4.8637027200037197</v>
      </c>
      <c r="D45" s="21">
        <v>-8.0530207065161841E-2</v>
      </c>
      <c r="E45" s="21">
        <v>-0.11889880215951527</v>
      </c>
      <c r="F45" s="21">
        <v>-0.12698657679455302</v>
      </c>
      <c r="G45" s="21">
        <v>0.16580321892470182</v>
      </c>
      <c r="H45" s="21">
        <v>0</v>
      </c>
      <c r="I45" s="21">
        <v>9.9481931354821125</v>
      </c>
      <c r="J45" s="21">
        <v>0.16580321892470182</v>
      </c>
      <c r="K45" s="21">
        <v>-1.0000000000000007</v>
      </c>
      <c r="L45" s="21">
        <v>-1.0000000000000007</v>
      </c>
      <c r="M45" s="21">
        <v>3.3160643784940369</v>
      </c>
      <c r="N45" s="21">
        <v>15.019579393583244</v>
      </c>
      <c r="O45" s="21">
        <v>0.83178116169205263</v>
      </c>
      <c r="P45" s="21">
        <v>-1.0214419785516931</v>
      </c>
      <c r="Q45" s="21">
        <v>-0.17709719101730723</v>
      </c>
      <c r="R45" s="21">
        <v>0.32919513077262158</v>
      </c>
      <c r="S45" s="21">
        <v>0.33548868341474064</v>
      </c>
      <c r="T45" s="21">
        <v>0.13183962770404617</v>
      </c>
      <c r="U45" s="21">
        <v>-3.992582970315138E-2</v>
      </c>
      <c r="V45" s="21">
        <v>23.083169636224927</v>
      </c>
      <c r="W45" s="21">
        <v>0.81851355552165117</v>
      </c>
      <c r="X45" s="21">
        <v>-1.0000000000000007</v>
      </c>
      <c r="Y45" s="21">
        <v>-1.0000000000000007</v>
      </c>
      <c r="Z45" s="21">
        <v>26.551597213288673</v>
      </c>
      <c r="AA45" s="21">
        <v>-0.17521415448400088</v>
      </c>
      <c r="AB45" s="21">
        <v>0.11657787926032952</v>
      </c>
      <c r="AC45" s="21">
        <v>6.8127180799239934E-2</v>
      </c>
      <c r="AD45" s="21">
        <v>2.3559073441279637</v>
      </c>
      <c r="AE45" s="21">
        <v>-1.0000000000000007</v>
      </c>
      <c r="AF45" s="21">
        <v>-1.0000000000000007</v>
      </c>
      <c r="AG45" s="21">
        <v>-1.0000000000000007</v>
      </c>
      <c r="AH45" s="21">
        <v>-2.290659899329273E-3</v>
      </c>
      <c r="AI45" s="21">
        <v>-3.992582970315138E-2</v>
      </c>
      <c r="AJ45" s="21">
        <v>0.23604135453406166</v>
      </c>
      <c r="AK45" s="21">
        <v>0.10979610356059395</v>
      </c>
      <c r="AL45" s="21">
        <v>-0.11037376959914112</v>
      </c>
      <c r="AM45" s="21">
        <v>-3.7284548433549031E-2</v>
      </c>
      <c r="AN45" s="21">
        <v>-1.7549854777558542</v>
      </c>
      <c r="AO45" s="21">
        <v>-0.20728518258811879</v>
      </c>
      <c r="AP45" s="21">
        <v>34.703903127487969</v>
      </c>
      <c r="AQ45" s="21">
        <v>0.77562529992680684</v>
      </c>
      <c r="AR45" s="21">
        <v>1.009791303754846</v>
      </c>
      <c r="AS45" s="21">
        <v>-1.0000000000000007</v>
      </c>
      <c r="AT45" s="21">
        <v>-1.0000000000000007</v>
      </c>
      <c r="AU45" s="21">
        <v>-0.23312040859234637</v>
      </c>
      <c r="AV45" s="21">
        <v>43.816233306279784</v>
      </c>
      <c r="AW45" s="21">
        <v>40.148736086116536</v>
      </c>
      <c r="AX45" s="21">
        <v>0.2215354509901053</v>
      </c>
      <c r="AY45" s="21">
        <v>-5.2889956381780667</v>
      </c>
      <c r="AZ45">
        <v>1370.6881068419018</v>
      </c>
    </row>
    <row r="46" spans="1:52" x14ac:dyDescent="0.25">
      <c r="A46">
        <v>6317</v>
      </c>
      <c r="B46" t="s">
        <v>3195</v>
      </c>
      <c r="C46" s="21">
        <v>3.7583558045619894</v>
      </c>
      <c r="D46" s="21">
        <v>-1.3523295053968945E-2</v>
      </c>
      <c r="E46" s="21">
        <v>1.2721854105098951</v>
      </c>
      <c r="F46" s="21">
        <v>1.2725793662672773</v>
      </c>
      <c r="G46" s="21">
        <v>-0.13384970508268884</v>
      </c>
      <c r="H46" s="21">
        <v>0</v>
      </c>
      <c r="I46" s="21">
        <v>-8.0309823049613236</v>
      </c>
      <c r="J46" s="21">
        <v>-0.13384970508268884</v>
      </c>
      <c r="K46" s="21">
        <v>-1.0000000000000018</v>
      </c>
      <c r="L46" s="21">
        <v>-1.0000000000000018</v>
      </c>
      <c r="M46" s="21">
        <v>-2.6769941016537757</v>
      </c>
      <c r="N46" s="21">
        <v>-2.8926448890354552</v>
      </c>
      <c r="O46" s="21">
        <v>2.3468353728827456</v>
      </c>
      <c r="P46" s="21">
        <v>-0.34373438965529635</v>
      </c>
      <c r="Q46" s="21">
        <v>8.8991977882500864E-2</v>
      </c>
      <c r="R46" s="21">
        <v>0.33101613515093808</v>
      </c>
      <c r="S46" s="21">
        <v>0.27985590847423436</v>
      </c>
      <c r="T46" s="21">
        <v>-4.1934157775435764E-2</v>
      </c>
      <c r="U46" s="21">
        <v>1.8346707390012916E-3</v>
      </c>
      <c r="V46" s="21">
        <v>28.008831943608413</v>
      </c>
      <c r="W46" s="21">
        <v>0.54377014592845241</v>
      </c>
      <c r="X46" s="21">
        <v>-1.0000000000000018</v>
      </c>
      <c r="Y46" s="21">
        <v>-1.0000000000000018</v>
      </c>
      <c r="Z46" s="21">
        <v>15.98710499806095</v>
      </c>
      <c r="AA46" s="21">
        <v>-5.9435276614125104E-3</v>
      </c>
      <c r="AB46" s="21">
        <v>-0.21589225213466062</v>
      </c>
      <c r="AC46" s="21">
        <v>-4.0731196717694471E-2</v>
      </c>
      <c r="AD46" s="21">
        <v>-12.524582607353279</v>
      </c>
      <c r="AE46" s="21">
        <v>-1.0000000000000018</v>
      </c>
      <c r="AF46" s="21">
        <v>-1.0000000000000018</v>
      </c>
      <c r="AG46" s="21">
        <v>-1.0000000000000018</v>
      </c>
      <c r="AH46" s="21">
        <v>-1.5883800001215663E-3</v>
      </c>
      <c r="AI46" s="21">
        <v>1.8346707390012916E-3</v>
      </c>
      <c r="AJ46" s="21">
        <v>4.5129281817886821E-2</v>
      </c>
      <c r="AK46" s="21">
        <v>8.001436877216285E-2</v>
      </c>
      <c r="AL46" s="21">
        <v>-0.28790950225562384</v>
      </c>
      <c r="AM46" s="21">
        <v>-7.8794306485298338E-2</v>
      </c>
      <c r="AN46" s="21">
        <v>-7.0285242444838625</v>
      </c>
      <c r="AO46" s="21">
        <v>-1.5133527210889415</v>
      </c>
      <c r="AP46" s="21">
        <v>20.514600848965067</v>
      </c>
      <c r="AQ46" s="21">
        <v>0.57687891712462536</v>
      </c>
      <c r="AR46" s="21">
        <v>0.4180957200797481</v>
      </c>
      <c r="AS46" s="21">
        <v>-1.0000000000000018</v>
      </c>
      <c r="AT46" s="21">
        <v>-1.0000000000000018</v>
      </c>
      <c r="AU46" s="21">
        <v>1.3843448866939994</v>
      </c>
      <c r="AV46" s="21">
        <v>12.368036971387202</v>
      </c>
      <c r="AW46" s="21">
        <v>12.638765238001875</v>
      </c>
      <c r="AX46" s="21">
        <v>-9.9201989297805424E-2</v>
      </c>
      <c r="AY46" s="21">
        <v>-60.344385867126512</v>
      </c>
      <c r="AZ46">
        <v>1323.7773816837639</v>
      </c>
    </row>
    <row r="47" spans="1:52" x14ac:dyDescent="0.25">
      <c r="A47">
        <v>6320</v>
      </c>
      <c r="B47" t="s">
        <v>3198</v>
      </c>
      <c r="C47" s="21">
        <v>3.7887670547661845</v>
      </c>
      <c r="D47" s="21">
        <v>-1.8402658296958363E-2</v>
      </c>
      <c r="E47" s="21">
        <v>-0.38866134763560073</v>
      </c>
      <c r="F47" s="21">
        <v>-0.39034531391573501</v>
      </c>
      <c r="G47" s="21">
        <v>6.6493582444859728E-2</v>
      </c>
      <c r="H47" s="21">
        <v>0</v>
      </c>
      <c r="I47" s="21">
        <v>3.9896149466915825</v>
      </c>
      <c r="J47" s="21">
        <v>6.6493582444859728E-2</v>
      </c>
      <c r="K47" s="21">
        <v>-0.99999999999999722</v>
      </c>
      <c r="L47" s="21">
        <v>-0.99999999999999722</v>
      </c>
      <c r="M47" s="21">
        <v>1.3298716488971951</v>
      </c>
      <c r="N47" s="21">
        <v>7.4700115679150558</v>
      </c>
      <c r="O47" s="21">
        <v>0.1529958549744064</v>
      </c>
      <c r="P47" s="21">
        <v>-0.27537002649647019</v>
      </c>
      <c r="Q47" s="21">
        <v>-4.191507180101809E-2</v>
      </c>
      <c r="R47" s="21">
        <v>0.33208057478068442</v>
      </c>
      <c r="S47" s="21">
        <v>0.29729528470720679</v>
      </c>
      <c r="T47" s="21">
        <v>0.21022353423017917</v>
      </c>
      <c r="U47" s="21">
        <v>-1.8839111189128257E-2</v>
      </c>
      <c r="V47" s="21">
        <v>30.036291144025011</v>
      </c>
      <c r="W47" s="21">
        <v>1.2595118762539725</v>
      </c>
      <c r="X47" s="21">
        <v>-0.99999999999999722</v>
      </c>
      <c r="Y47" s="21">
        <v>-0.99999999999999722</v>
      </c>
      <c r="Z47" s="21">
        <v>45.852235879911504</v>
      </c>
      <c r="AA47" s="21">
        <v>-3.6722908186063996E-2</v>
      </c>
      <c r="AB47" s="21">
        <v>1.9473548257759064E-2</v>
      </c>
      <c r="AC47" s="21">
        <v>0.3188724134900407</v>
      </c>
      <c r="AD47" s="21">
        <v>15.541977900844268</v>
      </c>
      <c r="AE47" s="21">
        <v>-0.99999999999999722</v>
      </c>
      <c r="AF47" s="21">
        <v>-0.99999999999999722</v>
      </c>
      <c r="AG47" s="21">
        <v>-0.99999999999999722</v>
      </c>
      <c r="AH47" s="21">
        <v>-5.5110493338900238E-3</v>
      </c>
      <c r="AI47" s="21">
        <v>-1.8839111189128257E-2</v>
      </c>
      <c r="AJ47" s="21">
        <v>-0.12125359053365932</v>
      </c>
      <c r="AK47" s="21">
        <v>0.1075478692827871</v>
      </c>
      <c r="AL47" s="21">
        <v>-0.13594060690508661</v>
      </c>
      <c r="AM47" s="21">
        <v>0.18250375387486345</v>
      </c>
      <c r="AN47" s="21">
        <v>-4.0478557480927817</v>
      </c>
      <c r="AO47" s="21">
        <v>5.14340581608284</v>
      </c>
      <c r="AP47" s="21">
        <v>34.435582035724281</v>
      </c>
      <c r="AQ47" s="21">
        <v>0.82542096884880189</v>
      </c>
      <c r="AR47" s="21">
        <v>1.332245249465023</v>
      </c>
      <c r="AS47" s="21">
        <v>-0.99999999999999722</v>
      </c>
      <c r="AT47" s="21">
        <v>-0.99999999999999722</v>
      </c>
      <c r="AU47" s="21">
        <v>-0.41487845460299078</v>
      </c>
      <c r="AV47" s="21">
        <v>59.066382543602991</v>
      </c>
      <c r="AW47" s="21">
        <v>57.163099293500821</v>
      </c>
      <c r="AX47" s="21">
        <v>0.15070422619982957</v>
      </c>
      <c r="AY47" s="21">
        <v>16.205060044499419</v>
      </c>
      <c r="AZ47">
        <v>1376.0300274339888</v>
      </c>
    </row>
    <row r="48" spans="1:52" x14ac:dyDescent="0.25">
      <c r="A48">
        <v>6359</v>
      </c>
      <c r="B48" t="s">
        <v>3235</v>
      </c>
      <c r="C48" s="21">
        <v>2.0911376168247946</v>
      </c>
      <c r="D48" s="21">
        <v>0.12317694273151338</v>
      </c>
      <c r="E48" s="21">
        <v>0.25547166395167453</v>
      </c>
      <c r="F48" s="21">
        <v>0.26528073882291797</v>
      </c>
      <c r="G48" s="21">
        <v>-2.6085911085910466E-2</v>
      </c>
      <c r="H48" s="21">
        <v>0</v>
      </c>
      <c r="I48" s="21">
        <v>-1.565154665154628</v>
      </c>
      <c r="J48" s="21">
        <v>-2.6085911085910466E-2</v>
      </c>
      <c r="K48" s="21">
        <v>-0.99999999999999978</v>
      </c>
      <c r="L48" s="21">
        <v>-0.99999999999999978</v>
      </c>
      <c r="M48" s="21">
        <v>-0.52171822171821003</v>
      </c>
      <c r="N48" s="21">
        <v>0.23909074492939505</v>
      </c>
      <c r="O48" s="21">
        <v>-0.24143972880637321</v>
      </c>
      <c r="P48" s="21">
        <v>0.83001875635351385</v>
      </c>
      <c r="Q48" s="21">
        <v>0.22500156962296872</v>
      </c>
      <c r="R48" s="21">
        <v>0.34253441770680082</v>
      </c>
      <c r="S48" s="21">
        <v>0.35448768338388104</v>
      </c>
      <c r="T48" s="21">
        <v>7.6176897456519593E-2</v>
      </c>
      <c r="U48" s="21">
        <v>0.13737503566001985</v>
      </c>
      <c r="V48" s="21">
        <v>38.371544191918638</v>
      </c>
      <c r="W48" s="21">
        <v>1.8292274359494749</v>
      </c>
      <c r="X48" s="21">
        <v>-0.99999999999999978</v>
      </c>
      <c r="Y48" s="21">
        <v>-0.99999999999999978</v>
      </c>
      <c r="Z48" s="21">
        <v>73.774636285468716</v>
      </c>
      <c r="AA48" s="21">
        <v>6.1618792145480897E-2</v>
      </c>
      <c r="AB48" s="21">
        <v>0.55880059331978549</v>
      </c>
      <c r="AC48" s="21">
        <v>0.18777854320957657</v>
      </c>
      <c r="AD48" s="21">
        <v>37.305833097727891</v>
      </c>
      <c r="AE48" s="21">
        <v>-0.99999999999999978</v>
      </c>
      <c r="AF48" s="21">
        <v>-0.99999999999999978</v>
      </c>
      <c r="AG48" s="21">
        <v>-0.99999999999999978</v>
      </c>
      <c r="AH48" s="21">
        <v>2.0188501601673819E-3</v>
      </c>
      <c r="AI48" s="21">
        <v>0.13737503566001985</v>
      </c>
      <c r="AJ48" s="21">
        <v>-9.3555722977751943E-2</v>
      </c>
      <c r="AK48" s="21">
        <v>7.9212608652405439E-2</v>
      </c>
      <c r="AL48" s="21">
        <v>-0.23832180554727564</v>
      </c>
      <c r="AM48" s="21">
        <v>-1.2655134642421694E-2</v>
      </c>
      <c r="AN48" s="21">
        <v>-6.1356917412404455</v>
      </c>
      <c r="AO48" s="21">
        <v>-0.21044733512871669</v>
      </c>
      <c r="AP48" s="21">
        <v>34.046861580494188</v>
      </c>
      <c r="AQ48" s="21">
        <v>0.87918021110098776</v>
      </c>
      <c r="AR48" s="21">
        <v>1.7611110439236703</v>
      </c>
      <c r="AS48" s="21">
        <v>-0.99999999999999978</v>
      </c>
      <c r="AT48" s="21">
        <v>-0.99999999999999978</v>
      </c>
      <c r="AU48" s="21">
        <v>0.37319970876415975</v>
      </c>
      <c r="AV48" s="21">
        <v>69.757034574729957</v>
      </c>
      <c r="AW48" s="21">
        <v>82.922968168131362</v>
      </c>
      <c r="AX48" s="21">
        <v>0.37932578323453287</v>
      </c>
      <c r="AY48" s="21">
        <v>19.438642275481826</v>
      </c>
      <c r="AZ48">
        <v>1395.3501776172232</v>
      </c>
    </row>
    <row r="49" spans="1:52" x14ac:dyDescent="0.25">
      <c r="A49">
        <v>6371</v>
      </c>
      <c r="B49" t="s">
        <v>3245</v>
      </c>
      <c r="C49" s="21">
        <v>3.6931064443155579</v>
      </c>
      <c r="D49" s="21">
        <v>3.030701233711669E-2</v>
      </c>
      <c r="E49" s="21">
        <v>7.0009487404326567E-2</v>
      </c>
      <c r="F49" s="21">
        <v>7.8129192877159193E-2</v>
      </c>
      <c r="G49" s="21">
        <v>-1.388423111555177E-2</v>
      </c>
      <c r="H49" s="21">
        <v>0</v>
      </c>
      <c r="I49" s="21">
        <v>-0.83305386693311079</v>
      </c>
      <c r="J49" s="21">
        <v>-1.388423111555177E-2</v>
      </c>
      <c r="K49" s="21">
        <v>-0.99999999999999989</v>
      </c>
      <c r="L49" s="21">
        <v>-0.99999999999999989</v>
      </c>
      <c r="M49" s="21">
        <v>-0.27768462231103308</v>
      </c>
      <c r="N49" s="21">
        <v>2.926945464741173</v>
      </c>
      <c r="O49" s="21">
        <v>-2.4922174595066284</v>
      </c>
      <c r="P49" s="21">
        <v>3.1254949546991838E-2</v>
      </c>
      <c r="Q49" s="21">
        <v>-0.22622794761823237</v>
      </c>
      <c r="R49" s="21">
        <v>0.33188630071099479</v>
      </c>
      <c r="S49" s="21">
        <v>0.36841602769768705</v>
      </c>
      <c r="T49" s="21">
        <v>0.38774904435871327</v>
      </c>
      <c r="U49" s="21">
        <v>-9.7836803240596931E-2</v>
      </c>
      <c r="V49" s="21">
        <v>40.182371076008693</v>
      </c>
      <c r="W49" s="21">
        <v>1.7062104306650232</v>
      </c>
      <c r="X49" s="21">
        <v>-0.99999999999999989</v>
      </c>
      <c r="Y49" s="21">
        <v>-0.99999999999999989</v>
      </c>
      <c r="Z49" s="21">
        <v>58.386239334229877</v>
      </c>
      <c r="AA49" s="21">
        <v>0.31119668552762797</v>
      </c>
      <c r="AB49" s="21">
        <v>-0.34628293143311822</v>
      </c>
      <c r="AC49" s="21">
        <v>0.40581743658950736</v>
      </c>
      <c r="AD49" s="21">
        <v>18.473394172202816</v>
      </c>
      <c r="AE49" s="21">
        <v>-0.99999999999999989</v>
      </c>
      <c r="AF49" s="21">
        <v>-0.99999999999999989</v>
      </c>
      <c r="AG49" s="21">
        <v>-0.99999999999999989</v>
      </c>
      <c r="AH49" s="21">
        <v>2.8239680919635453E-3</v>
      </c>
      <c r="AI49" s="21">
        <v>-9.7836803240596931E-2</v>
      </c>
      <c r="AJ49" s="21">
        <v>7.0800101724100326E-2</v>
      </c>
      <c r="AK49" s="21">
        <v>-5.6168768849623657E-2</v>
      </c>
      <c r="AL49" s="21">
        <v>-0.11091306956381228</v>
      </c>
      <c r="AM49" s="21">
        <v>-0.13426891455110887</v>
      </c>
      <c r="AN49" s="21">
        <v>-2.4129222615146912</v>
      </c>
      <c r="AO49" s="21">
        <v>-3.6434706769859515</v>
      </c>
      <c r="AP49" s="21">
        <v>39.293162883985815</v>
      </c>
      <c r="AQ49" s="21">
        <v>0.98957572876024591</v>
      </c>
      <c r="AR49" s="21">
        <v>1.6914709107695327</v>
      </c>
      <c r="AS49" s="21">
        <v>-0.99999999999999989</v>
      </c>
      <c r="AT49" s="21">
        <v>-0.99999999999999989</v>
      </c>
      <c r="AU49" s="21">
        <v>-0.15048129787631143</v>
      </c>
      <c r="AV49" s="21">
        <v>57.587357027169851</v>
      </c>
      <c r="AW49" s="21">
        <v>47.847703402723866</v>
      </c>
      <c r="AX49" s="21">
        <v>0.25572915323210765</v>
      </c>
      <c r="AY49" s="21">
        <v>26.619354804525088</v>
      </c>
      <c r="AZ49">
        <v>1414.814274220146</v>
      </c>
    </row>
    <row r="50" spans="1:52" x14ac:dyDescent="0.25">
      <c r="A50">
        <v>6379</v>
      </c>
      <c r="B50" t="s">
        <v>3253</v>
      </c>
      <c r="C50" s="21">
        <v>4.514567680575265</v>
      </c>
      <c r="D50" s="21">
        <v>-2.0940964172761659E-2</v>
      </c>
      <c r="E50" s="21">
        <v>0.90885798830070175</v>
      </c>
      <c r="F50" s="21">
        <v>0.9128191081119037</v>
      </c>
      <c r="G50" s="21">
        <v>0.29990912477403714</v>
      </c>
      <c r="H50" s="21">
        <v>0</v>
      </c>
      <c r="I50" s="21">
        <v>17.994547486442215</v>
      </c>
      <c r="J50" s="21">
        <v>0.29990912477403714</v>
      </c>
      <c r="K50" s="21">
        <v>-0.99999999999999867</v>
      </c>
      <c r="L50" s="21">
        <v>-0.99999999999999867</v>
      </c>
      <c r="M50" s="21">
        <v>5.9981824954807372</v>
      </c>
      <c r="N50" s="21">
        <v>23.609477088772287</v>
      </c>
      <c r="O50" s="21">
        <v>-0.34917656567163197</v>
      </c>
      <c r="P50" s="21">
        <v>-0.90397275737710292</v>
      </c>
      <c r="Q50" s="21">
        <v>-0.34904702492842926</v>
      </c>
      <c r="R50" s="21">
        <v>0.33037423959091694</v>
      </c>
      <c r="S50" s="21">
        <v>0.25230112591687937</v>
      </c>
      <c r="T50" s="21">
        <v>-0.11638974389332918</v>
      </c>
      <c r="U50" s="21">
        <v>-7.4467795754724984E-3</v>
      </c>
      <c r="V50" s="21">
        <v>6.0497601933058691</v>
      </c>
      <c r="W50" s="21">
        <v>-0.29702985231097623</v>
      </c>
      <c r="X50" s="21">
        <v>-0.99999999999999867</v>
      </c>
      <c r="Y50" s="21">
        <v>-0.99999999999999867</v>
      </c>
      <c r="Z50" s="21">
        <v>1.1228851621213027</v>
      </c>
      <c r="AA50" s="21">
        <v>-5.6839554893136572E-2</v>
      </c>
      <c r="AB50" s="21">
        <v>4.7459001449638098E-2</v>
      </c>
      <c r="AC50" s="21">
        <v>-0.11771514740351367</v>
      </c>
      <c r="AD50" s="21">
        <v>-5.3005052620044832</v>
      </c>
      <c r="AE50" s="21">
        <v>-0.99999999999999867</v>
      </c>
      <c r="AF50" s="21">
        <v>-0.99999999999999867</v>
      </c>
      <c r="AG50" s="21">
        <v>-0.99999999999999867</v>
      </c>
      <c r="AH50" s="21">
        <v>1.0339468914701019E-3</v>
      </c>
      <c r="AI50" s="21">
        <v>-7.4467795754724984E-3</v>
      </c>
      <c r="AJ50" s="21">
        <v>-6.5910087576775273E-2</v>
      </c>
      <c r="AK50" s="21">
        <v>0.40835097501705586</v>
      </c>
      <c r="AL50" s="21">
        <v>8.3217754107593536E-2</v>
      </c>
      <c r="AM50" s="21">
        <v>4.0564293344308618E-4</v>
      </c>
      <c r="AN50" s="21">
        <v>1.6523515098512713</v>
      </c>
      <c r="AO50" s="21">
        <v>2.1504378533760469</v>
      </c>
      <c r="AP50" s="21">
        <v>24.98156771671238</v>
      </c>
      <c r="AQ50" s="21">
        <v>0.46950159899522437</v>
      </c>
      <c r="AR50" s="21">
        <v>1.7154717715428737E-2</v>
      </c>
      <c r="AS50" s="21">
        <v>-0.99999999999999867</v>
      </c>
      <c r="AT50" s="21">
        <v>-0.99999999999999867</v>
      </c>
      <c r="AU50" s="21">
        <v>0.60353860986565955</v>
      </c>
      <c r="AV50" s="21">
        <v>28.257108851962048</v>
      </c>
      <c r="AW50" s="21">
        <v>27.740954600019627</v>
      </c>
      <c r="AX50" s="21">
        <v>6.9159537306371296E-2</v>
      </c>
      <c r="AY50" s="21">
        <v>-15.432405341752922</v>
      </c>
      <c r="AZ50">
        <v>1313.6570860908946</v>
      </c>
    </row>
    <row r="51" spans="1:52" x14ac:dyDescent="0.25">
      <c r="A51">
        <v>6412</v>
      </c>
      <c r="B51" t="s">
        <v>3286</v>
      </c>
      <c r="C51" s="21">
        <v>1.1374836654129201</v>
      </c>
      <c r="D51" s="21">
        <v>-1.6006305289949573E-2</v>
      </c>
      <c r="E51" s="21">
        <v>-0.37542731501873938</v>
      </c>
      <c r="F51" s="21">
        <v>-0.37555592637009633</v>
      </c>
      <c r="G51" s="21">
        <v>5.9258337408046723E-2</v>
      </c>
      <c r="H51" s="21">
        <v>0</v>
      </c>
      <c r="I51" s="21">
        <v>3.5555002444828103</v>
      </c>
      <c r="J51" s="21">
        <v>5.9258337408046723E-2</v>
      </c>
      <c r="K51" s="21">
        <v>-1.0000000000000002</v>
      </c>
      <c r="L51" s="21">
        <v>-1.0000000000000002</v>
      </c>
      <c r="M51" s="21">
        <v>1.1851667481609367</v>
      </c>
      <c r="N51" s="21">
        <v>4.4221503859390765</v>
      </c>
      <c r="O51" s="21">
        <v>-2.9076324734946577</v>
      </c>
      <c r="P51" s="21">
        <v>0.81792257143718294</v>
      </c>
      <c r="Q51" s="21">
        <v>-3.8096913526090209E-2</v>
      </c>
      <c r="R51" s="21">
        <v>0.33112579270305098</v>
      </c>
      <c r="S51" s="21">
        <v>0.34715507620975855</v>
      </c>
      <c r="T51" s="21">
        <v>-0.16890482946833466</v>
      </c>
      <c r="U51" s="21">
        <v>-0.10102145648816682</v>
      </c>
      <c r="V51" s="21">
        <v>13.792184215653917</v>
      </c>
      <c r="W51" s="21">
        <v>-0.64363792634200279</v>
      </c>
      <c r="X51" s="21">
        <v>-1.0000000000000002</v>
      </c>
      <c r="Y51" s="21">
        <v>-1.0000000000000002</v>
      </c>
      <c r="Z51" s="21">
        <v>22.204122967498755</v>
      </c>
      <c r="AA51" s="21">
        <v>2.3778893670140126E-2</v>
      </c>
      <c r="AB51" s="21">
        <v>-0.12700406952784951</v>
      </c>
      <c r="AC51" s="21">
        <v>0.25238111812958131</v>
      </c>
      <c r="AD51" s="21">
        <v>8.0464984840656246</v>
      </c>
      <c r="AE51" s="21">
        <v>-1.0000000000000002</v>
      </c>
      <c r="AF51" s="21">
        <v>-1.0000000000000002</v>
      </c>
      <c r="AG51" s="21">
        <v>-1.0000000000000002</v>
      </c>
      <c r="AH51" s="21">
        <v>2.4730764112907678E-3</v>
      </c>
      <c r="AI51" s="21">
        <v>-0.10102145648816682</v>
      </c>
      <c r="AJ51" s="21">
        <v>0.12098766199724661</v>
      </c>
      <c r="AK51" s="21">
        <v>-0.20929528283376081</v>
      </c>
      <c r="AL51" s="21">
        <v>0.78356472525016851</v>
      </c>
      <c r="AM51" s="21">
        <v>2.1195167518778639E-3</v>
      </c>
      <c r="AN51" s="21">
        <v>20.139031432151612</v>
      </c>
      <c r="AO51" s="21">
        <v>-0.93846348628299403</v>
      </c>
      <c r="AP51" s="21">
        <v>17.871042944796695</v>
      </c>
      <c r="AQ51" s="21">
        <v>0.41430858088945843</v>
      </c>
      <c r="AR51" s="21">
        <v>-0.57640829484216616</v>
      </c>
      <c r="AS51" s="21">
        <v>-1.0000000000000002</v>
      </c>
      <c r="AT51" s="21">
        <v>-1.0000000000000002</v>
      </c>
      <c r="AU51" s="21">
        <v>-0.39144753045827851</v>
      </c>
      <c r="AV51" s="21">
        <v>26.455175516197698</v>
      </c>
      <c r="AW51" s="21">
        <v>16.518550246317869</v>
      </c>
      <c r="AX51" s="21">
        <v>5.7587121207888815E-2</v>
      </c>
      <c r="AY51" s="21">
        <v>-78.831764662836022</v>
      </c>
      <c r="AZ51">
        <v>1288.0120321134029</v>
      </c>
    </row>
    <row r="52" spans="1:52" x14ac:dyDescent="0.25">
      <c r="A52">
        <v>6420</v>
      </c>
      <c r="B52" t="s">
        <v>3293</v>
      </c>
      <c r="C52" s="21">
        <v>4.4002143225809736</v>
      </c>
      <c r="D52" s="21">
        <v>3.7958722218371217E-2</v>
      </c>
      <c r="E52" s="21">
        <v>-0.3208491864602715</v>
      </c>
      <c r="F52" s="21">
        <v>-0.32218933801546473</v>
      </c>
      <c r="G52" s="21">
        <v>0.2963550134460049</v>
      </c>
      <c r="H52" s="21">
        <v>0</v>
      </c>
      <c r="I52" s="21">
        <v>17.781300806760289</v>
      </c>
      <c r="J52" s="21">
        <v>0.2963550134460049</v>
      </c>
      <c r="K52" s="21">
        <v>-1.0000000000000004</v>
      </c>
      <c r="L52" s="21">
        <v>-1.0000000000000004</v>
      </c>
      <c r="M52" s="21">
        <v>5.9271002689200962</v>
      </c>
      <c r="N52" s="21">
        <v>21.614722811126818</v>
      </c>
      <c r="O52" s="21">
        <v>-0.12394730564973162</v>
      </c>
      <c r="P52" s="21">
        <v>1.0703975919574533</v>
      </c>
      <c r="Q52" s="21">
        <v>0.30934669489122263</v>
      </c>
      <c r="R52" s="21">
        <v>0.3362606051695623</v>
      </c>
      <c r="S52" s="21">
        <v>0.37459246394718082</v>
      </c>
      <c r="T52" s="21">
        <v>0.32861800480057912</v>
      </c>
      <c r="U52" s="21">
        <v>-1.5783401684979086E-2</v>
      </c>
      <c r="V52" s="21">
        <v>29.494270404275063</v>
      </c>
      <c r="W52" s="21">
        <v>1.6584237304472584</v>
      </c>
      <c r="X52" s="21">
        <v>-1.0000000000000004</v>
      </c>
      <c r="Y52" s="21">
        <v>-1.0000000000000004</v>
      </c>
      <c r="Z52" s="21">
        <v>69.913244299692721</v>
      </c>
      <c r="AA52" s="21">
        <v>0.13331646786930898</v>
      </c>
      <c r="AB52" s="21">
        <v>0.46300324125116488</v>
      </c>
      <c r="AC52" s="21">
        <v>0.25222480948949794</v>
      </c>
      <c r="AD52" s="21">
        <v>41.052180034433547</v>
      </c>
      <c r="AE52" s="21">
        <v>-1.0000000000000004</v>
      </c>
      <c r="AF52" s="21">
        <v>-1.0000000000000004</v>
      </c>
      <c r="AG52" s="21">
        <v>-1.0000000000000004</v>
      </c>
      <c r="AH52" s="21">
        <v>4.0618245485384025E-3</v>
      </c>
      <c r="AI52" s="21">
        <v>-1.5783401684979086E-2</v>
      </c>
      <c r="AJ52" s="21">
        <v>0.22652383624002409</v>
      </c>
      <c r="AK52" s="21">
        <v>-3.7953510040180202E-2</v>
      </c>
      <c r="AL52" s="21">
        <v>0.30462349699159869</v>
      </c>
      <c r="AM52" s="21">
        <v>0.3398816028640898</v>
      </c>
      <c r="AN52" s="21">
        <v>8.8767300250334671</v>
      </c>
      <c r="AO52" s="21">
        <v>8.1787491023579708</v>
      </c>
      <c r="AP52" s="21">
        <v>46.053148480941424</v>
      </c>
      <c r="AQ52" s="21">
        <v>1.0097807563768675</v>
      </c>
      <c r="AR52" s="21">
        <v>1.9361599742130493</v>
      </c>
      <c r="AS52" s="21">
        <v>-1.0000000000000004</v>
      </c>
      <c r="AT52" s="21">
        <v>-1.0000000000000004</v>
      </c>
      <c r="AU52" s="21">
        <v>-6.4708191847131113E-2</v>
      </c>
      <c r="AV52" s="21">
        <v>97.914310207547629</v>
      </c>
      <c r="AW52" s="21">
        <v>96.146124697402698</v>
      </c>
      <c r="AX52" s="21">
        <v>4.9237943559978119E-2</v>
      </c>
      <c r="AY52" s="21">
        <v>21.232540633293361</v>
      </c>
      <c r="AZ52">
        <v>1383.6868308377</v>
      </c>
    </row>
    <row r="53" spans="1:52" x14ac:dyDescent="0.25">
      <c r="A53">
        <v>6455</v>
      </c>
      <c r="B53" t="s">
        <v>3322</v>
      </c>
      <c r="C53" s="21">
        <v>3.7145068141863362</v>
      </c>
      <c r="D53" s="21">
        <v>3.140674720497634E-2</v>
      </c>
      <c r="E53" s="21">
        <v>1.0244277436349323</v>
      </c>
      <c r="F53" s="21">
        <v>1.0238001492490099</v>
      </c>
      <c r="G53" s="21">
        <v>7.1842208140681124E-2</v>
      </c>
      <c r="H53" s="21">
        <v>0</v>
      </c>
      <c r="I53" s="21">
        <v>4.3105324884408631</v>
      </c>
      <c r="J53" s="21">
        <v>7.1842208140681124E-2</v>
      </c>
      <c r="K53" s="21">
        <v>-0.99999999999999944</v>
      </c>
      <c r="L53" s="21">
        <v>-0.99999999999999944</v>
      </c>
      <c r="M53" s="21">
        <v>1.4368441628136221</v>
      </c>
      <c r="N53" s="21">
        <v>8.8465184955737204</v>
      </c>
      <c r="O53" s="21">
        <v>0.32233834813649725</v>
      </c>
      <c r="P53" s="21">
        <v>-0.13538992661861726</v>
      </c>
      <c r="Q53" s="21">
        <v>-7.9410917772845535E-2</v>
      </c>
      <c r="R53" s="21">
        <v>0.33690582059992208</v>
      </c>
      <c r="S53" s="21">
        <v>0.40186610026176151</v>
      </c>
      <c r="T53" s="21">
        <v>5.1547801263797446E-2</v>
      </c>
      <c r="U53" s="21">
        <v>-3.9947435859578808E-4</v>
      </c>
      <c r="V53" s="21">
        <v>29.054775069170809</v>
      </c>
      <c r="W53" s="21">
        <v>0.92184916170879305</v>
      </c>
      <c r="X53" s="21">
        <v>-0.99999999999999944</v>
      </c>
      <c r="Y53" s="21">
        <v>-0.99999999999999944</v>
      </c>
      <c r="Z53" s="21">
        <v>69.011979586353107</v>
      </c>
      <c r="AA53" s="21">
        <v>0.31014441923216074</v>
      </c>
      <c r="AB53" s="21">
        <v>0.25244783853835151</v>
      </c>
      <c r="AC53" s="21">
        <v>0.2764796321546224</v>
      </c>
      <c r="AD53" s="21">
        <v>40.816238768107482</v>
      </c>
      <c r="AE53" s="21">
        <v>-0.99999999999999944</v>
      </c>
      <c r="AF53" s="21">
        <v>-0.99999999999999944</v>
      </c>
      <c r="AG53" s="21">
        <v>-0.99999999999999944</v>
      </c>
      <c r="AH53" s="21">
        <v>4.3966376564004966E-3</v>
      </c>
      <c r="AI53" s="21">
        <v>-3.9947435859578808E-4</v>
      </c>
      <c r="AJ53" s="21">
        <v>0.1511704687101188</v>
      </c>
      <c r="AK53" s="21">
        <v>0.17989234875556265</v>
      </c>
      <c r="AL53" s="21">
        <v>-0.10313870204447981</v>
      </c>
      <c r="AM53" s="21">
        <v>0.18776731548750342</v>
      </c>
      <c r="AN53" s="21">
        <v>-1.7163083219013502</v>
      </c>
      <c r="AO53" s="21">
        <v>5.4873377453053491</v>
      </c>
      <c r="AP53" s="21">
        <v>32.354192584452647</v>
      </c>
      <c r="AQ53" s="21">
        <v>0.77841727869917676</v>
      </c>
      <c r="AR53" s="21">
        <v>0.97829103709877785</v>
      </c>
      <c r="AS53" s="21">
        <v>-0.99999999999999944</v>
      </c>
      <c r="AT53" s="21">
        <v>-0.99999999999999944</v>
      </c>
      <c r="AU53" s="21">
        <v>0.9014891514843667</v>
      </c>
      <c r="AV53" s="21">
        <v>81.863412194682795</v>
      </c>
      <c r="AW53" s="21">
        <v>81.687174832542865</v>
      </c>
      <c r="AX53" s="21">
        <v>0.5077655141046844</v>
      </c>
      <c r="AY53" s="21">
        <v>72.203766318141419</v>
      </c>
      <c r="AZ53">
        <v>1444.6439101342548</v>
      </c>
    </row>
    <row r="54" spans="1:52" x14ac:dyDescent="0.25">
      <c r="A54">
        <v>6467</v>
      </c>
      <c r="B54" t="s">
        <v>1906</v>
      </c>
      <c r="C54" s="21">
        <v>2.7181380450333421</v>
      </c>
      <c r="D54" s="21">
        <v>-2.5658177053022865E-2</v>
      </c>
      <c r="E54" s="21">
        <v>0.5844673315303619</v>
      </c>
      <c r="F54" s="21">
        <v>0.58763384321758849</v>
      </c>
      <c r="G54" s="21">
        <v>0.11350928759706296</v>
      </c>
      <c r="H54" s="21">
        <v>0</v>
      </c>
      <c r="I54" s="21">
        <v>6.8105572558237908</v>
      </c>
      <c r="J54" s="21">
        <v>0.11350928759706296</v>
      </c>
      <c r="K54" s="21">
        <v>-0.99999999999999911</v>
      </c>
      <c r="L54" s="21">
        <v>-0.99999999999999911</v>
      </c>
      <c r="M54" s="21">
        <v>2.2701857519412636</v>
      </c>
      <c r="N54" s="21">
        <v>10.317039669768864</v>
      </c>
      <c r="O54" s="21">
        <v>1.0511913450538299</v>
      </c>
      <c r="P54" s="21">
        <v>-6.0071310999514377E-2</v>
      </c>
      <c r="Q54" s="21">
        <v>9.4283191567605326E-3</v>
      </c>
      <c r="R54" s="21">
        <v>0.33101840776915398</v>
      </c>
      <c r="S54" s="21">
        <v>0.22076435845579048</v>
      </c>
      <c r="T54" s="21">
        <v>-4.9194490679437958E-3</v>
      </c>
      <c r="U54" s="21">
        <v>-5.2063614191940659E-2</v>
      </c>
      <c r="V54" s="21">
        <v>14.922603019869962</v>
      </c>
      <c r="W54" s="21">
        <v>8.1512942378888318E-3</v>
      </c>
      <c r="X54" s="21">
        <v>-0.99999999999999911</v>
      </c>
      <c r="Y54" s="21">
        <v>-0.99999999999999911</v>
      </c>
      <c r="Z54" s="21">
        <v>27.97286458995654</v>
      </c>
      <c r="AA54" s="21">
        <v>3.061883367401725E-2</v>
      </c>
      <c r="AB54" s="21">
        <v>-6.6440450137972812E-2</v>
      </c>
      <c r="AC54" s="21">
        <v>0.25860387494650711</v>
      </c>
      <c r="AD54" s="21">
        <v>12.267415549174382</v>
      </c>
      <c r="AE54" s="21">
        <v>-0.99999999999999911</v>
      </c>
      <c r="AF54" s="21">
        <v>-0.99999999999999911</v>
      </c>
      <c r="AG54" s="21">
        <v>-0.99999999999999911</v>
      </c>
      <c r="AH54" s="21">
        <v>3.3982007923375574E-4</v>
      </c>
      <c r="AI54" s="21">
        <v>-5.2063614191940659E-2</v>
      </c>
      <c r="AJ54" s="21">
        <v>-1.6544482292351618E-2</v>
      </c>
      <c r="AK54" s="21">
        <v>-3.7377092857343648E-2</v>
      </c>
      <c r="AL54" s="21">
        <v>-2.4591067091956097E-2</v>
      </c>
      <c r="AM54" s="21">
        <v>-0.20551450076198699</v>
      </c>
      <c r="AN54" s="21">
        <v>-0.80295979483717339</v>
      </c>
      <c r="AO54" s="21">
        <v>-5.2192872772598795</v>
      </c>
      <c r="AP54" s="21">
        <v>22.736226994578498</v>
      </c>
      <c r="AQ54" s="21">
        <v>0.50621111091219972</v>
      </c>
      <c r="AR54" s="21">
        <v>0.13693833130167413</v>
      </c>
      <c r="AS54" s="21">
        <v>-0.99999999999999911</v>
      </c>
      <c r="AT54" s="21">
        <v>-0.99999999999999911</v>
      </c>
      <c r="AU54" s="21">
        <v>0.63962076710237725</v>
      </c>
      <c r="AV54" s="21">
        <v>34.541508880582185</v>
      </c>
      <c r="AW54" s="21">
        <v>29.564381778842023</v>
      </c>
      <c r="AX54" s="21">
        <v>-3.9640946078245004E-3</v>
      </c>
      <c r="AY54" s="21">
        <v>-50.018868384725437</v>
      </c>
      <c r="AZ54">
        <v>1344.5468027291888</v>
      </c>
    </row>
    <row r="55" spans="1:52" x14ac:dyDescent="0.25">
      <c r="A55">
        <v>6536</v>
      </c>
      <c r="B55" t="s">
        <v>3383</v>
      </c>
      <c r="C55" s="21">
        <v>4.8119870392309876</v>
      </c>
      <c r="D55" s="21">
        <v>7.0154876228162803E-3</v>
      </c>
      <c r="E55" s="21">
        <v>-0.66969815098354846</v>
      </c>
      <c r="F55" s="21">
        <v>-0.66955134565620433</v>
      </c>
      <c r="G55" s="21">
        <v>0.18908727871738212</v>
      </c>
      <c r="H55" s="21">
        <v>0</v>
      </c>
      <c r="I55" s="21">
        <v>11.345236723042929</v>
      </c>
      <c r="J55" s="21">
        <v>0.18908727871738212</v>
      </c>
      <c r="K55" s="21">
        <v>-1.0000000000000018</v>
      </c>
      <c r="L55" s="21">
        <v>-1.0000000000000018</v>
      </c>
      <c r="M55" s="21">
        <v>3.7817455743476454</v>
      </c>
      <c r="N55" s="21">
        <v>15.44426836927801</v>
      </c>
      <c r="O55" s="21">
        <v>0.56418431015366033</v>
      </c>
      <c r="P55" s="21">
        <v>-0.2464469622047919</v>
      </c>
      <c r="Q55" s="21">
        <v>9.5194507253570614E-3</v>
      </c>
      <c r="R55" s="21">
        <v>0.33296833505741957</v>
      </c>
      <c r="S55" s="21">
        <v>0.35353371269050027</v>
      </c>
      <c r="T55" s="21">
        <v>-5.3192576597795044E-3</v>
      </c>
      <c r="U55" s="21">
        <v>-4.3455234343774384E-4</v>
      </c>
      <c r="V55" s="21">
        <v>19.737588200379452</v>
      </c>
      <c r="W55" s="21">
        <v>0.49971631364688895</v>
      </c>
      <c r="X55" s="21">
        <v>-1.0000000000000018</v>
      </c>
      <c r="Y55" s="21">
        <v>-1.0000000000000018</v>
      </c>
      <c r="Z55" s="21">
        <v>49.58280066784522</v>
      </c>
      <c r="AA55" s="21">
        <v>0.22425733744797188</v>
      </c>
      <c r="AB55" s="21">
        <v>-8.6608658380370629E-2</v>
      </c>
      <c r="AC55" s="21">
        <v>0.46729019675216327</v>
      </c>
      <c r="AD55" s="21">
        <v>30.002946121301139</v>
      </c>
      <c r="AE55" s="21">
        <v>-1.0000000000000018</v>
      </c>
      <c r="AF55" s="21">
        <v>-1.0000000000000018</v>
      </c>
      <c r="AG55" s="21">
        <v>-1.0000000000000018</v>
      </c>
      <c r="AH55" s="21">
        <v>1.3980361092990881E-3</v>
      </c>
      <c r="AI55" s="21">
        <v>-4.3455234343774384E-4</v>
      </c>
      <c r="AJ55" s="21">
        <v>1.8387522765669538E-2</v>
      </c>
      <c r="AK55" s="21">
        <v>1.7418460598230056E-2</v>
      </c>
      <c r="AL55" s="21">
        <v>0.52802755032077175</v>
      </c>
      <c r="AM55" s="21">
        <v>0.54671074370029837</v>
      </c>
      <c r="AN55" s="21">
        <v>13.315432457692875</v>
      </c>
      <c r="AO55" s="21">
        <v>13.732054809653368</v>
      </c>
      <c r="AP55" s="21">
        <v>30.865909765630867</v>
      </c>
      <c r="AQ55" s="21">
        <v>0.67828049825252945</v>
      </c>
      <c r="AR55" s="21">
        <v>0.68549974888718135</v>
      </c>
      <c r="AS55" s="21">
        <v>-1.0000000000000018</v>
      </c>
      <c r="AT55" s="21">
        <v>-1.0000000000000018</v>
      </c>
      <c r="AU55" s="21">
        <v>-0.66923527720459064</v>
      </c>
      <c r="AV55" s="21">
        <v>78.441033671462051</v>
      </c>
      <c r="AW55" s="21">
        <v>78.377436520954078</v>
      </c>
      <c r="AX55" s="21">
        <v>2.2246072568448821E-2</v>
      </c>
      <c r="AY55" s="21">
        <v>-18.853000677229989</v>
      </c>
      <c r="AZ55">
        <v>1405.5285037915824</v>
      </c>
    </row>
    <row r="56" spans="1:52" x14ac:dyDescent="0.25">
      <c r="A56">
        <v>6630</v>
      </c>
      <c r="B56" t="s">
        <v>3458</v>
      </c>
      <c r="C56" s="21">
        <v>3.7479119549572943</v>
      </c>
      <c r="D56" s="21">
        <v>1.2813319375757607E-2</v>
      </c>
      <c r="E56" s="21">
        <v>-8.7865660874382093E-2</v>
      </c>
      <c r="F56" s="21">
        <v>-8.7136289113986423E-2</v>
      </c>
      <c r="G56" s="21">
        <v>-1.5939950452827846E-2</v>
      </c>
      <c r="H56" s="21">
        <v>0</v>
      </c>
      <c r="I56" s="21">
        <v>-0.95639702716966979</v>
      </c>
      <c r="J56" s="21">
        <v>-1.5939950452827846E-2</v>
      </c>
      <c r="K56" s="21">
        <v>-1.0000000000000009</v>
      </c>
      <c r="L56" s="21">
        <v>-1.0000000000000009</v>
      </c>
      <c r="M56" s="21">
        <v>-0.31879900905655445</v>
      </c>
      <c r="N56" s="21">
        <v>2.6793966537782703</v>
      </c>
      <c r="O56" s="21">
        <v>-0.68182763090355181</v>
      </c>
      <c r="P56" s="21">
        <v>1.0532004910253441</v>
      </c>
      <c r="Q56" s="21">
        <v>0.26887901988481588</v>
      </c>
      <c r="R56" s="21">
        <v>0.33193299953798344</v>
      </c>
      <c r="S56" s="21">
        <v>0.3135327715148693</v>
      </c>
      <c r="T56" s="21">
        <v>8.1515534852242624E-2</v>
      </c>
      <c r="U56" s="21">
        <v>0.1354429976749327</v>
      </c>
      <c r="V56" s="21">
        <v>35.175521738858478</v>
      </c>
      <c r="W56" s="21">
        <v>1.7761201952091714</v>
      </c>
      <c r="X56" s="21">
        <v>-1.0000000000000009</v>
      </c>
      <c r="Y56" s="21">
        <v>-1.0000000000000009</v>
      </c>
      <c r="Z56" s="21">
        <v>25.03252487140211</v>
      </c>
      <c r="AA56" s="21">
        <v>5.0635341392527566E-2</v>
      </c>
      <c r="AB56" s="21">
        <v>0.1731475873611891</v>
      </c>
      <c r="AC56" s="21">
        <v>-0.42728638999652024</v>
      </c>
      <c r="AD56" s="21">
        <v>-10.315610336363049</v>
      </c>
      <c r="AE56" s="21">
        <v>-1.0000000000000009</v>
      </c>
      <c r="AF56" s="21">
        <v>-1.0000000000000009</v>
      </c>
      <c r="AG56" s="21">
        <v>-1.0000000000000009</v>
      </c>
      <c r="AH56" s="21">
        <v>-9.1702162700658116E-4</v>
      </c>
      <c r="AI56" s="21">
        <v>0.1354429976749327</v>
      </c>
      <c r="AJ56" s="21">
        <v>9.9366729584753677E-2</v>
      </c>
      <c r="AK56" s="21">
        <v>-0.11217298231353201</v>
      </c>
      <c r="AL56" s="21">
        <v>9.3126599664985626E-2</v>
      </c>
      <c r="AM56" s="21">
        <v>-0.22030403372441709</v>
      </c>
      <c r="AN56" s="21">
        <v>2.838125094960485</v>
      </c>
      <c r="AO56" s="21">
        <v>-6.0815922100901689</v>
      </c>
      <c r="AP56" s="21">
        <v>34.094275267278448</v>
      </c>
      <c r="AQ56" s="21">
        <v>0.86100395145856168</v>
      </c>
      <c r="AR56" s="21">
        <v>1.7582786578560405</v>
      </c>
      <c r="AS56" s="21">
        <v>-1.0000000000000009</v>
      </c>
      <c r="AT56" s="21">
        <v>-1.0000000000000009</v>
      </c>
      <c r="AU56" s="21">
        <v>0.1764455575567864</v>
      </c>
      <c r="AV56" s="21">
        <v>21.447167918111198</v>
      </c>
      <c r="AW56" s="21">
        <v>34.94544090908623</v>
      </c>
      <c r="AX56" s="21">
        <v>6.0402827011119126E-2</v>
      </c>
      <c r="AY56" s="21">
        <v>-31.405603885720161</v>
      </c>
      <c r="AZ56">
        <v>1346.3301045234691</v>
      </c>
    </row>
    <row r="57" spans="1:52" x14ac:dyDescent="0.25">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row>
    <row r="58" spans="1:52" x14ac:dyDescent="0.25">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row>
    <row r="59" spans="1:52" x14ac:dyDescent="0.25">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row>
    <row r="60" spans="1:52" x14ac:dyDescent="0.25">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row>
    <row r="61" spans="1:52" x14ac:dyDescent="0.25">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row>
    <row r="62" spans="1:52" x14ac:dyDescent="0.25">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62">
      <sortCondition descending="1" ref="AZ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56"/>
  <sheetViews>
    <sheetView workbookViewId="0">
      <selection activeCell="A2" sqref="A2:XFD2"/>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3589</v>
      </c>
      <c r="D2" s="1" t="s">
        <v>3587</v>
      </c>
      <c r="E2" s="1" t="s">
        <v>3588</v>
      </c>
    </row>
    <row r="3" spans="1:5" x14ac:dyDescent="0.25">
      <c r="A3">
        <v>167</v>
      </c>
      <c r="B3" t="s">
        <v>521</v>
      </c>
      <c r="C3">
        <v>4</v>
      </c>
      <c r="D3">
        <v>1.83</v>
      </c>
      <c r="E3">
        <v>1383</v>
      </c>
    </row>
    <row r="4" spans="1:5" x14ac:dyDescent="0.25">
      <c r="A4">
        <v>525</v>
      </c>
      <c r="B4" t="s">
        <v>659</v>
      </c>
      <c r="C4">
        <v>16</v>
      </c>
      <c r="D4">
        <v>1.4199999999999899</v>
      </c>
      <c r="E4">
        <v>1491</v>
      </c>
    </row>
    <row r="5" spans="1:5" x14ac:dyDescent="0.25">
      <c r="A5">
        <v>648</v>
      </c>
      <c r="B5" t="s">
        <v>702</v>
      </c>
      <c r="C5">
        <v>24</v>
      </c>
      <c r="D5">
        <v>1.1599999999999899</v>
      </c>
      <c r="E5">
        <v>1455</v>
      </c>
    </row>
    <row r="6" spans="1:5" x14ac:dyDescent="0.25">
      <c r="A6">
        <v>876</v>
      </c>
      <c r="B6" t="s">
        <v>768</v>
      </c>
      <c r="C6">
        <v>1</v>
      </c>
      <c r="D6">
        <v>2.33</v>
      </c>
      <c r="E6">
        <v>1907</v>
      </c>
    </row>
    <row r="7" spans="1:5" x14ac:dyDescent="0.25">
      <c r="A7">
        <v>967</v>
      </c>
      <c r="B7" t="s">
        <v>790</v>
      </c>
      <c r="C7">
        <v>28</v>
      </c>
      <c r="D7">
        <v>1</v>
      </c>
      <c r="E7">
        <v>1412</v>
      </c>
    </row>
    <row r="8" spans="1:5" x14ac:dyDescent="0.25">
      <c r="A8">
        <v>1094</v>
      </c>
      <c r="B8" t="s">
        <v>825</v>
      </c>
      <c r="C8">
        <v>32</v>
      </c>
      <c r="D8">
        <v>0.84999999999999898</v>
      </c>
      <c r="E8">
        <v>1548</v>
      </c>
    </row>
    <row r="9" spans="1:5" x14ac:dyDescent="0.25">
      <c r="A9">
        <v>1208</v>
      </c>
      <c r="B9" t="s">
        <v>850</v>
      </c>
      <c r="C9">
        <v>27</v>
      </c>
      <c r="D9">
        <v>1.1399999999999899</v>
      </c>
      <c r="E9">
        <v>1553</v>
      </c>
    </row>
    <row r="10" spans="1:5" x14ac:dyDescent="0.25">
      <c r="A10">
        <v>1785</v>
      </c>
      <c r="B10" t="s">
        <v>1061</v>
      </c>
      <c r="C10">
        <v>42</v>
      </c>
      <c r="D10">
        <v>0.66</v>
      </c>
      <c r="E10">
        <v>954</v>
      </c>
    </row>
    <row r="11" spans="1:5" x14ac:dyDescent="0.25">
      <c r="A11">
        <v>1987</v>
      </c>
      <c r="B11" t="s">
        <v>1119</v>
      </c>
      <c r="C11">
        <v>10</v>
      </c>
      <c r="D11">
        <v>1.5</v>
      </c>
      <c r="E11">
        <v>1401</v>
      </c>
    </row>
    <row r="12" spans="1:5" x14ac:dyDescent="0.25">
      <c r="A12">
        <v>2040</v>
      </c>
      <c r="B12" t="s">
        <v>1133</v>
      </c>
      <c r="C12">
        <v>29</v>
      </c>
      <c r="D12">
        <v>1</v>
      </c>
      <c r="E12">
        <v>1402</v>
      </c>
    </row>
    <row r="13" spans="1:5" x14ac:dyDescent="0.25">
      <c r="A13">
        <v>2081</v>
      </c>
      <c r="B13" t="s">
        <v>1152</v>
      </c>
      <c r="C13">
        <v>18</v>
      </c>
      <c r="D13">
        <v>1.33</v>
      </c>
      <c r="E13">
        <v>1490</v>
      </c>
    </row>
    <row r="14" spans="1:5" x14ac:dyDescent="0.25">
      <c r="A14">
        <v>2177</v>
      </c>
      <c r="B14" t="s">
        <v>1185</v>
      </c>
      <c r="C14">
        <v>48</v>
      </c>
      <c r="D14">
        <v>0.28000000000000003</v>
      </c>
      <c r="E14">
        <v>1245</v>
      </c>
    </row>
    <row r="15" spans="1:5" x14ac:dyDescent="0.25">
      <c r="A15">
        <v>2410</v>
      </c>
      <c r="B15" t="s">
        <v>1253</v>
      </c>
      <c r="C15">
        <v>5</v>
      </c>
      <c r="D15">
        <v>1.71</v>
      </c>
      <c r="E15">
        <v>1902</v>
      </c>
    </row>
    <row r="16" spans="1:5" x14ac:dyDescent="0.25">
      <c r="A16">
        <v>2450</v>
      </c>
      <c r="B16" t="s">
        <v>1268</v>
      </c>
      <c r="C16">
        <v>53</v>
      </c>
      <c r="D16">
        <v>0</v>
      </c>
      <c r="E16">
        <v>942</v>
      </c>
    </row>
    <row r="17" spans="1:5" x14ac:dyDescent="0.25">
      <c r="A17">
        <v>2500</v>
      </c>
      <c r="B17" t="s">
        <v>1294</v>
      </c>
      <c r="C17">
        <v>31</v>
      </c>
      <c r="D17">
        <v>1</v>
      </c>
      <c r="E17">
        <v>1287</v>
      </c>
    </row>
    <row r="18" spans="1:5" x14ac:dyDescent="0.25">
      <c r="A18">
        <v>2512</v>
      </c>
      <c r="B18" t="s">
        <v>1302</v>
      </c>
      <c r="C18">
        <v>9</v>
      </c>
      <c r="D18">
        <v>1.5</v>
      </c>
      <c r="E18">
        <v>1536</v>
      </c>
    </row>
    <row r="19" spans="1:5" x14ac:dyDescent="0.25">
      <c r="A19">
        <v>2530</v>
      </c>
      <c r="B19" t="s">
        <v>1311</v>
      </c>
      <c r="C19">
        <v>25</v>
      </c>
      <c r="D19">
        <v>1.1599999999999899</v>
      </c>
      <c r="E19">
        <v>1380</v>
      </c>
    </row>
    <row r="20" spans="1:5" x14ac:dyDescent="0.25">
      <c r="A20">
        <v>2574</v>
      </c>
      <c r="B20" t="s">
        <v>1329</v>
      </c>
      <c r="C20">
        <v>35</v>
      </c>
      <c r="D20">
        <v>0.84999999999999898</v>
      </c>
      <c r="E20">
        <v>1155</v>
      </c>
    </row>
    <row r="21" spans="1:5" x14ac:dyDescent="0.25">
      <c r="A21">
        <v>3018</v>
      </c>
      <c r="B21" t="s">
        <v>1501</v>
      </c>
      <c r="C21">
        <v>14</v>
      </c>
      <c r="D21">
        <v>1.4199999999999899</v>
      </c>
      <c r="E21">
        <v>1634</v>
      </c>
    </row>
    <row r="22" spans="1:5" x14ac:dyDescent="0.25">
      <c r="A22">
        <v>3206</v>
      </c>
      <c r="B22" t="s">
        <v>1585</v>
      </c>
      <c r="C22">
        <v>13</v>
      </c>
      <c r="D22">
        <v>1.4199999999999899</v>
      </c>
      <c r="E22">
        <v>1648</v>
      </c>
    </row>
    <row r="23" spans="1:5" x14ac:dyDescent="0.25">
      <c r="A23">
        <v>3267</v>
      </c>
      <c r="B23" t="s">
        <v>1614</v>
      </c>
      <c r="C23">
        <v>15</v>
      </c>
      <c r="D23">
        <v>1.4199999999999899</v>
      </c>
      <c r="E23">
        <v>1515</v>
      </c>
    </row>
    <row r="24" spans="1:5" x14ac:dyDescent="0.25">
      <c r="A24">
        <v>3528</v>
      </c>
      <c r="B24" t="s">
        <v>1732</v>
      </c>
      <c r="C24">
        <v>12</v>
      </c>
      <c r="D24">
        <v>1.4199999999999899</v>
      </c>
      <c r="E24">
        <v>1781</v>
      </c>
    </row>
    <row r="25" spans="1:5" x14ac:dyDescent="0.25">
      <c r="A25">
        <v>3633</v>
      </c>
      <c r="B25" t="s">
        <v>1786</v>
      </c>
      <c r="C25">
        <v>50</v>
      </c>
      <c r="D25">
        <v>0.28000000000000003</v>
      </c>
      <c r="E25">
        <v>1061</v>
      </c>
    </row>
    <row r="26" spans="1:5" x14ac:dyDescent="0.25">
      <c r="A26">
        <v>3928</v>
      </c>
      <c r="B26" t="s">
        <v>1894</v>
      </c>
      <c r="C26">
        <v>21</v>
      </c>
      <c r="D26">
        <v>1.33</v>
      </c>
      <c r="E26">
        <v>1290</v>
      </c>
    </row>
    <row r="27" spans="1:5" x14ac:dyDescent="0.25">
      <c r="A27">
        <v>4009</v>
      </c>
      <c r="B27" t="s">
        <v>1942</v>
      </c>
      <c r="C27">
        <v>7</v>
      </c>
      <c r="D27">
        <v>1.6599999999999899</v>
      </c>
      <c r="E27">
        <v>1451</v>
      </c>
    </row>
    <row r="28" spans="1:5" x14ac:dyDescent="0.25">
      <c r="A28">
        <v>4011</v>
      </c>
      <c r="B28" t="s">
        <v>1944</v>
      </c>
      <c r="C28">
        <v>51</v>
      </c>
      <c r="D28">
        <v>0</v>
      </c>
      <c r="E28">
        <v>1184</v>
      </c>
    </row>
    <row r="29" spans="1:5" x14ac:dyDescent="0.25">
      <c r="A29">
        <v>4230</v>
      </c>
      <c r="B29" t="s">
        <v>2050</v>
      </c>
      <c r="C29">
        <v>38</v>
      </c>
      <c r="D29">
        <v>0.66</v>
      </c>
      <c r="E29">
        <v>1175</v>
      </c>
    </row>
    <row r="30" spans="1:5" x14ac:dyDescent="0.25">
      <c r="A30">
        <v>4329</v>
      </c>
      <c r="B30" t="s">
        <v>2100</v>
      </c>
      <c r="C30">
        <v>2</v>
      </c>
      <c r="D30">
        <v>2.16</v>
      </c>
      <c r="E30">
        <v>1615</v>
      </c>
    </row>
    <row r="31" spans="1:5" x14ac:dyDescent="0.25">
      <c r="A31">
        <v>4506</v>
      </c>
      <c r="B31" t="s">
        <v>2179</v>
      </c>
      <c r="C31">
        <v>8</v>
      </c>
      <c r="D31">
        <v>1.57</v>
      </c>
      <c r="E31">
        <v>1548</v>
      </c>
    </row>
    <row r="32" spans="1:5" x14ac:dyDescent="0.25">
      <c r="A32">
        <v>4536</v>
      </c>
      <c r="B32" t="s">
        <v>2198</v>
      </c>
      <c r="C32">
        <v>3</v>
      </c>
      <c r="D32">
        <v>1.83</v>
      </c>
      <c r="E32">
        <v>1442</v>
      </c>
    </row>
    <row r="33" spans="1:5" x14ac:dyDescent="0.25">
      <c r="A33">
        <v>4646</v>
      </c>
      <c r="B33" t="s">
        <v>2264</v>
      </c>
      <c r="C33">
        <v>19</v>
      </c>
      <c r="D33">
        <v>1.33</v>
      </c>
      <c r="E33">
        <v>1331</v>
      </c>
    </row>
    <row r="34" spans="1:5" x14ac:dyDescent="0.25">
      <c r="A34">
        <v>4818</v>
      </c>
      <c r="B34" t="s">
        <v>2350</v>
      </c>
      <c r="C34">
        <v>30</v>
      </c>
      <c r="D34">
        <v>1</v>
      </c>
      <c r="E34">
        <v>1333</v>
      </c>
    </row>
    <row r="35" spans="1:5" x14ac:dyDescent="0.25">
      <c r="A35">
        <v>5041</v>
      </c>
      <c r="B35" t="s">
        <v>2440</v>
      </c>
      <c r="C35">
        <v>22</v>
      </c>
      <c r="D35">
        <v>1.33</v>
      </c>
      <c r="E35">
        <v>1287</v>
      </c>
    </row>
    <row r="36" spans="1:5" x14ac:dyDescent="0.25">
      <c r="A36">
        <v>5434</v>
      </c>
      <c r="B36" t="s">
        <v>754</v>
      </c>
      <c r="C36">
        <v>44</v>
      </c>
      <c r="D36">
        <v>0.56999999999999895</v>
      </c>
      <c r="E36">
        <v>1361</v>
      </c>
    </row>
    <row r="37" spans="1:5" x14ac:dyDescent="0.25">
      <c r="A37">
        <v>5576</v>
      </c>
      <c r="B37" t="s">
        <v>2733</v>
      </c>
      <c r="C37">
        <v>23</v>
      </c>
      <c r="D37">
        <v>1.33</v>
      </c>
      <c r="E37">
        <v>1251</v>
      </c>
    </row>
    <row r="38" spans="1:5" x14ac:dyDescent="0.25">
      <c r="A38">
        <v>5638</v>
      </c>
      <c r="B38" t="s">
        <v>2773</v>
      </c>
      <c r="C38">
        <v>36</v>
      </c>
      <c r="D38">
        <v>0.82999999999999896</v>
      </c>
      <c r="E38">
        <v>1250</v>
      </c>
    </row>
    <row r="39" spans="1:5" x14ac:dyDescent="0.25">
      <c r="A39">
        <v>5690</v>
      </c>
      <c r="B39" t="s">
        <v>2807</v>
      </c>
      <c r="C39">
        <v>6</v>
      </c>
      <c r="D39">
        <v>1.6599999999999899</v>
      </c>
      <c r="E39">
        <v>1568</v>
      </c>
    </row>
    <row r="40" spans="1:5" x14ac:dyDescent="0.25">
      <c r="A40">
        <v>5809</v>
      </c>
      <c r="B40" t="s">
        <v>2869</v>
      </c>
      <c r="C40">
        <v>39</v>
      </c>
      <c r="D40">
        <v>0.66</v>
      </c>
      <c r="E40">
        <v>1150</v>
      </c>
    </row>
    <row r="41" spans="1:5" x14ac:dyDescent="0.25">
      <c r="A41">
        <v>5837</v>
      </c>
      <c r="B41" t="s">
        <v>2891</v>
      </c>
      <c r="C41">
        <v>52</v>
      </c>
      <c r="D41">
        <v>0</v>
      </c>
      <c r="E41">
        <v>1020</v>
      </c>
    </row>
    <row r="42" spans="1:5" x14ac:dyDescent="0.25">
      <c r="A42">
        <v>5906</v>
      </c>
      <c r="B42" t="s">
        <v>2940</v>
      </c>
      <c r="C42">
        <v>49</v>
      </c>
      <c r="D42">
        <v>0.28000000000000003</v>
      </c>
      <c r="E42">
        <v>1069</v>
      </c>
    </row>
    <row r="43" spans="1:5" x14ac:dyDescent="0.25">
      <c r="A43">
        <v>5935</v>
      </c>
      <c r="B43" t="s">
        <v>2962</v>
      </c>
      <c r="C43">
        <v>41</v>
      </c>
      <c r="D43">
        <v>0.66</v>
      </c>
      <c r="E43">
        <v>956</v>
      </c>
    </row>
    <row r="44" spans="1:5" x14ac:dyDescent="0.25">
      <c r="A44">
        <v>5991</v>
      </c>
      <c r="B44" t="s">
        <v>1851</v>
      </c>
      <c r="C44">
        <v>54</v>
      </c>
      <c r="D44">
        <v>0</v>
      </c>
      <c r="E44">
        <v>755</v>
      </c>
    </row>
    <row r="45" spans="1:5" x14ac:dyDescent="0.25">
      <c r="A45">
        <v>6164</v>
      </c>
      <c r="B45" t="s">
        <v>3130</v>
      </c>
      <c r="C45">
        <v>40</v>
      </c>
      <c r="D45">
        <v>0.66</v>
      </c>
      <c r="E45">
        <v>1013</v>
      </c>
    </row>
    <row r="46" spans="1:5" x14ac:dyDescent="0.25">
      <c r="A46">
        <v>6317</v>
      </c>
      <c r="B46" t="s">
        <v>3195</v>
      </c>
      <c r="C46">
        <v>46</v>
      </c>
      <c r="D46">
        <v>0.33</v>
      </c>
      <c r="E46">
        <v>968</v>
      </c>
    </row>
    <row r="47" spans="1:5" x14ac:dyDescent="0.25">
      <c r="A47">
        <v>6320</v>
      </c>
      <c r="B47" t="s">
        <v>3198</v>
      </c>
      <c r="C47">
        <v>37</v>
      </c>
      <c r="D47">
        <v>0.82999999999999896</v>
      </c>
      <c r="E47">
        <v>1180</v>
      </c>
    </row>
    <row r="48" spans="1:5" x14ac:dyDescent="0.25">
      <c r="A48">
        <v>6359</v>
      </c>
      <c r="B48" t="s">
        <v>3235</v>
      </c>
      <c r="C48">
        <v>11</v>
      </c>
      <c r="D48">
        <v>1.5</v>
      </c>
      <c r="E48">
        <v>1235</v>
      </c>
    </row>
    <row r="49" spans="1:5" x14ac:dyDescent="0.25">
      <c r="A49">
        <v>6371</v>
      </c>
      <c r="B49" t="s">
        <v>3245</v>
      </c>
      <c r="C49">
        <v>20</v>
      </c>
      <c r="D49">
        <v>1.33</v>
      </c>
      <c r="E49">
        <v>1315</v>
      </c>
    </row>
    <row r="50" spans="1:5" x14ac:dyDescent="0.25">
      <c r="A50">
        <v>6379</v>
      </c>
      <c r="B50" t="s">
        <v>3253</v>
      </c>
      <c r="C50">
        <v>43</v>
      </c>
      <c r="D50">
        <v>0.66</v>
      </c>
      <c r="E50">
        <v>949</v>
      </c>
    </row>
    <row r="51" spans="1:5" x14ac:dyDescent="0.25">
      <c r="A51">
        <v>6412</v>
      </c>
      <c r="B51" t="s">
        <v>3286</v>
      </c>
      <c r="C51">
        <v>47</v>
      </c>
      <c r="D51">
        <v>0.33</v>
      </c>
      <c r="E51">
        <v>926</v>
      </c>
    </row>
    <row r="52" spans="1:5" x14ac:dyDescent="0.25">
      <c r="A52">
        <v>6420</v>
      </c>
      <c r="B52" t="s">
        <v>3293</v>
      </c>
      <c r="C52">
        <v>45</v>
      </c>
      <c r="D52">
        <v>0.33</v>
      </c>
      <c r="E52">
        <v>1336</v>
      </c>
    </row>
    <row r="53" spans="1:5" x14ac:dyDescent="0.25">
      <c r="A53">
        <v>6455</v>
      </c>
      <c r="B53" t="s">
        <v>3322</v>
      </c>
      <c r="C53">
        <v>17</v>
      </c>
      <c r="D53">
        <v>1.4199999999999899</v>
      </c>
      <c r="E53">
        <v>1402</v>
      </c>
    </row>
    <row r="54" spans="1:5" x14ac:dyDescent="0.25">
      <c r="A54">
        <v>6467</v>
      </c>
      <c r="B54" t="s">
        <v>1906</v>
      </c>
      <c r="C54">
        <v>34</v>
      </c>
      <c r="D54">
        <v>0.84999999999999898</v>
      </c>
      <c r="E54">
        <v>1287</v>
      </c>
    </row>
    <row r="55" spans="1:5" x14ac:dyDescent="0.25">
      <c r="A55">
        <v>6536</v>
      </c>
      <c r="B55" t="s">
        <v>3383</v>
      </c>
      <c r="C55">
        <v>33</v>
      </c>
      <c r="D55">
        <v>0.84999999999999898</v>
      </c>
      <c r="E55">
        <v>1490</v>
      </c>
    </row>
    <row r="56" spans="1:5" x14ac:dyDescent="0.25">
      <c r="A56">
        <v>6630</v>
      </c>
      <c r="B56" t="s">
        <v>3458</v>
      </c>
      <c r="C56">
        <v>26</v>
      </c>
      <c r="D56">
        <v>1.1599999999999899</v>
      </c>
      <c r="E56">
        <v>1120</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56"/>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3589</v>
      </c>
      <c r="D2" s="1" t="s">
        <v>3671</v>
      </c>
      <c r="E2" s="1" t="s">
        <v>3672</v>
      </c>
    </row>
    <row r="3" spans="1:5" x14ac:dyDescent="0.25">
      <c r="A3">
        <v>876</v>
      </c>
      <c r="B3" t="s">
        <v>768</v>
      </c>
      <c r="C3">
        <v>1</v>
      </c>
      <c r="D3">
        <v>2.33</v>
      </c>
      <c r="E3">
        <v>1907</v>
      </c>
    </row>
    <row r="4" spans="1:5" x14ac:dyDescent="0.25">
      <c r="A4">
        <v>4329</v>
      </c>
      <c r="B4" t="s">
        <v>2100</v>
      </c>
      <c r="C4">
        <v>2</v>
      </c>
      <c r="D4">
        <v>2.16</v>
      </c>
      <c r="E4">
        <v>1615</v>
      </c>
    </row>
    <row r="5" spans="1:5" x14ac:dyDescent="0.25">
      <c r="A5">
        <v>4536</v>
      </c>
      <c r="B5" t="s">
        <v>2198</v>
      </c>
      <c r="C5">
        <v>3</v>
      </c>
      <c r="D5">
        <v>1.83</v>
      </c>
      <c r="E5">
        <v>1442</v>
      </c>
    </row>
    <row r="6" spans="1:5" x14ac:dyDescent="0.25">
      <c r="A6">
        <v>167</v>
      </c>
      <c r="B6" t="s">
        <v>521</v>
      </c>
      <c r="C6">
        <v>4</v>
      </c>
      <c r="D6">
        <v>1.83</v>
      </c>
      <c r="E6">
        <v>1383</v>
      </c>
    </row>
    <row r="7" spans="1:5" x14ac:dyDescent="0.25">
      <c r="A7">
        <v>2410</v>
      </c>
      <c r="B7" t="s">
        <v>1253</v>
      </c>
      <c r="C7">
        <v>5</v>
      </c>
      <c r="D7">
        <v>1.71</v>
      </c>
      <c r="E7">
        <v>1902</v>
      </c>
    </row>
    <row r="8" spans="1:5" x14ac:dyDescent="0.25">
      <c r="A8">
        <v>5690</v>
      </c>
      <c r="B8" t="s">
        <v>2807</v>
      </c>
      <c r="C8">
        <v>6</v>
      </c>
      <c r="D8">
        <v>1.6599999999999899</v>
      </c>
      <c r="E8">
        <v>1568</v>
      </c>
    </row>
    <row r="9" spans="1:5" x14ac:dyDescent="0.25">
      <c r="A9">
        <v>4009</v>
      </c>
      <c r="B9" t="s">
        <v>1942</v>
      </c>
      <c r="C9">
        <v>7</v>
      </c>
      <c r="D9">
        <v>1.6599999999999899</v>
      </c>
      <c r="E9">
        <v>1451</v>
      </c>
    </row>
    <row r="10" spans="1:5" x14ac:dyDescent="0.25">
      <c r="A10">
        <v>4506</v>
      </c>
      <c r="B10" t="s">
        <v>2179</v>
      </c>
      <c r="C10">
        <v>8</v>
      </c>
      <c r="D10">
        <v>1.57</v>
      </c>
      <c r="E10">
        <v>1548</v>
      </c>
    </row>
    <row r="11" spans="1:5" x14ac:dyDescent="0.25">
      <c r="A11">
        <v>2512</v>
      </c>
      <c r="B11" t="s">
        <v>1302</v>
      </c>
      <c r="C11">
        <v>9</v>
      </c>
      <c r="D11">
        <v>1.5</v>
      </c>
      <c r="E11">
        <v>1536</v>
      </c>
    </row>
    <row r="12" spans="1:5" x14ac:dyDescent="0.25">
      <c r="A12">
        <v>1987</v>
      </c>
      <c r="B12" t="s">
        <v>1119</v>
      </c>
      <c r="C12">
        <v>10</v>
      </c>
      <c r="D12">
        <v>1.5</v>
      </c>
      <c r="E12">
        <v>1401</v>
      </c>
    </row>
    <row r="13" spans="1:5" x14ac:dyDescent="0.25">
      <c r="A13">
        <v>6359</v>
      </c>
      <c r="B13" t="s">
        <v>3235</v>
      </c>
      <c r="C13">
        <v>11</v>
      </c>
      <c r="D13">
        <v>1.5</v>
      </c>
      <c r="E13">
        <v>1235</v>
      </c>
    </row>
    <row r="14" spans="1:5" x14ac:dyDescent="0.25">
      <c r="A14">
        <v>3528</v>
      </c>
      <c r="B14" t="s">
        <v>1732</v>
      </c>
      <c r="C14">
        <v>12</v>
      </c>
      <c r="D14">
        <v>1.4199999999999899</v>
      </c>
      <c r="E14">
        <v>1781</v>
      </c>
    </row>
    <row r="15" spans="1:5" x14ac:dyDescent="0.25">
      <c r="A15">
        <v>3206</v>
      </c>
      <c r="B15" t="s">
        <v>1585</v>
      </c>
      <c r="C15">
        <v>13</v>
      </c>
      <c r="D15">
        <v>1.4199999999999899</v>
      </c>
      <c r="E15">
        <v>1648</v>
      </c>
    </row>
    <row r="16" spans="1:5" x14ac:dyDescent="0.25">
      <c r="A16">
        <v>3018</v>
      </c>
      <c r="B16" t="s">
        <v>1501</v>
      </c>
      <c r="C16">
        <v>14</v>
      </c>
      <c r="D16">
        <v>1.4199999999999899</v>
      </c>
      <c r="E16">
        <v>1634</v>
      </c>
    </row>
    <row r="17" spans="1:5" x14ac:dyDescent="0.25">
      <c r="A17">
        <v>3267</v>
      </c>
      <c r="B17" t="s">
        <v>1614</v>
      </c>
      <c r="C17">
        <v>15</v>
      </c>
      <c r="D17">
        <v>1.4199999999999899</v>
      </c>
      <c r="E17">
        <v>1515</v>
      </c>
    </row>
    <row r="18" spans="1:5" x14ac:dyDescent="0.25">
      <c r="A18">
        <v>525</v>
      </c>
      <c r="B18" t="s">
        <v>659</v>
      </c>
      <c r="C18">
        <v>16</v>
      </c>
      <c r="D18">
        <v>1.4199999999999899</v>
      </c>
      <c r="E18">
        <v>1491</v>
      </c>
    </row>
    <row r="19" spans="1:5" x14ac:dyDescent="0.25">
      <c r="A19">
        <v>6455</v>
      </c>
      <c r="B19" t="s">
        <v>3322</v>
      </c>
      <c r="C19">
        <v>17</v>
      </c>
      <c r="D19">
        <v>1.4199999999999899</v>
      </c>
      <c r="E19">
        <v>1402</v>
      </c>
    </row>
    <row r="20" spans="1:5" x14ac:dyDescent="0.25">
      <c r="A20">
        <v>2081</v>
      </c>
      <c r="B20" t="s">
        <v>1152</v>
      </c>
      <c r="C20">
        <v>18</v>
      </c>
      <c r="D20">
        <v>1.33</v>
      </c>
      <c r="E20">
        <v>1490</v>
      </c>
    </row>
    <row r="21" spans="1:5" x14ac:dyDescent="0.25">
      <c r="A21">
        <v>4646</v>
      </c>
      <c r="B21" t="s">
        <v>2264</v>
      </c>
      <c r="C21">
        <v>19</v>
      </c>
      <c r="D21">
        <v>1.33</v>
      </c>
      <c r="E21">
        <v>1331</v>
      </c>
    </row>
    <row r="22" spans="1:5" x14ac:dyDescent="0.25">
      <c r="A22">
        <v>6371</v>
      </c>
      <c r="B22" t="s">
        <v>3245</v>
      </c>
      <c r="C22">
        <v>20</v>
      </c>
      <c r="D22">
        <v>1.33</v>
      </c>
      <c r="E22">
        <v>1315</v>
      </c>
    </row>
    <row r="23" spans="1:5" x14ac:dyDescent="0.25">
      <c r="A23">
        <v>3928</v>
      </c>
      <c r="B23" t="s">
        <v>1894</v>
      </c>
      <c r="C23">
        <v>21</v>
      </c>
      <c r="D23">
        <v>1.33</v>
      </c>
      <c r="E23">
        <v>1290</v>
      </c>
    </row>
    <row r="24" spans="1:5" x14ac:dyDescent="0.25">
      <c r="A24">
        <v>5041</v>
      </c>
      <c r="B24" t="s">
        <v>2440</v>
      </c>
      <c r="C24">
        <v>22</v>
      </c>
      <c r="D24">
        <v>1.33</v>
      </c>
      <c r="E24">
        <v>1287</v>
      </c>
    </row>
    <row r="25" spans="1:5" x14ac:dyDescent="0.25">
      <c r="A25">
        <v>5576</v>
      </c>
      <c r="B25" t="s">
        <v>2733</v>
      </c>
      <c r="C25">
        <v>23</v>
      </c>
      <c r="D25">
        <v>1.33</v>
      </c>
      <c r="E25">
        <v>1251</v>
      </c>
    </row>
    <row r="26" spans="1:5" x14ac:dyDescent="0.25">
      <c r="A26">
        <v>648</v>
      </c>
      <c r="B26" t="s">
        <v>702</v>
      </c>
      <c r="C26">
        <v>24</v>
      </c>
      <c r="D26">
        <v>1.1599999999999899</v>
      </c>
      <c r="E26">
        <v>1455</v>
      </c>
    </row>
    <row r="27" spans="1:5" x14ac:dyDescent="0.25">
      <c r="A27">
        <v>2530</v>
      </c>
      <c r="B27" t="s">
        <v>1311</v>
      </c>
      <c r="C27">
        <v>25</v>
      </c>
      <c r="D27">
        <v>1.1599999999999899</v>
      </c>
      <c r="E27">
        <v>1380</v>
      </c>
    </row>
    <row r="28" spans="1:5" x14ac:dyDescent="0.25">
      <c r="A28">
        <v>6630</v>
      </c>
      <c r="B28" t="s">
        <v>3458</v>
      </c>
      <c r="C28">
        <v>26</v>
      </c>
      <c r="D28">
        <v>1.1599999999999899</v>
      </c>
      <c r="E28">
        <v>1120</v>
      </c>
    </row>
    <row r="29" spans="1:5" x14ac:dyDescent="0.25">
      <c r="A29">
        <v>1208</v>
      </c>
      <c r="B29" t="s">
        <v>850</v>
      </c>
      <c r="C29">
        <v>27</v>
      </c>
      <c r="D29">
        <v>1.1399999999999899</v>
      </c>
      <c r="E29">
        <v>1553</v>
      </c>
    </row>
    <row r="30" spans="1:5" x14ac:dyDescent="0.25">
      <c r="A30">
        <v>967</v>
      </c>
      <c r="B30" t="s">
        <v>790</v>
      </c>
      <c r="C30">
        <v>28</v>
      </c>
      <c r="D30">
        <v>1</v>
      </c>
      <c r="E30">
        <v>1412</v>
      </c>
    </row>
    <row r="31" spans="1:5" x14ac:dyDescent="0.25">
      <c r="A31">
        <v>2040</v>
      </c>
      <c r="B31" t="s">
        <v>1133</v>
      </c>
      <c r="C31">
        <v>29</v>
      </c>
      <c r="D31">
        <v>1</v>
      </c>
      <c r="E31">
        <v>1402</v>
      </c>
    </row>
    <row r="32" spans="1:5" x14ac:dyDescent="0.25">
      <c r="A32">
        <v>4818</v>
      </c>
      <c r="B32" t="s">
        <v>2350</v>
      </c>
      <c r="C32">
        <v>30</v>
      </c>
      <c r="D32">
        <v>1</v>
      </c>
      <c r="E32">
        <v>1333</v>
      </c>
    </row>
    <row r="33" spans="1:5" x14ac:dyDescent="0.25">
      <c r="A33">
        <v>2500</v>
      </c>
      <c r="B33" t="s">
        <v>1294</v>
      </c>
      <c r="C33">
        <v>31</v>
      </c>
      <c r="D33">
        <v>1</v>
      </c>
      <c r="E33">
        <v>1287</v>
      </c>
    </row>
    <row r="34" spans="1:5" x14ac:dyDescent="0.25">
      <c r="A34">
        <v>1094</v>
      </c>
      <c r="B34" t="s">
        <v>825</v>
      </c>
      <c r="C34">
        <v>32</v>
      </c>
      <c r="D34">
        <v>0.84999999999999898</v>
      </c>
      <c r="E34">
        <v>1548</v>
      </c>
    </row>
    <row r="35" spans="1:5" x14ac:dyDescent="0.25">
      <c r="A35">
        <v>6536</v>
      </c>
      <c r="B35" t="s">
        <v>3383</v>
      </c>
      <c r="C35">
        <v>33</v>
      </c>
      <c r="D35">
        <v>0.84999999999999898</v>
      </c>
      <c r="E35">
        <v>1490</v>
      </c>
    </row>
    <row r="36" spans="1:5" x14ac:dyDescent="0.25">
      <c r="A36">
        <v>6467</v>
      </c>
      <c r="B36" t="s">
        <v>1906</v>
      </c>
      <c r="C36">
        <v>34</v>
      </c>
      <c r="D36">
        <v>0.84999999999999898</v>
      </c>
      <c r="E36">
        <v>1287</v>
      </c>
    </row>
    <row r="37" spans="1:5" x14ac:dyDescent="0.25">
      <c r="A37">
        <v>2574</v>
      </c>
      <c r="B37" t="s">
        <v>1329</v>
      </c>
      <c r="C37">
        <v>35</v>
      </c>
      <c r="D37">
        <v>0.84999999999999898</v>
      </c>
      <c r="E37">
        <v>1155</v>
      </c>
    </row>
    <row r="38" spans="1:5" x14ac:dyDescent="0.25">
      <c r="A38">
        <v>5638</v>
      </c>
      <c r="B38" t="s">
        <v>2773</v>
      </c>
      <c r="C38">
        <v>36</v>
      </c>
      <c r="D38">
        <v>0.82999999999999896</v>
      </c>
      <c r="E38">
        <v>1250</v>
      </c>
    </row>
    <row r="39" spans="1:5" x14ac:dyDescent="0.25">
      <c r="A39">
        <v>6320</v>
      </c>
      <c r="B39" t="s">
        <v>3198</v>
      </c>
      <c r="C39">
        <v>37</v>
      </c>
      <c r="D39">
        <v>0.82999999999999896</v>
      </c>
      <c r="E39">
        <v>1180</v>
      </c>
    </row>
    <row r="40" spans="1:5" x14ac:dyDescent="0.25">
      <c r="A40">
        <v>4230</v>
      </c>
      <c r="B40" t="s">
        <v>2050</v>
      </c>
      <c r="C40">
        <v>38</v>
      </c>
      <c r="D40">
        <v>0.66</v>
      </c>
      <c r="E40">
        <v>1175</v>
      </c>
    </row>
    <row r="41" spans="1:5" x14ac:dyDescent="0.25">
      <c r="A41">
        <v>5809</v>
      </c>
      <c r="B41" t="s">
        <v>2869</v>
      </c>
      <c r="C41">
        <v>39</v>
      </c>
      <c r="D41">
        <v>0.66</v>
      </c>
      <c r="E41">
        <v>1150</v>
      </c>
    </row>
    <row r="42" spans="1:5" x14ac:dyDescent="0.25">
      <c r="A42">
        <v>6164</v>
      </c>
      <c r="B42" t="s">
        <v>3130</v>
      </c>
      <c r="C42">
        <v>40</v>
      </c>
      <c r="D42">
        <v>0.66</v>
      </c>
      <c r="E42">
        <v>1013</v>
      </c>
    </row>
    <row r="43" spans="1:5" x14ac:dyDescent="0.25">
      <c r="A43">
        <v>5935</v>
      </c>
      <c r="B43" t="s">
        <v>2962</v>
      </c>
      <c r="C43">
        <v>41</v>
      </c>
      <c r="D43">
        <v>0.66</v>
      </c>
      <c r="E43">
        <v>956</v>
      </c>
    </row>
    <row r="44" spans="1:5" x14ac:dyDescent="0.25">
      <c r="A44">
        <v>1785</v>
      </c>
      <c r="B44" t="s">
        <v>1061</v>
      </c>
      <c r="C44">
        <v>42</v>
      </c>
      <c r="D44">
        <v>0.66</v>
      </c>
      <c r="E44">
        <v>954</v>
      </c>
    </row>
    <row r="45" spans="1:5" x14ac:dyDescent="0.25">
      <c r="A45">
        <v>6379</v>
      </c>
      <c r="B45" t="s">
        <v>3253</v>
      </c>
      <c r="C45">
        <v>43</v>
      </c>
      <c r="D45">
        <v>0.66</v>
      </c>
      <c r="E45">
        <v>949</v>
      </c>
    </row>
    <row r="46" spans="1:5" x14ac:dyDescent="0.25">
      <c r="A46">
        <v>5434</v>
      </c>
      <c r="B46" t="s">
        <v>754</v>
      </c>
      <c r="C46">
        <v>44</v>
      </c>
      <c r="D46">
        <v>0.56999999999999895</v>
      </c>
      <c r="E46">
        <v>1361</v>
      </c>
    </row>
    <row r="47" spans="1:5" x14ac:dyDescent="0.25">
      <c r="A47">
        <v>6420</v>
      </c>
      <c r="B47" t="s">
        <v>3293</v>
      </c>
      <c r="C47">
        <v>45</v>
      </c>
      <c r="D47">
        <v>0.33</v>
      </c>
      <c r="E47">
        <v>1336</v>
      </c>
    </row>
    <row r="48" spans="1:5" x14ac:dyDescent="0.25">
      <c r="A48">
        <v>6317</v>
      </c>
      <c r="B48" t="s">
        <v>3195</v>
      </c>
      <c r="C48">
        <v>46</v>
      </c>
      <c r="D48">
        <v>0.33</v>
      </c>
      <c r="E48">
        <v>968</v>
      </c>
    </row>
    <row r="49" spans="1:5" x14ac:dyDescent="0.25">
      <c r="A49">
        <v>6412</v>
      </c>
      <c r="B49" t="s">
        <v>3286</v>
      </c>
      <c r="C49">
        <v>47</v>
      </c>
      <c r="D49">
        <v>0.33</v>
      </c>
      <c r="E49">
        <v>926</v>
      </c>
    </row>
    <row r="50" spans="1:5" x14ac:dyDescent="0.25">
      <c r="A50">
        <v>2177</v>
      </c>
      <c r="B50" t="s">
        <v>1185</v>
      </c>
      <c r="C50">
        <v>48</v>
      </c>
      <c r="D50">
        <v>0.28000000000000003</v>
      </c>
      <c r="E50">
        <v>1245</v>
      </c>
    </row>
    <row r="51" spans="1:5" x14ac:dyDescent="0.25">
      <c r="A51">
        <v>5906</v>
      </c>
      <c r="B51" t="s">
        <v>2940</v>
      </c>
      <c r="C51">
        <v>49</v>
      </c>
      <c r="D51">
        <v>0.28000000000000003</v>
      </c>
      <c r="E51">
        <v>1069</v>
      </c>
    </row>
    <row r="52" spans="1:5" x14ac:dyDescent="0.25">
      <c r="A52">
        <v>3633</v>
      </c>
      <c r="B52" t="s">
        <v>1786</v>
      </c>
      <c r="C52">
        <v>50</v>
      </c>
      <c r="D52">
        <v>0.28000000000000003</v>
      </c>
      <c r="E52">
        <v>1061</v>
      </c>
    </row>
    <row r="53" spans="1:5" x14ac:dyDescent="0.25">
      <c r="A53">
        <v>4011</v>
      </c>
      <c r="B53" t="s">
        <v>1944</v>
      </c>
      <c r="C53">
        <v>51</v>
      </c>
      <c r="D53">
        <v>0</v>
      </c>
      <c r="E53">
        <v>1184</v>
      </c>
    </row>
    <row r="54" spans="1:5" x14ac:dyDescent="0.25">
      <c r="A54">
        <v>5837</v>
      </c>
      <c r="B54" t="s">
        <v>2891</v>
      </c>
      <c r="C54">
        <v>52</v>
      </c>
      <c r="D54">
        <v>0</v>
      </c>
      <c r="E54">
        <v>1020</v>
      </c>
    </row>
    <row r="55" spans="1:5" x14ac:dyDescent="0.25">
      <c r="A55">
        <v>2450</v>
      </c>
      <c r="B55" t="s">
        <v>1268</v>
      </c>
      <c r="C55">
        <v>53</v>
      </c>
      <c r="D55">
        <v>0</v>
      </c>
      <c r="E55">
        <v>942</v>
      </c>
    </row>
    <row r="56" spans="1:5" x14ac:dyDescent="0.25">
      <c r="A56">
        <v>5991</v>
      </c>
      <c r="B56" t="s">
        <v>1851</v>
      </c>
      <c r="C56">
        <v>54</v>
      </c>
      <c r="D56">
        <v>0</v>
      </c>
      <c r="E56">
        <v>755</v>
      </c>
    </row>
  </sheetData>
  <autoFilter ref="A2:E2">
    <sortState ref="A3:E42">
      <sortCondition ref="C2"/>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pane="topRight" activeCell="C1" sqref="C1"/>
      <selection pane="bottomLeft" activeCell="A3" sqref="A3"/>
      <selection pane="bottomRight" activeCell="F12" sqref="F1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154"/>
  <sheetViews>
    <sheetView workbookViewId="0">
      <pane xSplit="2" ySplit="2" topLeftCell="C3" activePane="bottomRight" state="frozen"/>
      <selection activeCell="K26" sqref="K26"/>
      <selection pane="topRight" activeCell="K26" sqref="K26"/>
      <selection pane="bottomLeft" activeCell="K26" sqref="K26"/>
      <selection pane="bottomRight" activeCell="K26" sqref="K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C3" s="4"/>
      <c r="D3" s="4"/>
      <c r="E3" s="4"/>
      <c r="F3" s="4"/>
      <c r="G3" s="4"/>
    </row>
    <row r="4" spans="1:206" x14ac:dyDescent="0.25">
      <c r="C4" s="4"/>
      <c r="D4" s="4"/>
      <c r="E4" s="4"/>
      <c r="F4" s="4"/>
    </row>
    <row r="5" spans="1:206" x14ac:dyDescent="0.25">
      <c r="C5" s="4"/>
      <c r="D5" s="4"/>
      <c r="E5" s="4"/>
      <c r="F5" s="4"/>
    </row>
    <row r="6" spans="1:206" x14ac:dyDescent="0.25">
      <c r="C6" s="4"/>
      <c r="D6" s="4"/>
      <c r="E6" s="4"/>
      <c r="F6" s="4"/>
    </row>
    <row r="7" spans="1:206" x14ac:dyDescent="0.25">
      <c r="C7" s="4"/>
      <c r="D7" s="4"/>
      <c r="E7" s="4"/>
      <c r="F7" s="4"/>
    </row>
    <row r="8" spans="1:206" x14ac:dyDescent="0.25">
      <c r="C8" s="4"/>
      <c r="D8" s="4"/>
      <c r="E8" s="4"/>
      <c r="F8" s="4"/>
    </row>
    <row r="9" spans="1:206" x14ac:dyDescent="0.25">
      <c r="C9" s="4"/>
      <c r="D9" s="4"/>
      <c r="E9" s="4"/>
      <c r="F9" s="4"/>
    </row>
    <row r="10" spans="1:206" x14ac:dyDescent="0.25">
      <c r="C10" s="4"/>
      <c r="D10" s="4"/>
      <c r="E10" s="4"/>
      <c r="F10" s="4"/>
    </row>
    <row r="11" spans="1:206" x14ac:dyDescent="0.25">
      <c r="C11" s="4"/>
      <c r="D11" s="4"/>
      <c r="E11" s="4"/>
      <c r="F11" s="4"/>
    </row>
    <row r="12" spans="1:206" x14ac:dyDescent="0.25">
      <c r="C12" s="4"/>
      <c r="D12" s="4"/>
      <c r="E12" s="4"/>
      <c r="F12" s="4"/>
    </row>
    <row r="13" spans="1:206" x14ac:dyDescent="0.25">
      <c r="C13" s="4"/>
      <c r="D13" s="4"/>
      <c r="E13" s="4"/>
      <c r="F13" s="4"/>
    </row>
    <row r="14" spans="1:206" x14ac:dyDescent="0.25">
      <c r="C14" s="4"/>
      <c r="D14" s="4"/>
      <c r="E14" s="4"/>
      <c r="F14" s="4"/>
    </row>
    <row r="15" spans="1:206" x14ac:dyDescent="0.25">
      <c r="C15" s="4"/>
      <c r="D15" s="4"/>
      <c r="E15" s="4"/>
      <c r="F15" s="4"/>
    </row>
    <row r="16" spans="1:206" x14ac:dyDescent="0.25">
      <c r="C16" s="4"/>
      <c r="D16" s="4"/>
      <c r="E16" s="4"/>
      <c r="F16" s="4"/>
    </row>
    <row r="17" spans="3:6" x14ac:dyDescent="0.25">
      <c r="C17" s="4"/>
      <c r="D17" s="4"/>
      <c r="E17" s="4"/>
      <c r="F17" s="4"/>
    </row>
    <row r="18" spans="3:6" x14ac:dyDescent="0.25">
      <c r="C18" s="4"/>
      <c r="D18" s="4"/>
      <c r="E18" s="4"/>
      <c r="F18" s="4"/>
    </row>
    <row r="19" spans="3:6" x14ac:dyDescent="0.25">
      <c r="C19" s="4"/>
      <c r="D19" s="4"/>
      <c r="E19" s="4"/>
      <c r="F19" s="4"/>
    </row>
    <row r="20" spans="3:6" x14ac:dyDescent="0.25">
      <c r="C20" s="4"/>
      <c r="D20" s="4"/>
      <c r="E20" s="4"/>
      <c r="F20" s="4"/>
    </row>
    <row r="21" spans="3:6" x14ac:dyDescent="0.25">
      <c r="C21" s="4"/>
      <c r="D21" s="4"/>
      <c r="E21" s="4"/>
      <c r="F21" s="4"/>
    </row>
    <row r="22" spans="3:6" x14ac:dyDescent="0.25">
      <c r="C22" s="4"/>
      <c r="D22" s="4"/>
      <c r="E22" s="4"/>
      <c r="F22" s="4"/>
    </row>
    <row r="23" spans="3:6" x14ac:dyDescent="0.25">
      <c r="C23" s="4"/>
      <c r="D23" s="4"/>
      <c r="E23" s="4"/>
      <c r="F23" s="4"/>
    </row>
    <row r="24" spans="3:6" x14ac:dyDescent="0.25">
      <c r="C24" s="4"/>
      <c r="D24" s="4"/>
      <c r="E24" s="4"/>
      <c r="F24" s="4"/>
    </row>
    <row r="25" spans="3:6" x14ac:dyDescent="0.25">
      <c r="C25" s="4"/>
      <c r="D25" s="4"/>
      <c r="E25" s="4"/>
      <c r="F25" s="4"/>
    </row>
    <row r="26" spans="3:6" x14ac:dyDescent="0.25">
      <c r="C26" s="4"/>
      <c r="D26" s="4"/>
      <c r="E26" s="4"/>
      <c r="F26" s="4"/>
    </row>
    <row r="27" spans="3:6" x14ac:dyDescent="0.25">
      <c r="C27" s="4"/>
      <c r="D27" s="4"/>
      <c r="E27" s="4"/>
      <c r="F27" s="4"/>
    </row>
    <row r="28" spans="3:6" x14ac:dyDescent="0.25">
      <c r="C28" s="4"/>
      <c r="D28" s="4"/>
      <c r="E28" s="4"/>
      <c r="F28" s="4"/>
    </row>
    <row r="29" spans="3:6" x14ac:dyDescent="0.25">
      <c r="C29" s="4"/>
      <c r="D29" s="4"/>
      <c r="E29" s="4"/>
      <c r="F29" s="4"/>
    </row>
    <row r="30" spans="3:6" x14ac:dyDescent="0.25">
      <c r="C30" s="4"/>
      <c r="D30" s="4"/>
      <c r="E30" s="4"/>
      <c r="F30" s="4"/>
    </row>
    <row r="31" spans="3:6" x14ac:dyDescent="0.25">
      <c r="C31" s="4"/>
      <c r="D31" s="4"/>
      <c r="E31" s="4"/>
      <c r="F31" s="4"/>
    </row>
    <row r="32" spans="3:6" x14ac:dyDescent="0.25">
      <c r="C32" s="4"/>
      <c r="D32" s="4"/>
      <c r="E32" s="4"/>
      <c r="F32" s="4"/>
    </row>
    <row r="33" spans="3:6" x14ac:dyDescent="0.25">
      <c r="C33" s="4"/>
      <c r="D33" s="4"/>
      <c r="E33" s="4"/>
      <c r="F33" s="4"/>
    </row>
    <row r="34" spans="3:6" x14ac:dyDescent="0.25">
      <c r="C34" s="4"/>
      <c r="D34" s="4"/>
      <c r="E34" s="4"/>
      <c r="F34" s="4"/>
    </row>
    <row r="35" spans="3:6" x14ac:dyDescent="0.25">
      <c r="C35" s="4"/>
      <c r="D35" s="4"/>
      <c r="E35" s="4"/>
      <c r="F35" s="4"/>
    </row>
    <row r="36" spans="3:6" x14ac:dyDescent="0.25">
      <c r="C36" s="4"/>
      <c r="D36" s="4"/>
      <c r="E36" s="4"/>
      <c r="F36" s="4"/>
    </row>
    <row r="37" spans="3:6" x14ac:dyDescent="0.25">
      <c r="C37" s="4"/>
      <c r="D37" s="4"/>
      <c r="E37" s="4"/>
      <c r="F37" s="4"/>
    </row>
    <row r="38" spans="3:6" x14ac:dyDescent="0.25">
      <c r="C38" s="4"/>
      <c r="D38" s="4"/>
      <c r="E38" s="4"/>
      <c r="F38" s="4"/>
    </row>
    <row r="39" spans="3:6" x14ac:dyDescent="0.25">
      <c r="C39" s="4"/>
      <c r="D39" s="4"/>
      <c r="E39" s="4"/>
      <c r="F39" s="4"/>
    </row>
    <row r="40" spans="3:6" x14ac:dyDescent="0.25">
      <c r="C40" s="4"/>
      <c r="D40" s="4"/>
      <c r="E40" s="4"/>
      <c r="F40" s="4"/>
    </row>
    <row r="41" spans="3:6" x14ac:dyDescent="0.25">
      <c r="C41" s="4"/>
      <c r="D41" s="4"/>
      <c r="E41" s="4"/>
      <c r="F41" s="4"/>
    </row>
    <row r="42" spans="3:6" x14ac:dyDescent="0.25">
      <c r="C42" s="4"/>
      <c r="D42" s="4"/>
      <c r="E42" s="4"/>
      <c r="F42" s="4"/>
    </row>
    <row r="43" spans="3:6" x14ac:dyDescent="0.25">
      <c r="C43" s="4"/>
      <c r="D43" s="4"/>
      <c r="E43" s="4"/>
      <c r="F43" s="4"/>
    </row>
    <row r="44" spans="3:6" x14ac:dyDescent="0.25">
      <c r="C44" s="4"/>
      <c r="D44" s="4"/>
      <c r="E44" s="4"/>
      <c r="F44" s="4"/>
    </row>
    <row r="45" spans="3:6" x14ac:dyDescent="0.25">
      <c r="C45" s="4"/>
      <c r="D45" s="4"/>
      <c r="E45" s="4"/>
      <c r="F45" s="4"/>
    </row>
    <row r="46" spans="3:6" x14ac:dyDescent="0.25">
      <c r="C46" s="4"/>
      <c r="D46" s="4"/>
      <c r="E46" s="4"/>
      <c r="F46" s="4"/>
    </row>
    <row r="47" spans="3:6" x14ac:dyDescent="0.25">
      <c r="C47" s="4"/>
      <c r="D47" s="4"/>
      <c r="E47" s="4"/>
      <c r="F47" s="4"/>
    </row>
    <row r="48" spans="3:6" x14ac:dyDescent="0.25">
      <c r="C48" s="4"/>
      <c r="D48" s="4"/>
      <c r="E48" s="4"/>
      <c r="F48" s="4"/>
    </row>
    <row r="49" spans="3:6" x14ac:dyDescent="0.25">
      <c r="C49" s="4"/>
      <c r="D49" s="4"/>
      <c r="E49" s="4"/>
      <c r="F49" s="4"/>
    </row>
    <row r="50" spans="3:6" x14ac:dyDescent="0.25">
      <c r="C50" s="4"/>
      <c r="D50" s="4"/>
      <c r="E50" s="4"/>
      <c r="F50" s="4"/>
    </row>
    <row r="51" spans="3:6" x14ac:dyDescent="0.25">
      <c r="C51" s="4"/>
      <c r="D51" s="4"/>
      <c r="E51" s="4"/>
      <c r="F51" s="4"/>
    </row>
    <row r="52" spans="3:6" x14ac:dyDescent="0.25">
      <c r="C52" s="4"/>
      <c r="D52" s="4"/>
      <c r="E52" s="4"/>
      <c r="F52" s="4"/>
    </row>
    <row r="53" spans="3:6" x14ac:dyDescent="0.25">
      <c r="C53" s="4"/>
      <c r="D53" s="4"/>
      <c r="E53" s="4"/>
      <c r="F53" s="4"/>
    </row>
    <row r="54" spans="3:6" x14ac:dyDescent="0.25">
      <c r="C54" s="4"/>
      <c r="D54" s="4"/>
      <c r="E54" s="4"/>
      <c r="F54" s="4"/>
    </row>
    <row r="55" spans="3:6" x14ac:dyDescent="0.25">
      <c r="C55" s="4"/>
      <c r="D55" s="4"/>
      <c r="E55" s="4"/>
      <c r="F55" s="4"/>
    </row>
    <row r="56" spans="3:6" x14ac:dyDescent="0.25">
      <c r="C56" s="4"/>
      <c r="D56" s="4"/>
      <c r="E56" s="4"/>
      <c r="F56" s="4"/>
    </row>
    <row r="57" spans="3:6" x14ac:dyDescent="0.25">
      <c r="C57" s="4"/>
      <c r="D57" s="4"/>
      <c r="E57" s="4"/>
      <c r="F57" s="4"/>
    </row>
    <row r="58" spans="3:6" x14ac:dyDescent="0.25">
      <c r="C58" s="4"/>
      <c r="D58" s="4"/>
      <c r="E58" s="4"/>
      <c r="F58" s="4"/>
    </row>
    <row r="59" spans="3:6" x14ac:dyDescent="0.25">
      <c r="C59" s="4"/>
      <c r="D59" s="4"/>
      <c r="E59" s="4"/>
      <c r="F59" s="4"/>
    </row>
    <row r="60" spans="3:6" x14ac:dyDescent="0.25">
      <c r="C60" s="4"/>
      <c r="D60" s="4"/>
      <c r="E60" s="4"/>
      <c r="F60" s="4"/>
    </row>
    <row r="61" spans="3:6" x14ac:dyDescent="0.25">
      <c r="C61" s="4"/>
      <c r="D61" s="4"/>
      <c r="E61" s="4"/>
      <c r="F61" s="4"/>
    </row>
    <row r="62" spans="3:6" x14ac:dyDescent="0.25">
      <c r="C62" s="4"/>
      <c r="D62" s="4"/>
      <c r="E62" s="4"/>
      <c r="F62" s="4"/>
    </row>
    <row r="63" spans="3:6" x14ac:dyDescent="0.25">
      <c r="C63" s="4"/>
      <c r="D63" s="4"/>
      <c r="E63" s="4"/>
      <c r="F63" s="4"/>
    </row>
    <row r="64" spans="3:6" x14ac:dyDescent="0.25">
      <c r="C64" s="4"/>
      <c r="D64" s="4"/>
      <c r="E64" s="4"/>
      <c r="F64" s="4"/>
    </row>
    <row r="65" spans="3:6" x14ac:dyDescent="0.25">
      <c r="C65" s="4"/>
      <c r="D65" s="4"/>
      <c r="E65" s="4"/>
      <c r="F65" s="4"/>
    </row>
    <row r="66" spans="3:6" x14ac:dyDescent="0.25">
      <c r="C66" s="4"/>
      <c r="D66" s="4"/>
      <c r="E66" s="4"/>
      <c r="F66" s="4"/>
    </row>
    <row r="67" spans="3:6" x14ac:dyDescent="0.25">
      <c r="C67" s="4"/>
      <c r="D67" s="4"/>
      <c r="E67" s="4"/>
      <c r="F67" s="4"/>
    </row>
    <row r="68" spans="3:6" x14ac:dyDescent="0.25">
      <c r="C68" s="4"/>
      <c r="D68" s="4"/>
      <c r="E68" s="4"/>
      <c r="F68" s="4"/>
    </row>
    <row r="69" spans="3:6" x14ac:dyDescent="0.25">
      <c r="C69" s="4"/>
      <c r="D69" s="4"/>
      <c r="E69" s="4"/>
      <c r="F69" s="4"/>
    </row>
    <row r="70" spans="3:6" x14ac:dyDescent="0.25">
      <c r="C70" s="4"/>
      <c r="D70" s="4"/>
      <c r="E70" s="4"/>
      <c r="F70" s="4"/>
    </row>
    <row r="71" spans="3:6" x14ac:dyDescent="0.25">
      <c r="C71" s="4"/>
      <c r="D71" s="4"/>
      <c r="E71" s="4"/>
      <c r="F71" s="4"/>
    </row>
    <row r="72" spans="3:6" x14ac:dyDescent="0.25">
      <c r="C72" s="4"/>
      <c r="D72" s="4"/>
      <c r="E72" s="4"/>
      <c r="F72" s="4"/>
    </row>
    <row r="73" spans="3:6" x14ac:dyDescent="0.25">
      <c r="C73" s="4"/>
      <c r="D73" s="4"/>
      <c r="E73" s="4"/>
      <c r="F73" s="4"/>
    </row>
    <row r="74" spans="3:6" x14ac:dyDescent="0.25">
      <c r="C74" s="4"/>
      <c r="D74" s="4"/>
      <c r="E74" s="4"/>
      <c r="F74" s="4"/>
    </row>
    <row r="75" spans="3:6" x14ac:dyDescent="0.25">
      <c r="C75" s="4"/>
      <c r="D75" s="4"/>
      <c r="E75" s="4"/>
      <c r="F75" s="4"/>
    </row>
    <row r="76" spans="3:6" x14ac:dyDescent="0.25">
      <c r="C76" s="4"/>
      <c r="D76" s="4"/>
      <c r="E76" s="4"/>
      <c r="F76" s="4"/>
    </row>
    <row r="77" spans="3:6" x14ac:dyDescent="0.25">
      <c r="C77" s="4"/>
      <c r="D77" s="4"/>
      <c r="E77" s="4"/>
      <c r="F77" s="4"/>
    </row>
    <row r="78" spans="3:6" x14ac:dyDescent="0.25">
      <c r="C78" s="4"/>
      <c r="D78" s="4"/>
      <c r="E78" s="4"/>
      <c r="F78" s="4"/>
    </row>
    <row r="79" spans="3:6" x14ac:dyDescent="0.25">
      <c r="C79" s="4"/>
      <c r="D79" s="4"/>
      <c r="E79" s="4"/>
      <c r="F79" s="4"/>
    </row>
    <row r="80" spans="3:6" x14ac:dyDescent="0.25">
      <c r="C80" s="4"/>
      <c r="D80" s="4"/>
      <c r="E80" s="4"/>
      <c r="F80" s="4"/>
    </row>
    <row r="81" spans="3:6" x14ac:dyDescent="0.25">
      <c r="C81" s="4"/>
      <c r="D81" s="4"/>
      <c r="E81" s="4"/>
      <c r="F81" s="4"/>
    </row>
    <row r="82" spans="3:6" x14ac:dyDescent="0.25">
      <c r="C82" s="4"/>
      <c r="D82" s="4"/>
      <c r="E82" s="4"/>
      <c r="F82" s="4"/>
    </row>
    <row r="83" spans="3:6" x14ac:dyDescent="0.25">
      <c r="C83" s="4"/>
      <c r="D83" s="4"/>
      <c r="E83" s="4"/>
      <c r="F83" s="4"/>
    </row>
    <row r="84" spans="3:6" x14ac:dyDescent="0.25">
      <c r="C84" s="4"/>
      <c r="D84" s="4"/>
      <c r="E84" s="4"/>
      <c r="F84" s="4"/>
    </row>
    <row r="85" spans="3:6" x14ac:dyDescent="0.25">
      <c r="C85" s="4"/>
      <c r="D85" s="4"/>
      <c r="E85" s="4"/>
      <c r="F85" s="4"/>
    </row>
    <row r="86" spans="3:6" x14ac:dyDescent="0.25">
      <c r="C86" s="4"/>
      <c r="D86" s="4"/>
      <c r="E86" s="4"/>
      <c r="F86" s="4"/>
    </row>
    <row r="87" spans="3:6" x14ac:dyDescent="0.25">
      <c r="C87" s="4"/>
      <c r="D87" s="4"/>
      <c r="E87" s="4"/>
      <c r="F87" s="4"/>
    </row>
    <row r="88" spans="3:6" x14ac:dyDescent="0.25">
      <c r="C88" s="4"/>
      <c r="D88" s="4"/>
      <c r="E88" s="4"/>
      <c r="F88" s="4"/>
    </row>
    <row r="89" spans="3:6" x14ac:dyDescent="0.25">
      <c r="C89" s="4"/>
      <c r="D89" s="4"/>
      <c r="E89" s="4"/>
      <c r="F89" s="4"/>
    </row>
    <row r="90" spans="3:6" x14ac:dyDescent="0.25">
      <c r="C90" s="4"/>
      <c r="D90" s="4"/>
      <c r="E90" s="4"/>
      <c r="F90" s="4"/>
    </row>
    <row r="91" spans="3:6" x14ac:dyDescent="0.25">
      <c r="C91" s="4"/>
      <c r="D91" s="4"/>
      <c r="E91" s="4"/>
      <c r="F91" s="4"/>
    </row>
    <row r="92" spans="3:6" x14ac:dyDescent="0.25">
      <c r="C92" s="4"/>
      <c r="D92" s="4"/>
      <c r="E92" s="4"/>
      <c r="F92" s="4"/>
    </row>
    <row r="93" spans="3:6" x14ac:dyDescent="0.25">
      <c r="C93" s="4"/>
      <c r="D93" s="4"/>
      <c r="E93" s="4"/>
      <c r="F93" s="4"/>
    </row>
    <row r="94" spans="3:6" x14ac:dyDescent="0.25">
      <c r="C94" s="4"/>
      <c r="D94" s="4"/>
      <c r="E94" s="4"/>
      <c r="F94" s="4"/>
    </row>
    <row r="95" spans="3:6" x14ac:dyDescent="0.25">
      <c r="C95" s="4"/>
      <c r="D95" s="4"/>
      <c r="E95" s="4"/>
      <c r="F95" s="4"/>
    </row>
    <row r="96" spans="3:6" x14ac:dyDescent="0.25">
      <c r="C96" s="4"/>
      <c r="D96" s="4"/>
      <c r="E96" s="4"/>
      <c r="F96" s="4"/>
    </row>
    <row r="97" spans="3:6" x14ac:dyDescent="0.25">
      <c r="C97" s="4"/>
      <c r="D97" s="4"/>
      <c r="E97" s="4"/>
      <c r="F97" s="4"/>
    </row>
    <row r="98" spans="3:6" x14ac:dyDescent="0.25">
      <c r="C98" s="4"/>
      <c r="D98" s="4"/>
      <c r="E98" s="4"/>
      <c r="F98" s="4"/>
    </row>
    <row r="99" spans="3:6" x14ac:dyDescent="0.25">
      <c r="C99" s="4"/>
      <c r="D99" s="4"/>
      <c r="E99" s="4"/>
      <c r="F99" s="4"/>
    </row>
    <row r="100" spans="3:6" x14ac:dyDescent="0.25">
      <c r="C100" s="4"/>
      <c r="D100" s="4"/>
      <c r="E100" s="4"/>
      <c r="F100" s="4"/>
    </row>
    <row r="101" spans="3:6" x14ac:dyDescent="0.25">
      <c r="C101" s="4"/>
      <c r="D101" s="4"/>
      <c r="E101" s="4"/>
      <c r="F101" s="4"/>
    </row>
    <row r="102" spans="3:6" x14ac:dyDescent="0.25">
      <c r="C102" s="4"/>
      <c r="D102" s="4"/>
      <c r="E102" s="4"/>
      <c r="F102" s="4"/>
    </row>
    <row r="103" spans="3:6" x14ac:dyDescent="0.25">
      <c r="C103" s="4"/>
      <c r="D103" s="4"/>
      <c r="E103" s="4"/>
      <c r="F103" s="4"/>
    </row>
    <row r="104" spans="3:6" x14ac:dyDescent="0.25">
      <c r="C104" s="4"/>
      <c r="D104" s="4"/>
      <c r="E104" s="4"/>
      <c r="F104" s="4"/>
    </row>
    <row r="105" spans="3:6" x14ac:dyDescent="0.25">
      <c r="C105" s="4"/>
      <c r="D105" s="4"/>
      <c r="E105" s="4"/>
      <c r="F105" s="4"/>
    </row>
    <row r="106" spans="3:6" x14ac:dyDescent="0.25">
      <c r="C106" s="4"/>
      <c r="D106" s="4"/>
      <c r="E106" s="4"/>
      <c r="F106" s="4"/>
    </row>
    <row r="107" spans="3:6" x14ac:dyDescent="0.25">
      <c r="C107" s="4"/>
      <c r="D107" s="4"/>
      <c r="E107" s="4"/>
      <c r="F107" s="4"/>
    </row>
    <row r="108" spans="3:6" x14ac:dyDescent="0.25">
      <c r="C108" s="4"/>
      <c r="D108" s="4"/>
      <c r="E108" s="4"/>
      <c r="F108" s="4"/>
    </row>
    <row r="109" spans="3:6" x14ac:dyDescent="0.25">
      <c r="C109" s="4"/>
      <c r="D109" s="4"/>
      <c r="E109" s="4"/>
      <c r="F109" s="4"/>
    </row>
    <row r="110" spans="3:6" x14ac:dyDescent="0.25">
      <c r="C110" s="4"/>
      <c r="D110" s="4"/>
      <c r="E110" s="4"/>
      <c r="F110" s="4"/>
    </row>
    <row r="111" spans="3:6" x14ac:dyDescent="0.25">
      <c r="C111" s="4"/>
      <c r="D111" s="4"/>
      <c r="E111" s="4"/>
      <c r="F111" s="4"/>
    </row>
    <row r="112" spans="3:6" x14ac:dyDescent="0.25">
      <c r="C112" s="4"/>
      <c r="D112" s="4"/>
      <c r="E112" s="4"/>
      <c r="F112" s="4"/>
    </row>
    <row r="113" spans="3:6" x14ac:dyDescent="0.25">
      <c r="C113" s="4"/>
      <c r="D113" s="4"/>
      <c r="E113" s="4"/>
      <c r="F113" s="4"/>
    </row>
    <row r="114" spans="3:6" x14ac:dyDescent="0.25">
      <c r="C114" s="4"/>
      <c r="D114" s="4"/>
      <c r="E114" s="4"/>
      <c r="F114" s="4"/>
    </row>
    <row r="115" spans="3:6" x14ac:dyDescent="0.25">
      <c r="C115" s="4"/>
      <c r="D115" s="4"/>
      <c r="E115" s="4"/>
      <c r="F115" s="4"/>
    </row>
    <row r="116" spans="3:6" x14ac:dyDescent="0.25">
      <c r="C116" s="4"/>
      <c r="D116" s="4"/>
      <c r="E116" s="4"/>
      <c r="F116" s="4"/>
    </row>
    <row r="117" spans="3:6" x14ac:dyDescent="0.25">
      <c r="C117" s="4"/>
      <c r="D117" s="4"/>
      <c r="E117" s="4"/>
      <c r="F117" s="4"/>
    </row>
    <row r="118" spans="3:6" x14ac:dyDescent="0.25">
      <c r="C118" s="4"/>
      <c r="D118" s="4"/>
      <c r="E118" s="4"/>
      <c r="F118" s="4"/>
    </row>
    <row r="119" spans="3:6" x14ac:dyDescent="0.25">
      <c r="C119" s="4"/>
      <c r="D119" s="4"/>
      <c r="E119" s="4"/>
      <c r="F119" s="4"/>
    </row>
    <row r="120" spans="3:6" x14ac:dyDescent="0.25">
      <c r="C120" s="4"/>
      <c r="D120" s="4"/>
      <c r="E120" s="4"/>
      <c r="F120" s="4"/>
    </row>
    <row r="121" spans="3:6" x14ac:dyDescent="0.25">
      <c r="C121" s="4"/>
      <c r="D121" s="4"/>
      <c r="E121" s="4"/>
      <c r="F121" s="4"/>
    </row>
    <row r="122" spans="3:6" x14ac:dyDescent="0.25">
      <c r="C122" s="4"/>
      <c r="D122" s="4"/>
      <c r="E122" s="4"/>
      <c r="F122" s="4"/>
    </row>
    <row r="123" spans="3:6" x14ac:dyDescent="0.25">
      <c r="C123" s="4"/>
      <c r="D123" s="4"/>
      <c r="E123" s="4"/>
      <c r="F123" s="4"/>
    </row>
    <row r="124" spans="3:6" x14ac:dyDescent="0.25">
      <c r="C124" s="4"/>
      <c r="D124" s="4"/>
      <c r="E124" s="4"/>
      <c r="F124" s="4"/>
    </row>
    <row r="125" spans="3:6" x14ac:dyDescent="0.25">
      <c r="C125" s="4"/>
      <c r="D125" s="4"/>
      <c r="E125" s="4"/>
      <c r="F125" s="4"/>
    </row>
    <row r="126" spans="3:6" x14ac:dyDescent="0.25">
      <c r="C126" s="4"/>
      <c r="D126" s="4"/>
      <c r="E126" s="4"/>
      <c r="F126" s="4"/>
    </row>
    <row r="127" spans="3:6" x14ac:dyDescent="0.25">
      <c r="C127" s="4"/>
      <c r="D127" s="4"/>
      <c r="E127" s="4"/>
      <c r="F127" s="4"/>
    </row>
    <row r="128" spans="3:6" x14ac:dyDescent="0.25">
      <c r="C128" s="4"/>
      <c r="D128" s="4"/>
      <c r="E128" s="4"/>
      <c r="F128" s="4"/>
    </row>
    <row r="129" spans="3:6" x14ac:dyDescent="0.25">
      <c r="C129" s="4"/>
      <c r="D129" s="4"/>
      <c r="E129" s="4"/>
      <c r="F129" s="4"/>
    </row>
    <row r="130" spans="3:6" x14ac:dyDescent="0.25">
      <c r="C130" s="4"/>
      <c r="D130" s="4"/>
      <c r="E130" s="4"/>
      <c r="F130" s="4"/>
    </row>
    <row r="131" spans="3:6" x14ac:dyDescent="0.25">
      <c r="C131" s="4"/>
      <c r="D131" s="4"/>
      <c r="E131" s="4"/>
      <c r="F131" s="4"/>
    </row>
    <row r="132" spans="3:6" x14ac:dyDescent="0.25">
      <c r="C132" s="4"/>
      <c r="D132" s="4"/>
      <c r="E132" s="4"/>
      <c r="F132" s="4"/>
    </row>
    <row r="133" spans="3:6" x14ac:dyDescent="0.25">
      <c r="C133" s="4"/>
      <c r="D133" s="4"/>
      <c r="E133" s="4"/>
      <c r="F133" s="4"/>
    </row>
    <row r="134" spans="3:6" x14ac:dyDescent="0.25">
      <c r="C134" s="4"/>
      <c r="D134" s="4"/>
      <c r="E134" s="4"/>
      <c r="F134" s="4"/>
    </row>
    <row r="135" spans="3:6" x14ac:dyDescent="0.25">
      <c r="C135" s="4"/>
      <c r="D135" s="4"/>
      <c r="E135" s="4"/>
      <c r="F135" s="4"/>
    </row>
    <row r="136" spans="3:6" x14ac:dyDescent="0.25">
      <c r="C136" s="4"/>
      <c r="D136" s="4"/>
      <c r="E136" s="4"/>
      <c r="F136" s="4"/>
    </row>
    <row r="137" spans="3:6" x14ac:dyDescent="0.25">
      <c r="C137" s="4"/>
      <c r="D137" s="4"/>
      <c r="E137" s="4"/>
      <c r="F137" s="4"/>
    </row>
    <row r="138" spans="3:6" x14ac:dyDescent="0.25">
      <c r="C138" s="4"/>
      <c r="D138" s="4"/>
      <c r="E138" s="4"/>
      <c r="F138" s="4"/>
    </row>
    <row r="139" spans="3:6" x14ac:dyDescent="0.25">
      <c r="C139" s="4"/>
      <c r="D139" s="4"/>
      <c r="E139" s="4"/>
      <c r="F139" s="4"/>
    </row>
    <row r="140" spans="3:6" x14ac:dyDescent="0.25">
      <c r="C140" s="4"/>
      <c r="D140" s="4"/>
      <c r="E140" s="4"/>
      <c r="F140" s="4"/>
    </row>
    <row r="141" spans="3:6" x14ac:dyDescent="0.25">
      <c r="C141" s="4"/>
      <c r="D141" s="4"/>
      <c r="E141" s="4"/>
      <c r="F141" s="4"/>
    </row>
    <row r="142" spans="3:6" x14ac:dyDescent="0.25">
      <c r="C142" s="4"/>
      <c r="D142" s="4"/>
      <c r="E142" s="4"/>
      <c r="F142" s="4"/>
    </row>
    <row r="143" spans="3:6" x14ac:dyDescent="0.25">
      <c r="C143" s="4"/>
      <c r="D143" s="4"/>
      <c r="E143" s="4"/>
      <c r="F143" s="4"/>
    </row>
    <row r="144" spans="3:6" x14ac:dyDescent="0.25">
      <c r="C144" s="4"/>
      <c r="D144" s="4"/>
      <c r="E144" s="4"/>
      <c r="F144" s="4"/>
    </row>
    <row r="145" spans="3:6" x14ac:dyDescent="0.25">
      <c r="C145" s="4"/>
      <c r="D145" s="4"/>
      <c r="E145" s="4"/>
      <c r="F145" s="4"/>
    </row>
    <row r="146" spans="3:6" x14ac:dyDescent="0.25">
      <c r="C146" s="4"/>
      <c r="D146" s="4"/>
      <c r="E146" s="4"/>
      <c r="F146" s="4"/>
    </row>
    <row r="147" spans="3:6" x14ac:dyDescent="0.25">
      <c r="C147" s="4"/>
      <c r="D147" s="4"/>
      <c r="E147" s="4"/>
      <c r="F147" s="4"/>
    </row>
    <row r="148" spans="3:6" x14ac:dyDescent="0.25">
      <c r="C148" s="4"/>
      <c r="D148" s="4"/>
      <c r="E148" s="4"/>
      <c r="F148" s="4"/>
    </row>
    <row r="149" spans="3:6" x14ac:dyDescent="0.25">
      <c r="C149" s="4"/>
      <c r="D149" s="4"/>
      <c r="E149" s="4"/>
      <c r="F149" s="4"/>
    </row>
    <row r="150" spans="3:6" x14ac:dyDescent="0.25">
      <c r="C150" s="4"/>
      <c r="D150" s="4"/>
      <c r="E150" s="4"/>
      <c r="F150" s="4"/>
    </row>
    <row r="151" spans="3:6" x14ac:dyDescent="0.25">
      <c r="C151" s="4"/>
      <c r="D151" s="4"/>
      <c r="E151" s="4"/>
      <c r="F151" s="4"/>
    </row>
    <row r="152" spans="3:6" x14ac:dyDescent="0.25">
      <c r="C152" s="4"/>
      <c r="D152" s="4"/>
      <c r="E152" s="4"/>
      <c r="F152" s="4"/>
    </row>
    <row r="153" spans="3:6" x14ac:dyDescent="0.25">
      <c r="C153" s="4"/>
      <c r="D153" s="4"/>
      <c r="E153" s="4"/>
      <c r="F153" s="4"/>
    </row>
    <row r="154" spans="3:6" x14ac:dyDescent="0.25">
      <c r="C154" s="4"/>
      <c r="D154" s="4"/>
      <c r="E154" s="4"/>
      <c r="F154"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K26" sqref="K2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instructions and FAQ</vt:lpstr>
      <vt:lpstr>team match array</vt:lpstr>
      <vt:lpstr>Event keys</vt:lpstr>
      <vt:lpstr>data import sorted</vt:lpstr>
      <vt:lpstr>data import</vt:lpstr>
      <vt:lpstr>team lookup</vt:lpstr>
      <vt:lpstr>match lookup</vt:lpstr>
      <vt:lpstr>all seed values</vt:lpstr>
      <vt:lpstr>seed values sorted</vt:lpstr>
      <vt:lpstr>seed values</vt:lpstr>
      <vt:lpstr>calculated contributions sorted</vt:lpstr>
      <vt:lpstr>calculated contributions</vt:lpstr>
      <vt:lpstr>predicted contributions sorted</vt:lpstr>
      <vt:lpstr>predicted contributions</vt:lpstr>
      <vt:lpstr>rankings sorted</vt:lpstr>
      <vt:lpstr>rankings</vt:lpstr>
      <vt:lpstr>predicted rankings sorted</vt:lpstr>
      <vt:lpstr>predicted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2017-03-25T01:01:56Z</dcterms:modified>
</cp:coreProperties>
</file>